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Shane/Downloads/"/>
    </mc:Choice>
  </mc:AlternateContent>
  <xr:revisionPtr revIDLastSave="0" documentId="8_{5F515113-99E5-AD43-9384-B27312C814C8}" xr6:coauthVersionLast="47" xr6:coauthVersionMax="47" xr10:uidLastSave="{00000000-0000-0000-0000-000000000000}"/>
  <bookViews>
    <workbookView xWindow="0" yWindow="500" windowWidth="28800" windowHeight="16460" xr2:uid="{9EED8D4A-F3CC-4FC0-900A-DB51E714385C}"/>
  </bookViews>
  <sheets>
    <sheet name="Class2" sheetId="2" r:id="rId1"/>
  </sheets>
  <externalReferences>
    <externalReference r:id="rId2"/>
  </externalReferences>
  <definedNames>
    <definedName name="_xlnm._FilterDatabase" localSheetId="0" hidden="1">#REF!</definedName>
    <definedName name="Z_6A39C124_5AB8_4400_B8D3_92EF9007CDD0_.wvu.FilterData" localSheetId="0"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C4" i="2"/>
  <c r="D4" i="2"/>
  <c r="G4" i="2" s="1"/>
  <c r="E4" i="2"/>
  <c r="F4" i="2"/>
  <c r="B5" i="2"/>
  <c r="C5" i="2"/>
  <c r="D5" i="2"/>
  <c r="E5" i="2"/>
  <c r="F5" i="2"/>
  <c r="B6" i="2"/>
  <c r="C6" i="2"/>
  <c r="D6" i="2"/>
  <c r="N6" i="2" s="1"/>
  <c r="E6" i="2"/>
  <c r="F6" i="2"/>
  <c r="G6" i="2"/>
  <c r="H6" i="2"/>
  <c r="L6" i="2"/>
  <c r="P6" i="2"/>
  <c r="Q6" i="2"/>
  <c r="R6" i="2"/>
  <c r="B7" i="2"/>
  <c r="C7" i="2"/>
  <c r="D7" i="2"/>
  <c r="L7" i="2" s="1"/>
  <c r="E7" i="2"/>
  <c r="F7" i="2"/>
  <c r="N7" i="2"/>
  <c r="P7" i="2"/>
  <c r="B8" i="2"/>
  <c r="C8" i="2"/>
  <c r="D8" i="2"/>
  <c r="E8" i="2"/>
  <c r="F8" i="2"/>
  <c r="G8" i="2"/>
  <c r="I8" i="2"/>
  <c r="O8" i="2"/>
  <c r="P8" i="2"/>
  <c r="R8" i="2"/>
  <c r="B9" i="2"/>
  <c r="C9" i="2"/>
  <c r="D9" i="2"/>
  <c r="J9" i="2" s="1"/>
  <c r="E9" i="2"/>
  <c r="F9" i="2"/>
  <c r="G9" i="2"/>
  <c r="H9" i="2"/>
  <c r="I9" i="2"/>
  <c r="L9" i="2"/>
  <c r="M9" i="2"/>
  <c r="N9" i="2"/>
  <c r="O9" i="2"/>
  <c r="P9" i="2"/>
  <c r="Q9" i="2"/>
  <c r="B10" i="2"/>
  <c r="C10" i="2"/>
  <c r="D10" i="2"/>
  <c r="Q10" i="2" s="1"/>
  <c r="E10" i="2"/>
  <c r="F10" i="2"/>
  <c r="G10" i="2"/>
  <c r="H10" i="2"/>
  <c r="I10" i="2"/>
  <c r="L10" i="2"/>
  <c r="M10" i="2"/>
  <c r="N10" i="2"/>
  <c r="O10" i="2"/>
  <c r="P10" i="2"/>
  <c r="B11" i="2"/>
  <c r="C11" i="2"/>
  <c r="D11" i="2"/>
  <c r="G11" i="2" s="1"/>
  <c r="E11" i="2"/>
  <c r="F11" i="2"/>
  <c r="I11" i="2"/>
  <c r="L11" i="2"/>
  <c r="N11" i="2"/>
  <c r="O11" i="2"/>
  <c r="B12" i="2"/>
  <c r="C12" i="2"/>
  <c r="D12" i="2"/>
  <c r="E12" i="2"/>
  <c r="F12" i="2"/>
  <c r="I12" i="2"/>
  <c r="N12" i="2"/>
  <c r="B13" i="2"/>
  <c r="C13" i="2"/>
  <c r="D13" i="2"/>
  <c r="E13" i="2"/>
  <c r="F13" i="2"/>
  <c r="I13" i="2"/>
  <c r="R13" i="2"/>
  <c r="B14" i="2"/>
  <c r="C14" i="2"/>
  <c r="D14" i="2"/>
  <c r="J14" i="2" s="1"/>
  <c r="E14" i="2"/>
  <c r="F14" i="2"/>
  <c r="I14" i="2"/>
  <c r="K14" i="2"/>
  <c r="Q14" i="2"/>
  <c r="R14" i="2"/>
  <c r="B15" i="2"/>
  <c r="C15" i="2"/>
  <c r="D15" i="2"/>
  <c r="M15" i="2" s="1"/>
  <c r="E15" i="2"/>
  <c r="F15" i="2"/>
  <c r="G15" i="2"/>
  <c r="H15" i="2"/>
  <c r="I15" i="2"/>
  <c r="J15" i="2"/>
  <c r="K15" i="2"/>
  <c r="L15" i="2"/>
  <c r="O15" i="2"/>
  <c r="P15" i="2"/>
  <c r="Q15" i="2"/>
  <c r="R15" i="2"/>
  <c r="B16" i="2"/>
  <c r="C16" i="2"/>
  <c r="D16" i="2"/>
  <c r="M16" i="2" s="1"/>
  <c r="E16" i="2"/>
  <c r="F16" i="2"/>
  <c r="G16" i="2"/>
  <c r="H16" i="2"/>
  <c r="I16" i="2"/>
  <c r="J16" i="2"/>
  <c r="K16" i="2"/>
  <c r="L16" i="2"/>
  <c r="N16" i="2"/>
  <c r="O16" i="2"/>
  <c r="P16" i="2"/>
  <c r="Q16" i="2"/>
  <c r="R16" i="2"/>
  <c r="B17" i="2"/>
  <c r="C17" i="2"/>
  <c r="D17" i="2"/>
  <c r="E17" i="2"/>
  <c r="F17" i="2"/>
  <c r="G17" i="2"/>
  <c r="H17" i="2"/>
  <c r="I17" i="2"/>
  <c r="J17" i="2"/>
  <c r="K17" i="2"/>
  <c r="L17" i="2"/>
  <c r="M17" i="2"/>
  <c r="N17" i="2"/>
  <c r="O17" i="2"/>
  <c r="P17" i="2"/>
  <c r="Q17" i="2"/>
  <c r="R17" i="2"/>
  <c r="B18" i="2"/>
  <c r="C18" i="2"/>
  <c r="D18" i="2"/>
  <c r="J18" i="2" s="1"/>
  <c r="E18" i="2"/>
  <c r="F18" i="2"/>
  <c r="G18" i="2"/>
  <c r="H18" i="2"/>
  <c r="I18" i="2"/>
  <c r="L18" i="2"/>
  <c r="M18" i="2"/>
  <c r="N18" i="2"/>
  <c r="O18" i="2"/>
  <c r="P18" i="2"/>
  <c r="Q18" i="2"/>
  <c r="B19" i="2"/>
  <c r="C19" i="2"/>
  <c r="D19" i="2"/>
  <c r="E19" i="2"/>
  <c r="F19" i="2"/>
  <c r="G19" i="2"/>
  <c r="H19" i="2"/>
  <c r="I19" i="2"/>
  <c r="L19" i="2"/>
  <c r="M19" i="2"/>
  <c r="N19" i="2"/>
  <c r="O19" i="2"/>
  <c r="P19" i="2"/>
  <c r="B20" i="2"/>
  <c r="C20" i="2"/>
  <c r="M20" i="2" s="1"/>
  <c r="D20" i="2"/>
  <c r="G20" i="2" s="1"/>
  <c r="E20" i="2"/>
  <c r="F20" i="2"/>
  <c r="I20" i="2"/>
  <c r="K20" i="2"/>
  <c r="L20" i="2"/>
  <c r="N20" i="2"/>
  <c r="O20" i="2"/>
  <c r="B21" i="2"/>
  <c r="C21" i="2"/>
  <c r="D21" i="2"/>
  <c r="R21" i="2" s="1"/>
  <c r="E21" i="2"/>
  <c r="F21" i="2"/>
  <c r="I21" i="2"/>
  <c r="L21" i="2"/>
  <c r="N21" i="2"/>
  <c r="B22" i="2"/>
  <c r="C22" i="2"/>
  <c r="D22" i="2"/>
  <c r="E22" i="2"/>
  <c r="F22" i="2"/>
  <c r="I22" i="2"/>
  <c r="J22" i="2"/>
  <c r="K22" i="2"/>
  <c r="L22" i="2"/>
  <c r="M22" i="2"/>
  <c r="Q22" i="2"/>
  <c r="R22" i="2"/>
  <c r="B23" i="2"/>
  <c r="C23" i="2"/>
  <c r="D23" i="2"/>
  <c r="Q23" i="2" s="1"/>
  <c r="E23" i="2"/>
  <c r="F23" i="2"/>
  <c r="H23" i="2"/>
  <c r="I23" i="2"/>
  <c r="K23" i="2"/>
  <c r="P23" i="2"/>
  <c r="B24" i="2"/>
  <c r="C24" i="2"/>
  <c r="D24" i="2"/>
  <c r="M24" i="2" s="1"/>
  <c r="E24" i="2"/>
  <c r="F24" i="2"/>
  <c r="G24" i="2"/>
  <c r="H24" i="2"/>
  <c r="I24" i="2"/>
  <c r="J24" i="2"/>
  <c r="K24" i="2"/>
  <c r="L24" i="2"/>
  <c r="N24" i="2"/>
  <c r="O24" i="2"/>
  <c r="P24" i="2"/>
  <c r="Q24" i="2"/>
  <c r="R24" i="2"/>
  <c r="B25" i="2"/>
  <c r="C25" i="2"/>
  <c r="D25" i="2"/>
  <c r="E25" i="2"/>
  <c r="F25" i="2"/>
  <c r="G25" i="2"/>
  <c r="H25" i="2"/>
  <c r="I25" i="2"/>
  <c r="J25" i="2"/>
  <c r="K25" i="2"/>
  <c r="L25" i="2"/>
  <c r="M25" i="2"/>
  <c r="N25" i="2"/>
  <c r="O25" i="2"/>
  <c r="P25" i="2"/>
  <c r="Q25" i="2"/>
  <c r="R25" i="2"/>
  <c r="B26" i="2"/>
  <c r="C26" i="2"/>
  <c r="D26" i="2"/>
  <c r="J26" i="2" s="1"/>
  <c r="E26" i="2"/>
  <c r="F26" i="2"/>
  <c r="G26" i="2"/>
  <c r="H26" i="2"/>
  <c r="I26" i="2"/>
  <c r="L26" i="2"/>
  <c r="M26" i="2"/>
  <c r="N26" i="2"/>
  <c r="O26" i="2"/>
  <c r="P26" i="2"/>
  <c r="Q26" i="2"/>
  <c r="B27" i="2"/>
  <c r="C27" i="2"/>
  <c r="D27" i="2"/>
  <c r="G27" i="2" s="1"/>
  <c r="E27" i="2"/>
  <c r="F27" i="2"/>
  <c r="H27" i="2"/>
  <c r="I27" i="2"/>
  <c r="L27" i="2"/>
  <c r="M27" i="2"/>
  <c r="N27" i="2"/>
  <c r="O27" i="2"/>
  <c r="P27" i="2"/>
  <c r="B28" i="2"/>
  <c r="C28" i="2"/>
  <c r="D28" i="2"/>
  <c r="E28" i="2"/>
  <c r="F28" i="2"/>
  <c r="I28" i="2"/>
  <c r="K28" i="2"/>
  <c r="M28" i="2"/>
  <c r="N28" i="2"/>
  <c r="O28" i="2"/>
  <c r="B29" i="2"/>
  <c r="C29" i="2"/>
  <c r="D29" i="2"/>
  <c r="J29" i="2" s="1"/>
  <c r="E29" i="2"/>
  <c r="F29" i="2"/>
  <c r="I29" i="2"/>
  <c r="L29" i="2"/>
  <c r="N29" i="2"/>
  <c r="R29" i="2"/>
  <c r="B30" i="2"/>
  <c r="C30" i="2"/>
  <c r="D30" i="2"/>
  <c r="E30" i="2"/>
  <c r="F30" i="2"/>
  <c r="I30" i="2"/>
  <c r="J30" i="2"/>
  <c r="K30" i="2"/>
  <c r="M30" i="2"/>
  <c r="Q30" i="2"/>
  <c r="R30" i="2"/>
  <c r="B31" i="2"/>
  <c r="C31" i="2"/>
  <c r="D31" i="2"/>
  <c r="Q31" i="2" s="1"/>
  <c r="E31" i="2"/>
  <c r="F31" i="2"/>
  <c r="I31" i="2"/>
  <c r="K31" i="2"/>
  <c r="P31" i="2"/>
  <c r="B32" i="2"/>
  <c r="C32" i="2"/>
  <c r="D32" i="2"/>
  <c r="M32" i="2" s="1"/>
  <c r="E32" i="2"/>
  <c r="F32" i="2"/>
  <c r="G32" i="2"/>
  <c r="H32" i="2"/>
  <c r="I32" i="2"/>
  <c r="J32" i="2"/>
  <c r="K32" i="2"/>
  <c r="L32" i="2"/>
  <c r="N32" i="2"/>
  <c r="O32" i="2"/>
  <c r="P32" i="2"/>
  <c r="Q32" i="2"/>
  <c r="R32" i="2"/>
  <c r="B33" i="2"/>
  <c r="C33" i="2"/>
  <c r="D33" i="2"/>
  <c r="E33" i="2"/>
  <c r="F33" i="2"/>
  <c r="G33" i="2"/>
  <c r="H33" i="2"/>
  <c r="I33" i="2"/>
  <c r="J33" i="2"/>
  <c r="K33" i="2"/>
  <c r="L33" i="2"/>
  <c r="M33" i="2"/>
  <c r="N33" i="2"/>
  <c r="O33" i="2"/>
  <c r="P33" i="2"/>
  <c r="Q33" i="2"/>
  <c r="R33" i="2"/>
  <c r="B34" i="2"/>
  <c r="C34" i="2"/>
  <c r="D34" i="2"/>
  <c r="J34" i="2" s="1"/>
  <c r="E34" i="2"/>
  <c r="F34" i="2"/>
  <c r="G34" i="2"/>
  <c r="H34" i="2"/>
  <c r="I34" i="2"/>
  <c r="L34" i="2"/>
  <c r="M34" i="2"/>
  <c r="N34" i="2"/>
  <c r="O34" i="2"/>
  <c r="P34" i="2"/>
  <c r="Q34" i="2"/>
  <c r="B35" i="2"/>
  <c r="C35" i="2"/>
  <c r="D35" i="2"/>
  <c r="E35" i="2"/>
  <c r="F35" i="2"/>
  <c r="H35" i="2"/>
  <c r="I35" i="2"/>
  <c r="M35" i="2"/>
  <c r="N35" i="2"/>
  <c r="O35" i="2"/>
  <c r="P35" i="2"/>
  <c r="B36" i="2"/>
  <c r="C36" i="2"/>
  <c r="D36" i="2"/>
  <c r="O36" i="2" s="1"/>
  <c r="E36" i="2"/>
  <c r="F36" i="2"/>
  <c r="I36" i="2"/>
  <c r="K36" i="2"/>
  <c r="M36" i="2"/>
  <c r="N36" i="2"/>
  <c r="B37" i="2"/>
  <c r="C37" i="2"/>
  <c r="D37" i="2"/>
  <c r="E37" i="2"/>
  <c r="F37" i="2"/>
  <c r="I37" i="2"/>
  <c r="J37" i="2"/>
  <c r="L37" i="2"/>
  <c r="N37" i="2"/>
  <c r="R37" i="2"/>
  <c r="B38" i="2"/>
  <c r="C38" i="2"/>
  <c r="D38" i="2"/>
  <c r="R38" i="2" s="1"/>
  <c r="E38" i="2"/>
  <c r="F38" i="2"/>
  <c r="I38" i="2"/>
  <c r="K38" i="2"/>
  <c r="Q38" i="2"/>
  <c r="B39" i="2"/>
  <c r="C39" i="2"/>
  <c r="D39" i="2"/>
  <c r="E39" i="2"/>
  <c r="F39" i="2"/>
  <c r="H39" i="2"/>
  <c r="I39" i="2"/>
  <c r="K39" i="2"/>
  <c r="P39" i="2"/>
  <c r="Q39" i="2"/>
  <c r="B40" i="2"/>
  <c r="C40" i="2"/>
  <c r="D40" i="2"/>
  <c r="M40" i="2" s="1"/>
  <c r="E40" i="2"/>
  <c r="F40" i="2"/>
  <c r="G40" i="2"/>
  <c r="H40" i="2"/>
  <c r="I40" i="2"/>
  <c r="J40" i="2"/>
  <c r="K40" i="2"/>
  <c r="L40" i="2"/>
  <c r="N40" i="2"/>
  <c r="O40" i="2"/>
  <c r="P40" i="2"/>
  <c r="Q40" i="2"/>
  <c r="R40" i="2"/>
  <c r="B41" i="2"/>
  <c r="C41" i="2"/>
  <c r="D41" i="2"/>
  <c r="E41" i="2"/>
  <c r="F41" i="2"/>
  <c r="G41" i="2"/>
  <c r="H41" i="2"/>
  <c r="I41" i="2"/>
  <c r="J41" i="2"/>
  <c r="K41" i="2"/>
  <c r="L41" i="2"/>
  <c r="M41" i="2"/>
  <c r="N41" i="2"/>
  <c r="O41" i="2"/>
  <c r="P41" i="2"/>
  <c r="Q41" i="2"/>
  <c r="R41" i="2"/>
  <c r="B42" i="2"/>
  <c r="C42" i="2"/>
  <c r="D42" i="2"/>
  <c r="J42" i="2" s="1"/>
  <c r="E42" i="2"/>
  <c r="F42" i="2"/>
  <c r="G42" i="2"/>
  <c r="H42" i="2"/>
  <c r="I42" i="2"/>
  <c r="L42" i="2"/>
  <c r="M42" i="2"/>
  <c r="N42" i="2"/>
  <c r="O42" i="2"/>
  <c r="P42" i="2"/>
  <c r="Q42" i="2"/>
  <c r="B43" i="2"/>
  <c r="C43" i="2"/>
  <c r="D43" i="2"/>
  <c r="O43" i="2" s="1"/>
  <c r="E43" i="2"/>
  <c r="F43" i="2"/>
  <c r="I43" i="2"/>
  <c r="M43" i="2"/>
  <c r="N43" i="2"/>
  <c r="P43" i="2"/>
  <c r="B44" i="2"/>
  <c r="C44" i="2"/>
  <c r="D44" i="2"/>
  <c r="E44" i="2"/>
  <c r="F44" i="2"/>
  <c r="I44" i="2"/>
  <c r="B45" i="2"/>
  <c r="C45" i="2"/>
  <c r="D45" i="2"/>
  <c r="E45" i="2"/>
  <c r="F45" i="2"/>
  <c r="I45" i="2"/>
  <c r="J45" i="2"/>
  <c r="K45" i="2"/>
  <c r="L45" i="2"/>
  <c r="M45" i="2"/>
  <c r="N45" i="2"/>
  <c r="R45" i="2"/>
  <c r="B46" i="2"/>
  <c r="C46" i="2"/>
  <c r="D46" i="2"/>
  <c r="E46" i="2"/>
  <c r="F46" i="2"/>
  <c r="I46" i="2"/>
  <c r="Q46" i="2"/>
  <c r="B47" i="2"/>
  <c r="C47" i="2"/>
  <c r="D47" i="2"/>
  <c r="E47" i="2"/>
  <c r="F47" i="2"/>
  <c r="H47" i="2"/>
  <c r="I47" i="2"/>
  <c r="J47" i="2"/>
  <c r="K47" i="2"/>
  <c r="L47" i="2"/>
  <c r="P47" i="2"/>
  <c r="Q47" i="2"/>
  <c r="R47" i="2"/>
  <c r="B48" i="2"/>
  <c r="C48" i="2"/>
  <c r="D48" i="2"/>
  <c r="E48" i="2"/>
  <c r="F48" i="2"/>
  <c r="G48" i="2"/>
  <c r="H48" i="2"/>
  <c r="I48" i="2"/>
  <c r="K48" i="2"/>
  <c r="L48" i="2"/>
  <c r="N48" i="2"/>
  <c r="O48" i="2"/>
  <c r="P48" i="2"/>
  <c r="Q48" i="2"/>
  <c r="R48" i="2"/>
  <c r="B49" i="2"/>
  <c r="C49" i="2"/>
  <c r="D49" i="2"/>
  <c r="G49" i="2" s="1"/>
  <c r="E49" i="2"/>
  <c r="F49" i="2"/>
  <c r="H49" i="2"/>
  <c r="I49" i="2"/>
  <c r="J49" i="2"/>
  <c r="L49" i="2"/>
  <c r="N49" i="2"/>
  <c r="O49" i="2"/>
  <c r="P49" i="2"/>
  <c r="R49" i="2"/>
  <c r="B50" i="2"/>
  <c r="C50" i="2"/>
  <c r="D50" i="2"/>
  <c r="J50" i="2" s="1"/>
  <c r="E50" i="2"/>
  <c r="F50" i="2"/>
  <c r="G50" i="2"/>
  <c r="H50" i="2"/>
  <c r="I50" i="2"/>
  <c r="K50" i="2"/>
  <c r="L50" i="2"/>
  <c r="M50" i="2"/>
  <c r="N50" i="2"/>
  <c r="O50" i="2"/>
  <c r="P50" i="2"/>
  <c r="Q50" i="2"/>
  <c r="B51" i="2"/>
  <c r="C51" i="2"/>
  <c r="D51" i="2"/>
  <c r="E51" i="2"/>
  <c r="F51" i="2"/>
  <c r="G51" i="2"/>
  <c r="H51" i="2"/>
  <c r="I51" i="2"/>
  <c r="J51" i="2"/>
  <c r="M51" i="2"/>
  <c r="N51" i="2"/>
  <c r="P51" i="2"/>
  <c r="R51" i="2"/>
  <c r="B52" i="2"/>
  <c r="C52" i="2"/>
  <c r="D52" i="2"/>
  <c r="E52" i="2"/>
  <c r="F52" i="2"/>
  <c r="I52" i="2"/>
  <c r="K52" i="2"/>
  <c r="M52" i="2"/>
  <c r="N52" i="2"/>
  <c r="O52" i="2"/>
  <c r="Q52" i="2"/>
  <c r="B53" i="2"/>
  <c r="C53" i="2"/>
  <c r="D53" i="2"/>
  <c r="N53" i="2" s="1"/>
  <c r="E53" i="2"/>
  <c r="F53" i="2"/>
  <c r="I53" i="2"/>
  <c r="J53" i="2"/>
  <c r="M53" i="2"/>
  <c r="B54" i="2"/>
  <c r="C54" i="2"/>
  <c r="D54" i="2"/>
  <c r="G54" i="2" s="1"/>
  <c r="E54" i="2"/>
  <c r="F54" i="2"/>
  <c r="I54" i="2"/>
  <c r="K54" i="2"/>
  <c r="L54" i="2"/>
  <c r="O54" i="2"/>
  <c r="Q54" i="2"/>
  <c r="B55" i="2"/>
  <c r="C55" i="2"/>
  <c r="D55" i="2"/>
  <c r="E55" i="2"/>
  <c r="F55" i="2"/>
  <c r="H55" i="2"/>
  <c r="I55" i="2"/>
  <c r="N55" i="2"/>
  <c r="P55" i="2"/>
  <c r="R55" i="2"/>
  <c r="B56" i="2"/>
  <c r="C56" i="2"/>
  <c r="D56" i="2"/>
  <c r="E56" i="2"/>
  <c r="F56" i="2"/>
  <c r="G56" i="2"/>
  <c r="H56" i="2"/>
  <c r="I56" i="2"/>
  <c r="J56" i="2"/>
  <c r="K56" i="2"/>
  <c r="L56" i="2"/>
  <c r="M56" i="2"/>
  <c r="N56" i="2"/>
  <c r="O56" i="2"/>
  <c r="P56" i="2"/>
  <c r="Q56" i="2"/>
  <c r="R56" i="2"/>
  <c r="B57" i="2"/>
  <c r="C57" i="2"/>
  <c r="D57" i="2"/>
  <c r="E57" i="2"/>
  <c r="F57" i="2"/>
  <c r="H57" i="2"/>
  <c r="I57" i="2"/>
  <c r="L57" i="2"/>
  <c r="N57" i="2"/>
  <c r="O57" i="2"/>
  <c r="P57" i="2"/>
  <c r="R57" i="2"/>
  <c r="B58" i="2"/>
  <c r="C58" i="2"/>
  <c r="D58" i="2"/>
  <c r="J58" i="2" s="1"/>
  <c r="E58" i="2"/>
  <c r="F58" i="2"/>
  <c r="G58" i="2"/>
  <c r="H58" i="2"/>
  <c r="I58" i="2"/>
  <c r="K58" i="2"/>
  <c r="L58" i="2"/>
  <c r="M58" i="2"/>
  <c r="N58" i="2"/>
  <c r="O58" i="2"/>
  <c r="P58" i="2"/>
  <c r="Q58" i="2"/>
  <c r="B59" i="2"/>
  <c r="C59" i="2"/>
  <c r="D59" i="2"/>
  <c r="Q59" i="2" s="1"/>
  <c r="E59" i="2"/>
  <c r="F59" i="2"/>
  <c r="G59" i="2"/>
  <c r="H59" i="2"/>
  <c r="I59" i="2"/>
  <c r="J59" i="2"/>
  <c r="K59" i="2"/>
  <c r="L59" i="2"/>
  <c r="M59" i="2"/>
  <c r="N59" i="2"/>
  <c r="O59" i="2"/>
  <c r="P59" i="2"/>
  <c r="R59" i="2"/>
  <c r="B60" i="2"/>
  <c r="C60" i="2"/>
  <c r="D60" i="2"/>
  <c r="E60" i="2"/>
  <c r="F60" i="2"/>
  <c r="G60" i="2"/>
  <c r="I60" i="2"/>
  <c r="J60" i="2"/>
  <c r="K60" i="2"/>
  <c r="L60" i="2"/>
  <c r="M60" i="2"/>
  <c r="N60" i="2"/>
  <c r="O60" i="2"/>
  <c r="Q60" i="2"/>
  <c r="R60" i="2"/>
  <c r="B61" i="2"/>
  <c r="C61" i="2"/>
  <c r="D61" i="2"/>
  <c r="N61" i="2" s="1"/>
  <c r="E61" i="2"/>
  <c r="F61" i="2"/>
  <c r="I61" i="2"/>
  <c r="J61" i="2"/>
  <c r="M61" i="2"/>
  <c r="B62" i="2"/>
  <c r="C62" i="2"/>
  <c r="D62" i="2"/>
  <c r="N62" i="2" s="1"/>
  <c r="E62" i="2"/>
  <c r="F62" i="2"/>
  <c r="I62" i="2"/>
  <c r="J62" i="2"/>
  <c r="L62" i="2"/>
  <c r="M62" i="2"/>
  <c r="B63" i="2"/>
  <c r="C63" i="2"/>
  <c r="D63" i="2"/>
  <c r="M63" i="2" s="1"/>
  <c r="E63" i="2"/>
  <c r="F63" i="2"/>
  <c r="I63" i="2"/>
  <c r="J63" i="2"/>
  <c r="L63" i="2"/>
  <c r="N63" i="2"/>
  <c r="B64" i="2"/>
  <c r="C64" i="2"/>
  <c r="D64" i="2"/>
  <c r="E64" i="2"/>
  <c r="F64" i="2"/>
  <c r="G64" i="2"/>
  <c r="H64" i="2"/>
  <c r="I64" i="2"/>
  <c r="J64" i="2"/>
  <c r="K64" i="2"/>
  <c r="L64" i="2"/>
  <c r="M64" i="2"/>
  <c r="N64" i="2"/>
  <c r="O64" i="2"/>
  <c r="P64" i="2"/>
  <c r="Q64" i="2"/>
  <c r="R64" i="2"/>
  <c r="B65" i="2"/>
  <c r="C65" i="2"/>
  <c r="D65" i="2"/>
  <c r="K65" i="2" s="1"/>
  <c r="E65" i="2"/>
  <c r="F65" i="2"/>
  <c r="I65" i="2"/>
  <c r="M65" i="2"/>
  <c r="R65" i="2"/>
  <c r="B66" i="2"/>
  <c r="C66" i="2"/>
  <c r="D66" i="2"/>
  <c r="N66" i="2" s="1"/>
  <c r="E66" i="2"/>
  <c r="F66" i="2"/>
  <c r="I66" i="2"/>
  <c r="M66" i="2"/>
  <c r="B67" i="2"/>
  <c r="C67" i="2"/>
  <c r="D67" i="2"/>
  <c r="Q67" i="2" s="1"/>
  <c r="E67" i="2"/>
  <c r="F67" i="2"/>
  <c r="I67" i="2"/>
  <c r="J67" i="2"/>
  <c r="L67" i="2"/>
  <c r="M67" i="2"/>
  <c r="B68" i="2"/>
  <c r="C68" i="2"/>
  <c r="D68" i="2"/>
  <c r="O68" i="2" s="1"/>
  <c r="E68" i="2"/>
  <c r="F68" i="2"/>
  <c r="I68" i="2"/>
  <c r="K68" i="2"/>
  <c r="M68" i="2"/>
  <c r="N68" i="2"/>
  <c r="B69" i="2"/>
  <c r="C69" i="2"/>
  <c r="D69" i="2"/>
  <c r="H69" i="2" s="1"/>
  <c r="E69" i="2"/>
  <c r="F69" i="2"/>
  <c r="I69" i="2"/>
  <c r="K69" i="2"/>
  <c r="L69" i="2"/>
  <c r="M69" i="2"/>
  <c r="N69" i="2"/>
  <c r="P69" i="2"/>
  <c r="R69" i="2"/>
  <c r="B70" i="2"/>
  <c r="C70" i="2"/>
  <c r="D70" i="2"/>
  <c r="E70" i="2"/>
  <c r="F70" i="2"/>
  <c r="I70" i="2"/>
  <c r="B71" i="2"/>
  <c r="C71" i="2"/>
  <c r="D71" i="2"/>
  <c r="E71" i="2"/>
  <c r="F71" i="2"/>
  <c r="I71" i="2"/>
  <c r="B72" i="2"/>
  <c r="C72" i="2"/>
  <c r="D72" i="2"/>
  <c r="E72" i="2"/>
  <c r="F72" i="2"/>
  <c r="G72" i="2"/>
  <c r="H72" i="2"/>
  <c r="I72" i="2"/>
  <c r="J72" i="2"/>
  <c r="K72" i="2"/>
  <c r="L72" i="2"/>
  <c r="M72" i="2"/>
  <c r="N72" i="2"/>
  <c r="O72" i="2"/>
  <c r="P72" i="2"/>
  <c r="Q72" i="2"/>
  <c r="R72" i="2"/>
  <c r="B73" i="2"/>
  <c r="C73" i="2"/>
  <c r="D73" i="2"/>
  <c r="K73" i="2" s="1"/>
  <c r="E73" i="2"/>
  <c r="F73" i="2"/>
  <c r="I73" i="2"/>
  <c r="J73" i="2"/>
  <c r="L73" i="2"/>
  <c r="M73" i="2"/>
  <c r="N73" i="2"/>
  <c r="O73" i="2"/>
  <c r="B74" i="2"/>
  <c r="C74" i="2"/>
  <c r="D74" i="2"/>
  <c r="G74" i="2" s="1"/>
  <c r="E74" i="2"/>
  <c r="F74" i="2"/>
  <c r="I74" i="2"/>
  <c r="K74" i="2"/>
  <c r="L74" i="2"/>
  <c r="M74" i="2"/>
  <c r="N74" i="2"/>
  <c r="O74" i="2"/>
  <c r="B75" i="2"/>
  <c r="C75" i="2"/>
  <c r="D75" i="2"/>
  <c r="E75" i="2"/>
  <c r="F75" i="2"/>
  <c r="I75" i="2"/>
  <c r="B76" i="2"/>
  <c r="C76" i="2"/>
  <c r="D76" i="2"/>
  <c r="E76" i="2"/>
  <c r="F76" i="2"/>
  <c r="I76" i="2"/>
  <c r="M76" i="2"/>
  <c r="B77" i="2"/>
  <c r="C77" i="2"/>
  <c r="D77" i="2"/>
  <c r="E77" i="2"/>
  <c r="F77" i="2"/>
  <c r="I77" i="2"/>
  <c r="L77" i="2"/>
  <c r="B78" i="2"/>
  <c r="C78" i="2"/>
  <c r="D78" i="2"/>
  <c r="G78" i="2" s="1"/>
  <c r="E78" i="2"/>
  <c r="F78" i="2"/>
  <c r="I78" i="2"/>
  <c r="J78" i="2"/>
  <c r="K78" i="2"/>
  <c r="L78" i="2"/>
  <c r="M78" i="2"/>
  <c r="N78" i="2"/>
  <c r="R78" i="2"/>
  <c r="B79" i="2"/>
  <c r="C79" i="2"/>
  <c r="D79" i="2"/>
  <c r="K79" i="2" s="1"/>
  <c r="E79" i="2"/>
  <c r="F79" i="2"/>
  <c r="I79" i="2"/>
  <c r="J79" i="2"/>
  <c r="L79" i="2"/>
  <c r="M79" i="2"/>
  <c r="R79" i="2"/>
  <c r="B80" i="2"/>
  <c r="C80" i="2"/>
  <c r="D80" i="2"/>
  <c r="E80" i="2"/>
  <c r="F80" i="2"/>
  <c r="I80" i="2"/>
  <c r="B81" i="2"/>
  <c r="C81" i="2"/>
  <c r="D81" i="2"/>
  <c r="E81" i="2"/>
  <c r="F81" i="2"/>
  <c r="G81" i="2"/>
  <c r="H81" i="2"/>
  <c r="I81" i="2"/>
  <c r="J81" i="2"/>
  <c r="K81" i="2"/>
  <c r="L81" i="2"/>
  <c r="M81" i="2"/>
  <c r="N81" i="2"/>
  <c r="O81" i="2"/>
  <c r="P81" i="2"/>
  <c r="Q81" i="2"/>
  <c r="R81" i="2"/>
  <c r="B82" i="2"/>
  <c r="C82" i="2"/>
  <c r="D82" i="2"/>
  <c r="K82" i="2" s="1"/>
  <c r="E82" i="2"/>
  <c r="F82" i="2"/>
  <c r="G82" i="2"/>
  <c r="H82" i="2"/>
  <c r="I82" i="2"/>
  <c r="J82" i="2"/>
  <c r="L82" i="2"/>
  <c r="M82" i="2"/>
  <c r="N82" i="2"/>
  <c r="O82" i="2"/>
  <c r="P82" i="2"/>
  <c r="Q82" i="2"/>
  <c r="R82" i="2"/>
  <c r="B83" i="2"/>
  <c r="C83" i="2"/>
  <c r="D83" i="2"/>
  <c r="J83" i="2" s="1"/>
  <c r="E83" i="2"/>
  <c r="F83" i="2"/>
  <c r="G83" i="2"/>
  <c r="H83" i="2"/>
  <c r="I83" i="2"/>
  <c r="L83" i="2"/>
  <c r="M83" i="2"/>
  <c r="N83" i="2"/>
  <c r="O83" i="2"/>
  <c r="P83" i="2"/>
  <c r="Q83" i="2"/>
  <c r="B84" i="2"/>
  <c r="C84" i="2"/>
  <c r="D84" i="2"/>
  <c r="N84" i="2" s="1"/>
  <c r="E84" i="2"/>
  <c r="F84" i="2"/>
  <c r="G84" i="2"/>
  <c r="H84" i="2"/>
  <c r="I84" i="2"/>
  <c r="L84" i="2"/>
  <c r="M84" i="2"/>
  <c r="O84" i="2"/>
  <c r="P84" i="2"/>
  <c r="B85" i="2"/>
  <c r="C85" i="2"/>
  <c r="D85" i="2"/>
  <c r="E85" i="2"/>
  <c r="F85" i="2"/>
  <c r="G85" i="2"/>
  <c r="I85" i="2"/>
  <c r="B86" i="2"/>
  <c r="C86" i="2"/>
  <c r="J86" i="2" s="1"/>
  <c r="D86" i="2"/>
  <c r="G86" i="2" s="1"/>
  <c r="E86" i="2"/>
  <c r="F86" i="2"/>
  <c r="I86" i="2"/>
  <c r="K86" i="2"/>
  <c r="L86" i="2"/>
  <c r="M86" i="2"/>
  <c r="N86" i="2"/>
  <c r="R86" i="2"/>
  <c r="B87" i="2"/>
  <c r="C87" i="2"/>
  <c r="D87" i="2"/>
  <c r="E87" i="2"/>
  <c r="F87" i="2"/>
  <c r="I87" i="2"/>
  <c r="J87" i="2"/>
  <c r="L87" i="2"/>
  <c r="M87" i="2"/>
  <c r="R87" i="2"/>
  <c r="B88" i="2"/>
  <c r="C88" i="2"/>
  <c r="D88" i="2"/>
  <c r="E88" i="2"/>
  <c r="F88" i="2"/>
  <c r="I88" i="2"/>
  <c r="K88" i="2"/>
  <c r="L88" i="2"/>
  <c r="B89" i="2"/>
  <c r="C89" i="2"/>
  <c r="D89" i="2"/>
  <c r="E89" i="2"/>
  <c r="F89" i="2"/>
  <c r="G89" i="2"/>
  <c r="H89" i="2"/>
  <c r="I89" i="2"/>
  <c r="J89" i="2"/>
  <c r="K89" i="2"/>
  <c r="L89" i="2"/>
  <c r="M89" i="2"/>
  <c r="N89" i="2"/>
  <c r="O89" i="2"/>
  <c r="P89" i="2"/>
  <c r="Q89" i="2"/>
  <c r="R89" i="2"/>
  <c r="B90" i="2"/>
  <c r="C90" i="2"/>
  <c r="D90" i="2"/>
  <c r="K90" i="2" s="1"/>
  <c r="E90" i="2"/>
  <c r="F90" i="2"/>
  <c r="G90" i="2"/>
  <c r="H90" i="2"/>
  <c r="I90" i="2"/>
  <c r="J90" i="2"/>
  <c r="L90" i="2"/>
  <c r="M90" i="2"/>
  <c r="N90" i="2"/>
  <c r="O90" i="2"/>
  <c r="P90" i="2"/>
  <c r="Q90" i="2"/>
  <c r="R90" i="2"/>
  <c r="B91" i="2"/>
  <c r="C91" i="2"/>
  <c r="D91" i="2"/>
  <c r="K91" i="2" s="1"/>
  <c r="E91" i="2"/>
  <c r="F91" i="2"/>
  <c r="G91" i="2"/>
  <c r="H91" i="2"/>
  <c r="I91" i="2"/>
  <c r="N91" i="2"/>
  <c r="O91" i="2"/>
  <c r="Q91" i="2"/>
  <c r="R91" i="2"/>
  <c r="B92" i="2"/>
  <c r="C92" i="2"/>
  <c r="M92" i="2" s="1"/>
  <c r="D92" i="2"/>
  <c r="E92" i="2"/>
  <c r="F92" i="2"/>
  <c r="G92" i="2"/>
  <c r="H92" i="2"/>
  <c r="I92" i="2"/>
  <c r="J92" i="2"/>
  <c r="K92" i="2"/>
  <c r="L92" i="2"/>
  <c r="N92" i="2"/>
  <c r="O92" i="2"/>
  <c r="P92" i="2"/>
  <c r="Q92" i="2"/>
  <c r="R92" i="2"/>
  <c r="B93" i="2"/>
  <c r="C93" i="2"/>
  <c r="D93" i="2"/>
  <c r="K93" i="2" s="1"/>
  <c r="E93" i="2"/>
  <c r="F93" i="2"/>
  <c r="G93" i="2"/>
  <c r="H93" i="2"/>
  <c r="I93" i="2"/>
  <c r="J93" i="2"/>
  <c r="L93" i="2"/>
  <c r="M93" i="2"/>
  <c r="N93" i="2"/>
  <c r="O93" i="2"/>
  <c r="P93" i="2"/>
  <c r="Q93" i="2"/>
  <c r="R93" i="2"/>
  <c r="B94" i="2"/>
  <c r="C94" i="2"/>
  <c r="D94" i="2"/>
  <c r="E94" i="2"/>
  <c r="F94" i="2"/>
  <c r="G94" i="2"/>
  <c r="H94" i="2"/>
  <c r="I94" i="2"/>
  <c r="L94" i="2"/>
  <c r="M94" i="2"/>
  <c r="N94" i="2"/>
  <c r="O94" i="2"/>
  <c r="P94" i="2"/>
  <c r="Q94" i="2"/>
  <c r="B95" i="2"/>
  <c r="C95" i="2"/>
  <c r="D95" i="2"/>
  <c r="E95" i="2"/>
  <c r="F95" i="2"/>
  <c r="I95" i="2"/>
  <c r="L95" i="2"/>
  <c r="M95" i="2"/>
  <c r="B96" i="2"/>
  <c r="C96" i="2"/>
  <c r="D96" i="2"/>
  <c r="E96" i="2"/>
  <c r="F96" i="2"/>
  <c r="G96" i="2"/>
  <c r="I96" i="2"/>
  <c r="M96" i="2"/>
  <c r="N96" i="2"/>
  <c r="O96" i="2"/>
  <c r="Q96" i="2"/>
  <c r="B97" i="2"/>
  <c r="C97" i="2"/>
  <c r="D97" i="2"/>
  <c r="E97" i="2"/>
  <c r="F97" i="2"/>
  <c r="H97" i="2"/>
  <c r="I97" i="2"/>
  <c r="M97" i="2"/>
  <c r="N97" i="2"/>
  <c r="P97" i="2"/>
  <c r="Q97" i="2"/>
  <c r="R97" i="2"/>
  <c r="B98" i="2"/>
  <c r="C98" i="2"/>
  <c r="D98" i="2"/>
  <c r="N98" i="2" s="1"/>
  <c r="E98" i="2"/>
  <c r="F98" i="2"/>
  <c r="G98" i="2"/>
  <c r="H98" i="2"/>
  <c r="I98" i="2"/>
  <c r="K98" i="2"/>
  <c r="L98" i="2"/>
  <c r="M98" i="2"/>
  <c r="O98" i="2"/>
  <c r="P98" i="2"/>
  <c r="Q98" i="2"/>
  <c r="R98" i="2"/>
  <c r="B99" i="2"/>
  <c r="C99" i="2"/>
  <c r="D99" i="2"/>
  <c r="M99" i="2" s="1"/>
  <c r="E99" i="2"/>
  <c r="F99" i="2"/>
  <c r="G99" i="2"/>
  <c r="H99" i="2"/>
  <c r="I99" i="2"/>
  <c r="K99" i="2"/>
  <c r="L99" i="2"/>
  <c r="N99" i="2"/>
  <c r="O99" i="2"/>
  <c r="P99" i="2"/>
  <c r="Q99" i="2"/>
  <c r="R99" i="2"/>
  <c r="B100" i="2"/>
  <c r="C100" i="2"/>
  <c r="D100" i="2"/>
  <c r="E100" i="2"/>
  <c r="F100" i="2"/>
  <c r="G100" i="2"/>
  <c r="H100" i="2"/>
  <c r="I100" i="2"/>
  <c r="J100" i="2"/>
  <c r="K100" i="2"/>
  <c r="L100" i="2"/>
  <c r="M100" i="2"/>
  <c r="N100" i="2"/>
  <c r="O100" i="2"/>
  <c r="P100" i="2"/>
  <c r="Q100" i="2"/>
  <c r="R100" i="2"/>
  <c r="B101" i="2"/>
  <c r="C101" i="2"/>
  <c r="D101" i="2"/>
  <c r="K101" i="2" s="1"/>
  <c r="E101" i="2"/>
  <c r="F101" i="2"/>
  <c r="G101" i="2"/>
  <c r="H101" i="2"/>
  <c r="I101" i="2"/>
  <c r="M101" i="2"/>
  <c r="N101" i="2"/>
  <c r="O101" i="2"/>
  <c r="P101" i="2"/>
  <c r="Q101" i="2"/>
  <c r="B102" i="2"/>
  <c r="C102" i="2"/>
  <c r="D102" i="2"/>
  <c r="E102" i="2"/>
  <c r="F102" i="2"/>
  <c r="G102" i="2"/>
  <c r="H102" i="2"/>
  <c r="I102" i="2"/>
  <c r="M102" i="2"/>
  <c r="N102" i="2"/>
  <c r="O102" i="2"/>
  <c r="P102" i="2"/>
  <c r="Q102" i="2"/>
  <c r="B103" i="2"/>
  <c r="C103" i="2"/>
  <c r="D103" i="2"/>
  <c r="Q103" i="2" s="1"/>
  <c r="E103" i="2"/>
  <c r="F103" i="2"/>
  <c r="G103" i="2"/>
  <c r="H103" i="2"/>
  <c r="I103" i="2"/>
  <c r="K103" i="2"/>
  <c r="L103" i="2"/>
  <c r="M103" i="2"/>
  <c r="N103" i="2"/>
  <c r="O103" i="2"/>
  <c r="P103" i="2"/>
  <c r="R103" i="2"/>
  <c r="B104" i="2"/>
  <c r="C104" i="2"/>
  <c r="D104" i="2"/>
  <c r="E104" i="2"/>
  <c r="F104" i="2"/>
  <c r="G104" i="2"/>
  <c r="I104" i="2"/>
  <c r="J104" i="2"/>
  <c r="L104" i="2"/>
  <c r="M104" i="2"/>
  <c r="N104" i="2"/>
  <c r="O104" i="2"/>
  <c r="Q104" i="2"/>
  <c r="R104" i="2"/>
  <c r="B105" i="2"/>
  <c r="C105" i="2"/>
  <c r="D105" i="2"/>
  <c r="N105" i="2" s="1"/>
  <c r="E105" i="2"/>
  <c r="F105" i="2"/>
  <c r="H105" i="2"/>
  <c r="I105" i="2"/>
  <c r="J105" i="2"/>
  <c r="K105" i="2"/>
  <c r="M105" i="2"/>
  <c r="P105" i="2"/>
  <c r="Q105" i="2"/>
  <c r="R105" i="2"/>
  <c r="B106" i="2"/>
  <c r="C106" i="2"/>
  <c r="D106" i="2"/>
  <c r="N106" i="2" s="1"/>
  <c r="E106" i="2"/>
  <c r="F106" i="2"/>
  <c r="G106" i="2"/>
  <c r="H106" i="2"/>
  <c r="I106" i="2"/>
  <c r="J106" i="2"/>
  <c r="K106" i="2"/>
  <c r="L106" i="2"/>
  <c r="M106" i="2"/>
  <c r="O106" i="2"/>
  <c r="P106" i="2"/>
  <c r="Q106" i="2"/>
  <c r="R106" i="2"/>
  <c r="B107" i="2"/>
  <c r="C107" i="2"/>
  <c r="M107" i="2" s="1"/>
  <c r="D107" i="2"/>
  <c r="E107" i="2"/>
  <c r="F107" i="2"/>
  <c r="G107" i="2"/>
  <c r="H107" i="2"/>
  <c r="I107" i="2"/>
  <c r="J107" i="2"/>
  <c r="K107" i="2"/>
  <c r="L107" i="2"/>
  <c r="N107" i="2"/>
  <c r="O107" i="2"/>
  <c r="P107" i="2"/>
  <c r="Q107" i="2"/>
  <c r="R107" i="2"/>
  <c r="B108" i="2"/>
  <c r="C108" i="2"/>
  <c r="D108" i="2"/>
  <c r="K108" i="2" s="1"/>
  <c r="E108" i="2"/>
  <c r="F108" i="2"/>
  <c r="G108" i="2"/>
  <c r="H108" i="2"/>
  <c r="I108" i="2"/>
  <c r="J108" i="2"/>
  <c r="L108" i="2"/>
  <c r="N108" i="2"/>
  <c r="O108" i="2"/>
  <c r="P108" i="2"/>
  <c r="Q108" i="2"/>
  <c r="R108" i="2"/>
  <c r="B109" i="2"/>
  <c r="C109" i="2"/>
  <c r="D109" i="2"/>
  <c r="J109" i="2" s="1"/>
  <c r="E109" i="2"/>
  <c r="F109" i="2"/>
  <c r="G109" i="2"/>
  <c r="H109" i="2"/>
  <c r="I109" i="2"/>
  <c r="K109" i="2"/>
  <c r="L109" i="2"/>
  <c r="M109" i="2"/>
  <c r="N109" i="2"/>
  <c r="O109" i="2"/>
  <c r="P109" i="2"/>
  <c r="Q109" i="2"/>
  <c r="B110" i="2"/>
  <c r="C110" i="2"/>
  <c r="D110" i="2"/>
  <c r="E110" i="2"/>
  <c r="F110" i="2"/>
  <c r="G110" i="2"/>
  <c r="H110" i="2"/>
  <c r="I110" i="2"/>
  <c r="M110" i="2"/>
  <c r="N110" i="2"/>
  <c r="O110" i="2"/>
  <c r="P110" i="2"/>
  <c r="B111" i="2"/>
  <c r="C111" i="2"/>
  <c r="D111" i="2"/>
  <c r="E111" i="2"/>
  <c r="F111" i="2"/>
  <c r="G111" i="2"/>
  <c r="I111" i="2"/>
  <c r="K111" i="2"/>
  <c r="L111" i="2"/>
  <c r="M111" i="2"/>
  <c r="N111" i="2"/>
  <c r="O111" i="2"/>
  <c r="B112" i="2"/>
  <c r="C112" i="2"/>
  <c r="D112" i="2"/>
  <c r="E112" i="2"/>
  <c r="F112" i="2"/>
  <c r="I112" i="2"/>
  <c r="L112" i="2"/>
  <c r="N112" i="2"/>
  <c r="R112" i="2"/>
  <c r="B113" i="2"/>
  <c r="C113" i="2"/>
  <c r="D113" i="2"/>
  <c r="E113" i="2"/>
  <c r="F113" i="2"/>
  <c r="I113" i="2"/>
  <c r="J113" i="2"/>
  <c r="K113" i="2"/>
  <c r="L113" i="2"/>
  <c r="M113" i="2"/>
  <c r="Q113" i="2"/>
  <c r="R113" i="2"/>
  <c r="B114" i="2"/>
  <c r="C114" i="2"/>
  <c r="D114" i="2"/>
  <c r="E114" i="2"/>
  <c r="F114" i="2"/>
  <c r="H114" i="2"/>
  <c r="I114" i="2"/>
  <c r="P114" i="2"/>
  <c r="Q114" i="2"/>
  <c r="R114" i="2"/>
  <c r="B115" i="2"/>
  <c r="C115" i="2"/>
  <c r="M115" i="2" s="1"/>
  <c r="D115" i="2"/>
  <c r="E115" i="2"/>
  <c r="F115" i="2"/>
  <c r="G115" i="2"/>
  <c r="H115" i="2"/>
  <c r="I115" i="2"/>
  <c r="J115" i="2"/>
  <c r="K115" i="2"/>
  <c r="L115" i="2"/>
  <c r="N115" i="2"/>
  <c r="O115" i="2"/>
  <c r="P115" i="2"/>
  <c r="Q115" i="2"/>
  <c r="R115" i="2"/>
  <c r="B116" i="2"/>
  <c r="C116" i="2"/>
  <c r="D116" i="2"/>
  <c r="E116" i="2"/>
  <c r="F116" i="2"/>
  <c r="G116" i="2"/>
  <c r="H116" i="2"/>
  <c r="I116" i="2"/>
  <c r="J116" i="2"/>
  <c r="N116" i="2"/>
  <c r="O116" i="2"/>
  <c r="P116" i="2"/>
  <c r="Q116" i="2"/>
  <c r="R116" i="2"/>
  <c r="B117" i="2"/>
  <c r="C117" i="2"/>
  <c r="M117" i="2" s="1"/>
  <c r="D117" i="2"/>
  <c r="E117" i="2"/>
  <c r="F117" i="2"/>
  <c r="G117" i="2"/>
  <c r="H117" i="2"/>
  <c r="I117" i="2"/>
  <c r="K117" i="2"/>
  <c r="L117" i="2"/>
  <c r="N117" i="2"/>
  <c r="O117" i="2"/>
  <c r="P117" i="2"/>
  <c r="Q117" i="2"/>
  <c r="B118" i="2"/>
  <c r="C118" i="2"/>
  <c r="D118" i="2"/>
  <c r="Q118" i="2" s="1"/>
  <c r="E118" i="2"/>
  <c r="F118" i="2"/>
  <c r="I118" i="2"/>
  <c r="L118" i="2"/>
  <c r="B119" i="2"/>
  <c r="C119" i="2"/>
  <c r="D119" i="2"/>
  <c r="E119" i="2"/>
  <c r="F119" i="2"/>
  <c r="I119" i="2"/>
  <c r="N119" i="2"/>
  <c r="B120" i="2"/>
  <c r="C120" i="2"/>
  <c r="D120" i="2"/>
  <c r="E120" i="2"/>
  <c r="F120" i="2"/>
  <c r="I120" i="2"/>
  <c r="M120" i="2"/>
  <c r="N120" i="2"/>
  <c r="O120" i="2"/>
  <c r="B121" i="2"/>
  <c r="C121" i="2"/>
  <c r="D121" i="2"/>
  <c r="E121" i="2"/>
  <c r="F121" i="2"/>
  <c r="H121" i="2"/>
  <c r="I121" i="2"/>
  <c r="M121" i="2"/>
  <c r="N121" i="2"/>
  <c r="P121" i="2"/>
  <c r="Q121" i="2"/>
  <c r="B122" i="2"/>
  <c r="C122" i="2"/>
  <c r="D122" i="2"/>
  <c r="N122" i="2" s="1"/>
  <c r="E122" i="2"/>
  <c r="F122" i="2"/>
  <c r="G122" i="2"/>
  <c r="H122" i="2"/>
  <c r="I122" i="2"/>
  <c r="K122" i="2"/>
  <c r="L122" i="2"/>
  <c r="M122" i="2"/>
  <c r="O122" i="2"/>
  <c r="P122" i="2"/>
  <c r="Q122" i="2"/>
  <c r="B123" i="2"/>
  <c r="C123" i="2"/>
  <c r="D123" i="2"/>
  <c r="M123" i="2" s="1"/>
  <c r="E123" i="2"/>
  <c r="F123" i="2"/>
  <c r="G123" i="2"/>
  <c r="H123" i="2"/>
  <c r="I123" i="2"/>
  <c r="K123" i="2"/>
  <c r="L123" i="2"/>
  <c r="N123" i="2"/>
  <c r="O123" i="2"/>
  <c r="P123" i="2"/>
  <c r="Q123" i="2"/>
  <c r="B124" i="2"/>
  <c r="C124" i="2"/>
  <c r="J124" i="2" s="1"/>
  <c r="D124" i="2"/>
  <c r="E124" i="2"/>
  <c r="F124" i="2"/>
  <c r="G124" i="2"/>
  <c r="H124" i="2"/>
  <c r="I124" i="2"/>
  <c r="K124" i="2"/>
  <c r="L124" i="2"/>
  <c r="M124" i="2"/>
  <c r="N124" i="2"/>
  <c r="O124" i="2"/>
  <c r="P124" i="2"/>
  <c r="Q124" i="2"/>
  <c r="R124" i="2"/>
  <c r="B125" i="2"/>
  <c r="C125" i="2"/>
  <c r="D125" i="2"/>
  <c r="K125" i="2" s="1"/>
  <c r="E125" i="2"/>
  <c r="F125" i="2"/>
  <c r="G125" i="2"/>
  <c r="I125" i="2"/>
  <c r="M125" i="2"/>
  <c r="O125" i="2"/>
  <c r="P125" i="2"/>
  <c r="B126" i="2"/>
  <c r="C126" i="2"/>
  <c r="D126" i="2"/>
  <c r="N126" i="2" s="1"/>
  <c r="E126" i="2"/>
  <c r="F126" i="2"/>
  <c r="G126" i="2"/>
  <c r="I126" i="2"/>
  <c r="M126" i="2"/>
  <c r="O126" i="2"/>
  <c r="P126" i="2"/>
  <c r="B127" i="2"/>
  <c r="C127" i="2"/>
  <c r="D127" i="2"/>
  <c r="Q127" i="2" s="1"/>
  <c r="E127" i="2"/>
  <c r="F127" i="2"/>
  <c r="G127" i="2"/>
  <c r="H127" i="2"/>
  <c r="I127" i="2"/>
  <c r="J127" i="2"/>
  <c r="K127" i="2"/>
  <c r="L127" i="2"/>
  <c r="M127" i="2"/>
  <c r="N127" i="2"/>
  <c r="O127" i="2"/>
  <c r="P127" i="2"/>
  <c r="B128" i="2"/>
  <c r="C128" i="2"/>
  <c r="D128" i="2"/>
  <c r="E128" i="2"/>
  <c r="F128" i="2"/>
  <c r="G128" i="2"/>
  <c r="I128" i="2"/>
  <c r="K128" i="2"/>
  <c r="L128" i="2"/>
  <c r="M128" i="2"/>
  <c r="N128" i="2"/>
  <c r="O128" i="2"/>
  <c r="Q128" i="2"/>
  <c r="R128" i="2"/>
  <c r="B129" i="2"/>
  <c r="C129" i="2"/>
  <c r="D129" i="2"/>
  <c r="N129" i="2" s="1"/>
  <c r="E129" i="2"/>
  <c r="F129" i="2"/>
  <c r="H129" i="2"/>
  <c r="I129" i="2"/>
  <c r="J129" i="2"/>
  <c r="M129" i="2"/>
  <c r="P129" i="2"/>
  <c r="Q129" i="2"/>
  <c r="R129" i="2"/>
  <c r="B130" i="2"/>
  <c r="C130" i="2"/>
  <c r="D130" i="2"/>
  <c r="N130" i="2" s="1"/>
  <c r="E130" i="2"/>
  <c r="F130" i="2"/>
  <c r="G130" i="2"/>
  <c r="H130" i="2"/>
  <c r="I130" i="2"/>
  <c r="J130" i="2"/>
  <c r="L130" i="2"/>
  <c r="M130" i="2"/>
  <c r="P130" i="2"/>
  <c r="Q130" i="2"/>
  <c r="R130" i="2"/>
  <c r="B131" i="2"/>
  <c r="C131" i="2"/>
  <c r="D131" i="2"/>
  <c r="M131" i="2" s="1"/>
  <c r="E131" i="2"/>
  <c r="F131" i="2"/>
  <c r="G131" i="2"/>
  <c r="H131" i="2"/>
  <c r="I131" i="2"/>
  <c r="J131" i="2"/>
  <c r="L131" i="2"/>
  <c r="N131" i="2"/>
  <c r="P131" i="2"/>
  <c r="Q131" i="2"/>
  <c r="R131" i="2"/>
  <c r="B132" i="2"/>
  <c r="C132" i="2"/>
  <c r="D132" i="2"/>
  <c r="E132" i="2"/>
  <c r="F132" i="2"/>
  <c r="G132" i="2"/>
  <c r="H132" i="2"/>
  <c r="I132" i="2"/>
  <c r="J132" i="2"/>
  <c r="K132" i="2"/>
  <c r="L132" i="2"/>
  <c r="M132" i="2"/>
  <c r="N132" i="2"/>
  <c r="O132" i="2"/>
  <c r="P132" i="2"/>
  <c r="Q132" i="2"/>
  <c r="R132" i="2"/>
  <c r="B133" i="2"/>
  <c r="C133" i="2"/>
  <c r="D133" i="2"/>
  <c r="K133" i="2" s="1"/>
  <c r="E133" i="2"/>
  <c r="F133" i="2"/>
  <c r="G133" i="2"/>
  <c r="H133" i="2"/>
  <c r="I133" i="2"/>
  <c r="M133" i="2"/>
  <c r="O133" i="2"/>
  <c r="P133" i="2"/>
  <c r="Q133" i="2"/>
  <c r="R133" i="2"/>
  <c r="B134" i="2"/>
  <c r="C134" i="2"/>
  <c r="D134" i="2"/>
  <c r="N134" i="2" s="1"/>
  <c r="E134" i="2"/>
  <c r="F134" i="2"/>
  <c r="G134" i="2"/>
  <c r="H134" i="2"/>
  <c r="I134" i="2"/>
  <c r="M134" i="2"/>
  <c r="O134" i="2"/>
  <c r="P134" i="2"/>
  <c r="Q134" i="2"/>
  <c r="B135" i="2"/>
  <c r="C135" i="2"/>
  <c r="D135" i="2"/>
  <c r="Q135" i="2" s="1"/>
  <c r="E135" i="2"/>
  <c r="F135" i="2"/>
  <c r="G135" i="2"/>
  <c r="H135" i="2"/>
  <c r="I135" i="2"/>
  <c r="J135" i="2"/>
  <c r="L135" i="2"/>
  <c r="M135" i="2"/>
  <c r="O135" i="2"/>
  <c r="P135" i="2"/>
  <c r="R135" i="2"/>
  <c r="B136" i="2"/>
  <c r="C136" i="2"/>
  <c r="D136" i="2"/>
  <c r="O136" i="2" s="1"/>
  <c r="E136" i="2"/>
  <c r="F136" i="2"/>
  <c r="G136" i="2"/>
  <c r="I136" i="2"/>
  <c r="J136" i="2"/>
  <c r="K136" i="2"/>
  <c r="M136" i="2"/>
  <c r="N136" i="2"/>
  <c r="Q136" i="2"/>
  <c r="R136" i="2"/>
  <c r="B137" i="2"/>
  <c r="C137" i="2"/>
  <c r="M137" i="2" s="1"/>
  <c r="D137" i="2"/>
  <c r="E137" i="2"/>
  <c r="F137" i="2"/>
  <c r="H137" i="2"/>
  <c r="I137" i="2"/>
  <c r="K137" i="2"/>
  <c r="L137" i="2"/>
  <c r="N137" i="2"/>
  <c r="P137" i="2"/>
  <c r="Q137" i="2"/>
  <c r="R137" i="2"/>
  <c r="B138" i="2"/>
  <c r="C138" i="2"/>
  <c r="D138" i="2"/>
  <c r="N138" i="2" s="1"/>
  <c r="E138" i="2"/>
  <c r="F138" i="2"/>
  <c r="I138" i="2"/>
  <c r="L138" i="2"/>
  <c r="B139" i="2"/>
  <c r="C139" i="2"/>
  <c r="D139" i="2"/>
  <c r="M139" i="2" s="1"/>
  <c r="E139" i="2"/>
  <c r="F139" i="2"/>
  <c r="I139" i="2"/>
  <c r="L139" i="2"/>
  <c r="B140" i="2"/>
  <c r="C140" i="2"/>
  <c r="M140" i="2" s="1"/>
  <c r="D140" i="2"/>
  <c r="E140" i="2"/>
  <c r="F140" i="2"/>
  <c r="G140" i="2"/>
  <c r="H140" i="2"/>
  <c r="I140" i="2"/>
  <c r="K140" i="2"/>
  <c r="L140" i="2"/>
  <c r="N140" i="2"/>
  <c r="O140" i="2"/>
  <c r="P140" i="2"/>
  <c r="Q140" i="2"/>
  <c r="R140" i="2"/>
  <c r="B141" i="2"/>
  <c r="C141" i="2"/>
  <c r="D141" i="2"/>
  <c r="K141" i="2" s="1"/>
  <c r="E141" i="2"/>
  <c r="F141" i="2"/>
  <c r="G141" i="2"/>
  <c r="H141" i="2"/>
  <c r="I141" i="2"/>
  <c r="J141" i="2"/>
  <c r="L141" i="2"/>
  <c r="M141" i="2"/>
  <c r="N141" i="2"/>
  <c r="O141" i="2"/>
  <c r="P141" i="2"/>
  <c r="Q141" i="2"/>
  <c r="R141" i="2"/>
  <c r="B142" i="2"/>
  <c r="C142" i="2"/>
  <c r="D142" i="2"/>
  <c r="E142" i="2"/>
  <c r="F142" i="2"/>
  <c r="G142" i="2"/>
  <c r="H142" i="2"/>
  <c r="I142" i="2"/>
  <c r="K142" i="2"/>
  <c r="L142" i="2"/>
  <c r="M142" i="2"/>
  <c r="N142" i="2"/>
  <c r="O142" i="2"/>
  <c r="P142" i="2"/>
  <c r="Q142" i="2"/>
  <c r="B143" i="2"/>
  <c r="C143" i="2"/>
  <c r="D143" i="2"/>
  <c r="Q143" i="2" s="1"/>
  <c r="E143" i="2"/>
  <c r="F143" i="2"/>
  <c r="I143" i="2"/>
  <c r="L143" i="2"/>
  <c r="B144" i="2"/>
  <c r="C144" i="2"/>
  <c r="D144" i="2"/>
  <c r="E144" i="2"/>
  <c r="F144" i="2"/>
  <c r="I144" i="2"/>
  <c r="M144" i="2"/>
  <c r="B145" i="2"/>
  <c r="C145" i="2"/>
  <c r="D145" i="2"/>
  <c r="E145" i="2"/>
  <c r="F145" i="2"/>
  <c r="I145" i="2"/>
  <c r="M145" i="2"/>
  <c r="N145" i="2"/>
  <c r="B146" i="2"/>
  <c r="C146" i="2"/>
  <c r="D146" i="2"/>
  <c r="N146" i="2" s="1"/>
  <c r="E146" i="2"/>
  <c r="F146" i="2"/>
  <c r="I146" i="2"/>
  <c r="L146" i="2"/>
  <c r="M146" i="2"/>
  <c r="O146" i="2"/>
  <c r="B147" i="2"/>
  <c r="C147" i="2"/>
  <c r="D147" i="2"/>
  <c r="M147" i="2" s="1"/>
  <c r="E147" i="2"/>
  <c r="F147" i="2"/>
  <c r="I147" i="2"/>
  <c r="L147" i="2"/>
  <c r="N147" i="2"/>
  <c r="O147" i="2"/>
  <c r="B148" i="2"/>
  <c r="C148" i="2"/>
  <c r="J148" i="2" s="1"/>
  <c r="D148" i="2"/>
  <c r="E148" i="2"/>
  <c r="F148" i="2"/>
  <c r="G148" i="2"/>
  <c r="H148" i="2"/>
  <c r="I148" i="2"/>
  <c r="K148" i="2"/>
  <c r="L148" i="2"/>
  <c r="M148" i="2"/>
  <c r="N148" i="2"/>
  <c r="O148" i="2"/>
  <c r="P148" i="2"/>
  <c r="Q148" i="2"/>
  <c r="R148" i="2"/>
  <c r="B149" i="2"/>
  <c r="C149" i="2"/>
  <c r="D149" i="2"/>
  <c r="K149" i="2" s="1"/>
  <c r="E149" i="2"/>
  <c r="F149" i="2"/>
  <c r="I149" i="2"/>
  <c r="M149" i="2"/>
  <c r="N149" i="2"/>
  <c r="B150" i="2"/>
  <c r="C150" i="2"/>
  <c r="D150" i="2"/>
  <c r="E150" i="2"/>
  <c r="F150" i="2"/>
  <c r="I150" i="2"/>
  <c r="M150" i="2"/>
  <c r="N150" i="2"/>
  <c r="B151" i="2"/>
  <c r="C151" i="2"/>
  <c r="D151" i="2"/>
  <c r="Q151" i="2" s="1"/>
  <c r="E151" i="2"/>
  <c r="F151" i="2"/>
  <c r="I151" i="2"/>
  <c r="L151" i="2"/>
  <c r="M151" i="2"/>
  <c r="N151" i="2"/>
  <c r="B152" i="2"/>
  <c r="C152" i="2"/>
  <c r="D152" i="2"/>
  <c r="E152" i="2"/>
  <c r="F152" i="2"/>
  <c r="I152" i="2"/>
  <c r="M152" i="2"/>
  <c r="N152" i="2"/>
  <c r="O152" i="2"/>
  <c r="B153" i="2"/>
  <c r="C153" i="2"/>
  <c r="D153" i="2"/>
  <c r="E153" i="2"/>
  <c r="F153" i="2"/>
  <c r="H153" i="2"/>
  <c r="I153" i="2"/>
  <c r="M153" i="2"/>
  <c r="N153" i="2"/>
  <c r="P153" i="2"/>
  <c r="Q153" i="2"/>
  <c r="B154" i="2"/>
  <c r="C154" i="2"/>
  <c r="D154" i="2"/>
  <c r="N154" i="2" s="1"/>
  <c r="E154" i="2"/>
  <c r="F154" i="2"/>
  <c r="G154" i="2"/>
  <c r="H154" i="2"/>
  <c r="I154" i="2"/>
  <c r="J154" i="2"/>
  <c r="K154" i="2"/>
  <c r="L154" i="2"/>
  <c r="M154" i="2"/>
  <c r="O154" i="2"/>
  <c r="P154" i="2"/>
  <c r="Q154" i="2"/>
  <c r="B155" i="2"/>
  <c r="C155" i="2"/>
  <c r="J155" i="2" s="1"/>
  <c r="D155" i="2"/>
  <c r="E155" i="2"/>
  <c r="F155" i="2"/>
  <c r="G155" i="2"/>
  <c r="H155" i="2"/>
  <c r="I155" i="2"/>
  <c r="K155" i="2"/>
  <c r="L155" i="2"/>
  <c r="N155" i="2"/>
  <c r="O155" i="2"/>
  <c r="P155" i="2"/>
  <c r="Q155" i="2"/>
  <c r="B156" i="2"/>
  <c r="C156" i="2"/>
  <c r="D156" i="2"/>
  <c r="E156" i="2"/>
  <c r="F156" i="2"/>
  <c r="G156" i="2"/>
  <c r="H156" i="2"/>
  <c r="I156" i="2"/>
  <c r="J156" i="2"/>
  <c r="K156" i="2"/>
  <c r="L156" i="2"/>
  <c r="M156" i="2"/>
  <c r="N156" i="2"/>
  <c r="O156" i="2"/>
  <c r="P156" i="2"/>
  <c r="Q156" i="2"/>
  <c r="R156" i="2"/>
  <c r="B157" i="2"/>
  <c r="C157" i="2"/>
  <c r="D157" i="2"/>
  <c r="K157" i="2" s="1"/>
  <c r="E157" i="2"/>
  <c r="F157" i="2"/>
  <c r="G157" i="2"/>
  <c r="I157" i="2"/>
  <c r="M157" i="2"/>
  <c r="N157" i="2"/>
  <c r="O157" i="2"/>
  <c r="P157" i="2"/>
  <c r="B158" i="2"/>
  <c r="C158" i="2"/>
  <c r="D158" i="2"/>
  <c r="N158" i="2" s="1"/>
  <c r="E158" i="2"/>
  <c r="F158" i="2"/>
  <c r="G158" i="2"/>
  <c r="I158" i="2"/>
  <c r="M158" i="2"/>
  <c r="O158" i="2"/>
  <c r="P158" i="2"/>
  <c r="B159" i="2"/>
  <c r="C159" i="2"/>
  <c r="J159" i="2" s="1"/>
  <c r="D159" i="2"/>
  <c r="Q159" i="2" s="1"/>
  <c r="E159" i="2"/>
  <c r="F159" i="2"/>
  <c r="G159" i="2"/>
  <c r="H159" i="2"/>
  <c r="I159" i="2"/>
  <c r="K159" i="2"/>
  <c r="L159" i="2"/>
  <c r="M159" i="2"/>
  <c r="N159" i="2"/>
  <c r="O159" i="2"/>
  <c r="P159" i="2"/>
  <c r="B160" i="2"/>
  <c r="C160" i="2"/>
  <c r="M160" i="2" s="1"/>
  <c r="D160" i="2"/>
  <c r="E160" i="2"/>
  <c r="F160" i="2"/>
  <c r="G160" i="2"/>
  <c r="I160" i="2"/>
  <c r="K160" i="2"/>
  <c r="L160" i="2"/>
  <c r="N160" i="2"/>
  <c r="O160" i="2"/>
  <c r="Q160" i="2"/>
  <c r="R160" i="2"/>
  <c r="B161" i="2"/>
  <c r="C161" i="2"/>
  <c r="D161" i="2"/>
  <c r="N161" i="2" s="1"/>
  <c r="E161" i="2"/>
  <c r="F161" i="2"/>
  <c r="H161" i="2"/>
  <c r="I161" i="2"/>
  <c r="J161" i="2"/>
  <c r="M161" i="2"/>
  <c r="P161" i="2"/>
  <c r="Q161" i="2"/>
  <c r="R161" i="2"/>
  <c r="B162" i="2"/>
  <c r="C162" i="2"/>
  <c r="D162" i="2"/>
  <c r="N162" i="2" s="1"/>
  <c r="E162" i="2"/>
  <c r="F162" i="2"/>
  <c r="G162" i="2"/>
  <c r="H162" i="2"/>
  <c r="I162" i="2"/>
  <c r="J162" i="2"/>
  <c r="L162" i="2"/>
  <c r="M162" i="2"/>
  <c r="P162" i="2"/>
  <c r="Q162" i="2"/>
  <c r="R162" i="2"/>
  <c r="B163" i="2"/>
  <c r="C163" i="2"/>
  <c r="D163" i="2"/>
  <c r="M163" i="2" s="1"/>
  <c r="E163" i="2"/>
  <c r="F163" i="2"/>
  <c r="G163" i="2"/>
  <c r="H163" i="2"/>
  <c r="I163" i="2"/>
  <c r="J163" i="2"/>
  <c r="L163" i="2"/>
  <c r="N163" i="2"/>
  <c r="P163" i="2"/>
  <c r="Q163" i="2"/>
  <c r="R163" i="2"/>
  <c r="B164" i="2"/>
  <c r="C164" i="2"/>
  <c r="D164" i="2"/>
  <c r="K164" i="2" s="1"/>
  <c r="E164" i="2"/>
  <c r="F164" i="2"/>
  <c r="G164" i="2"/>
  <c r="H164" i="2"/>
  <c r="I164" i="2"/>
  <c r="J164" i="2"/>
  <c r="L164" i="2"/>
  <c r="M164" i="2"/>
  <c r="O164" i="2"/>
  <c r="P164" i="2"/>
  <c r="Q164" i="2"/>
  <c r="R164" i="2"/>
  <c r="B165" i="2"/>
  <c r="C165" i="2"/>
  <c r="D165" i="2"/>
  <c r="J165" i="2" s="1"/>
  <c r="E165" i="2"/>
  <c r="F165" i="2"/>
  <c r="G165" i="2"/>
  <c r="H165" i="2"/>
  <c r="I165" i="2"/>
  <c r="L165" i="2"/>
  <c r="N165" i="2"/>
  <c r="O165" i="2"/>
  <c r="P165" i="2"/>
  <c r="Q165" i="2"/>
  <c r="B166" i="2"/>
  <c r="C166" i="2"/>
  <c r="J166" i="2" s="1"/>
  <c r="D166" i="2"/>
  <c r="Q166" i="2" s="1"/>
  <c r="E166" i="2"/>
  <c r="F166" i="2"/>
  <c r="G166" i="2"/>
  <c r="H166" i="2"/>
  <c r="I166" i="2"/>
  <c r="K166" i="2"/>
  <c r="L166" i="2"/>
  <c r="M166" i="2"/>
  <c r="N166" i="2"/>
  <c r="O166" i="2"/>
  <c r="P166" i="2"/>
  <c r="R166" i="2"/>
  <c r="B167" i="2"/>
  <c r="C167" i="2"/>
  <c r="D167" i="2"/>
  <c r="H167" i="2" s="1"/>
  <c r="E167" i="2"/>
  <c r="F167" i="2"/>
  <c r="G167" i="2"/>
  <c r="I167" i="2"/>
  <c r="L167" i="2"/>
  <c r="N167" i="2"/>
  <c r="O167" i="2"/>
  <c r="B168" i="2"/>
  <c r="C168" i="2"/>
  <c r="D168" i="2"/>
  <c r="G168" i="2" s="1"/>
  <c r="E168" i="2"/>
  <c r="F168" i="2"/>
  <c r="I168" i="2"/>
  <c r="K168" i="2"/>
  <c r="L168" i="2"/>
  <c r="M168" i="2"/>
  <c r="N168" i="2"/>
  <c r="B169" i="2"/>
  <c r="C169" i="2"/>
  <c r="D169" i="2"/>
  <c r="E169" i="2"/>
  <c r="F169" i="2"/>
  <c r="I169" i="2"/>
  <c r="M169" i="2"/>
  <c r="B170" i="2"/>
  <c r="C170" i="2"/>
  <c r="D170" i="2"/>
  <c r="E170" i="2"/>
  <c r="F170" i="2"/>
  <c r="I170" i="2"/>
  <c r="L170" i="2"/>
  <c r="B171" i="2"/>
  <c r="C171" i="2"/>
  <c r="M171" i="2" s="1"/>
  <c r="D171" i="2"/>
  <c r="E171" i="2"/>
  <c r="F171" i="2"/>
  <c r="G171" i="2"/>
  <c r="H171" i="2"/>
  <c r="I171" i="2"/>
  <c r="K171" i="2"/>
  <c r="L171" i="2"/>
  <c r="N171" i="2"/>
  <c r="O171" i="2"/>
  <c r="P171" i="2"/>
  <c r="Q171" i="2"/>
  <c r="R171" i="2"/>
  <c r="B172" i="2"/>
  <c r="C172" i="2"/>
  <c r="D172" i="2"/>
  <c r="K172" i="2" s="1"/>
  <c r="E172" i="2"/>
  <c r="F172" i="2"/>
  <c r="G172" i="2"/>
  <c r="H172" i="2"/>
  <c r="I172" i="2"/>
  <c r="J172" i="2"/>
  <c r="L172" i="2"/>
  <c r="M172" i="2"/>
  <c r="O172" i="2"/>
  <c r="P172" i="2"/>
  <c r="Q172" i="2"/>
  <c r="R172" i="2"/>
  <c r="B173" i="2"/>
  <c r="C173" i="2"/>
  <c r="D173" i="2"/>
  <c r="J173" i="2" s="1"/>
  <c r="E173" i="2"/>
  <c r="F173" i="2"/>
  <c r="G173" i="2"/>
  <c r="H173" i="2"/>
  <c r="I173" i="2"/>
  <c r="L173" i="2"/>
  <c r="N173" i="2"/>
  <c r="O173" i="2"/>
  <c r="P173" i="2"/>
  <c r="Q173" i="2"/>
  <c r="B174" i="2"/>
  <c r="C174" i="2"/>
  <c r="J174" i="2" s="1"/>
  <c r="D174" i="2"/>
  <c r="Q174" i="2" s="1"/>
  <c r="E174" i="2"/>
  <c r="F174" i="2"/>
  <c r="G174" i="2"/>
  <c r="H174" i="2"/>
  <c r="I174" i="2"/>
  <c r="K174" i="2"/>
  <c r="L174" i="2"/>
  <c r="M174" i="2"/>
  <c r="N174" i="2"/>
  <c r="O174" i="2"/>
  <c r="P174" i="2"/>
  <c r="R174" i="2"/>
  <c r="B175" i="2"/>
  <c r="C175" i="2"/>
  <c r="D175" i="2"/>
  <c r="H175" i="2" s="1"/>
  <c r="E175" i="2"/>
  <c r="F175" i="2"/>
  <c r="G175" i="2"/>
  <c r="I175" i="2"/>
  <c r="L175" i="2"/>
  <c r="N175" i="2"/>
  <c r="O175" i="2"/>
  <c r="B176" i="2"/>
  <c r="C176" i="2"/>
  <c r="D176" i="2"/>
  <c r="G176" i="2" s="1"/>
  <c r="E176" i="2"/>
  <c r="F176" i="2"/>
  <c r="I176" i="2"/>
  <c r="K176" i="2"/>
  <c r="L176" i="2"/>
  <c r="M176" i="2"/>
  <c r="N176" i="2"/>
  <c r="B177" i="2"/>
  <c r="C177" i="2"/>
  <c r="D177" i="2"/>
  <c r="E177" i="2"/>
  <c r="F177" i="2"/>
  <c r="I177" i="2"/>
  <c r="L177" i="2"/>
  <c r="B178" i="2"/>
  <c r="C178" i="2"/>
  <c r="D178" i="2"/>
  <c r="E178" i="2"/>
  <c r="F178" i="2"/>
  <c r="I178" i="2"/>
  <c r="K178" i="2"/>
  <c r="B179" i="2"/>
  <c r="C179" i="2"/>
  <c r="D179" i="2"/>
  <c r="E179" i="2"/>
  <c r="F179" i="2"/>
  <c r="G179" i="2"/>
  <c r="H179" i="2"/>
  <c r="I179" i="2"/>
  <c r="J179" i="2"/>
  <c r="K179" i="2"/>
  <c r="L179" i="2"/>
  <c r="M179" i="2"/>
  <c r="N179" i="2"/>
  <c r="O179" i="2"/>
  <c r="P179" i="2"/>
  <c r="Q179" i="2"/>
  <c r="R179" i="2"/>
  <c r="B180" i="2"/>
  <c r="C180" i="2"/>
  <c r="D180" i="2"/>
  <c r="K180" i="2" s="1"/>
  <c r="E180" i="2"/>
  <c r="F180" i="2"/>
  <c r="G180" i="2"/>
  <c r="H180" i="2"/>
  <c r="I180" i="2"/>
  <c r="J180" i="2"/>
  <c r="L180" i="2"/>
  <c r="M180" i="2"/>
  <c r="O180" i="2"/>
  <c r="P180" i="2"/>
  <c r="Q180" i="2"/>
  <c r="R180" i="2"/>
  <c r="B181" i="2"/>
  <c r="C181" i="2"/>
  <c r="D181" i="2"/>
  <c r="J181" i="2" s="1"/>
  <c r="E181" i="2"/>
  <c r="F181" i="2"/>
  <c r="G181" i="2"/>
  <c r="H181" i="2"/>
  <c r="I181" i="2"/>
  <c r="L181" i="2"/>
  <c r="N181" i="2"/>
  <c r="O181" i="2"/>
  <c r="P181" i="2"/>
  <c r="Q181" i="2"/>
  <c r="B182" i="2"/>
  <c r="C182" i="2"/>
  <c r="D182" i="2"/>
  <c r="Q182" i="2" s="1"/>
  <c r="E182" i="2"/>
  <c r="F182" i="2"/>
  <c r="G182" i="2"/>
  <c r="H182" i="2"/>
  <c r="I182" i="2"/>
  <c r="J182" i="2"/>
  <c r="K182" i="2"/>
  <c r="L182" i="2"/>
  <c r="M182" i="2"/>
  <c r="N182" i="2"/>
  <c r="O182" i="2"/>
  <c r="P182" i="2"/>
  <c r="R182" i="2"/>
  <c r="B183" i="2"/>
  <c r="C183" i="2"/>
  <c r="D183" i="2"/>
  <c r="H183" i="2" s="1"/>
  <c r="E183" i="2"/>
  <c r="F183" i="2"/>
  <c r="G183" i="2"/>
  <c r="I183" i="2"/>
  <c r="L183" i="2"/>
  <c r="N183" i="2"/>
  <c r="O183" i="2"/>
  <c r="B184" i="2"/>
  <c r="C184" i="2"/>
  <c r="D184" i="2"/>
  <c r="G184" i="2" s="1"/>
  <c r="E184" i="2"/>
  <c r="F184" i="2"/>
  <c r="I184" i="2"/>
  <c r="K184" i="2"/>
  <c r="L184" i="2"/>
  <c r="M184" i="2"/>
  <c r="N184" i="2"/>
  <c r="B185" i="2"/>
  <c r="C185" i="2"/>
  <c r="D185" i="2"/>
  <c r="E185" i="2"/>
  <c r="F185" i="2"/>
  <c r="I185" i="2"/>
  <c r="L185" i="2"/>
  <c r="M185" i="2"/>
  <c r="R185" i="2"/>
  <c r="B186" i="2"/>
  <c r="C186" i="2"/>
  <c r="D186" i="2"/>
  <c r="E186" i="2"/>
  <c r="F186" i="2"/>
  <c r="I186" i="2"/>
  <c r="B187" i="2"/>
  <c r="C187" i="2"/>
  <c r="D187" i="2"/>
  <c r="E187" i="2"/>
  <c r="F187" i="2"/>
  <c r="G187" i="2"/>
  <c r="H187" i="2"/>
  <c r="I187" i="2"/>
  <c r="K187" i="2"/>
  <c r="L187" i="2"/>
  <c r="N187" i="2"/>
  <c r="O187" i="2"/>
  <c r="P187" i="2"/>
  <c r="Q187" i="2"/>
  <c r="R187" i="2"/>
  <c r="B188" i="2"/>
  <c r="C188" i="2"/>
  <c r="D188" i="2"/>
  <c r="K188" i="2" s="1"/>
  <c r="E188" i="2"/>
  <c r="F188" i="2"/>
  <c r="G188" i="2"/>
  <c r="H188" i="2"/>
  <c r="I188" i="2"/>
  <c r="J188" i="2"/>
  <c r="L188" i="2"/>
  <c r="M188" i="2"/>
  <c r="O188" i="2"/>
  <c r="P188" i="2"/>
  <c r="Q188" i="2"/>
  <c r="R188" i="2"/>
  <c r="B189" i="2"/>
  <c r="C189" i="2"/>
  <c r="D189" i="2"/>
  <c r="J189" i="2" s="1"/>
  <c r="E189" i="2"/>
  <c r="F189" i="2"/>
  <c r="G189" i="2"/>
  <c r="H189" i="2"/>
  <c r="I189" i="2"/>
  <c r="L189" i="2"/>
  <c r="N189" i="2"/>
  <c r="O189" i="2"/>
  <c r="P189" i="2"/>
  <c r="Q189" i="2"/>
  <c r="B190" i="2"/>
  <c r="C190" i="2"/>
  <c r="D190" i="2"/>
  <c r="Q190" i="2" s="1"/>
  <c r="E190" i="2"/>
  <c r="F190" i="2"/>
  <c r="G190" i="2"/>
  <c r="H190" i="2"/>
  <c r="I190" i="2"/>
  <c r="J190" i="2"/>
  <c r="K190" i="2"/>
  <c r="L190" i="2"/>
  <c r="M190" i="2"/>
  <c r="N190" i="2"/>
  <c r="O190" i="2"/>
  <c r="P190" i="2"/>
  <c r="R190" i="2"/>
  <c r="B191" i="2"/>
  <c r="C191" i="2"/>
  <c r="D191" i="2"/>
  <c r="E191" i="2"/>
  <c r="F191" i="2"/>
  <c r="G191" i="2"/>
  <c r="I191" i="2"/>
  <c r="O191" i="2"/>
  <c r="B192" i="2"/>
  <c r="C192" i="2"/>
  <c r="D192" i="2"/>
  <c r="E192" i="2"/>
  <c r="F192" i="2"/>
  <c r="I192" i="2"/>
  <c r="N192" i="2"/>
  <c r="B193" i="2"/>
  <c r="C193" i="2"/>
  <c r="D193" i="2"/>
  <c r="E193" i="2"/>
  <c r="F193" i="2"/>
  <c r="I193" i="2"/>
  <c r="J193" i="2"/>
  <c r="K193" i="2"/>
  <c r="L193" i="2"/>
  <c r="M193" i="2"/>
  <c r="R193" i="2"/>
  <c r="B194" i="2"/>
  <c r="C194" i="2"/>
  <c r="D194" i="2"/>
  <c r="E194" i="2"/>
  <c r="F194" i="2"/>
  <c r="I194" i="2"/>
  <c r="J194" i="2"/>
  <c r="R194" i="2"/>
  <c r="B195" i="2"/>
  <c r="C195" i="2"/>
  <c r="D195" i="2"/>
  <c r="E195" i="2"/>
  <c r="F195" i="2"/>
  <c r="G195" i="2"/>
  <c r="H195" i="2"/>
  <c r="I195" i="2"/>
  <c r="J195" i="2"/>
  <c r="K195" i="2"/>
  <c r="L195" i="2"/>
  <c r="M195" i="2"/>
  <c r="N195" i="2"/>
  <c r="O195" i="2"/>
  <c r="P195" i="2"/>
  <c r="Q195" i="2"/>
  <c r="R195" i="2"/>
  <c r="B196" i="2"/>
  <c r="C196" i="2"/>
  <c r="D196" i="2"/>
  <c r="K196" i="2" s="1"/>
  <c r="E196" i="2"/>
  <c r="F196" i="2"/>
  <c r="G196" i="2"/>
  <c r="H196" i="2"/>
  <c r="I196" i="2"/>
  <c r="J196" i="2"/>
  <c r="L196" i="2"/>
  <c r="M196" i="2"/>
  <c r="O196" i="2"/>
  <c r="P196" i="2"/>
  <c r="Q196" i="2"/>
  <c r="R196" i="2"/>
  <c r="B197" i="2"/>
  <c r="C197" i="2"/>
  <c r="D197" i="2"/>
  <c r="E197" i="2"/>
  <c r="F197" i="2"/>
  <c r="I197" i="2"/>
  <c r="N197" i="2"/>
  <c r="B198" i="2"/>
  <c r="C198" i="2"/>
  <c r="D198" i="2"/>
  <c r="Q198" i="2" s="1"/>
  <c r="E198" i="2"/>
  <c r="F198" i="2"/>
  <c r="G198" i="2"/>
  <c r="H198" i="2"/>
  <c r="I198" i="2"/>
  <c r="J198" i="2"/>
  <c r="K198" i="2"/>
  <c r="L198" i="2"/>
  <c r="M198" i="2"/>
  <c r="N198" i="2"/>
  <c r="O198" i="2"/>
  <c r="P198" i="2"/>
  <c r="R198" i="2"/>
  <c r="B199" i="2"/>
  <c r="C199" i="2"/>
  <c r="D199" i="2"/>
  <c r="O199" i="2" s="1"/>
  <c r="E199" i="2"/>
  <c r="F199" i="2"/>
  <c r="G199" i="2"/>
  <c r="I199" i="2"/>
  <c r="N199" i="2"/>
  <c r="Q199" i="2"/>
  <c r="R199" i="2"/>
  <c r="B200" i="2"/>
  <c r="C200" i="2"/>
  <c r="D200" i="2"/>
  <c r="P200" i="2" s="1"/>
  <c r="E200" i="2"/>
  <c r="F200" i="2"/>
  <c r="I200" i="2"/>
  <c r="K200" i="2"/>
  <c r="L200" i="2"/>
  <c r="N200" i="2"/>
  <c r="Q200" i="2"/>
  <c r="B201" i="2"/>
  <c r="C201" i="2"/>
  <c r="D201" i="2"/>
  <c r="L201" i="2" s="1"/>
  <c r="E201" i="2"/>
  <c r="F201" i="2"/>
  <c r="I201" i="2"/>
  <c r="K201" i="2"/>
  <c r="M201" i="2"/>
  <c r="B202" i="2"/>
  <c r="C202" i="2"/>
  <c r="D202" i="2"/>
  <c r="N202" i="2" s="1"/>
  <c r="E202" i="2"/>
  <c r="F202" i="2"/>
  <c r="I202" i="2"/>
  <c r="O202" i="2"/>
  <c r="Q202" i="2"/>
  <c r="B203" i="2"/>
  <c r="C203" i="2"/>
  <c r="D203" i="2"/>
  <c r="E203" i="2"/>
  <c r="F203" i="2"/>
  <c r="G203" i="2"/>
  <c r="H203" i="2"/>
  <c r="I203" i="2"/>
  <c r="J203" i="2"/>
  <c r="K203" i="2"/>
  <c r="L203" i="2"/>
  <c r="M203" i="2"/>
  <c r="N203" i="2"/>
  <c r="O203" i="2"/>
  <c r="P203" i="2"/>
  <c r="Q203" i="2"/>
  <c r="R203" i="2"/>
  <c r="B204" i="2"/>
  <c r="C204" i="2"/>
  <c r="D204" i="2"/>
  <c r="E204" i="2"/>
  <c r="F204" i="2"/>
  <c r="G204" i="2"/>
  <c r="I204" i="2"/>
  <c r="J204" i="2"/>
  <c r="L204" i="2"/>
  <c r="M204" i="2"/>
  <c r="O204" i="2"/>
  <c r="P204" i="2"/>
  <c r="Q204" i="2"/>
  <c r="B205" i="2"/>
  <c r="C205" i="2"/>
  <c r="D205" i="2"/>
  <c r="O205" i="2" s="1"/>
  <c r="E205" i="2"/>
  <c r="F205" i="2"/>
  <c r="G205" i="2"/>
  <c r="H205" i="2"/>
  <c r="I205" i="2"/>
  <c r="N205" i="2"/>
  <c r="P205" i="2"/>
  <c r="Q205" i="2"/>
  <c r="B206" i="2"/>
  <c r="C206" i="2"/>
  <c r="D206" i="2"/>
  <c r="Q206" i="2" s="1"/>
  <c r="E206" i="2"/>
  <c r="F206" i="2"/>
  <c r="G206" i="2"/>
  <c r="H206" i="2"/>
  <c r="I206" i="2"/>
  <c r="J206" i="2"/>
  <c r="K206" i="2"/>
  <c r="L206" i="2"/>
  <c r="M206" i="2"/>
  <c r="N206" i="2"/>
  <c r="O206" i="2"/>
  <c r="P206" i="2"/>
  <c r="R206" i="2"/>
  <c r="B207" i="2"/>
  <c r="C207" i="2"/>
  <c r="D207" i="2"/>
  <c r="O207" i="2" s="1"/>
  <c r="E207" i="2"/>
  <c r="F207" i="2"/>
  <c r="I207" i="2"/>
  <c r="J207" i="2"/>
  <c r="L207" i="2"/>
  <c r="N207" i="2"/>
  <c r="Q207" i="2"/>
  <c r="B208" i="2"/>
  <c r="C208" i="2"/>
  <c r="D208" i="2"/>
  <c r="E208" i="2"/>
  <c r="F208" i="2"/>
  <c r="I208" i="2"/>
  <c r="L208" i="2"/>
  <c r="M208" i="2"/>
  <c r="N208" i="2"/>
  <c r="B209" i="2"/>
  <c r="C209" i="2"/>
  <c r="J209" i="2" s="1"/>
  <c r="D209" i="2"/>
  <c r="E209" i="2"/>
  <c r="F209" i="2"/>
  <c r="G209" i="2"/>
  <c r="I209" i="2"/>
  <c r="K209" i="2"/>
  <c r="L209" i="2"/>
  <c r="M209" i="2"/>
  <c r="O209" i="2"/>
  <c r="P209" i="2"/>
  <c r="B210" i="2"/>
  <c r="C210" i="2"/>
  <c r="D210" i="2"/>
  <c r="O210" i="2" s="1"/>
  <c r="E210" i="2"/>
  <c r="F210" i="2"/>
  <c r="G210" i="2"/>
  <c r="I210" i="2"/>
  <c r="N210" i="2"/>
  <c r="Q210" i="2"/>
  <c r="R210" i="2"/>
  <c r="B211" i="2"/>
  <c r="C211" i="2"/>
  <c r="D211" i="2"/>
  <c r="E211" i="2"/>
  <c r="F211" i="2"/>
  <c r="G211" i="2"/>
  <c r="H211" i="2"/>
  <c r="I211" i="2"/>
  <c r="J211" i="2"/>
  <c r="K211" i="2"/>
  <c r="L211" i="2"/>
  <c r="M211" i="2"/>
  <c r="N211" i="2"/>
  <c r="O211" i="2"/>
  <c r="P211" i="2"/>
  <c r="Q211" i="2"/>
  <c r="R211" i="2"/>
  <c r="B212" i="2"/>
  <c r="C212" i="2"/>
  <c r="D212" i="2"/>
  <c r="P212" i="2" s="1"/>
  <c r="E212" i="2"/>
  <c r="F212" i="2"/>
  <c r="G212" i="2"/>
  <c r="H212" i="2"/>
  <c r="I212" i="2"/>
  <c r="L212" i="2"/>
  <c r="M212" i="2"/>
  <c r="O212" i="2"/>
  <c r="Q212" i="2"/>
  <c r="R212" i="2"/>
  <c r="B213" i="2"/>
  <c r="C213" i="2"/>
  <c r="D213" i="2"/>
  <c r="O213" i="2" s="1"/>
  <c r="E213" i="2"/>
  <c r="F213" i="2"/>
  <c r="H213" i="2"/>
  <c r="I213" i="2"/>
  <c r="K213" i="2"/>
  <c r="N213" i="2"/>
  <c r="P213" i="2"/>
  <c r="B214" i="2"/>
  <c r="C214" i="2"/>
  <c r="M214" i="2" s="1"/>
  <c r="D214" i="2"/>
  <c r="Q214" i="2" s="1"/>
  <c r="E214" i="2"/>
  <c r="F214" i="2"/>
  <c r="G214" i="2"/>
  <c r="H214" i="2"/>
  <c r="I214" i="2"/>
  <c r="J214" i="2"/>
  <c r="K214" i="2"/>
  <c r="L214" i="2"/>
  <c r="N214" i="2"/>
  <c r="O214" i="2"/>
  <c r="P214" i="2"/>
  <c r="R214" i="2"/>
  <c r="B215" i="2"/>
  <c r="C215" i="2"/>
  <c r="D215" i="2"/>
  <c r="E215" i="2"/>
  <c r="F215" i="2"/>
  <c r="I215" i="2"/>
  <c r="L215" i="2"/>
  <c r="B216" i="2"/>
  <c r="C216" i="2"/>
  <c r="D216" i="2"/>
  <c r="E216" i="2"/>
  <c r="F216" i="2"/>
  <c r="I216" i="2"/>
  <c r="B217" i="2"/>
  <c r="C217" i="2"/>
  <c r="D217" i="2"/>
  <c r="O217" i="2" s="1"/>
  <c r="E217" i="2"/>
  <c r="F217" i="2"/>
  <c r="G217" i="2"/>
  <c r="H217" i="2"/>
  <c r="I217" i="2"/>
  <c r="K217" i="2"/>
  <c r="L217" i="2"/>
  <c r="M217" i="2"/>
  <c r="P217" i="2"/>
  <c r="R217" i="2"/>
  <c r="B218" i="2"/>
  <c r="C218" i="2"/>
  <c r="D218" i="2"/>
  <c r="O218" i="2" s="1"/>
  <c r="E218" i="2"/>
  <c r="F218" i="2"/>
  <c r="I218" i="2"/>
  <c r="J218" i="2"/>
  <c r="K218" i="2"/>
  <c r="N218" i="2"/>
  <c r="Q218" i="2"/>
  <c r="B219" i="2"/>
  <c r="C219" i="2"/>
  <c r="M219" i="2" s="1"/>
  <c r="D219" i="2"/>
  <c r="E219" i="2"/>
  <c r="F219" i="2"/>
  <c r="G219" i="2"/>
  <c r="H219" i="2"/>
  <c r="I219" i="2"/>
  <c r="K219" i="2"/>
  <c r="L219" i="2"/>
  <c r="N219" i="2"/>
  <c r="O219" i="2"/>
  <c r="P219" i="2"/>
  <c r="Q219" i="2"/>
  <c r="R219" i="2"/>
  <c r="B220" i="2"/>
  <c r="C220" i="2"/>
  <c r="D220" i="2"/>
  <c r="E220" i="2"/>
  <c r="F220" i="2"/>
  <c r="G220" i="2"/>
  <c r="H220" i="2"/>
  <c r="I220" i="2"/>
  <c r="J220" i="2"/>
  <c r="L220" i="2"/>
  <c r="M220" i="2"/>
  <c r="O220" i="2"/>
  <c r="P220" i="2"/>
  <c r="Q220" i="2"/>
  <c r="R220" i="2"/>
  <c r="B221" i="2"/>
  <c r="C221" i="2"/>
  <c r="D221" i="2"/>
  <c r="K221" i="2" s="1"/>
  <c r="E221" i="2"/>
  <c r="F221" i="2"/>
  <c r="I221" i="2"/>
  <c r="B222" i="2"/>
  <c r="C222" i="2"/>
  <c r="D222" i="2"/>
  <c r="E222" i="2"/>
  <c r="F222" i="2"/>
  <c r="I222" i="2"/>
  <c r="M222" i="2"/>
  <c r="B223" i="2"/>
  <c r="C223" i="2"/>
  <c r="D223" i="2"/>
  <c r="E223" i="2"/>
  <c r="F223" i="2"/>
  <c r="I223" i="2"/>
  <c r="M223" i="2"/>
  <c r="N223" i="2"/>
  <c r="B224" i="2"/>
  <c r="C224" i="2"/>
  <c r="D224" i="2"/>
  <c r="E224" i="2"/>
  <c r="F224" i="2"/>
  <c r="I224" i="2"/>
  <c r="M224" i="2"/>
  <c r="N224" i="2"/>
  <c r="P224" i="2"/>
  <c r="B225" i="2"/>
  <c r="C225" i="2"/>
  <c r="J225" i="2" s="1"/>
  <c r="D225" i="2"/>
  <c r="N225" i="2" s="1"/>
  <c r="E225" i="2"/>
  <c r="F225" i="2"/>
  <c r="G225" i="2"/>
  <c r="I225" i="2"/>
  <c r="K225" i="2"/>
  <c r="L225" i="2"/>
  <c r="M225" i="2"/>
  <c r="O225" i="2"/>
  <c r="P225" i="2"/>
  <c r="R225" i="2"/>
  <c r="B226" i="2"/>
  <c r="C226" i="2"/>
  <c r="D226" i="2"/>
  <c r="M226" i="2" s="1"/>
  <c r="E226" i="2"/>
  <c r="F226" i="2"/>
  <c r="G226" i="2"/>
  <c r="I226" i="2"/>
  <c r="J226" i="2"/>
  <c r="K226" i="2"/>
  <c r="L226" i="2"/>
  <c r="N226" i="2"/>
  <c r="O226" i="2"/>
  <c r="P226" i="2"/>
  <c r="R226" i="2"/>
  <c r="B227" i="2"/>
  <c r="C227" i="2"/>
  <c r="J227" i="2" s="1"/>
  <c r="D227" i="2"/>
  <c r="E227" i="2"/>
  <c r="F227" i="2"/>
  <c r="G227" i="2"/>
  <c r="H227" i="2"/>
  <c r="I227" i="2"/>
  <c r="K227" i="2"/>
  <c r="L227" i="2"/>
  <c r="M227" i="2"/>
  <c r="N227" i="2"/>
  <c r="O227" i="2"/>
  <c r="P227" i="2"/>
  <c r="Q227" i="2"/>
  <c r="R227" i="2"/>
  <c r="B228" i="2"/>
  <c r="C228" i="2"/>
  <c r="D228" i="2"/>
  <c r="J228" i="2" s="1"/>
  <c r="E228" i="2"/>
  <c r="F228" i="2"/>
  <c r="I228" i="2"/>
  <c r="B229" i="2"/>
  <c r="C229" i="2"/>
  <c r="D229" i="2"/>
  <c r="E229" i="2"/>
  <c r="F229" i="2"/>
  <c r="I229" i="2"/>
  <c r="N229" i="2"/>
  <c r="O229" i="2"/>
  <c r="B230" i="2"/>
  <c r="C230" i="2"/>
  <c r="D230" i="2"/>
  <c r="Q230" i="2" s="1"/>
  <c r="E230" i="2"/>
  <c r="F230" i="2"/>
  <c r="G230" i="2"/>
  <c r="I230" i="2"/>
  <c r="J230" i="2"/>
  <c r="K230" i="2"/>
  <c r="L230" i="2"/>
  <c r="M230" i="2"/>
  <c r="N230" i="2"/>
  <c r="O230" i="2"/>
  <c r="R230" i="2"/>
  <c r="B231" i="2"/>
  <c r="C231" i="2"/>
  <c r="D231" i="2"/>
  <c r="E231" i="2"/>
  <c r="F231" i="2"/>
  <c r="G231" i="2"/>
  <c r="I231" i="2"/>
  <c r="J231" i="2"/>
  <c r="K231" i="2"/>
  <c r="L231" i="2"/>
  <c r="M231" i="2"/>
  <c r="N231" i="2"/>
  <c r="O231" i="2"/>
  <c r="Q231" i="2"/>
  <c r="B232" i="2"/>
  <c r="C232" i="2"/>
  <c r="D232" i="2"/>
  <c r="H232" i="2" s="1"/>
  <c r="E232" i="2"/>
  <c r="F232" i="2"/>
  <c r="I232" i="2"/>
  <c r="R232" i="2"/>
  <c r="B233" i="2"/>
  <c r="C233" i="2"/>
  <c r="D233" i="2"/>
  <c r="N233" i="2" s="1"/>
  <c r="E233" i="2"/>
  <c r="F233" i="2"/>
  <c r="G233" i="2"/>
  <c r="H233" i="2"/>
  <c r="I233" i="2"/>
  <c r="K233" i="2"/>
  <c r="L233" i="2"/>
  <c r="M233" i="2"/>
  <c r="P233" i="2"/>
  <c r="Q233" i="2"/>
  <c r="R233" i="2"/>
  <c r="B234" i="2"/>
  <c r="C234" i="2"/>
  <c r="D234" i="2"/>
  <c r="M234" i="2" s="1"/>
  <c r="E234" i="2"/>
  <c r="F234" i="2"/>
  <c r="G234" i="2"/>
  <c r="H234" i="2"/>
  <c r="I234" i="2"/>
  <c r="K234" i="2"/>
  <c r="L234" i="2"/>
  <c r="N234" i="2"/>
  <c r="P234" i="2"/>
  <c r="Q234" i="2"/>
  <c r="R234" i="2"/>
  <c r="B235" i="2"/>
  <c r="C235" i="2"/>
  <c r="D235" i="2"/>
  <c r="E235" i="2"/>
  <c r="F235" i="2"/>
  <c r="G235" i="2"/>
  <c r="H235" i="2"/>
  <c r="I235" i="2"/>
  <c r="J235" i="2"/>
  <c r="K235" i="2"/>
  <c r="L235" i="2"/>
  <c r="M235" i="2"/>
  <c r="N235" i="2"/>
  <c r="O235" i="2"/>
  <c r="P235" i="2"/>
  <c r="Q235" i="2"/>
  <c r="R235" i="2"/>
  <c r="B236" i="2"/>
  <c r="C236" i="2"/>
  <c r="D236" i="2"/>
  <c r="Q236" i="2" s="1"/>
  <c r="E236" i="2"/>
  <c r="F236" i="2"/>
  <c r="I236" i="2"/>
  <c r="P236" i="2"/>
  <c r="B237" i="2"/>
  <c r="C237" i="2"/>
  <c r="D237" i="2"/>
  <c r="Q237" i="2" s="1"/>
  <c r="E237" i="2"/>
  <c r="F237" i="2"/>
  <c r="I237" i="2"/>
  <c r="P237" i="2"/>
  <c r="B238" i="2"/>
  <c r="C238" i="2"/>
  <c r="D238" i="2"/>
  <c r="Q238" i="2" s="1"/>
  <c r="E238" i="2"/>
  <c r="F238" i="2"/>
  <c r="G238" i="2"/>
  <c r="H238" i="2"/>
  <c r="I238" i="2"/>
  <c r="K238" i="2"/>
  <c r="L238" i="2"/>
  <c r="M238" i="2"/>
  <c r="O238" i="2"/>
  <c r="P238" i="2"/>
  <c r="R238" i="2"/>
  <c r="B239" i="2"/>
  <c r="C239" i="2"/>
  <c r="M239" i="2" s="1"/>
  <c r="D239" i="2"/>
  <c r="O239" i="2" s="1"/>
  <c r="E239" i="2"/>
  <c r="F239" i="2"/>
  <c r="G239" i="2"/>
  <c r="I239" i="2"/>
  <c r="J239" i="2"/>
  <c r="L239" i="2"/>
  <c r="N239" i="2"/>
  <c r="Q239" i="2"/>
  <c r="R239" i="2"/>
  <c r="B240" i="2"/>
  <c r="C240" i="2"/>
  <c r="D240" i="2"/>
  <c r="N240" i="2" s="1"/>
  <c r="E240" i="2"/>
  <c r="F240" i="2"/>
  <c r="I240" i="2"/>
  <c r="J240" i="2"/>
  <c r="K240" i="2"/>
  <c r="M240" i="2"/>
  <c r="P240" i="2"/>
  <c r="R240" i="2"/>
  <c r="B241" i="2"/>
  <c r="C241" i="2"/>
  <c r="D241" i="2"/>
  <c r="N241" i="2" s="1"/>
  <c r="E241" i="2"/>
  <c r="F241" i="2"/>
  <c r="G241" i="2"/>
  <c r="H241" i="2"/>
  <c r="I241" i="2"/>
  <c r="J241" i="2"/>
  <c r="K241" i="2"/>
  <c r="L241" i="2"/>
  <c r="M241" i="2"/>
  <c r="O241" i="2"/>
  <c r="P241" i="2"/>
  <c r="Q241" i="2"/>
  <c r="R241" i="2"/>
  <c r="B242" i="2"/>
  <c r="C242" i="2"/>
  <c r="D242" i="2"/>
  <c r="M242" i="2" s="1"/>
  <c r="E242" i="2"/>
  <c r="F242" i="2"/>
  <c r="G242" i="2"/>
  <c r="H242" i="2"/>
  <c r="I242" i="2"/>
  <c r="J242" i="2"/>
  <c r="K242" i="2"/>
  <c r="L242" i="2"/>
  <c r="N242" i="2"/>
  <c r="O242" i="2"/>
  <c r="P242" i="2"/>
  <c r="Q242" i="2"/>
  <c r="R242" i="2"/>
  <c r="B243" i="2"/>
  <c r="C243" i="2"/>
  <c r="M243" i="2" s="1"/>
  <c r="D243" i="2"/>
  <c r="E243" i="2"/>
  <c r="F243" i="2"/>
  <c r="G243" i="2"/>
  <c r="H243" i="2"/>
  <c r="I243" i="2"/>
  <c r="K243" i="2"/>
  <c r="L243" i="2"/>
  <c r="N243" i="2"/>
  <c r="O243" i="2"/>
  <c r="P243" i="2"/>
  <c r="Q243" i="2"/>
  <c r="R243" i="2"/>
  <c r="B244" i="2"/>
  <c r="C244" i="2"/>
  <c r="D244" i="2"/>
  <c r="E244" i="2"/>
  <c r="F244" i="2"/>
  <c r="H244" i="2"/>
  <c r="I244" i="2"/>
  <c r="J244" i="2"/>
  <c r="M244" i="2"/>
  <c r="O244" i="2"/>
  <c r="Q244" i="2"/>
  <c r="B245" i="2"/>
  <c r="C245" i="2"/>
  <c r="D245" i="2"/>
  <c r="E245" i="2"/>
  <c r="F245" i="2"/>
  <c r="H245" i="2"/>
  <c r="I245" i="2"/>
  <c r="Q245" i="2"/>
  <c r="B246" i="2"/>
  <c r="C246" i="2"/>
  <c r="D246" i="2"/>
  <c r="Q246" i="2" s="1"/>
  <c r="E246" i="2"/>
  <c r="F246" i="2"/>
  <c r="G246" i="2"/>
  <c r="H246" i="2"/>
  <c r="I246" i="2"/>
  <c r="J246" i="2"/>
  <c r="K246" i="2"/>
  <c r="L246" i="2"/>
  <c r="M246" i="2"/>
  <c r="N246" i="2"/>
  <c r="O246" i="2"/>
  <c r="P246" i="2"/>
  <c r="R246" i="2"/>
  <c r="B247" i="2"/>
  <c r="C247" i="2"/>
  <c r="D247" i="2"/>
  <c r="E247" i="2"/>
  <c r="F247" i="2"/>
  <c r="G247" i="2"/>
  <c r="I247" i="2"/>
  <c r="J247" i="2"/>
  <c r="K247" i="2"/>
  <c r="L247" i="2"/>
  <c r="M247" i="2"/>
  <c r="N247" i="2"/>
  <c r="O247" i="2"/>
  <c r="Q247" i="2"/>
  <c r="R247" i="2"/>
  <c r="B248" i="2"/>
  <c r="C248" i="2"/>
  <c r="D248" i="2"/>
  <c r="E248" i="2"/>
  <c r="F248" i="2"/>
  <c r="I248" i="2"/>
  <c r="R248" i="2"/>
  <c r="B249" i="2"/>
  <c r="C249" i="2"/>
  <c r="D249" i="2"/>
  <c r="R249" i="2" s="1"/>
  <c r="E249" i="2"/>
  <c r="F249" i="2"/>
  <c r="G249" i="2"/>
  <c r="I249" i="2"/>
  <c r="K249" i="2"/>
  <c r="L249" i="2"/>
  <c r="M249" i="2"/>
  <c r="P249" i="2"/>
  <c r="B250" i="2"/>
  <c r="C250" i="2"/>
  <c r="D250" i="2"/>
  <c r="G250" i="2" s="1"/>
  <c r="E250" i="2"/>
  <c r="F250" i="2"/>
  <c r="I250" i="2"/>
  <c r="N250" i="2"/>
  <c r="P250" i="2"/>
  <c r="R250" i="2"/>
  <c r="B251" i="2"/>
  <c r="C251" i="2"/>
  <c r="J251" i="2" s="1"/>
  <c r="D251" i="2"/>
  <c r="E251" i="2"/>
  <c r="F251" i="2"/>
  <c r="G251" i="2"/>
  <c r="H251" i="2"/>
  <c r="I251" i="2"/>
  <c r="K251" i="2"/>
  <c r="L251" i="2"/>
  <c r="N251" i="2"/>
  <c r="O251" i="2"/>
  <c r="P251" i="2"/>
  <c r="Q251" i="2"/>
  <c r="R251" i="2"/>
  <c r="B252" i="2"/>
  <c r="C252" i="2"/>
  <c r="D252" i="2"/>
  <c r="Q252" i="2" s="1"/>
  <c r="E252" i="2"/>
  <c r="F252" i="2"/>
  <c r="H252" i="2"/>
  <c r="I252" i="2"/>
  <c r="J252" i="2"/>
  <c r="L252" i="2"/>
  <c r="M252" i="2"/>
  <c r="O252" i="2"/>
  <c r="B253" i="2"/>
  <c r="C253" i="2"/>
  <c r="D253" i="2"/>
  <c r="H253" i="2" s="1"/>
  <c r="E253" i="2"/>
  <c r="F253" i="2"/>
  <c r="I253" i="2"/>
  <c r="M253" i="2"/>
  <c r="O253" i="2"/>
  <c r="Q253" i="2"/>
  <c r="B254" i="2"/>
  <c r="C254" i="2"/>
  <c r="D254" i="2"/>
  <c r="R254" i="2" s="1"/>
  <c r="E254" i="2"/>
  <c r="F254" i="2"/>
  <c r="G254" i="2"/>
  <c r="I254" i="2"/>
  <c r="K254" i="2"/>
  <c r="L254" i="2"/>
  <c r="M254" i="2"/>
  <c r="O254" i="2"/>
  <c r="B255" i="2"/>
  <c r="C255" i="2"/>
  <c r="D255" i="2"/>
  <c r="G255" i="2" s="1"/>
  <c r="E255" i="2"/>
  <c r="F255" i="2"/>
  <c r="I255" i="2"/>
  <c r="M255" i="2"/>
  <c r="N255" i="2"/>
  <c r="P255" i="2"/>
  <c r="R255" i="2"/>
  <c r="B256" i="2"/>
  <c r="C256" i="2"/>
  <c r="D256" i="2"/>
  <c r="E256" i="2"/>
  <c r="F256" i="2"/>
  <c r="G256" i="2"/>
  <c r="I256" i="2"/>
  <c r="K256" i="2"/>
  <c r="L256" i="2"/>
  <c r="M256" i="2"/>
  <c r="O256" i="2"/>
  <c r="Q256" i="2"/>
  <c r="B257" i="2"/>
  <c r="C257" i="2"/>
  <c r="D257" i="2"/>
  <c r="P257" i="2" s="1"/>
  <c r="E257" i="2"/>
  <c r="F257" i="2"/>
  <c r="I257" i="2"/>
  <c r="K257" i="2"/>
  <c r="N257" i="2"/>
  <c r="B258" i="2"/>
  <c r="C258" i="2"/>
  <c r="D258" i="2"/>
  <c r="E258" i="2"/>
  <c r="F258" i="2"/>
  <c r="G258" i="2"/>
  <c r="H258" i="2"/>
  <c r="I258" i="2"/>
  <c r="J258" i="2"/>
  <c r="K258" i="2"/>
  <c r="L258" i="2"/>
  <c r="M258" i="2"/>
  <c r="N258" i="2"/>
  <c r="O258" i="2"/>
  <c r="P258" i="2"/>
  <c r="Q258" i="2"/>
  <c r="R258" i="2"/>
  <c r="B259" i="2"/>
  <c r="C259" i="2"/>
  <c r="D259" i="2"/>
  <c r="P259" i="2" s="1"/>
  <c r="E259" i="2"/>
  <c r="F259" i="2"/>
  <c r="I259" i="2"/>
  <c r="N259" i="2"/>
  <c r="B260" i="2"/>
  <c r="C260" i="2"/>
  <c r="D260" i="2"/>
  <c r="E260" i="2"/>
  <c r="F260" i="2"/>
  <c r="G260" i="2"/>
  <c r="H260" i="2"/>
  <c r="I260" i="2"/>
  <c r="K260" i="2"/>
  <c r="L260" i="2"/>
  <c r="M260" i="2"/>
  <c r="O260" i="2"/>
  <c r="P260" i="2"/>
  <c r="Q260" i="2"/>
  <c r="B261" i="2"/>
  <c r="C261" i="2"/>
  <c r="D261" i="2"/>
  <c r="E261" i="2"/>
  <c r="F261" i="2"/>
  <c r="H261" i="2"/>
  <c r="I261" i="2"/>
  <c r="J261" i="2"/>
  <c r="K261" i="2"/>
  <c r="L261" i="2"/>
  <c r="R261" i="2"/>
  <c r="B262" i="2"/>
  <c r="C262" i="2"/>
  <c r="D262" i="2"/>
  <c r="H262" i="2" s="1"/>
  <c r="E262" i="2"/>
  <c r="F262" i="2"/>
  <c r="G262" i="2"/>
  <c r="I262" i="2"/>
  <c r="J262" i="2"/>
  <c r="K262" i="2"/>
  <c r="L262" i="2"/>
  <c r="M262" i="2"/>
  <c r="N262" i="2"/>
  <c r="O262" i="2"/>
  <c r="Q262" i="2"/>
  <c r="R262" i="2"/>
  <c r="B263" i="2"/>
  <c r="C263" i="2"/>
  <c r="D263" i="2"/>
  <c r="P263" i="2" s="1"/>
  <c r="E263" i="2"/>
  <c r="F263" i="2"/>
  <c r="I263" i="2"/>
  <c r="L263" i="2"/>
  <c r="N263" i="2"/>
  <c r="B264" i="2"/>
  <c r="C264" i="2"/>
  <c r="D264" i="2"/>
  <c r="O264" i="2" s="1"/>
  <c r="E264" i="2"/>
  <c r="F264" i="2"/>
  <c r="I264" i="2"/>
  <c r="M264" i="2"/>
  <c r="B265" i="2"/>
  <c r="C265" i="2"/>
  <c r="D265" i="2"/>
  <c r="E265" i="2"/>
  <c r="F265" i="2"/>
  <c r="G265" i="2"/>
  <c r="H265" i="2"/>
  <c r="I265" i="2"/>
  <c r="J265" i="2"/>
  <c r="K265" i="2"/>
  <c r="L265" i="2"/>
  <c r="N265" i="2"/>
  <c r="O265" i="2"/>
  <c r="P265" i="2"/>
  <c r="R265" i="2"/>
  <c r="B266" i="2"/>
  <c r="C266" i="2"/>
  <c r="M266" i="2" s="1"/>
  <c r="D266" i="2"/>
  <c r="E266" i="2"/>
  <c r="F266" i="2"/>
  <c r="G266" i="2"/>
  <c r="H266" i="2"/>
  <c r="I266" i="2"/>
  <c r="J266" i="2"/>
  <c r="K266" i="2"/>
  <c r="L266" i="2"/>
  <c r="N266" i="2"/>
  <c r="O266" i="2"/>
  <c r="P266" i="2"/>
  <c r="Q266" i="2"/>
  <c r="R266" i="2"/>
  <c r="B267" i="2"/>
  <c r="C267" i="2"/>
  <c r="D267" i="2"/>
  <c r="E267" i="2"/>
  <c r="F267" i="2"/>
  <c r="H267" i="2"/>
  <c r="I267" i="2"/>
  <c r="J267" i="2"/>
  <c r="L267" i="2"/>
  <c r="N267" i="2"/>
  <c r="P267" i="2"/>
  <c r="Q267" i="2"/>
  <c r="R267" i="2"/>
  <c r="B268" i="2"/>
  <c r="C268" i="2"/>
  <c r="D268" i="2"/>
  <c r="E268" i="2"/>
  <c r="F268" i="2"/>
  <c r="H268" i="2"/>
  <c r="I268" i="2"/>
  <c r="K268" i="2"/>
  <c r="L268" i="2"/>
  <c r="M268" i="2"/>
  <c r="B269" i="2"/>
  <c r="C269" i="2"/>
  <c r="D269" i="2"/>
  <c r="N269" i="2" s="1"/>
  <c r="E269" i="2"/>
  <c r="F269" i="2"/>
  <c r="I269" i="2"/>
  <c r="J269" i="2"/>
  <c r="L269" i="2"/>
  <c r="B270" i="2"/>
  <c r="C270" i="2"/>
  <c r="J270" i="2" s="1"/>
  <c r="D270" i="2"/>
  <c r="H270" i="2" s="1"/>
  <c r="E270" i="2"/>
  <c r="F270" i="2"/>
  <c r="G270" i="2"/>
  <c r="I270" i="2"/>
  <c r="K270" i="2"/>
  <c r="L270" i="2"/>
  <c r="N270" i="2"/>
  <c r="O270" i="2"/>
  <c r="Q270" i="2"/>
  <c r="R270" i="2"/>
  <c r="B271" i="2"/>
  <c r="C271" i="2"/>
  <c r="D271" i="2"/>
  <c r="P271" i="2" s="1"/>
  <c r="E271" i="2"/>
  <c r="F271" i="2"/>
  <c r="I271" i="2"/>
  <c r="N271" i="2"/>
  <c r="B272" i="2"/>
  <c r="C272" i="2"/>
  <c r="D272" i="2"/>
  <c r="E272" i="2"/>
  <c r="F272" i="2"/>
  <c r="G272" i="2"/>
  <c r="H272" i="2"/>
  <c r="I272" i="2"/>
  <c r="K272" i="2"/>
  <c r="M272" i="2"/>
  <c r="O272" i="2"/>
  <c r="P272" i="2"/>
  <c r="Q272" i="2"/>
  <c r="B273" i="2"/>
  <c r="C273" i="2"/>
  <c r="D273" i="2"/>
  <c r="E273" i="2"/>
  <c r="F273" i="2"/>
  <c r="H273" i="2"/>
  <c r="I273" i="2"/>
  <c r="J273" i="2"/>
  <c r="L273" i="2"/>
  <c r="R273" i="2"/>
  <c r="B274" i="2"/>
  <c r="C274" i="2"/>
  <c r="M274" i="2" s="1"/>
  <c r="D274" i="2"/>
  <c r="H274" i="2" s="1"/>
  <c r="E274" i="2"/>
  <c r="F274" i="2"/>
  <c r="G274" i="2"/>
  <c r="I274" i="2"/>
  <c r="J274" i="2"/>
  <c r="K274" i="2"/>
  <c r="L274" i="2"/>
  <c r="N274" i="2"/>
  <c r="O274" i="2"/>
  <c r="Q274" i="2"/>
  <c r="R274" i="2"/>
  <c r="B275" i="2"/>
  <c r="C275" i="2"/>
  <c r="D275" i="2"/>
  <c r="P275" i="2" s="1"/>
  <c r="E275" i="2"/>
  <c r="F275" i="2"/>
  <c r="I275" i="2"/>
  <c r="L275" i="2"/>
  <c r="N275" i="2"/>
  <c r="B276" i="2"/>
  <c r="C276" i="2"/>
  <c r="D276" i="2"/>
  <c r="O276" i="2" s="1"/>
  <c r="E276" i="2"/>
  <c r="F276" i="2"/>
  <c r="I276" i="2"/>
  <c r="M276" i="2"/>
  <c r="B277" i="2"/>
  <c r="C277" i="2"/>
  <c r="D277" i="2"/>
  <c r="N277" i="2" s="1"/>
  <c r="E277" i="2"/>
  <c r="F277" i="2"/>
  <c r="G277" i="2"/>
  <c r="H277" i="2"/>
  <c r="I277" i="2"/>
  <c r="J277" i="2"/>
  <c r="L277" i="2"/>
  <c r="O277" i="2"/>
  <c r="P277" i="2"/>
  <c r="R277" i="2"/>
  <c r="B278" i="2"/>
  <c r="C278" i="2"/>
  <c r="D278" i="2"/>
  <c r="E278" i="2"/>
  <c r="F278" i="2"/>
  <c r="G278" i="2"/>
  <c r="H278" i="2"/>
  <c r="I278" i="2"/>
  <c r="J278" i="2"/>
  <c r="K278" i="2"/>
  <c r="L278" i="2"/>
  <c r="M278" i="2"/>
  <c r="N278" i="2"/>
  <c r="O278" i="2"/>
  <c r="P278" i="2"/>
  <c r="Q278" i="2"/>
  <c r="R278" i="2"/>
  <c r="B279" i="2"/>
  <c r="C279" i="2"/>
  <c r="D279" i="2"/>
  <c r="P279" i="2" s="1"/>
  <c r="E279" i="2"/>
  <c r="F279" i="2"/>
  <c r="H279" i="2"/>
  <c r="I279" i="2"/>
  <c r="J279" i="2"/>
  <c r="L279" i="2"/>
  <c r="N279" i="2"/>
  <c r="Q279" i="2"/>
  <c r="R279" i="2"/>
  <c r="B280" i="2"/>
  <c r="C280" i="2"/>
  <c r="D280" i="2"/>
  <c r="E280" i="2"/>
  <c r="F280" i="2"/>
  <c r="H280" i="2"/>
  <c r="I280" i="2"/>
  <c r="M280" i="2"/>
  <c r="B281" i="2"/>
  <c r="C281" i="2"/>
  <c r="D281" i="2"/>
  <c r="Q281" i="2" s="1"/>
  <c r="E281" i="2"/>
  <c r="F281" i="2"/>
  <c r="I281" i="2"/>
  <c r="J281" i="2"/>
  <c r="L281" i="2"/>
  <c r="N281" i="2"/>
  <c r="B282" i="2"/>
  <c r="C282" i="2"/>
  <c r="D282" i="2"/>
  <c r="N282" i="2" s="1"/>
  <c r="E282" i="2"/>
  <c r="F282" i="2"/>
  <c r="I282" i="2"/>
  <c r="K282" i="2"/>
  <c r="M282" i="2"/>
  <c r="O282" i="2"/>
  <c r="B283" i="2"/>
  <c r="C283" i="2"/>
  <c r="M283" i="2" s="1"/>
  <c r="D283" i="2"/>
  <c r="E283" i="2"/>
  <c r="F283" i="2"/>
  <c r="H283" i="2"/>
  <c r="I283" i="2"/>
  <c r="L283" i="2"/>
  <c r="N283" i="2"/>
  <c r="P283" i="2"/>
  <c r="Q283" i="2"/>
  <c r="B284" i="2"/>
  <c r="C284" i="2"/>
  <c r="D284" i="2"/>
  <c r="N284" i="2" s="1"/>
  <c r="E284" i="2"/>
  <c r="F284" i="2"/>
  <c r="I284" i="2"/>
  <c r="L284" i="2"/>
  <c r="B285" i="2"/>
  <c r="C285" i="2"/>
  <c r="D285" i="2"/>
  <c r="M285" i="2" s="1"/>
  <c r="E285" i="2"/>
  <c r="F285" i="2"/>
  <c r="I285" i="2"/>
  <c r="L285" i="2"/>
  <c r="B286" i="2"/>
  <c r="C286" i="2"/>
  <c r="D286" i="2"/>
  <c r="E286" i="2"/>
  <c r="F286" i="2"/>
  <c r="G286" i="2"/>
  <c r="H286" i="2"/>
  <c r="I286" i="2"/>
  <c r="J286" i="2"/>
  <c r="K286" i="2"/>
  <c r="L286" i="2"/>
  <c r="M286" i="2"/>
  <c r="N286" i="2"/>
  <c r="O286" i="2"/>
  <c r="P286" i="2"/>
  <c r="Q286" i="2"/>
  <c r="R286" i="2"/>
  <c r="B287" i="2"/>
  <c r="C287" i="2"/>
  <c r="D287" i="2"/>
  <c r="K287" i="2" s="1"/>
  <c r="E287" i="2"/>
  <c r="F287" i="2"/>
  <c r="G287" i="2"/>
  <c r="I287" i="2"/>
  <c r="L287" i="2"/>
  <c r="M287" i="2"/>
  <c r="N287" i="2"/>
  <c r="P287" i="2"/>
  <c r="B288" i="2"/>
  <c r="C288" i="2"/>
  <c r="M288" i="2" s="1"/>
  <c r="D288" i="2"/>
  <c r="O288" i="2" s="1"/>
  <c r="E288" i="2"/>
  <c r="F288" i="2"/>
  <c r="G288" i="2"/>
  <c r="I288" i="2"/>
  <c r="L288" i="2"/>
  <c r="N288" i="2"/>
  <c r="P288" i="2"/>
  <c r="B289" i="2"/>
  <c r="C289" i="2"/>
  <c r="D289" i="2"/>
  <c r="Q289" i="2" s="1"/>
  <c r="E289" i="2"/>
  <c r="F289" i="2"/>
  <c r="I289" i="2"/>
  <c r="L289" i="2"/>
  <c r="B290" i="2"/>
  <c r="C290" i="2"/>
  <c r="M290" i="2" s="1"/>
  <c r="D290" i="2"/>
  <c r="H290" i="2" s="1"/>
  <c r="E290" i="2"/>
  <c r="F290" i="2"/>
  <c r="G290" i="2"/>
  <c r="I290" i="2"/>
  <c r="K290" i="2"/>
  <c r="L290" i="2"/>
  <c r="O290" i="2"/>
  <c r="B291" i="2"/>
  <c r="C291" i="2"/>
  <c r="D291" i="2"/>
  <c r="G291" i="2" s="1"/>
  <c r="E291" i="2"/>
  <c r="F291" i="2"/>
  <c r="I291" i="2"/>
  <c r="J291" i="2"/>
  <c r="L291" i="2"/>
  <c r="R291" i="2"/>
  <c r="B292" i="2"/>
  <c r="C292" i="2"/>
  <c r="J292" i="2" s="1"/>
  <c r="D292" i="2"/>
  <c r="N292" i="2" s="1"/>
  <c r="E292" i="2"/>
  <c r="F292" i="2"/>
  <c r="I292" i="2"/>
  <c r="K292" i="2"/>
  <c r="L292" i="2"/>
  <c r="M292" i="2"/>
  <c r="Q292" i="2"/>
  <c r="R292" i="2"/>
  <c r="B293" i="2"/>
  <c r="C293" i="2"/>
  <c r="D293" i="2"/>
  <c r="M293" i="2" s="1"/>
  <c r="E293" i="2"/>
  <c r="F293" i="2"/>
  <c r="H293" i="2"/>
  <c r="I293" i="2"/>
  <c r="J293" i="2"/>
  <c r="L293" i="2"/>
  <c r="P293" i="2"/>
  <c r="R293" i="2"/>
  <c r="B294" i="2"/>
  <c r="C294" i="2"/>
  <c r="D294" i="2"/>
  <c r="E294" i="2"/>
  <c r="F294" i="2"/>
  <c r="G294" i="2"/>
  <c r="H294" i="2"/>
  <c r="I294" i="2"/>
  <c r="J294" i="2"/>
  <c r="K294" i="2"/>
  <c r="L294" i="2"/>
  <c r="M294" i="2"/>
  <c r="N294" i="2"/>
  <c r="O294" i="2"/>
  <c r="P294" i="2"/>
  <c r="Q294" i="2"/>
  <c r="R294" i="2"/>
  <c r="B295" i="2"/>
  <c r="C295" i="2"/>
  <c r="D295" i="2"/>
  <c r="K295" i="2" s="1"/>
  <c r="E295" i="2"/>
  <c r="F295" i="2"/>
  <c r="G295" i="2"/>
  <c r="H295" i="2"/>
  <c r="I295" i="2"/>
  <c r="J295" i="2"/>
  <c r="L295" i="2"/>
  <c r="N295" i="2"/>
  <c r="O295" i="2"/>
  <c r="P295" i="2"/>
  <c r="Q295" i="2"/>
  <c r="R295" i="2"/>
  <c r="B296" i="2"/>
  <c r="C296" i="2"/>
  <c r="D296" i="2"/>
  <c r="J296" i="2" s="1"/>
  <c r="E296" i="2"/>
  <c r="F296" i="2"/>
  <c r="G296" i="2"/>
  <c r="H296" i="2"/>
  <c r="I296" i="2"/>
  <c r="K296" i="2"/>
  <c r="L296" i="2"/>
  <c r="M296" i="2"/>
  <c r="N296" i="2"/>
  <c r="O296" i="2"/>
  <c r="P296" i="2"/>
  <c r="Q296" i="2"/>
  <c r="B297" i="2"/>
  <c r="C297" i="2"/>
  <c r="D297" i="2"/>
  <c r="E297" i="2"/>
  <c r="F297" i="2"/>
  <c r="I297" i="2"/>
  <c r="N297" i="2"/>
  <c r="B298" i="2"/>
  <c r="C298" i="2"/>
  <c r="D298" i="2"/>
  <c r="K298" i="2" s="1"/>
  <c r="E298" i="2"/>
  <c r="F298" i="2"/>
  <c r="G298" i="2"/>
  <c r="H298" i="2"/>
  <c r="I298" i="2"/>
  <c r="L298" i="2"/>
  <c r="N298" i="2"/>
  <c r="O298" i="2"/>
  <c r="P298" i="2"/>
  <c r="Q298" i="2"/>
  <c r="R298" i="2"/>
  <c r="B299" i="2"/>
  <c r="C299" i="2"/>
  <c r="D299" i="2"/>
  <c r="K299" i="2" s="1"/>
  <c r="E299" i="2"/>
  <c r="F299" i="2"/>
  <c r="G299" i="2"/>
  <c r="H299" i="2"/>
  <c r="I299" i="2"/>
  <c r="J299" i="2"/>
  <c r="L299" i="2"/>
  <c r="N299" i="2"/>
  <c r="O299" i="2"/>
  <c r="P299" i="2"/>
  <c r="Q299" i="2"/>
  <c r="R299" i="2"/>
  <c r="B300" i="2"/>
  <c r="C300" i="2"/>
  <c r="D300" i="2"/>
  <c r="J300" i="2" s="1"/>
  <c r="E300" i="2"/>
  <c r="F300" i="2"/>
  <c r="G300" i="2"/>
  <c r="H300" i="2"/>
  <c r="I300" i="2"/>
  <c r="K300" i="2"/>
  <c r="L300" i="2"/>
  <c r="M300" i="2"/>
  <c r="N300" i="2"/>
  <c r="O300" i="2"/>
  <c r="P300" i="2"/>
  <c r="Q300" i="2"/>
  <c r="B301" i="2"/>
  <c r="C301" i="2"/>
  <c r="D301" i="2"/>
  <c r="E301" i="2"/>
  <c r="F301" i="2"/>
  <c r="I301" i="2"/>
  <c r="L301" i="2"/>
  <c r="N301" i="2"/>
  <c r="B302" i="2"/>
  <c r="C302" i="2"/>
  <c r="D302" i="2"/>
  <c r="H302" i="2" s="1"/>
  <c r="E302" i="2"/>
  <c r="F302" i="2"/>
  <c r="G302" i="2"/>
  <c r="I302" i="2"/>
  <c r="K302" i="2"/>
  <c r="L302" i="2"/>
  <c r="M302" i="2"/>
  <c r="O302" i="2"/>
  <c r="B303" i="2"/>
  <c r="C303" i="2"/>
  <c r="D303" i="2"/>
  <c r="K303" i="2" s="1"/>
  <c r="E303" i="2"/>
  <c r="F303" i="2"/>
  <c r="I303" i="2"/>
  <c r="J303" i="2"/>
  <c r="L303" i="2"/>
  <c r="R303" i="2"/>
  <c r="B304" i="2"/>
  <c r="C304" i="2"/>
  <c r="D304" i="2"/>
  <c r="N304" i="2" s="1"/>
  <c r="E304" i="2"/>
  <c r="F304" i="2"/>
  <c r="I304" i="2"/>
  <c r="J304" i="2"/>
  <c r="K304" i="2"/>
  <c r="L304" i="2"/>
  <c r="M304" i="2"/>
  <c r="Q304" i="2"/>
  <c r="R304" i="2"/>
  <c r="B305" i="2"/>
  <c r="C305" i="2"/>
  <c r="D305" i="2"/>
  <c r="E305" i="2"/>
  <c r="F305" i="2"/>
  <c r="I305" i="2"/>
  <c r="J305" i="2"/>
  <c r="P305" i="2"/>
  <c r="Q305" i="2"/>
  <c r="B306" i="2"/>
  <c r="C306" i="2"/>
  <c r="D306" i="2"/>
  <c r="E306" i="2"/>
  <c r="F306" i="2"/>
  <c r="G306" i="2"/>
  <c r="H306" i="2"/>
  <c r="I306" i="2"/>
  <c r="K306" i="2"/>
  <c r="L306" i="2"/>
  <c r="N306" i="2"/>
  <c r="O306" i="2"/>
  <c r="P306" i="2"/>
  <c r="Q306" i="2"/>
  <c r="R306" i="2"/>
  <c r="B307" i="2"/>
  <c r="C307" i="2"/>
  <c r="D307" i="2"/>
  <c r="K307" i="2" s="1"/>
  <c r="E307" i="2"/>
  <c r="F307" i="2"/>
  <c r="G307" i="2"/>
  <c r="H307" i="2"/>
  <c r="I307" i="2"/>
  <c r="J307" i="2"/>
  <c r="L307" i="2"/>
  <c r="N307" i="2"/>
  <c r="O307" i="2"/>
  <c r="P307" i="2"/>
  <c r="Q307" i="2"/>
  <c r="R307" i="2"/>
  <c r="B308" i="2"/>
  <c r="C308" i="2"/>
  <c r="D308" i="2"/>
  <c r="J308" i="2" s="1"/>
  <c r="E308" i="2"/>
  <c r="F308" i="2"/>
  <c r="G308" i="2"/>
  <c r="H308" i="2"/>
  <c r="I308" i="2"/>
  <c r="K308" i="2"/>
  <c r="L308" i="2"/>
  <c r="M308" i="2"/>
  <c r="N308" i="2"/>
  <c r="O308" i="2"/>
  <c r="P308" i="2"/>
  <c r="Q308" i="2"/>
  <c r="B309" i="2"/>
  <c r="C309" i="2"/>
  <c r="D309" i="2"/>
  <c r="H309" i="2" s="1"/>
  <c r="E309" i="2"/>
  <c r="F309" i="2"/>
  <c r="I309" i="2"/>
  <c r="M309" i="2"/>
  <c r="N309" i="2"/>
  <c r="P309" i="2"/>
  <c r="B310" i="2"/>
  <c r="C310" i="2"/>
  <c r="D310" i="2"/>
  <c r="E310" i="2"/>
  <c r="F310" i="2"/>
  <c r="G310" i="2"/>
  <c r="I310" i="2"/>
  <c r="K310" i="2"/>
  <c r="L310" i="2"/>
  <c r="M310" i="2"/>
  <c r="O310" i="2"/>
  <c r="B311" i="2"/>
  <c r="C311" i="2"/>
  <c r="D311" i="2"/>
  <c r="E311" i="2"/>
  <c r="F311" i="2"/>
  <c r="I311" i="2"/>
  <c r="L311" i="2"/>
  <c r="R311" i="2"/>
  <c r="B312" i="2"/>
  <c r="C312" i="2"/>
  <c r="J312" i="2" s="1"/>
  <c r="D312" i="2"/>
  <c r="N312" i="2" s="1"/>
  <c r="E312" i="2"/>
  <c r="F312" i="2"/>
  <c r="I312" i="2"/>
  <c r="K312" i="2"/>
  <c r="L312" i="2"/>
  <c r="M312" i="2"/>
  <c r="Q312" i="2"/>
  <c r="R312" i="2"/>
  <c r="B313" i="2"/>
  <c r="C313" i="2"/>
  <c r="D313" i="2"/>
  <c r="E313" i="2"/>
  <c r="F313" i="2"/>
  <c r="H313" i="2"/>
  <c r="I313" i="2"/>
  <c r="J313" i="2"/>
  <c r="P313" i="2"/>
  <c r="Q313" i="2"/>
  <c r="R313" i="2"/>
  <c r="B314" i="2"/>
  <c r="C314" i="2"/>
  <c r="D314" i="2"/>
  <c r="E314" i="2"/>
  <c r="F314" i="2"/>
  <c r="G314" i="2"/>
  <c r="H314" i="2"/>
  <c r="I314" i="2"/>
  <c r="K314" i="2"/>
  <c r="L314" i="2"/>
  <c r="N314" i="2"/>
  <c r="O314" i="2"/>
  <c r="P314" i="2"/>
  <c r="Q314" i="2"/>
  <c r="R314" i="2"/>
  <c r="B315" i="2"/>
  <c r="C315" i="2"/>
  <c r="D315" i="2"/>
  <c r="K315" i="2" s="1"/>
  <c r="E315" i="2"/>
  <c r="F315" i="2"/>
  <c r="G315" i="2"/>
  <c r="H315" i="2"/>
  <c r="I315" i="2"/>
  <c r="J315" i="2"/>
  <c r="L315" i="2"/>
  <c r="N315" i="2"/>
  <c r="O315" i="2"/>
  <c r="P315" i="2"/>
  <c r="Q315" i="2"/>
  <c r="R315" i="2"/>
  <c r="B316" i="2"/>
  <c r="C316" i="2"/>
  <c r="D316" i="2"/>
  <c r="J316" i="2" s="1"/>
  <c r="E316" i="2"/>
  <c r="F316" i="2"/>
  <c r="G316" i="2"/>
  <c r="H316" i="2"/>
  <c r="I316" i="2"/>
  <c r="K316" i="2"/>
  <c r="L316" i="2"/>
  <c r="M316" i="2"/>
  <c r="N316" i="2"/>
  <c r="O316" i="2"/>
  <c r="P316" i="2"/>
  <c r="Q316" i="2"/>
  <c r="B317" i="2"/>
  <c r="C317" i="2"/>
  <c r="D317" i="2"/>
  <c r="O317" i="2" s="1"/>
  <c r="E317" i="2"/>
  <c r="F317" i="2"/>
  <c r="H317" i="2"/>
  <c r="I317" i="2"/>
  <c r="L317" i="2"/>
  <c r="N317" i="2"/>
  <c r="B318" i="2"/>
  <c r="C318" i="2"/>
  <c r="D318" i="2"/>
  <c r="E318" i="2"/>
  <c r="F318" i="2"/>
  <c r="G318" i="2"/>
  <c r="I318" i="2"/>
  <c r="K318" i="2"/>
  <c r="L318" i="2"/>
  <c r="M318" i="2"/>
  <c r="N318" i="2"/>
  <c r="O318" i="2"/>
  <c r="B319" i="2"/>
  <c r="C319" i="2"/>
  <c r="D319" i="2"/>
  <c r="E319" i="2"/>
  <c r="F319" i="2"/>
  <c r="I319" i="2"/>
  <c r="K319" i="2"/>
  <c r="M319" i="2"/>
  <c r="N319" i="2"/>
  <c r="R319" i="2"/>
  <c r="B320" i="2"/>
  <c r="C320" i="2"/>
  <c r="J320" i="2" s="1"/>
  <c r="D320" i="2"/>
  <c r="E320" i="2"/>
  <c r="F320" i="2"/>
  <c r="I320" i="2"/>
  <c r="K320" i="2"/>
  <c r="L320" i="2"/>
  <c r="M320" i="2"/>
  <c r="Q320" i="2"/>
  <c r="R320" i="2"/>
  <c r="B321" i="2"/>
  <c r="C321" i="2"/>
  <c r="D321" i="2"/>
  <c r="E321" i="2"/>
  <c r="F321" i="2"/>
  <c r="H321" i="2"/>
  <c r="I321" i="2"/>
  <c r="J321" i="2"/>
  <c r="L321" i="2"/>
  <c r="P321" i="2"/>
  <c r="Q321" i="2"/>
  <c r="B322" i="2"/>
  <c r="C322" i="2"/>
  <c r="D322" i="2"/>
  <c r="E322" i="2"/>
  <c r="F322" i="2"/>
  <c r="G322" i="2"/>
  <c r="H322" i="2"/>
  <c r="I322" i="2"/>
  <c r="J322" i="2"/>
  <c r="K322" i="2"/>
  <c r="L322" i="2"/>
  <c r="M322" i="2"/>
  <c r="N322" i="2"/>
  <c r="O322" i="2"/>
  <c r="P322" i="2"/>
  <c r="Q322" i="2"/>
  <c r="R322" i="2"/>
  <c r="B323" i="2"/>
  <c r="C323" i="2"/>
  <c r="D323" i="2"/>
  <c r="K323" i="2" s="1"/>
  <c r="E323" i="2"/>
  <c r="F323" i="2"/>
  <c r="G323" i="2"/>
  <c r="H323" i="2"/>
  <c r="I323" i="2"/>
  <c r="J323" i="2"/>
  <c r="L323" i="2"/>
  <c r="N323" i="2"/>
  <c r="O323" i="2"/>
  <c r="P323" i="2"/>
  <c r="Q323" i="2"/>
  <c r="R323" i="2"/>
  <c r="B324" i="2"/>
  <c r="C324" i="2"/>
  <c r="D324" i="2"/>
  <c r="J324" i="2" s="1"/>
  <c r="E324" i="2"/>
  <c r="F324" i="2"/>
  <c r="G324" i="2"/>
  <c r="H324" i="2"/>
  <c r="I324" i="2"/>
  <c r="K324" i="2"/>
  <c r="L324" i="2"/>
  <c r="M324" i="2"/>
  <c r="N324" i="2"/>
  <c r="O324" i="2"/>
  <c r="P324" i="2"/>
  <c r="Q324" i="2"/>
  <c r="B325" i="2"/>
  <c r="C325" i="2"/>
  <c r="D325" i="2"/>
  <c r="O325" i="2" s="1"/>
  <c r="E325" i="2"/>
  <c r="F325" i="2"/>
  <c r="G325" i="2"/>
  <c r="H325" i="2"/>
  <c r="I325" i="2"/>
  <c r="L325" i="2"/>
  <c r="M325" i="2"/>
  <c r="N325" i="2"/>
  <c r="P325" i="2"/>
  <c r="R325" i="2"/>
  <c r="B326" i="2"/>
  <c r="C326" i="2"/>
  <c r="D326" i="2"/>
  <c r="O326" i="2" s="1"/>
  <c r="E326" i="2"/>
  <c r="F326" i="2"/>
  <c r="I326" i="2"/>
  <c r="N326" i="2"/>
  <c r="Q326" i="2"/>
  <c r="B327" i="2"/>
  <c r="C327" i="2"/>
  <c r="D327" i="2"/>
  <c r="E327" i="2"/>
  <c r="F327" i="2"/>
  <c r="H327" i="2"/>
  <c r="I327" i="2"/>
  <c r="J327" i="2"/>
  <c r="L327" i="2"/>
  <c r="M327" i="2"/>
  <c r="R327" i="2"/>
  <c r="B328" i="2"/>
  <c r="C328" i="2"/>
  <c r="J328" i="2" s="1"/>
  <c r="D328" i="2"/>
  <c r="E328" i="2"/>
  <c r="F328" i="2"/>
  <c r="G328" i="2"/>
  <c r="I328" i="2"/>
  <c r="K328" i="2"/>
  <c r="L328" i="2"/>
  <c r="O328" i="2"/>
  <c r="Q328" i="2"/>
  <c r="R328" i="2"/>
  <c r="B329" i="2"/>
  <c r="C329" i="2"/>
  <c r="D329" i="2"/>
  <c r="Q329" i="2" s="1"/>
  <c r="E329" i="2"/>
  <c r="F329" i="2"/>
  <c r="H329" i="2"/>
  <c r="I329" i="2"/>
  <c r="L329" i="2"/>
  <c r="N329" i="2"/>
  <c r="P329" i="2"/>
  <c r="R329" i="2"/>
  <c r="B330" i="2"/>
  <c r="C330" i="2"/>
  <c r="D330" i="2"/>
  <c r="E330" i="2"/>
  <c r="F330" i="2"/>
  <c r="G330" i="2"/>
  <c r="H330" i="2"/>
  <c r="I330" i="2"/>
  <c r="J330" i="2"/>
  <c r="K330" i="2"/>
  <c r="L330" i="2"/>
  <c r="M330" i="2"/>
  <c r="N330" i="2"/>
  <c r="O330" i="2"/>
  <c r="P330" i="2"/>
  <c r="Q330" i="2"/>
  <c r="R330" i="2"/>
  <c r="B331" i="2"/>
  <c r="C331" i="2"/>
  <c r="D331" i="2"/>
  <c r="O331" i="2" s="1"/>
  <c r="E331" i="2"/>
  <c r="F331" i="2"/>
  <c r="I331" i="2"/>
  <c r="N331" i="2"/>
  <c r="B332" i="2"/>
  <c r="C332" i="2"/>
  <c r="D332" i="2"/>
  <c r="J332" i="2" s="1"/>
  <c r="E332" i="2"/>
  <c r="F332" i="2"/>
  <c r="G332" i="2"/>
  <c r="H332" i="2"/>
  <c r="I332" i="2"/>
  <c r="K332" i="2"/>
  <c r="L332" i="2"/>
  <c r="M332" i="2"/>
  <c r="N332" i="2"/>
  <c r="O332" i="2"/>
  <c r="P332" i="2"/>
  <c r="Q332" i="2"/>
  <c r="B333" i="2"/>
  <c r="C333" i="2"/>
  <c r="D333" i="2"/>
  <c r="N333" i="2" s="1"/>
  <c r="E333" i="2"/>
  <c r="F333" i="2"/>
  <c r="H333" i="2"/>
  <c r="I333" i="2"/>
  <c r="J333" i="2"/>
  <c r="L333" i="2"/>
  <c r="M333" i="2"/>
  <c r="O333" i="2"/>
  <c r="R333" i="2"/>
  <c r="B334" i="2"/>
  <c r="C334" i="2"/>
  <c r="D334" i="2"/>
  <c r="E334" i="2"/>
  <c r="F334" i="2"/>
  <c r="G334" i="2"/>
  <c r="I334" i="2"/>
  <c r="K334" i="2"/>
  <c r="M334" i="2"/>
  <c r="N334" i="2"/>
  <c r="B335" i="2"/>
  <c r="C335" i="2"/>
  <c r="D335" i="2"/>
  <c r="N335" i="2" s="1"/>
  <c r="E335" i="2"/>
  <c r="F335" i="2"/>
  <c r="I335" i="2"/>
  <c r="K335" i="2"/>
  <c r="M335" i="2"/>
  <c r="B336" i="2"/>
  <c r="C336" i="2"/>
  <c r="D336" i="2"/>
  <c r="O336" i="2" s="1"/>
  <c r="E336" i="2"/>
  <c r="F336" i="2"/>
  <c r="I336" i="2"/>
  <c r="M336" i="2"/>
  <c r="B337" i="2"/>
  <c r="C337" i="2"/>
  <c r="D337" i="2"/>
  <c r="M337" i="2" s="1"/>
  <c r="E337" i="2"/>
  <c r="F337" i="2"/>
  <c r="G337" i="2"/>
  <c r="I337" i="2"/>
  <c r="J337" i="2"/>
  <c r="K337" i="2"/>
  <c r="L337" i="2"/>
  <c r="N337" i="2"/>
  <c r="O337" i="2"/>
  <c r="P337" i="2"/>
  <c r="R337" i="2"/>
  <c r="B338" i="2"/>
  <c r="C338" i="2"/>
  <c r="D338" i="2"/>
  <c r="E338" i="2"/>
  <c r="F338" i="2"/>
  <c r="G338" i="2"/>
  <c r="H338" i="2"/>
  <c r="I338" i="2"/>
  <c r="J338" i="2"/>
  <c r="K338" i="2"/>
  <c r="L338" i="2"/>
  <c r="M338" i="2"/>
  <c r="N338" i="2"/>
  <c r="O338" i="2"/>
  <c r="P338" i="2"/>
  <c r="Q338" i="2"/>
  <c r="R338" i="2"/>
  <c r="B339" i="2"/>
  <c r="C339" i="2"/>
  <c r="D339" i="2"/>
  <c r="K339" i="2" s="1"/>
  <c r="E339" i="2"/>
  <c r="F339" i="2"/>
  <c r="I339" i="2"/>
  <c r="M339" i="2"/>
  <c r="B340" i="2"/>
  <c r="C340" i="2"/>
  <c r="D340" i="2"/>
  <c r="N340" i="2" s="1"/>
  <c r="E340" i="2"/>
  <c r="F340" i="2"/>
  <c r="I340" i="2"/>
  <c r="M340" i="2"/>
  <c r="B341" i="2"/>
  <c r="C341" i="2"/>
  <c r="D341" i="2"/>
  <c r="Q341" i="2" s="1"/>
  <c r="E341" i="2"/>
  <c r="F341" i="2"/>
  <c r="G341" i="2"/>
  <c r="I341" i="2"/>
  <c r="J341" i="2"/>
  <c r="K341" i="2"/>
  <c r="L341" i="2"/>
  <c r="M341" i="2"/>
  <c r="N341" i="2"/>
  <c r="O341" i="2"/>
  <c r="R341" i="2"/>
  <c r="B342" i="2"/>
  <c r="C342" i="2"/>
  <c r="D342" i="2"/>
  <c r="R342" i="2" s="1"/>
  <c r="E342" i="2"/>
  <c r="F342" i="2"/>
  <c r="G342" i="2"/>
  <c r="I342" i="2"/>
  <c r="J342" i="2"/>
  <c r="K342" i="2"/>
  <c r="L342" i="2"/>
  <c r="M342" i="2"/>
  <c r="N342" i="2"/>
  <c r="O342" i="2"/>
  <c r="Q342" i="2"/>
  <c r="B343" i="2"/>
  <c r="C343" i="2"/>
  <c r="D343" i="2"/>
  <c r="N343" i="2" s="1"/>
  <c r="E343" i="2"/>
  <c r="F343" i="2"/>
  <c r="I343" i="2"/>
  <c r="M343" i="2"/>
  <c r="P343" i="2"/>
  <c r="R343" i="2"/>
  <c r="B344" i="2"/>
  <c r="C344" i="2"/>
  <c r="D344" i="2"/>
  <c r="N344" i="2" s="1"/>
  <c r="E344" i="2"/>
  <c r="F344" i="2"/>
  <c r="G344" i="2"/>
  <c r="I344" i="2"/>
  <c r="L344" i="2"/>
  <c r="M344" i="2"/>
  <c r="P344" i="2"/>
  <c r="R344" i="2"/>
  <c r="B345" i="2"/>
  <c r="C345" i="2"/>
  <c r="D345" i="2"/>
  <c r="M345" i="2" s="1"/>
  <c r="E345" i="2"/>
  <c r="F345" i="2"/>
  <c r="G345" i="2"/>
  <c r="I345" i="2"/>
  <c r="L345" i="2"/>
  <c r="P345" i="2"/>
  <c r="B346" i="2"/>
  <c r="C346" i="2"/>
  <c r="J346" i="2" s="1"/>
  <c r="D346" i="2"/>
  <c r="E346" i="2"/>
  <c r="F346" i="2"/>
  <c r="G346" i="2"/>
  <c r="H346" i="2"/>
  <c r="I346" i="2"/>
  <c r="K346" i="2"/>
  <c r="L346" i="2"/>
  <c r="M346" i="2"/>
  <c r="N346" i="2"/>
  <c r="O346" i="2"/>
  <c r="P346" i="2"/>
  <c r="Q346" i="2"/>
  <c r="R346" i="2"/>
  <c r="B347" i="2"/>
  <c r="C347" i="2"/>
  <c r="D347" i="2"/>
  <c r="K347" i="2" s="1"/>
  <c r="E347" i="2"/>
  <c r="F347" i="2"/>
  <c r="I347" i="2"/>
  <c r="M347" i="2"/>
  <c r="O347" i="2"/>
  <c r="B348" i="2"/>
  <c r="C348" i="2"/>
  <c r="D348" i="2"/>
  <c r="M348" i="2" s="1"/>
  <c r="E348" i="2"/>
  <c r="F348" i="2"/>
  <c r="I348" i="2"/>
  <c r="L348" i="2"/>
  <c r="N348" i="2"/>
  <c r="B349" i="2"/>
  <c r="C349" i="2"/>
  <c r="D349" i="2"/>
  <c r="H349" i="2" s="1"/>
  <c r="E349" i="2"/>
  <c r="F349" i="2"/>
  <c r="G349" i="2"/>
  <c r="I349" i="2"/>
  <c r="J349" i="2"/>
  <c r="K349" i="2"/>
  <c r="L349" i="2"/>
  <c r="M349" i="2"/>
  <c r="N349" i="2"/>
  <c r="O349" i="2"/>
  <c r="Q349" i="2"/>
  <c r="R349" i="2"/>
  <c r="B350" i="2"/>
  <c r="C350" i="2"/>
  <c r="D350" i="2"/>
  <c r="J350" i="2" s="1"/>
  <c r="E350" i="2"/>
  <c r="F350" i="2"/>
  <c r="I350" i="2"/>
  <c r="L350" i="2"/>
  <c r="B351" i="2"/>
  <c r="C351" i="2"/>
  <c r="M351" i="2" s="1"/>
  <c r="D351" i="2"/>
  <c r="J351" i="2" s="1"/>
  <c r="E351" i="2"/>
  <c r="F351" i="2"/>
  <c r="G351" i="2"/>
  <c r="H351" i="2"/>
  <c r="I351" i="2"/>
  <c r="K351" i="2"/>
  <c r="L351" i="2"/>
  <c r="O351" i="2"/>
  <c r="P351" i="2"/>
  <c r="Q351" i="2"/>
  <c r="B352" i="2"/>
  <c r="C352" i="2"/>
  <c r="D352" i="2"/>
  <c r="Q352" i="2" s="1"/>
  <c r="E352" i="2"/>
  <c r="F352" i="2"/>
  <c r="H352" i="2"/>
  <c r="I352" i="2"/>
  <c r="J352" i="2"/>
  <c r="L352" i="2"/>
  <c r="N352" i="2"/>
  <c r="P352" i="2"/>
  <c r="R352" i="2"/>
  <c r="B353" i="2"/>
  <c r="C353" i="2"/>
  <c r="J353" i="2" s="1"/>
  <c r="D353" i="2"/>
  <c r="E353" i="2"/>
  <c r="F353" i="2"/>
  <c r="G353" i="2"/>
  <c r="H353" i="2"/>
  <c r="I353" i="2"/>
  <c r="K353" i="2"/>
  <c r="L353" i="2"/>
  <c r="M353" i="2"/>
  <c r="N353" i="2"/>
  <c r="O353" i="2"/>
  <c r="P353" i="2"/>
  <c r="Q353" i="2"/>
  <c r="R353" i="2"/>
  <c r="B354" i="2"/>
  <c r="C354" i="2"/>
  <c r="D354" i="2"/>
  <c r="N354" i="2" s="1"/>
  <c r="E354" i="2"/>
  <c r="F354" i="2"/>
  <c r="H354" i="2"/>
  <c r="I354" i="2"/>
  <c r="L354" i="2"/>
  <c r="P354" i="2"/>
  <c r="B355" i="2"/>
  <c r="C355" i="2"/>
  <c r="M355" i="2" s="1"/>
  <c r="D355" i="2"/>
  <c r="N355" i="2" s="1"/>
  <c r="E355" i="2"/>
  <c r="F355" i="2"/>
  <c r="G355" i="2"/>
  <c r="I355" i="2"/>
  <c r="K355" i="2"/>
  <c r="L355" i="2"/>
  <c r="O355" i="2"/>
  <c r="Q355" i="2"/>
  <c r="B356" i="2"/>
  <c r="C356" i="2"/>
  <c r="D356" i="2"/>
  <c r="M356" i="2" s="1"/>
  <c r="E356" i="2"/>
  <c r="F356" i="2"/>
  <c r="I356" i="2"/>
  <c r="J356" i="2"/>
  <c r="L356" i="2"/>
  <c r="N356" i="2"/>
  <c r="R356" i="2"/>
  <c r="B357" i="2"/>
  <c r="C357" i="2"/>
  <c r="J357" i="2" s="1"/>
  <c r="D357" i="2"/>
  <c r="H357" i="2" s="1"/>
  <c r="E357" i="2"/>
  <c r="F357" i="2"/>
  <c r="G357" i="2"/>
  <c r="I357" i="2"/>
  <c r="K357" i="2"/>
  <c r="L357" i="2"/>
  <c r="M357" i="2"/>
  <c r="N357" i="2"/>
  <c r="O357" i="2"/>
  <c r="Q357" i="2"/>
  <c r="R357" i="2"/>
  <c r="B358" i="2"/>
  <c r="C358" i="2"/>
  <c r="D358" i="2"/>
  <c r="J358" i="2" s="1"/>
  <c r="E358" i="2"/>
  <c r="F358" i="2"/>
  <c r="I358" i="2"/>
  <c r="L358" i="2"/>
  <c r="B359" i="2"/>
  <c r="C359" i="2"/>
  <c r="D359" i="2"/>
  <c r="J359" i="2" s="1"/>
  <c r="E359" i="2"/>
  <c r="F359" i="2"/>
  <c r="G359" i="2"/>
  <c r="H359" i="2"/>
  <c r="I359" i="2"/>
  <c r="K359" i="2"/>
  <c r="L359" i="2"/>
  <c r="M359" i="2"/>
  <c r="O359" i="2"/>
  <c r="P359" i="2"/>
  <c r="Q359" i="2"/>
  <c r="B360" i="2"/>
  <c r="C360" i="2"/>
  <c r="D360" i="2"/>
  <c r="Q360" i="2" s="1"/>
  <c r="E360" i="2"/>
  <c r="F360" i="2"/>
  <c r="G360" i="2"/>
  <c r="H360" i="2"/>
  <c r="I360" i="2"/>
  <c r="J360" i="2"/>
  <c r="L360" i="2"/>
  <c r="N360" i="2"/>
  <c r="O360" i="2"/>
  <c r="P360" i="2"/>
  <c r="R360" i="2"/>
  <c r="B361" i="2"/>
  <c r="C361" i="2"/>
  <c r="J361" i="2" s="1"/>
  <c r="D361" i="2"/>
  <c r="E361" i="2"/>
  <c r="F361" i="2"/>
  <c r="G361" i="2"/>
  <c r="H361" i="2"/>
  <c r="I361" i="2"/>
  <c r="K361" i="2"/>
  <c r="L361" i="2"/>
  <c r="M361" i="2"/>
  <c r="N361" i="2"/>
  <c r="O361" i="2"/>
  <c r="P361" i="2"/>
  <c r="Q361" i="2"/>
  <c r="R361" i="2"/>
  <c r="B362" i="2"/>
  <c r="C362" i="2"/>
  <c r="D362" i="2"/>
  <c r="N362" i="2" s="1"/>
  <c r="E362" i="2"/>
  <c r="F362" i="2"/>
  <c r="H362" i="2"/>
  <c r="I362" i="2"/>
  <c r="L362" i="2"/>
  <c r="P362" i="2"/>
  <c r="B363" i="2"/>
  <c r="C363" i="2"/>
  <c r="D363" i="2"/>
  <c r="N363" i="2" s="1"/>
  <c r="E363" i="2"/>
  <c r="F363" i="2"/>
  <c r="G363" i="2"/>
  <c r="I363" i="2"/>
  <c r="K363" i="2"/>
  <c r="L363" i="2"/>
  <c r="M363" i="2"/>
  <c r="O363" i="2"/>
  <c r="B364" i="2"/>
  <c r="C364" i="2"/>
  <c r="D364" i="2"/>
  <c r="M364" i="2" s="1"/>
  <c r="E364" i="2"/>
  <c r="F364" i="2"/>
  <c r="I364" i="2"/>
  <c r="J364" i="2"/>
  <c r="L364" i="2"/>
  <c r="N364" i="2"/>
  <c r="R364" i="2"/>
  <c r="B365" i="2"/>
  <c r="C365" i="2"/>
  <c r="D365" i="2"/>
  <c r="H365" i="2" s="1"/>
  <c r="E365" i="2"/>
  <c r="F365" i="2"/>
  <c r="G365" i="2"/>
  <c r="I365" i="2"/>
  <c r="J365" i="2"/>
  <c r="K365" i="2"/>
  <c r="L365" i="2"/>
  <c r="M365" i="2"/>
  <c r="N365" i="2"/>
  <c r="O365" i="2"/>
  <c r="Q365" i="2"/>
  <c r="R365" i="2"/>
  <c r="B366" i="2"/>
  <c r="C366" i="2"/>
  <c r="D366" i="2"/>
  <c r="J366" i="2" s="1"/>
  <c r="E366" i="2"/>
  <c r="F366" i="2"/>
  <c r="I366" i="2"/>
  <c r="L366" i="2"/>
  <c r="B367" i="2"/>
  <c r="C367" i="2"/>
  <c r="D367" i="2"/>
  <c r="J367" i="2" s="1"/>
  <c r="E367" i="2"/>
  <c r="F367" i="2"/>
  <c r="G367" i="2"/>
  <c r="H367" i="2"/>
  <c r="I367" i="2"/>
  <c r="K367" i="2"/>
  <c r="L367" i="2"/>
  <c r="M367" i="2"/>
  <c r="O367" i="2"/>
  <c r="P367" i="2"/>
  <c r="Q367" i="2"/>
  <c r="B368" i="2"/>
  <c r="C368" i="2"/>
  <c r="D368" i="2"/>
  <c r="Q368" i="2" s="1"/>
  <c r="E368" i="2"/>
  <c r="F368" i="2"/>
  <c r="G368" i="2"/>
  <c r="H368" i="2"/>
  <c r="I368" i="2"/>
  <c r="J368" i="2"/>
  <c r="L368" i="2"/>
  <c r="N368" i="2"/>
  <c r="O368" i="2"/>
  <c r="P368" i="2"/>
  <c r="R368" i="2"/>
  <c r="B369" i="2"/>
  <c r="C369" i="2"/>
  <c r="D369" i="2"/>
  <c r="E369" i="2"/>
  <c r="F369" i="2"/>
  <c r="G369" i="2"/>
  <c r="H369" i="2"/>
  <c r="I369" i="2"/>
  <c r="J369" i="2"/>
  <c r="K369" i="2"/>
  <c r="L369" i="2"/>
  <c r="M369" i="2"/>
  <c r="N369" i="2"/>
  <c r="O369" i="2"/>
  <c r="P369" i="2"/>
  <c r="Q369" i="2"/>
  <c r="R369" i="2"/>
  <c r="B370" i="2"/>
  <c r="C370" i="2"/>
  <c r="D370" i="2"/>
  <c r="N370" i="2" s="1"/>
  <c r="E370" i="2"/>
  <c r="F370" i="2"/>
  <c r="H370" i="2"/>
  <c r="I370" i="2"/>
  <c r="L370" i="2"/>
  <c r="P370" i="2"/>
  <c r="B371" i="2"/>
  <c r="C371" i="2"/>
  <c r="D371" i="2"/>
  <c r="N371" i="2" s="1"/>
  <c r="E371" i="2"/>
  <c r="F371" i="2"/>
  <c r="G371" i="2"/>
  <c r="I371" i="2"/>
  <c r="K371" i="2"/>
  <c r="L371" i="2"/>
  <c r="M371" i="2"/>
  <c r="O371" i="2"/>
  <c r="B372" i="2"/>
  <c r="C372" i="2"/>
  <c r="D372" i="2"/>
  <c r="M372" i="2" s="1"/>
  <c r="E372" i="2"/>
  <c r="F372" i="2"/>
  <c r="I372" i="2"/>
  <c r="J372" i="2"/>
  <c r="L372" i="2"/>
  <c r="N372" i="2"/>
  <c r="R372" i="2"/>
  <c r="B373" i="2"/>
  <c r="C373" i="2"/>
  <c r="D373" i="2"/>
  <c r="H373" i="2" s="1"/>
  <c r="E373" i="2"/>
  <c r="F373" i="2"/>
  <c r="G373" i="2"/>
  <c r="I373" i="2"/>
  <c r="J373" i="2"/>
  <c r="K373" i="2"/>
  <c r="L373" i="2"/>
  <c r="M373" i="2"/>
  <c r="N373" i="2"/>
  <c r="O373" i="2"/>
  <c r="Q373" i="2"/>
  <c r="R373" i="2"/>
  <c r="B374" i="2"/>
  <c r="C374" i="2"/>
  <c r="D374" i="2"/>
  <c r="J374" i="2" s="1"/>
  <c r="E374" i="2"/>
  <c r="F374" i="2"/>
  <c r="I374" i="2"/>
  <c r="L374" i="2"/>
  <c r="B375" i="2"/>
  <c r="C375" i="2"/>
  <c r="M375" i="2" s="1"/>
  <c r="D375" i="2"/>
  <c r="J375" i="2" s="1"/>
  <c r="E375" i="2"/>
  <c r="F375" i="2"/>
  <c r="G375" i="2"/>
  <c r="H375" i="2"/>
  <c r="I375" i="2"/>
  <c r="K375" i="2"/>
  <c r="L375" i="2"/>
  <c r="O375" i="2"/>
  <c r="P375" i="2"/>
  <c r="Q375" i="2"/>
  <c r="B376" i="2"/>
  <c r="C376" i="2"/>
  <c r="D376" i="2"/>
  <c r="Q376" i="2" s="1"/>
  <c r="E376" i="2"/>
  <c r="F376" i="2"/>
  <c r="G376" i="2"/>
  <c r="H376" i="2"/>
  <c r="I376" i="2"/>
  <c r="J376" i="2"/>
  <c r="L376" i="2"/>
  <c r="N376" i="2"/>
  <c r="O376" i="2"/>
  <c r="P376" i="2"/>
  <c r="R376" i="2"/>
  <c r="B377" i="2"/>
  <c r="C377" i="2"/>
  <c r="J377" i="2" s="1"/>
  <c r="D377" i="2"/>
  <c r="E377" i="2"/>
  <c r="F377" i="2"/>
  <c r="G377" i="2"/>
  <c r="H377" i="2"/>
  <c r="I377" i="2"/>
  <c r="K377" i="2"/>
  <c r="L377" i="2"/>
  <c r="M377" i="2"/>
  <c r="N377" i="2"/>
  <c r="O377" i="2"/>
  <c r="P377" i="2"/>
  <c r="Q377" i="2"/>
  <c r="R377" i="2"/>
  <c r="B378" i="2"/>
  <c r="C378" i="2"/>
  <c r="D378" i="2"/>
  <c r="E378" i="2"/>
  <c r="F378" i="2"/>
  <c r="I378" i="2"/>
  <c r="L378" i="2"/>
  <c r="P378" i="2"/>
  <c r="B379" i="2"/>
  <c r="C379" i="2"/>
  <c r="M379" i="2" s="1"/>
  <c r="D379" i="2"/>
  <c r="N379" i="2" s="1"/>
  <c r="E379" i="2"/>
  <c r="F379" i="2"/>
  <c r="G379" i="2"/>
  <c r="I379" i="2"/>
  <c r="K379" i="2"/>
  <c r="L379" i="2"/>
  <c r="O379" i="2"/>
  <c r="B380" i="2"/>
  <c r="C380" i="2"/>
  <c r="D380" i="2"/>
  <c r="M380" i="2" s="1"/>
  <c r="E380" i="2"/>
  <c r="F380" i="2"/>
  <c r="I380" i="2"/>
  <c r="J380" i="2"/>
  <c r="L380" i="2"/>
  <c r="N380" i="2"/>
  <c r="R380" i="2"/>
  <c r="B381" i="2"/>
  <c r="C381" i="2"/>
  <c r="J381" i="2" s="1"/>
  <c r="D381" i="2"/>
  <c r="H381" i="2" s="1"/>
  <c r="E381" i="2"/>
  <c r="F381" i="2"/>
  <c r="G381" i="2"/>
  <c r="I381" i="2"/>
  <c r="K381" i="2"/>
  <c r="L381" i="2"/>
  <c r="M381" i="2"/>
  <c r="N381" i="2"/>
  <c r="O381" i="2"/>
  <c r="Q381" i="2"/>
  <c r="R381" i="2"/>
  <c r="B382" i="2"/>
  <c r="C382" i="2"/>
  <c r="D382" i="2"/>
  <c r="E382" i="2"/>
  <c r="F382" i="2"/>
  <c r="H382" i="2"/>
  <c r="I382" i="2"/>
  <c r="L382" i="2"/>
  <c r="N382" i="2"/>
  <c r="P382" i="2"/>
  <c r="B383" i="2"/>
  <c r="C383" i="2"/>
  <c r="D383" i="2"/>
  <c r="J383" i="2" s="1"/>
  <c r="E383" i="2"/>
  <c r="F383" i="2"/>
  <c r="G383" i="2"/>
  <c r="H383" i="2"/>
  <c r="I383" i="2"/>
  <c r="K383" i="2"/>
  <c r="L383" i="2"/>
  <c r="M383" i="2"/>
  <c r="O383" i="2"/>
  <c r="P383" i="2"/>
  <c r="Q383" i="2"/>
  <c r="B384" i="2"/>
  <c r="C384" i="2"/>
  <c r="D384" i="2"/>
  <c r="E384" i="2"/>
  <c r="F384" i="2"/>
  <c r="I384" i="2"/>
  <c r="J384" i="2"/>
  <c r="L384" i="2"/>
  <c r="N384" i="2"/>
  <c r="R384" i="2"/>
  <c r="B385" i="2"/>
  <c r="C385" i="2"/>
  <c r="D385" i="2"/>
  <c r="E385" i="2"/>
  <c r="F385" i="2"/>
  <c r="G385" i="2"/>
  <c r="H385" i="2"/>
  <c r="I385" i="2"/>
  <c r="J385" i="2"/>
  <c r="K385" i="2"/>
  <c r="L385" i="2"/>
  <c r="M385" i="2"/>
  <c r="N385" i="2"/>
  <c r="O385" i="2"/>
  <c r="P385" i="2"/>
  <c r="Q385" i="2"/>
  <c r="R385" i="2"/>
  <c r="B386" i="2"/>
  <c r="C386" i="2"/>
  <c r="D386" i="2"/>
  <c r="R386" i="2" s="1"/>
  <c r="E386" i="2"/>
  <c r="F386" i="2"/>
  <c r="H386" i="2"/>
  <c r="I386" i="2"/>
  <c r="L386" i="2"/>
  <c r="P386" i="2"/>
  <c r="Q386" i="2"/>
  <c r="B387" i="2"/>
  <c r="C387" i="2"/>
  <c r="M387" i="2" s="1"/>
  <c r="D387" i="2"/>
  <c r="N387" i="2" s="1"/>
  <c r="E387" i="2"/>
  <c r="F387" i="2"/>
  <c r="G387" i="2"/>
  <c r="H387" i="2"/>
  <c r="I387" i="2"/>
  <c r="K387" i="2"/>
  <c r="L387" i="2"/>
  <c r="O387" i="2"/>
  <c r="P387" i="2"/>
  <c r="Q387" i="2"/>
  <c r="B388" i="2"/>
  <c r="C388" i="2"/>
  <c r="D388" i="2"/>
  <c r="M388" i="2" s="1"/>
  <c r="E388" i="2"/>
  <c r="F388" i="2"/>
  <c r="G388" i="2"/>
  <c r="H388" i="2"/>
  <c r="I388" i="2"/>
  <c r="J388" i="2"/>
  <c r="L388" i="2"/>
  <c r="N388" i="2"/>
  <c r="O388" i="2"/>
  <c r="P388" i="2"/>
  <c r="R388" i="2"/>
  <c r="B389" i="2"/>
  <c r="C389" i="2"/>
  <c r="J389" i="2" s="1"/>
  <c r="D389" i="2"/>
  <c r="H389" i="2" s="1"/>
  <c r="E389" i="2"/>
  <c r="F389" i="2"/>
  <c r="G389" i="2"/>
  <c r="I389" i="2"/>
  <c r="K389" i="2"/>
  <c r="L389" i="2"/>
  <c r="M389" i="2"/>
  <c r="N389" i="2"/>
  <c r="O389" i="2"/>
  <c r="Q389" i="2"/>
  <c r="R389" i="2"/>
  <c r="B390" i="2"/>
  <c r="C390" i="2"/>
  <c r="D390" i="2"/>
  <c r="E390" i="2"/>
  <c r="F390" i="2"/>
  <c r="H390" i="2"/>
  <c r="I390" i="2"/>
  <c r="J390" i="2"/>
  <c r="L390" i="2"/>
  <c r="M390" i="2"/>
  <c r="N390" i="2"/>
  <c r="P390" i="2"/>
  <c r="R390" i="2"/>
  <c r="B391" i="2"/>
  <c r="C391" i="2"/>
  <c r="D391" i="2"/>
  <c r="E391" i="2"/>
  <c r="F391" i="2"/>
  <c r="I391" i="2"/>
  <c r="K391" i="2"/>
  <c r="L391" i="2"/>
  <c r="M391" i="2"/>
  <c r="O391" i="2"/>
  <c r="Q391" i="2"/>
  <c r="B392" i="2"/>
  <c r="C392" i="2"/>
  <c r="D392" i="2"/>
  <c r="P392" i="2" s="1"/>
  <c r="E392" i="2"/>
  <c r="F392" i="2"/>
  <c r="I392" i="2"/>
  <c r="J392" i="2"/>
  <c r="K392" i="2"/>
  <c r="N392" i="2"/>
  <c r="B393" i="2"/>
  <c r="C393" i="2"/>
  <c r="D393" i="2"/>
  <c r="E393" i="2"/>
  <c r="F393" i="2"/>
  <c r="G393" i="2"/>
  <c r="H393" i="2"/>
  <c r="I393" i="2"/>
  <c r="J393" i="2"/>
  <c r="K393" i="2"/>
  <c r="L393" i="2"/>
  <c r="M393" i="2"/>
  <c r="N393" i="2"/>
  <c r="O393" i="2"/>
  <c r="P393" i="2"/>
  <c r="Q393" i="2"/>
  <c r="R393" i="2"/>
  <c r="B394" i="2"/>
  <c r="C394" i="2"/>
  <c r="D394" i="2"/>
  <c r="E394" i="2"/>
  <c r="F394" i="2"/>
  <c r="I394" i="2"/>
  <c r="B395" i="2"/>
  <c r="C395" i="2"/>
  <c r="D395" i="2"/>
  <c r="N395" i="2" s="1"/>
  <c r="E395" i="2"/>
  <c r="F395" i="2"/>
  <c r="G395" i="2"/>
  <c r="H395" i="2"/>
  <c r="I395" i="2"/>
  <c r="K395" i="2"/>
  <c r="L395" i="2"/>
  <c r="M395" i="2"/>
  <c r="O395" i="2"/>
  <c r="P395" i="2"/>
  <c r="Q395" i="2"/>
  <c r="B396" i="2"/>
  <c r="C396" i="2"/>
  <c r="D396" i="2"/>
  <c r="N396" i="2" s="1"/>
  <c r="E396" i="2"/>
  <c r="F396" i="2"/>
  <c r="H396" i="2"/>
  <c r="I396" i="2"/>
  <c r="K396" i="2"/>
  <c r="L396" i="2"/>
  <c r="R396" i="2"/>
  <c r="B397" i="2"/>
  <c r="C397" i="2"/>
  <c r="D397" i="2"/>
  <c r="H397" i="2" s="1"/>
  <c r="E397" i="2"/>
  <c r="F397" i="2"/>
  <c r="G397" i="2"/>
  <c r="I397" i="2"/>
  <c r="J397" i="2"/>
  <c r="K397" i="2"/>
  <c r="L397" i="2"/>
  <c r="M397" i="2"/>
  <c r="N397" i="2"/>
  <c r="O397" i="2"/>
  <c r="Q397" i="2"/>
  <c r="R397" i="2"/>
  <c r="B398" i="2"/>
  <c r="C398" i="2"/>
  <c r="D398" i="2"/>
  <c r="E398" i="2"/>
  <c r="F398" i="2"/>
  <c r="H398" i="2"/>
  <c r="I398" i="2"/>
  <c r="J398" i="2"/>
  <c r="L398" i="2"/>
  <c r="M398" i="2"/>
  <c r="N398" i="2"/>
  <c r="P398" i="2"/>
  <c r="Q398" i="2"/>
  <c r="R398" i="2"/>
  <c r="B399" i="2"/>
  <c r="C399" i="2"/>
  <c r="D399" i="2"/>
  <c r="E399" i="2"/>
  <c r="F399" i="2"/>
  <c r="G399" i="2"/>
  <c r="I399" i="2"/>
  <c r="M399" i="2"/>
  <c r="O399" i="2"/>
  <c r="Q399" i="2"/>
  <c r="B400" i="2"/>
  <c r="C400" i="2"/>
  <c r="D400" i="2"/>
  <c r="N400" i="2" s="1"/>
  <c r="E400" i="2"/>
  <c r="F400" i="2"/>
  <c r="G400" i="2"/>
  <c r="I400" i="2"/>
  <c r="J400" i="2"/>
  <c r="K400" i="2"/>
  <c r="L400" i="2"/>
  <c r="O400" i="2"/>
  <c r="P400" i="2"/>
  <c r="B401" i="2"/>
  <c r="C401" i="2"/>
  <c r="M401" i="2" s="1"/>
  <c r="D401" i="2"/>
  <c r="E401" i="2"/>
  <c r="F401" i="2"/>
  <c r="G401" i="2"/>
  <c r="H401" i="2"/>
  <c r="I401" i="2"/>
  <c r="J401" i="2"/>
  <c r="K401" i="2"/>
  <c r="L401" i="2"/>
  <c r="N401" i="2"/>
  <c r="O401" i="2"/>
  <c r="P401" i="2"/>
  <c r="Q401" i="2"/>
  <c r="R401" i="2"/>
  <c r="B402" i="2"/>
  <c r="C402" i="2"/>
  <c r="D402" i="2"/>
  <c r="P402" i="2" s="1"/>
  <c r="E402" i="2"/>
  <c r="F402" i="2"/>
  <c r="H402" i="2"/>
  <c r="I402" i="2"/>
  <c r="J402" i="2"/>
  <c r="L402" i="2"/>
  <c r="M402" i="2"/>
  <c r="N402" i="2"/>
  <c r="Q402" i="2"/>
  <c r="R402" i="2"/>
  <c r="B403" i="2"/>
  <c r="C403" i="2"/>
  <c r="M403" i="2" s="1"/>
  <c r="D403" i="2"/>
  <c r="O403" i="2" s="1"/>
  <c r="E403" i="2"/>
  <c r="F403" i="2"/>
  <c r="H403" i="2"/>
  <c r="I403" i="2"/>
  <c r="L403" i="2"/>
  <c r="B404" i="2"/>
  <c r="C404" i="2"/>
  <c r="J404" i="2" s="1"/>
  <c r="D404" i="2"/>
  <c r="E404" i="2"/>
  <c r="F404" i="2"/>
  <c r="G404" i="2"/>
  <c r="H404" i="2"/>
  <c r="I404" i="2"/>
  <c r="K404" i="2"/>
  <c r="L404" i="2"/>
  <c r="N404" i="2"/>
  <c r="O404" i="2"/>
  <c r="P404" i="2"/>
  <c r="R404" i="2"/>
  <c r="B405" i="2"/>
  <c r="C405" i="2"/>
  <c r="D405" i="2"/>
  <c r="H405" i="2" s="1"/>
  <c r="E405" i="2"/>
  <c r="F405" i="2"/>
  <c r="G405" i="2"/>
  <c r="I405" i="2"/>
  <c r="J405" i="2"/>
  <c r="K405" i="2"/>
  <c r="L405" i="2"/>
  <c r="M405" i="2"/>
  <c r="N405" i="2"/>
  <c r="O405" i="2"/>
  <c r="Q405" i="2"/>
  <c r="R405" i="2"/>
  <c r="B406" i="2"/>
  <c r="C406" i="2"/>
  <c r="D406" i="2"/>
  <c r="E406" i="2"/>
  <c r="F406" i="2"/>
  <c r="H406" i="2"/>
  <c r="I406" i="2"/>
  <c r="N406" i="2"/>
  <c r="P406" i="2"/>
  <c r="R406" i="2"/>
  <c r="B407" i="2"/>
  <c r="C407" i="2"/>
  <c r="M407" i="2" s="1"/>
  <c r="D407" i="2"/>
  <c r="O407" i="2" s="1"/>
  <c r="E407" i="2"/>
  <c r="F407" i="2"/>
  <c r="G407" i="2"/>
  <c r="I407" i="2"/>
  <c r="K407" i="2"/>
  <c r="L407" i="2"/>
  <c r="P407" i="2"/>
  <c r="Q407" i="2"/>
  <c r="B408" i="2"/>
  <c r="C408" i="2"/>
  <c r="D408" i="2"/>
  <c r="N408" i="2" s="1"/>
  <c r="E408" i="2"/>
  <c r="F408" i="2"/>
  <c r="H408" i="2"/>
  <c r="I408" i="2"/>
  <c r="K408" i="2"/>
  <c r="L408" i="2"/>
  <c r="R408" i="2"/>
  <c r="B409" i="2"/>
  <c r="C409" i="2"/>
  <c r="D409" i="2"/>
  <c r="E409" i="2"/>
  <c r="F409" i="2"/>
  <c r="G409" i="2"/>
  <c r="H409" i="2"/>
  <c r="I409" i="2"/>
  <c r="J409" i="2"/>
  <c r="K409" i="2"/>
  <c r="L409" i="2"/>
  <c r="M409" i="2"/>
  <c r="N409" i="2"/>
  <c r="O409" i="2"/>
  <c r="P409" i="2"/>
  <c r="Q409" i="2"/>
  <c r="R409" i="2"/>
  <c r="B410" i="2"/>
  <c r="C410" i="2"/>
  <c r="D410" i="2"/>
  <c r="P410" i="2" s="1"/>
  <c r="E410" i="2"/>
  <c r="F410" i="2"/>
  <c r="I410" i="2"/>
  <c r="J410" i="2"/>
  <c r="M410" i="2"/>
  <c r="N410" i="2"/>
  <c r="B411" i="2"/>
  <c r="C411" i="2"/>
  <c r="D411" i="2"/>
  <c r="E411" i="2"/>
  <c r="F411" i="2"/>
  <c r="G411" i="2"/>
  <c r="H411" i="2"/>
  <c r="I411" i="2"/>
  <c r="K411" i="2"/>
  <c r="L411" i="2"/>
  <c r="M411" i="2"/>
  <c r="O411" i="2"/>
  <c r="P411" i="2"/>
  <c r="Q411" i="2"/>
  <c r="B412" i="2"/>
  <c r="C412" i="2"/>
  <c r="D412" i="2"/>
  <c r="E412" i="2"/>
  <c r="F412" i="2"/>
  <c r="G412" i="2"/>
  <c r="I412" i="2"/>
  <c r="L412" i="2"/>
  <c r="N412" i="2"/>
  <c r="P412" i="2"/>
  <c r="B413" i="2"/>
  <c r="C413" i="2"/>
  <c r="M413" i="2" s="1"/>
  <c r="D413" i="2"/>
  <c r="H413" i="2" s="1"/>
  <c r="E413" i="2"/>
  <c r="F413" i="2"/>
  <c r="G413" i="2"/>
  <c r="I413" i="2"/>
  <c r="J413" i="2"/>
  <c r="K413" i="2"/>
  <c r="L413" i="2"/>
  <c r="N413" i="2"/>
  <c r="O413" i="2"/>
  <c r="Q413" i="2"/>
  <c r="R413" i="2"/>
  <c r="B414" i="2"/>
  <c r="C414" i="2"/>
  <c r="D414" i="2"/>
  <c r="P414" i="2" s="1"/>
  <c r="E414" i="2"/>
  <c r="F414" i="2"/>
  <c r="H414" i="2"/>
  <c r="I414" i="2"/>
  <c r="J414" i="2"/>
  <c r="L414" i="2"/>
  <c r="M414" i="2"/>
  <c r="N414" i="2"/>
  <c r="Q414" i="2"/>
  <c r="R414" i="2"/>
  <c r="B415" i="2"/>
  <c r="C415" i="2"/>
  <c r="D415" i="2"/>
  <c r="O415" i="2" s="1"/>
  <c r="E415" i="2"/>
  <c r="F415" i="2"/>
  <c r="H415" i="2"/>
  <c r="I415" i="2"/>
  <c r="L415" i="2"/>
  <c r="M415" i="2"/>
  <c r="B416" i="2"/>
  <c r="C416" i="2"/>
  <c r="J416" i="2" s="1"/>
  <c r="D416" i="2"/>
  <c r="R416" i="2" s="1"/>
  <c r="E416" i="2"/>
  <c r="F416" i="2"/>
  <c r="G416" i="2"/>
  <c r="H416" i="2"/>
  <c r="I416" i="2"/>
  <c r="K416" i="2"/>
  <c r="L416" i="2"/>
  <c r="N416" i="2"/>
  <c r="O416" i="2"/>
  <c r="P416" i="2"/>
  <c r="Q416" i="2"/>
  <c r="B417" i="2"/>
  <c r="C417" i="2"/>
  <c r="D417" i="2"/>
  <c r="E417" i="2"/>
  <c r="F417" i="2"/>
  <c r="G417" i="2"/>
  <c r="H417" i="2"/>
  <c r="I417" i="2"/>
  <c r="J417" i="2"/>
  <c r="K417" i="2"/>
  <c r="L417" i="2"/>
  <c r="M417" i="2"/>
  <c r="N417" i="2"/>
  <c r="O417" i="2"/>
  <c r="P417" i="2"/>
  <c r="Q417" i="2"/>
  <c r="R417" i="2"/>
  <c r="B418" i="2"/>
  <c r="C418" i="2"/>
  <c r="D418" i="2"/>
  <c r="E418" i="2"/>
  <c r="F418" i="2"/>
  <c r="I418" i="2"/>
  <c r="B419" i="2"/>
  <c r="C419" i="2"/>
  <c r="D419" i="2"/>
  <c r="E419" i="2"/>
  <c r="F419" i="2"/>
  <c r="I419" i="2"/>
  <c r="B420" i="2"/>
  <c r="C420" i="2"/>
  <c r="J420" i="2" s="1"/>
  <c r="D420" i="2"/>
  <c r="Q420" i="2" s="1"/>
  <c r="E420" i="2"/>
  <c r="F420" i="2"/>
  <c r="G420" i="2"/>
  <c r="H420" i="2"/>
  <c r="I420" i="2"/>
  <c r="K420" i="2"/>
  <c r="L420" i="2"/>
  <c r="M420" i="2"/>
  <c r="N420" i="2"/>
  <c r="O420" i="2"/>
  <c r="P420" i="2"/>
  <c r="B421" i="2"/>
  <c r="C421" i="2"/>
  <c r="D421" i="2"/>
  <c r="J421" i="2" s="1"/>
  <c r="E421" i="2"/>
  <c r="F421" i="2"/>
  <c r="G421" i="2"/>
  <c r="I421" i="2"/>
  <c r="K421" i="2"/>
  <c r="L421" i="2"/>
  <c r="M421" i="2"/>
  <c r="N421" i="2"/>
  <c r="O421" i="2"/>
  <c r="Q421" i="2"/>
  <c r="R421" i="2"/>
  <c r="B422" i="2"/>
  <c r="C422" i="2"/>
  <c r="D422" i="2"/>
  <c r="E422" i="2"/>
  <c r="F422" i="2"/>
  <c r="I422" i="2"/>
  <c r="M422" i="2"/>
  <c r="B423" i="2"/>
  <c r="C423" i="2"/>
  <c r="D423" i="2"/>
  <c r="N423" i="2" s="1"/>
  <c r="E423" i="2"/>
  <c r="F423" i="2"/>
  <c r="G423" i="2"/>
  <c r="I423" i="2"/>
  <c r="L423" i="2"/>
  <c r="M423" i="2"/>
  <c r="P423" i="2"/>
  <c r="B424" i="2"/>
  <c r="C424" i="2"/>
  <c r="D424" i="2"/>
  <c r="M424" i="2" s="1"/>
  <c r="E424" i="2"/>
  <c r="F424" i="2"/>
  <c r="G424" i="2"/>
  <c r="I424" i="2"/>
  <c r="L424" i="2"/>
  <c r="N424" i="2"/>
  <c r="P424" i="2"/>
  <c r="B425" i="2"/>
  <c r="C425" i="2"/>
  <c r="D425" i="2"/>
  <c r="E425" i="2"/>
  <c r="F425" i="2"/>
  <c r="G425" i="2"/>
  <c r="H425" i="2"/>
  <c r="I425" i="2"/>
  <c r="J425" i="2"/>
  <c r="K425" i="2"/>
  <c r="L425" i="2"/>
  <c r="M425" i="2"/>
  <c r="N425" i="2"/>
  <c r="O425" i="2"/>
  <c r="P425" i="2"/>
  <c r="Q425" i="2"/>
  <c r="R425" i="2"/>
  <c r="B426" i="2"/>
  <c r="C426" i="2"/>
  <c r="D426" i="2"/>
  <c r="O426" i="2" s="1"/>
  <c r="E426" i="2"/>
  <c r="F426" i="2"/>
  <c r="I426" i="2"/>
  <c r="M426" i="2"/>
  <c r="B427" i="2"/>
  <c r="C427" i="2"/>
  <c r="D427" i="2"/>
  <c r="O427" i="2" s="1"/>
  <c r="E427" i="2"/>
  <c r="F427" i="2"/>
  <c r="I427" i="2"/>
  <c r="M427" i="2"/>
  <c r="B428" i="2"/>
  <c r="C428" i="2"/>
  <c r="D428" i="2"/>
  <c r="Q428" i="2" s="1"/>
  <c r="E428" i="2"/>
  <c r="F428" i="2"/>
  <c r="G428" i="2"/>
  <c r="I428" i="2"/>
  <c r="L428" i="2"/>
  <c r="M428" i="2"/>
  <c r="O428" i="2"/>
  <c r="B429" i="2"/>
  <c r="C429" i="2"/>
  <c r="D429" i="2"/>
  <c r="E429" i="2"/>
  <c r="F429" i="2"/>
  <c r="G429" i="2"/>
  <c r="I429" i="2"/>
  <c r="M429" i="2"/>
  <c r="N429" i="2"/>
  <c r="Q429" i="2"/>
  <c r="B430" i="2"/>
  <c r="C430" i="2"/>
  <c r="D430" i="2"/>
  <c r="E430" i="2"/>
  <c r="F430" i="2"/>
  <c r="H430" i="2"/>
  <c r="I430" i="2"/>
  <c r="J430" i="2"/>
  <c r="K430" i="2"/>
  <c r="L430" i="2"/>
  <c r="M430" i="2"/>
  <c r="N430" i="2"/>
  <c r="P430" i="2"/>
  <c r="Q430" i="2"/>
  <c r="R430" i="2"/>
  <c r="B431" i="2"/>
  <c r="C431" i="2"/>
  <c r="D431" i="2"/>
  <c r="N431" i="2" s="1"/>
  <c r="E431" i="2"/>
  <c r="F431" i="2"/>
  <c r="G431" i="2"/>
  <c r="I431" i="2"/>
  <c r="J431" i="2"/>
  <c r="K431" i="2"/>
  <c r="L431" i="2"/>
  <c r="O431" i="2"/>
  <c r="P431" i="2"/>
  <c r="R431" i="2"/>
  <c r="B432" i="2"/>
  <c r="C432" i="2"/>
  <c r="D432" i="2"/>
  <c r="M432" i="2" s="1"/>
  <c r="E432" i="2"/>
  <c r="F432" i="2"/>
  <c r="G432" i="2"/>
  <c r="I432" i="2"/>
  <c r="J432" i="2"/>
  <c r="K432" i="2"/>
  <c r="L432" i="2"/>
  <c r="O432" i="2"/>
  <c r="P432" i="2"/>
  <c r="R432" i="2"/>
  <c r="B433" i="2"/>
  <c r="C433" i="2"/>
  <c r="D433" i="2"/>
  <c r="E433" i="2"/>
  <c r="F433" i="2"/>
  <c r="G433" i="2"/>
  <c r="H433" i="2"/>
  <c r="I433" i="2"/>
  <c r="J433" i="2"/>
  <c r="K433" i="2"/>
  <c r="L433" i="2"/>
  <c r="M433" i="2"/>
  <c r="N433" i="2"/>
  <c r="O433" i="2"/>
  <c r="P433" i="2"/>
  <c r="Q433" i="2"/>
  <c r="R433" i="2"/>
  <c r="B434" i="2"/>
  <c r="C434" i="2"/>
  <c r="D434" i="2"/>
  <c r="E434" i="2"/>
  <c r="F434" i="2"/>
  <c r="G434" i="2"/>
  <c r="H434" i="2"/>
  <c r="I434" i="2"/>
  <c r="J434" i="2"/>
  <c r="K434" i="2"/>
  <c r="L434" i="2"/>
  <c r="M434" i="2"/>
  <c r="N434" i="2"/>
  <c r="O434" i="2"/>
  <c r="P434" i="2"/>
  <c r="Q434" i="2"/>
  <c r="R434" i="2"/>
  <c r="B435" i="2"/>
  <c r="C435" i="2"/>
  <c r="D435" i="2"/>
  <c r="N435" i="2" s="1"/>
  <c r="E435" i="2"/>
  <c r="F435" i="2"/>
  <c r="G435" i="2"/>
  <c r="I435" i="2"/>
  <c r="L435" i="2"/>
  <c r="M435" i="2"/>
  <c r="O435" i="2"/>
  <c r="B436" i="2"/>
  <c r="C436" i="2"/>
  <c r="D436" i="2"/>
  <c r="L436" i="2" s="1"/>
  <c r="E436" i="2"/>
  <c r="F436" i="2"/>
  <c r="I436" i="2"/>
  <c r="N436" i="2"/>
  <c r="B437" i="2"/>
  <c r="C437" i="2"/>
  <c r="D437" i="2"/>
  <c r="Q437" i="2" s="1"/>
  <c r="E437" i="2"/>
  <c r="F437" i="2"/>
  <c r="G437" i="2"/>
  <c r="H437" i="2"/>
  <c r="I437" i="2"/>
  <c r="J437" i="2"/>
  <c r="K437" i="2"/>
  <c r="L437" i="2"/>
  <c r="M437" i="2"/>
  <c r="N437" i="2"/>
  <c r="O437" i="2"/>
  <c r="P437" i="2"/>
  <c r="R437" i="2"/>
  <c r="B438" i="2"/>
  <c r="C438" i="2"/>
  <c r="D438" i="2"/>
  <c r="J438" i="2" s="1"/>
  <c r="E438" i="2"/>
  <c r="F438" i="2"/>
  <c r="I438" i="2"/>
  <c r="L438" i="2"/>
  <c r="R438" i="2"/>
  <c r="B439" i="2"/>
  <c r="C439" i="2"/>
  <c r="D439" i="2"/>
  <c r="J439" i="2" s="1"/>
  <c r="E439" i="2"/>
  <c r="F439" i="2"/>
  <c r="H439" i="2"/>
  <c r="I439" i="2"/>
  <c r="K439" i="2"/>
  <c r="L439" i="2"/>
  <c r="P439" i="2"/>
  <c r="Q439" i="2"/>
  <c r="B440" i="2"/>
  <c r="C440" i="2"/>
  <c r="D440" i="2"/>
  <c r="Q440" i="2" s="1"/>
  <c r="E440" i="2"/>
  <c r="F440" i="2"/>
  <c r="G440" i="2"/>
  <c r="H440" i="2"/>
  <c r="I440" i="2"/>
  <c r="J440" i="2"/>
  <c r="K440" i="2"/>
  <c r="L440" i="2"/>
  <c r="O440" i="2"/>
  <c r="P440" i="2"/>
  <c r="R440" i="2"/>
  <c r="B441" i="2"/>
  <c r="C441" i="2"/>
  <c r="D441" i="2"/>
  <c r="H441" i="2" s="1"/>
  <c r="E441" i="2"/>
  <c r="F441" i="2"/>
  <c r="G441" i="2"/>
  <c r="I441" i="2"/>
  <c r="J441" i="2"/>
  <c r="K441" i="2"/>
  <c r="L441" i="2"/>
  <c r="N441" i="2"/>
  <c r="O441" i="2"/>
  <c r="Q441" i="2"/>
  <c r="R441" i="2"/>
  <c r="B442" i="2"/>
  <c r="C442" i="2"/>
  <c r="D442" i="2"/>
  <c r="E442" i="2"/>
  <c r="F442" i="2"/>
  <c r="G442" i="2"/>
  <c r="H442" i="2"/>
  <c r="I442" i="2"/>
  <c r="J442" i="2"/>
  <c r="K442" i="2"/>
  <c r="L442" i="2"/>
  <c r="M442" i="2"/>
  <c r="N442" i="2"/>
  <c r="O442" i="2"/>
  <c r="P442" i="2"/>
  <c r="Q442" i="2"/>
  <c r="R442" i="2"/>
  <c r="B443" i="2"/>
  <c r="C443" i="2"/>
  <c r="D443" i="2"/>
  <c r="N443" i="2" s="1"/>
  <c r="E443" i="2"/>
  <c r="F443" i="2"/>
  <c r="G443" i="2"/>
  <c r="I443" i="2"/>
  <c r="L443" i="2"/>
  <c r="M443" i="2"/>
  <c r="O443" i="2"/>
  <c r="B444" i="2"/>
  <c r="C444" i="2"/>
  <c r="D444" i="2"/>
  <c r="E444" i="2"/>
  <c r="F444" i="2"/>
  <c r="I444" i="2"/>
  <c r="L444" i="2"/>
  <c r="N444" i="2"/>
  <c r="B445" i="2"/>
  <c r="C445" i="2"/>
  <c r="D445" i="2"/>
  <c r="Q445" i="2" s="1"/>
  <c r="E445" i="2"/>
  <c r="F445" i="2"/>
  <c r="G445" i="2"/>
  <c r="H445" i="2"/>
  <c r="I445" i="2"/>
  <c r="J445" i="2"/>
  <c r="K445" i="2"/>
  <c r="L445" i="2"/>
  <c r="M445" i="2"/>
  <c r="N445" i="2"/>
  <c r="O445" i="2"/>
  <c r="P445" i="2"/>
  <c r="R445" i="2"/>
  <c r="B446" i="2"/>
  <c r="C446" i="2"/>
  <c r="D446" i="2"/>
  <c r="E446" i="2"/>
  <c r="F446" i="2"/>
  <c r="I446" i="2"/>
  <c r="L446" i="2"/>
  <c r="R446" i="2"/>
  <c r="B447" i="2"/>
  <c r="C447" i="2"/>
  <c r="D447" i="2"/>
  <c r="E447" i="2"/>
  <c r="F447" i="2"/>
  <c r="H447" i="2"/>
  <c r="I447" i="2"/>
  <c r="K447" i="2"/>
  <c r="L447" i="2"/>
  <c r="P447" i="2"/>
  <c r="Q447" i="2"/>
  <c r="B448" i="2"/>
  <c r="C448" i="2"/>
  <c r="D448" i="2"/>
  <c r="Q448" i="2" s="1"/>
  <c r="E448" i="2"/>
  <c r="F448" i="2"/>
  <c r="G448" i="2"/>
  <c r="H448" i="2"/>
  <c r="I448" i="2"/>
  <c r="J448" i="2"/>
  <c r="K448" i="2"/>
  <c r="L448" i="2"/>
  <c r="O448" i="2"/>
  <c r="P448" i="2"/>
  <c r="R448" i="2"/>
  <c r="B449" i="2"/>
  <c r="C449" i="2"/>
  <c r="D449" i="2"/>
  <c r="H449" i="2" s="1"/>
  <c r="E449" i="2"/>
  <c r="F449" i="2"/>
  <c r="G449" i="2"/>
  <c r="I449" i="2"/>
  <c r="J449" i="2"/>
  <c r="K449" i="2"/>
  <c r="L449" i="2"/>
  <c r="N449" i="2"/>
  <c r="O449" i="2"/>
  <c r="Q449" i="2"/>
  <c r="R449" i="2"/>
  <c r="B450" i="2"/>
  <c r="C450" i="2"/>
  <c r="D450" i="2"/>
  <c r="E450" i="2"/>
  <c r="F450" i="2"/>
  <c r="G450" i="2"/>
  <c r="H450" i="2"/>
  <c r="I450" i="2"/>
  <c r="J450" i="2"/>
  <c r="K450" i="2"/>
  <c r="L450" i="2"/>
  <c r="M450" i="2"/>
  <c r="N450" i="2"/>
  <c r="O450" i="2"/>
  <c r="P450" i="2"/>
  <c r="Q450" i="2"/>
  <c r="R450" i="2"/>
  <c r="B451" i="2"/>
  <c r="C451" i="2"/>
  <c r="D451" i="2"/>
  <c r="N451" i="2" s="1"/>
  <c r="E451" i="2"/>
  <c r="F451" i="2"/>
  <c r="G451" i="2"/>
  <c r="I451" i="2"/>
  <c r="L451" i="2"/>
  <c r="M451" i="2"/>
  <c r="O451" i="2"/>
  <c r="B452" i="2"/>
  <c r="C452" i="2"/>
  <c r="D452" i="2"/>
  <c r="E452" i="2"/>
  <c r="F452" i="2"/>
  <c r="I452" i="2"/>
  <c r="B453" i="2"/>
  <c r="C453" i="2"/>
  <c r="D453" i="2"/>
  <c r="Q453" i="2" s="1"/>
  <c r="E453" i="2"/>
  <c r="F453" i="2"/>
  <c r="G453" i="2"/>
  <c r="H453" i="2"/>
  <c r="I453" i="2"/>
  <c r="J453" i="2"/>
  <c r="K453" i="2"/>
  <c r="L453" i="2"/>
  <c r="M453" i="2"/>
  <c r="N453" i="2"/>
  <c r="O453" i="2"/>
  <c r="P453" i="2"/>
  <c r="R453" i="2"/>
  <c r="B454" i="2"/>
  <c r="C454" i="2"/>
  <c r="D454" i="2"/>
  <c r="J454" i="2" s="1"/>
  <c r="E454" i="2"/>
  <c r="F454" i="2"/>
  <c r="I454" i="2"/>
  <c r="Q454" i="2"/>
  <c r="R454" i="2"/>
  <c r="B455" i="2"/>
  <c r="C455" i="2"/>
  <c r="D455" i="2"/>
  <c r="E455" i="2"/>
  <c r="F455" i="2"/>
  <c r="H455" i="2"/>
  <c r="I455" i="2"/>
  <c r="K455" i="2"/>
  <c r="L455" i="2"/>
  <c r="P455" i="2"/>
  <c r="Q455" i="2"/>
  <c r="B456" i="2"/>
  <c r="C456" i="2"/>
  <c r="D456" i="2"/>
  <c r="Q456" i="2" s="1"/>
  <c r="E456" i="2"/>
  <c r="F456" i="2"/>
  <c r="G456" i="2"/>
  <c r="H456" i="2"/>
  <c r="I456" i="2"/>
  <c r="J456" i="2"/>
  <c r="K456" i="2"/>
  <c r="L456" i="2"/>
  <c r="O456" i="2"/>
  <c r="P456" i="2"/>
  <c r="R456" i="2"/>
  <c r="B457" i="2"/>
  <c r="C457" i="2"/>
  <c r="D457" i="2"/>
  <c r="H457" i="2" s="1"/>
  <c r="E457" i="2"/>
  <c r="F457" i="2"/>
  <c r="G457" i="2"/>
  <c r="I457" i="2"/>
  <c r="J457" i="2"/>
  <c r="K457" i="2"/>
  <c r="L457" i="2"/>
  <c r="N457" i="2"/>
  <c r="O457" i="2"/>
  <c r="Q457" i="2"/>
  <c r="R457" i="2"/>
  <c r="B458" i="2"/>
  <c r="C458" i="2"/>
  <c r="D458" i="2"/>
  <c r="E458" i="2"/>
  <c r="F458" i="2"/>
  <c r="G458" i="2"/>
  <c r="H458" i="2"/>
  <c r="I458" i="2"/>
  <c r="J458" i="2"/>
  <c r="K458" i="2"/>
  <c r="L458" i="2"/>
  <c r="M458" i="2"/>
  <c r="N458" i="2"/>
  <c r="O458" i="2"/>
  <c r="P458" i="2"/>
  <c r="Q458" i="2"/>
  <c r="R458" i="2"/>
  <c r="B459" i="2"/>
  <c r="C459" i="2"/>
  <c r="D459" i="2"/>
  <c r="G459" i="2" s="1"/>
  <c r="E459" i="2"/>
  <c r="F459" i="2"/>
  <c r="I459" i="2"/>
  <c r="L459" i="2"/>
  <c r="O459" i="2"/>
  <c r="B460" i="2"/>
  <c r="C460" i="2"/>
  <c r="D460" i="2"/>
  <c r="E460" i="2"/>
  <c r="F460" i="2"/>
  <c r="I460" i="2"/>
  <c r="K460" i="2"/>
  <c r="L460" i="2"/>
  <c r="N460" i="2"/>
  <c r="B461" i="2"/>
  <c r="C461" i="2"/>
  <c r="D461" i="2"/>
  <c r="Q461" i="2" s="1"/>
  <c r="E461" i="2"/>
  <c r="F461" i="2"/>
  <c r="G461" i="2"/>
  <c r="H461" i="2"/>
  <c r="I461" i="2"/>
  <c r="J461" i="2"/>
  <c r="K461" i="2"/>
  <c r="L461" i="2"/>
  <c r="M461" i="2"/>
  <c r="N461" i="2"/>
  <c r="O461" i="2"/>
  <c r="P461" i="2"/>
  <c r="R461" i="2"/>
  <c r="B462" i="2"/>
  <c r="C462" i="2"/>
  <c r="D462" i="2"/>
  <c r="E462" i="2"/>
  <c r="F462" i="2"/>
  <c r="I462" i="2"/>
  <c r="J462" i="2"/>
  <c r="L462" i="2"/>
  <c r="Q462" i="2"/>
  <c r="R462" i="2"/>
  <c r="B463" i="2"/>
  <c r="C463" i="2"/>
  <c r="D463" i="2"/>
  <c r="J463" i="2" s="1"/>
  <c r="E463" i="2"/>
  <c r="F463" i="2"/>
  <c r="H463" i="2"/>
  <c r="I463" i="2"/>
  <c r="K463" i="2"/>
  <c r="L463" i="2"/>
  <c r="P463" i="2"/>
  <c r="Q463" i="2"/>
  <c r="B464" i="2"/>
  <c r="C464" i="2"/>
  <c r="D464" i="2"/>
  <c r="Q464" i="2" s="1"/>
  <c r="E464" i="2"/>
  <c r="F464" i="2"/>
  <c r="G464" i="2"/>
  <c r="H464" i="2"/>
  <c r="I464" i="2"/>
  <c r="J464" i="2"/>
  <c r="K464" i="2"/>
  <c r="L464" i="2"/>
  <c r="O464" i="2"/>
  <c r="P464" i="2"/>
  <c r="R464" i="2"/>
  <c r="B465" i="2"/>
  <c r="C465" i="2"/>
  <c r="D465" i="2"/>
  <c r="H465" i="2" s="1"/>
  <c r="E465" i="2"/>
  <c r="F465" i="2"/>
  <c r="G465" i="2"/>
  <c r="I465" i="2"/>
  <c r="J465" i="2"/>
  <c r="K465" i="2"/>
  <c r="L465" i="2"/>
  <c r="N465" i="2"/>
  <c r="O465" i="2"/>
  <c r="Q465" i="2"/>
  <c r="R465" i="2"/>
  <c r="B466" i="2"/>
  <c r="C466" i="2"/>
  <c r="D466" i="2"/>
  <c r="E466" i="2"/>
  <c r="F466" i="2"/>
  <c r="G466" i="2"/>
  <c r="H466" i="2"/>
  <c r="I466" i="2"/>
  <c r="J466" i="2"/>
  <c r="K466" i="2"/>
  <c r="L466" i="2"/>
  <c r="M466" i="2"/>
  <c r="N466" i="2"/>
  <c r="O466" i="2"/>
  <c r="P466" i="2"/>
  <c r="Q466" i="2"/>
  <c r="R466" i="2"/>
  <c r="B467" i="2"/>
  <c r="C467" i="2"/>
  <c r="D467" i="2"/>
  <c r="E467" i="2"/>
  <c r="F467" i="2"/>
  <c r="I467" i="2"/>
  <c r="B468" i="2"/>
  <c r="C468" i="2"/>
  <c r="D468" i="2"/>
  <c r="K468" i="2" s="1"/>
  <c r="E468" i="2"/>
  <c r="F468" i="2"/>
  <c r="I468" i="2"/>
  <c r="L468" i="2"/>
  <c r="N468" i="2"/>
  <c r="B469" i="2"/>
  <c r="C469" i="2"/>
  <c r="J469" i="2" s="1"/>
  <c r="D469" i="2"/>
  <c r="Q469" i="2" s="1"/>
  <c r="E469" i="2"/>
  <c r="F469" i="2"/>
  <c r="G469" i="2"/>
  <c r="H469" i="2"/>
  <c r="I469" i="2"/>
  <c r="K469" i="2"/>
  <c r="L469" i="2"/>
  <c r="M469" i="2"/>
  <c r="N469" i="2"/>
  <c r="O469" i="2"/>
  <c r="P469" i="2"/>
  <c r="R469" i="2"/>
  <c r="B470" i="2"/>
  <c r="C470" i="2"/>
  <c r="D470" i="2"/>
  <c r="E470" i="2"/>
  <c r="F470" i="2"/>
  <c r="I470" i="2"/>
  <c r="J470" i="2"/>
  <c r="L470" i="2"/>
  <c r="B471" i="2"/>
  <c r="C471" i="2"/>
  <c r="D471" i="2"/>
  <c r="J471" i="2" s="1"/>
  <c r="E471" i="2"/>
  <c r="F471" i="2"/>
  <c r="H471" i="2"/>
  <c r="I471" i="2"/>
  <c r="K471" i="2"/>
  <c r="L471" i="2"/>
  <c r="P471" i="2"/>
  <c r="Q471" i="2"/>
  <c r="B472" i="2"/>
  <c r="C472" i="2"/>
  <c r="D472" i="2"/>
  <c r="Q472" i="2" s="1"/>
  <c r="E472" i="2"/>
  <c r="F472" i="2"/>
  <c r="G472" i="2"/>
  <c r="H472" i="2"/>
  <c r="I472" i="2"/>
  <c r="J472" i="2"/>
  <c r="K472" i="2"/>
  <c r="L472" i="2"/>
  <c r="O472" i="2"/>
  <c r="P472" i="2"/>
  <c r="R472" i="2"/>
  <c r="B473" i="2"/>
  <c r="C473" i="2"/>
  <c r="D473" i="2"/>
  <c r="H473" i="2" s="1"/>
  <c r="E473" i="2"/>
  <c r="F473" i="2"/>
  <c r="G473" i="2"/>
  <c r="I473" i="2"/>
  <c r="J473" i="2"/>
  <c r="K473" i="2"/>
  <c r="L473" i="2"/>
  <c r="N473" i="2"/>
  <c r="O473" i="2"/>
  <c r="Q473" i="2"/>
  <c r="R473" i="2"/>
  <c r="B474" i="2"/>
  <c r="C474" i="2"/>
  <c r="D474" i="2"/>
  <c r="E474" i="2"/>
  <c r="F474" i="2"/>
  <c r="G474" i="2"/>
  <c r="H474" i="2"/>
  <c r="I474" i="2"/>
  <c r="J474" i="2"/>
  <c r="K474" i="2"/>
  <c r="L474" i="2"/>
  <c r="M474" i="2"/>
  <c r="N474" i="2"/>
  <c r="O474" i="2"/>
  <c r="P474" i="2"/>
  <c r="Q474" i="2"/>
  <c r="R474" i="2"/>
  <c r="B475" i="2"/>
  <c r="C475" i="2"/>
  <c r="D475" i="2"/>
  <c r="E475" i="2"/>
  <c r="F475" i="2"/>
  <c r="G475" i="2"/>
  <c r="I475" i="2"/>
  <c r="L475" i="2"/>
  <c r="M475" i="2"/>
  <c r="O475" i="2"/>
  <c r="B476" i="2"/>
  <c r="C476" i="2"/>
  <c r="D476" i="2"/>
  <c r="E476" i="2"/>
  <c r="F476" i="2"/>
  <c r="I476" i="2"/>
  <c r="B477" i="2"/>
  <c r="C477" i="2"/>
  <c r="D477" i="2"/>
  <c r="Q477" i="2" s="1"/>
  <c r="E477" i="2"/>
  <c r="F477" i="2"/>
  <c r="G477" i="2"/>
  <c r="H477" i="2"/>
  <c r="I477" i="2"/>
  <c r="J477" i="2"/>
  <c r="K477" i="2"/>
  <c r="L477" i="2"/>
  <c r="M477" i="2"/>
  <c r="N477" i="2"/>
  <c r="O477" i="2"/>
  <c r="P477" i="2"/>
  <c r="R477" i="2"/>
  <c r="B478" i="2"/>
  <c r="C478" i="2"/>
  <c r="D478" i="2"/>
  <c r="E478" i="2"/>
  <c r="F478" i="2"/>
  <c r="I478" i="2"/>
  <c r="R478" i="2"/>
  <c r="B479" i="2"/>
  <c r="C479" i="2"/>
  <c r="D479" i="2"/>
  <c r="J479" i="2" s="1"/>
  <c r="E479" i="2"/>
  <c r="F479" i="2"/>
  <c r="H479" i="2"/>
  <c r="I479" i="2"/>
  <c r="K479" i="2"/>
  <c r="L479" i="2"/>
  <c r="P479" i="2"/>
  <c r="Q479" i="2"/>
  <c r="B480" i="2"/>
  <c r="C480" i="2"/>
  <c r="D480" i="2"/>
  <c r="Q480" i="2" s="1"/>
  <c r="E480" i="2"/>
  <c r="F480" i="2"/>
  <c r="G480" i="2"/>
  <c r="H480" i="2"/>
  <c r="I480" i="2"/>
  <c r="J480" i="2"/>
  <c r="K480" i="2"/>
  <c r="L480" i="2"/>
  <c r="O480" i="2"/>
  <c r="P480" i="2"/>
  <c r="R480" i="2"/>
  <c r="B481" i="2"/>
  <c r="C481" i="2"/>
  <c r="D481" i="2"/>
  <c r="H481" i="2" s="1"/>
  <c r="E481" i="2"/>
  <c r="F481" i="2"/>
  <c r="G481" i="2"/>
  <c r="I481" i="2"/>
  <c r="J481" i="2"/>
  <c r="K481" i="2"/>
  <c r="L481" i="2"/>
  <c r="N481" i="2"/>
  <c r="O481" i="2"/>
  <c r="Q481" i="2"/>
  <c r="R481" i="2"/>
  <c r="B482" i="2"/>
  <c r="C482" i="2"/>
  <c r="D482" i="2"/>
  <c r="E482" i="2"/>
  <c r="F482" i="2"/>
  <c r="G482" i="2"/>
  <c r="H482" i="2"/>
  <c r="I482" i="2"/>
  <c r="J482" i="2"/>
  <c r="K482" i="2"/>
  <c r="L482" i="2"/>
  <c r="M482" i="2"/>
  <c r="N482" i="2"/>
  <c r="O482" i="2"/>
  <c r="P482" i="2"/>
  <c r="Q482" i="2"/>
  <c r="R482" i="2"/>
  <c r="B483" i="2"/>
  <c r="C483" i="2"/>
  <c r="D483" i="2"/>
  <c r="G483" i="2" s="1"/>
  <c r="E483" i="2"/>
  <c r="F483" i="2"/>
  <c r="I483" i="2"/>
  <c r="L483" i="2"/>
  <c r="M483" i="2"/>
  <c r="B484" i="2"/>
  <c r="C484" i="2"/>
  <c r="D484" i="2"/>
  <c r="E484" i="2"/>
  <c r="F484" i="2"/>
  <c r="I484" i="2"/>
  <c r="K484" i="2"/>
  <c r="B485" i="2"/>
  <c r="C485" i="2"/>
  <c r="J485" i="2" s="1"/>
  <c r="D485" i="2"/>
  <c r="Q485" i="2" s="1"/>
  <c r="E485" i="2"/>
  <c r="F485" i="2"/>
  <c r="G485" i="2"/>
  <c r="H485" i="2"/>
  <c r="I485" i="2"/>
  <c r="K485" i="2"/>
  <c r="L485" i="2"/>
  <c r="N485" i="2"/>
  <c r="O485" i="2"/>
  <c r="P485" i="2"/>
  <c r="R485" i="2"/>
  <c r="B486" i="2"/>
  <c r="C486" i="2"/>
  <c r="D486" i="2"/>
  <c r="E486" i="2"/>
  <c r="F486" i="2"/>
  <c r="I486" i="2"/>
  <c r="L486" i="2"/>
  <c r="M486" i="2"/>
  <c r="Q486" i="2"/>
  <c r="R486" i="2"/>
  <c r="B487" i="2"/>
  <c r="C487" i="2"/>
  <c r="D487" i="2"/>
  <c r="E487" i="2"/>
  <c r="F487" i="2"/>
  <c r="I487" i="2"/>
  <c r="P487" i="2"/>
  <c r="Q487" i="2"/>
  <c r="B488" i="2"/>
  <c r="C488" i="2"/>
  <c r="D488" i="2"/>
  <c r="Q488" i="2" s="1"/>
  <c r="E488" i="2"/>
  <c r="F488" i="2"/>
  <c r="G488" i="2"/>
  <c r="H488" i="2"/>
  <c r="I488" i="2"/>
  <c r="J488" i="2"/>
  <c r="K488" i="2"/>
  <c r="L488" i="2"/>
  <c r="O488" i="2"/>
  <c r="P488" i="2"/>
  <c r="R488" i="2"/>
  <c r="B489" i="2"/>
  <c r="C489" i="2"/>
  <c r="D489" i="2"/>
  <c r="H489" i="2" s="1"/>
  <c r="E489" i="2"/>
  <c r="F489" i="2"/>
  <c r="G489" i="2"/>
  <c r="I489" i="2"/>
  <c r="J489" i="2"/>
  <c r="K489" i="2"/>
  <c r="L489" i="2"/>
  <c r="N489" i="2"/>
  <c r="O489" i="2"/>
  <c r="Q489" i="2"/>
  <c r="R489" i="2"/>
  <c r="B490" i="2"/>
  <c r="C490" i="2"/>
  <c r="D490" i="2"/>
  <c r="E490" i="2"/>
  <c r="F490" i="2"/>
  <c r="G490" i="2"/>
  <c r="H490" i="2"/>
  <c r="I490" i="2"/>
  <c r="J490" i="2"/>
  <c r="K490" i="2"/>
  <c r="L490" i="2"/>
  <c r="M490" i="2"/>
  <c r="N490" i="2"/>
  <c r="O490" i="2"/>
  <c r="P490" i="2"/>
  <c r="Q490" i="2"/>
  <c r="R490" i="2"/>
  <c r="B491" i="2"/>
  <c r="C491" i="2"/>
  <c r="D491" i="2"/>
  <c r="E491" i="2"/>
  <c r="F491" i="2"/>
  <c r="I491" i="2"/>
  <c r="B492" i="2"/>
  <c r="C492" i="2"/>
  <c r="D492" i="2"/>
  <c r="E492" i="2"/>
  <c r="F492" i="2"/>
  <c r="G492" i="2"/>
  <c r="I492" i="2"/>
  <c r="O492" i="2"/>
  <c r="B493" i="2"/>
  <c r="C493" i="2"/>
  <c r="D493" i="2"/>
  <c r="Q493" i="2" s="1"/>
  <c r="E493" i="2"/>
  <c r="F493" i="2"/>
  <c r="G493" i="2"/>
  <c r="H493" i="2"/>
  <c r="I493" i="2"/>
  <c r="J493" i="2"/>
  <c r="K493" i="2"/>
  <c r="L493" i="2"/>
  <c r="M493" i="2"/>
  <c r="N493" i="2"/>
  <c r="O493" i="2"/>
  <c r="P493" i="2"/>
  <c r="R493" i="2"/>
  <c r="B494" i="2"/>
  <c r="C494" i="2"/>
  <c r="D494" i="2"/>
  <c r="E494" i="2"/>
  <c r="F494" i="2"/>
  <c r="I494" i="2"/>
  <c r="B495" i="2"/>
  <c r="C495" i="2"/>
  <c r="D495" i="2"/>
  <c r="H495" i="2" s="1"/>
  <c r="E495" i="2"/>
  <c r="F495" i="2"/>
  <c r="I495" i="2"/>
  <c r="K495" i="2"/>
  <c r="L495" i="2"/>
  <c r="Q495" i="2"/>
  <c r="B496" i="2"/>
  <c r="C496" i="2"/>
  <c r="D496" i="2"/>
  <c r="Q496" i="2" s="1"/>
  <c r="E496" i="2"/>
  <c r="F496" i="2"/>
  <c r="G496" i="2"/>
  <c r="H496" i="2"/>
  <c r="I496" i="2"/>
  <c r="J496" i="2"/>
  <c r="K496" i="2"/>
  <c r="L496" i="2"/>
  <c r="O496" i="2"/>
  <c r="P496" i="2"/>
  <c r="R496" i="2"/>
  <c r="B497" i="2"/>
  <c r="C497" i="2"/>
  <c r="D497" i="2"/>
  <c r="H497" i="2" s="1"/>
  <c r="E497" i="2"/>
  <c r="F497" i="2"/>
  <c r="G497" i="2"/>
  <c r="I497" i="2"/>
  <c r="J497" i="2"/>
  <c r="K497" i="2"/>
  <c r="L497" i="2"/>
  <c r="N497" i="2"/>
  <c r="O497" i="2"/>
  <c r="Q497" i="2"/>
  <c r="R497" i="2"/>
  <c r="B498" i="2"/>
  <c r="C498" i="2"/>
  <c r="D498" i="2"/>
  <c r="E498" i="2"/>
  <c r="F498" i="2"/>
  <c r="G498" i="2"/>
  <c r="H498" i="2"/>
  <c r="I498" i="2"/>
  <c r="J498" i="2"/>
  <c r="K498" i="2"/>
  <c r="L498" i="2"/>
  <c r="M498" i="2"/>
  <c r="N498" i="2"/>
  <c r="O498" i="2"/>
  <c r="P498" i="2"/>
  <c r="Q498" i="2"/>
  <c r="R498" i="2"/>
  <c r="B499" i="2"/>
  <c r="C499" i="2"/>
  <c r="D499" i="2"/>
  <c r="G499" i="2" s="1"/>
  <c r="E499" i="2"/>
  <c r="F499" i="2"/>
  <c r="I499" i="2"/>
  <c r="L499" i="2"/>
  <c r="O499" i="2"/>
  <c r="P499" i="2"/>
  <c r="Q499" i="2"/>
  <c r="B500" i="2"/>
  <c r="C500" i="2"/>
  <c r="D500" i="2"/>
  <c r="E500" i="2"/>
  <c r="F500" i="2"/>
  <c r="I500" i="2"/>
  <c r="B501" i="2"/>
  <c r="C501" i="2"/>
  <c r="D501" i="2"/>
  <c r="Q501" i="2" s="1"/>
  <c r="E501" i="2"/>
  <c r="F501" i="2"/>
  <c r="G501" i="2"/>
  <c r="H501" i="2"/>
  <c r="I501" i="2"/>
  <c r="J501" i="2"/>
  <c r="K501" i="2"/>
  <c r="L501" i="2"/>
  <c r="M501" i="2"/>
  <c r="N501" i="2"/>
  <c r="O501" i="2"/>
  <c r="P501" i="2"/>
  <c r="R501" i="2"/>
  <c r="B502" i="2"/>
  <c r="C502" i="2"/>
  <c r="D502" i="2"/>
  <c r="R502" i="2" s="1"/>
  <c r="E502" i="2"/>
  <c r="F502" i="2"/>
  <c r="I502" i="2"/>
  <c r="J502" i="2"/>
  <c r="N502" i="2"/>
  <c r="Q502" i="2"/>
  <c r="B503" i="2"/>
  <c r="C503" i="2"/>
  <c r="D503" i="2"/>
  <c r="E503" i="2"/>
  <c r="F503" i="2"/>
  <c r="I503" i="2"/>
  <c r="B504" i="2"/>
  <c r="C504" i="2"/>
  <c r="D504" i="2"/>
  <c r="O504" i="2" s="1"/>
  <c r="E504" i="2"/>
  <c r="F504" i="2"/>
  <c r="G504" i="2"/>
  <c r="H504" i="2"/>
  <c r="I504" i="2"/>
  <c r="K504" i="2"/>
  <c r="L504" i="2"/>
  <c r="R504" i="2"/>
  <c r="B505" i="2"/>
  <c r="C505" i="2"/>
  <c r="D505" i="2"/>
  <c r="H505" i="2" s="1"/>
  <c r="E505" i="2"/>
  <c r="F505" i="2"/>
  <c r="G505" i="2"/>
  <c r="I505" i="2"/>
  <c r="J505" i="2"/>
  <c r="K505" i="2"/>
  <c r="L505" i="2"/>
  <c r="N505" i="2"/>
  <c r="O505" i="2"/>
  <c r="Q505" i="2"/>
  <c r="R505" i="2"/>
  <c r="B506" i="2"/>
  <c r="C506" i="2"/>
  <c r="D506" i="2"/>
  <c r="G506" i="2" s="1"/>
  <c r="E506" i="2"/>
  <c r="F506" i="2"/>
  <c r="H506" i="2"/>
  <c r="I506" i="2"/>
  <c r="J506" i="2"/>
  <c r="K506" i="2"/>
  <c r="L506" i="2"/>
  <c r="M506" i="2"/>
  <c r="N506" i="2"/>
  <c r="P506" i="2"/>
  <c r="Q506" i="2"/>
  <c r="R506" i="2"/>
  <c r="B507" i="2"/>
  <c r="C507" i="2"/>
  <c r="D507" i="2"/>
  <c r="E507" i="2"/>
  <c r="F507" i="2"/>
  <c r="I507" i="2"/>
  <c r="B508" i="2"/>
  <c r="C508" i="2"/>
  <c r="D508" i="2"/>
  <c r="E508" i="2"/>
  <c r="F508" i="2"/>
  <c r="I508" i="2"/>
  <c r="B509" i="2"/>
  <c r="C509" i="2"/>
  <c r="D509" i="2"/>
  <c r="Q509" i="2" s="1"/>
  <c r="E509" i="2"/>
  <c r="F509" i="2"/>
  <c r="G509" i="2"/>
  <c r="H509" i="2"/>
  <c r="I509" i="2"/>
  <c r="J509" i="2"/>
  <c r="K509" i="2"/>
  <c r="L509" i="2"/>
  <c r="M509" i="2"/>
  <c r="N509" i="2"/>
  <c r="O509" i="2"/>
  <c r="P509" i="2"/>
  <c r="R509" i="2"/>
  <c r="B510" i="2"/>
  <c r="C510" i="2"/>
  <c r="D510" i="2"/>
  <c r="E510" i="2"/>
  <c r="F510" i="2"/>
  <c r="G510" i="2"/>
  <c r="I510" i="2"/>
  <c r="J510" i="2"/>
  <c r="K510" i="2"/>
  <c r="L510" i="2"/>
  <c r="M510" i="2"/>
  <c r="N510" i="2"/>
  <c r="O510" i="2"/>
  <c r="Q510" i="2"/>
  <c r="R510" i="2"/>
  <c r="B511" i="2"/>
  <c r="C511" i="2"/>
  <c r="D511" i="2"/>
  <c r="N511" i="2" s="1"/>
  <c r="E511" i="2"/>
  <c r="F511" i="2"/>
  <c r="H511" i="2"/>
  <c r="I511" i="2"/>
  <c r="J511" i="2"/>
  <c r="K511" i="2"/>
  <c r="L511" i="2"/>
  <c r="M511" i="2"/>
  <c r="P511" i="2"/>
  <c r="Q511" i="2"/>
  <c r="B512" i="2"/>
  <c r="C512" i="2"/>
  <c r="D512" i="2"/>
  <c r="Q512" i="2" s="1"/>
  <c r="E512" i="2"/>
  <c r="F512" i="2"/>
  <c r="G512" i="2"/>
  <c r="H512" i="2"/>
  <c r="I512" i="2"/>
  <c r="K512" i="2"/>
  <c r="L512" i="2"/>
  <c r="P512" i="2"/>
  <c r="B513" i="2"/>
  <c r="C513" i="2"/>
  <c r="D513" i="2"/>
  <c r="E513" i="2"/>
  <c r="F513" i="2"/>
  <c r="I513" i="2"/>
  <c r="P513" i="2"/>
  <c r="Q513" i="2"/>
  <c r="B514" i="2"/>
  <c r="C514" i="2"/>
  <c r="D514" i="2"/>
  <c r="E514" i="2"/>
  <c r="F514" i="2"/>
  <c r="G514" i="2"/>
  <c r="H514" i="2"/>
  <c r="I514" i="2"/>
  <c r="J514" i="2"/>
  <c r="K514" i="2"/>
  <c r="L514" i="2"/>
  <c r="M514" i="2"/>
  <c r="N514" i="2"/>
  <c r="O514" i="2"/>
  <c r="P514" i="2"/>
  <c r="Q514" i="2"/>
  <c r="R514" i="2"/>
  <c r="B515" i="2"/>
  <c r="C515" i="2"/>
  <c r="D515" i="2"/>
  <c r="K515" i="2" s="1"/>
  <c r="E515" i="2"/>
  <c r="F515" i="2"/>
  <c r="G515" i="2"/>
  <c r="I515" i="2"/>
  <c r="J515" i="2"/>
  <c r="L515" i="2"/>
  <c r="M515" i="2"/>
  <c r="O515" i="2"/>
  <c r="P515" i="2"/>
  <c r="R515" i="2"/>
  <c r="B516" i="2"/>
  <c r="C516" i="2"/>
  <c r="D516" i="2"/>
  <c r="N516" i="2" s="1"/>
  <c r="E516" i="2"/>
  <c r="F516" i="2"/>
  <c r="G516" i="2"/>
  <c r="I516" i="2"/>
  <c r="K516" i="2"/>
  <c r="L516" i="2"/>
  <c r="M516" i="2"/>
  <c r="O516" i="2"/>
  <c r="P516" i="2"/>
  <c r="B517" i="2"/>
  <c r="C517" i="2"/>
  <c r="D517" i="2"/>
  <c r="E517" i="2"/>
  <c r="F517" i="2"/>
  <c r="G517" i="2"/>
  <c r="H517" i="2"/>
  <c r="I517" i="2"/>
  <c r="O517" i="2"/>
  <c r="P517" i="2"/>
  <c r="B518" i="2"/>
  <c r="C518" i="2"/>
  <c r="D518" i="2"/>
  <c r="G518" i="2" s="1"/>
  <c r="E518" i="2"/>
  <c r="F518" i="2"/>
  <c r="I518" i="2"/>
  <c r="L518" i="2"/>
  <c r="M518" i="2"/>
  <c r="Q518" i="2"/>
  <c r="R518" i="2"/>
  <c r="B519" i="2"/>
  <c r="C519" i="2"/>
  <c r="D519" i="2"/>
  <c r="E519" i="2"/>
  <c r="F519" i="2"/>
  <c r="I519" i="2"/>
  <c r="J519" i="2"/>
  <c r="M519" i="2"/>
  <c r="N519" i="2"/>
  <c r="B520" i="2"/>
  <c r="C520" i="2"/>
  <c r="D520" i="2"/>
  <c r="N520" i="2" s="1"/>
  <c r="E520" i="2"/>
  <c r="F520" i="2"/>
  <c r="I520" i="2"/>
  <c r="J520" i="2"/>
  <c r="L520" i="2"/>
  <c r="M520" i="2"/>
  <c r="O520" i="2"/>
  <c r="R520" i="2"/>
  <c r="B521" i="2"/>
  <c r="C521" i="2"/>
  <c r="D521" i="2"/>
  <c r="M521" i="2" s="1"/>
  <c r="E521" i="2"/>
  <c r="F521" i="2"/>
  <c r="I521" i="2"/>
  <c r="J521" i="2"/>
  <c r="L521" i="2"/>
  <c r="N521" i="2"/>
  <c r="O521" i="2"/>
  <c r="R521" i="2"/>
  <c r="B522" i="2"/>
  <c r="C522" i="2"/>
  <c r="D522" i="2"/>
  <c r="E522" i="2"/>
  <c r="F522" i="2"/>
  <c r="G522" i="2"/>
  <c r="H522" i="2"/>
  <c r="I522" i="2"/>
  <c r="J522" i="2"/>
  <c r="K522" i="2"/>
  <c r="L522" i="2"/>
  <c r="M522" i="2"/>
  <c r="N522" i="2"/>
  <c r="O522" i="2"/>
  <c r="P522" i="2"/>
  <c r="Q522" i="2"/>
  <c r="R522" i="2"/>
  <c r="B523" i="2"/>
  <c r="C523" i="2"/>
  <c r="D523" i="2"/>
  <c r="E523" i="2"/>
  <c r="F523" i="2"/>
  <c r="H523" i="2"/>
  <c r="I523" i="2"/>
  <c r="R523" i="2"/>
  <c r="B524" i="2"/>
  <c r="C524" i="2"/>
  <c r="D524" i="2"/>
  <c r="E524" i="2"/>
  <c r="F524" i="2"/>
  <c r="I524" i="2"/>
  <c r="B525" i="2"/>
  <c r="C525" i="2"/>
  <c r="D525" i="2"/>
  <c r="Q525" i="2" s="1"/>
  <c r="E525" i="2"/>
  <c r="F525" i="2"/>
  <c r="I525" i="2"/>
  <c r="J525" i="2"/>
  <c r="L525" i="2"/>
  <c r="M525" i="2"/>
  <c r="N525" i="2"/>
  <c r="R525" i="2"/>
  <c r="B526" i="2"/>
  <c r="C526" i="2"/>
  <c r="D526" i="2"/>
  <c r="G526" i="2" s="1"/>
  <c r="E526" i="2"/>
  <c r="F526" i="2"/>
  <c r="I526" i="2"/>
  <c r="J526" i="2"/>
  <c r="K526" i="2"/>
  <c r="M526" i="2"/>
  <c r="N526" i="2"/>
  <c r="O526" i="2"/>
  <c r="B527" i="2"/>
  <c r="C527" i="2"/>
  <c r="M527" i="2" s="1"/>
  <c r="D527" i="2"/>
  <c r="J527" i="2" s="1"/>
  <c r="E527" i="2"/>
  <c r="F527" i="2"/>
  <c r="H527" i="2"/>
  <c r="I527" i="2"/>
  <c r="K527" i="2"/>
  <c r="L527" i="2"/>
  <c r="N527" i="2"/>
  <c r="P527" i="2"/>
  <c r="Q527" i="2"/>
  <c r="R527" i="2"/>
  <c r="B528" i="2"/>
  <c r="C528" i="2"/>
  <c r="D528" i="2"/>
  <c r="E528" i="2"/>
  <c r="F528" i="2"/>
  <c r="G528" i="2"/>
  <c r="H528" i="2"/>
  <c r="I528" i="2"/>
  <c r="P528" i="2"/>
  <c r="Q528" i="2"/>
  <c r="B529" i="2"/>
  <c r="C529" i="2"/>
  <c r="D529" i="2"/>
  <c r="Q529" i="2" s="1"/>
  <c r="E529" i="2"/>
  <c r="F529" i="2"/>
  <c r="I529" i="2"/>
  <c r="K529" i="2"/>
  <c r="L529" i="2"/>
  <c r="P529" i="2"/>
  <c r="B530" i="2"/>
  <c r="C530" i="2"/>
  <c r="D530" i="2"/>
  <c r="E530" i="2"/>
  <c r="F530" i="2"/>
  <c r="G530" i="2"/>
  <c r="H530" i="2"/>
  <c r="I530" i="2"/>
  <c r="J530" i="2"/>
  <c r="K530" i="2"/>
  <c r="L530" i="2"/>
  <c r="M530" i="2"/>
  <c r="N530" i="2"/>
  <c r="O530" i="2"/>
  <c r="P530" i="2"/>
  <c r="Q530" i="2"/>
  <c r="R530" i="2"/>
  <c r="B531" i="2"/>
  <c r="C531" i="2"/>
  <c r="D531" i="2"/>
  <c r="K531" i="2" s="1"/>
  <c r="E531" i="2"/>
  <c r="F531" i="2"/>
  <c r="G531" i="2"/>
  <c r="H531" i="2"/>
  <c r="I531" i="2"/>
  <c r="J531" i="2"/>
  <c r="L531" i="2"/>
  <c r="M531" i="2"/>
  <c r="N531" i="2"/>
  <c r="O531" i="2"/>
  <c r="P531" i="2"/>
  <c r="Q531" i="2"/>
  <c r="B532" i="2"/>
  <c r="C532" i="2"/>
  <c r="D532" i="2"/>
  <c r="E532" i="2"/>
  <c r="F532" i="2"/>
  <c r="G532" i="2"/>
  <c r="H532" i="2"/>
  <c r="I532" i="2"/>
  <c r="K532" i="2"/>
  <c r="L532" i="2"/>
  <c r="M532" i="2"/>
  <c r="N532" i="2"/>
  <c r="O532" i="2"/>
  <c r="P532" i="2"/>
  <c r="Q532" i="2"/>
  <c r="B533" i="2"/>
  <c r="C533" i="2"/>
  <c r="D533" i="2"/>
  <c r="E533" i="2"/>
  <c r="F533" i="2"/>
  <c r="G533" i="2"/>
  <c r="H533" i="2"/>
  <c r="I533" i="2"/>
  <c r="O533" i="2"/>
  <c r="P533" i="2"/>
  <c r="B534" i="2"/>
  <c r="C534" i="2"/>
  <c r="D534" i="2"/>
  <c r="E534" i="2"/>
  <c r="F534" i="2"/>
  <c r="I534" i="2"/>
  <c r="B535" i="2"/>
  <c r="C535" i="2"/>
  <c r="D535" i="2"/>
  <c r="E535" i="2"/>
  <c r="F535" i="2"/>
  <c r="I535" i="2"/>
  <c r="J535" i="2"/>
  <c r="M535" i="2"/>
  <c r="N535" i="2"/>
  <c r="R535" i="2"/>
  <c r="B536" i="2"/>
  <c r="C536" i="2"/>
  <c r="D536" i="2"/>
  <c r="N536" i="2" s="1"/>
  <c r="E536" i="2"/>
  <c r="F536" i="2"/>
  <c r="G536" i="2"/>
  <c r="H536" i="2"/>
  <c r="I536" i="2"/>
  <c r="J536" i="2"/>
  <c r="K536" i="2"/>
  <c r="L536" i="2"/>
  <c r="M536" i="2"/>
  <c r="O536" i="2"/>
  <c r="P536" i="2"/>
  <c r="Q536" i="2"/>
  <c r="R536" i="2"/>
  <c r="B537" i="2"/>
  <c r="C537" i="2"/>
  <c r="D537" i="2"/>
  <c r="M537" i="2" s="1"/>
  <c r="E537" i="2"/>
  <c r="F537" i="2"/>
  <c r="G537" i="2"/>
  <c r="H537" i="2"/>
  <c r="I537" i="2"/>
  <c r="J537" i="2"/>
  <c r="K537" i="2"/>
  <c r="L537" i="2"/>
  <c r="N537" i="2"/>
  <c r="O537" i="2"/>
  <c r="P537" i="2"/>
  <c r="Q537" i="2"/>
  <c r="R537" i="2"/>
  <c r="B538" i="2"/>
  <c r="C538" i="2"/>
  <c r="D538" i="2"/>
  <c r="E538" i="2"/>
  <c r="F538" i="2"/>
  <c r="G538" i="2"/>
  <c r="H538" i="2"/>
  <c r="I538" i="2"/>
  <c r="J538" i="2"/>
  <c r="K538" i="2"/>
  <c r="L538" i="2"/>
  <c r="M538" i="2"/>
  <c r="N538" i="2"/>
  <c r="O538" i="2"/>
  <c r="P538" i="2"/>
  <c r="Q538" i="2"/>
  <c r="R538" i="2"/>
  <c r="B539" i="2"/>
  <c r="C539" i="2"/>
  <c r="D539" i="2"/>
  <c r="E539" i="2"/>
  <c r="F539" i="2"/>
  <c r="I539" i="2"/>
  <c r="R539" i="2"/>
  <c r="B540" i="2"/>
  <c r="C540" i="2"/>
  <c r="D540" i="2"/>
  <c r="H540" i="2" s="1"/>
  <c r="E540" i="2"/>
  <c r="F540" i="2"/>
  <c r="I540" i="2"/>
  <c r="M540" i="2"/>
  <c r="N540" i="2"/>
  <c r="Q540" i="2"/>
  <c r="B541" i="2"/>
  <c r="C541" i="2"/>
  <c r="D541" i="2"/>
  <c r="Q541" i="2" s="1"/>
  <c r="E541" i="2"/>
  <c r="F541" i="2"/>
  <c r="G541" i="2"/>
  <c r="H541" i="2"/>
  <c r="I541" i="2"/>
  <c r="J541" i="2"/>
  <c r="K541" i="2"/>
  <c r="L541" i="2"/>
  <c r="M541" i="2"/>
  <c r="N541" i="2"/>
  <c r="O541" i="2"/>
  <c r="P541" i="2"/>
  <c r="R541" i="2"/>
  <c r="B542" i="2"/>
  <c r="C542" i="2"/>
  <c r="D542" i="2"/>
  <c r="E542" i="2"/>
  <c r="F542" i="2"/>
  <c r="G542" i="2"/>
  <c r="H542" i="2"/>
  <c r="I542" i="2"/>
  <c r="J542" i="2"/>
  <c r="K542" i="2"/>
  <c r="L542" i="2"/>
  <c r="M542" i="2"/>
  <c r="N542" i="2"/>
  <c r="O542" i="2"/>
  <c r="P542" i="2"/>
  <c r="Q542" i="2"/>
  <c r="R542" i="2"/>
  <c r="B543" i="2"/>
  <c r="C543" i="2"/>
  <c r="D543" i="2"/>
  <c r="E543" i="2"/>
  <c r="F543" i="2"/>
  <c r="H543" i="2"/>
  <c r="I543" i="2"/>
  <c r="L543" i="2"/>
  <c r="Q543" i="2"/>
  <c r="B544" i="2"/>
  <c r="C544" i="2"/>
  <c r="D544" i="2"/>
  <c r="E544" i="2"/>
  <c r="F544" i="2"/>
  <c r="I544" i="2"/>
  <c r="N544" i="2"/>
  <c r="O544" i="2"/>
  <c r="B545" i="2"/>
  <c r="C545" i="2"/>
  <c r="D545" i="2"/>
  <c r="Q545" i="2" s="1"/>
  <c r="E545" i="2"/>
  <c r="F545" i="2"/>
  <c r="G545" i="2"/>
  <c r="H545" i="2"/>
  <c r="I545" i="2"/>
  <c r="J545" i="2"/>
  <c r="K545" i="2"/>
  <c r="L545" i="2"/>
  <c r="M545" i="2"/>
  <c r="N545" i="2"/>
  <c r="O545" i="2"/>
  <c r="P545" i="2"/>
  <c r="R545" i="2"/>
  <c r="B546" i="2"/>
  <c r="C546" i="2"/>
  <c r="D546" i="2"/>
  <c r="R546" i="2" s="1"/>
  <c r="E546" i="2"/>
  <c r="F546" i="2"/>
  <c r="I546" i="2"/>
  <c r="J546" i="2"/>
  <c r="L546" i="2"/>
  <c r="Q546" i="2"/>
  <c r="B547" i="2"/>
  <c r="C547" i="2"/>
  <c r="D547" i="2"/>
  <c r="E547" i="2"/>
  <c r="F547" i="2"/>
  <c r="I547" i="2"/>
  <c r="P547" i="2"/>
  <c r="B548" i="2"/>
  <c r="C548" i="2"/>
  <c r="D548" i="2"/>
  <c r="O548" i="2" s="1"/>
  <c r="E548" i="2"/>
  <c r="F548" i="2"/>
  <c r="G548" i="2"/>
  <c r="H548" i="2"/>
  <c r="I548" i="2"/>
  <c r="L548" i="2"/>
  <c r="P548" i="2"/>
  <c r="R548" i="2"/>
  <c r="B549" i="2"/>
  <c r="C549" i="2"/>
  <c r="D549" i="2"/>
  <c r="H549" i="2" s="1"/>
  <c r="E549" i="2"/>
  <c r="F549" i="2"/>
  <c r="G549" i="2"/>
  <c r="I549" i="2"/>
  <c r="J549" i="2"/>
  <c r="K549" i="2"/>
  <c r="L549" i="2"/>
  <c r="N549" i="2"/>
  <c r="O549" i="2"/>
  <c r="Q549" i="2"/>
  <c r="R549" i="2"/>
  <c r="B550" i="2"/>
  <c r="C550" i="2"/>
  <c r="D550" i="2"/>
  <c r="E550" i="2"/>
  <c r="F550" i="2"/>
  <c r="G550" i="2"/>
  <c r="H550" i="2"/>
  <c r="I550" i="2"/>
  <c r="J550" i="2"/>
  <c r="K550" i="2"/>
  <c r="L550" i="2"/>
  <c r="M550" i="2"/>
  <c r="N550" i="2"/>
  <c r="O550" i="2"/>
  <c r="P550" i="2"/>
  <c r="Q550" i="2"/>
  <c r="R550" i="2"/>
  <c r="B551" i="2"/>
  <c r="C551" i="2"/>
  <c r="D551" i="2"/>
  <c r="P551" i="2" s="1"/>
  <c r="E551" i="2"/>
  <c r="F551" i="2"/>
  <c r="I551" i="2"/>
  <c r="L551" i="2"/>
  <c r="M551" i="2"/>
  <c r="O551" i="2"/>
  <c r="B552" i="2"/>
  <c r="C552" i="2"/>
  <c r="D552" i="2"/>
  <c r="E552" i="2"/>
  <c r="F552" i="2"/>
  <c r="G552" i="2"/>
  <c r="I552" i="2"/>
  <c r="N552" i="2"/>
  <c r="O552" i="2"/>
  <c r="P552" i="2"/>
  <c r="B553" i="2"/>
  <c r="C553" i="2"/>
  <c r="D553" i="2"/>
  <c r="Q553" i="2" s="1"/>
  <c r="E553" i="2"/>
  <c r="F553" i="2"/>
  <c r="G553" i="2"/>
  <c r="H553" i="2"/>
  <c r="I553" i="2"/>
  <c r="J553" i="2"/>
  <c r="K553" i="2"/>
  <c r="L553" i="2"/>
  <c r="M553" i="2"/>
  <c r="N553" i="2"/>
  <c r="O553" i="2"/>
  <c r="P553" i="2"/>
  <c r="R553" i="2"/>
  <c r="B554" i="2"/>
  <c r="C554" i="2"/>
  <c r="D554" i="2"/>
  <c r="E554" i="2"/>
  <c r="F554" i="2"/>
  <c r="I554" i="2"/>
  <c r="J554" i="2"/>
  <c r="L554" i="2"/>
  <c r="M554" i="2"/>
  <c r="N554" i="2"/>
  <c r="Q554" i="2"/>
  <c r="R554" i="2"/>
  <c r="B555" i="2"/>
  <c r="C555" i="2"/>
  <c r="D555" i="2"/>
  <c r="E555" i="2"/>
  <c r="F555" i="2"/>
  <c r="I555" i="2"/>
  <c r="P555" i="2"/>
  <c r="Q555" i="2"/>
  <c r="B556" i="2"/>
  <c r="C556" i="2"/>
  <c r="D556" i="2"/>
  <c r="E556" i="2"/>
  <c r="F556" i="2"/>
  <c r="G556" i="2"/>
  <c r="H556" i="2"/>
  <c r="I556" i="2"/>
  <c r="J556" i="2"/>
  <c r="K556" i="2"/>
  <c r="L556" i="2"/>
  <c r="O556" i="2"/>
  <c r="P556" i="2"/>
  <c r="R556" i="2"/>
  <c r="B557" i="2"/>
  <c r="C557" i="2"/>
  <c r="D557" i="2"/>
  <c r="H557" i="2" s="1"/>
  <c r="E557" i="2"/>
  <c r="F557" i="2"/>
  <c r="G557" i="2"/>
  <c r="I557" i="2"/>
  <c r="J557" i="2"/>
  <c r="K557" i="2"/>
  <c r="L557" i="2"/>
  <c r="N557" i="2"/>
  <c r="O557" i="2"/>
  <c r="Q557" i="2"/>
  <c r="R557" i="2"/>
  <c r="B558" i="2"/>
  <c r="C558" i="2"/>
  <c r="D558" i="2"/>
  <c r="G558" i="2" s="1"/>
  <c r="E558" i="2"/>
  <c r="F558" i="2"/>
  <c r="H558" i="2"/>
  <c r="I558" i="2"/>
  <c r="J558" i="2"/>
  <c r="K558" i="2"/>
  <c r="L558" i="2"/>
  <c r="M558" i="2"/>
  <c r="N558" i="2"/>
  <c r="P558" i="2"/>
  <c r="Q558" i="2"/>
  <c r="R558" i="2"/>
  <c r="B559" i="2"/>
  <c r="C559" i="2"/>
  <c r="D559" i="2"/>
  <c r="E559" i="2"/>
  <c r="F559" i="2"/>
  <c r="G559" i="2"/>
  <c r="I559" i="2"/>
  <c r="O559" i="2"/>
  <c r="P559" i="2"/>
  <c r="Q559" i="2"/>
  <c r="B560" i="2"/>
  <c r="C560" i="2"/>
  <c r="D560" i="2"/>
  <c r="O560" i="2" s="1"/>
  <c r="E560" i="2"/>
  <c r="F560" i="2"/>
  <c r="H560" i="2"/>
  <c r="I560" i="2"/>
  <c r="L560" i="2"/>
  <c r="N560" i="2"/>
  <c r="B561" i="2"/>
  <c r="C561" i="2"/>
  <c r="D561" i="2"/>
  <c r="Q561" i="2" s="1"/>
  <c r="E561" i="2"/>
  <c r="F561" i="2"/>
  <c r="G561" i="2"/>
  <c r="H561" i="2"/>
  <c r="I561" i="2"/>
  <c r="J561" i="2"/>
  <c r="K561" i="2"/>
  <c r="L561" i="2"/>
  <c r="M561" i="2"/>
  <c r="N561" i="2"/>
  <c r="O561" i="2"/>
  <c r="P561" i="2"/>
  <c r="R561" i="2"/>
  <c r="B562" i="2"/>
  <c r="C562" i="2"/>
  <c r="D562" i="2"/>
  <c r="E562" i="2"/>
  <c r="F562" i="2"/>
  <c r="I562" i="2"/>
  <c r="B563" i="2"/>
  <c r="C563" i="2"/>
  <c r="D563" i="2"/>
  <c r="Q563" i="2" s="1"/>
  <c r="E563" i="2"/>
  <c r="F563" i="2"/>
  <c r="H563" i="2"/>
  <c r="I563" i="2"/>
  <c r="L563" i="2"/>
  <c r="M563" i="2"/>
  <c r="P563" i="2"/>
  <c r="B564" i="2"/>
  <c r="C564" i="2"/>
  <c r="D564" i="2"/>
  <c r="E564" i="2"/>
  <c r="F564" i="2"/>
  <c r="I564" i="2"/>
  <c r="L564" i="2"/>
  <c r="B565" i="2"/>
  <c r="C565" i="2"/>
  <c r="D565" i="2"/>
  <c r="H565" i="2" s="1"/>
  <c r="E565" i="2"/>
  <c r="F565" i="2"/>
  <c r="G565" i="2"/>
  <c r="I565" i="2"/>
  <c r="J565" i="2"/>
  <c r="K565" i="2"/>
  <c r="L565" i="2"/>
  <c r="N565" i="2"/>
  <c r="O565" i="2"/>
  <c r="Q565" i="2"/>
  <c r="R565" i="2"/>
  <c r="B566" i="2"/>
  <c r="C566" i="2"/>
  <c r="D566" i="2"/>
  <c r="E566" i="2"/>
  <c r="F566" i="2"/>
  <c r="G566" i="2"/>
  <c r="H566" i="2"/>
  <c r="I566" i="2"/>
  <c r="J566" i="2"/>
  <c r="K566" i="2"/>
  <c r="L566" i="2"/>
  <c r="M566" i="2"/>
  <c r="N566" i="2"/>
  <c r="O566" i="2"/>
  <c r="P566" i="2"/>
  <c r="Q566" i="2"/>
  <c r="R566" i="2"/>
  <c r="B567" i="2"/>
  <c r="C567" i="2"/>
  <c r="D567" i="2"/>
  <c r="E567" i="2"/>
  <c r="F567" i="2"/>
  <c r="G567" i="2"/>
  <c r="H567" i="2"/>
  <c r="I567" i="2"/>
  <c r="L567" i="2"/>
  <c r="M567" i="2"/>
  <c r="O567" i="2"/>
  <c r="P567" i="2"/>
  <c r="Q567" i="2"/>
  <c r="B568" i="2"/>
  <c r="C568" i="2"/>
  <c r="D568" i="2"/>
  <c r="P568" i="2" s="1"/>
  <c r="E568" i="2"/>
  <c r="F568" i="2"/>
  <c r="I568" i="2"/>
  <c r="K568" i="2"/>
  <c r="N568" i="2"/>
  <c r="O568" i="2"/>
  <c r="B569" i="2"/>
  <c r="C569" i="2"/>
  <c r="D569" i="2"/>
  <c r="Q569" i="2" s="1"/>
  <c r="E569" i="2"/>
  <c r="F569" i="2"/>
  <c r="G569" i="2"/>
  <c r="H569" i="2"/>
  <c r="I569" i="2"/>
  <c r="J569" i="2"/>
  <c r="K569" i="2"/>
  <c r="L569" i="2"/>
  <c r="M569" i="2"/>
  <c r="N569" i="2"/>
  <c r="O569" i="2"/>
  <c r="P569" i="2"/>
  <c r="R569" i="2"/>
  <c r="B570" i="2"/>
  <c r="C570" i="2"/>
  <c r="D570" i="2"/>
  <c r="E570" i="2"/>
  <c r="F570" i="2"/>
  <c r="I570" i="2"/>
  <c r="Q570" i="2"/>
  <c r="R570" i="2"/>
  <c r="B571" i="2"/>
  <c r="C571" i="2"/>
  <c r="D571" i="2"/>
  <c r="Q571" i="2" s="1"/>
  <c r="E571" i="2"/>
  <c r="F571" i="2"/>
  <c r="I571" i="2"/>
  <c r="K571" i="2"/>
  <c r="P571" i="2"/>
  <c r="B572" i="2"/>
  <c r="C572" i="2"/>
  <c r="D572" i="2"/>
  <c r="E572" i="2"/>
  <c r="F572" i="2"/>
  <c r="I572" i="2"/>
  <c r="L572" i="2"/>
  <c r="O572" i="2"/>
  <c r="B573" i="2"/>
  <c r="C573" i="2"/>
  <c r="D573" i="2"/>
  <c r="H573" i="2" s="1"/>
  <c r="E573" i="2"/>
  <c r="F573" i="2"/>
  <c r="G573" i="2"/>
  <c r="I573" i="2"/>
  <c r="J573" i="2"/>
  <c r="K573" i="2"/>
  <c r="L573" i="2"/>
  <c r="N573" i="2"/>
  <c r="O573" i="2"/>
  <c r="Q573" i="2"/>
  <c r="R573" i="2"/>
  <c r="B574" i="2"/>
  <c r="C574" i="2"/>
  <c r="D574" i="2"/>
  <c r="E574" i="2"/>
  <c r="F574" i="2"/>
  <c r="G574" i="2"/>
  <c r="H574" i="2"/>
  <c r="I574" i="2"/>
  <c r="J574" i="2"/>
  <c r="K574" i="2"/>
  <c r="L574" i="2"/>
  <c r="M574" i="2"/>
  <c r="N574" i="2"/>
  <c r="O574" i="2"/>
  <c r="P574" i="2"/>
  <c r="Q574" i="2"/>
  <c r="R574" i="2"/>
  <c r="B575" i="2"/>
  <c r="C575" i="2"/>
  <c r="D575" i="2"/>
  <c r="P575" i="2" s="1"/>
  <c r="E575" i="2"/>
  <c r="F575" i="2"/>
  <c r="G575" i="2"/>
  <c r="H575" i="2"/>
  <c r="I575" i="2"/>
  <c r="L575" i="2"/>
  <c r="M575" i="2"/>
  <c r="O575" i="2"/>
  <c r="B576" i="2"/>
  <c r="C576" i="2"/>
  <c r="D576" i="2"/>
  <c r="H576" i="2" s="1"/>
  <c r="E576" i="2"/>
  <c r="F576" i="2"/>
  <c r="G576" i="2"/>
  <c r="I576" i="2"/>
  <c r="K576" i="2"/>
  <c r="L576" i="2"/>
  <c r="N576" i="2"/>
  <c r="O576" i="2"/>
  <c r="P576" i="2"/>
  <c r="B577" i="2"/>
  <c r="C577" i="2"/>
  <c r="D577" i="2"/>
  <c r="Q577" i="2" s="1"/>
  <c r="E577" i="2"/>
  <c r="F577" i="2"/>
  <c r="G577" i="2"/>
  <c r="H577" i="2"/>
  <c r="I577" i="2"/>
  <c r="J577" i="2"/>
  <c r="K577" i="2"/>
  <c r="L577" i="2"/>
  <c r="M577" i="2"/>
  <c r="N577" i="2"/>
  <c r="O577" i="2"/>
  <c r="P577" i="2"/>
  <c r="R577" i="2"/>
  <c r="B578" i="2"/>
  <c r="C578" i="2"/>
  <c r="D578" i="2"/>
  <c r="E578" i="2"/>
  <c r="F578" i="2"/>
  <c r="I578" i="2"/>
  <c r="J578" i="2"/>
  <c r="L578" i="2"/>
  <c r="M578" i="2"/>
  <c r="Q578" i="2"/>
  <c r="R578" i="2"/>
  <c r="B579" i="2"/>
  <c r="C579" i="2"/>
  <c r="D579" i="2"/>
  <c r="H579" i="2" s="1"/>
  <c r="E579" i="2"/>
  <c r="F579" i="2"/>
  <c r="I579" i="2"/>
  <c r="K579" i="2"/>
  <c r="L579" i="2"/>
  <c r="P579" i="2"/>
  <c r="Q579" i="2"/>
  <c r="B580" i="2"/>
  <c r="C580" i="2"/>
  <c r="D580" i="2"/>
  <c r="E580" i="2"/>
  <c r="F580" i="2"/>
  <c r="G580" i="2"/>
  <c r="H580" i="2"/>
  <c r="I580" i="2"/>
  <c r="J580" i="2"/>
  <c r="L580" i="2"/>
  <c r="O580" i="2"/>
  <c r="P580" i="2"/>
  <c r="R580" i="2"/>
  <c r="B581" i="2"/>
  <c r="C581" i="2"/>
  <c r="J581" i="2" s="1"/>
  <c r="D581" i="2"/>
  <c r="H581" i="2" s="1"/>
  <c r="E581" i="2"/>
  <c r="F581" i="2"/>
  <c r="G581" i="2"/>
  <c r="I581" i="2"/>
  <c r="K581" i="2"/>
  <c r="L581" i="2"/>
  <c r="N581" i="2"/>
  <c r="O581" i="2"/>
  <c r="Q581" i="2"/>
  <c r="R581" i="2"/>
  <c r="B582" i="2"/>
  <c r="C582" i="2"/>
  <c r="D582" i="2"/>
  <c r="E582" i="2"/>
  <c r="F582" i="2"/>
  <c r="G582" i="2"/>
  <c r="H582" i="2"/>
  <c r="I582" i="2"/>
  <c r="J582" i="2"/>
  <c r="K582" i="2"/>
  <c r="L582" i="2"/>
  <c r="M582" i="2"/>
  <c r="N582" i="2"/>
  <c r="O582" i="2"/>
  <c r="P582" i="2"/>
  <c r="Q582" i="2"/>
  <c r="R582" i="2"/>
  <c r="B583" i="2"/>
  <c r="C583" i="2"/>
  <c r="D583" i="2"/>
  <c r="P583" i="2" s="1"/>
  <c r="E583" i="2"/>
  <c r="F583" i="2"/>
  <c r="H583" i="2"/>
  <c r="I583" i="2"/>
  <c r="O583" i="2"/>
  <c r="B584" i="2"/>
  <c r="C584" i="2"/>
  <c r="D584" i="2"/>
  <c r="E584" i="2"/>
  <c r="F584" i="2"/>
  <c r="I584" i="2"/>
  <c r="N584" i="2"/>
  <c r="B585" i="2"/>
  <c r="C585" i="2"/>
  <c r="M585" i="2" s="1"/>
  <c r="D585" i="2"/>
  <c r="Q585" i="2" s="1"/>
  <c r="E585" i="2"/>
  <c r="F585" i="2"/>
  <c r="G585" i="2"/>
  <c r="H585" i="2"/>
  <c r="I585" i="2"/>
  <c r="J585" i="2"/>
  <c r="K585" i="2"/>
  <c r="L585" i="2"/>
  <c r="N585" i="2"/>
  <c r="O585" i="2"/>
  <c r="P585" i="2"/>
  <c r="R585" i="2"/>
  <c r="B586" i="2"/>
  <c r="C586" i="2"/>
  <c r="D586" i="2"/>
  <c r="E586" i="2"/>
  <c r="F586" i="2"/>
  <c r="I586" i="2"/>
  <c r="J586" i="2"/>
  <c r="L586" i="2"/>
  <c r="M586" i="2"/>
  <c r="N586" i="2"/>
  <c r="Q586" i="2"/>
  <c r="R586" i="2"/>
  <c r="B587" i="2"/>
  <c r="C587" i="2"/>
  <c r="D587" i="2"/>
  <c r="K587" i="2" s="1"/>
  <c r="E587" i="2"/>
  <c r="F587" i="2"/>
  <c r="H587" i="2"/>
  <c r="I587" i="2"/>
  <c r="L587" i="2"/>
  <c r="M587" i="2"/>
  <c r="P587" i="2"/>
  <c r="Q587" i="2"/>
  <c r="B588" i="2"/>
  <c r="C588" i="2"/>
  <c r="D588" i="2"/>
  <c r="E588" i="2"/>
  <c r="F588" i="2"/>
  <c r="G588" i="2"/>
  <c r="H588" i="2"/>
  <c r="I588" i="2"/>
  <c r="J588" i="2"/>
  <c r="K588" i="2"/>
  <c r="L588" i="2"/>
  <c r="O588" i="2"/>
  <c r="P588" i="2"/>
  <c r="R588" i="2"/>
  <c r="B589" i="2"/>
  <c r="C589" i="2"/>
  <c r="D589" i="2"/>
  <c r="H589" i="2" s="1"/>
  <c r="E589" i="2"/>
  <c r="F589" i="2"/>
  <c r="G589" i="2"/>
  <c r="I589" i="2"/>
  <c r="J589" i="2"/>
  <c r="K589" i="2"/>
  <c r="L589" i="2"/>
  <c r="N589" i="2"/>
  <c r="O589" i="2"/>
  <c r="Q589" i="2"/>
  <c r="R589" i="2"/>
  <c r="B590" i="2"/>
  <c r="C590" i="2"/>
  <c r="D590" i="2"/>
  <c r="E590" i="2"/>
  <c r="F590" i="2"/>
  <c r="G590" i="2"/>
  <c r="H590" i="2"/>
  <c r="I590" i="2"/>
  <c r="J590" i="2"/>
  <c r="K590" i="2"/>
  <c r="L590" i="2"/>
  <c r="M590" i="2"/>
  <c r="N590" i="2"/>
  <c r="O590" i="2"/>
  <c r="P590" i="2"/>
  <c r="Q590" i="2"/>
  <c r="R590" i="2"/>
  <c r="B591" i="2"/>
  <c r="C591" i="2"/>
  <c r="D591" i="2"/>
  <c r="G591" i="2" s="1"/>
  <c r="E591" i="2"/>
  <c r="F591" i="2"/>
  <c r="I591" i="2"/>
  <c r="L591" i="2"/>
  <c r="O591" i="2"/>
  <c r="P591" i="2"/>
  <c r="Q591" i="2"/>
  <c r="B592" i="2"/>
  <c r="C592" i="2"/>
  <c r="D592" i="2"/>
  <c r="E592" i="2"/>
  <c r="F592" i="2"/>
  <c r="I592" i="2"/>
  <c r="N592" i="2"/>
  <c r="O592" i="2"/>
  <c r="B593" i="2"/>
  <c r="C593" i="2"/>
  <c r="D593" i="2"/>
  <c r="Q593" i="2" s="1"/>
  <c r="E593" i="2"/>
  <c r="F593" i="2"/>
  <c r="G593" i="2"/>
  <c r="H593" i="2"/>
  <c r="I593" i="2"/>
  <c r="J593" i="2"/>
  <c r="K593" i="2"/>
  <c r="L593" i="2"/>
  <c r="M593" i="2"/>
  <c r="N593" i="2"/>
  <c r="O593" i="2"/>
  <c r="P593" i="2"/>
  <c r="R593" i="2"/>
  <c r="B594" i="2"/>
  <c r="C594" i="2"/>
  <c r="D594" i="2"/>
  <c r="R594" i="2" s="1"/>
  <c r="E594" i="2"/>
  <c r="F594" i="2"/>
  <c r="I594" i="2"/>
  <c r="J594" i="2"/>
  <c r="N594" i="2"/>
  <c r="Q594" i="2"/>
  <c r="B595" i="2"/>
  <c r="C595" i="2"/>
  <c r="D595" i="2"/>
  <c r="E595" i="2"/>
  <c r="F595" i="2"/>
  <c r="I595" i="2"/>
  <c r="B596" i="2"/>
  <c r="C596" i="2"/>
  <c r="D596" i="2"/>
  <c r="O596" i="2" s="1"/>
  <c r="E596" i="2"/>
  <c r="F596" i="2"/>
  <c r="G596" i="2"/>
  <c r="H596" i="2"/>
  <c r="I596" i="2"/>
  <c r="K596" i="2"/>
  <c r="L596" i="2"/>
  <c r="R596" i="2"/>
  <c r="B597" i="2"/>
  <c r="C597" i="2"/>
  <c r="D597" i="2"/>
  <c r="H597" i="2" s="1"/>
  <c r="E597" i="2"/>
  <c r="F597" i="2"/>
  <c r="G597" i="2"/>
  <c r="I597" i="2"/>
  <c r="J597" i="2"/>
  <c r="K597" i="2"/>
  <c r="L597" i="2"/>
  <c r="N597" i="2"/>
  <c r="O597" i="2"/>
  <c r="Q597" i="2"/>
  <c r="R597" i="2"/>
  <c r="B598" i="2"/>
  <c r="C598" i="2"/>
  <c r="D598" i="2"/>
  <c r="E598" i="2"/>
  <c r="F598" i="2"/>
  <c r="G598" i="2"/>
  <c r="H598" i="2"/>
  <c r="I598" i="2"/>
  <c r="J598" i="2"/>
  <c r="K598" i="2"/>
  <c r="L598" i="2"/>
  <c r="M598" i="2"/>
  <c r="N598" i="2"/>
  <c r="O598" i="2"/>
  <c r="P598" i="2"/>
  <c r="Q598" i="2"/>
  <c r="R598" i="2"/>
  <c r="B599" i="2"/>
  <c r="C599" i="2"/>
  <c r="D599" i="2"/>
  <c r="H599" i="2" s="1"/>
  <c r="E599" i="2"/>
  <c r="F599" i="2"/>
  <c r="G599" i="2"/>
  <c r="I599" i="2"/>
  <c r="L599" i="2"/>
  <c r="M599" i="2"/>
  <c r="O599" i="2"/>
  <c r="P599" i="2"/>
  <c r="Q599" i="2"/>
  <c r="B600" i="2"/>
  <c r="C600" i="2"/>
  <c r="D600" i="2"/>
  <c r="E600" i="2"/>
  <c r="F600" i="2"/>
  <c r="G600" i="2"/>
  <c r="H600" i="2"/>
  <c r="I600" i="2"/>
  <c r="K600" i="2"/>
  <c r="N600" i="2"/>
  <c r="O600" i="2"/>
  <c r="P600" i="2"/>
  <c r="B601" i="2"/>
  <c r="C601" i="2"/>
  <c r="J601" i="2" s="1"/>
  <c r="D601" i="2"/>
  <c r="Q601" i="2" s="1"/>
  <c r="E601" i="2"/>
  <c r="F601" i="2"/>
  <c r="G601" i="2"/>
  <c r="H601" i="2"/>
  <c r="I601" i="2"/>
  <c r="K601" i="2"/>
  <c r="L601" i="2"/>
  <c r="M601" i="2"/>
  <c r="N601" i="2"/>
  <c r="O601" i="2"/>
  <c r="P601" i="2"/>
  <c r="R601" i="2"/>
  <c r="B602" i="2"/>
  <c r="C602" i="2"/>
  <c r="D602" i="2"/>
  <c r="R602" i="2" s="1"/>
  <c r="E602" i="2"/>
  <c r="F602" i="2"/>
  <c r="I602" i="2"/>
  <c r="J602" i="2"/>
  <c r="L602" i="2"/>
  <c r="Q602" i="2"/>
  <c r="B603" i="2"/>
  <c r="C603" i="2"/>
  <c r="D603" i="2"/>
  <c r="E603" i="2"/>
  <c r="F603" i="2"/>
  <c r="I603" i="2"/>
  <c r="P603" i="2"/>
  <c r="Q603" i="2"/>
  <c r="B604" i="2"/>
  <c r="C604" i="2"/>
  <c r="D604" i="2"/>
  <c r="O604" i="2" s="1"/>
  <c r="E604" i="2"/>
  <c r="F604" i="2"/>
  <c r="H604" i="2"/>
  <c r="I604" i="2"/>
  <c r="K604" i="2"/>
  <c r="L604" i="2"/>
  <c r="B605" i="2"/>
  <c r="C605" i="2"/>
  <c r="D605" i="2"/>
  <c r="H605" i="2" s="1"/>
  <c r="E605" i="2"/>
  <c r="F605" i="2"/>
  <c r="G605" i="2"/>
  <c r="I605" i="2"/>
  <c r="J605" i="2"/>
  <c r="K605" i="2"/>
  <c r="L605" i="2"/>
  <c r="N605" i="2"/>
  <c r="O605" i="2"/>
  <c r="Q605" i="2"/>
  <c r="R605" i="2"/>
  <c r="B606" i="2"/>
  <c r="C606" i="2"/>
  <c r="D606" i="2"/>
  <c r="E606" i="2"/>
  <c r="F606" i="2"/>
  <c r="G606" i="2"/>
  <c r="H606" i="2"/>
  <c r="I606" i="2"/>
  <c r="J606" i="2"/>
  <c r="K606" i="2"/>
  <c r="L606" i="2"/>
  <c r="M606" i="2"/>
  <c r="N606" i="2"/>
  <c r="O606" i="2"/>
  <c r="P606" i="2"/>
  <c r="Q606" i="2"/>
  <c r="R606" i="2"/>
  <c r="B607" i="2"/>
  <c r="C607" i="2"/>
  <c r="D607" i="2"/>
  <c r="O607" i="2" s="1"/>
  <c r="E607" i="2"/>
  <c r="F607" i="2"/>
  <c r="I607" i="2"/>
  <c r="B608" i="2"/>
  <c r="C608" i="2"/>
  <c r="D608" i="2"/>
  <c r="E608" i="2"/>
  <c r="F608" i="2"/>
  <c r="G608" i="2"/>
  <c r="H608" i="2"/>
  <c r="I608" i="2"/>
  <c r="K608" i="2"/>
  <c r="L608" i="2"/>
  <c r="N608" i="2"/>
  <c r="O608" i="2"/>
  <c r="P608" i="2"/>
  <c r="B609" i="2"/>
  <c r="C609" i="2"/>
  <c r="D609" i="2"/>
  <c r="E609" i="2"/>
  <c r="F609" i="2"/>
  <c r="G609" i="2"/>
  <c r="H609" i="2"/>
  <c r="I609" i="2"/>
  <c r="K609" i="2"/>
  <c r="L609" i="2"/>
  <c r="N609" i="2"/>
  <c r="O609" i="2"/>
  <c r="Q609" i="2"/>
  <c r="R609" i="2"/>
  <c r="B610" i="2"/>
  <c r="C610" i="2"/>
  <c r="D610" i="2"/>
  <c r="O610" i="2" s="1"/>
  <c r="E610" i="2"/>
  <c r="F610" i="2"/>
  <c r="I610" i="2"/>
  <c r="B611" i="2"/>
  <c r="C611" i="2"/>
  <c r="D611" i="2"/>
  <c r="E611" i="2"/>
  <c r="F611" i="2"/>
  <c r="G611" i="2"/>
  <c r="H611" i="2"/>
  <c r="I611" i="2"/>
  <c r="K611" i="2"/>
  <c r="L611" i="2"/>
  <c r="N611" i="2"/>
  <c r="O611" i="2"/>
  <c r="P611" i="2"/>
  <c r="B612" i="2"/>
  <c r="C612" i="2"/>
  <c r="D612" i="2"/>
  <c r="Q612" i="2" s="1"/>
  <c r="E612" i="2"/>
  <c r="F612" i="2"/>
  <c r="G612" i="2"/>
  <c r="H612" i="2"/>
  <c r="I612" i="2"/>
  <c r="J612" i="2"/>
  <c r="K612" i="2"/>
  <c r="L612" i="2"/>
  <c r="M612" i="2"/>
  <c r="N612" i="2"/>
  <c r="O612" i="2"/>
  <c r="P612" i="2"/>
  <c r="R612" i="2"/>
  <c r="B613" i="2"/>
  <c r="C613" i="2"/>
  <c r="D613" i="2"/>
  <c r="R613" i="2" s="1"/>
  <c r="E613" i="2"/>
  <c r="F613" i="2"/>
  <c r="I613" i="2"/>
  <c r="L613" i="2"/>
  <c r="M613" i="2"/>
  <c r="Q613" i="2"/>
  <c r="B614" i="2"/>
  <c r="C614" i="2"/>
  <c r="D614" i="2"/>
  <c r="E614" i="2"/>
  <c r="F614" i="2"/>
  <c r="H614" i="2"/>
  <c r="I614" i="2"/>
  <c r="K614" i="2"/>
  <c r="L614" i="2"/>
  <c r="P614" i="2"/>
  <c r="Q614" i="2"/>
  <c r="B615" i="2"/>
  <c r="C615" i="2"/>
  <c r="D615" i="2"/>
  <c r="O615" i="2" s="1"/>
  <c r="E615" i="2"/>
  <c r="F615" i="2"/>
  <c r="I615" i="2"/>
  <c r="J615" i="2"/>
  <c r="L615" i="2"/>
  <c r="B616" i="2"/>
  <c r="C616" i="2"/>
  <c r="J616" i="2" s="1"/>
  <c r="D616" i="2"/>
  <c r="H616" i="2" s="1"/>
  <c r="E616" i="2"/>
  <c r="F616" i="2"/>
  <c r="G616" i="2"/>
  <c r="I616" i="2"/>
  <c r="K616" i="2"/>
  <c r="L616" i="2"/>
  <c r="N616" i="2"/>
  <c r="O616" i="2"/>
  <c r="Q616" i="2"/>
  <c r="R616" i="2"/>
  <c r="B617" i="2"/>
  <c r="C617" i="2"/>
  <c r="D617" i="2"/>
  <c r="G617" i="2" s="1"/>
  <c r="E617" i="2"/>
  <c r="F617" i="2"/>
  <c r="H617" i="2"/>
  <c r="I617" i="2"/>
  <c r="J617" i="2"/>
  <c r="K617" i="2"/>
  <c r="L617" i="2"/>
  <c r="M617" i="2"/>
  <c r="N617" i="2"/>
  <c r="P617" i="2"/>
  <c r="Q617" i="2"/>
  <c r="R617" i="2"/>
  <c r="B618" i="2"/>
  <c r="C618" i="2"/>
  <c r="D618" i="2"/>
  <c r="E618" i="2"/>
  <c r="F618" i="2"/>
  <c r="G618" i="2"/>
  <c r="H618" i="2"/>
  <c r="I618" i="2"/>
  <c r="L618" i="2"/>
  <c r="M618" i="2"/>
  <c r="O618" i="2"/>
  <c r="P618" i="2"/>
  <c r="Q618" i="2"/>
  <c r="B619" i="2"/>
  <c r="C619" i="2"/>
  <c r="D619" i="2"/>
  <c r="O619" i="2" s="1"/>
  <c r="E619" i="2"/>
  <c r="F619" i="2"/>
  <c r="I619" i="2"/>
  <c r="K619" i="2"/>
  <c r="N619" i="2"/>
  <c r="B620" i="2"/>
  <c r="C620" i="2"/>
  <c r="J620" i="2" s="1"/>
  <c r="D620" i="2"/>
  <c r="Q620" i="2" s="1"/>
  <c r="E620" i="2"/>
  <c r="F620" i="2"/>
  <c r="G620" i="2"/>
  <c r="H620" i="2"/>
  <c r="I620" i="2"/>
  <c r="K620" i="2"/>
  <c r="L620" i="2"/>
  <c r="M620" i="2"/>
  <c r="N620" i="2"/>
  <c r="O620" i="2"/>
  <c r="P620" i="2"/>
  <c r="R620" i="2"/>
  <c r="B621" i="2"/>
  <c r="C621" i="2"/>
  <c r="D621" i="2"/>
  <c r="E621" i="2"/>
  <c r="F621" i="2"/>
  <c r="I621" i="2"/>
  <c r="Q621" i="2"/>
  <c r="R621" i="2"/>
  <c r="B622" i="2"/>
  <c r="C622" i="2"/>
  <c r="D622" i="2"/>
  <c r="Q622" i="2" s="1"/>
  <c r="E622" i="2"/>
  <c r="F622" i="2"/>
  <c r="I622" i="2"/>
  <c r="K622" i="2"/>
  <c r="M622" i="2"/>
  <c r="P622" i="2"/>
  <c r="B623" i="2"/>
  <c r="C623" i="2"/>
  <c r="D623" i="2"/>
  <c r="E623" i="2"/>
  <c r="F623" i="2"/>
  <c r="I623" i="2"/>
  <c r="L623" i="2"/>
  <c r="O623" i="2"/>
  <c r="B624" i="2"/>
  <c r="C624" i="2"/>
  <c r="D624" i="2"/>
  <c r="H624" i="2" s="1"/>
  <c r="E624" i="2"/>
  <c r="F624" i="2"/>
  <c r="G624" i="2"/>
  <c r="I624" i="2"/>
  <c r="J624" i="2"/>
  <c r="K624" i="2"/>
  <c r="L624" i="2"/>
  <c r="N624" i="2"/>
  <c r="O624" i="2"/>
  <c r="Q624" i="2"/>
  <c r="R624" i="2"/>
  <c r="B625" i="2"/>
  <c r="C625" i="2"/>
  <c r="D625" i="2"/>
  <c r="E625" i="2"/>
  <c r="F625" i="2"/>
  <c r="G625" i="2"/>
  <c r="H625" i="2"/>
  <c r="I625" i="2"/>
  <c r="J625" i="2"/>
  <c r="K625" i="2"/>
  <c r="L625" i="2"/>
  <c r="M625" i="2"/>
  <c r="N625" i="2"/>
  <c r="O625" i="2"/>
  <c r="P625" i="2"/>
  <c r="Q625" i="2"/>
  <c r="R625" i="2"/>
  <c r="B626" i="2"/>
  <c r="C626" i="2"/>
  <c r="D626" i="2"/>
  <c r="P626" i="2" s="1"/>
  <c r="E626" i="2"/>
  <c r="F626" i="2"/>
  <c r="G626" i="2"/>
  <c r="H626" i="2"/>
  <c r="I626" i="2"/>
  <c r="L626" i="2"/>
  <c r="M626" i="2"/>
  <c r="O626" i="2"/>
  <c r="B627" i="2"/>
  <c r="C627" i="2"/>
  <c r="D627" i="2"/>
  <c r="H627" i="2" s="1"/>
  <c r="E627" i="2"/>
  <c r="F627" i="2"/>
  <c r="G627" i="2"/>
  <c r="I627" i="2"/>
  <c r="K627" i="2"/>
  <c r="L627" i="2"/>
  <c r="N627" i="2"/>
  <c r="O627" i="2"/>
  <c r="P627" i="2"/>
  <c r="B628" i="2"/>
  <c r="C628" i="2"/>
  <c r="D628" i="2"/>
  <c r="Q628" i="2" s="1"/>
  <c r="E628" i="2"/>
  <c r="F628" i="2"/>
  <c r="G628" i="2"/>
  <c r="H628" i="2"/>
  <c r="I628" i="2"/>
  <c r="J628" i="2"/>
  <c r="K628" i="2"/>
  <c r="L628" i="2"/>
  <c r="M628" i="2"/>
  <c r="N628" i="2"/>
  <c r="O628" i="2"/>
  <c r="P628" i="2"/>
  <c r="R628" i="2"/>
  <c r="B629" i="2"/>
  <c r="C629" i="2"/>
  <c r="D629" i="2"/>
  <c r="E629" i="2"/>
  <c r="F629" i="2"/>
  <c r="I629" i="2"/>
  <c r="J629" i="2"/>
  <c r="L629" i="2"/>
  <c r="M629" i="2"/>
  <c r="Q629" i="2"/>
  <c r="R629" i="2"/>
  <c r="B630" i="2"/>
  <c r="C630" i="2"/>
  <c r="D630" i="2"/>
  <c r="Q630" i="2" s="1"/>
  <c r="E630" i="2"/>
  <c r="F630" i="2"/>
  <c r="I630" i="2"/>
  <c r="K630" i="2"/>
  <c r="L630" i="2"/>
  <c r="P630" i="2"/>
  <c r="B631" i="2"/>
  <c r="C631" i="2"/>
  <c r="D631" i="2"/>
  <c r="E631" i="2"/>
  <c r="F631" i="2"/>
  <c r="G631" i="2"/>
  <c r="H631" i="2"/>
  <c r="I631" i="2"/>
  <c r="J631" i="2"/>
  <c r="L631" i="2"/>
  <c r="O631" i="2"/>
  <c r="P631" i="2"/>
  <c r="R631" i="2"/>
  <c r="B632" i="2"/>
  <c r="C632" i="2"/>
  <c r="D632" i="2"/>
  <c r="H632" i="2" s="1"/>
  <c r="E632" i="2"/>
  <c r="F632" i="2"/>
  <c r="G632" i="2"/>
  <c r="I632" i="2"/>
  <c r="J632" i="2"/>
  <c r="K632" i="2"/>
  <c r="L632" i="2"/>
  <c r="N632" i="2"/>
  <c r="O632" i="2"/>
  <c r="Q632" i="2"/>
  <c r="R632" i="2"/>
  <c r="B633" i="2"/>
  <c r="C633" i="2"/>
  <c r="D633" i="2"/>
  <c r="E633" i="2"/>
  <c r="F633" i="2"/>
  <c r="G633" i="2"/>
  <c r="H633" i="2"/>
  <c r="I633" i="2"/>
  <c r="J633" i="2"/>
  <c r="K633" i="2"/>
  <c r="L633" i="2"/>
  <c r="M633" i="2"/>
  <c r="N633" i="2"/>
  <c r="O633" i="2"/>
  <c r="P633" i="2"/>
  <c r="Q633" i="2"/>
  <c r="R633" i="2"/>
  <c r="B634" i="2"/>
  <c r="C634" i="2"/>
  <c r="D634" i="2"/>
  <c r="P634" i="2" s="1"/>
  <c r="E634" i="2"/>
  <c r="F634" i="2"/>
  <c r="H634" i="2"/>
  <c r="I634" i="2"/>
  <c r="M634" i="2"/>
  <c r="O634" i="2"/>
  <c r="B635" i="2"/>
  <c r="C635" i="2"/>
  <c r="D635" i="2"/>
  <c r="E635" i="2"/>
  <c r="F635" i="2"/>
  <c r="I635" i="2"/>
  <c r="N635" i="2"/>
  <c r="B636" i="2"/>
  <c r="C636" i="2"/>
  <c r="M636" i="2" s="1"/>
  <c r="D636" i="2"/>
  <c r="Q636" i="2" s="1"/>
  <c r="E636" i="2"/>
  <c r="F636" i="2"/>
  <c r="G636" i="2"/>
  <c r="H636" i="2"/>
  <c r="I636" i="2"/>
  <c r="J636" i="2"/>
  <c r="K636" i="2"/>
  <c r="L636" i="2"/>
  <c r="N636" i="2"/>
  <c r="O636" i="2"/>
  <c r="P636" i="2"/>
  <c r="R636" i="2"/>
  <c r="B637" i="2"/>
  <c r="C637" i="2"/>
  <c r="D637" i="2"/>
  <c r="E637" i="2"/>
  <c r="F637" i="2"/>
  <c r="I637" i="2"/>
  <c r="J637" i="2"/>
  <c r="L637" i="2"/>
  <c r="M637" i="2"/>
  <c r="N637" i="2"/>
  <c r="Q637" i="2"/>
  <c r="R637" i="2"/>
  <c r="B638" i="2"/>
  <c r="C638" i="2"/>
  <c r="D638" i="2"/>
  <c r="K638" i="2" s="1"/>
  <c r="E638" i="2"/>
  <c r="F638" i="2"/>
  <c r="H638" i="2"/>
  <c r="I638" i="2"/>
  <c r="L638" i="2"/>
  <c r="M638" i="2"/>
  <c r="P638" i="2"/>
  <c r="Q638" i="2"/>
  <c r="B639" i="2"/>
  <c r="C639" i="2"/>
  <c r="D639" i="2"/>
  <c r="E639" i="2"/>
  <c r="F639" i="2"/>
  <c r="G639" i="2"/>
  <c r="H639" i="2"/>
  <c r="I639" i="2"/>
  <c r="J639" i="2"/>
  <c r="K639" i="2"/>
  <c r="L639" i="2"/>
  <c r="O639" i="2"/>
  <c r="P639" i="2"/>
  <c r="R639" i="2"/>
  <c r="B640" i="2"/>
  <c r="C640" i="2"/>
  <c r="D640" i="2"/>
  <c r="H640" i="2" s="1"/>
  <c r="E640" i="2"/>
  <c r="F640" i="2"/>
  <c r="G640" i="2"/>
  <c r="I640" i="2"/>
  <c r="J640" i="2"/>
  <c r="K640" i="2"/>
  <c r="L640" i="2"/>
  <c r="N640" i="2"/>
  <c r="O640" i="2"/>
  <c r="Q640" i="2"/>
  <c r="R640" i="2"/>
  <c r="B641" i="2"/>
  <c r="C641" i="2"/>
  <c r="D641" i="2"/>
  <c r="E641" i="2"/>
  <c r="F641" i="2"/>
  <c r="G641" i="2"/>
  <c r="H641" i="2"/>
  <c r="I641" i="2"/>
  <c r="J641" i="2"/>
  <c r="K641" i="2"/>
  <c r="L641" i="2"/>
  <c r="M641" i="2"/>
  <c r="N641" i="2"/>
  <c r="O641" i="2"/>
  <c r="P641" i="2"/>
  <c r="Q641" i="2"/>
  <c r="R641" i="2"/>
  <c r="B642" i="2"/>
  <c r="C642" i="2"/>
  <c r="D642" i="2"/>
  <c r="P642" i="2" s="1"/>
  <c r="E642" i="2"/>
  <c r="F642" i="2"/>
  <c r="I642" i="2"/>
  <c r="L642" i="2"/>
  <c r="O642" i="2"/>
  <c r="B643" i="2"/>
  <c r="C643" i="2"/>
  <c r="D643" i="2"/>
  <c r="E643" i="2"/>
  <c r="F643" i="2"/>
  <c r="I643" i="2"/>
  <c r="N643" i="2"/>
  <c r="O643" i="2"/>
  <c r="B644" i="2"/>
  <c r="C644" i="2"/>
  <c r="D644" i="2"/>
  <c r="Q644" i="2" s="1"/>
  <c r="E644" i="2"/>
  <c r="F644" i="2"/>
  <c r="G644" i="2"/>
  <c r="H644" i="2"/>
  <c r="I644" i="2"/>
  <c r="J644" i="2"/>
  <c r="K644" i="2"/>
  <c r="L644" i="2"/>
  <c r="M644" i="2"/>
  <c r="N644" i="2"/>
  <c r="O644" i="2"/>
  <c r="P644" i="2"/>
  <c r="R644" i="2"/>
  <c r="B645" i="2"/>
  <c r="C645" i="2"/>
  <c r="D645" i="2"/>
  <c r="R645" i="2" s="1"/>
  <c r="E645" i="2"/>
  <c r="F645" i="2"/>
  <c r="I645" i="2"/>
  <c r="J645" i="2"/>
  <c r="M645" i="2"/>
  <c r="N645" i="2"/>
  <c r="Q645" i="2"/>
  <c r="B646" i="2"/>
  <c r="C646" i="2"/>
  <c r="D646" i="2"/>
  <c r="E646" i="2"/>
  <c r="F646" i="2"/>
  <c r="I646" i="2"/>
  <c r="P646" i="2"/>
  <c r="B647" i="2"/>
  <c r="C647" i="2"/>
  <c r="D647" i="2"/>
  <c r="O647" i="2" s="1"/>
  <c r="E647" i="2"/>
  <c r="F647" i="2"/>
  <c r="G647" i="2"/>
  <c r="H647" i="2"/>
  <c r="I647" i="2"/>
  <c r="J647" i="2"/>
  <c r="K647" i="2"/>
  <c r="L647" i="2"/>
  <c r="R647" i="2"/>
  <c r="B648" i="2"/>
  <c r="C648" i="2"/>
  <c r="D648" i="2"/>
  <c r="H648" i="2" s="1"/>
  <c r="E648" i="2"/>
  <c r="F648" i="2"/>
  <c r="G648" i="2"/>
  <c r="I648" i="2"/>
  <c r="J648" i="2"/>
  <c r="K648" i="2"/>
  <c r="L648" i="2"/>
  <c r="N648" i="2"/>
  <c r="O648" i="2"/>
  <c r="Q648" i="2"/>
  <c r="R648" i="2"/>
  <c r="B649" i="2"/>
  <c r="C649" i="2"/>
  <c r="D649" i="2"/>
  <c r="E649" i="2"/>
  <c r="F649" i="2"/>
  <c r="G649" i="2"/>
  <c r="H649" i="2"/>
  <c r="I649" i="2"/>
  <c r="J649" i="2"/>
  <c r="K649" i="2"/>
  <c r="L649" i="2"/>
  <c r="M649" i="2"/>
  <c r="N649" i="2"/>
  <c r="O649" i="2"/>
  <c r="P649" i="2"/>
  <c r="Q649" i="2"/>
  <c r="R649" i="2"/>
  <c r="B650" i="2"/>
  <c r="C650" i="2"/>
  <c r="D650" i="2"/>
  <c r="H650" i="2" s="1"/>
  <c r="E650" i="2"/>
  <c r="F650" i="2"/>
  <c r="G650" i="2"/>
  <c r="I650" i="2"/>
  <c r="L650" i="2"/>
  <c r="M650" i="2"/>
  <c r="O650" i="2"/>
  <c r="P650" i="2"/>
  <c r="Q650" i="2"/>
  <c r="B651" i="2"/>
  <c r="C651" i="2"/>
  <c r="D651" i="2"/>
  <c r="E651" i="2"/>
  <c r="F651" i="2"/>
  <c r="G651" i="2"/>
  <c r="H651" i="2"/>
  <c r="I651" i="2"/>
  <c r="K651" i="2"/>
  <c r="N651" i="2"/>
  <c r="O651" i="2"/>
  <c r="P651" i="2"/>
  <c r="B652" i="2"/>
  <c r="C652" i="2"/>
  <c r="D652" i="2"/>
  <c r="Q652" i="2" s="1"/>
  <c r="E652" i="2"/>
  <c r="F652" i="2"/>
  <c r="G652" i="2"/>
  <c r="H652" i="2"/>
  <c r="I652" i="2"/>
  <c r="J652" i="2"/>
  <c r="K652" i="2"/>
  <c r="L652" i="2"/>
  <c r="M652" i="2"/>
  <c r="N652" i="2"/>
  <c r="O652" i="2"/>
  <c r="P652" i="2"/>
  <c r="R652" i="2"/>
  <c r="B653" i="2"/>
  <c r="C653" i="2"/>
  <c r="D653" i="2"/>
  <c r="R653" i="2" s="1"/>
  <c r="E653" i="2"/>
  <c r="F653" i="2"/>
  <c r="I653" i="2"/>
  <c r="J653" i="2"/>
  <c r="L653" i="2"/>
  <c r="N653" i="2"/>
  <c r="Q653" i="2"/>
  <c r="B654" i="2"/>
  <c r="C654" i="2"/>
  <c r="D654" i="2"/>
  <c r="E654" i="2"/>
  <c r="F654" i="2"/>
  <c r="I654" i="2"/>
  <c r="P654" i="2"/>
  <c r="Q654" i="2"/>
  <c r="B655" i="2"/>
  <c r="C655" i="2"/>
  <c r="D655" i="2"/>
  <c r="O655" i="2" s="1"/>
  <c r="E655" i="2"/>
  <c r="F655" i="2"/>
  <c r="H655" i="2"/>
  <c r="I655" i="2"/>
  <c r="K655" i="2"/>
  <c r="L655" i="2"/>
  <c r="B656" i="2"/>
  <c r="C656" i="2"/>
  <c r="D656" i="2"/>
  <c r="H656" i="2" s="1"/>
  <c r="E656" i="2"/>
  <c r="F656" i="2"/>
  <c r="G656" i="2"/>
  <c r="I656" i="2"/>
  <c r="J656" i="2"/>
  <c r="K656" i="2"/>
  <c r="L656" i="2"/>
  <c r="N656" i="2"/>
  <c r="O656" i="2"/>
  <c r="Q656" i="2"/>
  <c r="R656" i="2"/>
  <c r="B657" i="2"/>
  <c r="C657" i="2"/>
  <c r="D657" i="2"/>
  <c r="E657" i="2"/>
  <c r="F657" i="2"/>
  <c r="G657" i="2"/>
  <c r="H657" i="2"/>
  <c r="I657" i="2"/>
  <c r="J657" i="2"/>
  <c r="K657" i="2"/>
  <c r="L657" i="2"/>
  <c r="M657" i="2"/>
  <c r="N657" i="2"/>
  <c r="O657" i="2"/>
  <c r="P657" i="2"/>
  <c r="Q657" i="2"/>
  <c r="R657" i="2"/>
  <c r="B658" i="2"/>
  <c r="C658" i="2"/>
  <c r="D658" i="2"/>
  <c r="O658" i="2" s="1"/>
  <c r="E658" i="2"/>
  <c r="F658" i="2"/>
  <c r="I658" i="2"/>
  <c r="B659" i="2"/>
  <c r="C659" i="2"/>
  <c r="D659" i="2"/>
  <c r="O659" i="2" s="1"/>
  <c r="E659" i="2"/>
  <c r="F659" i="2"/>
  <c r="G659" i="2"/>
  <c r="H659" i="2"/>
  <c r="I659" i="2"/>
  <c r="K659" i="2"/>
  <c r="L659" i="2"/>
  <c r="N659" i="2"/>
  <c r="P659" i="2"/>
  <c r="B660" i="2"/>
  <c r="C660" i="2"/>
  <c r="D660" i="2"/>
  <c r="Q660" i="2" s="1"/>
  <c r="E660" i="2"/>
  <c r="F660" i="2"/>
  <c r="G660" i="2"/>
  <c r="H660" i="2"/>
  <c r="I660" i="2"/>
  <c r="J660" i="2"/>
  <c r="K660" i="2"/>
  <c r="L660" i="2"/>
  <c r="M660" i="2"/>
  <c r="N660" i="2"/>
  <c r="O660" i="2"/>
  <c r="P660" i="2"/>
  <c r="R660" i="2"/>
  <c r="B661" i="2"/>
  <c r="C661" i="2"/>
  <c r="D661" i="2"/>
  <c r="R661" i="2" s="1"/>
  <c r="E661" i="2"/>
  <c r="F661" i="2"/>
  <c r="I661" i="2"/>
  <c r="L661" i="2"/>
  <c r="M661" i="2"/>
  <c r="Q661" i="2"/>
  <c r="B662" i="2"/>
  <c r="C662" i="2"/>
  <c r="D662" i="2"/>
  <c r="E662" i="2"/>
  <c r="F662" i="2"/>
  <c r="H662" i="2"/>
  <c r="I662" i="2"/>
  <c r="K662" i="2"/>
  <c r="L662" i="2"/>
  <c r="M662" i="2"/>
  <c r="P662" i="2"/>
  <c r="Q662" i="2"/>
  <c r="B663" i="2"/>
  <c r="C663" i="2"/>
  <c r="D663" i="2"/>
  <c r="O663" i="2" s="1"/>
  <c r="E663" i="2"/>
  <c r="F663" i="2"/>
  <c r="I663" i="2"/>
  <c r="J663" i="2"/>
  <c r="L663" i="2"/>
  <c r="B664" i="2"/>
  <c r="C664" i="2"/>
  <c r="J664" i="2" s="1"/>
  <c r="D664" i="2"/>
  <c r="H664" i="2" s="1"/>
  <c r="E664" i="2"/>
  <c r="F664" i="2"/>
  <c r="G664" i="2"/>
  <c r="I664" i="2"/>
  <c r="K664" i="2"/>
  <c r="L664" i="2"/>
  <c r="N664" i="2"/>
  <c r="O664" i="2"/>
  <c r="Q664" i="2"/>
  <c r="R664" i="2"/>
  <c r="B665" i="2"/>
  <c r="C665" i="2"/>
  <c r="D665" i="2"/>
  <c r="E665" i="2"/>
  <c r="F665" i="2"/>
  <c r="G665" i="2"/>
  <c r="H665" i="2"/>
  <c r="I665" i="2"/>
  <c r="J665" i="2"/>
  <c r="K665" i="2"/>
  <c r="L665" i="2"/>
  <c r="M665" i="2"/>
  <c r="N665" i="2"/>
  <c r="O665" i="2"/>
  <c r="P665" i="2"/>
  <c r="Q665" i="2"/>
  <c r="R665" i="2"/>
  <c r="B666" i="2"/>
  <c r="C666" i="2"/>
  <c r="D666" i="2"/>
  <c r="E666" i="2"/>
  <c r="F666" i="2"/>
  <c r="I666" i="2"/>
  <c r="M666" i="2"/>
  <c r="O666" i="2"/>
  <c r="B667" i="2"/>
  <c r="C667" i="2"/>
  <c r="D667" i="2"/>
  <c r="E667" i="2"/>
  <c r="F667" i="2"/>
  <c r="G667" i="2"/>
  <c r="H667" i="2"/>
  <c r="I667" i="2"/>
  <c r="K667" i="2"/>
  <c r="L667" i="2"/>
  <c r="N667" i="2"/>
  <c r="O667" i="2"/>
  <c r="P667" i="2"/>
  <c r="Q667" i="2"/>
  <c r="B668" i="2"/>
  <c r="C668" i="2"/>
  <c r="M668" i="2" s="1"/>
  <c r="D668" i="2"/>
  <c r="Q668" i="2" s="1"/>
  <c r="E668" i="2"/>
  <c r="F668" i="2"/>
  <c r="G668" i="2"/>
  <c r="H668" i="2"/>
  <c r="I668" i="2"/>
  <c r="J668" i="2"/>
  <c r="K668" i="2"/>
  <c r="L668" i="2"/>
  <c r="N668" i="2"/>
  <c r="O668" i="2"/>
  <c r="P668" i="2"/>
  <c r="R668" i="2"/>
  <c r="B669" i="2"/>
  <c r="C669" i="2"/>
  <c r="D669" i="2"/>
  <c r="O669" i="2" s="1"/>
  <c r="E669" i="2"/>
  <c r="F669" i="2"/>
  <c r="G669" i="2"/>
  <c r="I669" i="2"/>
  <c r="L669" i="2"/>
  <c r="M669" i="2"/>
  <c r="N669" i="2"/>
  <c r="R669" i="2"/>
  <c r="B670" i="2"/>
  <c r="C670" i="2"/>
  <c r="D670" i="2"/>
  <c r="P670" i="2" s="1"/>
  <c r="E670" i="2"/>
  <c r="F670" i="2"/>
  <c r="I670" i="2"/>
  <c r="K670" i="2"/>
  <c r="L670" i="2"/>
  <c r="N670" i="2"/>
  <c r="B671" i="2"/>
  <c r="C671" i="2"/>
  <c r="D671" i="2"/>
  <c r="E671" i="2"/>
  <c r="F671" i="2"/>
  <c r="I671" i="2"/>
  <c r="L671" i="2"/>
  <c r="M671" i="2"/>
  <c r="B672" i="2"/>
  <c r="C672" i="2"/>
  <c r="D672" i="2"/>
  <c r="E672" i="2"/>
  <c r="F672" i="2"/>
  <c r="G672" i="2"/>
  <c r="I672" i="2"/>
  <c r="J672" i="2"/>
  <c r="K672" i="2"/>
  <c r="L672" i="2"/>
  <c r="N672" i="2"/>
  <c r="O672" i="2"/>
  <c r="Q672" i="2"/>
  <c r="R672" i="2"/>
  <c r="B673" i="2"/>
  <c r="C673" i="2"/>
  <c r="D673" i="2"/>
  <c r="E673" i="2"/>
  <c r="F673" i="2"/>
  <c r="G673" i="2"/>
  <c r="H673" i="2"/>
  <c r="I673" i="2"/>
  <c r="J673" i="2"/>
  <c r="K673" i="2"/>
  <c r="L673" i="2"/>
  <c r="M673" i="2"/>
  <c r="N673" i="2"/>
  <c r="O673" i="2"/>
  <c r="P673" i="2"/>
  <c r="Q673" i="2"/>
  <c r="R673" i="2"/>
  <c r="B674" i="2"/>
  <c r="C674" i="2"/>
  <c r="D674" i="2"/>
  <c r="O674" i="2" s="1"/>
  <c r="E674" i="2"/>
  <c r="F674" i="2"/>
  <c r="G674" i="2"/>
  <c r="I674" i="2"/>
  <c r="J674" i="2"/>
  <c r="L674" i="2"/>
  <c r="M674" i="2"/>
  <c r="P674" i="2"/>
  <c r="Q674" i="2"/>
  <c r="B675" i="2"/>
  <c r="C675" i="2"/>
  <c r="D675" i="2"/>
  <c r="O675" i="2" s="1"/>
  <c r="E675" i="2"/>
  <c r="F675" i="2"/>
  <c r="G675" i="2"/>
  <c r="H675" i="2"/>
  <c r="I675" i="2"/>
  <c r="K675" i="2"/>
  <c r="L675" i="2"/>
  <c r="N675" i="2"/>
  <c r="Q675" i="2"/>
  <c r="B676" i="2"/>
  <c r="C676" i="2"/>
  <c r="D676" i="2"/>
  <c r="Q676" i="2" s="1"/>
  <c r="E676" i="2"/>
  <c r="F676" i="2"/>
  <c r="G676" i="2"/>
  <c r="H676" i="2"/>
  <c r="I676" i="2"/>
  <c r="J676" i="2"/>
  <c r="K676" i="2"/>
  <c r="L676" i="2"/>
  <c r="M676" i="2"/>
  <c r="N676" i="2"/>
  <c r="O676" i="2"/>
  <c r="P676" i="2"/>
  <c r="R676" i="2"/>
  <c r="B677" i="2"/>
  <c r="C677" i="2"/>
  <c r="D677" i="2"/>
  <c r="O677" i="2" s="1"/>
  <c r="E677" i="2"/>
  <c r="F677" i="2"/>
  <c r="I677" i="2"/>
  <c r="J677" i="2"/>
  <c r="L677" i="2"/>
  <c r="N677" i="2"/>
  <c r="B678" i="2"/>
  <c r="C678" i="2"/>
  <c r="D678" i="2"/>
  <c r="E678" i="2"/>
  <c r="F678" i="2"/>
  <c r="I678" i="2"/>
  <c r="B679" i="2"/>
  <c r="C679" i="2"/>
  <c r="D679" i="2"/>
  <c r="M679" i="2" s="1"/>
  <c r="E679" i="2"/>
  <c r="F679" i="2"/>
  <c r="G679" i="2"/>
  <c r="I679" i="2"/>
  <c r="J679" i="2"/>
  <c r="K679" i="2"/>
  <c r="L679" i="2"/>
  <c r="O679" i="2"/>
  <c r="P679" i="2"/>
  <c r="B680" i="2"/>
  <c r="C680" i="2"/>
  <c r="D680" i="2"/>
  <c r="O680" i="2" s="1"/>
  <c r="E680" i="2"/>
  <c r="F680" i="2"/>
  <c r="G680" i="2"/>
  <c r="I680" i="2"/>
  <c r="K680" i="2"/>
  <c r="L680" i="2"/>
  <c r="N680" i="2"/>
  <c r="R680" i="2"/>
  <c r="B681" i="2"/>
  <c r="C681" i="2"/>
  <c r="D681" i="2"/>
  <c r="G681" i="2" s="1"/>
  <c r="E681" i="2"/>
  <c r="F681" i="2"/>
  <c r="H681" i="2"/>
  <c r="I681" i="2"/>
  <c r="J681" i="2"/>
  <c r="K681" i="2"/>
  <c r="L681" i="2"/>
  <c r="M681" i="2"/>
  <c r="N681" i="2"/>
  <c r="P681" i="2"/>
  <c r="Q681" i="2"/>
  <c r="R681" i="2"/>
  <c r="B682" i="2"/>
  <c r="C682" i="2"/>
  <c r="D682" i="2"/>
  <c r="E682" i="2"/>
  <c r="F682" i="2"/>
  <c r="G682" i="2"/>
  <c r="H682" i="2"/>
  <c r="I682" i="2"/>
  <c r="J682" i="2"/>
  <c r="L682" i="2"/>
  <c r="M682" i="2"/>
  <c r="O682" i="2"/>
  <c r="P682" i="2"/>
  <c r="Q682" i="2"/>
  <c r="R682" i="2"/>
  <c r="B683" i="2"/>
  <c r="C683" i="2"/>
  <c r="D683" i="2"/>
  <c r="E683" i="2"/>
  <c r="F683" i="2"/>
  <c r="I683" i="2"/>
  <c r="L683" i="2"/>
  <c r="B684" i="2"/>
  <c r="C684" i="2"/>
  <c r="D684" i="2"/>
  <c r="Q684" i="2" s="1"/>
  <c r="E684" i="2"/>
  <c r="F684" i="2"/>
  <c r="G684" i="2"/>
  <c r="H684" i="2"/>
  <c r="I684" i="2"/>
  <c r="J684" i="2"/>
  <c r="K684" i="2"/>
  <c r="L684" i="2"/>
  <c r="M684" i="2"/>
  <c r="N684" i="2"/>
  <c r="O684" i="2"/>
  <c r="P684" i="2"/>
  <c r="R684" i="2"/>
  <c r="B685" i="2"/>
  <c r="C685" i="2"/>
  <c r="D685" i="2"/>
  <c r="E685" i="2"/>
  <c r="F685" i="2"/>
  <c r="G685" i="2"/>
  <c r="I685" i="2"/>
  <c r="J685" i="2"/>
  <c r="L685" i="2"/>
  <c r="M685" i="2"/>
  <c r="N685" i="2"/>
  <c r="O685" i="2"/>
  <c r="Q685" i="2"/>
  <c r="R685" i="2"/>
  <c r="B686" i="2"/>
  <c r="C686" i="2"/>
  <c r="D686" i="2"/>
  <c r="P686" i="2" s="1"/>
  <c r="E686" i="2"/>
  <c r="F686" i="2"/>
  <c r="H686" i="2"/>
  <c r="I686" i="2"/>
  <c r="L686" i="2"/>
  <c r="M686" i="2"/>
  <c r="N686" i="2"/>
  <c r="B687" i="2"/>
  <c r="C687" i="2"/>
  <c r="D687" i="2"/>
  <c r="E687" i="2"/>
  <c r="F687" i="2"/>
  <c r="G687" i="2"/>
  <c r="H687" i="2"/>
  <c r="I687" i="2"/>
  <c r="J687" i="2"/>
  <c r="K687" i="2"/>
  <c r="L687" i="2"/>
  <c r="M687" i="2"/>
  <c r="O687" i="2"/>
  <c r="P687" i="2"/>
  <c r="R687" i="2"/>
  <c r="B688" i="2"/>
  <c r="C688" i="2"/>
  <c r="D688" i="2"/>
  <c r="E688" i="2"/>
  <c r="F688" i="2"/>
  <c r="I688" i="2"/>
  <c r="L688" i="2"/>
  <c r="N688" i="2"/>
  <c r="B689" i="2"/>
  <c r="C689" i="2"/>
  <c r="D689" i="2"/>
  <c r="E689" i="2"/>
  <c r="F689" i="2"/>
  <c r="G689" i="2"/>
  <c r="H689" i="2"/>
  <c r="I689" i="2"/>
  <c r="J689" i="2"/>
  <c r="K689" i="2"/>
  <c r="L689" i="2"/>
  <c r="M689" i="2"/>
  <c r="N689" i="2"/>
  <c r="O689" i="2"/>
  <c r="P689" i="2"/>
  <c r="Q689" i="2"/>
  <c r="R689" i="2"/>
  <c r="B690" i="2"/>
  <c r="C690" i="2"/>
  <c r="D690" i="2"/>
  <c r="E690" i="2"/>
  <c r="F690" i="2"/>
  <c r="I690" i="2"/>
  <c r="B691" i="2"/>
  <c r="C691" i="2"/>
  <c r="D691" i="2"/>
  <c r="E691" i="2"/>
  <c r="F691" i="2"/>
  <c r="G691" i="2"/>
  <c r="H691" i="2"/>
  <c r="I691" i="2"/>
  <c r="K691" i="2"/>
  <c r="L691" i="2"/>
  <c r="N691" i="2"/>
  <c r="O691" i="2"/>
  <c r="P691" i="2"/>
  <c r="Q691" i="2"/>
  <c r="B692" i="2"/>
  <c r="C692" i="2"/>
  <c r="D692" i="2"/>
  <c r="Q692" i="2" s="1"/>
  <c r="E692" i="2"/>
  <c r="F692" i="2"/>
  <c r="G692" i="2"/>
  <c r="H692" i="2"/>
  <c r="I692" i="2"/>
  <c r="J692" i="2"/>
  <c r="K692" i="2"/>
  <c r="L692" i="2"/>
  <c r="M692" i="2"/>
  <c r="N692" i="2"/>
  <c r="O692" i="2"/>
  <c r="P692" i="2"/>
  <c r="R692" i="2"/>
  <c r="B693" i="2"/>
  <c r="C693" i="2"/>
  <c r="D693" i="2"/>
  <c r="O693" i="2" s="1"/>
  <c r="E693" i="2"/>
  <c r="F693" i="2"/>
  <c r="G693" i="2"/>
  <c r="I693" i="2"/>
  <c r="L693" i="2"/>
  <c r="M693" i="2"/>
  <c r="N693" i="2"/>
  <c r="R693" i="2"/>
  <c r="B694" i="2"/>
  <c r="C694" i="2"/>
  <c r="D694" i="2"/>
  <c r="P694" i="2" s="1"/>
  <c r="E694" i="2"/>
  <c r="F694" i="2"/>
  <c r="I694" i="2"/>
  <c r="K694" i="2"/>
  <c r="L694" i="2"/>
  <c r="N694" i="2"/>
  <c r="B695" i="2"/>
  <c r="C695" i="2"/>
  <c r="D695" i="2"/>
  <c r="L695" i="2" s="1"/>
  <c r="E695" i="2"/>
  <c r="F695" i="2"/>
  <c r="I695" i="2"/>
  <c r="B696" i="2"/>
  <c r="C696" i="2"/>
  <c r="D696" i="2"/>
  <c r="E696" i="2"/>
  <c r="F696" i="2"/>
  <c r="G696" i="2"/>
  <c r="I696" i="2"/>
  <c r="J696" i="2"/>
  <c r="K696" i="2"/>
  <c r="L696" i="2"/>
  <c r="N696" i="2"/>
  <c r="O696" i="2"/>
  <c r="Q696" i="2"/>
  <c r="R696" i="2"/>
  <c r="B697" i="2"/>
  <c r="C697" i="2"/>
  <c r="M697" i="2" s="1"/>
  <c r="D697" i="2"/>
  <c r="E697" i="2"/>
  <c r="F697" i="2"/>
  <c r="G697" i="2"/>
  <c r="H697" i="2"/>
  <c r="I697" i="2"/>
  <c r="J697" i="2"/>
  <c r="K697" i="2"/>
  <c r="L697" i="2"/>
  <c r="N697" i="2"/>
  <c r="O697" i="2"/>
  <c r="P697" i="2"/>
  <c r="Q697" i="2"/>
  <c r="R697" i="2"/>
  <c r="B698" i="2"/>
  <c r="C698" i="2"/>
  <c r="D698" i="2"/>
  <c r="O698" i="2" s="1"/>
  <c r="E698" i="2"/>
  <c r="F698" i="2"/>
  <c r="G698" i="2"/>
  <c r="I698" i="2"/>
  <c r="J698" i="2"/>
  <c r="L698" i="2"/>
  <c r="M698" i="2"/>
  <c r="P698" i="2"/>
  <c r="Q698" i="2"/>
  <c r="B699" i="2"/>
  <c r="C699" i="2"/>
  <c r="D699" i="2"/>
  <c r="O699" i="2" s="1"/>
  <c r="E699" i="2"/>
  <c r="F699" i="2"/>
  <c r="G699" i="2"/>
  <c r="H699" i="2"/>
  <c r="I699" i="2"/>
  <c r="K699" i="2"/>
  <c r="L699" i="2"/>
  <c r="N699" i="2"/>
  <c r="Q699" i="2"/>
  <c r="B700" i="2"/>
  <c r="C700" i="2"/>
  <c r="D700" i="2"/>
  <c r="Q700" i="2" s="1"/>
  <c r="E700" i="2"/>
  <c r="F700" i="2"/>
  <c r="G700" i="2"/>
  <c r="H700" i="2"/>
  <c r="I700" i="2"/>
  <c r="J700" i="2"/>
  <c r="K700" i="2"/>
  <c r="L700" i="2"/>
  <c r="M700" i="2"/>
  <c r="N700" i="2"/>
  <c r="O700" i="2"/>
  <c r="P700" i="2"/>
  <c r="R700" i="2"/>
  <c r="B701" i="2"/>
  <c r="C701" i="2"/>
  <c r="D701" i="2"/>
  <c r="O701" i="2" s="1"/>
  <c r="E701" i="2"/>
  <c r="F701" i="2"/>
  <c r="I701" i="2"/>
  <c r="J701" i="2"/>
  <c r="L701" i="2"/>
  <c r="N701" i="2"/>
  <c r="B702" i="2"/>
  <c r="C702" i="2"/>
  <c r="D702" i="2"/>
  <c r="E702" i="2"/>
  <c r="F702" i="2"/>
  <c r="I702" i="2"/>
  <c r="B703" i="2"/>
  <c r="C703" i="2"/>
  <c r="D703" i="2"/>
  <c r="M703" i="2" s="1"/>
  <c r="E703" i="2"/>
  <c r="F703" i="2"/>
  <c r="G703" i="2"/>
  <c r="I703" i="2"/>
  <c r="J703" i="2"/>
  <c r="K703" i="2"/>
  <c r="L703" i="2"/>
  <c r="O703" i="2"/>
  <c r="P703" i="2"/>
  <c r="B704" i="2"/>
  <c r="C704" i="2"/>
  <c r="D704" i="2"/>
  <c r="O704" i="2" s="1"/>
  <c r="E704" i="2"/>
  <c r="F704" i="2"/>
  <c r="G704" i="2"/>
  <c r="I704" i="2"/>
  <c r="K704" i="2"/>
  <c r="L704" i="2"/>
  <c r="N704" i="2"/>
  <c r="R704" i="2"/>
  <c r="B705" i="2"/>
  <c r="C705" i="2"/>
  <c r="D705" i="2"/>
  <c r="E705" i="2"/>
  <c r="F705" i="2"/>
  <c r="G705" i="2"/>
  <c r="H705" i="2"/>
  <c r="I705" i="2"/>
  <c r="J705" i="2"/>
  <c r="K705" i="2"/>
  <c r="L705" i="2"/>
  <c r="M705" i="2"/>
  <c r="N705" i="2"/>
  <c r="O705" i="2"/>
  <c r="P705" i="2"/>
  <c r="Q705" i="2"/>
  <c r="R705" i="2"/>
  <c r="B706" i="2"/>
  <c r="C706" i="2"/>
  <c r="D706" i="2"/>
  <c r="O706" i="2" s="1"/>
  <c r="E706" i="2"/>
  <c r="F706" i="2"/>
  <c r="H706" i="2"/>
  <c r="I706" i="2"/>
  <c r="L706" i="2"/>
  <c r="M706" i="2"/>
  <c r="R706" i="2"/>
  <c r="B707" i="2"/>
  <c r="C707" i="2"/>
  <c r="D707" i="2"/>
  <c r="O707" i="2" s="1"/>
  <c r="E707" i="2"/>
  <c r="F707" i="2"/>
  <c r="I707" i="2"/>
  <c r="K707" i="2"/>
  <c r="N707" i="2"/>
  <c r="B708" i="2"/>
  <c r="C708" i="2"/>
  <c r="D708" i="2"/>
  <c r="Q708" i="2" s="1"/>
  <c r="E708" i="2"/>
  <c r="F708" i="2"/>
  <c r="G708" i="2"/>
  <c r="H708" i="2"/>
  <c r="I708" i="2"/>
  <c r="K708" i="2"/>
  <c r="L708" i="2"/>
  <c r="N708" i="2"/>
  <c r="O708" i="2"/>
  <c r="P708" i="2"/>
  <c r="R708" i="2"/>
  <c r="B709" i="2"/>
  <c r="C709" i="2"/>
  <c r="D709" i="2"/>
  <c r="E709" i="2"/>
  <c r="F709" i="2"/>
  <c r="I709" i="2"/>
  <c r="B710" i="2"/>
  <c r="C710" i="2"/>
  <c r="D710" i="2"/>
  <c r="E710" i="2"/>
  <c r="F710" i="2"/>
  <c r="H710" i="2"/>
  <c r="I710" i="2"/>
  <c r="K710" i="2"/>
  <c r="L710" i="2"/>
  <c r="M710" i="2"/>
  <c r="N710" i="2"/>
  <c r="P710" i="2"/>
  <c r="Q710" i="2"/>
  <c r="B711" i="2"/>
  <c r="C711" i="2"/>
  <c r="D711" i="2"/>
  <c r="M711" i="2" s="1"/>
  <c r="E711" i="2"/>
  <c r="F711" i="2"/>
  <c r="H711" i="2"/>
  <c r="I711" i="2"/>
  <c r="K711" i="2"/>
  <c r="L711" i="2"/>
  <c r="R711" i="2"/>
  <c r="B712" i="2"/>
  <c r="C712" i="2"/>
  <c r="D712" i="2"/>
  <c r="O712" i="2" s="1"/>
  <c r="E712" i="2"/>
  <c r="F712" i="2"/>
  <c r="I712" i="2"/>
  <c r="J712" i="2"/>
  <c r="K712" i="2"/>
  <c r="N712" i="2"/>
  <c r="B713" i="2"/>
  <c r="C713" i="2"/>
  <c r="D713" i="2"/>
  <c r="E713" i="2"/>
  <c r="F713" i="2"/>
  <c r="G713" i="2"/>
  <c r="H713" i="2"/>
  <c r="I713" i="2"/>
  <c r="J713" i="2"/>
  <c r="K713" i="2"/>
  <c r="L713" i="2"/>
  <c r="M713" i="2"/>
  <c r="N713" i="2"/>
  <c r="O713" i="2"/>
  <c r="P713" i="2"/>
  <c r="Q713" i="2"/>
  <c r="R713" i="2"/>
  <c r="B714" i="2"/>
  <c r="C714" i="2"/>
  <c r="D714" i="2"/>
  <c r="E714" i="2"/>
  <c r="F714" i="2"/>
  <c r="G714" i="2"/>
  <c r="H714" i="2"/>
  <c r="I714" i="2"/>
  <c r="J714" i="2"/>
  <c r="L714" i="2"/>
  <c r="M714" i="2"/>
  <c r="O714" i="2"/>
  <c r="P714" i="2"/>
  <c r="Q714" i="2"/>
  <c r="R714" i="2"/>
  <c r="B715" i="2"/>
  <c r="C715" i="2"/>
  <c r="D715" i="2"/>
  <c r="E715" i="2"/>
  <c r="F715" i="2"/>
  <c r="I715" i="2"/>
  <c r="B716" i="2"/>
  <c r="C716" i="2"/>
  <c r="D716" i="2"/>
  <c r="Q716" i="2" s="1"/>
  <c r="E716" i="2"/>
  <c r="F716" i="2"/>
  <c r="G716" i="2"/>
  <c r="H716" i="2"/>
  <c r="I716" i="2"/>
  <c r="J716" i="2"/>
  <c r="K716" i="2"/>
  <c r="L716" i="2"/>
  <c r="M716" i="2"/>
  <c r="N716" i="2"/>
  <c r="O716" i="2"/>
  <c r="P716" i="2"/>
  <c r="R716" i="2"/>
  <c r="B717" i="2"/>
  <c r="C717" i="2"/>
  <c r="D717" i="2"/>
  <c r="E717" i="2"/>
  <c r="F717" i="2"/>
  <c r="G717" i="2"/>
  <c r="I717" i="2"/>
  <c r="J717" i="2"/>
  <c r="L717" i="2"/>
  <c r="M717" i="2"/>
  <c r="N717" i="2"/>
  <c r="O717" i="2"/>
  <c r="Q717" i="2"/>
  <c r="R717" i="2"/>
  <c r="B718" i="2"/>
  <c r="C718" i="2"/>
  <c r="D718" i="2"/>
  <c r="P718" i="2" s="1"/>
  <c r="E718" i="2"/>
  <c r="F718" i="2"/>
  <c r="H718" i="2"/>
  <c r="I718" i="2"/>
  <c r="L718" i="2"/>
  <c r="M718" i="2"/>
  <c r="N718" i="2"/>
  <c r="B719" i="2"/>
  <c r="C719" i="2"/>
  <c r="D719" i="2"/>
  <c r="E719" i="2"/>
  <c r="F719" i="2"/>
  <c r="G719" i="2"/>
  <c r="H719" i="2"/>
  <c r="I719" i="2"/>
  <c r="J719" i="2"/>
  <c r="K719" i="2"/>
  <c r="L719" i="2"/>
  <c r="M719" i="2"/>
  <c r="O719" i="2"/>
  <c r="P719" i="2"/>
  <c r="R719" i="2"/>
  <c r="B720" i="2"/>
  <c r="C720" i="2"/>
  <c r="D720" i="2"/>
  <c r="E720" i="2"/>
  <c r="F720" i="2"/>
  <c r="I720" i="2"/>
  <c r="B721" i="2"/>
  <c r="C721" i="2"/>
  <c r="D721" i="2"/>
  <c r="E721" i="2"/>
  <c r="F721" i="2"/>
  <c r="G721" i="2"/>
  <c r="H721" i="2"/>
  <c r="I721" i="2"/>
  <c r="J721" i="2"/>
  <c r="K721" i="2"/>
  <c r="L721" i="2"/>
  <c r="M721" i="2"/>
  <c r="N721" i="2"/>
  <c r="O721" i="2"/>
  <c r="P721" i="2"/>
  <c r="Q721" i="2"/>
  <c r="R721" i="2"/>
  <c r="B722" i="2"/>
  <c r="C722" i="2"/>
  <c r="D722" i="2"/>
  <c r="E722" i="2"/>
  <c r="F722" i="2"/>
  <c r="I722" i="2"/>
  <c r="B723" i="2"/>
  <c r="C723" i="2"/>
  <c r="D723" i="2"/>
  <c r="E723" i="2"/>
  <c r="F723" i="2"/>
  <c r="G723" i="2"/>
  <c r="H723" i="2"/>
  <c r="I723" i="2"/>
  <c r="K723" i="2"/>
  <c r="L723" i="2"/>
  <c r="N723" i="2"/>
  <c r="O723" i="2"/>
  <c r="P723" i="2"/>
  <c r="Q723" i="2"/>
  <c r="B724" i="2"/>
  <c r="C724" i="2"/>
  <c r="M724" i="2" s="1"/>
  <c r="D724" i="2"/>
  <c r="Q724" i="2" s="1"/>
  <c r="E724" i="2"/>
  <c r="F724" i="2"/>
  <c r="G724" i="2"/>
  <c r="H724" i="2"/>
  <c r="I724" i="2"/>
  <c r="J724" i="2"/>
  <c r="K724" i="2"/>
  <c r="L724" i="2"/>
  <c r="N724" i="2"/>
  <c r="O724" i="2"/>
  <c r="P724" i="2"/>
  <c r="R724" i="2"/>
  <c r="B725" i="2"/>
  <c r="C725" i="2"/>
  <c r="D725" i="2"/>
  <c r="O725" i="2" s="1"/>
  <c r="E725" i="2"/>
  <c r="F725" i="2"/>
  <c r="G725" i="2"/>
  <c r="I725" i="2"/>
  <c r="L725" i="2"/>
  <c r="M725" i="2"/>
  <c r="N725" i="2"/>
  <c r="R725" i="2"/>
  <c r="B726" i="2"/>
  <c r="C726" i="2"/>
  <c r="D726" i="2"/>
  <c r="P726" i="2" s="1"/>
  <c r="E726" i="2"/>
  <c r="F726" i="2"/>
  <c r="I726" i="2"/>
  <c r="K726" i="2"/>
  <c r="L726" i="2"/>
  <c r="N726" i="2"/>
  <c r="B727" i="2"/>
  <c r="C727" i="2"/>
  <c r="D727" i="2"/>
  <c r="L727" i="2" s="1"/>
  <c r="E727" i="2"/>
  <c r="F727" i="2"/>
  <c r="I727" i="2"/>
  <c r="B728" i="2"/>
  <c r="C728" i="2"/>
  <c r="D728" i="2"/>
  <c r="E728" i="2"/>
  <c r="F728" i="2"/>
  <c r="G728" i="2"/>
  <c r="I728" i="2"/>
  <c r="J728" i="2"/>
  <c r="K728" i="2"/>
  <c r="L728" i="2"/>
  <c r="N728" i="2"/>
  <c r="O728" i="2"/>
  <c r="Q728" i="2"/>
  <c r="R728" i="2"/>
  <c r="B729" i="2"/>
  <c r="C729" i="2"/>
  <c r="M729" i="2" s="1"/>
  <c r="D729" i="2"/>
  <c r="E729" i="2"/>
  <c r="F729" i="2"/>
  <c r="G729" i="2"/>
  <c r="H729" i="2"/>
  <c r="I729" i="2"/>
  <c r="J729" i="2"/>
  <c r="K729" i="2"/>
  <c r="L729" i="2"/>
  <c r="N729" i="2"/>
  <c r="O729" i="2"/>
  <c r="P729" i="2"/>
  <c r="Q729" i="2"/>
  <c r="R729" i="2"/>
  <c r="B730" i="2"/>
  <c r="C730" i="2"/>
  <c r="D730" i="2"/>
  <c r="O730" i="2" s="1"/>
  <c r="E730" i="2"/>
  <c r="F730" i="2"/>
  <c r="G730" i="2"/>
  <c r="I730" i="2"/>
  <c r="J730" i="2"/>
  <c r="L730" i="2"/>
  <c r="M730" i="2"/>
  <c r="P730" i="2"/>
  <c r="Q730" i="2"/>
  <c r="B731" i="2"/>
  <c r="C731" i="2"/>
  <c r="D731" i="2"/>
  <c r="P731" i="2" s="1"/>
  <c r="E731" i="2"/>
  <c r="F731" i="2"/>
  <c r="G731" i="2"/>
  <c r="H731" i="2"/>
  <c r="I731" i="2"/>
  <c r="K731" i="2"/>
  <c r="L731" i="2"/>
  <c r="N731" i="2"/>
  <c r="O731" i="2"/>
  <c r="Q731" i="2"/>
  <c r="B732" i="2"/>
  <c r="C732" i="2"/>
  <c r="D732" i="2"/>
  <c r="Q732" i="2" s="1"/>
  <c r="E732" i="2"/>
  <c r="F732" i="2"/>
  <c r="G732" i="2"/>
  <c r="H732" i="2"/>
  <c r="I732" i="2"/>
  <c r="J732" i="2"/>
  <c r="K732" i="2"/>
  <c r="L732" i="2"/>
  <c r="M732" i="2"/>
  <c r="N732" i="2"/>
  <c r="O732" i="2"/>
  <c r="P732" i="2"/>
  <c r="R732" i="2"/>
  <c r="B733" i="2"/>
  <c r="C733" i="2"/>
  <c r="D733" i="2"/>
  <c r="O733" i="2" s="1"/>
  <c r="E733" i="2"/>
  <c r="F733" i="2"/>
  <c r="I733" i="2"/>
  <c r="J733" i="2"/>
  <c r="L733" i="2"/>
  <c r="N733" i="2"/>
  <c r="B734" i="2"/>
  <c r="C734" i="2"/>
  <c r="D734" i="2"/>
  <c r="M734" i="2" s="1"/>
  <c r="E734" i="2"/>
  <c r="F734" i="2"/>
  <c r="I734" i="2"/>
  <c r="B735" i="2"/>
  <c r="C735" i="2"/>
  <c r="D735" i="2"/>
  <c r="M735" i="2" s="1"/>
  <c r="E735" i="2"/>
  <c r="F735" i="2"/>
  <c r="G735" i="2"/>
  <c r="I735" i="2"/>
  <c r="J735" i="2"/>
  <c r="L735" i="2"/>
  <c r="O735" i="2"/>
  <c r="P735" i="2"/>
  <c r="B736" i="2"/>
  <c r="C736" i="2"/>
  <c r="D736" i="2"/>
  <c r="Q736" i="2" s="1"/>
  <c r="E736" i="2"/>
  <c r="F736" i="2"/>
  <c r="G736" i="2"/>
  <c r="I736" i="2"/>
  <c r="K736" i="2"/>
  <c r="L736" i="2"/>
  <c r="N736" i="2"/>
  <c r="O736" i="2"/>
  <c r="R736" i="2"/>
  <c r="B737" i="2"/>
  <c r="C737" i="2"/>
  <c r="D737" i="2"/>
  <c r="E737" i="2"/>
  <c r="F737" i="2"/>
  <c r="G737" i="2"/>
  <c r="H737" i="2"/>
  <c r="I737" i="2"/>
  <c r="J737" i="2"/>
  <c r="K737" i="2"/>
  <c r="L737" i="2"/>
  <c r="M737" i="2"/>
  <c r="N737" i="2"/>
  <c r="O737" i="2"/>
  <c r="P737" i="2"/>
  <c r="Q737" i="2"/>
  <c r="R737" i="2"/>
  <c r="B738" i="2"/>
  <c r="C738" i="2"/>
  <c r="D738" i="2"/>
  <c r="O738" i="2" s="1"/>
  <c r="E738" i="2"/>
  <c r="F738" i="2"/>
  <c r="H738" i="2"/>
  <c r="I738" i="2"/>
  <c r="L738" i="2"/>
  <c r="M738" i="2"/>
  <c r="R738" i="2"/>
  <c r="B739" i="2"/>
  <c r="C739" i="2"/>
  <c r="D739" i="2"/>
  <c r="O739" i="2" s="1"/>
  <c r="E739" i="2"/>
  <c r="F739" i="2"/>
  <c r="I739" i="2"/>
  <c r="K739" i="2"/>
  <c r="N739" i="2"/>
  <c r="B740" i="2"/>
  <c r="C740" i="2"/>
  <c r="D740" i="2"/>
  <c r="Q740" i="2" s="1"/>
  <c r="E740" i="2"/>
  <c r="F740" i="2"/>
  <c r="G740" i="2"/>
  <c r="H740" i="2"/>
  <c r="I740" i="2"/>
  <c r="J740" i="2"/>
  <c r="K740" i="2"/>
  <c r="L740" i="2"/>
  <c r="M740" i="2"/>
  <c r="N740" i="2"/>
  <c r="O740" i="2"/>
  <c r="P740" i="2"/>
  <c r="R740" i="2"/>
  <c r="B741" i="2"/>
  <c r="C741" i="2"/>
  <c r="D741" i="2"/>
  <c r="E741" i="2"/>
  <c r="F741" i="2"/>
  <c r="I741" i="2"/>
  <c r="M741" i="2"/>
  <c r="N741" i="2"/>
  <c r="B742" i="2"/>
  <c r="C742" i="2"/>
  <c r="D742" i="2"/>
  <c r="E742" i="2"/>
  <c r="F742" i="2"/>
  <c r="H742" i="2"/>
  <c r="I742" i="2"/>
  <c r="K742" i="2"/>
  <c r="L742" i="2"/>
  <c r="M742" i="2"/>
  <c r="N742" i="2"/>
  <c r="P742" i="2"/>
  <c r="Q742" i="2"/>
  <c r="B743" i="2"/>
  <c r="C743" i="2"/>
  <c r="D743" i="2"/>
  <c r="M743" i="2" s="1"/>
  <c r="E743" i="2"/>
  <c r="F743" i="2"/>
  <c r="H743" i="2"/>
  <c r="I743" i="2"/>
  <c r="K743" i="2"/>
  <c r="L743" i="2"/>
  <c r="R743" i="2"/>
  <c r="B744" i="2"/>
  <c r="C744" i="2"/>
  <c r="D744" i="2"/>
  <c r="O744" i="2" s="1"/>
  <c r="E744" i="2"/>
  <c r="F744" i="2"/>
  <c r="I744" i="2"/>
  <c r="J744" i="2"/>
  <c r="K744" i="2"/>
  <c r="N744" i="2"/>
  <c r="B745" i="2"/>
  <c r="C745" i="2"/>
  <c r="D745" i="2"/>
  <c r="E745" i="2"/>
  <c r="F745" i="2"/>
  <c r="G745" i="2"/>
  <c r="H745" i="2"/>
  <c r="I745" i="2"/>
  <c r="J745" i="2"/>
  <c r="K745" i="2"/>
  <c r="L745" i="2"/>
  <c r="M745" i="2"/>
  <c r="N745" i="2"/>
  <c r="O745" i="2"/>
  <c r="P745" i="2"/>
  <c r="Q745" i="2"/>
  <c r="R745" i="2"/>
  <c r="B746" i="2"/>
  <c r="C746" i="2"/>
  <c r="D746" i="2"/>
  <c r="E746" i="2"/>
  <c r="F746" i="2"/>
  <c r="G746" i="2"/>
  <c r="H746" i="2"/>
  <c r="I746" i="2"/>
  <c r="J746" i="2"/>
  <c r="L746" i="2"/>
  <c r="M746" i="2"/>
  <c r="O746" i="2"/>
  <c r="P746" i="2"/>
  <c r="Q746" i="2"/>
  <c r="R746" i="2"/>
  <c r="B747" i="2"/>
  <c r="C747" i="2"/>
  <c r="D747" i="2"/>
  <c r="E747" i="2"/>
  <c r="F747" i="2"/>
  <c r="I747" i="2"/>
  <c r="L747" i="2"/>
  <c r="N747" i="2"/>
  <c r="B748" i="2"/>
  <c r="C748" i="2"/>
  <c r="J748" i="2" s="1"/>
  <c r="D748" i="2"/>
  <c r="Q748" i="2" s="1"/>
  <c r="E748" i="2"/>
  <c r="F748" i="2"/>
  <c r="G748" i="2"/>
  <c r="H748" i="2"/>
  <c r="I748" i="2"/>
  <c r="K748" i="2"/>
  <c r="L748" i="2"/>
  <c r="M748" i="2"/>
  <c r="N748" i="2"/>
  <c r="O748" i="2"/>
  <c r="P748" i="2"/>
  <c r="R748" i="2"/>
  <c r="B749" i="2"/>
  <c r="C749" i="2"/>
  <c r="D749" i="2"/>
  <c r="E749" i="2"/>
  <c r="F749" i="2"/>
  <c r="G749" i="2"/>
  <c r="I749" i="2"/>
  <c r="J749" i="2"/>
  <c r="L749" i="2"/>
  <c r="M749" i="2"/>
  <c r="N749" i="2"/>
  <c r="O749" i="2"/>
  <c r="Q749" i="2"/>
  <c r="R749" i="2"/>
  <c r="B750" i="2"/>
  <c r="C750" i="2"/>
  <c r="D750" i="2"/>
  <c r="P750" i="2" s="1"/>
  <c r="E750" i="2"/>
  <c r="F750" i="2"/>
  <c r="H750" i="2"/>
  <c r="I750" i="2"/>
  <c r="K750" i="2"/>
  <c r="M750" i="2"/>
  <c r="N750" i="2"/>
  <c r="Q750" i="2"/>
  <c r="R750" i="2"/>
  <c r="B751" i="2"/>
  <c r="C751" i="2"/>
  <c r="M751" i="2" s="1"/>
  <c r="D751" i="2"/>
  <c r="N751" i="2" s="1"/>
  <c r="E751" i="2"/>
  <c r="F751" i="2"/>
  <c r="H751" i="2"/>
  <c r="I751" i="2"/>
  <c r="K751" i="2"/>
  <c r="L751" i="2"/>
  <c r="O751" i="2"/>
  <c r="Q751" i="2"/>
  <c r="R751" i="2"/>
  <c r="B752" i="2"/>
  <c r="C752" i="2"/>
  <c r="D752" i="2"/>
  <c r="G752" i="2" s="1"/>
  <c r="E752" i="2"/>
  <c r="F752" i="2"/>
  <c r="H752" i="2"/>
  <c r="I752" i="2"/>
  <c r="K752" i="2"/>
  <c r="L752" i="2"/>
  <c r="N752" i="2"/>
  <c r="O752" i="2"/>
  <c r="Q752" i="2"/>
  <c r="R752" i="2"/>
  <c r="B753" i="2"/>
  <c r="C753" i="2"/>
  <c r="D753" i="2"/>
  <c r="E753" i="2"/>
  <c r="F753" i="2"/>
  <c r="G753" i="2"/>
  <c r="H753" i="2"/>
  <c r="I753" i="2"/>
  <c r="J753" i="2"/>
  <c r="K753" i="2"/>
  <c r="L753" i="2"/>
  <c r="M753" i="2"/>
  <c r="N753" i="2"/>
  <c r="O753" i="2"/>
  <c r="P753" i="2"/>
  <c r="Q753" i="2"/>
  <c r="R753" i="2"/>
  <c r="B754" i="2"/>
  <c r="C754" i="2"/>
  <c r="D754" i="2"/>
  <c r="K754" i="2" s="1"/>
  <c r="E754" i="2"/>
  <c r="F754" i="2"/>
  <c r="G754" i="2"/>
  <c r="H754" i="2"/>
  <c r="I754" i="2"/>
  <c r="J754" i="2"/>
  <c r="M754" i="2"/>
  <c r="N754" i="2"/>
  <c r="P754" i="2"/>
  <c r="Q754" i="2"/>
  <c r="B755" i="2"/>
  <c r="C755" i="2"/>
  <c r="M755" i="2" s="1"/>
  <c r="D755" i="2"/>
  <c r="O755" i="2" s="1"/>
  <c r="E755" i="2"/>
  <c r="F755" i="2"/>
  <c r="G755" i="2"/>
  <c r="H755" i="2"/>
  <c r="I755" i="2"/>
  <c r="K755" i="2"/>
  <c r="L755" i="2"/>
  <c r="N755" i="2"/>
  <c r="P755" i="2"/>
  <c r="Q755" i="2"/>
  <c r="B756" i="2"/>
  <c r="C756" i="2"/>
  <c r="D756" i="2"/>
  <c r="Q756" i="2" s="1"/>
  <c r="E756" i="2"/>
  <c r="F756" i="2"/>
  <c r="H756" i="2"/>
  <c r="I756" i="2"/>
  <c r="K756" i="2"/>
  <c r="L756" i="2"/>
  <c r="N756" i="2"/>
  <c r="P756" i="2"/>
  <c r="R756" i="2"/>
  <c r="B757" i="2"/>
  <c r="C757" i="2"/>
  <c r="D757" i="2"/>
  <c r="N757" i="2" s="1"/>
  <c r="E757" i="2"/>
  <c r="F757" i="2"/>
  <c r="I757" i="2"/>
  <c r="J757" i="2"/>
  <c r="L757" i="2"/>
  <c r="M757" i="2"/>
  <c r="O757" i="2"/>
  <c r="R757" i="2"/>
  <c r="B758" i="2"/>
  <c r="C758" i="2"/>
  <c r="D758" i="2"/>
  <c r="N758" i="2" s="1"/>
  <c r="E758" i="2"/>
  <c r="F758" i="2"/>
  <c r="I758" i="2"/>
  <c r="J758" i="2"/>
  <c r="K758" i="2"/>
  <c r="M758" i="2"/>
  <c r="B759" i="2"/>
  <c r="C759" i="2"/>
  <c r="D759" i="2"/>
  <c r="N759" i="2" s="1"/>
  <c r="E759" i="2"/>
  <c r="F759" i="2"/>
  <c r="G759" i="2"/>
  <c r="H759" i="2"/>
  <c r="I759" i="2"/>
  <c r="J759" i="2"/>
  <c r="K759" i="2"/>
  <c r="L759" i="2"/>
  <c r="M759" i="2"/>
  <c r="O759" i="2"/>
  <c r="P759" i="2"/>
  <c r="Q759" i="2"/>
  <c r="B760" i="2"/>
  <c r="C760" i="2"/>
  <c r="D760" i="2"/>
  <c r="M760" i="2" s="1"/>
  <c r="E760" i="2"/>
  <c r="F760" i="2"/>
  <c r="G760" i="2"/>
  <c r="H760" i="2"/>
  <c r="I760" i="2"/>
  <c r="J760" i="2"/>
  <c r="K760" i="2"/>
  <c r="L760" i="2"/>
  <c r="N760" i="2"/>
  <c r="O760" i="2"/>
  <c r="P760" i="2"/>
  <c r="Q760" i="2"/>
  <c r="B761" i="2"/>
  <c r="C761" i="2"/>
  <c r="D761" i="2"/>
  <c r="E761" i="2"/>
  <c r="F761" i="2"/>
  <c r="G761" i="2"/>
  <c r="H761" i="2"/>
  <c r="I761" i="2"/>
  <c r="J761" i="2"/>
  <c r="K761" i="2"/>
  <c r="L761" i="2"/>
  <c r="M761" i="2"/>
  <c r="N761" i="2"/>
  <c r="O761" i="2"/>
  <c r="P761" i="2"/>
  <c r="Q761" i="2"/>
  <c r="R761" i="2"/>
  <c r="B762" i="2"/>
  <c r="C762" i="2"/>
  <c r="D762" i="2"/>
  <c r="K762" i="2" s="1"/>
  <c r="E762" i="2"/>
  <c r="F762" i="2"/>
  <c r="G762" i="2"/>
  <c r="I762" i="2"/>
  <c r="J762" i="2"/>
  <c r="M762" i="2"/>
  <c r="P762" i="2"/>
  <c r="R762" i="2"/>
  <c r="B763" i="2"/>
  <c r="C763" i="2"/>
  <c r="D763" i="2"/>
  <c r="N763" i="2" s="1"/>
  <c r="E763" i="2"/>
  <c r="F763" i="2"/>
  <c r="G763" i="2"/>
  <c r="I763" i="2"/>
  <c r="K763" i="2"/>
  <c r="M763" i="2"/>
  <c r="P763" i="2"/>
  <c r="B764" i="2"/>
  <c r="C764" i="2"/>
  <c r="D764" i="2"/>
  <c r="Q764" i="2" s="1"/>
  <c r="E764" i="2"/>
  <c r="F764" i="2"/>
  <c r="G764" i="2"/>
  <c r="H764" i="2"/>
  <c r="I764" i="2"/>
  <c r="J764" i="2"/>
  <c r="K764" i="2"/>
  <c r="L764" i="2"/>
  <c r="M764" i="2"/>
  <c r="N764" i="2"/>
  <c r="O764" i="2"/>
  <c r="P764" i="2"/>
  <c r="B765" i="2"/>
  <c r="C765" i="2"/>
  <c r="M765" i="2" s="1"/>
  <c r="D765" i="2"/>
  <c r="E765" i="2"/>
  <c r="F765" i="2"/>
  <c r="G765" i="2"/>
  <c r="I765" i="2"/>
  <c r="K765" i="2"/>
  <c r="L765" i="2"/>
  <c r="N765" i="2"/>
  <c r="O765" i="2"/>
  <c r="Q765" i="2"/>
  <c r="R765" i="2"/>
  <c r="B766" i="2"/>
  <c r="C766" i="2"/>
  <c r="D766" i="2"/>
  <c r="E766" i="2"/>
  <c r="F766" i="2"/>
  <c r="I766" i="2"/>
  <c r="B767" i="2"/>
  <c r="C767" i="2"/>
  <c r="D767" i="2"/>
  <c r="E767" i="2"/>
  <c r="F767" i="2"/>
  <c r="I767" i="2"/>
  <c r="L767" i="2"/>
  <c r="P767" i="2"/>
  <c r="B768" i="2"/>
  <c r="C768" i="2"/>
  <c r="D768" i="2"/>
  <c r="E768" i="2"/>
  <c r="F768" i="2"/>
  <c r="G768" i="2"/>
  <c r="I768" i="2"/>
  <c r="J768" i="2"/>
  <c r="L768" i="2"/>
  <c r="N768" i="2"/>
  <c r="P768" i="2"/>
  <c r="B769" i="2"/>
  <c r="C769" i="2"/>
  <c r="D769" i="2"/>
  <c r="E769" i="2"/>
  <c r="F769" i="2"/>
  <c r="G769" i="2"/>
  <c r="H769" i="2"/>
  <c r="I769" i="2"/>
  <c r="J769" i="2"/>
  <c r="K769" i="2"/>
  <c r="L769" i="2"/>
  <c r="M769" i="2"/>
  <c r="N769" i="2"/>
  <c r="O769" i="2"/>
  <c r="P769" i="2"/>
  <c r="Q769" i="2"/>
  <c r="R769" i="2"/>
  <c r="B770" i="2"/>
  <c r="C770" i="2"/>
  <c r="D770" i="2"/>
  <c r="L770" i="2" s="1"/>
  <c r="E770" i="2"/>
  <c r="F770" i="2"/>
  <c r="I770" i="2"/>
  <c r="O770" i="2"/>
  <c r="R770" i="2"/>
  <c r="B771" i="2"/>
  <c r="C771" i="2"/>
  <c r="D771" i="2"/>
  <c r="E771" i="2"/>
  <c r="F771" i="2"/>
  <c r="I771" i="2"/>
  <c r="L771" i="2"/>
  <c r="M771" i="2"/>
  <c r="O771" i="2"/>
  <c r="B772" i="2"/>
  <c r="C772" i="2"/>
  <c r="D772" i="2"/>
  <c r="E772" i="2"/>
  <c r="F772" i="2"/>
  <c r="G772" i="2"/>
  <c r="I772" i="2"/>
  <c r="J772" i="2"/>
  <c r="L772" i="2"/>
  <c r="M772" i="2"/>
  <c r="O772" i="2"/>
  <c r="B773" i="2"/>
  <c r="C773" i="2"/>
  <c r="D773" i="2"/>
  <c r="E773" i="2"/>
  <c r="F773" i="2"/>
  <c r="G773" i="2"/>
  <c r="I773" i="2"/>
  <c r="Q773" i="2"/>
  <c r="B774" i="2"/>
  <c r="C774" i="2"/>
  <c r="D774" i="2"/>
  <c r="G774" i="2" s="1"/>
  <c r="E774" i="2"/>
  <c r="F774" i="2"/>
  <c r="H774" i="2"/>
  <c r="I774" i="2"/>
  <c r="J774" i="2"/>
  <c r="K774" i="2"/>
  <c r="L774" i="2"/>
  <c r="M774" i="2"/>
  <c r="N774" i="2"/>
  <c r="O774" i="2"/>
  <c r="P774" i="2"/>
  <c r="Q774" i="2"/>
  <c r="R774" i="2"/>
  <c r="B775" i="2"/>
  <c r="C775" i="2"/>
  <c r="J775" i="2" s="1"/>
  <c r="D775" i="2"/>
  <c r="E775" i="2"/>
  <c r="F775" i="2"/>
  <c r="G775" i="2"/>
  <c r="H775" i="2"/>
  <c r="I775" i="2"/>
  <c r="K775" i="2"/>
  <c r="L775" i="2"/>
  <c r="M775" i="2"/>
  <c r="N775" i="2"/>
  <c r="O775" i="2"/>
  <c r="P775" i="2"/>
  <c r="Q775" i="2"/>
  <c r="R775" i="2"/>
  <c r="B776" i="2"/>
  <c r="C776" i="2"/>
  <c r="D776" i="2"/>
  <c r="E776" i="2"/>
  <c r="F776" i="2"/>
  <c r="I776" i="2"/>
  <c r="L776" i="2"/>
  <c r="O776" i="2"/>
  <c r="B777" i="2"/>
  <c r="C777" i="2"/>
  <c r="D777" i="2"/>
  <c r="E777" i="2"/>
  <c r="F777" i="2"/>
  <c r="I777" i="2"/>
  <c r="K777" i="2"/>
  <c r="L777" i="2"/>
  <c r="N777" i="2"/>
  <c r="Q777" i="2"/>
  <c r="B778" i="2"/>
  <c r="C778" i="2"/>
  <c r="M778" i="2" s="1"/>
  <c r="D778" i="2"/>
  <c r="Q778" i="2" s="1"/>
  <c r="E778" i="2"/>
  <c r="F778" i="2"/>
  <c r="G778" i="2"/>
  <c r="H778" i="2"/>
  <c r="I778" i="2"/>
  <c r="K778" i="2"/>
  <c r="L778" i="2"/>
  <c r="N778" i="2"/>
  <c r="O778" i="2"/>
  <c r="P778" i="2"/>
  <c r="R778" i="2"/>
  <c r="B779" i="2"/>
  <c r="C779" i="2"/>
  <c r="D779" i="2"/>
  <c r="E779" i="2"/>
  <c r="F779" i="2"/>
  <c r="I779" i="2"/>
  <c r="Q779" i="2"/>
  <c r="B780" i="2"/>
  <c r="C780" i="2"/>
  <c r="D780" i="2"/>
  <c r="J780" i="2" s="1"/>
  <c r="E780" i="2"/>
  <c r="F780" i="2"/>
  <c r="H780" i="2"/>
  <c r="I780" i="2"/>
  <c r="K780" i="2"/>
  <c r="L780" i="2"/>
  <c r="N780" i="2"/>
  <c r="P780" i="2"/>
  <c r="Q780" i="2"/>
  <c r="B781" i="2"/>
  <c r="C781" i="2"/>
  <c r="D781" i="2"/>
  <c r="Q781" i="2" s="1"/>
  <c r="E781" i="2"/>
  <c r="F781" i="2"/>
  <c r="G781" i="2"/>
  <c r="H781" i="2"/>
  <c r="I781" i="2"/>
  <c r="J781" i="2"/>
  <c r="K781" i="2"/>
  <c r="L781" i="2"/>
  <c r="M781" i="2"/>
  <c r="O781" i="2"/>
  <c r="P781" i="2"/>
  <c r="R781" i="2"/>
  <c r="B782" i="2"/>
  <c r="C782" i="2"/>
  <c r="D782" i="2"/>
  <c r="E782" i="2"/>
  <c r="F782" i="2"/>
  <c r="G782" i="2"/>
  <c r="I782" i="2"/>
  <c r="Q782" i="2"/>
  <c r="B783" i="2"/>
  <c r="C783" i="2"/>
  <c r="J783" i="2" s="1"/>
  <c r="D783" i="2"/>
  <c r="E783" i="2"/>
  <c r="F783" i="2"/>
  <c r="G783" i="2"/>
  <c r="H783" i="2"/>
  <c r="I783" i="2"/>
  <c r="K783" i="2"/>
  <c r="L783" i="2"/>
  <c r="M783" i="2"/>
  <c r="N783" i="2"/>
  <c r="O783" i="2"/>
  <c r="P783" i="2"/>
  <c r="Q783" i="2"/>
  <c r="R783" i="2"/>
  <c r="B784" i="2"/>
  <c r="C784" i="2"/>
  <c r="D784" i="2"/>
  <c r="E784" i="2"/>
  <c r="F784" i="2"/>
  <c r="I784" i="2"/>
  <c r="B785" i="2"/>
  <c r="C785" i="2"/>
  <c r="D785" i="2"/>
  <c r="E785" i="2"/>
  <c r="F785" i="2"/>
  <c r="I785" i="2"/>
  <c r="K785" i="2"/>
  <c r="L785" i="2"/>
  <c r="Q785" i="2"/>
  <c r="B786" i="2"/>
  <c r="C786" i="2"/>
  <c r="D786" i="2"/>
  <c r="Q786" i="2" s="1"/>
  <c r="E786" i="2"/>
  <c r="F786" i="2"/>
  <c r="G786" i="2"/>
  <c r="H786" i="2"/>
  <c r="I786" i="2"/>
  <c r="J786" i="2"/>
  <c r="K786" i="2"/>
  <c r="L786" i="2"/>
  <c r="M786" i="2"/>
  <c r="N786" i="2"/>
  <c r="O786" i="2"/>
  <c r="P786" i="2"/>
  <c r="R786" i="2"/>
  <c r="B787" i="2"/>
  <c r="C787" i="2"/>
  <c r="D787" i="2"/>
  <c r="E787" i="2"/>
  <c r="F787" i="2"/>
  <c r="I787" i="2"/>
  <c r="B788" i="2"/>
  <c r="C788" i="2"/>
  <c r="D788" i="2"/>
  <c r="J788" i="2" s="1"/>
  <c r="E788" i="2"/>
  <c r="F788" i="2"/>
  <c r="H788" i="2"/>
  <c r="I788" i="2"/>
  <c r="K788" i="2"/>
  <c r="L788" i="2"/>
  <c r="N788" i="2"/>
  <c r="P788" i="2"/>
  <c r="Q788" i="2"/>
  <c r="B789" i="2"/>
  <c r="C789" i="2"/>
  <c r="D789" i="2"/>
  <c r="Q789" i="2" s="1"/>
  <c r="E789" i="2"/>
  <c r="F789" i="2"/>
  <c r="G789" i="2"/>
  <c r="H789" i="2"/>
  <c r="I789" i="2"/>
  <c r="J789" i="2"/>
  <c r="K789" i="2"/>
  <c r="L789" i="2"/>
  <c r="M789" i="2"/>
  <c r="O789" i="2"/>
  <c r="P789" i="2"/>
  <c r="R789" i="2"/>
  <c r="B790" i="2"/>
  <c r="C790" i="2"/>
  <c r="D790" i="2"/>
  <c r="E790" i="2"/>
  <c r="F790" i="2"/>
  <c r="G790" i="2"/>
  <c r="I790" i="2"/>
  <c r="Q790" i="2"/>
  <c r="B791" i="2"/>
  <c r="C791" i="2"/>
  <c r="J791" i="2" s="1"/>
  <c r="D791" i="2"/>
  <c r="E791" i="2"/>
  <c r="F791" i="2"/>
  <c r="G791" i="2"/>
  <c r="H791" i="2"/>
  <c r="I791" i="2"/>
  <c r="K791" i="2"/>
  <c r="L791" i="2"/>
  <c r="M791" i="2"/>
  <c r="N791" i="2"/>
  <c r="O791" i="2"/>
  <c r="P791" i="2"/>
  <c r="Q791" i="2"/>
  <c r="R791" i="2"/>
  <c r="B792" i="2"/>
  <c r="C792" i="2"/>
  <c r="D792" i="2"/>
  <c r="E792" i="2"/>
  <c r="F792" i="2"/>
  <c r="I792" i="2"/>
  <c r="B793" i="2"/>
  <c r="C793" i="2"/>
  <c r="D793" i="2"/>
  <c r="E793" i="2"/>
  <c r="F793" i="2"/>
  <c r="I793" i="2"/>
  <c r="K793" i="2"/>
  <c r="L793" i="2"/>
  <c r="B794" i="2"/>
  <c r="C794" i="2"/>
  <c r="M794" i="2" s="1"/>
  <c r="D794" i="2"/>
  <c r="Q794" i="2" s="1"/>
  <c r="E794" i="2"/>
  <c r="F794" i="2"/>
  <c r="G794" i="2"/>
  <c r="H794" i="2"/>
  <c r="I794" i="2"/>
  <c r="K794" i="2"/>
  <c r="L794" i="2"/>
  <c r="N794" i="2"/>
  <c r="O794" i="2"/>
  <c r="P794" i="2"/>
  <c r="R794" i="2"/>
  <c r="B795" i="2"/>
  <c r="C795" i="2"/>
  <c r="D795" i="2"/>
  <c r="E795" i="2"/>
  <c r="F795" i="2"/>
  <c r="I795" i="2"/>
  <c r="B796" i="2"/>
  <c r="C796" i="2"/>
  <c r="D796" i="2"/>
  <c r="E796" i="2"/>
  <c r="F796" i="2"/>
  <c r="H796" i="2"/>
  <c r="I796" i="2"/>
  <c r="K796" i="2"/>
  <c r="L796" i="2"/>
  <c r="N796" i="2"/>
  <c r="P796" i="2"/>
  <c r="Q796" i="2"/>
  <c r="B797" i="2"/>
  <c r="C797" i="2"/>
  <c r="D797" i="2"/>
  <c r="Q797" i="2" s="1"/>
  <c r="E797" i="2"/>
  <c r="F797" i="2"/>
  <c r="G797" i="2"/>
  <c r="H797" i="2"/>
  <c r="I797" i="2"/>
  <c r="J797" i="2"/>
  <c r="K797" i="2"/>
  <c r="L797" i="2"/>
  <c r="M797" i="2"/>
  <c r="O797" i="2"/>
  <c r="P797" i="2"/>
  <c r="R797" i="2"/>
  <c r="B798" i="2"/>
  <c r="C798" i="2"/>
  <c r="D798" i="2"/>
  <c r="E798" i="2"/>
  <c r="F798" i="2"/>
  <c r="G798" i="2"/>
  <c r="I798" i="2"/>
  <c r="Q798" i="2"/>
  <c r="B799" i="2"/>
  <c r="C799" i="2"/>
  <c r="D799" i="2"/>
  <c r="E799" i="2"/>
  <c r="F799" i="2"/>
  <c r="G799" i="2"/>
  <c r="H799" i="2"/>
  <c r="I799" i="2"/>
  <c r="J799" i="2"/>
  <c r="K799" i="2"/>
  <c r="L799" i="2"/>
  <c r="M799" i="2"/>
  <c r="N799" i="2"/>
  <c r="O799" i="2"/>
  <c r="P799" i="2"/>
  <c r="Q799" i="2"/>
  <c r="R799" i="2"/>
  <c r="B800" i="2"/>
  <c r="C800" i="2"/>
  <c r="D800" i="2"/>
  <c r="R800" i="2" s="1"/>
  <c r="E800" i="2"/>
  <c r="F800" i="2"/>
  <c r="I800" i="2"/>
  <c r="J800" i="2"/>
  <c r="L800" i="2"/>
  <c r="M800" i="2"/>
  <c r="O800" i="2"/>
  <c r="B801" i="2"/>
  <c r="C801" i="2"/>
  <c r="D801" i="2"/>
  <c r="E801" i="2"/>
  <c r="F801" i="2"/>
  <c r="I801" i="2"/>
  <c r="B802" i="2"/>
  <c r="C802" i="2"/>
  <c r="D802" i="2"/>
  <c r="Q802" i="2" s="1"/>
  <c r="E802" i="2"/>
  <c r="F802" i="2"/>
  <c r="G802" i="2"/>
  <c r="H802" i="2"/>
  <c r="I802" i="2"/>
  <c r="K802" i="2"/>
  <c r="L802" i="2"/>
  <c r="N802" i="2"/>
  <c r="O802" i="2"/>
  <c r="P802" i="2"/>
  <c r="R802" i="2"/>
  <c r="B803" i="2"/>
  <c r="C803" i="2"/>
  <c r="D803" i="2"/>
  <c r="G803" i="2" s="1"/>
  <c r="E803" i="2"/>
  <c r="F803" i="2"/>
  <c r="I803" i="2"/>
  <c r="L803" i="2"/>
  <c r="O803" i="2"/>
  <c r="Q803" i="2"/>
  <c r="R803" i="2"/>
  <c r="B804" i="2"/>
  <c r="C804" i="2"/>
  <c r="D804" i="2"/>
  <c r="J804" i="2" s="1"/>
  <c r="E804" i="2"/>
  <c r="F804" i="2"/>
  <c r="H804" i="2"/>
  <c r="I804" i="2"/>
  <c r="K804" i="2"/>
  <c r="L804" i="2"/>
  <c r="N804" i="2"/>
  <c r="P804" i="2"/>
  <c r="Q804" i="2"/>
  <c r="B805" i="2"/>
  <c r="C805" i="2"/>
  <c r="D805" i="2"/>
  <c r="Q805" i="2" s="1"/>
  <c r="E805" i="2"/>
  <c r="F805" i="2"/>
  <c r="G805" i="2"/>
  <c r="H805" i="2"/>
  <c r="I805" i="2"/>
  <c r="J805" i="2"/>
  <c r="K805" i="2"/>
  <c r="L805" i="2"/>
  <c r="M805" i="2"/>
  <c r="O805" i="2"/>
  <c r="P805" i="2"/>
  <c r="R805" i="2"/>
  <c r="B806" i="2"/>
  <c r="C806" i="2"/>
  <c r="D806" i="2"/>
  <c r="E806" i="2"/>
  <c r="F806" i="2"/>
  <c r="I806" i="2"/>
  <c r="B807" i="2"/>
  <c r="C807" i="2"/>
  <c r="D807" i="2"/>
  <c r="E807" i="2"/>
  <c r="F807" i="2"/>
  <c r="G807" i="2"/>
  <c r="H807" i="2"/>
  <c r="I807" i="2"/>
  <c r="J807" i="2"/>
  <c r="K807" i="2"/>
  <c r="L807" i="2"/>
  <c r="M807" i="2"/>
  <c r="N807" i="2"/>
  <c r="O807" i="2"/>
  <c r="P807" i="2"/>
  <c r="Q807" i="2"/>
  <c r="R807" i="2"/>
  <c r="B808" i="2"/>
  <c r="C808" i="2"/>
  <c r="D808" i="2"/>
  <c r="E808" i="2"/>
  <c r="F808" i="2"/>
  <c r="G808" i="2"/>
  <c r="I808" i="2"/>
  <c r="J808" i="2"/>
  <c r="L808" i="2"/>
  <c r="M808" i="2"/>
  <c r="O808" i="2"/>
  <c r="R808" i="2"/>
  <c r="B809" i="2"/>
  <c r="C809" i="2"/>
  <c r="D809" i="2"/>
  <c r="E809" i="2"/>
  <c r="F809" i="2"/>
  <c r="I809" i="2"/>
  <c r="B810" i="2"/>
  <c r="C810" i="2"/>
  <c r="M810" i="2" s="1"/>
  <c r="D810" i="2"/>
  <c r="Q810" i="2" s="1"/>
  <c r="E810" i="2"/>
  <c r="F810" i="2"/>
  <c r="G810" i="2"/>
  <c r="H810" i="2"/>
  <c r="I810" i="2"/>
  <c r="J810" i="2"/>
  <c r="K810" i="2"/>
  <c r="L810" i="2"/>
  <c r="N810" i="2"/>
  <c r="O810" i="2"/>
  <c r="P810" i="2"/>
  <c r="R810" i="2"/>
  <c r="B811" i="2"/>
  <c r="C811" i="2"/>
  <c r="D811" i="2"/>
  <c r="E811" i="2"/>
  <c r="F811" i="2"/>
  <c r="I811" i="2"/>
  <c r="B812" i="2"/>
  <c r="C812" i="2"/>
  <c r="D812" i="2"/>
  <c r="E812" i="2"/>
  <c r="F812" i="2"/>
  <c r="H812" i="2"/>
  <c r="I812" i="2"/>
  <c r="K812" i="2"/>
  <c r="L812" i="2"/>
  <c r="N812" i="2"/>
  <c r="P812" i="2"/>
  <c r="Q812" i="2"/>
  <c r="B813" i="2"/>
  <c r="C813" i="2"/>
  <c r="D813" i="2"/>
  <c r="Q813" i="2" s="1"/>
  <c r="E813" i="2"/>
  <c r="F813" i="2"/>
  <c r="G813" i="2"/>
  <c r="H813" i="2"/>
  <c r="I813" i="2"/>
  <c r="J813" i="2"/>
  <c r="K813" i="2"/>
  <c r="L813" i="2"/>
  <c r="M813" i="2"/>
  <c r="O813" i="2"/>
  <c r="P813" i="2"/>
  <c r="R813" i="2"/>
  <c r="B814" i="2"/>
  <c r="C814" i="2"/>
  <c r="D814" i="2"/>
  <c r="G814" i="2" s="1"/>
  <c r="E814" i="2"/>
  <c r="F814" i="2"/>
  <c r="I814" i="2"/>
  <c r="N814" i="2"/>
  <c r="O814" i="2"/>
  <c r="Q814" i="2"/>
  <c r="B815" i="2"/>
  <c r="C815" i="2"/>
  <c r="D815" i="2"/>
  <c r="E815" i="2"/>
  <c r="F815" i="2"/>
  <c r="G815" i="2"/>
  <c r="H815" i="2"/>
  <c r="I815" i="2"/>
  <c r="J815" i="2"/>
  <c r="K815" i="2"/>
  <c r="L815" i="2"/>
  <c r="M815" i="2"/>
  <c r="N815" i="2"/>
  <c r="O815" i="2"/>
  <c r="P815" i="2"/>
  <c r="Q815" i="2"/>
  <c r="R815" i="2"/>
  <c r="B816" i="2"/>
  <c r="C816" i="2"/>
  <c r="D816" i="2"/>
  <c r="R816" i="2" s="1"/>
  <c r="E816" i="2"/>
  <c r="F816" i="2"/>
  <c r="G816" i="2"/>
  <c r="I816" i="2"/>
  <c r="J816" i="2"/>
  <c r="L816" i="2"/>
  <c r="O816" i="2"/>
  <c r="B817" i="2"/>
  <c r="C817" i="2"/>
  <c r="D817" i="2"/>
  <c r="K817" i="2" s="1"/>
  <c r="E817" i="2"/>
  <c r="F817" i="2"/>
  <c r="I817" i="2"/>
  <c r="N817" i="2"/>
  <c r="Q817" i="2"/>
  <c r="B818" i="2"/>
  <c r="C818" i="2"/>
  <c r="D818" i="2"/>
  <c r="Q818" i="2" s="1"/>
  <c r="E818" i="2"/>
  <c r="F818" i="2"/>
  <c r="G818" i="2"/>
  <c r="H818" i="2"/>
  <c r="I818" i="2"/>
  <c r="K818" i="2"/>
  <c r="L818" i="2"/>
  <c r="N818" i="2"/>
  <c r="O818" i="2"/>
  <c r="P818" i="2"/>
  <c r="R818" i="2"/>
  <c r="B819" i="2"/>
  <c r="C819" i="2"/>
  <c r="D819" i="2"/>
  <c r="R819" i="2" s="1"/>
  <c r="E819" i="2"/>
  <c r="F819" i="2"/>
  <c r="I819" i="2"/>
  <c r="J819" i="2"/>
  <c r="L819" i="2"/>
  <c r="O819" i="2"/>
  <c r="Q819" i="2"/>
  <c r="B820" i="2"/>
  <c r="C820" i="2"/>
  <c r="D820" i="2"/>
  <c r="J820" i="2" s="1"/>
  <c r="E820" i="2"/>
  <c r="F820" i="2"/>
  <c r="H820" i="2"/>
  <c r="I820" i="2"/>
  <c r="K820" i="2"/>
  <c r="L820" i="2"/>
  <c r="N820" i="2"/>
  <c r="P820" i="2"/>
  <c r="Q820" i="2"/>
  <c r="B821" i="2"/>
  <c r="C821" i="2"/>
  <c r="D821" i="2"/>
  <c r="Q821" i="2" s="1"/>
  <c r="E821" i="2"/>
  <c r="F821" i="2"/>
  <c r="G821" i="2"/>
  <c r="H821" i="2"/>
  <c r="I821" i="2"/>
  <c r="J821" i="2"/>
  <c r="K821" i="2"/>
  <c r="L821" i="2"/>
  <c r="M821" i="2"/>
  <c r="O821" i="2"/>
  <c r="P821" i="2"/>
  <c r="R821" i="2"/>
  <c r="B822" i="2"/>
  <c r="C822" i="2"/>
  <c r="D822" i="2"/>
  <c r="E822" i="2"/>
  <c r="F822" i="2"/>
  <c r="I822" i="2"/>
  <c r="B823" i="2"/>
  <c r="C823" i="2"/>
  <c r="J823" i="2" s="1"/>
  <c r="D823" i="2"/>
  <c r="G823" i="2" s="1"/>
  <c r="E823" i="2"/>
  <c r="F823" i="2"/>
  <c r="H823" i="2"/>
  <c r="I823" i="2"/>
  <c r="K823" i="2"/>
  <c r="L823" i="2"/>
  <c r="M823" i="2"/>
  <c r="N823" i="2"/>
  <c r="P823" i="2"/>
  <c r="Q823" i="2"/>
  <c r="R823" i="2"/>
  <c r="B824" i="2"/>
  <c r="C824" i="2"/>
  <c r="D824" i="2"/>
  <c r="R824" i="2" s="1"/>
  <c r="E824" i="2"/>
  <c r="F824" i="2"/>
  <c r="I824" i="2"/>
  <c r="J824" i="2"/>
  <c r="L824" i="2"/>
  <c r="M824" i="2"/>
  <c r="O824" i="2"/>
  <c r="B825" i="2"/>
  <c r="C825" i="2"/>
  <c r="D825" i="2"/>
  <c r="E825" i="2"/>
  <c r="F825" i="2"/>
  <c r="I825" i="2"/>
  <c r="B826" i="2"/>
  <c r="C826" i="2"/>
  <c r="J826" i="2" s="1"/>
  <c r="D826" i="2"/>
  <c r="Q826" i="2" s="1"/>
  <c r="E826" i="2"/>
  <c r="F826" i="2"/>
  <c r="G826" i="2"/>
  <c r="H826" i="2"/>
  <c r="I826" i="2"/>
  <c r="K826" i="2"/>
  <c r="L826" i="2"/>
  <c r="M826" i="2"/>
  <c r="N826" i="2"/>
  <c r="O826" i="2"/>
  <c r="P826" i="2"/>
  <c r="R826" i="2"/>
  <c r="B827" i="2"/>
  <c r="C827" i="2"/>
  <c r="D827" i="2"/>
  <c r="G827" i="2" s="1"/>
  <c r="E827" i="2"/>
  <c r="F827" i="2"/>
  <c r="I827" i="2"/>
  <c r="L827" i="2"/>
  <c r="O827" i="2"/>
  <c r="Q827" i="2"/>
  <c r="R827" i="2"/>
  <c r="B828" i="2"/>
  <c r="C828" i="2"/>
  <c r="D828" i="2"/>
  <c r="J828" i="2" s="1"/>
  <c r="E828" i="2"/>
  <c r="F828" i="2"/>
  <c r="H828" i="2"/>
  <c r="I828" i="2"/>
  <c r="K828" i="2"/>
  <c r="L828" i="2"/>
  <c r="N828" i="2"/>
  <c r="P828" i="2"/>
  <c r="Q828" i="2"/>
  <c r="B829" i="2"/>
  <c r="C829" i="2"/>
  <c r="D829" i="2"/>
  <c r="Q829" i="2" s="1"/>
  <c r="E829" i="2"/>
  <c r="F829" i="2"/>
  <c r="G829" i="2"/>
  <c r="H829" i="2"/>
  <c r="I829" i="2"/>
  <c r="J829" i="2"/>
  <c r="K829" i="2"/>
  <c r="L829" i="2"/>
  <c r="M829" i="2"/>
  <c r="O829" i="2"/>
  <c r="P829" i="2"/>
  <c r="R829" i="2"/>
  <c r="B830" i="2"/>
  <c r="C830" i="2"/>
  <c r="D830" i="2"/>
  <c r="Q830" i="2" s="1"/>
  <c r="E830" i="2"/>
  <c r="F830" i="2"/>
  <c r="I830" i="2"/>
  <c r="B831" i="2"/>
  <c r="C831" i="2"/>
  <c r="D831" i="2"/>
  <c r="E831" i="2"/>
  <c r="F831" i="2"/>
  <c r="G831" i="2"/>
  <c r="H831" i="2"/>
  <c r="I831" i="2"/>
  <c r="J831" i="2"/>
  <c r="K831" i="2"/>
  <c r="L831" i="2"/>
  <c r="M831" i="2"/>
  <c r="N831" i="2"/>
  <c r="O831" i="2"/>
  <c r="P831" i="2"/>
  <c r="Q831" i="2"/>
  <c r="R831" i="2"/>
  <c r="B832" i="2"/>
  <c r="C832" i="2"/>
  <c r="D832" i="2"/>
  <c r="E832" i="2"/>
  <c r="F832" i="2"/>
  <c r="G832" i="2"/>
  <c r="I832" i="2"/>
  <c r="J832" i="2"/>
  <c r="L832" i="2"/>
  <c r="M832" i="2"/>
  <c r="O832" i="2"/>
  <c r="R832" i="2"/>
  <c r="B833" i="2"/>
  <c r="C833" i="2"/>
  <c r="D833" i="2"/>
  <c r="E833" i="2"/>
  <c r="F833" i="2"/>
  <c r="I833" i="2"/>
  <c r="B834" i="2"/>
  <c r="C834" i="2"/>
  <c r="D834" i="2"/>
  <c r="Q834" i="2" s="1"/>
  <c r="E834" i="2"/>
  <c r="F834" i="2"/>
  <c r="G834" i="2"/>
  <c r="H834" i="2"/>
  <c r="I834" i="2"/>
  <c r="J834" i="2"/>
  <c r="K834" i="2"/>
  <c r="L834" i="2"/>
  <c r="M834" i="2"/>
  <c r="N834" i="2"/>
  <c r="O834" i="2"/>
  <c r="P834" i="2"/>
  <c r="R834" i="2"/>
  <c r="B835" i="2"/>
  <c r="C835" i="2"/>
  <c r="D835" i="2"/>
  <c r="E835" i="2"/>
  <c r="F835" i="2"/>
  <c r="I835" i="2"/>
  <c r="L835" i="2"/>
  <c r="B836" i="2"/>
  <c r="C836" i="2"/>
  <c r="D836" i="2"/>
  <c r="E836" i="2"/>
  <c r="F836" i="2"/>
  <c r="H836" i="2"/>
  <c r="I836" i="2"/>
  <c r="P836" i="2"/>
  <c r="Q836" i="2"/>
  <c r="B837" i="2"/>
  <c r="C837" i="2"/>
  <c r="D837" i="2"/>
  <c r="Q837" i="2" s="1"/>
  <c r="E837" i="2"/>
  <c r="F837" i="2"/>
  <c r="G837" i="2"/>
  <c r="H837" i="2"/>
  <c r="I837" i="2"/>
  <c r="J837" i="2"/>
  <c r="K837" i="2"/>
  <c r="L837" i="2"/>
  <c r="M837" i="2"/>
  <c r="O837" i="2"/>
  <c r="P837" i="2"/>
  <c r="R837" i="2"/>
  <c r="B838" i="2"/>
  <c r="C838" i="2"/>
  <c r="D838" i="2"/>
  <c r="E838" i="2"/>
  <c r="F838" i="2"/>
  <c r="I838" i="2"/>
  <c r="L838" i="2"/>
  <c r="B839" i="2"/>
  <c r="C839" i="2"/>
  <c r="D839" i="2"/>
  <c r="E839" i="2"/>
  <c r="F839" i="2"/>
  <c r="G839" i="2"/>
  <c r="H839" i="2"/>
  <c r="I839" i="2"/>
  <c r="J839" i="2"/>
  <c r="K839" i="2"/>
  <c r="L839" i="2"/>
  <c r="M839" i="2"/>
  <c r="N839" i="2"/>
  <c r="O839" i="2"/>
  <c r="P839" i="2"/>
  <c r="Q839" i="2"/>
  <c r="R839" i="2"/>
  <c r="B840" i="2"/>
  <c r="C840" i="2"/>
  <c r="D840" i="2"/>
  <c r="E840" i="2"/>
  <c r="F840" i="2"/>
  <c r="I840" i="2"/>
  <c r="P840" i="2"/>
  <c r="B841" i="2"/>
  <c r="C841" i="2"/>
  <c r="D841" i="2"/>
  <c r="E841" i="2"/>
  <c r="F841" i="2"/>
  <c r="G841" i="2"/>
  <c r="I841" i="2"/>
  <c r="K841" i="2"/>
  <c r="L841" i="2"/>
  <c r="N841" i="2"/>
  <c r="O841" i="2"/>
  <c r="Q841" i="2"/>
  <c r="B842" i="2"/>
  <c r="C842" i="2"/>
  <c r="D842" i="2"/>
  <c r="Q842" i="2" s="1"/>
  <c r="E842" i="2"/>
  <c r="F842" i="2"/>
  <c r="G842" i="2"/>
  <c r="H842" i="2"/>
  <c r="I842" i="2"/>
  <c r="J842" i="2"/>
  <c r="K842" i="2"/>
  <c r="L842" i="2"/>
  <c r="M842" i="2"/>
  <c r="N842" i="2"/>
  <c r="O842" i="2"/>
  <c r="P842" i="2"/>
  <c r="R842" i="2"/>
  <c r="B843" i="2"/>
  <c r="C843" i="2"/>
  <c r="D843" i="2"/>
  <c r="E843" i="2"/>
  <c r="F843" i="2"/>
  <c r="I843" i="2"/>
  <c r="L843" i="2"/>
  <c r="O843" i="2"/>
  <c r="B844" i="2"/>
  <c r="C844" i="2"/>
  <c r="D844" i="2"/>
  <c r="E844" i="2"/>
  <c r="F844" i="2"/>
  <c r="H844" i="2"/>
  <c r="I844" i="2"/>
  <c r="P844" i="2"/>
  <c r="Q844" i="2"/>
  <c r="B845" i="2"/>
  <c r="C845" i="2"/>
  <c r="D845" i="2"/>
  <c r="Q845" i="2" s="1"/>
  <c r="E845" i="2"/>
  <c r="F845" i="2"/>
  <c r="G845" i="2"/>
  <c r="H845" i="2"/>
  <c r="I845" i="2"/>
  <c r="J845" i="2"/>
  <c r="K845" i="2"/>
  <c r="L845" i="2"/>
  <c r="M845" i="2"/>
  <c r="O845" i="2"/>
  <c r="P845" i="2"/>
  <c r="R845" i="2"/>
  <c r="B846" i="2"/>
  <c r="C846" i="2"/>
  <c r="D846" i="2"/>
  <c r="E846" i="2"/>
  <c r="F846" i="2"/>
  <c r="I846" i="2"/>
  <c r="L846" i="2"/>
  <c r="O846" i="2"/>
  <c r="B847" i="2"/>
  <c r="C847" i="2"/>
  <c r="D847" i="2"/>
  <c r="E847" i="2"/>
  <c r="F847" i="2"/>
  <c r="G847" i="2"/>
  <c r="H847" i="2"/>
  <c r="I847" i="2"/>
  <c r="J847" i="2"/>
  <c r="K847" i="2"/>
  <c r="L847" i="2"/>
  <c r="M847" i="2"/>
  <c r="N847" i="2"/>
  <c r="O847" i="2"/>
  <c r="P847" i="2"/>
  <c r="Q847" i="2"/>
  <c r="R847" i="2"/>
  <c r="B848" i="2"/>
  <c r="C848" i="2"/>
  <c r="D848" i="2"/>
  <c r="M848" i="2" s="1"/>
  <c r="E848" i="2"/>
  <c r="F848" i="2"/>
  <c r="I848" i="2"/>
  <c r="P848" i="2"/>
  <c r="B849" i="2"/>
  <c r="C849" i="2"/>
  <c r="D849" i="2"/>
  <c r="E849" i="2"/>
  <c r="F849" i="2"/>
  <c r="G849" i="2"/>
  <c r="I849" i="2"/>
  <c r="K849" i="2"/>
  <c r="N849" i="2"/>
  <c r="O849" i="2"/>
  <c r="Q849" i="2"/>
  <c r="B850" i="2"/>
  <c r="C850" i="2"/>
  <c r="D850" i="2"/>
  <c r="Q850" i="2" s="1"/>
  <c r="E850" i="2"/>
  <c r="F850" i="2"/>
  <c r="G850" i="2"/>
  <c r="H850" i="2"/>
  <c r="I850" i="2"/>
  <c r="J850" i="2"/>
  <c r="K850" i="2"/>
  <c r="L850" i="2"/>
  <c r="M850" i="2"/>
  <c r="N850" i="2"/>
  <c r="O850" i="2"/>
  <c r="P850" i="2"/>
  <c r="R850" i="2"/>
  <c r="B851" i="2"/>
  <c r="C851" i="2"/>
  <c r="D851" i="2"/>
  <c r="E851" i="2"/>
  <c r="F851" i="2"/>
  <c r="I851" i="2"/>
  <c r="O851" i="2"/>
  <c r="B852" i="2"/>
  <c r="C852" i="2"/>
  <c r="D852" i="2"/>
  <c r="E852" i="2"/>
  <c r="F852" i="2"/>
  <c r="H852" i="2"/>
  <c r="I852" i="2"/>
  <c r="P852" i="2"/>
  <c r="Q852" i="2"/>
  <c r="B853" i="2"/>
  <c r="C853" i="2"/>
  <c r="D853" i="2"/>
  <c r="Q853" i="2" s="1"/>
  <c r="E853" i="2"/>
  <c r="F853" i="2"/>
  <c r="G853" i="2"/>
  <c r="H853" i="2"/>
  <c r="I853" i="2"/>
  <c r="K853" i="2"/>
  <c r="L853" i="2"/>
  <c r="O853" i="2"/>
  <c r="P853" i="2"/>
  <c r="R853" i="2"/>
  <c r="B854" i="2"/>
  <c r="C854" i="2"/>
  <c r="D854" i="2"/>
  <c r="E854" i="2"/>
  <c r="F854" i="2"/>
  <c r="I854" i="2"/>
  <c r="L854" i="2"/>
  <c r="O854" i="2"/>
  <c r="B855" i="2"/>
  <c r="C855" i="2"/>
  <c r="J855" i="2" s="1"/>
  <c r="D855" i="2"/>
  <c r="E855" i="2"/>
  <c r="F855" i="2"/>
  <c r="G855" i="2"/>
  <c r="H855" i="2"/>
  <c r="I855" i="2"/>
  <c r="K855" i="2"/>
  <c r="L855" i="2"/>
  <c r="M855" i="2"/>
  <c r="N855" i="2"/>
  <c r="O855" i="2"/>
  <c r="P855" i="2"/>
  <c r="Q855" i="2"/>
  <c r="R855" i="2"/>
  <c r="B856" i="2"/>
  <c r="C856" i="2"/>
  <c r="D856" i="2"/>
  <c r="E856" i="2"/>
  <c r="F856" i="2"/>
  <c r="G856" i="2"/>
  <c r="I856" i="2"/>
  <c r="M856" i="2"/>
  <c r="O856" i="2"/>
  <c r="R856" i="2"/>
  <c r="B857" i="2"/>
  <c r="C857" i="2"/>
  <c r="D857" i="2"/>
  <c r="Q857" i="2" s="1"/>
  <c r="E857" i="2"/>
  <c r="F857" i="2"/>
  <c r="G857" i="2"/>
  <c r="I857" i="2"/>
  <c r="K857" i="2"/>
  <c r="O857" i="2"/>
  <c r="B858" i="2"/>
  <c r="C858" i="2"/>
  <c r="D858" i="2"/>
  <c r="Q858" i="2" s="1"/>
  <c r="E858" i="2"/>
  <c r="F858" i="2"/>
  <c r="G858" i="2"/>
  <c r="H858" i="2"/>
  <c r="I858" i="2"/>
  <c r="J858" i="2"/>
  <c r="K858" i="2"/>
  <c r="L858" i="2"/>
  <c r="M858" i="2"/>
  <c r="N858" i="2"/>
  <c r="O858" i="2"/>
  <c r="P858" i="2"/>
  <c r="R858" i="2"/>
  <c r="B859" i="2"/>
  <c r="C859" i="2"/>
  <c r="D859" i="2"/>
  <c r="R859" i="2" s="1"/>
  <c r="E859" i="2"/>
  <c r="F859" i="2"/>
  <c r="I859" i="2"/>
  <c r="L859" i="2"/>
  <c r="M859" i="2"/>
  <c r="O859" i="2"/>
  <c r="Q859" i="2"/>
  <c r="B860" i="2"/>
  <c r="C860" i="2"/>
  <c r="D860" i="2"/>
  <c r="E860" i="2"/>
  <c r="F860" i="2"/>
  <c r="H860" i="2"/>
  <c r="I860" i="2"/>
  <c r="K860" i="2"/>
  <c r="N860" i="2"/>
  <c r="P860" i="2"/>
  <c r="Q860" i="2"/>
  <c r="B861" i="2"/>
  <c r="C861" i="2"/>
  <c r="D861" i="2"/>
  <c r="Q861" i="2" s="1"/>
  <c r="E861" i="2"/>
  <c r="F861" i="2"/>
  <c r="G861" i="2"/>
  <c r="H861" i="2"/>
  <c r="I861" i="2"/>
  <c r="J861" i="2"/>
  <c r="K861" i="2"/>
  <c r="L861" i="2"/>
  <c r="M861" i="2"/>
  <c r="O861" i="2"/>
  <c r="P861" i="2"/>
  <c r="R861" i="2"/>
  <c r="B862" i="2"/>
  <c r="C862" i="2"/>
  <c r="D862" i="2"/>
  <c r="R862" i="2" s="1"/>
  <c r="E862" i="2"/>
  <c r="F862" i="2"/>
  <c r="I862" i="2"/>
  <c r="L862" i="2"/>
  <c r="N862" i="2"/>
  <c r="O862" i="2"/>
  <c r="Q862" i="2"/>
  <c r="B863" i="2"/>
  <c r="C863" i="2"/>
  <c r="D863" i="2"/>
  <c r="E863" i="2"/>
  <c r="F863" i="2"/>
  <c r="G863" i="2"/>
  <c r="H863" i="2"/>
  <c r="I863" i="2"/>
  <c r="J863" i="2"/>
  <c r="K863" i="2"/>
  <c r="L863" i="2"/>
  <c r="M863" i="2"/>
  <c r="N863" i="2"/>
  <c r="O863" i="2"/>
  <c r="P863" i="2"/>
  <c r="Q863" i="2"/>
  <c r="R863" i="2"/>
  <c r="B864" i="2"/>
  <c r="C864" i="2"/>
  <c r="D864" i="2"/>
  <c r="E864" i="2"/>
  <c r="F864" i="2"/>
  <c r="G864" i="2"/>
  <c r="I864" i="2"/>
  <c r="M864" i="2"/>
  <c r="O864" i="2"/>
  <c r="R864" i="2"/>
  <c r="B865" i="2"/>
  <c r="C865" i="2"/>
  <c r="D865" i="2"/>
  <c r="Q865" i="2" s="1"/>
  <c r="E865" i="2"/>
  <c r="F865" i="2"/>
  <c r="G865" i="2"/>
  <c r="I865" i="2"/>
  <c r="K865" i="2"/>
  <c r="O865" i="2"/>
  <c r="B866" i="2"/>
  <c r="C866" i="2"/>
  <c r="J866" i="2" s="1"/>
  <c r="D866" i="2"/>
  <c r="Q866" i="2" s="1"/>
  <c r="E866" i="2"/>
  <c r="F866" i="2"/>
  <c r="G866" i="2"/>
  <c r="H866" i="2"/>
  <c r="I866" i="2"/>
  <c r="K866" i="2"/>
  <c r="L866" i="2"/>
  <c r="M866" i="2"/>
  <c r="N866" i="2"/>
  <c r="O866" i="2"/>
  <c r="P866" i="2"/>
  <c r="R866" i="2"/>
  <c r="B867" i="2"/>
  <c r="C867" i="2"/>
  <c r="D867" i="2"/>
  <c r="R867" i="2" s="1"/>
  <c r="E867" i="2"/>
  <c r="F867" i="2"/>
  <c r="I867" i="2"/>
  <c r="L867" i="2"/>
  <c r="M867" i="2"/>
  <c r="O867" i="2"/>
  <c r="Q867" i="2"/>
  <c r="B868" i="2"/>
  <c r="C868" i="2"/>
  <c r="D868" i="2"/>
  <c r="E868" i="2"/>
  <c r="F868" i="2"/>
  <c r="H868" i="2"/>
  <c r="I868" i="2"/>
  <c r="K868" i="2"/>
  <c r="N868" i="2"/>
  <c r="P868" i="2"/>
  <c r="Q868" i="2"/>
  <c r="B869" i="2"/>
  <c r="C869" i="2"/>
  <c r="M869" i="2" s="1"/>
  <c r="D869" i="2"/>
  <c r="Q869" i="2" s="1"/>
  <c r="E869" i="2"/>
  <c r="F869" i="2"/>
  <c r="G869" i="2"/>
  <c r="H869" i="2"/>
  <c r="I869" i="2"/>
  <c r="J869" i="2"/>
  <c r="K869" i="2"/>
  <c r="L869" i="2"/>
  <c r="O869" i="2"/>
  <c r="P869" i="2"/>
  <c r="R869" i="2"/>
  <c r="B870" i="2"/>
  <c r="C870" i="2"/>
  <c r="D870" i="2"/>
  <c r="R870" i="2" s="1"/>
  <c r="E870" i="2"/>
  <c r="F870" i="2"/>
  <c r="I870" i="2"/>
  <c r="L870" i="2"/>
  <c r="N870" i="2"/>
  <c r="O870" i="2"/>
  <c r="Q870" i="2"/>
  <c r="B871" i="2"/>
  <c r="C871" i="2"/>
  <c r="J871" i="2" s="1"/>
  <c r="D871" i="2"/>
  <c r="E871" i="2"/>
  <c r="F871" i="2"/>
  <c r="G871" i="2"/>
  <c r="H871" i="2"/>
  <c r="I871" i="2"/>
  <c r="K871" i="2"/>
  <c r="L871" i="2"/>
  <c r="N871" i="2"/>
  <c r="O871" i="2"/>
  <c r="P871" i="2"/>
  <c r="Q871" i="2"/>
  <c r="R871" i="2"/>
  <c r="B872" i="2"/>
  <c r="C872" i="2"/>
  <c r="D872" i="2"/>
  <c r="E872" i="2"/>
  <c r="F872" i="2"/>
  <c r="G872" i="2"/>
  <c r="H872" i="2"/>
  <c r="I872" i="2"/>
  <c r="L872" i="2"/>
  <c r="M872" i="2"/>
  <c r="O872" i="2"/>
  <c r="P872" i="2"/>
  <c r="R872" i="2"/>
  <c r="B873" i="2"/>
  <c r="C873" i="2"/>
  <c r="D873" i="2"/>
  <c r="E873" i="2"/>
  <c r="F873" i="2"/>
  <c r="G873" i="2"/>
  <c r="I873" i="2"/>
  <c r="K873" i="2"/>
  <c r="L873" i="2"/>
  <c r="N873" i="2"/>
  <c r="O873" i="2"/>
  <c r="Q873" i="2"/>
  <c r="B874" i="2"/>
  <c r="C874" i="2"/>
  <c r="D874" i="2"/>
  <c r="Q874" i="2" s="1"/>
  <c r="E874" i="2"/>
  <c r="F874" i="2"/>
  <c r="G874" i="2"/>
  <c r="H874" i="2"/>
  <c r="I874" i="2"/>
  <c r="J874" i="2"/>
  <c r="K874" i="2"/>
  <c r="L874" i="2"/>
  <c r="M874" i="2"/>
  <c r="N874" i="2"/>
  <c r="O874" i="2"/>
  <c r="P874" i="2"/>
  <c r="R874" i="2"/>
  <c r="B875" i="2"/>
  <c r="C875" i="2"/>
  <c r="D875" i="2"/>
  <c r="E875" i="2"/>
  <c r="F875" i="2"/>
  <c r="I875" i="2"/>
  <c r="O875" i="2"/>
  <c r="B876" i="2"/>
  <c r="C876" i="2"/>
  <c r="D876" i="2"/>
  <c r="P876" i="2" s="1"/>
  <c r="E876" i="2"/>
  <c r="F876" i="2"/>
  <c r="H876" i="2"/>
  <c r="I876" i="2"/>
  <c r="K876" i="2"/>
  <c r="N876" i="2"/>
  <c r="Q876" i="2"/>
  <c r="B877" i="2"/>
  <c r="C877" i="2"/>
  <c r="D877" i="2"/>
  <c r="E877" i="2"/>
  <c r="F877" i="2"/>
  <c r="I877" i="2"/>
  <c r="J877" i="2"/>
  <c r="B878" i="2"/>
  <c r="C878" i="2"/>
  <c r="D878" i="2"/>
  <c r="Q878" i="2" s="1"/>
  <c r="E878" i="2"/>
  <c r="F878" i="2"/>
  <c r="I878" i="2"/>
  <c r="K878" i="2"/>
  <c r="L878" i="2"/>
  <c r="N878" i="2"/>
  <c r="O878" i="2"/>
  <c r="B879" i="2"/>
  <c r="C879" i="2"/>
  <c r="D879" i="2"/>
  <c r="E879" i="2"/>
  <c r="F879" i="2"/>
  <c r="G879" i="2"/>
  <c r="H879" i="2"/>
  <c r="I879" i="2"/>
  <c r="J879" i="2"/>
  <c r="K879" i="2"/>
  <c r="L879" i="2"/>
  <c r="M879" i="2"/>
  <c r="N879" i="2"/>
  <c r="O879" i="2"/>
  <c r="P879" i="2"/>
  <c r="Q879" i="2"/>
  <c r="R879" i="2"/>
  <c r="B880" i="2"/>
  <c r="C880" i="2"/>
  <c r="D880" i="2"/>
  <c r="E880" i="2"/>
  <c r="F880" i="2"/>
  <c r="I880" i="2"/>
  <c r="M880" i="2"/>
  <c r="P880" i="2"/>
  <c r="B881" i="2"/>
  <c r="C881" i="2"/>
  <c r="D881" i="2"/>
  <c r="E881" i="2"/>
  <c r="F881" i="2"/>
  <c r="G881" i="2"/>
  <c r="I881" i="2"/>
  <c r="N881" i="2"/>
  <c r="O881" i="2"/>
  <c r="Q881" i="2"/>
  <c r="B882" i="2"/>
  <c r="C882" i="2"/>
  <c r="D882" i="2"/>
  <c r="Q882" i="2" s="1"/>
  <c r="E882" i="2"/>
  <c r="F882" i="2"/>
  <c r="G882" i="2"/>
  <c r="H882" i="2"/>
  <c r="I882" i="2"/>
  <c r="J882" i="2"/>
  <c r="K882" i="2"/>
  <c r="L882" i="2"/>
  <c r="M882" i="2"/>
  <c r="N882" i="2"/>
  <c r="O882" i="2"/>
  <c r="P882" i="2"/>
  <c r="R882" i="2"/>
  <c r="B883" i="2"/>
  <c r="C883" i="2"/>
  <c r="D883" i="2"/>
  <c r="O883" i="2" s="1"/>
  <c r="E883" i="2"/>
  <c r="F883" i="2"/>
  <c r="G883" i="2"/>
  <c r="I883" i="2"/>
  <c r="J883" i="2"/>
  <c r="N883" i="2"/>
  <c r="Q883" i="2"/>
  <c r="R883" i="2"/>
  <c r="B884" i="2"/>
  <c r="C884" i="2"/>
  <c r="D884" i="2"/>
  <c r="P884" i="2" s="1"/>
  <c r="E884" i="2"/>
  <c r="F884" i="2"/>
  <c r="I884" i="2"/>
  <c r="K884" i="2"/>
  <c r="L884" i="2"/>
  <c r="M884" i="2"/>
  <c r="N884" i="2"/>
  <c r="Q884" i="2"/>
  <c r="B885" i="2"/>
  <c r="C885" i="2"/>
  <c r="D885" i="2"/>
  <c r="E885" i="2"/>
  <c r="F885" i="2"/>
  <c r="I885" i="2"/>
  <c r="L885" i="2"/>
  <c r="O885" i="2"/>
  <c r="B886" i="2"/>
  <c r="C886" i="2"/>
  <c r="D886" i="2"/>
  <c r="E886" i="2"/>
  <c r="F886" i="2"/>
  <c r="G886" i="2"/>
  <c r="I886" i="2"/>
  <c r="N886" i="2"/>
  <c r="O886" i="2"/>
  <c r="R886" i="2"/>
  <c r="B887" i="2"/>
  <c r="C887" i="2"/>
  <c r="D887" i="2"/>
  <c r="E887" i="2"/>
  <c r="F887" i="2"/>
  <c r="G887" i="2"/>
  <c r="H887" i="2"/>
  <c r="I887" i="2"/>
  <c r="J887" i="2"/>
  <c r="K887" i="2"/>
  <c r="L887" i="2"/>
  <c r="M887" i="2"/>
  <c r="N887" i="2"/>
  <c r="O887" i="2"/>
  <c r="P887" i="2"/>
  <c r="Q887" i="2"/>
  <c r="R887" i="2"/>
  <c r="B888" i="2"/>
  <c r="C888" i="2"/>
  <c r="D888" i="2"/>
  <c r="E888" i="2"/>
  <c r="F888" i="2"/>
  <c r="G888" i="2"/>
  <c r="H888" i="2"/>
  <c r="I888" i="2"/>
  <c r="L888" i="2"/>
  <c r="M888" i="2"/>
  <c r="O888" i="2"/>
  <c r="P888" i="2"/>
  <c r="Q888" i="2"/>
  <c r="R888" i="2"/>
  <c r="B889" i="2"/>
  <c r="C889" i="2"/>
  <c r="D889" i="2"/>
  <c r="O889" i="2" s="1"/>
  <c r="E889" i="2"/>
  <c r="F889" i="2"/>
  <c r="G889" i="2"/>
  <c r="H889" i="2"/>
  <c r="I889" i="2"/>
  <c r="N889" i="2"/>
  <c r="P889" i="2"/>
  <c r="Q889" i="2"/>
  <c r="B890" i="2"/>
  <c r="C890" i="2"/>
  <c r="D890" i="2"/>
  <c r="Q890" i="2" s="1"/>
  <c r="E890" i="2"/>
  <c r="F890" i="2"/>
  <c r="G890" i="2"/>
  <c r="H890" i="2"/>
  <c r="I890" i="2"/>
  <c r="K890" i="2"/>
  <c r="L890" i="2"/>
  <c r="N890" i="2"/>
  <c r="O890" i="2"/>
  <c r="P890" i="2"/>
  <c r="R890" i="2"/>
  <c r="B891" i="2"/>
  <c r="C891" i="2"/>
  <c r="D891" i="2"/>
  <c r="O891" i="2" s="1"/>
  <c r="E891" i="2"/>
  <c r="F891" i="2"/>
  <c r="I891" i="2"/>
  <c r="J891" i="2"/>
  <c r="L891" i="2"/>
  <c r="M891" i="2"/>
  <c r="N891" i="2"/>
  <c r="Q891" i="2"/>
  <c r="B892" i="2"/>
  <c r="C892" i="2"/>
  <c r="D892" i="2"/>
  <c r="Q892" i="2" s="1"/>
  <c r="E892" i="2"/>
  <c r="F892" i="2"/>
  <c r="I892" i="2"/>
  <c r="L892" i="2"/>
  <c r="M892" i="2"/>
  <c r="N892" i="2"/>
  <c r="P892" i="2"/>
  <c r="B893" i="2"/>
  <c r="C893" i="2"/>
  <c r="D893" i="2"/>
  <c r="E893" i="2"/>
  <c r="F893" i="2"/>
  <c r="G893" i="2"/>
  <c r="H893" i="2"/>
  <c r="I893" i="2"/>
  <c r="K893" i="2"/>
  <c r="L893" i="2"/>
  <c r="M893" i="2"/>
  <c r="O893" i="2"/>
  <c r="P893" i="2"/>
  <c r="R893" i="2"/>
  <c r="B894" i="2"/>
  <c r="C894" i="2"/>
  <c r="D894" i="2"/>
  <c r="O894" i="2" s="1"/>
  <c r="E894" i="2"/>
  <c r="F894" i="2"/>
  <c r="G894" i="2"/>
  <c r="I894" i="2"/>
  <c r="J894" i="2"/>
  <c r="N894" i="2"/>
  <c r="Q894" i="2"/>
  <c r="R894" i="2"/>
  <c r="B895" i="2"/>
  <c r="C895" i="2"/>
  <c r="D895" i="2"/>
  <c r="E895" i="2"/>
  <c r="F895" i="2"/>
  <c r="G895" i="2"/>
  <c r="H895" i="2"/>
  <c r="I895" i="2"/>
  <c r="K895" i="2"/>
  <c r="L895" i="2"/>
  <c r="N895" i="2"/>
  <c r="O895" i="2"/>
  <c r="P895" i="2"/>
  <c r="Q895" i="2"/>
  <c r="R895" i="2"/>
  <c r="B896" i="2"/>
  <c r="C896" i="2"/>
  <c r="D896" i="2"/>
  <c r="P896" i="2" s="1"/>
  <c r="E896" i="2"/>
  <c r="F896" i="2"/>
  <c r="G896" i="2"/>
  <c r="H896" i="2"/>
  <c r="I896" i="2"/>
  <c r="J896" i="2"/>
  <c r="L896" i="2"/>
  <c r="M896" i="2"/>
  <c r="O896" i="2"/>
  <c r="Q896" i="2"/>
  <c r="R896" i="2"/>
  <c r="B897" i="2"/>
  <c r="C897" i="2"/>
  <c r="D897" i="2"/>
  <c r="O897" i="2" s="1"/>
  <c r="E897" i="2"/>
  <c r="F897" i="2"/>
  <c r="H897" i="2"/>
  <c r="I897" i="2"/>
  <c r="K897" i="2"/>
  <c r="L897" i="2"/>
  <c r="N897" i="2"/>
  <c r="P897" i="2"/>
  <c r="B898" i="2"/>
  <c r="C898" i="2"/>
  <c r="D898" i="2"/>
  <c r="Q898" i="2" s="1"/>
  <c r="E898" i="2"/>
  <c r="F898" i="2"/>
  <c r="G898" i="2"/>
  <c r="H898" i="2"/>
  <c r="I898" i="2"/>
  <c r="K898" i="2"/>
  <c r="L898" i="2"/>
  <c r="N898" i="2"/>
  <c r="O898" i="2"/>
  <c r="P898" i="2"/>
  <c r="R898" i="2"/>
  <c r="B899" i="2"/>
  <c r="C899" i="2"/>
  <c r="D899" i="2"/>
  <c r="Q899" i="2" s="1"/>
  <c r="E899" i="2"/>
  <c r="F899" i="2"/>
  <c r="I899" i="2"/>
  <c r="L899" i="2"/>
  <c r="M899" i="2"/>
  <c r="N899" i="2"/>
  <c r="O899" i="2"/>
  <c r="B900" i="2"/>
  <c r="C900" i="2"/>
  <c r="D900" i="2"/>
  <c r="E900" i="2"/>
  <c r="F900" i="2"/>
  <c r="H900" i="2"/>
  <c r="I900" i="2"/>
  <c r="N900" i="2"/>
  <c r="P900" i="2"/>
  <c r="B901" i="2"/>
  <c r="C901" i="2"/>
  <c r="D901" i="2"/>
  <c r="O901" i="2" s="1"/>
  <c r="E901" i="2"/>
  <c r="F901" i="2"/>
  <c r="G901" i="2"/>
  <c r="H901" i="2"/>
  <c r="I901" i="2"/>
  <c r="J901" i="2"/>
  <c r="K901" i="2"/>
  <c r="L901" i="2"/>
  <c r="M901" i="2"/>
  <c r="P901" i="2"/>
  <c r="R901" i="2"/>
  <c r="B902" i="2"/>
  <c r="C902" i="2"/>
  <c r="D902" i="2"/>
  <c r="O902" i="2" s="1"/>
  <c r="E902" i="2"/>
  <c r="F902" i="2"/>
  <c r="I902" i="2"/>
  <c r="J902" i="2"/>
  <c r="K902" i="2"/>
  <c r="L902" i="2"/>
  <c r="N902" i="2"/>
  <c r="Q902" i="2"/>
  <c r="B903" i="2"/>
  <c r="C903" i="2"/>
  <c r="J903" i="2" s="1"/>
  <c r="D903" i="2"/>
  <c r="E903" i="2"/>
  <c r="F903" i="2"/>
  <c r="G903" i="2"/>
  <c r="H903" i="2"/>
  <c r="I903" i="2"/>
  <c r="K903" i="2"/>
  <c r="L903" i="2"/>
  <c r="M903" i="2"/>
  <c r="N903" i="2"/>
  <c r="O903" i="2"/>
  <c r="P903" i="2"/>
  <c r="Q903" i="2"/>
  <c r="R903" i="2"/>
  <c r="B904" i="2"/>
  <c r="C904" i="2"/>
  <c r="D904" i="2"/>
  <c r="E904" i="2"/>
  <c r="F904" i="2"/>
  <c r="I904" i="2"/>
  <c r="J904" i="2"/>
  <c r="B905" i="2"/>
  <c r="C905" i="2"/>
  <c r="D905" i="2"/>
  <c r="P905" i="2" s="1"/>
  <c r="E905" i="2"/>
  <c r="F905" i="2"/>
  <c r="I905" i="2"/>
  <c r="K905" i="2"/>
  <c r="L905" i="2"/>
  <c r="N905" i="2"/>
  <c r="O905" i="2"/>
  <c r="B906" i="2"/>
  <c r="C906" i="2"/>
  <c r="D906" i="2"/>
  <c r="Q906" i="2" s="1"/>
  <c r="E906" i="2"/>
  <c r="F906" i="2"/>
  <c r="G906" i="2"/>
  <c r="H906" i="2"/>
  <c r="I906" i="2"/>
  <c r="J906" i="2"/>
  <c r="K906" i="2"/>
  <c r="L906" i="2"/>
  <c r="M906" i="2"/>
  <c r="N906" i="2"/>
  <c r="O906" i="2"/>
  <c r="P906" i="2"/>
  <c r="R906" i="2"/>
  <c r="B907" i="2"/>
  <c r="C907" i="2"/>
  <c r="D907" i="2"/>
  <c r="E907" i="2"/>
  <c r="F907" i="2"/>
  <c r="I907" i="2"/>
  <c r="B908" i="2"/>
  <c r="C908" i="2"/>
  <c r="D908" i="2"/>
  <c r="P908" i="2" s="1"/>
  <c r="E908" i="2"/>
  <c r="F908" i="2"/>
  <c r="H908" i="2"/>
  <c r="I908" i="2"/>
  <c r="K908" i="2"/>
  <c r="N908" i="2"/>
  <c r="Q908" i="2"/>
  <c r="B909" i="2"/>
  <c r="C909" i="2"/>
  <c r="D909" i="2"/>
  <c r="E909" i="2"/>
  <c r="F909" i="2"/>
  <c r="I909" i="2"/>
  <c r="J909" i="2"/>
  <c r="B910" i="2"/>
  <c r="C910" i="2"/>
  <c r="D910" i="2"/>
  <c r="Q910" i="2" s="1"/>
  <c r="E910" i="2"/>
  <c r="F910" i="2"/>
  <c r="I910" i="2"/>
  <c r="K910" i="2"/>
  <c r="L910" i="2"/>
  <c r="N910" i="2"/>
  <c r="O910" i="2"/>
  <c r="B911" i="2"/>
  <c r="C911" i="2"/>
  <c r="D911" i="2"/>
  <c r="G911" i="2" s="1"/>
  <c r="E911" i="2"/>
  <c r="F911" i="2"/>
  <c r="H911" i="2"/>
  <c r="I911" i="2"/>
  <c r="J911" i="2"/>
  <c r="K911" i="2"/>
  <c r="L911" i="2"/>
  <c r="M911" i="2"/>
  <c r="N911" i="2"/>
  <c r="P911" i="2"/>
  <c r="Q911" i="2"/>
  <c r="R911" i="2"/>
  <c r="B912" i="2"/>
  <c r="C912" i="2"/>
  <c r="D912" i="2"/>
  <c r="E912" i="2"/>
  <c r="F912" i="2"/>
  <c r="G912" i="2"/>
  <c r="H912" i="2"/>
  <c r="I912" i="2"/>
  <c r="J912" i="2"/>
  <c r="L912" i="2"/>
  <c r="M912" i="2"/>
  <c r="O912" i="2"/>
  <c r="P912" i="2"/>
  <c r="Q912" i="2"/>
  <c r="R912" i="2"/>
  <c r="B913" i="2"/>
  <c r="C913" i="2"/>
  <c r="D913" i="2"/>
  <c r="O913" i="2" s="1"/>
  <c r="E913" i="2"/>
  <c r="F913" i="2"/>
  <c r="G913" i="2"/>
  <c r="I913" i="2"/>
  <c r="N913" i="2"/>
  <c r="P913" i="2"/>
  <c r="Q913" i="2"/>
  <c r="B914" i="2"/>
  <c r="C914" i="2"/>
  <c r="D914" i="2"/>
  <c r="Q914" i="2" s="1"/>
  <c r="E914" i="2"/>
  <c r="F914" i="2"/>
  <c r="G914" i="2"/>
  <c r="H914" i="2"/>
  <c r="I914" i="2"/>
  <c r="J914" i="2"/>
  <c r="K914" i="2"/>
  <c r="L914" i="2"/>
  <c r="M914" i="2"/>
  <c r="N914" i="2"/>
  <c r="O914" i="2"/>
  <c r="P914" i="2"/>
  <c r="R914" i="2"/>
  <c r="B915" i="2"/>
  <c r="C915" i="2"/>
  <c r="D915" i="2"/>
  <c r="G915" i="2" s="1"/>
  <c r="E915" i="2"/>
  <c r="F915" i="2"/>
  <c r="I915" i="2"/>
  <c r="J915" i="2"/>
  <c r="L915" i="2"/>
  <c r="M915" i="2"/>
  <c r="N915" i="2"/>
  <c r="O915" i="2"/>
  <c r="Q915" i="2"/>
  <c r="B916" i="2"/>
  <c r="C916" i="2"/>
  <c r="D916" i="2"/>
  <c r="Q916" i="2" s="1"/>
  <c r="E916" i="2"/>
  <c r="F916" i="2"/>
  <c r="I916" i="2"/>
  <c r="L916" i="2"/>
  <c r="M916" i="2"/>
  <c r="N916" i="2"/>
  <c r="P916" i="2"/>
  <c r="B917" i="2"/>
  <c r="C917" i="2"/>
  <c r="D917" i="2"/>
  <c r="E917" i="2"/>
  <c r="F917" i="2"/>
  <c r="G917" i="2"/>
  <c r="H917" i="2"/>
  <c r="I917" i="2"/>
  <c r="J917" i="2"/>
  <c r="K917" i="2"/>
  <c r="L917" i="2"/>
  <c r="M917" i="2"/>
  <c r="O917" i="2"/>
  <c r="P917" i="2"/>
  <c r="R917" i="2"/>
  <c r="B918" i="2"/>
  <c r="C918" i="2"/>
  <c r="D918" i="2"/>
  <c r="O918" i="2" s="1"/>
  <c r="E918" i="2"/>
  <c r="F918" i="2"/>
  <c r="G918" i="2"/>
  <c r="I918" i="2"/>
  <c r="J918" i="2"/>
  <c r="N918" i="2"/>
  <c r="Q918" i="2"/>
  <c r="R918" i="2"/>
  <c r="B919" i="2"/>
  <c r="C919" i="2"/>
  <c r="D919" i="2"/>
  <c r="E919" i="2"/>
  <c r="F919" i="2"/>
  <c r="G919" i="2"/>
  <c r="H919" i="2"/>
  <c r="I919" i="2"/>
  <c r="K919" i="2"/>
  <c r="L919" i="2"/>
  <c r="N919" i="2"/>
  <c r="O919" i="2"/>
  <c r="P919" i="2"/>
  <c r="Q919" i="2"/>
  <c r="R919" i="2"/>
  <c r="B920" i="2"/>
  <c r="C920" i="2"/>
  <c r="D920" i="2"/>
  <c r="P920" i="2" s="1"/>
  <c r="E920" i="2"/>
  <c r="F920" i="2"/>
  <c r="G920" i="2"/>
  <c r="H920" i="2"/>
  <c r="I920" i="2"/>
  <c r="J920" i="2"/>
  <c r="M920" i="2"/>
  <c r="O920" i="2"/>
  <c r="Q920" i="2"/>
  <c r="R920" i="2"/>
  <c r="B921" i="2"/>
  <c r="C921" i="2"/>
  <c r="D921" i="2"/>
  <c r="O921" i="2" s="1"/>
  <c r="E921" i="2"/>
  <c r="F921" i="2"/>
  <c r="H921" i="2"/>
  <c r="I921" i="2"/>
  <c r="K921" i="2"/>
  <c r="L921" i="2"/>
  <c r="N921" i="2"/>
  <c r="P921" i="2"/>
  <c r="B922" i="2"/>
  <c r="C922" i="2"/>
  <c r="J922" i="2" s="1"/>
  <c r="D922" i="2"/>
  <c r="Q922" i="2" s="1"/>
  <c r="E922" i="2"/>
  <c r="F922" i="2"/>
  <c r="G922" i="2"/>
  <c r="H922" i="2"/>
  <c r="I922" i="2"/>
  <c r="K922" i="2"/>
  <c r="L922" i="2"/>
  <c r="M922" i="2"/>
  <c r="N922" i="2"/>
  <c r="O922" i="2"/>
  <c r="P922" i="2"/>
  <c r="R922" i="2"/>
  <c r="B923" i="2"/>
  <c r="C923" i="2"/>
  <c r="D923" i="2"/>
  <c r="Q923" i="2" s="1"/>
  <c r="E923" i="2"/>
  <c r="F923" i="2"/>
  <c r="I923" i="2"/>
  <c r="L923" i="2"/>
  <c r="M923" i="2"/>
  <c r="N923" i="2"/>
  <c r="O923" i="2"/>
  <c r="B924" i="2"/>
  <c r="C924" i="2"/>
  <c r="D924" i="2"/>
  <c r="E924" i="2"/>
  <c r="F924" i="2"/>
  <c r="I924" i="2"/>
  <c r="B925" i="2"/>
  <c r="C925" i="2"/>
  <c r="D925" i="2"/>
  <c r="O925" i="2" s="1"/>
  <c r="E925" i="2"/>
  <c r="F925" i="2"/>
  <c r="G925" i="2"/>
  <c r="H925" i="2"/>
  <c r="I925" i="2"/>
  <c r="J925" i="2"/>
  <c r="K925" i="2"/>
  <c r="L925" i="2"/>
  <c r="M925" i="2"/>
  <c r="P925" i="2"/>
  <c r="R925" i="2"/>
  <c r="B926" i="2"/>
  <c r="C926" i="2"/>
  <c r="D926" i="2"/>
  <c r="O926" i="2" s="1"/>
  <c r="E926" i="2"/>
  <c r="F926" i="2"/>
  <c r="I926" i="2"/>
  <c r="J926" i="2"/>
  <c r="K926" i="2"/>
  <c r="L926" i="2"/>
  <c r="N926" i="2"/>
  <c r="Q926" i="2"/>
  <c r="B927" i="2"/>
  <c r="C927" i="2"/>
  <c r="D927" i="2"/>
  <c r="E927" i="2"/>
  <c r="F927" i="2"/>
  <c r="G927" i="2"/>
  <c r="H927" i="2"/>
  <c r="I927" i="2"/>
  <c r="J927" i="2"/>
  <c r="K927" i="2"/>
  <c r="L927" i="2"/>
  <c r="M927" i="2"/>
  <c r="N927" i="2"/>
  <c r="O927" i="2"/>
  <c r="P927" i="2"/>
  <c r="Q927" i="2"/>
  <c r="R927" i="2"/>
  <c r="B928" i="2"/>
  <c r="C928" i="2"/>
  <c r="D928" i="2"/>
  <c r="J928" i="2" s="1"/>
  <c r="E928" i="2"/>
  <c r="F928" i="2"/>
  <c r="I928" i="2"/>
  <c r="M928" i="2"/>
  <c r="B929" i="2"/>
  <c r="C929" i="2"/>
  <c r="D929" i="2"/>
  <c r="P929" i="2" s="1"/>
  <c r="E929" i="2"/>
  <c r="F929" i="2"/>
  <c r="H929" i="2"/>
  <c r="I929" i="2"/>
  <c r="K929" i="2"/>
  <c r="L929" i="2"/>
  <c r="N929" i="2"/>
  <c r="O929" i="2"/>
  <c r="B930" i="2"/>
  <c r="C930" i="2"/>
  <c r="D930" i="2"/>
  <c r="Q930" i="2" s="1"/>
  <c r="E930" i="2"/>
  <c r="F930" i="2"/>
  <c r="G930" i="2"/>
  <c r="H930" i="2"/>
  <c r="I930" i="2"/>
  <c r="J930" i="2"/>
  <c r="K930" i="2"/>
  <c r="L930" i="2"/>
  <c r="M930" i="2"/>
  <c r="N930" i="2"/>
  <c r="O930" i="2"/>
  <c r="P930" i="2"/>
  <c r="R930" i="2"/>
  <c r="B931" i="2"/>
  <c r="C931" i="2"/>
  <c r="D931" i="2"/>
  <c r="E931" i="2"/>
  <c r="F931" i="2"/>
  <c r="G931" i="2"/>
  <c r="I931" i="2"/>
  <c r="N931" i="2"/>
  <c r="R931" i="2"/>
  <c r="B932" i="2"/>
  <c r="C932" i="2"/>
  <c r="D932" i="2"/>
  <c r="P932" i="2" s="1"/>
  <c r="E932" i="2"/>
  <c r="F932" i="2"/>
  <c r="H932" i="2"/>
  <c r="I932" i="2"/>
  <c r="K932" i="2"/>
  <c r="N932" i="2"/>
  <c r="Q932" i="2"/>
  <c r="B933" i="2"/>
  <c r="C933" i="2"/>
  <c r="D933" i="2"/>
  <c r="E933" i="2"/>
  <c r="F933" i="2"/>
  <c r="I933" i="2"/>
  <c r="J933" i="2"/>
  <c r="L933" i="2"/>
  <c r="B934" i="2"/>
  <c r="C934" i="2"/>
  <c r="D934" i="2"/>
  <c r="Q934" i="2" s="1"/>
  <c r="E934" i="2"/>
  <c r="F934" i="2"/>
  <c r="I934" i="2"/>
  <c r="K934" i="2"/>
  <c r="L934" i="2"/>
  <c r="N934" i="2"/>
  <c r="O934" i="2"/>
  <c r="B935" i="2"/>
  <c r="C935" i="2"/>
  <c r="D935" i="2"/>
  <c r="E935" i="2"/>
  <c r="F935" i="2"/>
  <c r="G935" i="2"/>
  <c r="H935" i="2"/>
  <c r="I935" i="2"/>
  <c r="J935" i="2"/>
  <c r="K935" i="2"/>
  <c r="L935" i="2"/>
  <c r="M935" i="2"/>
  <c r="N935" i="2"/>
  <c r="O935" i="2"/>
  <c r="P935" i="2"/>
  <c r="Q935" i="2"/>
  <c r="R935" i="2"/>
  <c r="B936" i="2"/>
  <c r="C936" i="2"/>
  <c r="D936" i="2"/>
  <c r="E936" i="2"/>
  <c r="F936" i="2"/>
  <c r="I936" i="2"/>
  <c r="L936" i="2"/>
  <c r="P936" i="2"/>
  <c r="B937" i="2"/>
  <c r="C937" i="2"/>
  <c r="D937" i="2"/>
  <c r="E937" i="2"/>
  <c r="F937" i="2"/>
  <c r="G937" i="2"/>
  <c r="I937" i="2"/>
  <c r="N937" i="2"/>
  <c r="Q937" i="2"/>
  <c r="B938" i="2"/>
  <c r="C938" i="2"/>
  <c r="D938" i="2"/>
  <c r="Q938" i="2" s="1"/>
  <c r="E938" i="2"/>
  <c r="F938" i="2"/>
  <c r="G938" i="2"/>
  <c r="H938" i="2"/>
  <c r="I938" i="2"/>
  <c r="J938" i="2"/>
  <c r="K938" i="2"/>
  <c r="L938" i="2"/>
  <c r="M938" i="2"/>
  <c r="N938" i="2"/>
  <c r="O938" i="2"/>
  <c r="P938" i="2"/>
  <c r="R938" i="2"/>
  <c r="B939" i="2"/>
  <c r="C939" i="2"/>
  <c r="D939" i="2"/>
  <c r="O939" i="2" s="1"/>
  <c r="E939" i="2"/>
  <c r="F939" i="2"/>
  <c r="G939" i="2"/>
  <c r="I939" i="2"/>
  <c r="J939" i="2"/>
  <c r="N939" i="2"/>
  <c r="Q939" i="2"/>
  <c r="R939" i="2"/>
  <c r="B940" i="2"/>
  <c r="C940" i="2"/>
  <c r="D940" i="2"/>
  <c r="P940" i="2" s="1"/>
  <c r="E940" i="2"/>
  <c r="F940" i="2"/>
  <c r="I940" i="2"/>
  <c r="K940" i="2"/>
  <c r="L940" i="2"/>
  <c r="M940" i="2"/>
  <c r="N940" i="2"/>
  <c r="Q940" i="2"/>
  <c r="B941" i="2"/>
  <c r="C941" i="2"/>
  <c r="D941" i="2"/>
  <c r="E941" i="2"/>
  <c r="F941" i="2"/>
  <c r="I941" i="2"/>
  <c r="L941" i="2"/>
  <c r="B942" i="2"/>
  <c r="C942" i="2"/>
  <c r="D942" i="2"/>
  <c r="E942" i="2"/>
  <c r="F942" i="2"/>
  <c r="I942" i="2"/>
  <c r="B943" i="2"/>
  <c r="C943" i="2"/>
  <c r="D943" i="2"/>
  <c r="E943" i="2"/>
  <c r="F943" i="2"/>
  <c r="G943" i="2"/>
  <c r="H943" i="2"/>
  <c r="I943" i="2"/>
  <c r="J943" i="2"/>
  <c r="K943" i="2"/>
  <c r="L943" i="2"/>
  <c r="M943" i="2"/>
  <c r="N943" i="2"/>
  <c r="O943" i="2"/>
  <c r="P943" i="2"/>
  <c r="Q943" i="2"/>
  <c r="R943" i="2"/>
  <c r="B944" i="2"/>
  <c r="C944" i="2"/>
  <c r="D944" i="2"/>
  <c r="E944" i="2"/>
  <c r="F944" i="2"/>
  <c r="G944" i="2"/>
  <c r="H944" i="2"/>
  <c r="I944" i="2"/>
  <c r="J944" i="2"/>
  <c r="L944" i="2"/>
  <c r="M944" i="2"/>
  <c r="O944" i="2"/>
  <c r="P944" i="2"/>
  <c r="Q944" i="2"/>
  <c r="R944" i="2"/>
  <c r="B945" i="2"/>
  <c r="C945" i="2"/>
  <c r="D945" i="2"/>
  <c r="O945" i="2" s="1"/>
  <c r="E945" i="2"/>
  <c r="F945" i="2"/>
  <c r="G945" i="2"/>
  <c r="I945" i="2"/>
  <c r="N945" i="2"/>
  <c r="P945" i="2"/>
  <c r="Q945" i="2"/>
  <c r="B946" i="2"/>
  <c r="C946" i="2"/>
  <c r="D946" i="2"/>
  <c r="Q946" i="2" s="1"/>
  <c r="E946" i="2"/>
  <c r="F946" i="2"/>
  <c r="G946" i="2"/>
  <c r="H946" i="2"/>
  <c r="I946" i="2"/>
  <c r="K946" i="2"/>
  <c r="L946" i="2"/>
  <c r="N946" i="2"/>
  <c r="O946" i="2"/>
  <c r="P946" i="2"/>
  <c r="R946" i="2"/>
  <c r="B947" i="2"/>
  <c r="C947" i="2"/>
  <c r="D947" i="2"/>
  <c r="O947" i="2" s="1"/>
  <c r="E947" i="2"/>
  <c r="F947" i="2"/>
  <c r="I947" i="2"/>
  <c r="J947" i="2"/>
  <c r="L947" i="2"/>
  <c r="M947" i="2"/>
  <c r="N947" i="2"/>
  <c r="Q947" i="2"/>
  <c r="B948" i="2"/>
  <c r="C948" i="2"/>
  <c r="D948" i="2"/>
  <c r="Q948" i="2" s="1"/>
  <c r="E948" i="2"/>
  <c r="F948" i="2"/>
  <c r="I948" i="2"/>
  <c r="L948" i="2"/>
  <c r="M948" i="2"/>
  <c r="N948" i="2"/>
  <c r="P948" i="2"/>
  <c r="B949" i="2"/>
  <c r="C949" i="2"/>
  <c r="D949" i="2"/>
  <c r="E949" i="2"/>
  <c r="F949" i="2"/>
  <c r="G949" i="2"/>
  <c r="H949" i="2"/>
  <c r="I949" i="2"/>
  <c r="J949" i="2"/>
  <c r="K949" i="2"/>
  <c r="L949" i="2"/>
  <c r="M949" i="2"/>
  <c r="O949" i="2"/>
  <c r="P949" i="2"/>
  <c r="R949" i="2"/>
  <c r="B950" i="2"/>
  <c r="C950" i="2"/>
  <c r="D950" i="2"/>
  <c r="O950" i="2" s="1"/>
  <c r="E950" i="2"/>
  <c r="F950" i="2"/>
  <c r="G950" i="2"/>
  <c r="I950" i="2"/>
  <c r="J950" i="2"/>
  <c r="N950" i="2"/>
  <c r="Q950" i="2"/>
  <c r="R950" i="2"/>
  <c r="B951" i="2"/>
  <c r="C951" i="2"/>
  <c r="D951" i="2"/>
  <c r="E951" i="2"/>
  <c r="F951" i="2"/>
  <c r="G951" i="2"/>
  <c r="H951" i="2"/>
  <c r="I951" i="2"/>
  <c r="K951" i="2"/>
  <c r="L951" i="2"/>
  <c r="N951" i="2"/>
  <c r="O951" i="2"/>
  <c r="P951" i="2"/>
  <c r="Q951" i="2"/>
  <c r="R951" i="2"/>
  <c r="B952" i="2"/>
  <c r="C952" i="2"/>
  <c r="D952" i="2"/>
  <c r="P952" i="2" s="1"/>
  <c r="E952" i="2"/>
  <c r="F952" i="2"/>
  <c r="G952" i="2"/>
  <c r="H952" i="2"/>
  <c r="I952" i="2"/>
  <c r="J952" i="2"/>
  <c r="L952" i="2"/>
  <c r="M952" i="2"/>
  <c r="O952" i="2"/>
  <c r="Q952" i="2"/>
  <c r="R952" i="2"/>
  <c r="B953" i="2"/>
  <c r="C953" i="2"/>
  <c r="D953" i="2"/>
  <c r="O953" i="2" s="1"/>
  <c r="E953" i="2"/>
  <c r="F953" i="2"/>
  <c r="H953" i="2"/>
  <c r="I953" i="2"/>
  <c r="K953" i="2"/>
  <c r="L953" i="2"/>
  <c r="N953" i="2"/>
  <c r="P953" i="2"/>
  <c r="B954" i="2"/>
  <c r="C954" i="2"/>
  <c r="J954" i="2" s="1"/>
  <c r="D954" i="2"/>
  <c r="Q954" i="2" s="1"/>
  <c r="E954" i="2"/>
  <c r="F954" i="2"/>
  <c r="G954" i="2"/>
  <c r="H954" i="2"/>
  <c r="I954" i="2"/>
  <c r="K954" i="2"/>
  <c r="L954" i="2"/>
  <c r="M954" i="2"/>
  <c r="N954" i="2"/>
  <c r="O954" i="2"/>
  <c r="P954" i="2"/>
  <c r="R954" i="2"/>
  <c r="B955" i="2"/>
  <c r="C955" i="2"/>
  <c r="D955" i="2"/>
  <c r="Q955" i="2" s="1"/>
  <c r="E955" i="2"/>
  <c r="F955" i="2"/>
  <c r="I955" i="2"/>
  <c r="L955" i="2"/>
  <c r="M955" i="2"/>
  <c r="N955" i="2"/>
  <c r="O955" i="2"/>
  <c r="B956" i="2"/>
  <c r="C956" i="2"/>
  <c r="D956" i="2"/>
  <c r="E956" i="2"/>
  <c r="F956" i="2"/>
  <c r="H956" i="2"/>
  <c r="I956" i="2"/>
  <c r="N956" i="2"/>
  <c r="P956" i="2"/>
  <c r="B957" i="2"/>
  <c r="C957" i="2"/>
  <c r="D957" i="2"/>
  <c r="O957" i="2" s="1"/>
  <c r="E957" i="2"/>
  <c r="F957" i="2"/>
  <c r="G957" i="2"/>
  <c r="H957" i="2"/>
  <c r="I957" i="2"/>
  <c r="J957" i="2"/>
  <c r="K957" i="2"/>
  <c r="L957" i="2"/>
  <c r="M957" i="2"/>
  <c r="P957" i="2"/>
  <c r="R957" i="2"/>
  <c r="B958" i="2"/>
  <c r="C958" i="2"/>
  <c r="D958" i="2"/>
  <c r="O958" i="2" s="1"/>
  <c r="E958" i="2"/>
  <c r="F958" i="2"/>
  <c r="I958" i="2"/>
  <c r="J958" i="2"/>
  <c r="K958" i="2"/>
  <c r="L958" i="2"/>
  <c r="N958" i="2"/>
  <c r="Q958" i="2"/>
  <c r="B959" i="2"/>
  <c r="C959" i="2"/>
  <c r="D959" i="2"/>
  <c r="E959" i="2"/>
  <c r="F959" i="2"/>
  <c r="G959" i="2"/>
  <c r="H959" i="2"/>
  <c r="I959" i="2"/>
  <c r="J959" i="2"/>
  <c r="K959" i="2"/>
  <c r="L959" i="2"/>
  <c r="M959" i="2"/>
  <c r="N959" i="2"/>
  <c r="O959" i="2"/>
  <c r="P959" i="2"/>
  <c r="Q959" i="2"/>
  <c r="R959" i="2"/>
  <c r="B960" i="2"/>
  <c r="C960" i="2"/>
  <c r="D960" i="2"/>
  <c r="E960" i="2"/>
  <c r="F960" i="2"/>
  <c r="I960" i="2"/>
  <c r="J960" i="2"/>
  <c r="B961" i="2"/>
  <c r="C961" i="2"/>
  <c r="D961" i="2"/>
  <c r="P961" i="2" s="1"/>
  <c r="E961" i="2"/>
  <c r="F961" i="2"/>
  <c r="H961" i="2"/>
  <c r="I961" i="2"/>
  <c r="K961" i="2"/>
  <c r="L961" i="2"/>
  <c r="N961" i="2"/>
  <c r="O961" i="2"/>
  <c r="B962" i="2"/>
  <c r="C962" i="2"/>
  <c r="D962" i="2"/>
  <c r="Q962" i="2" s="1"/>
  <c r="E962" i="2"/>
  <c r="F962" i="2"/>
  <c r="G962" i="2"/>
  <c r="H962" i="2"/>
  <c r="I962" i="2"/>
  <c r="J962" i="2"/>
  <c r="K962" i="2"/>
  <c r="L962" i="2"/>
  <c r="M962" i="2"/>
  <c r="N962" i="2"/>
  <c r="O962" i="2"/>
  <c r="P962" i="2"/>
  <c r="R962" i="2"/>
  <c r="B963" i="2"/>
  <c r="C963" i="2"/>
  <c r="D963" i="2"/>
  <c r="E963" i="2"/>
  <c r="F963" i="2"/>
  <c r="I963" i="2"/>
  <c r="B964" i="2"/>
  <c r="C964" i="2"/>
  <c r="D964" i="2"/>
  <c r="P964" i="2" s="1"/>
  <c r="E964" i="2"/>
  <c r="F964" i="2"/>
  <c r="H964" i="2"/>
  <c r="I964" i="2"/>
  <c r="K964" i="2"/>
  <c r="N964" i="2"/>
  <c r="Q964" i="2"/>
  <c r="B965" i="2"/>
  <c r="C965" i="2"/>
  <c r="D965" i="2"/>
  <c r="E965" i="2"/>
  <c r="F965" i="2"/>
  <c r="I965" i="2"/>
  <c r="J965" i="2"/>
  <c r="L965" i="2"/>
  <c r="B966" i="2"/>
  <c r="C966" i="2"/>
  <c r="D966" i="2"/>
  <c r="Q966" i="2" s="1"/>
  <c r="E966" i="2"/>
  <c r="F966" i="2"/>
  <c r="I966" i="2"/>
  <c r="K966" i="2"/>
  <c r="L966" i="2"/>
  <c r="N966" i="2"/>
  <c r="O966" i="2"/>
  <c r="B967" i="2"/>
  <c r="C967" i="2"/>
  <c r="D967" i="2"/>
  <c r="E967" i="2"/>
  <c r="F967" i="2"/>
  <c r="G967" i="2"/>
  <c r="H967" i="2"/>
  <c r="I967" i="2"/>
  <c r="J967" i="2"/>
  <c r="K967" i="2"/>
  <c r="L967" i="2"/>
  <c r="M967" i="2"/>
  <c r="N967" i="2"/>
  <c r="O967" i="2"/>
  <c r="P967" i="2"/>
  <c r="Q967" i="2"/>
  <c r="R967" i="2"/>
  <c r="B968" i="2"/>
  <c r="C968" i="2"/>
  <c r="D968" i="2"/>
  <c r="E968" i="2"/>
  <c r="F968" i="2"/>
  <c r="I968" i="2"/>
  <c r="L968" i="2"/>
  <c r="B969" i="2"/>
  <c r="C969" i="2"/>
  <c r="D969" i="2"/>
  <c r="E969" i="2"/>
  <c r="F969" i="2"/>
  <c r="I969" i="2"/>
  <c r="B970" i="2"/>
  <c r="C970" i="2"/>
  <c r="M970" i="2" s="1"/>
  <c r="D970" i="2"/>
  <c r="Q970" i="2" s="1"/>
  <c r="E970" i="2"/>
  <c r="F970" i="2"/>
  <c r="G970" i="2"/>
  <c r="H970" i="2"/>
  <c r="I970" i="2"/>
  <c r="J970" i="2"/>
  <c r="K970" i="2"/>
  <c r="L970" i="2"/>
  <c r="N970" i="2"/>
  <c r="O970" i="2"/>
  <c r="P970" i="2"/>
  <c r="R970" i="2"/>
  <c r="B971" i="2"/>
  <c r="C971" i="2"/>
  <c r="D971" i="2"/>
  <c r="O971" i="2" s="1"/>
  <c r="E971" i="2"/>
  <c r="F971" i="2"/>
  <c r="G971" i="2"/>
  <c r="I971" i="2"/>
  <c r="J971" i="2"/>
  <c r="N971" i="2"/>
  <c r="Q971" i="2"/>
  <c r="R971" i="2"/>
  <c r="B972" i="2"/>
  <c r="C972" i="2"/>
  <c r="D972" i="2"/>
  <c r="P972" i="2" s="1"/>
  <c r="E972" i="2"/>
  <c r="F972" i="2"/>
  <c r="I972" i="2"/>
  <c r="K972" i="2"/>
  <c r="L972" i="2"/>
  <c r="M972" i="2"/>
  <c r="N972" i="2"/>
  <c r="Q972" i="2"/>
  <c r="B973" i="2"/>
  <c r="C973" i="2"/>
  <c r="D973" i="2"/>
  <c r="E973" i="2"/>
  <c r="F973" i="2"/>
  <c r="I973" i="2"/>
  <c r="K973" i="2"/>
  <c r="B974" i="2"/>
  <c r="C974" i="2"/>
  <c r="D974" i="2"/>
  <c r="E974" i="2"/>
  <c r="F974" i="2"/>
  <c r="I974" i="2"/>
  <c r="B975" i="2"/>
  <c r="C975" i="2"/>
  <c r="M975" i="2" s="1"/>
  <c r="D975" i="2"/>
  <c r="E975" i="2"/>
  <c r="F975" i="2"/>
  <c r="G975" i="2"/>
  <c r="H975" i="2"/>
  <c r="I975" i="2"/>
  <c r="J975" i="2"/>
  <c r="K975" i="2"/>
  <c r="L975" i="2"/>
  <c r="N975" i="2"/>
  <c r="O975" i="2"/>
  <c r="P975" i="2"/>
  <c r="Q975" i="2"/>
  <c r="R975" i="2"/>
  <c r="B976" i="2"/>
  <c r="C976" i="2"/>
  <c r="D976" i="2"/>
  <c r="E976" i="2"/>
  <c r="F976" i="2"/>
  <c r="G976" i="2"/>
  <c r="H976" i="2"/>
  <c r="I976" i="2"/>
  <c r="J976" i="2"/>
  <c r="L976" i="2"/>
  <c r="M976" i="2"/>
  <c r="O976" i="2"/>
  <c r="P976" i="2"/>
  <c r="Q976" i="2"/>
  <c r="R976" i="2"/>
  <c r="B977" i="2"/>
  <c r="C977" i="2"/>
  <c r="D977" i="2"/>
  <c r="O977" i="2" s="1"/>
  <c r="E977" i="2"/>
  <c r="F977" i="2"/>
  <c r="G977" i="2"/>
  <c r="I977" i="2"/>
  <c r="N977" i="2"/>
  <c r="P977" i="2"/>
  <c r="Q977" i="2"/>
  <c r="B978" i="2"/>
  <c r="C978" i="2"/>
  <c r="D978" i="2"/>
  <c r="Q978" i="2" s="1"/>
  <c r="E978" i="2"/>
  <c r="F978" i="2"/>
  <c r="G978" i="2"/>
  <c r="H978" i="2"/>
  <c r="I978" i="2"/>
  <c r="K978" i="2"/>
  <c r="L978" i="2"/>
  <c r="N978" i="2"/>
  <c r="O978" i="2"/>
  <c r="P978" i="2"/>
  <c r="R978" i="2"/>
  <c r="B979" i="2"/>
  <c r="C979" i="2"/>
  <c r="D979" i="2"/>
  <c r="O979" i="2" s="1"/>
  <c r="E979" i="2"/>
  <c r="F979" i="2"/>
  <c r="I979" i="2"/>
  <c r="J979" i="2"/>
  <c r="L979" i="2"/>
  <c r="M979" i="2"/>
  <c r="N979" i="2"/>
  <c r="Q979" i="2"/>
  <c r="B980" i="2"/>
  <c r="C980" i="2"/>
  <c r="D980" i="2"/>
  <c r="Q980" i="2" s="1"/>
  <c r="E980" i="2"/>
  <c r="F980" i="2"/>
  <c r="I980" i="2"/>
  <c r="L980" i="2"/>
  <c r="M980" i="2"/>
  <c r="N980" i="2"/>
  <c r="P980" i="2"/>
  <c r="B981" i="2"/>
  <c r="C981" i="2"/>
  <c r="D981" i="2"/>
  <c r="E981" i="2"/>
  <c r="F981" i="2"/>
  <c r="G981" i="2"/>
  <c r="H981" i="2"/>
  <c r="I981" i="2"/>
  <c r="J981" i="2"/>
  <c r="K981" i="2"/>
  <c r="L981" i="2"/>
  <c r="M981" i="2"/>
  <c r="O981" i="2"/>
  <c r="P981" i="2"/>
  <c r="R981" i="2"/>
  <c r="B982" i="2"/>
  <c r="C982" i="2"/>
  <c r="D982" i="2"/>
  <c r="E982" i="2"/>
  <c r="F982" i="2"/>
  <c r="G982" i="2"/>
  <c r="I982" i="2"/>
  <c r="N982" i="2"/>
  <c r="R982" i="2"/>
  <c r="B983" i="2"/>
  <c r="C983" i="2"/>
  <c r="D983" i="2"/>
  <c r="E983" i="2"/>
  <c r="F983" i="2"/>
  <c r="G983" i="2"/>
  <c r="H983" i="2"/>
  <c r="I983" i="2"/>
  <c r="J983" i="2"/>
  <c r="K983" i="2"/>
  <c r="L983" i="2"/>
  <c r="M983" i="2"/>
  <c r="N983" i="2"/>
  <c r="O983" i="2"/>
  <c r="P983" i="2"/>
  <c r="Q983" i="2"/>
  <c r="R983" i="2"/>
  <c r="B984" i="2"/>
  <c r="C984" i="2"/>
  <c r="D984" i="2"/>
  <c r="P984" i="2" s="1"/>
  <c r="E984" i="2"/>
  <c r="F984" i="2"/>
  <c r="G984" i="2"/>
  <c r="H984" i="2"/>
  <c r="I984" i="2"/>
  <c r="J984" i="2"/>
  <c r="L984" i="2"/>
  <c r="M984" i="2"/>
  <c r="O984" i="2"/>
  <c r="Q984" i="2"/>
  <c r="R984" i="2"/>
  <c r="B985" i="2"/>
  <c r="C985" i="2"/>
  <c r="D985" i="2"/>
  <c r="O985" i="2" s="1"/>
  <c r="E985" i="2"/>
  <c r="F985" i="2"/>
  <c r="H985" i="2"/>
  <c r="I985" i="2"/>
  <c r="K985" i="2"/>
  <c r="L985" i="2"/>
  <c r="N985" i="2"/>
  <c r="P985" i="2"/>
  <c r="B986" i="2"/>
  <c r="C986" i="2"/>
  <c r="D986" i="2"/>
  <c r="Q986" i="2" s="1"/>
  <c r="E986" i="2"/>
  <c r="F986" i="2"/>
  <c r="G986" i="2"/>
  <c r="H986" i="2"/>
  <c r="I986" i="2"/>
  <c r="K986" i="2"/>
  <c r="L986" i="2"/>
  <c r="N986" i="2"/>
  <c r="O986" i="2"/>
  <c r="P986" i="2"/>
  <c r="R986" i="2"/>
  <c r="B987" i="2"/>
  <c r="C987" i="2"/>
  <c r="D987" i="2"/>
  <c r="E987" i="2"/>
  <c r="F987" i="2"/>
  <c r="I987" i="2"/>
  <c r="L987" i="2"/>
  <c r="M987" i="2"/>
  <c r="N987" i="2"/>
  <c r="O987" i="2"/>
  <c r="B988" i="2"/>
  <c r="C988" i="2"/>
  <c r="D988" i="2"/>
  <c r="E988" i="2"/>
  <c r="F988" i="2"/>
  <c r="H988" i="2"/>
  <c r="I988" i="2"/>
  <c r="L988" i="2"/>
  <c r="N988" i="2"/>
  <c r="P988" i="2"/>
  <c r="Q988" i="2"/>
  <c r="B989" i="2"/>
  <c r="C989" i="2"/>
  <c r="D989" i="2"/>
  <c r="O989" i="2" s="1"/>
  <c r="E989" i="2"/>
  <c r="F989" i="2"/>
  <c r="G989" i="2"/>
  <c r="H989" i="2"/>
  <c r="I989" i="2"/>
  <c r="J989" i="2"/>
  <c r="K989" i="2"/>
  <c r="L989" i="2"/>
  <c r="M989" i="2"/>
  <c r="P989" i="2"/>
  <c r="R989" i="2"/>
  <c r="B990" i="2"/>
  <c r="C990" i="2"/>
  <c r="D990" i="2"/>
  <c r="O990" i="2" s="1"/>
  <c r="E990" i="2"/>
  <c r="F990" i="2"/>
  <c r="I990" i="2"/>
  <c r="J990" i="2"/>
  <c r="K990" i="2"/>
  <c r="L990" i="2"/>
  <c r="N990" i="2"/>
  <c r="Q990" i="2"/>
  <c r="B991" i="2"/>
  <c r="C991" i="2"/>
  <c r="J991" i="2" s="1"/>
  <c r="D991" i="2"/>
  <c r="E991" i="2"/>
  <c r="F991" i="2"/>
  <c r="G991" i="2"/>
  <c r="H991" i="2"/>
  <c r="I991" i="2"/>
  <c r="K991" i="2"/>
  <c r="L991" i="2"/>
  <c r="M991" i="2"/>
  <c r="N991" i="2"/>
  <c r="O991" i="2"/>
  <c r="P991" i="2"/>
  <c r="Q991" i="2"/>
  <c r="R991" i="2"/>
  <c r="B992" i="2"/>
  <c r="C992" i="2"/>
  <c r="D992" i="2"/>
  <c r="E992" i="2"/>
  <c r="F992" i="2"/>
  <c r="I992" i="2"/>
  <c r="B993" i="2"/>
  <c r="C993" i="2"/>
  <c r="D993" i="2"/>
  <c r="E993" i="2"/>
  <c r="F993" i="2"/>
  <c r="H993" i="2"/>
  <c r="I993" i="2"/>
  <c r="K993" i="2"/>
  <c r="L993" i="2"/>
  <c r="N993" i="2"/>
  <c r="O993" i="2"/>
  <c r="B994" i="2"/>
  <c r="C994" i="2"/>
  <c r="D994" i="2"/>
  <c r="Q994" i="2" s="1"/>
  <c r="E994" i="2"/>
  <c r="F994" i="2"/>
  <c r="G994" i="2"/>
  <c r="H994" i="2"/>
  <c r="I994" i="2"/>
  <c r="J994" i="2"/>
  <c r="K994" i="2"/>
  <c r="L994" i="2"/>
  <c r="M994" i="2"/>
  <c r="N994" i="2"/>
  <c r="O994" i="2"/>
  <c r="P994" i="2"/>
  <c r="R994" i="2"/>
  <c r="B995" i="2"/>
  <c r="C995" i="2"/>
  <c r="D995" i="2"/>
  <c r="E995" i="2"/>
  <c r="F995" i="2"/>
  <c r="I995" i="2"/>
  <c r="Q995" i="2"/>
  <c r="R995" i="2"/>
  <c r="B996" i="2"/>
  <c r="C996" i="2"/>
  <c r="D996" i="2"/>
  <c r="H996" i="2" s="1"/>
  <c r="E996" i="2"/>
  <c r="F996" i="2"/>
  <c r="I996" i="2"/>
  <c r="K996" i="2"/>
  <c r="N996" i="2"/>
  <c r="B997" i="2"/>
  <c r="C997" i="2"/>
  <c r="D997" i="2"/>
  <c r="E997" i="2"/>
  <c r="F997" i="2"/>
  <c r="G997" i="2"/>
  <c r="I997" i="2"/>
  <c r="K997" i="2"/>
  <c r="P997" i="2"/>
  <c r="B998" i="2"/>
  <c r="C998" i="2"/>
  <c r="D998" i="2"/>
  <c r="E998" i="2"/>
  <c r="F998" i="2"/>
  <c r="I998" i="2"/>
  <c r="B999" i="2"/>
  <c r="C999" i="2"/>
  <c r="D999" i="2"/>
  <c r="E999" i="2"/>
  <c r="F999" i="2"/>
  <c r="G999" i="2"/>
  <c r="H999" i="2"/>
  <c r="I999" i="2"/>
  <c r="J999" i="2"/>
  <c r="K999" i="2"/>
  <c r="L999" i="2"/>
  <c r="M999" i="2"/>
  <c r="N999" i="2"/>
  <c r="O999" i="2"/>
  <c r="P999" i="2"/>
  <c r="Q999" i="2"/>
  <c r="R999" i="2"/>
  <c r="B1000" i="2"/>
  <c r="C1000" i="2"/>
  <c r="D1000" i="2"/>
  <c r="K1000" i="2" s="1"/>
  <c r="E1000" i="2"/>
  <c r="F1000" i="2"/>
  <c r="I1000" i="2"/>
  <c r="M1000" i="2"/>
  <c r="Q1000" i="2"/>
  <c r="B1001" i="2"/>
  <c r="C1001" i="2"/>
  <c r="M1001" i="2" s="1"/>
  <c r="D1001" i="2"/>
  <c r="E1001" i="2"/>
  <c r="F1001" i="2"/>
  <c r="H1001" i="2"/>
  <c r="I1001" i="2"/>
  <c r="J1001" i="2"/>
  <c r="L1001" i="2"/>
  <c r="P1001" i="2"/>
  <c r="R1001" i="2"/>
  <c r="B1002" i="2"/>
  <c r="C1002" i="2"/>
  <c r="D1002" i="2"/>
  <c r="Q1002" i="2" s="1"/>
  <c r="E1002" i="2"/>
  <c r="F1002" i="2"/>
  <c r="I1002" i="2"/>
  <c r="K1002" i="2"/>
  <c r="O1002" i="2"/>
  <c r="B1003" i="2"/>
  <c r="C1003" i="2"/>
  <c r="D1003" i="2"/>
  <c r="M1003" i="2" s="1"/>
  <c r="E1003" i="2"/>
  <c r="F1003" i="2"/>
  <c r="H1003" i="2"/>
  <c r="I1003" i="2"/>
  <c r="J1003" i="2"/>
  <c r="K1003" i="2"/>
  <c r="L1003" i="2"/>
  <c r="N1003" i="2"/>
  <c r="P1003" i="2"/>
  <c r="Q1003" i="2"/>
  <c r="R1003" i="2"/>
  <c r="B1004" i="2"/>
  <c r="C1004" i="2"/>
  <c r="D1004" i="2"/>
  <c r="K1004" i="2" s="1"/>
  <c r="E1004" i="2"/>
  <c r="F1004" i="2"/>
  <c r="G1004" i="2"/>
  <c r="H1004" i="2"/>
  <c r="I1004" i="2"/>
  <c r="J1004" i="2"/>
  <c r="L1004" i="2"/>
  <c r="M1004" i="2"/>
  <c r="O1004" i="2"/>
  <c r="P1004" i="2"/>
  <c r="Q1004" i="2"/>
  <c r="R1004" i="2"/>
  <c r="B1005" i="2"/>
  <c r="C1005" i="2"/>
  <c r="D1005" i="2"/>
  <c r="E1005" i="2"/>
  <c r="F1005" i="2"/>
  <c r="G1005" i="2"/>
  <c r="H1005" i="2"/>
  <c r="I1005" i="2"/>
  <c r="L1005" i="2"/>
  <c r="O1005" i="2"/>
  <c r="P1005" i="2"/>
  <c r="Q1005" i="2"/>
  <c r="B1006" i="2"/>
  <c r="C1006" i="2"/>
  <c r="D1006" i="2"/>
  <c r="E1006" i="2"/>
  <c r="F1006" i="2"/>
  <c r="G1006" i="2"/>
  <c r="H1006" i="2"/>
  <c r="I1006" i="2"/>
  <c r="K1006" i="2"/>
  <c r="L1006" i="2"/>
  <c r="N1006" i="2"/>
  <c r="O1006" i="2"/>
  <c r="P1006" i="2"/>
  <c r="Q1006" i="2"/>
  <c r="R1006" i="2"/>
  <c r="B1007" i="2"/>
  <c r="C1007" i="2"/>
  <c r="D1007" i="2"/>
  <c r="R1007" i="2" s="1"/>
  <c r="E1007" i="2"/>
  <c r="F1007" i="2"/>
  <c r="I1007" i="2"/>
  <c r="L1007" i="2"/>
  <c r="M1007" i="2"/>
  <c r="N1007" i="2"/>
  <c r="O1007" i="2"/>
  <c r="B1008" i="2"/>
  <c r="C1008" i="2"/>
  <c r="D1008" i="2"/>
  <c r="E1008" i="2"/>
  <c r="F1008" i="2"/>
  <c r="I1008" i="2"/>
  <c r="K1008" i="2"/>
  <c r="N1008" i="2"/>
  <c r="Q1008" i="2"/>
  <c r="B1009" i="2"/>
  <c r="C1009" i="2"/>
  <c r="D1009" i="2"/>
  <c r="R1009" i="2" s="1"/>
  <c r="E1009" i="2"/>
  <c r="F1009" i="2"/>
  <c r="I1009" i="2"/>
  <c r="K1009" i="2"/>
  <c r="L1009" i="2"/>
  <c r="M1009" i="2"/>
  <c r="P1009" i="2"/>
  <c r="B1010" i="2"/>
  <c r="C1010" i="2"/>
  <c r="D1010" i="2"/>
  <c r="E1010" i="2"/>
  <c r="F1010" i="2"/>
  <c r="G1010" i="2"/>
  <c r="I1010" i="2"/>
  <c r="L1010" i="2"/>
  <c r="O1010" i="2"/>
  <c r="Q1010" i="2"/>
  <c r="R1010" i="2"/>
  <c r="B1011" i="2"/>
  <c r="C1011" i="2"/>
  <c r="D1011" i="2"/>
  <c r="G1011" i="2" s="1"/>
  <c r="E1011" i="2"/>
  <c r="F1011" i="2"/>
  <c r="H1011" i="2"/>
  <c r="I1011" i="2"/>
  <c r="J1011" i="2"/>
  <c r="K1011" i="2"/>
  <c r="L1011" i="2"/>
  <c r="M1011" i="2"/>
  <c r="N1011" i="2"/>
  <c r="P1011" i="2"/>
  <c r="Q1011" i="2"/>
  <c r="R1011" i="2"/>
  <c r="B1012" i="2"/>
  <c r="C1012" i="2"/>
  <c r="D1012" i="2"/>
  <c r="K1012" i="2" s="1"/>
  <c r="E1012" i="2"/>
  <c r="F1012" i="2"/>
  <c r="G1012" i="2"/>
  <c r="H1012" i="2"/>
  <c r="I1012" i="2"/>
  <c r="J1012" i="2"/>
  <c r="L1012" i="2"/>
  <c r="M1012" i="2"/>
  <c r="O1012" i="2"/>
  <c r="P1012" i="2"/>
  <c r="Q1012" i="2"/>
  <c r="R1012" i="2"/>
  <c r="B1013" i="2"/>
  <c r="C1013" i="2"/>
  <c r="D1013" i="2"/>
  <c r="P1013" i="2" s="1"/>
  <c r="E1013" i="2"/>
  <c r="F1013" i="2"/>
  <c r="H1013" i="2"/>
  <c r="I1013" i="2"/>
  <c r="J1013" i="2"/>
  <c r="L1013" i="2"/>
  <c r="N1013" i="2"/>
  <c r="O1013" i="2"/>
  <c r="R1013" i="2"/>
  <c r="B1014" i="2"/>
  <c r="C1014" i="2"/>
  <c r="D1014" i="2"/>
  <c r="E1014" i="2"/>
  <c r="F1014" i="2"/>
  <c r="G1014" i="2"/>
  <c r="H1014" i="2"/>
  <c r="I1014" i="2"/>
  <c r="J1014" i="2"/>
  <c r="K1014" i="2"/>
  <c r="L1014" i="2"/>
  <c r="M1014" i="2"/>
  <c r="N1014" i="2"/>
  <c r="O1014" i="2"/>
  <c r="P1014" i="2"/>
  <c r="Q1014" i="2"/>
  <c r="R1014" i="2"/>
  <c r="B1015" i="2"/>
  <c r="C1015" i="2"/>
  <c r="D1015" i="2"/>
  <c r="K1015" i="2" s="1"/>
  <c r="E1015" i="2"/>
  <c r="F1015" i="2"/>
  <c r="H1015" i="2"/>
  <c r="I1015" i="2"/>
  <c r="J1015" i="2"/>
  <c r="L1015" i="2"/>
  <c r="M1015" i="2"/>
  <c r="N1015" i="2"/>
  <c r="Q1015" i="2"/>
  <c r="B1016" i="2"/>
  <c r="C1016" i="2"/>
  <c r="D1016" i="2"/>
  <c r="O1016" i="2" s="1"/>
  <c r="E1016" i="2"/>
  <c r="F1016" i="2"/>
  <c r="H1016" i="2"/>
  <c r="I1016" i="2"/>
  <c r="K1016" i="2"/>
  <c r="L1016" i="2"/>
  <c r="M1016" i="2"/>
  <c r="N1016" i="2"/>
  <c r="Q1016" i="2"/>
  <c r="B1017" i="2"/>
  <c r="C1017" i="2"/>
  <c r="D1017" i="2"/>
  <c r="E1017" i="2"/>
  <c r="F1017" i="2"/>
  <c r="I1017" i="2"/>
  <c r="L1017" i="2"/>
  <c r="B1018" i="2"/>
  <c r="C1018" i="2"/>
  <c r="D1018" i="2"/>
  <c r="E1018" i="2"/>
  <c r="F1018" i="2"/>
  <c r="I1018" i="2"/>
  <c r="M1018" i="2"/>
  <c r="B1019" i="2"/>
  <c r="C1019" i="2"/>
  <c r="D1019" i="2"/>
  <c r="E1019" i="2"/>
  <c r="F1019" i="2"/>
  <c r="I1019" i="2"/>
  <c r="N1019" i="2"/>
  <c r="B1020" i="2"/>
  <c r="C1020" i="2"/>
  <c r="D1020" i="2"/>
  <c r="N1020" i="2" s="1"/>
  <c r="E1020" i="2"/>
  <c r="F1020" i="2"/>
  <c r="G1020" i="2"/>
  <c r="H1020" i="2"/>
  <c r="I1020" i="2"/>
  <c r="K1020" i="2"/>
  <c r="L1020" i="2"/>
  <c r="M1020" i="2"/>
  <c r="O1020" i="2"/>
  <c r="P1020" i="2"/>
  <c r="Q1020" i="2"/>
  <c r="B1021" i="2"/>
  <c r="C1021" i="2"/>
  <c r="D1021" i="2"/>
  <c r="E1021" i="2"/>
  <c r="F1021" i="2"/>
  <c r="G1021" i="2"/>
  <c r="H1021" i="2"/>
  <c r="I1021" i="2"/>
  <c r="K1021" i="2"/>
  <c r="L1021" i="2"/>
  <c r="N1021" i="2"/>
  <c r="O1021" i="2"/>
  <c r="P1021" i="2"/>
  <c r="Q1021" i="2"/>
  <c r="B1022" i="2"/>
  <c r="C1022" i="2"/>
  <c r="D1022" i="2"/>
  <c r="E1022" i="2"/>
  <c r="F1022" i="2"/>
  <c r="G1022" i="2"/>
  <c r="H1022" i="2"/>
  <c r="I1022" i="2"/>
  <c r="J1022" i="2"/>
  <c r="K1022" i="2"/>
  <c r="L1022" i="2"/>
  <c r="M1022" i="2"/>
  <c r="N1022" i="2"/>
  <c r="O1022" i="2"/>
  <c r="P1022" i="2"/>
  <c r="Q1022" i="2"/>
  <c r="R1022" i="2"/>
  <c r="B1023" i="2"/>
  <c r="C1023" i="2"/>
  <c r="D1023" i="2"/>
  <c r="M1023" i="2" s="1"/>
  <c r="E1023" i="2"/>
  <c r="F1023" i="2"/>
  <c r="I1023" i="2"/>
  <c r="N1023" i="2"/>
  <c r="B1024" i="2"/>
  <c r="C1024" i="2"/>
  <c r="D1024" i="2"/>
  <c r="M1024" i="2" s="1"/>
  <c r="E1024" i="2"/>
  <c r="F1024" i="2"/>
  <c r="I1024" i="2"/>
  <c r="N1024" i="2"/>
  <c r="B1025" i="2"/>
  <c r="C1025" i="2"/>
  <c r="D1025" i="2"/>
  <c r="Q1025" i="2" s="1"/>
  <c r="E1025" i="2"/>
  <c r="F1025" i="2"/>
  <c r="G1025" i="2"/>
  <c r="H1025" i="2"/>
  <c r="I1025" i="2"/>
  <c r="K1025" i="2"/>
  <c r="L1025" i="2"/>
  <c r="M1025" i="2"/>
  <c r="N1025" i="2"/>
  <c r="O1025" i="2"/>
  <c r="P1025" i="2"/>
  <c r="B1026" i="2"/>
  <c r="C1026" i="2"/>
  <c r="D1026" i="2"/>
  <c r="E1026" i="2"/>
  <c r="F1026" i="2"/>
  <c r="G1026" i="2"/>
  <c r="I1026" i="2"/>
  <c r="L1026" i="2"/>
  <c r="M1026" i="2"/>
  <c r="N1026" i="2"/>
  <c r="O1026" i="2"/>
  <c r="Q1026" i="2"/>
  <c r="R1026" i="2"/>
  <c r="B1027" i="2"/>
  <c r="C1027" i="2"/>
  <c r="D1027" i="2"/>
  <c r="N1027" i="2" s="1"/>
  <c r="E1027" i="2"/>
  <c r="F1027" i="2"/>
  <c r="H1027" i="2"/>
  <c r="I1027" i="2"/>
  <c r="J1027" i="2"/>
  <c r="M1027" i="2"/>
  <c r="P1027" i="2"/>
  <c r="Q1027" i="2"/>
  <c r="B1028" i="2"/>
  <c r="C1028" i="2"/>
  <c r="D1028" i="2"/>
  <c r="N1028" i="2" s="1"/>
  <c r="E1028" i="2"/>
  <c r="F1028" i="2"/>
  <c r="G1028" i="2"/>
  <c r="H1028" i="2"/>
  <c r="I1028" i="2"/>
  <c r="J1028" i="2"/>
  <c r="L1028" i="2"/>
  <c r="M1028" i="2"/>
  <c r="O1028" i="2"/>
  <c r="P1028" i="2"/>
  <c r="Q1028" i="2"/>
  <c r="R1028" i="2"/>
  <c r="B1029" i="2"/>
  <c r="C1029" i="2"/>
  <c r="D1029" i="2"/>
  <c r="M1029" i="2" s="1"/>
  <c r="E1029" i="2"/>
  <c r="F1029" i="2"/>
  <c r="G1029" i="2"/>
  <c r="H1029" i="2"/>
  <c r="I1029" i="2"/>
  <c r="J1029" i="2"/>
  <c r="L1029" i="2"/>
  <c r="N1029" i="2"/>
  <c r="O1029" i="2"/>
  <c r="P1029" i="2"/>
  <c r="Q1029" i="2"/>
  <c r="R1029" i="2"/>
  <c r="B1030" i="2"/>
  <c r="C1030" i="2"/>
  <c r="D1030" i="2"/>
  <c r="E1030" i="2"/>
  <c r="F1030" i="2"/>
  <c r="G1030" i="2"/>
  <c r="H1030" i="2"/>
  <c r="I1030" i="2"/>
  <c r="J1030" i="2"/>
  <c r="K1030" i="2"/>
  <c r="L1030" i="2"/>
  <c r="M1030" i="2"/>
  <c r="N1030" i="2"/>
  <c r="O1030" i="2"/>
  <c r="P1030" i="2"/>
  <c r="Q1030" i="2"/>
  <c r="R1030" i="2"/>
  <c r="B1031" i="2"/>
  <c r="C1031" i="2"/>
  <c r="D1031" i="2"/>
  <c r="K1031" i="2" s="1"/>
  <c r="E1031" i="2"/>
  <c r="F1031" i="2"/>
  <c r="G1031" i="2"/>
  <c r="I1031" i="2"/>
  <c r="M1031" i="2"/>
  <c r="O1031" i="2"/>
  <c r="P1031" i="2"/>
  <c r="R1031" i="2"/>
  <c r="B1032" i="2"/>
  <c r="C1032" i="2"/>
  <c r="D1032" i="2"/>
  <c r="N1032" i="2" s="1"/>
  <c r="E1032" i="2"/>
  <c r="F1032" i="2"/>
  <c r="G1032" i="2"/>
  <c r="I1032" i="2"/>
  <c r="M1032" i="2"/>
  <c r="O1032" i="2"/>
  <c r="P1032" i="2"/>
  <c r="B1033" i="2"/>
  <c r="C1033" i="2"/>
  <c r="D1033" i="2"/>
  <c r="Q1033" i="2" s="1"/>
  <c r="E1033" i="2"/>
  <c r="F1033" i="2"/>
  <c r="G1033" i="2"/>
  <c r="H1033" i="2"/>
  <c r="I1033" i="2"/>
  <c r="J1033" i="2"/>
  <c r="L1033" i="2"/>
  <c r="M1033" i="2"/>
  <c r="N1033" i="2"/>
  <c r="O1033" i="2"/>
  <c r="P1033" i="2"/>
  <c r="R1033" i="2"/>
  <c r="B1034" i="2"/>
  <c r="C1034" i="2"/>
  <c r="D1034" i="2"/>
  <c r="E1034" i="2"/>
  <c r="F1034" i="2"/>
  <c r="G1034" i="2"/>
  <c r="I1034" i="2"/>
  <c r="J1034" i="2"/>
  <c r="K1034" i="2"/>
  <c r="M1034" i="2"/>
  <c r="N1034" i="2"/>
  <c r="O1034" i="2"/>
  <c r="Q1034" i="2"/>
  <c r="R1034" i="2"/>
  <c r="B1035" i="2"/>
  <c r="C1035" i="2"/>
  <c r="D1035" i="2"/>
  <c r="E1035" i="2"/>
  <c r="F1035" i="2"/>
  <c r="H1035" i="2"/>
  <c r="I1035" i="2"/>
  <c r="J1035" i="2"/>
  <c r="K1035" i="2"/>
  <c r="L1035" i="2"/>
  <c r="M1035" i="2"/>
  <c r="N1035" i="2"/>
  <c r="P1035" i="2"/>
  <c r="Q1035" i="2"/>
  <c r="R1035" i="2"/>
  <c r="B1036" i="2"/>
  <c r="C1036" i="2"/>
  <c r="D1036" i="2"/>
  <c r="E1036" i="2"/>
  <c r="F1036" i="2"/>
  <c r="I1036" i="2"/>
  <c r="J1036" i="2"/>
  <c r="L1036" i="2"/>
  <c r="R1036" i="2"/>
  <c r="B1037" i="2"/>
  <c r="C1037" i="2"/>
  <c r="D1037" i="2"/>
  <c r="E1037" i="2"/>
  <c r="F1037" i="2"/>
  <c r="I1037" i="2"/>
  <c r="J1037" i="2"/>
  <c r="L1037" i="2"/>
  <c r="R1037" i="2"/>
  <c r="B1038" i="2"/>
  <c r="C1038" i="2"/>
  <c r="D1038" i="2"/>
  <c r="E1038" i="2"/>
  <c r="F1038" i="2"/>
  <c r="G1038" i="2"/>
  <c r="H1038" i="2"/>
  <c r="I1038" i="2"/>
  <c r="J1038" i="2"/>
  <c r="K1038" i="2"/>
  <c r="L1038" i="2"/>
  <c r="M1038" i="2"/>
  <c r="N1038" i="2"/>
  <c r="O1038" i="2"/>
  <c r="P1038" i="2"/>
  <c r="Q1038" i="2"/>
  <c r="R1038" i="2"/>
  <c r="B1039" i="2"/>
  <c r="C1039" i="2"/>
  <c r="D1039" i="2"/>
  <c r="K1039" i="2" s="1"/>
  <c r="E1039" i="2"/>
  <c r="F1039" i="2"/>
  <c r="G1039" i="2"/>
  <c r="H1039" i="2"/>
  <c r="I1039" i="2"/>
  <c r="J1039" i="2"/>
  <c r="L1039" i="2"/>
  <c r="M1039" i="2"/>
  <c r="N1039" i="2"/>
  <c r="O1039" i="2"/>
  <c r="P1039" i="2"/>
  <c r="Q1039" i="2"/>
  <c r="R1039" i="2"/>
  <c r="B1040" i="2"/>
  <c r="C1040" i="2"/>
  <c r="D1040" i="2"/>
  <c r="E1040" i="2"/>
  <c r="F1040" i="2"/>
  <c r="G1040" i="2"/>
  <c r="H1040" i="2"/>
  <c r="I1040" i="2"/>
  <c r="K1040" i="2"/>
  <c r="L1040" i="2"/>
  <c r="M1040" i="2"/>
  <c r="N1040" i="2"/>
  <c r="O1040" i="2"/>
  <c r="P1040" i="2"/>
  <c r="Q1040" i="2"/>
  <c r="B1041" i="2"/>
  <c r="C1041" i="2"/>
  <c r="D1041" i="2"/>
  <c r="J1041" i="2" s="1"/>
  <c r="E1041" i="2"/>
  <c r="F1041" i="2"/>
  <c r="I1041" i="2"/>
  <c r="L1041" i="2"/>
  <c r="B1042" i="2"/>
  <c r="C1042" i="2"/>
  <c r="D1042" i="2"/>
  <c r="E1042" i="2"/>
  <c r="F1042" i="2"/>
  <c r="I1042" i="2"/>
  <c r="J1042" i="2"/>
  <c r="B1043" i="2"/>
  <c r="C1043" i="2"/>
  <c r="D1043" i="2"/>
  <c r="P1043" i="2" s="1"/>
  <c r="E1043" i="2"/>
  <c r="F1043" i="2"/>
  <c r="I1043" i="2"/>
  <c r="K1043" i="2"/>
  <c r="L1043" i="2"/>
  <c r="M1043" i="2"/>
  <c r="N1043" i="2"/>
  <c r="R1043" i="2"/>
  <c r="B1044" i="2"/>
  <c r="C1044" i="2"/>
  <c r="D1044" i="2"/>
  <c r="E1044" i="2"/>
  <c r="F1044" i="2"/>
  <c r="I1044" i="2"/>
  <c r="B1045" i="2"/>
  <c r="C1045" i="2"/>
  <c r="D1045" i="2"/>
  <c r="E1045" i="2"/>
  <c r="F1045" i="2"/>
  <c r="I1045" i="2"/>
  <c r="K1045" i="2"/>
  <c r="L1045" i="2"/>
  <c r="O1045" i="2"/>
  <c r="B1046" i="2"/>
  <c r="C1046" i="2"/>
  <c r="D1046" i="2"/>
  <c r="E1046" i="2"/>
  <c r="F1046" i="2"/>
  <c r="G1046" i="2"/>
  <c r="H1046" i="2"/>
  <c r="I1046" i="2"/>
  <c r="K1046" i="2"/>
  <c r="L1046" i="2"/>
  <c r="N1046" i="2"/>
  <c r="O1046" i="2"/>
  <c r="P1046" i="2"/>
  <c r="Q1046" i="2"/>
  <c r="R1046" i="2"/>
  <c r="B1047" i="2"/>
  <c r="C1047" i="2"/>
  <c r="D1047" i="2"/>
  <c r="K1047" i="2" s="1"/>
  <c r="E1047" i="2"/>
  <c r="F1047" i="2"/>
  <c r="H1047" i="2"/>
  <c r="I1047" i="2"/>
  <c r="J1047" i="2"/>
  <c r="L1047" i="2"/>
  <c r="M1047" i="2"/>
  <c r="N1047" i="2"/>
  <c r="Q1047" i="2"/>
  <c r="B1048" i="2"/>
  <c r="C1048" i="2"/>
  <c r="M1048" i="2" s="1"/>
  <c r="D1048" i="2"/>
  <c r="O1048" i="2" s="1"/>
  <c r="E1048" i="2"/>
  <c r="F1048" i="2"/>
  <c r="H1048" i="2"/>
  <c r="I1048" i="2"/>
  <c r="K1048" i="2"/>
  <c r="L1048" i="2"/>
  <c r="N1048" i="2"/>
  <c r="Q1048" i="2"/>
  <c r="B1049" i="2"/>
  <c r="C1049" i="2"/>
  <c r="D1049" i="2"/>
  <c r="E1049" i="2"/>
  <c r="F1049" i="2"/>
  <c r="I1049" i="2"/>
  <c r="B1050" i="2"/>
  <c r="C1050" i="2"/>
  <c r="D1050" i="2"/>
  <c r="E1050" i="2"/>
  <c r="F1050" i="2"/>
  <c r="I1050" i="2"/>
  <c r="L1050" i="2"/>
  <c r="M1050" i="2"/>
  <c r="O1050" i="2"/>
  <c r="B1051" i="2"/>
  <c r="C1051" i="2"/>
  <c r="D1051" i="2"/>
  <c r="E1051" i="2"/>
  <c r="F1051" i="2"/>
  <c r="H1051" i="2"/>
  <c r="I1051" i="2"/>
  <c r="M1051" i="2"/>
  <c r="N1051" i="2"/>
  <c r="B1052" i="2"/>
  <c r="C1052" i="2"/>
  <c r="D1052" i="2"/>
  <c r="N1052" i="2" s="1"/>
  <c r="E1052" i="2"/>
  <c r="F1052" i="2"/>
  <c r="G1052" i="2"/>
  <c r="H1052" i="2"/>
  <c r="I1052" i="2"/>
  <c r="K1052" i="2"/>
  <c r="L1052" i="2"/>
  <c r="M1052" i="2"/>
  <c r="O1052" i="2"/>
  <c r="P1052" i="2"/>
  <c r="Q1052" i="2"/>
  <c r="B1053" i="2"/>
  <c r="C1053" i="2"/>
  <c r="D1053" i="2"/>
  <c r="E1053" i="2"/>
  <c r="F1053" i="2"/>
  <c r="G1053" i="2"/>
  <c r="H1053" i="2"/>
  <c r="I1053" i="2"/>
  <c r="K1053" i="2"/>
  <c r="L1053" i="2"/>
  <c r="N1053" i="2"/>
  <c r="O1053" i="2"/>
  <c r="P1053" i="2"/>
  <c r="Q1053" i="2"/>
  <c r="B1054" i="2"/>
  <c r="C1054" i="2"/>
  <c r="J1054" i="2" s="1"/>
  <c r="D1054" i="2"/>
  <c r="E1054" i="2"/>
  <c r="F1054" i="2"/>
  <c r="G1054" i="2"/>
  <c r="H1054" i="2"/>
  <c r="I1054" i="2"/>
  <c r="K1054" i="2"/>
  <c r="L1054" i="2"/>
  <c r="M1054" i="2"/>
  <c r="N1054" i="2"/>
  <c r="O1054" i="2"/>
  <c r="P1054" i="2"/>
  <c r="Q1054" i="2"/>
  <c r="R1054" i="2"/>
  <c r="B1055" i="2"/>
  <c r="C1055" i="2"/>
  <c r="D1055" i="2"/>
  <c r="E1055" i="2"/>
  <c r="F1055" i="2"/>
  <c r="I1055" i="2"/>
  <c r="B1056" i="2"/>
  <c r="C1056" i="2"/>
  <c r="D1056" i="2"/>
  <c r="E1056" i="2"/>
  <c r="F1056" i="2"/>
  <c r="G1056" i="2"/>
  <c r="I1056" i="2"/>
  <c r="M1056" i="2"/>
  <c r="N1056" i="2"/>
  <c r="B1057" i="2"/>
  <c r="C1057" i="2"/>
  <c r="D1057" i="2"/>
  <c r="Q1057" i="2" s="1"/>
  <c r="E1057" i="2"/>
  <c r="F1057" i="2"/>
  <c r="G1057" i="2"/>
  <c r="H1057" i="2"/>
  <c r="I1057" i="2"/>
  <c r="K1057" i="2"/>
  <c r="L1057" i="2"/>
  <c r="M1057" i="2"/>
  <c r="N1057" i="2"/>
  <c r="O1057" i="2"/>
  <c r="P1057" i="2"/>
  <c r="B1058" i="2"/>
  <c r="C1058" i="2"/>
  <c r="M1058" i="2" s="1"/>
  <c r="D1058" i="2"/>
  <c r="E1058" i="2"/>
  <c r="F1058" i="2"/>
  <c r="G1058" i="2"/>
  <c r="I1058" i="2"/>
  <c r="L1058" i="2"/>
  <c r="N1058" i="2"/>
  <c r="O1058" i="2"/>
  <c r="Q1058" i="2"/>
  <c r="R1058" i="2"/>
  <c r="B1059" i="2"/>
  <c r="C1059" i="2"/>
  <c r="D1059" i="2"/>
  <c r="N1059" i="2" s="1"/>
  <c r="E1059" i="2"/>
  <c r="F1059" i="2"/>
  <c r="H1059" i="2"/>
  <c r="I1059" i="2"/>
  <c r="J1059" i="2"/>
  <c r="M1059" i="2"/>
  <c r="P1059" i="2"/>
  <c r="Q1059" i="2"/>
  <c r="B1060" i="2"/>
  <c r="C1060" i="2"/>
  <c r="D1060" i="2"/>
  <c r="N1060" i="2" s="1"/>
  <c r="E1060" i="2"/>
  <c r="F1060" i="2"/>
  <c r="G1060" i="2"/>
  <c r="H1060" i="2"/>
  <c r="I1060" i="2"/>
  <c r="J1060" i="2"/>
  <c r="L1060" i="2"/>
  <c r="M1060" i="2"/>
  <c r="O1060" i="2"/>
  <c r="P1060" i="2"/>
  <c r="Q1060" i="2"/>
  <c r="R1060" i="2"/>
  <c r="B1061" i="2"/>
  <c r="C1061" i="2"/>
  <c r="D1061" i="2"/>
  <c r="M1061" i="2" s="1"/>
  <c r="E1061" i="2"/>
  <c r="F1061" i="2"/>
  <c r="G1061" i="2"/>
  <c r="H1061" i="2"/>
  <c r="I1061" i="2"/>
  <c r="J1061" i="2"/>
  <c r="L1061" i="2"/>
  <c r="N1061" i="2"/>
  <c r="O1061" i="2"/>
  <c r="P1061" i="2"/>
  <c r="Q1061" i="2"/>
  <c r="R1061" i="2"/>
  <c r="B1062" i="2"/>
  <c r="C1062" i="2"/>
  <c r="D1062" i="2"/>
  <c r="E1062" i="2"/>
  <c r="F1062" i="2"/>
  <c r="G1062" i="2"/>
  <c r="H1062" i="2"/>
  <c r="I1062" i="2"/>
  <c r="J1062" i="2"/>
  <c r="K1062" i="2"/>
  <c r="L1062" i="2"/>
  <c r="M1062" i="2"/>
  <c r="N1062" i="2"/>
  <c r="O1062" i="2"/>
  <c r="P1062" i="2"/>
  <c r="Q1062" i="2"/>
  <c r="R1062" i="2"/>
  <c r="B1063" i="2"/>
  <c r="C1063" i="2"/>
  <c r="D1063" i="2"/>
  <c r="K1063" i="2" s="1"/>
  <c r="E1063" i="2"/>
  <c r="F1063" i="2"/>
  <c r="G1063" i="2"/>
  <c r="I1063" i="2"/>
  <c r="M1063" i="2"/>
  <c r="O1063" i="2"/>
  <c r="P1063" i="2"/>
  <c r="R1063" i="2"/>
  <c r="B1064" i="2"/>
  <c r="C1064" i="2"/>
  <c r="D1064" i="2"/>
  <c r="N1064" i="2" s="1"/>
  <c r="E1064" i="2"/>
  <c r="F1064" i="2"/>
  <c r="G1064" i="2"/>
  <c r="I1064" i="2"/>
  <c r="M1064" i="2"/>
  <c r="O1064" i="2"/>
  <c r="P1064" i="2"/>
  <c r="B1065" i="2"/>
  <c r="C1065" i="2"/>
  <c r="D1065" i="2"/>
  <c r="Q1065" i="2" s="1"/>
  <c r="E1065" i="2"/>
  <c r="F1065" i="2"/>
  <c r="G1065" i="2"/>
  <c r="H1065" i="2"/>
  <c r="I1065" i="2"/>
  <c r="J1065" i="2"/>
  <c r="L1065" i="2"/>
  <c r="M1065" i="2"/>
  <c r="N1065" i="2"/>
  <c r="O1065" i="2"/>
  <c r="P1065" i="2"/>
  <c r="R1065" i="2"/>
  <c r="B1066" i="2"/>
  <c r="C1066" i="2"/>
  <c r="D1066" i="2"/>
  <c r="E1066" i="2"/>
  <c r="F1066" i="2"/>
  <c r="G1066" i="2"/>
  <c r="I1066" i="2"/>
  <c r="J1066" i="2"/>
  <c r="K1066" i="2"/>
  <c r="M1066" i="2"/>
  <c r="N1066" i="2"/>
  <c r="O1066" i="2"/>
  <c r="Q1066" i="2"/>
  <c r="R1066" i="2"/>
  <c r="B1067" i="2"/>
  <c r="C1067" i="2"/>
  <c r="D1067" i="2"/>
  <c r="E1067" i="2"/>
  <c r="F1067" i="2"/>
  <c r="H1067" i="2"/>
  <c r="I1067" i="2"/>
  <c r="J1067" i="2"/>
  <c r="K1067" i="2"/>
  <c r="L1067" i="2"/>
  <c r="M1067" i="2"/>
  <c r="N1067" i="2"/>
  <c r="P1067" i="2"/>
  <c r="Q1067" i="2"/>
  <c r="R1067" i="2"/>
  <c r="B1068" i="2"/>
  <c r="C1068" i="2"/>
  <c r="D1068" i="2"/>
  <c r="E1068" i="2"/>
  <c r="F1068" i="2"/>
  <c r="I1068" i="2"/>
  <c r="J1068" i="2"/>
  <c r="L1068" i="2"/>
  <c r="R1068" i="2"/>
  <c r="B1069" i="2"/>
  <c r="C1069" i="2"/>
  <c r="D1069" i="2"/>
  <c r="E1069" i="2"/>
  <c r="F1069" i="2"/>
  <c r="I1069" i="2"/>
  <c r="J1069" i="2"/>
  <c r="L1069" i="2"/>
  <c r="R1069" i="2"/>
  <c r="B1070" i="2"/>
  <c r="C1070" i="2"/>
  <c r="D1070" i="2"/>
  <c r="E1070" i="2"/>
  <c r="F1070" i="2"/>
  <c r="G1070" i="2"/>
  <c r="H1070" i="2"/>
  <c r="I1070" i="2"/>
  <c r="J1070" i="2"/>
  <c r="K1070" i="2"/>
  <c r="L1070" i="2"/>
  <c r="M1070" i="2"/>
  <c r="N1070" i="2"/>
  <c r="O1070" i="2"/>
  <c r="P1070" i="2"/>
  <c r="Q1070" i="2"/>
  <c r="R1070" i="2"/>
  <c r="B1071" i="2"/>
  <c r="C1071" i="2"/>
  <c r="D1071" i="2"/>
  <c r="K1071" i="2" s="1"/>
  <c r="E1071" i="2"/>
  <c r="F1071" i="2"/>
  <c r="G1071" i="2"/>
  <c r="H1071" i="2"/>
  <c r="I1071" i="2"/>
  <c r="J1071" i="2"/>
  <c r="L1071" i="2"/>
  <c r="M1071" i="2"/>
  <c r="N1071" i="2"/>
  <c r="O1071" i="2"/>
  <c r="P1071" i="2"/>
  <c r="Q1071" i="2"/>
  <c r="R1071" i="2"/>
  <c r="B1072" i="2"/>
  <c r="C1072" i="2"/>
  <c r="M1072" i="2" s="1"/>
  <c r="D1072" i="2"/>
  <c r="E1072" i="2"/>
  <c r="F1072" i="2"/>
  <c r="G1072" i="2"/>
  <c r="H1072" i="2"/>
  <c r="I1072" i="2"/>
  <c r="K1072" i="2"/>
  <c r="L1072" i="2"/>
  <c r="N1072" i="2"/>
  <c r="O1072" i="2"/>
  <c r="P1072" i="2"/>
  <c r="Q1072" i="2"/>
  <c r="B1073" i="2"/>
  <c r="C1073" i="2"/>
  <c r="D1073" i="2"/>
  <c r="E1073" i="2"/>
  <c r="F1073" i="2"/>
  <c r="I1073" i="2"/>
  <c r="J1073" i="2"/>
  <c r="L1073" i="2"/>
  <c r="R1073" i="2"/>
  <c r="B1074" i="2"/>
  <c r="C1074" i="2"/>
  <c r="D1074" i="2"/>
  <c r="J1074" i="2" s="1"/>
  <c r="E1074" i="2"/>
  <c r="F1074" i="2"/>
  <c r="I1074" i="2"/>
  <c r="K1074" i="2"/>
  <c r="B1075" i="2"/>
  <c r="C1075" i="2"/>
  <c r="D1075" i="2"/>
  <c r="P1075" i="2" s="1"/>
  <c r="E1075" i="2"/>
  <c r="F1075" i="2"/>
  <c r="I1075" i="2"/>
  <c r="K1075" i="2"/>
  <c r="L1075" i="2"/>
  <c r="M1075" i="2"/>
  <c r="N1075" i="2"/>
  <c r="R1075" i="2"/>
  <c r="B1076" i="2"/>
  <c r="C1076" i="2"/>
  <c r="D1076" i="2"/>
  <c r="E1076" i="2"/>
  <c r="F1076" i="2"/>
  <c r="I1076" i="2"/>
  <c r="K1076" i="2"/>
  <c r="B1077" i="2"/>
  <c r="C1077" i="2"/>
  <c r="D1077" i="2"/>
  <c r="E1077" i="2"/>
  <c r="F1077" i="2"/>
  <c r="I1077" i="2"/>
  <c r="B1078" i="2"/>
  <c r="C1078" i="2"/>
  <c r="D1078" i="2"/>
  <c r="E1078" i="2"/>
  <c r="F1078" i="2"/>
  <c r="G1078" i="2"/>
  <c r="H1078" i="2"/>
  <c r="I1078" i="2"/>
  <c r="J1078" i="2"/>
  <c r="K1078" i="2"/>
  <c r="L1078" i="2"/>
  <c r="M1078" i="2"/>
  <c r="N1078" i="2"/>
  <c r="O1078" i="2"/>
  <c r="P1078" i="2"/>
  <c r="Q1078" i="2"/>
  <c r="R1078" i="2"/>
  <c r="B1079" i="2"/>
  <c r="C1079" i="2"/>
  <c r="D1079" i="2"/>
  <c r="K1079" i="2" s="1"/>
  <c r="E1079" i="2"/>
  <c r="F1079" i="2"/>
  <c r="H1079" i="2"/>
  <c r="I1079" i="2"/>
  <c r="J1079" i="2"/>
  <c r="L1079" i="2"/>
  <c r="M1079" i="2"/>
  <c r="N1079" i="2"/>
  <c r="Q1079" i="2"/>
  <c r="B1080" i="2"/>
  <c r="C1080" i="2"/>
  <c r="D1080" i="2"/>
  <c r="O1080" i="2" s="1"/>
  <c r="E1080" i="2"/>
  <c r="F1080" i="2"/>
  <c r="H1080" i="2"/>
  <c r="I1080" i="2"/>
  <c r="K1080" i="2"/>
  <c r="L1080" i="2"/>
  <c r="M1080" i="2"/>
  <c r="N1080" i="2"/>
  <c r="Q1080" i="2"/>
  <c r="B1081" i="2"/>
  <c r="C1081" i="2"/>
  <c r="D1081" i="2"/>
  <c r="E1081" i="2"/>
  <c r="F1081" i="2"/>
  <c r="I1081" i="2"/>
  <c r="K1081" i="2"/>
  <c r="L1081" i="2"/>
  <c r="N1081" i="2"/>
  <c r="B1082" i="2"/>
  <c r="C1082" i="2"/>
  <c r="D1082" i="2"/>
  <c r="E1082" i="2"/>
  <c r="F1082" i="2"/>
  <c r="I1082" i="2"/>
  <c r="L1082" i="2"/>
  <c r="M1082" i="2"/>
  <c r="B1083" i="2"/>
  <c r="C1083" i="2"/>
  <c r="D1083" i="2"/>
  <c r="E1083" i="2"/>
  <c r="F1083" i="2"/>
  <c r="H1083" i="2"/>
  <c r="I1083" i="2"/>
  <c r="N1083" i="2"/>
  <c r="Q1083" i="2"/>
  <c r="B1084" i="2"/>
  <c r="C1084" i="2"/>
  <c r="D1084" i="2"/>
  <c r="N1084" i="2" s="1"/>
  <c r="E1084" i="2"/>
  <c r="F1084" i="2"/>
  <c r="G1084" i="2"/>
  <c r="H1084" i="2"/>
  <c r="I1084" i="2"/>
  <c r="K1084" i="2"/>
  <c r="L1084" i="2"/>
  <c r="M1084" i="2"/>
  <c r="O1084" i="2"/>
  <c r="P1084" i="2"/>
  <c r="Q1084" i="2"/>
  <c r="B1085" i="2"/>
  <c r="C1085" i="2"/>
  <c r="D1085" i="2"/>
  <c r="M1085" i="2" s="1"/>
  <c r="E1085" i="2"/>
  <c r="F1085" i="2"/>
  <c r="G1085" i="2"/>
  <c r="H1085" i="2"/>
  <c r="I1085" i="2"/>
  <c r="K1085" i="2"/>
  <c r="L1085" i="2"/>
  <c r="N1085" i="2"/>
  <c r="O1085" i="2"/>
  <c r="P1085" i="2"/>
  <c r="Q1085" i="2"/>
  <c r="B1086" i="2"/>
  <c r="C1086" i="2"/>
  <c r="D1086" i="2"/>
  <c r="E1086" i="2"/>
  <c r="F1086" i="2"/>
  <c r="G1086" i="2"/>
  <c r="H1086" i="2"/>
  <c r="I1086" i="2"/>
  <c r="J1086" i="2"/>
  <c r="K1086" i="2"/>
  <c r="L1086" i="2"/>
  <c r="M1086" i="2"/>
  <c r="N1086" i="2"/>
  <c r="O1086" i="2"/>
  <c r="P1086" i="2"/>
  <c r="Q1086" i="2"/>
  <c r="R1086" i="2"/>
  <c r="B1087" i="2"/>
  <c r="C1087" i="2"/>
  <c r="D1087" i="2"/>
  <c r="G1087" i="2" s="1"/>
  <c r="E1087" i="2"/>
  <c r="F1087" i="2"/>
  <c r="I1087" i="2"/>
  <c r="M1087" i="2"/>
  <c r="B1088" i="2"/>
  <c r="C1088" i="2"/>
  <c r="D1088" i="2"/>
  <c r="E1088" i="2"/>
  <c r="F1088" i="2"/>
  <c r="G1088" i="2"/>
  <c r="I1088" i="2"/>
  <c r="N1088" i="2"/>
  <c r="B1089" i="2"/>
  <c r="C1089" i="2"/>
  <c r="D1089" i="2"/>
  <c r="Q1089" i="2" s="1"/>
  <c r="E1089" i="2"/>
  <c r="F1089" i="2"/>
  <c r="G1089" i="2"/>
  <c r="H1089" i="2"/>
  <c r="I1089" i="2"/>
  <c r="K1089" i="2"/>
  <c r="L1089" i="2"/>
  <c r="M1089" i="2"/>
  <c r="N1089" i="2"/>
  <c r="O1089" i="2"/>
  <c r="P1089" i="2"/>
  <c r="B1090" i="2"/>
  <c r="C1090" i="2"/>
  <c r="D1090" i="2"/>
  <c r="E1090" i="2"/>
  <c r="F1090" i="2"/>
  <c r="G1090" i="2"/>
  <c r="I1090" i="2"/>
  <c r="L1090" i="2"/>
  <c r="M1090" i="2"/>
  <c r="N1090" i="2"/>
  <c r="O1090" i="2"/>
  <c r="Q1090" i="2"/>
  <c r="R1090" i="2"/>
  <c r="B1091" i="2"/>
  <c r="C1091" i="2"/>
  <c r="D1091" i="2"/>
  <c r="N1091" i="2" s="1"/>
  <c r="E1091" i="2"/>
  <c r="F1091" i="2"/>
  <c r="H1091" i="2"/>
  <c r="I1091" i="2"/>
  <c r="J1091" i="2"/>
  <c r="M1091" i="2"/>
  <c r="P1091" i="2"/>
  <c r="Q1091" i="2"/>
  <c r="B1092" i="2"/>
  <c r="C1092" i="2"/>
  <c r="D1092" i="2"/>
  <c r="N1092" i="2" s="1"/>
  <c r="E1092" i="2"/>
  <c r="F1092" i="2"/>
  <c r="G1092" i="2"/>
  <c r="H1092" i="2"/>
  <c r="I1092" i="2"/>
  <c r="J1092" i="2"/>
  <c r="L1092" i="2"/>
  <c r="M1092" i="2"/>
  <c r="O1092" i="2"/>
  <c r="P1092" i="2"/>
  <c r="Q1092" i="2"/>
  <c r="R1092" i="2"/>
  <c r="B1093" i="2"/>
  <c r="C1093" i="2"/>
  <c r="D1093" i="2"/>
  <c r="M1093" i="2" s="1"/>
  <c r="E1093" i="2"/>
  <c r="F1093" i="2"/>
  <c r="G1093" i="2"/>
  <c r="H1093" i="2"/>
  <c r="I1093" i="2"/>
  <c r="J1093" i="2"/>
  <c r="L1093" i="2"/>
  <c r="N1093" i="2"/>
  <c r="P1093" i="2"/>
  <c r="Q1093" i="2"/>
  <c r="R1093" i="2"/>
  <c r="B1094" i="2"/>
  <c r="C1094" i="2"/>
  <c r="D1094" i="2"/>
  <c r="E1094" i="2"/>
  <c r="F1094" i="2"/>
  <c r="G1094" i="2"/>
  <c r="H1094" i="2"/>
  <c r="I1094" i="2"/>
  <c r="J1094" i="2"/>
  <c r="K1094" i="2"/>
  <c r="L1094" i="2"/>
  <c r="M1094" i="2"/>
  <c r="N1094" i="2"/>
  <c r="O1094" i="2"/>
  <c r="P1094" i="2"/>
  <c r="Q1094" i="2"/>
  <c r="R1094" i="2"/>
  <c r="B1095" i="2"/>
  <c r="C1095" i="2"/>
  <c r="D1095" i="2"/>
  <c r="G1095" i="2" s="1"/>
  <c r="E1095" i="2"/>
  <c r="F1095" i="2"/>
  <c r="I1095" i="2"/>
  <c r="M1095" i="2"/>
  <c r="R1095" i="2"/>
  <c r="B1096" i="2"/>
  <c r="C1096" i="2"/>
  <c r="D1096" i="2"/>
  <c r="E1096" i="2"/>
  <c r="F1096" i="2"/>
  <c r="I1096" i="2"/>
  <c r="M1096" i="2"/>
  <c r="B1097" i="2"/>
  <c r="C1097" i="2"/>
  <c r="D1097" i="2"/>
  <c r="Q1097" i="2" s="1"/>
  <c r="E1097" i="2"/>
  <c r="F1097" i="2"/>
  <c r="G1097" i="2"/>
  <c r="H1097" i="2"/>
  <c r="I1097" i="2"/>
  <c r="J1097" i="2"/>
  <c r="L1097" i="2"/>
  <c r="M1097" i="2"/>
  <c r="O1097" i="2"/>
  <c r="P1097" i="2"/>
  <c r="R1097" i="2"/>
  <c r="B1098" i="2"/>
  <c r="C1098" i="2"/>
  <c r="D1098" i="2"/>
  <c r="O1098" i="2" s="1"/>
  <c r="E1098" i="2"/>
  <c r="F1098" i="2"/>
  <c r="G1098" i="2"/>
  <c r="I1098" i="2"/>
  <c r="J1098" i="2"/>
  <c r="K1098" i="2"/>
  <c r="M1098" i="2"/>
  <c r="N1098" i="2"/>
  <c r="Q1098" i="2"/>
  <c r="R1098" i="2"/>
  <c r="B1099" i="2"/>
  <c r="C1099" i="2"/>
  <c r="D1099" i="2"/>
  <c r="E1099" i="2"/>
  <c r="F1099" i="2"/>
  <c r="H1099" i="2"/>
  <c r="I1099" i="2"/>
  <c r="J1099" i="2"/>
  <c r="K1099" i="2"/>
  <c r="L1099" i="2"/>
  <c r="M1099" i="2"/>
  <c r="N1099" i="2"/>
  <c r="P1099" i="2"/>
  <c r="Q1099" i="2"/>
  <c r="R1099" i="2"/>
  <c r="B1100" i="2"/>
  <c r="C1100" i="2"/>
  <c r="D1100" i="2"/>
  <c r="G1100" i="2" s="1"/>
  <c r="E1100" i="2"/>
  <c r="F1100" i="2"/>
  <c r="I1100" i="2"/>
  <c r="J1100" i="2"/>
  <c r="L1100" i="2"/>
  <c r="R1100" i="2"/>
  <c r="B1101" i="2"/>
  <c r="C1101" i="2"/>
  <c r="D1101" i="2"/>
  <c r="E1101" i="2"/>
  <c r="F1101" i="2"/>
  <c r="G1101" i="2"/>
  <c r="I1101" i="2"/>
  <c r="J1101" i="2"/>
  <c r="L1101" i="2"/>
  <c r="Q1101" i="2"/>
  <c r="R1101" i="2"/>
  <c r="B1102" i="2"/>
  <c r="C1102" i="2"/>
  <c r="D1102" i="2"/>
  <c r="E1102" i="2"/>
  <c r="F1102" i="2"/>
  <c r="G1102" i="2"/>
  <c r="H1102" i="2"/>
  <c r="I1102" i="2"/>
  <c r="K1102" i="2"/>
  <c r="L1102" i="2"/>
  <c r="N1102" i="2"/>
  <c r="O1102" i="2"/>
  <c r="P1102" i="2"/>
  <c r="Q1102" i="2"/>
  <c r="R1102" i="2"/>
  <c r="B1103" i="2"/>
  <c r="C1103" i="2"/>
  <c r="D1103" i="2"/>
  <c r="K1103" i="2" s="1"/>
  <c r="E1103" i="2"/>
  <c r="F1103" i="2"/>
  <c r="G1103" i="2"/>
  <c r="H1103" i="2"/>
  <c r="I1103" i="2"/>
  <c r="J1103" i="2"/>
  <c r="L1103" i="2"/>
  <c r="M1103" i="2"/>
  <c r="O1103" i="2"/>
  <c r="P1103" i="2"/>
  <c r="Q1103" i="2"/>
  <c r="R1103" i="2"/>
  <c r="B1104" i="2"/>
  <c r="C1104" i="2"/>
  <c r="D1104" i="2"/>
  <c r="E1104" i="2"/>
  <c r="F1104" i="2"/>
  <c r="G1104" i="2"/>
  <c r="I1104" i="2"/>
  <c r="O1104" i="2"/>
  <c r="P1104" i="2"/>
  <c r="B1105" i="2"/>
  <c r="C1105" i="2"/>
  <c r="D1105" i="2"/>
  <c r="Q1105" i="2" s="1"/>
  <c r="E1105" i="2"/>
  <c r="F1105" i="2"/>
  <c r="G1105" i="2"/>
  <c r="H1105" i="2"/>
  <c r="I1105" i="2"/>
  <c r="J1105" i="2"/>
  <c r="K1105" i="2"/>
  <c r="L1105" i="2"/>
  <c r="M1105" i="2"/>
  <c r="N1105" i="2"/>
  <c r="O1105" i="2"/>
  <c r="P1105" i="2"/>
  <c r="R1105" i="2"/>
  <c r="B1106" i="2"/>
  <c r="C1106" i="2"/>
  <c r="D1106" i="2"/>
  <c r="E1106" i="2"/>
  <c r="F1106" i="2"/>
  <c r="G1106" i="2"/>
  <c r="I1106" i="2"/>
  <c r="J1106" i="2"/>
  <c r="L1106" i="2"/>
  <c r="M1106" i="2"/>
  <c r="N1106" i="2"/>
  <c r="O1106" i="2"/>
  <c r="R1106" i="2"/>
  <c r="B1107" i="2"/>
  <c r="C1107" i="2"/>
  <c r="D1107" i="2"/>
  <c r="E1107" i="2"/>
  <c r="F1107" i="2"/>
  <c r="I1107" i="2"/>
  <c r="K1107" i="2"/>
  <c r="L1107" i="2"/>
  <c r="M1107" i="2"/>
  <c r="N1107" i="2"/>
  <c r="Q1107" i="2"/>
  <c r="B1108" i="2"/>
  <c r="C1108" i="2"/>
  <c r="M1108" i="2" s="1"/>
  <c r="D1108" i="2"/>
  <c r="E1108" i="2"/>
  <c r="F1108" i="2"/>
  <c r="H1108" i="2"/>
  <c r="I1108" i="2"/>
  <c r="J1108" i="2"/>
  <c r="K1108" i="2"/>
  <c r="L1108" i="2"/>
  <c r="P1108" i="2"/>
  <c r="R1108" i="2"/>
  <c r="B1109" i="2"/>
  <c r="C1109" i="2"/>
  <c r="D1109" i="2"/>
  <c r="Q1109" i="2" s="1"/>
  <c r="E1109" i="2"/>
  <c r="F1109" i="2"/>
  <c r="I1109" i="2"/>
  <c r="K1109" i="2"/>
  <c r="L1109" i="2"/>
  <c r="N1109" i="2"/>
  <c r="O1109" i="2"/>
  <c r="B1110" i="2"/>
  <c r="C1110" i="2"/>
  <c r="D1110" i="2"/>
  <c r="E1110" i="2"/>
  <c r="F1110" i="2"/>
  <c r="G1110" i="2"/>
  <c r="H1110" i="2"/>
  <c r="I1110" i="2"/>
  <c r="J1110" i="2"/>
  <c r="K1110" i="2"/>
  <c r="L1110" i="2"/>
  <c r="M1110" i="2"/>
  <c r="N1110" i="2"/>
  <c r="O1110" i="2"/>
  <c r="P1110" i="2"/>
  <c r="Q1110" i="2"/>
  <c r="R1110" i="2"/>
  <c r="B1111" i="2"/>
  <c r="C1111" i="2"/>
  <c r="D1111" i="2"/>
  <c r="M1111" i="2" s="1"/>
  <c r="E1111" i="2"/>
  <c r="F1111" i="2"/>
  <c r="I1111" i="2"/>
  <c r="B1112" i="2"/>
  <c r="C1112" i="2"/>
  <c r="D1112" i="2"/>
  <c r="E1112" i="2"/>
  <c r="F1112" i="2"/>
  <c r="I1112" i="2"/>
  <c r="N1112" i="2"/>
  <c r="O1112" i="2"/>
  <c r="B1113" i="2"/>
  <c r="C1113" i="2"/>
  <c r="D1113" i="2"/>
  <c r="Q1113" i="2" s="1"/>
  <c r="E1113" i="2"/>
  <c r="F1113" i="2"/>
  <c r="G1113" i="2"/>
  <c r="H1113" i="2"/>
  <c r="I1113" i="2"/>
  <c r="J1113" i="2"/>
  <c r="K1113" i="2"/>
  <c r="L1113" i="2"/>
  <c r="M1113" i="2"/>
  <c r="N1113" i="2"/>
  <c r="O1113" i="2"/>
  <c r="P1113" i="2"/>
  <c r="R1113" i="2"/>
  <c r="B1114" i="2"/>
  <c r="C1114" i="2"/>
  <c r="D1114" i="2"/>
  <c r="O1114" i="2" s="1"/>
  <c r="E1114" i="2"/>
  <c r="F1114" i="2"/>
  <c r="G1114" i="2"/>
  <c r="I1114" i="2"/>
  <c r="J1114" i="2"/>
  <c r="N1114" i="2"/>
  <c r="Q1114" i="2"/>
  <c r="R1114" i="2"/>
  <c r="B1115" i="2"/>
  <c r="C1115" i="2"/>
  <c r="D1115" i="2"/>
  <c r="P1115" i="2" s="1"/>
  <c r="E1115" i="2"/>
  <c r="F1115" i="2"/>
  <c r="I1115" i="2"/>
  <c r="K1115" i="2"/>
  <c r="L1115" i="2"/>
  <c r="M1115" i="2"/>
  <c r="N1115" i="2"/>
  <c r="Q1115" i="2"/>
  <c r="B1116" i="2"/>
  <c r="C1116" i="2"/>
  <c r="D1116" i="2"/>
  <c r="E1116" i="2"/>
  <c r="F1116" i="2"/>
  <c r="I1116" i="2"/>
  <c r="B1117" i="2"/>
  <c r="C1117" i="2"/>
  <c r="D1117" i="2"/>
  <c r="E1117" i="2"/>
  <c r="F1117" i="2"/>
  <c r="I1117" i="2"/>
  <c r="N1117" i="2"/>
  <c r="O1117" i="2"/>
  <c r="B1118" i="2"/>
  <c r="C1118" i="2"/>
  <c r="D1118" i="2"/>
  <c r="G1118" i="2" s="1"/>
  <c r="E1118" i="2"/>
  <c r="F1118" i="2"/>
  <c r="H1118" i="2"/>
  <c r="I1118" i="2"/>
  <c r="J1118" i="2"/>
  <c r="K1118" i="2"/>
  <c r="L1118" i="2"/>
  <c r="M1118" i="2"/>
  <c r="N1118" i="2"/>
  <c r="P1118" i="2"/>
  <c r="Q1118" i="2"/>
  <c r="R1118" i="2"/>
  <c r="B1119" i="2"/>
  <c r="C1119" i="2"/>
  <c r="D1119" i="2"/>
  <c r="E1119" i="2"/>
  <c r="F1119" i="2"/>
  <c r="G1119" i="2"/>
  <c r="H1119" i="2"/>
  <c r="I1119" i="2"/>
  <c r="J1119" i="2"/>
  <c r="L1119" i="2"/>
  <c r="M1119" i="2"/>
  <c r="O1119" i="2"/>
  <c r="P1119" i="2"/>
  <c r="Q1119" i="2"/>
  <c r="R1119" i="2"/>
  <c r="B1120" i="2"/>
  <c r="C1120" i="2"/>
  <c r="D1120" i="2"/>
  <c r="O1120" i="2" s="1"/>
  <c r="E1120" i="2"/>
  <c r="F1120" i="2"/>
  <c r="H1120" i="2"/>
  <c r="I1120" i="2"/>
  <c r="K1120" i="2"/>
  <c r="L1120" i="2"/>
  <c r="N1120" i="2"/>
  <c r="P1120" i="2"/>
  <c r="B1121" i="2"/>
  <c r="C1121" i="2"/>
  <c r="D1121" i="2"/>
  <c r="E1121" i="2"/>
  <c r="F1121" i="2"/>
  <c r="G1121" i="2"/>
  <c r="H1121" i="2"/>
  <c r="I1121" i="2"/>
  <c r="K1121" i="2"/>
  <c r="L1121" i="2"/>
  <c r="N1121" i="2"/>
  <c r="O1121" i="2"/>
  <c r="P1121" i="2"/>
  <c r="Q1121" i="2"/>
  <c r="R1121" i="2"/>
  <c r="B1122" i="2"/>
  <c r="C1122" i="2"/>
  <c r="D1122" i="2"/>
  <c r="O1122" i="2" s="1"/>
  <c r="E1122" i="2"/>
  <c r="F1122" i="2"/>
  <c r="I1122" i="2"/>
  <c r="J1122" i="2"/>
  <c r="L1122" i="2"/>
  <c r="N1122" i="2"/>
  <c r="B1123" i="2"/>
  <c r="C1123" i="2"/>
  <c r="D1123" i="2"/>
  <c r="E1123" i="2"/>
  <c r="F1123" i="2"/>
  <c r="I1123" i="2"/>
  <c r="B1124" i="2"/>
  <c r="C1124" i="2"/>
  <c r="D1124" i="2"/>
  <c r="M1124" i="2" s="1"/>
  <c r="E1124" i="2"/>
  <c r="F1124" i="2"/>
  <c r="G1124" i="2"/>
  <c r="I1124" i="2"/>
  <c r="L1124" i="2"/>
  <c r="O1124" i="2"/>
  <c r="P1124" i="2"/>
  <c r="B1125" i="2"/>
  <c r="C1125" i="2"/>
  <c r="D1125" i="2"/>
  <c r="E1125" i="2"/>
  <c r="F1125" i="2"/>
  <c r="G1125" i="2"/>
  <c r="I1125" i="2"/>
  <c r="J1125" i="2"/>
  <c r="K1125" i="2"/>
  <c r="L1125" i="2"/>
  <c r="N1125" i="2"/>
  <c r="O1125" i="2"/>
  <c r="Q1125" i="2"/>
  <c r="R1125" i="2"/>
  <c r="B1126" i="2"/>
  <c r="C1126" i="2"/>
  <c r="D1126" i="2"/>
  <c r="G1126" i="2" s="1"/>
  <c r="E1126" i="2"/>
  <c r="F1126" i="2"/>
  <c r="H1126" i="2"/>
  <c r="I1126" i="2"/>
  <c r="J1126" i="2"/>
  <c r="K1126" i="2"/>
  <c r="L1126" i="2"/>
  <c r="M1126" i="2"/>
  <c r="N1126" i="2"/>
  <c r="P1126" i="2"/>
  <c r="Q1126" i="2"/>
  <c r="R1126" i="2"/>
  <c r="B1127" i="2"/>
  <c r="C1127" i="2"/>
  <c r="D1127" i="2"/>
  <c r="P1127" i="2" s="1"/>
  <c r="E1127" i="2"/>
  <c r="F1127" i="2"/>
  <c r="H1127" i="2"/>
  <c r="I1127" i="2"/>
  <c r="J1127" i="2"/>
  <c r="L1127" i="2"/>
  <c r="M1127" i="2"/>
  <c r="O1127" i="2"/>
  <c r="R1127" i="2"/>
  <c r="B1128" i="2"/>
  <c r="C1128" i="2"/>
  <c r="D1128" i="2"/>
  <c r="E1128" i="2"/>
  <c r="F1128" i="2"/>
  <c r="I1128" i="2"/>
  <c r="N1128" i="2"/>
  <c r="B1129" i="2"/>
  <c r="C1129" i="2"/>
  <c r="J1129" i="2" s="1"/>
  <c r="D1129" i="2"/>
  <c r="E1129" i="2"/>
  <c r="F1129" i="2"/>
  <c r="G1129" i="2"/>
  <c r="H1129" i="2"/>
  <c r="I1129" i="2"/>
  <c r="K1129" i="2"/>
  <c r="L1129" i="2"/>
  <c r="M1129" i="2"/>
  <c r="N1129" i="2"/>
  <c r="O1129" i="2"/>
  <c r="P1129" i="2"/>
  <c r="Q1129" i="2"/>
  <c r="R1129" i="2"/>
  <c r="B1130" i="2"/>
  <c r="C1130" i="2"/>
  <c r="D1130" i="2"/>
  <c r="E1130" i="2"/>
  <c r="F1130" i="2"/>
  <c r="I1130" i="2"/>
  <c r="N1130" i="2"/>
  <c r="O1130" i="2"/>
  <c r="B1131" i="2"/>
  <c r="C1131" i="2"/>
  <c r="D1131" i="2"/>
  <c r="P1131" i="2" s="1"/>
  <c r="E1131" i="2"/>
  <c r="F1131" i="2"/>
  <c r="H1131" i="2"/>
  <c r="I1131" i="2"/>
  <c r="K1131" i="2"/>
  <c r="N1131" i="2"/>
  <c r="Q1131" i="2"/>
  <c r="B1132" i="2"/>
  <c r="C1132" i="2"/>
  <c r="D1132" i="2"/>
  <c r="M1132" i="2" s="1"/>
  <c r="E1132" i="2"/>
  <c r="F1132" i="2"/>
  <c r="I1132" i="2"/>
  <c r="J1132" i="2"/>
  <c r="L1132" i="2"/>
  <c r="B1133" i="2"/>
  <c r="C1133" i="2"/>
  <c r="D1133" i="2"/>
  <c r="Q1133" i="2" s="1"/>
  <c r="E1133" i="2"/>
  <c r="F1133" i="2"/>
  <c r="I1133" i="2"/>
  <c r="K1133" i="2"/>
  <c r="L1133" i="2"/>
  <c r="N1133" i="2"/>
  <c r="O1133" i="2"/>
  <c r="B1134" i="2"/>
  <c r="C1134" i="2"/>
  <c r="D1134" i="2"/>
  <c r="G1134" i="2" s="1"/>
  <c r="E1134" i="2"/>
  <c r="F1134" i="2"/>
  <c r="H1134" i="2"/>
  <c r="I1134" i="2"/>
  <c r="J1134" i="2"/>
  <c r="K1134" i="2"/>
  <c r="L1134" i="2"/>
  <c r="M1134" i="2"/>
  <c r="N1134" i="2"/>
  <c r="P1134" i="2"/>
  <c r="Q1134" i="2"/>
  <c r="R1134" i="2"/>
  <c r="B1135" i="2"/>
  <c r="C1135" i="2"/>
  <c r="D1135" i="2"/>
  <c r="E1135" i="2"/>
  <c r="F1135" i="2"/>
  <c r="G1135" i="2"/>
  <c r="H1135" i="2"/>
  <c r="I1135" i="2"/>
  <c r="L1135" i="2"/>
  <c r="M1135" i="2"/>
  <c r="O1135" i="2"/>
  <c r="P1135" i="2"/>
  <c r="Q1135" i="2"/>
  <c r="R1135" i="2"/>
  <c r="B1136" i="2"/>
  <c r="C1136" i="2"/>
  <c r="D1136" i="2"/>
  <c r="O1136" i="2" s="1"/>
  <c r="E1136" i="2"/>
  <c r="F1136" i="2"/>
  <c r="G1136" i="2"/>
  <c r="I1136" i="2"/>
  <c r="N1136" i="2"/>
  <c r="P1136" i="2"/>
  <c r="Q1136" i="2"/>
  <c r="B1137" i="2"/>
  <c r="C1137" i="2"/>
  <c r="D1137" i="2"/>
  <c r="E1137" i="2"/>
  <c r="F1137" i="2"/>
  <c r="G1137" i="2"/>
  <c r="H1137" i="2"/>
  <c r="I1137" i="2"/>
  <c r="J1137" i="2"/>
  <c r="K1137" i="2"/>
  <c r="L1137" i="2"/>
  <c r="M1137" i="2"/>
  <c r="N1137" i="2"/>
  <c r="O1137" i="2"/>
  <c r="P1137" i="2"/>
  <c r="Q1137" i="2"/>
  <c r="R1137" i="2"/>
  <c r="B1138" i="2"/>
  <c r="C1138" i="2"/>
  <c r="D1138" i="2"/>
  <c r="E1138" i="2"/>
  <c r="F1138" i="2"/>
  <c r="G1138" i="2"/>
  <c r="I1138" i="2"/>
  <c r="J1138" i="2"/>
  <c r="L1138" i="2"/>
  <c r="M1138" i="2"/>
  <c r="N1138" i="2"/>
  <c r="O1138" i="2"/>
  <c r="Q1138" i="2"/>
  <c r="R1138" i="2"/>
  <c r="B1139" i="2"/>
  <c r="C1139" i="2"/>
  <c r="D1139" i="2"/>
  <c r="P1139" i="2" s="1"/>
  <c r="E1139" i="2"/>
  <c r="F1139" i="2"/>
  <c r="I1139" i="2"/>
  <c r="K1139" i="2"/>
  <c r="L1139" i="2"/>
  <c r="N1139" i="2"/>
  <c r="B1140" i="2"/>
  <c r="C1140" i="2"/>
  <c r="D1140" i="2"/>
  <c r="E1140" i="2"/>
  <c r="F1140" i="2"/>
  <c r="I1140" i="2"/>
  <c r="L1140" i="2"/>
  <c r="M1140" i="2"/>
  <c r="B1141" i="2"/>
  <c r="C1141" i="2"/>
  <c r="J1141" i="2" s="1"/>
  <c r="D1141" i="2"/>
  <c r="E1141" i="2"/>
  <c r="F1141" i="2"/>
  <c r="G1141" i="2"/>
  <c r="I1141" i="2"/>
  <c r="L1141" i="2"/>
  <c r="N1141" i="2"/>
  <c r="O1141" i="2"/>
  <c r="Q1141" i="2"/>
  <c r="R1141" i="2"/>
  <c r="B1142" i="2"/>
  <c r="C1142" i="2"/>
  <c r="M1142" i="2" s="1"/>
  <c r="D1142" i="2"/>
  <c r="G1142" i="2" s="1"/>
  <c r="E1142" i="2"/>
  <c r="F1142" i="2"/>
  <c r="H1142" i="2"/>
  <c r="I1142" i="2"/>
  <c r="J1142" i="2"/>
  <c r="K1142" i="2"/>
  <c r="L1142" i="2"/>
  <c r="N1142" i="2"/>
  <c r="P1142" i="2"/>
  <c r="Q1142" i="2"/>
  <c r="R1142" i="2"/>
  <c r="B1143" i="2"/>
  <c r="C1143" i="2"/>
  <c r="D1143" i="2"/>
  <c r="O1143" i="2" s="1"/>
  <c r="E1143" i="2"/>
  <c r="F1143" i="2"/>
  <c r="G1143" i="2"/>
  <c r="H1143" i="2"/>
  <c r="I1143" i="2"/>
  <c r="J1143" i="2"/>
  <c r="L1143" i="2"/>
  <c r="M1143" i="2"/>
  <c r="P1143" i="2"/>
  <c r="Q1143" i="2"/>
  <c r="R1143" i="2"/>
  <c r="B1144" i="2"/>
  <c r="C1144" i="2"/>
  <c r="D1144" i="2"/>
  <c r="O1144" i="2" s="1"/>
  <c r="E1144" i="2"/>
  <c r="F1144" i="2"/>
  <c r="I1144" i="2"/>
  <c r="K1144" i="2"/>
  <c r="N1144" i="2"/>
  <c r="B1145" i="2"/>
  <c r="C1145" i="2"/>
  <c r="M1145" i="2" s="1"/>
  <c r="D1145" i="2"/>
  <c r="E1145" i="2"/>
  <c r="F1145" i="2"/>
  <c r="G1145" i="2"/>
  <c r="H1145" i="2"/>
  <c r="I1145" i="2"/>
  <c r="K1145" i="2"/>
  <c r="L1145" i="2"/>
  <c r="N1145" i="2"/>
  <c r="O1145" i="2"/>
  <c r="P1145" i="2"/>
  <c r="Q1145" i="2"/>
  <c r="R1145" i="2"/>
  <c r="B1146" i="2"/>
  <c r="C1146" i="2"/>
  <c r="D1146" i="2"/>
  <c r="Q1146" i="2" s="1"/>
  <c r="E1146" i="2"/>
  <c r="F1146" i="2"/>
  <c r="I1146" i="2"/>
  <c r="L1146" i="2"/>
  <c r="M1146" i="2"/>
  <c r="N1146" i="2"/>
  <c r="O1146" i="2"/>
  <c r="B1147" i="2"/>
  <c r="C1147" i="2"/>
  <c r="D1147" i="2"/>
  <c r="E1147" i="2"/>
  <c r="F1147" i="2"/>
  <c r="I1147" i="2"/>
  <c r="N1147" i="2"/>
  <c r="P1147" i="2"/>
  <c r="B1148" i="2"/>
  <c r="C1148" i="2"/>
  <c r="D1148" i="2"/>
  <c r="Q1148" i="2" s="1"/>
  <c r="E1148" i="2"/>
  <c r="F1148" i="2"/>
  <c r="G1148" i="2"/>
  <c r="H1148" i="2"/>
  <c r="I1148" i="2"/>
  <c r="J1148" i="2"/>
  <c r="K1148" i="2"/>
  <c r="L1148" i="2"/>
  <c r="M1148" i="2"/>
  <c r="N1148" i="2"/>
  <c r="O1148" i="2"/>
  <c r="P1148" i="2"/>
  <c r="R1148" i="2"/>
  <c r="B1149" i="2"/>
  <c r="C1149" i="2"/>
  <c r="D1149" i="2"/>
  <c r="E1149" i="2"/>
  <c r="F1149" i="2"/>
  <c r="G1149" i="2"/>
  <c r="I1149" i="2"/>
  <c r="J1149" i="2"/>
  <c r="K1149" i="2"/>
  <c r="L1149" i="2"/>
  <c r="M1149" i="2"/>
  <c r="N1149" i="2"/>
  <c r="O1149" i="2"/>
  <c r="Q1149" i="2"/>
  <c r="R1149" i="2"/>
  <c r="B1150" i="2"/>
  <c r="C1150" i="2"/>
  <c r="M1150" i="2" s="1"/>
  <c r="D1150" i="2"/>
  <c r="N1150" i="2" s="1"/>
  <c r="E1150" i="2"/>
  <c r="F1150" i="2"/>
  <c r="H1150" i="2"/>
  <c r="I1150" i="2"/>
  <c r="J1150" i="2"/>
  <c r="K1150" i="2"/>
  <c r="L1150" i="2"/>
  <c r="P1150" i="2"/>
  <c r="Q1150" i="2"/>
  <c r="R1150" i="2"/>
  <c r="B1151" i="2"/>
  <c r="C1151" i="2"/>
  <c r="D1151" i="2"/>
  <c r="N1151" i="2" s="1"/>
  <c r="E1151" i="2"/>
  <c r="F1151" i="2"/>
  <c r="I1151" i="2"/>
  <c r="J1151" i="2"/>
  <c r="L1151" i="2"/>
  <c r="R1151" i="2"/>
  <c r="B1152" i="2"/>
  <c r="C1152" i="2"/>
  <c r="D1152" i="2"/>
  <c r="M1152" i="2" s="1"/>
  <c r="E1152" i="2"/>
  <c r="F1152" i="2"/>
  <c r="I1152" i="2"/>
  <c r="J1152" i="2"/>
  <c r="L1152" i="2"/>
  <c r="R1152" i="2"/>
  <c r="B1153" i="2"/>
  <c r="C1153" i="2"/>
  <c r="M1153" i="2" s="1"/>
  <c r="D1153" i="2"/>
  <c r="E1153" i="2"/>
  <c r="F1153" i="2"/>
  <c r="G1153" i="2"/>
  <c r="H1153" i="2"/>
  <c r="I1153" i="2"/>
  <c r="J1153" i="2"/>
  <c r="K1153" i="2"/>
  <c r="L1153" i="2"/>
  <c r="N1153" i="2"/>
  <c r="O1153" i="2"/>
  <c r="P1153" i="2"/>
  <c r="Q1153" i="2"/>
  <c r="R1153" i="2"/>
  <c r="B1154" i="2"/>
  <c r="C1154" i="2"/>
  <c r="D1154" i="2"/>
  <c r="K1154" i="2" s="1"/>
  <c r="E1154" i="2"/>
  <c r="F1154" i="2"/>
  <c r="G1154" i="2"/>
  <c r="H1154" i="2"/>
  <c r="I1154" i="2"/>
  <c r="J1154" i="2"/>
  <c r="L1154" i="2"/>
  <c r="M1154" i="2"/>
  <c r="O1154" i="2"/>
  <c r="P1154" i="2"/>
  <c r="Q1154" i="2"/>
  <c r="R1154" i="2"/>
  <c r="B1155" i="2"/>
  <c r="C1155" i="2"/>
  <c r="D1155" i="2"/>
  <c r="N1155" i="2" s="1"/>
  <c r="E1155" i="2"/>
  <c r="F1155" i="2"/>
  <c r="G1155" i="2"/>
  <c r="H1155" i="2"/>
  <c r="I1155" i="2"/>
  <c r="K1155" i="2"/>
  <c r="L1155" i="2"/>
  <c r="M1155" i="2"/>
  <c r="O1155" i="2"/>
  <c r="P1155" i="2"/>
  <c r="Q1155" i="2"/>
  <c r="B1156" i="2"/>
  <c r="C1156" i="2"/>
  <c r="D1156" i="2"/>
  <c r="Q1156" i="2" s="1"/>
  <c r="E1156" i="2"/>
  <c r="F1156" i="2"/>
  <c r="I1156" i="2"/>
  <c r="J1156" i="2"/>
  <c r="L1156" i="2"/>
  <c r="R1156" i="2"/>
  <c r="B1157" i="2"/>
  <c r="C1157" i="2"/>
  <c r="D1157" i="2"/>
  <c r="N1157" i="2" s="1"/>
  <c r="E1157" i="2"/>
  <c r="F1157" i="2"/>
  <c r="I1157" i="2"/>
  <c r="J1157" i="2"/>
  <c r="K1157" i="2"/>
  <c r="M1157" i="2"/>
  <c r="B1158" i="2"/>
  <c r="C1158" i="2"/>
  <c r="M1158" i="2" s="1"/>
  <c r="D1158" i="2"/>
  <c r="P1158" i="2" s="1"/>
  <c r="E1158" i="2"/>
  <c r="F1158" i="2"/>
  <c r="I1158" i="2"/>
  <c r="K1158" i="2"/>
  <c r="L1158" i="2"/>
  <c r="N1158" i="2"/>
  <c r="B1159" i="2"/>
  <c r="C1159" i="2"/>
  <c r="D1159" i="2"/>
  <c r="L1159" i="2" s="1"/>
  <c r="E1159" i="2"/>
  <c r="F1159" i="2"/>
  <c r="I1159" i="2"/>
  <c r="B1160" i="2"/>
  <c r="C1160" i="2"/>
  <c r="D1160" i="2"/>
  <c r="N1160" i="2" s="1"/>
  <c r="E1160" i="2"/>
  <c r="F1160" i="2"/>
  <c r="I1160" i="2"/>
  <c r="K1160" i="2"/>
  <c r="L1160" i="2"/>
  <c r="R1160" i="2"/>
  <c r="B1161" i="2"/>
  <c r="C1161" i="2"/>
  <c r="D1161" i="2"/>
  <c r="K1161" i="2" s="1"/>
  <c r="E1161" i="2"/>
  <c r="F1161" i="2"/>
  <c r="I1161" i="2"/>
  <c r="J1161" i="2"/>
  <c r="L1161" i="2"/>
  <c r="Q1161" i="2"/>
  <c r="R1161" i="2"/>
  <c r="B1162" i="2"/>
  <c r="C1162" i="2"/>
  <c r="D1162" i="2"/>
  <c r="M1162" i="2" s="1"/>
  <c r="E1162" i="2"/>
  <c r="F1162" i="2"/>
  <c r="H1162" i="2"/>
  <c r="I1162" i="2"/>
  <c r="J1162" i="2"/>
  <c r="K1162" i="2"/>
  <c r="L1162" i="2"/>
  <c r="N1162" i="2"/>
  <c r="P1162" i="2"/>
  <c r="Q1162" i="2"/>
  <c r="R1162" i="2"/>
  <c r="B1163" i="2"/>
  <c r="C1163" i="2"/>
  <c r="D1163" i="2"/>
  <c r="E1163" i="2"/>
  <c r="F1163" i="2"/>
  <c r="G1163" i="2"/>
  <c r="H1163" i="2"/>
  <c r="I1163" i="2"/>
  <c r="J1163" i="2"/>
  <c r="K1163" i="2"/>
  <c r="L1163" i="2"/>
  <c r="M1163" i="2"/>
  <c r="N1163" i="2"/>
  <c r="O1163" i="2"/>
  <c r="P1163" i="2"/>
  <c r="Q1163" i="2"/>
  <c r="R1163" i="2"/>
  <c r="B1164" i="2"/>
  <c r="C1164" i="2"/>
  <c r="D1164" i="2"/>
  <c r="J1164" i="2" s="1"/>
  <c r="E1164" i="2"/>
  <c r="F1164" i="2"/>
  <c r="G1164" i="2"/>
  <c r="H1164" i="2"/>
  <c r="I1164" i="2"/>
  <c r="L1164" i="2"/>
  <c r="N1164" i="2"/>
  <c r="O1164" i="2"/>
  <c r="P1164" i="2"/>
  <c r="Q1164" i="2"/>
  <c r="B1165" i="2"/>
  <c r="C1165" i="2"/>
  <c r="D1165" i="2"/>
  <c r="J1165" i="2" s="1"/>
  <c r="E1165" i="2"/>
  <c r="F1165" i="2"/>
  <c r="G1165" i="2"/>
  <c r="H1165" i="2"/>
  <c r="I1165" i="2"/>
  <c r="K1165" i="2"/>
  <c r="L1165" i="2"/>
  <c r="M1165" i="2"/>
  <c r="N1165" i="2"/>
  <c r="O1165" i="2"/>
  <c r="P1165" i="2"/>
  <c r="Q1165" i="2"/>
  <c r="B1166" i="2"/>
  <c r="C1166" i="2"/>
  <c r="D1166" i="2"/>
  <c r="N1166" i="2" s="1"/>
  <c r="E1166" i="2"/>
  <c r="F1166" i="2"/>
  <c r="I1166" i="2"/>
  <c r="L1166" i="2"/>
  <c r="M1166" i="2"/>
  <c r="B1167" i="2"/>
  <c r="C1167" i="2"/>
  <c r="D1167" i="2"/>
  <c r="E1167" i="2"/>
  <c r="F1167" i="2"/>
  <c r="I1167" i="2"/>
  <c r="B1168" i="2"/>
  <c r="C1168" i="2"/>
  <c r="D1168" i="2"/>
  <c r="N1168" i="2" s="1"/>
  <c r="E1168" i="2"/>
  <c r="F1168" i="2"/>
  <c r="I1168" i="2"/>
  <c r="J1168" i="2"/>
  <c r="K1168" i="2"/>
  <c r="L1168" i="2"/>
  <c r="M1168" i="2"/>
  <c r="R1168" i="2"/>
  <c r="B1169" i="2"/>
  <c r="C1169" i="2"/>
  <c r="D1169" i="2"/>
  <c r="K1169" i="2" s="1"/>
  <c r="E1169" i="2"/>
  <c r="F1169" i="2"/>
  <c r="I1169" i="2"/>
  <c r="J1169" i="2"/>
  <c r="L1169" i="2"/>
  <c r="Q1169" i="2"/>
  <c r="R1169" i="2"/>
  <c r="B1170" i="2"/>
  <c r="C1170" i="2"/>
  <c r="D1170" i="2"/>
  <c r="M1170" i="2" s="1"/>
  <c r="E1170" i="2"/>
  <c r="F1170" i="2"/>
  <c r="H1170" i="2"/>
  <c r="I1170" i="2"/>
  <c r="J1170" i="2"/>
  <c r="K1170" i="2"/>
  <c r="L1170" i="2"/>
  <c r="N1170" i="2"/>
  <c r="P1170" i="2"/>
  <c r="Q1170" i="2"/>
  <c r="R1170" i="2"/>
  <c r="B1171" i="2"/>
  <c r="C1171" i="2"/>
  <c r="D1171" i="2"/>
  <c r="E1171" i="2"/>
  <c r="F1171" i="2"/>
  <c r="G1171" i="2"/>
  <c r="H1171" i="2"/>
  <c r="I1171" i="2"/>
  <c r="J1171" i="2"/>
  <c r="K1171" i="2"/>
  <c r="L1171" i="2"/>
  <c r="M1171" i="2"/>
  <c r="N1171" i="2"/>
  <c r="O1171" i="2"/>
  <c r="P1171" i="2"/>
  <c r="Q1171" i="2"/>
  <c r="R1171" i="2"/>
  <c r="B1172" i="2"/>
  <c r="C1172" i="2"/>
  <c r="D1172" i="2"/>
  <c r="J1172" i="2" s="1"/>
  <c r="E1172" i="2"/>
  <c r="F1172" i="2"/>
  <c r="G1172" i="2"/>
  <c r="H1172" i="2"/>
  <c r="I1172" i="2"/>
  <c r="L1172" i="2"/>
  <c r="N1172" i="2"/>
  <c r="O1172" i="2"/>
  <c r="P1172" i="2"/>
  <c r="Q1172" i="2"/>
  <c r="B1173" i="2"/>
  <c r="C1173" i="2"/>
  <c r="D1173" i="2"/>
  <c r="J1173" i="2" s="1"/>
  <c r="E1173" i="2"/>
  <c r="F1173" i="2"/>
  <c r="G1173" i="2"/>
  <c r="H1173" i="2"/>
  <c r="I1173" i="2"/>
  <c r="K1173" i="2"/>
  <c r="L1173" i="2"/>
  <c r="M1173" i="2"/>
  <c r="N1173" i="2"/>
  <c r="O1173" i="2"/>
  <c r="P1173" i="2"/>
  <c r="Q1173" i="2"/>
  <c r="B1174" i="2"/>
  <c r="C1174" i="2"/>
  <c r="D1174" i="2"/>
  <c r="N1174" i="2" s="1"/>
  <c r="E1174" i="2"/>
  <c r="F1174" i="2"/>
  <c r="I1174" i="2"/>
  <c r="L1174" i="2"/>
  <c r="M1174" i="2"/>
  <c r="B1175" i="2"/>
  <c r="C1175" i="2"/>
  <c r="D1175" i="2"/>
  <c r="E1175" i="2"/>
  <c r="F1175" i="2"/>
  <c r="I1175" i="2"/>
  <c r="L1175" i="2"/>
  <c r="B1176" i="2"/>
  <c r="C1176" i="2"/>
  <c r="D1176" i="2"/>
  <c r="N1176" i="2" s="1"/>
  <c r="E1176" i="2"/>
  <c r="F1176" i="2"/>
  <c r="I1176" i="2"/>
  <c r="K1176" i="2"/>
  <c r="L1176" i="2"/>
  <c r="R1176" i="2"/>
  <c r="B1177" i="2"/>
  <c r="C1177" i="2"/>
  <c r="D1177" i="2"/>
  <c r="K1177" i="2" s="1"/>
  <c r="E1177" i="2"/>
  <c r="F1177" i="2"/>
  <c r="I1177" i="2"/>
  <c r="J1177" i="2"/>
  <c r="L1177" i="2"/>
  <c r="Q1177" i="2"/>
  <c r="R1177" i="2"/>
  <c r="B1178" i="2"/>
  <c r="C1178" i="2"/>
  <c r="D1178" i="2"/>
  <c r="M1178" i="2" s="1"/>
  <c r="E1178" i="2"/>
  <c r="F1178" i="2"/>
  <c r="H1178" i="2"/>
  <c r="I1178" i="2"/>
  <c r="J1178" i="2"/>
  <c r="K1178" i="2"/>
  <c r="L1178" i="2"/>
  <c r="N1178" i="2"/>
  <c r="P1178" i="2"/>
  <c r="Q1178" i="2"/>
  <c r="R1178" i="2"/>
  <c r="B1179" i="2"/>
  <c r="C1179" i="2"/>
  <c r="D1179" i="2"/>
  <c r="E1179" i="2"/>
  <c r="F1179" i="2"/>
  <c r="G1179" i="2"/>
  <c r="H1179" i="2"/>
  <c r="I1179" i="2"/>
  <c r="J1179" i="2"/>
  <c r="K1179" i="2"/>
  <c r="L1179" i="2"/>
  <c r="M1179" i="2"/>
  <c r="N1179" i="2"/>
  <c r="O1179" i="2"/>
  <c r="P1179" i="2"/>
  <c r="Q1179" i="2"/>
  <c r="R1179" i="2"/>
  <c r="B1180" i="2"/>
  <c r="C1180" i="2"/>
  <c r="D1180" i="2"/>
  <c r="J1180" i="2" s="1"/>
  <c r="E1180" i="2"/>
  <c r="F1180" i="2"/>
  <c r="G1180" i="2"/>
  <c r="H1180" i="2"/>
  <c r="I1180" i="2"/>
  <c r="L1180" i="2"/>
  <c r="N1180" i="2"/>
  <c r="O1180" i="2"/>
  <c r="P1180" i="2"/>
  <c r="Q1180" i="2"/>
  <c r="B1181" i="2"/>
  <c r="C1181" i="2"/>
  <c r="D1181" i="2"/>
  <c r="Q1181" i="2" s="1"/>
  <c r="E1181" i="2"/>
  <c r="F1181" i="2"/>
  <c r="G1181" i="2"/>
  <c r="H1181" i="2"/>
  <c r="I1181" i="2"/>
  <c r="K1181" i="2"/>
  <c r="L1181" i="2"/>
  <c r="M1181" i="2"/>
  <c r="N1181" i="2"/>
  <c r="O1181" i="2"/>
  <c r="P1181" i="2"/>
  <c r="B1182" i="2"/>
  <c r="C1182" i="2"/>
  <c r="D1182" i="2"/>
  <c r="N1182" i="2" s="1"/>
  <c r="E1182" i="2"/>
  <c r="F1182" i="2"/>
  <c r="I1182" i="2"/>
  <c r="L1182" i="2"/>
  <c r="M1182" i="2"/>
  <c r="B1183" i="2"/>
  <c r="C1183" i="2"/>
  <c r="D1183" i="2"/>
  <c r="L1183" i="2" s="1"/>
  <c r="E1183" i="2"/>
  <c r="F1183" i="2"/>
  <c r="I1183" i="2"/>
  <c r="B1184" i="2"/>
  <c r="C1184" i="2"/>
  <c r="D1184" i="2"/>
  <c r="N1184" i="2" s="1"/>
  <c r="E1184" i="2"/>
  <c r="F1184" i="2"/>
  <c r="I1184" i="2"/>
  <c r="J1184" i="2"/>
  <c r="K1184" i="2"/>
  <c r="L1184" i="2"/>
  <c r="M1184" i="2"/>
  <c r="R1184" i="2"/>
  <c r="B1185" i="2"/>
  <c r="C1185" i="2"/>
  <c r="D1185" i="2"/>
  <c r="K1185" i="2" s="1"/>
  <c r="E1185" i="2"/>
  <c r="F1185" i="2"/>
  <c r="I1185" i="2"/>
  <c r="J1185" i="2"/>
  <c r="L1185" i="2"/>
  <c r="Q1185" i="2"/>
  <c r="R1185" i="2"/>
  <c r="B1186" i="2"/>
  <c r="C1186" i="2"/>
  <c r="D1186" i="2"/>
  <c r="M1186" i="2" s="1"/>
  <c r="E1186" i="2"/>
  <c r="F1186" i="2"/>
  <c r="G1186" i="2"/>
  <c r="H1186" i="2"/>
  <c r="I1186" i="2"/>
  <c r="J1186" i="2"/>
  <c r="K1186" i="2"/>
  <c r="L1186" i="2"/>
  <c r="N1186" i="2"/>
  <c r="O1186" i="2"/>
  <c r="P1186" i="2"/>
  <c r="Q1186" i="2"/>
  <c r="R1186" i="2"/>
  <c r="B1187" i="2"/>
  <c r="C1187" i="2"/>
  <c r="D1187" i="2"/>
  <c r="E1187" i="2"/>
  <c r="F1187" i="2"/>
  <c r="G1187" i="2"/>
  <c r="H1187" i="2"/>
  <c r="I1187" i="2"/>
  <c r="J1187" i="2"/>
  <c r="K1187" i="2"/>
  <c r="L1187" i="2"/>
  <c r="M1187" i="2"/>
  <c r="N1187" i="2"/>
  <c r="O1187" i="2"/>
  <c r="P1187" i="2"/>
  <c r="Q1187" i="2"/>
  <c r="R1187" i="2"/>
  <c r="B1188" i="2"/>
  <c r="C1188" i="2"/>
  <c r="D1188" i="2"/>
  <c r="J1188" i="2" s="1"/>
  <c r="E1188" i="2"/>
  <c r="F1188" i="2"/>
  <c r="G1188" i="2"/>
  <c r="H1188" i="2"/>
  <c r="I1188" i="2"/>
  <c r="L1188" i="2"/>
  <c r="N1188" i="2"/>
  <c r="O1188" i="2"/>
  <c r="P1188" i="2"/>
  <c r="Q1188" i="2"/>
  <c r="B1189" i="2"/>
  <c r="C1189" i="2"/>
  <c r="D1189" i="2"/>
  <c r="Q1189" i="2" s="1"/>
  <c r="E1189" i="2"/>
  <c r="F1189" i="2"/>
  <c r="G1189" i="2"/>
  <c r="H1189" i="2"/>
  <c r="I1189" i="2"/>
  <c r="K1189" i="2"/>
  <c r="L1189" i="2"/>
  <c r="M1189" i="2"/>
  <c r="N1189" i="2"/>
  <c r="O1189" i="2"/>
  <c r="P1189" i="2"/>
  <c r="B1190" i="2"/>
  <c r="C1190" i="2"/>
  <c r="D1190" i="2"/>
  <c r="N1190" i="2" s="1"/>
  <c r="E1190" i="2"/>
  <c r="F1190" i="2"/>
  <c r="I1190" i="2"/>
  <c r="L1190" i="2"/>
  <c r="M1190" i="2"/>
  <c r="B1191" i="2"/>
  <c r="C1191" i="2"/>
  <c r="D1191" i="2"/>
  <c r="L1191" i="2" s="1"/>
  <c r="E1191" i="2"/>
  <c r="F1191" i="2"/>
  <c r="I1191" i="2"/>
  <c r="B1192" i="2"/>
  <c r="C1192" i="2"/>
  <c r="D1192" i="2"/>
  <c r="N1192" i="2" s="1"/>
  <c r="E1192" i="2"/>
  <c r="F1192" i="2"/>
  <c r="I1192" i="2"/>
  <c r="J1192" i="2"/>
  <c r="K1192" i="2"/>
  <c r="L1192" i="2"/>
  <c r="M1192" i="2"/>
  <c r="R1192" i="2"/>
  <c r="B1193" i="2"/>
  <c r="C1193" i="2"/>
  <c r="D1193" i="2"/>
  <c r="K1193" i="2" s="1"/>
  <c r="E1193" i="2"/>
  <c r="F1193" i="2"/>
  <c r="I1193" i="2"/>
  <c r="J1193" i="2"/>
  <c r="L1193" i="2"/>
  <c r="Q1193" i="2"/>
  <c r="R1193" i="2"/>
  <c r="B1194" i="2"/>
  <c r="C1194" i="2"/>
  <c r="D1194" i="2"/>
  <c r="M1194" i="2" s="1"/>
  <c r="E1194" i="2"/>
  <c r="F1194" i="2"/>
  <c r="G1194" i="2"/>
  <c r="H1194" i="2"/>
  <c r="I1194" i="2"/>
  <c r="J1194" i="2"/>
  <c r="K1194" i="2"/>
  <c r="L1194" i="2"/>
  <c r="N1194" i="2"/>
  <c r="O1194" i="2"/>
  <c r="P1194" i="2"/>
  <c r="Q1194" i="2"/>
  <c r="R1194" i="2"/>
  <c r="B1195" i="2"/>
  <c r="C1195" i="2"/>
  <c r="D1195" i="2"/>
  <c r="E1195" i="2"/>
  <c r="F1195" i="2"/>
  <c r="G1195" i="2"/>
  <c r="H1195" i="2"/>
  <c r="I1195" i="2"/>
  <c r="J1195" i="2"/>
  <c r="K1195" i="2"/>
  <c r="L1195" i="2"/>
  <c r="M1195" i="2"/>
  <c r="N1195" i="2"/>
  <c r="O1195" i="2"/>
  <c r="P1195" i="2"/>
  <c r="Q1195" i="2"/>
  <c r="R1195" i="2"/>
  <c r="B1196" i="2"/>
  <c r="C1196" i="2"/>
  <c r="D1196" i="2"/>
  <c r="J1196" i="2" s="1"/>
  <c r="E1196" i="2"/>
  <c r="F1196" i="2"/>
  <c r="G1196" i="2"/>
  <c r="H1196" i="2"/>
  <c r="I1196" i="2"/>
  <c r="L1196" i="2"/>
  <c r="N1196" i="2"/>
  <c r="O1196" i="2"/>
  <c r="P1196" i="2"/>
  <c r="Q1196" i="2"/>
  <c r="B1197" i="2"/>
  <c r="C1197" i="2"/>
  <c r="D1197" i="2"/>
  <c r="Q1197" i="2" s="1"/>
  <c r="E1197" i="2"/>
  <c r="F1197" i="2"/>
  <c r="G1197" i="2"/>
  <c r="H1197" i="2"/>
  <c r="I1197" i="2"/>
  <c r="K1197" i="2"/>
  <c r="L1197" i="2"/>
  <c r="M1197" i="2"/>
  <c r="N1197" i="2"/>
  <c r="O1197" i="2"/>
  <c r="P1197" i="2"/>
  <c r="B1198" i="2"/>
  <c r="C1198" i="2"/>
  <c r="D1198" i="2"/>
  <c r="N1198" i="2" s="1"/>
  <c r="E1198" i="2"/>
  <c r="F1198" i="2"/>
  <c r="I1198" i="2"/>
  <c r="L1198" i="2"/>
  <c r="M1198" i="2"/>
  <c r="B1199" i="2"/>
  <c r="C1199" i="2"/>
  <c r="D1199" i="2"/>
  <c r="L1199" i="2" s="1"/>
  <c r="E1199" i="2"/>
  <c r="F1199" i="2"/>
  <c r="I1199" i="2"/>
  <c r="B1200" i="2"/>
  <c r="C1200" i="2"/>
  <c r="D1200" i="2"/>
  <c r="N1200" i="2" s="1"/>
  <c r="E1200" i="2"/>
  <c r="F1200" i="2"/>
  <c r="I1200" i="2"/>
  <c r="J1200" i="2"/>
  <c r="K1200" i="2"/>
  <c r="L1200" i="2"/>
  <c r="M1200" i="2"/>
  <c r="R1200" i="2"/>
  <c r="B1201" i="2"/>
  <c r="C1201" i="2"/>
  <c r="D1201" i="2"/>
  <c r="K1201" i="2" s="1"/>
  <c r="E1201" i="2"/>
  <c r="F1201" i="2"/>
  <c r="I1201" i="2"/>
  <c r="J1201" i="2"/>
  <c r="L1201" i="2"/>
  <c r="Q1201" i="2"/>
  <c r="R1201" i="2"/>
  <c r="B1202" i="2"/>
  <c r="C1202" i="2"/>
  <c r="D1202" i="2"/>
  <c r="M1202" i="2" s="1"/>
  <c r="E1202" i="2"/>
  <c r="F1202" i="2"/>
  <c r="G1202" i="2"/>
  <c r="H1202" i="2"/>
  <c r="I1202" i="2"/>
  <c r="J1202" i="2"/>
  <c r="K1202" i="2"/>
  <c r="L1202" i="2"/>
  <c r="N1202" i="2"/>
  <c r="O1202" i="2"/>
  <c r="P1202" i="2"/>
  <c r="Q1202" i="2"/>
  <c r="R1202" i="2"/>
  <c r="B1203" i="2"/>
  <c r="C1203" i="2"/>
  <c r="D1203" i="2"/>
  <c r="E1203" i="2"/>
  <c r="F1203" i="2"/>
  <c r="G1203" i="2"/>
  <c r="H1203" i="2"/>
  <c r="I1203" i="2"/>
  <c r="J1203" i="2"/>
  <c r="K1203" i="2"/>
  <c r="L1203" i="2"/>
  <c r="M1203" i="2"/>
  <c r="N1203" i="2"/>
  <c r="O1203" i="2"/>
  <c r="P1203" i="2"/>
  <c r="Q1203" i="2"/>
  <c r="R1203" i="2"/>
  <c r="B1204" i="2"/>
  <c r="C1204" i="2"/>
  <c r="D1204" i="2"/>
  <c r="J1204" i="2" s="1"/>
  <c r="E1204" i="2"/>
  <c r="F1204" i="2"/>
  <c r="G1204" i="2"/>
  <c r="H1204" i="2"/>
  <c r="I1204" i="2"/>
  <c r="L1204" i="2"/>
  <c r="N1204" i="2"/>
  <c r="O1204" i="2"/>
  <c r="P1204" i="2"/>
  <c r="Q1204" i="2"/>
  <c r="B1205" i="2"/>
  <c r="C1205" i="2"/>
  <c r="D1205" i="2"/>
  <c r="Q1205" i="2" s="1"/>
  <c r="E1205" i="2"/>
  <c r="F1205" i="2"/>
  <c r="G1205" i="2"/>
  <c r="H1205" i="2"/>
  <c r="I1205" i="2"/>
  <c r="K1205" i="2"/>
  <c r="L1205" i="2"/>
  <c r="M1205" i="2"/>
  <c r="N1205" i="2"/>
  <c r="O1205" i="2"/>
  <c r="P1205" i="2"/>
  <c r="B1206" i="2"/>
  <c r="C1206" i="2"/>
  <c r="D1206" i="2"/>
  <c r="N1206" i="2" s="1"/>
  <c r="E1206" i="2"/>
  <c r="F1206" i="2"/>
  <c r="I1206" i="2"/>
  <c r="L1206" i="2"/>
  <c r="M1206" i="2"/>
  <c r="B1207" i="2"/>
  <c r="C1207" i="2"/>
  <c r="D1207" i="2"/>
  <c r="L1207" i="2" s="1"/>
  <c r="E1207" i="2"/>
  <c r="F1207" i="2"/>
  <c r="I1207" i="2"/>
  <c r="B1208" i="2"/>
  <c r="C1208" i="2"/>
  <c r="D1208" i="2"/>
  <c r="N1208" i="2" s="1"/>
  <c r="E1208" i="2"/>
  <c r="F1208" i="2"/>
  <c r="I1208" i="2"/>
  <c r="K1208" i="2"/>
  <c r="L1208" i="2"/>
  <c r="R1208" i="2"/>
  <c r="B1209" i="2"/>
  <c r="C1209" i="2"/>
  <c r="D1209" i="2"/>
  <c r="K1209" i="2" s="1"/>
  <c r="E1209" i="2"/>
  <c r="F1209" i="2"/>
  <c r="I1209" i="2"/>
  <c r="J1209" i="2"/>
  <c r="L1209" i="2"/>
  <c r="Q1209" i="2"/>
  <c r="R1209" i="2"/>
  <c r="B1210" i="2"/>
  <c r="C1210" i="2"/>
  <c r="D1210" i="2"/>
  <c r="M1210" i="2" s="1"/>
  <c r="E1210" i="2"/>
  <c r="F1210" i="2"/>
  <c r="G1210" i="2"/>
  <c r="H1210" i="2"/>
  <c r="I1210" i="2"/>
  <c r="J1210" i="2"/>
  <c r="K1210" i="2"/>
  <c r="L1210" i="2"/>
  <c r="N1210" i="2"/>
  <c r="O1210" i="2"/>
  <c r="P1210" i="2"/>
  <c r="Q1210" i="2"/>
  <c r="R1210" i="2"/>
  <c r="B1211" i="2"/>
  <c r="C1211" i="2"/>
  <c r="D1211" i="2"/>
  <c r="E1211" i="2"/>
  <c r="F1211" i="2"/>
  <c r="G1211" i="2"/>
  <c r="H1211" i="2"/>
  <c r="I1211" i="2"/>
  <c r="J1211" i="2"/>
  <c r="K1211" i="2"/>
  <c r="L1211" i="2"/>
  <c r="M1211" i="2"/>
  <c r="N1211" i="2"/>
  <c r="O1211" i="2"/>
  <c r="P1211" i="2"/>
  <c r="Q1211" i="2"/>
  <c r="R1211" i="2"/>
  <c r="B1212" i="2"/>
  <c r="C1212" i="2"/>
  <c r="D1212" i="2"/>
  <c r="J1212" i="2" s="1"/>
  <c r="E1212" i="2"/>
  <c r="F1212" i="2"/>
  <c r="G1212" i="2"/>
  <c r="H1212" i="2"/>
  <c r="I1212" i="2"/>
  <c r="L1212" i="2"/>
  <c r="M1212" i="2"/>
  <c r="N1212" i="2"/>
  <c r="O1212" i="2"/>
  <c r="P1212" i="2"/>
  <c r="Q1212" i="2"/>
  <c r="B1213" i="2"/>
  <c r="C1213" i="2"/>
  <c r="D1213" i="2"/>
  <c r="E1213" i="2"/>
  <c r="F1213" i="2"/>
  <c r="I1213" i="2"/>
  <c r="L1213" i="2"/>
  <c r="N1213" i="2"/>
  <c r="B1214" i="2"/>
  <c r="C1214" i="2"/>
  <c r="D1214" i="2"/>
  <c r="N1214" i="2" s="1"/>
  <c r="E1214" i="2"/>
  <c r="F1214" i="2"/>
  <c r="G1214" i="2"/>
  <c r="I1214" i="2"/>
  <c r="K1214" i="2"/>
  <c r="L1214" i="2"/>
  <c r="M1214" i="2"/>
  <c r="O1214" i="2"/>
  <c r="B1215" i="2"/>
  <c r="C1215" i="2"/>
  <c r="D1215" i="2"/>
  <c r="E1215" i="2"/>
  <c r="F1215" i="2"/>
  <c r="I1215" i="2"/>
  <c r="J1215" i="2"/>
  <c r="B1216" i="2"/>
  <c r="C1216" i="2"/>
  <c r="D1216" i="2"/>
  <c r="N1216" i="2" s="1"/>
  <c r="E1216" i="2"/>
  <c r="F1216" i="2"/>
  <c r="I1216" i="2"/>
  <c r="K1216" i="2"/>
  <c r="L1216" i="2"/>
  <c r="Q1216" i="2"/>
  <c r="R1216" i="2"/>
  <c r="B1217" i="2"/>
  <c r="C1217" i="2"/>
  <c r="D1217" i="2"/>
  <c r="K1217" i="2" s="1"/>
  <c r="E1217" i="2"/>
  <c r="F1217" i="2"/>
  <c r="H1217" i="2"/>
  <c r="I1217" i="2"/>
  <c r="J1217" i="2"/>
  <c r="L1217" i="2"/>
  <c r="P1217" i="2"/>
  <c r="R1217" i="2"/>
  <c r="B1218" i="2"/>
  <c r="C1218" i="2"/>
  <c r="D1218" i="2"/>
  <c r="M1218" i="2" s="1"/>
  <c r="E1218" i="2"/>
  <c r="F1218" i="2"/>
  <c r="G1218" i="2"/>
  <c r="H1218" i="2"/>
  <c r="I1218" i="2"/>
  <c r="J1218" i="2"/>
  <c r="K1218" i="2"/>
  <c r="L1218" i="2"/>
  <c r="N1218" i="2"/>
  <c r="O1218" i="2"/>
  <c r="P1218" i="2"/>
  <c r="Q1218" i="2"/>
  <c r="R1218" i="2"/>
  <c r="B1219" i="2"/>
  <c r="C1219" i="2"/>
  <c r="D1219" i="2"/>
  <c r="K1219" i="2" s="1"/>
  <c r="E1219" i="2"/>
  <c r="F1219" i="2"/>
  <c r="G1219" i="2"/>
  <c r="H1219" i="2"/>
  <c r="I1219" i="2"/>
  <c r="J1219" i="2"/>
  <c r="L1219" i="2"/>
  <c r="M1219" i="2"/>
  <c r="N1219" i="2"/>
  <c r="O1219" i="2"/>
  <c r="P1219" i="2"/>
  <c r="Q1219" i="2"/>
  <c r="R1219" i="2"/>
  <c r="B1220" i="2"/>
  <c r="C1220" i="2"/>
  <c r="D1220" i="2"/>
  <c r="J1220" i="2" s="1"/>
  <c r="E1220" i="2"/>
  <c r="F1220" i="2"/>
  <c r="G1220" i="2"/>
  <c r="H1220" i="2"/>
  <c r="I1220" i="2"/>
  <c r="L1220" i="2"/>
  <c r="M1220" i="2"/>
  <c r="N1220" i="2"/>
  <c r="O1220" i="2"/>
  <c r="P1220" i="2"/>
  <c r="Q1220" i="2"/>
  <c r="B1221" i="2"/>
  <c r="C1221" i="2"/>
  <c r="D1221" i="2"/>
  <c r="L1221" i="2" s="1"/>
  <c r="E1221" i="2"/>
  <c r="F1221" i="2"/>
  <c r="I1221" i="2"/>
  <c r="N1221" i="2"/>
  <c r="B1222" i="2"/>
  <c r="C1222" i="2"/>
  <c r="D1222" i="2"/>
  <c r="N1222" i="2" s="1"/>
  <c r="E1222" i="2"/>
  <c r="F1222" i="2"/>
  <c r="I1222" i="2"/>
  <c r="K1222" i="2"/>
  <c r="L1222" i="2"/>
  <c r="M1222" i="2"/>
  <c r="B1223" i="2"/>
  <c r="C1223" i="2"/>
  <c r="D1223" i="2"/>
  <c r="E1223" i="2"/>
  <c r="F1223" i="2"/>
  <c r="I1223" i="2"/>
  <c r="J1223" i="2"/>
  <c r="L1223" i="2"/>
  <c r="B1224" i="2"/>
  <c r="C1224" i="2"/>
  <c r="D1224" i="2"/>
  <c r="N1224" i="2" s="1"/>
  <c r="E1224" i="2"/>
  <c r="F1224" i="2"/>
  <c r="I1224" i="2"/>
  <c r="J1224" i="2"/>
  <c r="K1224" i="2"/>
  <c r="L1224" i="2"/>
  <c r="M1224" i="2"/>
  <c r="Q1224" i="2"/>
  <c r="R1224" i="2"/>
  <c r="B1225" i="2"/>
  <c r="C1225" i="2"/>
  <c r="D1225" i="2"/>
  <c r="K1225" i="2" s="1"/>
  <c r="E1225" i="2"/>
  <c r="F1225" i="2"/>
  <c r="H1225" i="2"/>
  <c r="I1225" i="2"/>
  <c r="J1225" i="2"/>
  <c r="L1225" i="2"/>
  <c r="P1225" i="2"/>
  <c r="Q1225" i="2"/>
  <c r="R1225" i="2"/>
  <c r="B1226" i="2"/>
  <c r="C1226" i="2"/>
  <c r="D1226" i="2"/>
  <c r="E1226" i="2"/>
  <c r="F1226" i="2"/>
  <c r="G1226" i="2"/>
  <c r="H1226" i="2"/>
  <c r="I1226" i="2"/>
  <c r="J1226" i="2"/>
  <c r="K1226" i="2"/>
  <c r="L1226" i="2"/>
  <c r="M1226" i="2"/>
  <c r="N1226" i="2"/>
  <c r="O1226" i="2"/>
  <c r="P1226" i="2"/>
  <c r="Q1226" i="2"/>
  <c r="R1226" i="2"/>
  <c r="B1227" i="2"/>
  <c r="C1227" i="2"/>
  <c r="D1227" i="2"/>
  <c r="E1227" i="2"/>
  <c r="F1227" i="2"/>
  <c r="G1227" i="2"/>
  <c r="H1227" i="2"/>
  <c r="I1227" i="2"/>
  <c r="J1227" i="2"/>
  <c r="K1227" i="2"/>
  <c r="L1227" i="2"/>
  <c r="M1227" i="2"/>
  <c r="N1227" i="2"/>
  <c r="O1227" i="2"/>
  <c r="P1227" i="2"/>
  <c r="Q1227" i="2"/>
  <c r="R1227" i="2"/>
  <c r="B1228" i="2"/>
  <c r="C1228" i="2"/>
  <c r="D1228" i="2"/>
  <c r="J1228" i="2" s="1"/>
  <c r="E1228" i="2"/>
  <c r="F1228" i="2"/>
  <c r="G1228" i="2"/>
  <c r="H1228" i="2"/>
  <c r="I1228" i="2"/>
  <c r="L1228" i="2"/>
  <c r="M1228" i="2"/>
  <c r="N1228" i="2"/>
  <c r="O1228" i="2"/>
  <c r="P1228" i="2"/>
  <c r="Q1228" i="2"/>
  <c r="B1229" i="2"/>
  <c r="C1229" i="2"/>
  <c r="D1229" i="2"/>
  <c r="E1229" i="2"/>
  <c r="F1229" i="2"/>
  <c r="I1229" i="2"/>
  <c r="L1229" i="2"/>
  <c r="B1230" i="2"/>
  <c r="C1230" i="2"/>
  <c r="D1230" i="2"/>
  <c r="N1230" i="2" s="1"/>
  <c r="E1230" i="2"/>
  <c r="F1230" i="2"/>
  <c r="I1230" i="2"/>
  <c r="K1230" i="2"/>
  <c r="L1230" i="2"/>
  <c r="M1230" i="2"/>
  <c r="B1231" i="2"/>
  <c r="C1231" i="2"/>
  <c r="D1231" i="2"/>
  <c r="E1231" i="2"/>
  <c r="F1231" i="2"/>
  <c r="I1231" i="2"/>
  <c r="L1231" i="2"/>
  <c r="R1231" i="2"/>
  <c r="B1232" i="2"/>
  <c r="C1232" i="2"/>
  <c r="D1232" i="2"/>
  <c r="N1232" i="2" s="1"/>
  <c r="E1232" i="2"/>
  <c r="F1232" i="2"/>
  <c r="I1232" i="2"/>
  <c r="K1232" i="2"/>
  <c r="L1232" i="2"/>
  <c r="Q1232" i="2"/>
  <c r="R1232" i="2"/>
  <c r="B1233" i="2"/>
  <c r="C1233" i="2"/>
  <c r="D1233" i="2"/>
  <c r="K1233" i="2" s="1"/>
  <c r="E1233" i="2"/>
  <c r="F1233" i="2"/>
  <c r="H1233" i="2"/>
  <c r="I1233" i="2"/>
  <c r="J1233" i="2"/>
  <c r="L1233" i="2"/>
  <c r="P1233" i="2"/>
  <c r="Q1233" i="2"/>
  <c r="R1233" i="2"/>
  <c r="B1234" i="2"/>
  <c r="C1234" i="2"/>
  <c r="D1234" i="2"/>
  <c r="M1234" i="2" s="1"/>
  <c r="E1234" i="2"/>
  <c r="F1234" i="2"/>
  <c r="G1234" i="2"/>
  <c r="H1234" i="2"/>
  <c r="I1234" i="2"/>
  <c r="J1234" i="2"/>
  <c r="K1234" i="2"/>
  <c r="L1234" i="2"/>
  <c r="N1234" i="2"/>
  <c r="O1234" i="2"/>
  <c r="P1234" i="2"/>
  <c r="Q1234" i="2"/>
  <c r="R1234" i="2"/>
  <c r="B1235" i="2"/>
  <c r="C1235" i="2"/>
  <c r="D1235" i="2"/>
  <c r="E1235" i="2"/>
  <c r="F1235" i="2"/>
  <c r="G1235" i="2"/>
  <c r="H1235" i="2"/>
  <c r="I1235" i="2"/>
  <c r="J1235" i="2"/>
  <c r="K1235" i="2"/>
  <c r="L1235" i="2"/>
  <c r="M1235" i="2"/>
  <c r="N1235" i="2"/>
  <c r="O1235" i="2"/>
  <c r="P1235" i="2"/>
  <c r="Q1235" i="2"/>
  <c r="R1235" i="2"/>
  <c r="B1236" i="2"/>
  <c r="C1236" i="2"/>
  <c r="D1236" i="2"/>
  <c r="J1236" i="2" s="1"/>
  <c r="E1236" i="2"/>
  <c r="F1236" i="2"/>
  <c r="G1236" i="2"/>
  <c r="H1236" i="2"/>
  <c r="I1236" i="2"/>
  <c r="L1236" i="2"/>
  <c r="M1236" i="2"/>
  <c r="N1236" i="2"/>
  <c r="O1236" i="2"/>
  <c r="P1236" i="2"/>
  <c r="Q1236" i="2"/>
  <c r="B1237" i="2"/>
  <c r="C1237" i="2"/>
  <c r="D1237" i="2"/>
  <c r="E1237" i="2"/>
  <c r="F1237" i="2"/>
  <c r="I1237" i="2"/>
  <c r="L1237" i="2"/>
  <c r="N1237" i="2"/>
  <c r="B1238" i="2"/>
  <c r="C1238" i="2"/>
  <c r="D1238" i="2"/>
  <c r="N1238" i="2" s="1"/>
  <c r="E1238" i="2"/>
  <c r="F1238" i="2"/>
  <c r="I1238" i="2"/>
  <c r="K1238" i="2"/>
  <c r="L1238" i="2"/>
  <c r="M1238" i="2"/>
  <c r="B1239" i="2"/>
  <c r="C1239" i="2"/>
  <c r="D1239" i="2"/>
  <c r="E1239" i="2"/>
  <c r="F1239" i="2"/>
  <c r="I1239" i="2"/>
  <c r="J1239" i="2"/>
  <c r="L1239" i="2"/>
  <c r="R1239" i="2"/>
  <c r="B1240" i="2"/>
  <c r="C1240" i="2"/>
  <c r="D1240" i="2"/>
  <c r="N1240" i="2" s="1"/>
  <c r="E1240" i="2"/>
  <c r="F1240" i="2"/>
  <c r="I1240" i="2"/>
  <c r="J1240" i="2"/>
  <c r="K1240" i="2"/>
  <c r="L1240" i="2"/>
  <c r="M1240" i="2"/>
  <c r="Q1240" i="2"/>
  <c r="R1240" i="2"/>
  <c r="B1241" i="2"/>
  <c r="C1241" i="2"/>
  <c r="D1241" i="2"/>
  <c r="K1241" i="2" s="1"/>
  <c r="E1241" i="2"/>
  <c r="F1241" i="2"/>
  <c r="H1241" i="2"/>
  <c r="I1241" i="2"/>
  <c r="J1241" i="2"/>
  <c r="L1241" i="2"/>
  <c r="P1241" i="2"/>
  <c r="Q1241" i="2"/>
  <c r="R1241" i="2"/>
  <c r="B1242" i="2"/>
  <c r="C1242" i="2"/>
  <c r="D1242" i="2"/>
  <c r="M1242" i="2" s="1"/>
  <c r="E1242" i="2"/>
  <c r="F1242" i="2"/>
  <c r="G1242" i="2"/>
  <c r="H1242" i="2"/>
  <c r="I1242" i="2"/>
  <c r="J1242" i="2"/>
  <c r="K1242" i="2"/>
  <c r="L1242" i="2"/>
  <c r="N1242" i="2"/>
  <c r="O1242" i="2"/>
  <c r="P1242" i="2"/>
  <c r="Q1242" i="2"/>
  <c r="R1242" i="2"/>
  <c r="B1243" i="2"/>
  <c r="C1243" i="2"/>
  <c r="D1243" i="2"/>
  <c r="E1243" i="2"/>
  <c r="F1243" i="2"/>
  <c r="G1243" i="2"/>
  <c r="H1243" i="2"/>
  <c r="I1243" i="2"/>
  <c r="J1243" i="2"/>
  <c r="K1243" i="2"/>
  <c r="L1243" i="2"/>
  <c r="M1243" i="2"/>
  <c r="N1243" i="2"/>
  <c r="O1243" i="2"/>
  <c r="P1243" i="2"/>
  <c r="Q1243" i="2"/>
  <c r="R1243" i="2"/>
  <c r="B1244" i="2"/>
  <c r="C1244" i="2"/>
  <c r="D1244" i="2"/>
  <c r="J1244" i="2" s="1"/>
  <c r="E1244" i="2"/>
  <c r="F1244" i="2"/>
  <c r="G1244" i="2"/>
  <c r="H1244" i="2"/>
  <c r="I1244" i="2"/>
  <c r="L1244" i="2"/>
  <c r="M1244" i="2"/>
  <c r="N1244" i="2"/>
  <c r="O1244" i="2"/>
  <c r="P1244" i="2"/>
  <c r="Q1244" i="2"/>
  <c r="B1245" i="2"/>
  <c r="C1245" i="2"/>
  <c r="D1245" i="2"/>
  <c r="E1245" i="2"/>
  <c r="F1245" i="2"/>
  <c r="I1245" i="2"/>
  <c r="M1245" i="2"/>
  <c r="N1245" i="2"/>
  <c r="B1246" i="2"/>
  <c r="C1246" i="2"/>
  <c r="D1246" i="2"/>
  <c r="E1246" i="2"/>
  <c r="F1246" i="2"/>
  <c r="I1246" i="2"/>
  <c r="K1246" i="2"/>
  <c r="B1247" i="2"/>
  <c r="C1247" i="2"/>
  <c r="D1247" i="2"/>
  <c r="E1247" i="2"/>
  <c r="F1247" i="2"/>
  <c r="I1247" i="2"/>
  <c r="B1248" i="2"/>
  <c r="C1248" i="2"/>
  <c r="D1248" i="2"/>
  <c r="N1248" i="2" s="1"/>
  <c r="E1248" i="2"/>
  <c r="F1248" i="2"/>
  <c r="I1248" i="2"/>
  <c r="J1248" i="2"/>
  <c r="K1248" i="2"/>
  <c r="L1248" i="2"/>
  <c r="M1248" i="2"/>
  <c r="Q1248" i="2"/>
  <c r="R1248" i="2"/>
  <c r="B1249" i="2"/>
  <c r="C1249" i="2"/>
  <c r="D1249" i="2"/>
  <c r="K1249" i="2" s="1"/>
  <c r="E1249" i="2"/>
  <c r="F1249" i="2"/>
  <c r="H1249" i="2"/>
  <c r="I1249" i="2"/>
  <c r="J1249" i="2"/>
  <c r="L1249" i="2"/>
  <c r="P1249" i="2"/>
  <c r="Q1249" i="2"/>
  <c r="R1249" i="2"/>
  <c r="B1250" i="2"/>
  <c r="C1250" i="2"/>
  <c r="J1250" i="2" s="1"/>
  <c r="D1250" i="2"/>
  <c r="M1250" i="2" s="1"/>
  <c r="E1250" i="2"/>
  <c r="F1250" i="2"/>
  <c r="G1250" i="2"/>
  <c r="H1250" i="2"/>
  <c r="I1250" i="2"/>
  <c r="K1250" i="2"/>
  <c r="L1250" i="2"/>
  <c r="N1250" i="2"/>
  <c r="O1250" i="2"/>
  <c r="P1250" i="2"/>
  <c r="Q1250" i="2"/>
  <c r="R1250" i="2"/>
  <c r="B1251" i="2"/>
  <c r="C1251" i="2"/>
  <c r="D1251" i="2"/>
  <c r="E1251" i="2"/>
  <c r="F1251" i="2"/>
  <c r="G1251" i="2"/>
  <c r="H1251" i="2"/>
  <c r="I1251" i="2"/>
  <c r="J1251" i="2"/>
  <c r="K1251" i="2"/>
  <c r="L1251" i="2"/>
  <c r="M1251" i="2"/>
  <c r="N1251" i="2"/>
  <c r="O1251" i="2"/>
  <c r="P1251" i="2"/>
  <c r="Q1251" i="2"/>
  <c r="R1251" i="2"/>
  <c r="B1252" i="2"/>
  <c r="C1252" i="2"/>
  <c r="D1252" i="2"/>
  <c r="J1252" i="2" s="1"/>
  <c r="E1252" i="2"/>
  <c r="F1252" i="2"/>
  <c r="G1252" i="2"/>
  <c r="H1252" i="2"/>
  <c r="I1252" i="2"/>
  <c r="L1252" i="2"/>
  <c r="M1252" i="2"/>
  <c r="N1252" i="2"/>
  <c r="O1252" i="2"/>
  <c r="P1252" i="2"/>
  <c r="Q1252" i="2"/>
  <c r="B1253" i="2"/>
  <c r="C1253" i="2"/>
  <c r="D1253" i="2"/>
  <c r="E1253" i="2"/>
  <c r="F1253" i="2"/>
  <c r="I1253" i="2"/>
  <c r="B1254" i="2"/>
  <c r="C1254" i="2"/>
  <c r="D1254" i="2"/>
  <c r="E1254" i="2"/>
  <c r="F1254" i="2"/>
  <c r="I1254" i="2"/>
  <c r="B1255" i="2"/>
  <c r="C1255" i="2"/>
  <c r="J1255" i="2" s="1"/>
  <c r="D1255" i="2"/>
  <c r="E1255" i="2"/>
  <c r="F1255" i="2"/>
  <c r="I1255" i="2"/>
  <c r="K1255" i="2"/>
  <c r="L1255" i="2"/>
  <c r="R1255" i="2"/>
  <c r="B1256" i="2"/>
  <c r="C1256" i="2"/>
  <c r="D1256" i="2"/>
  <c r="N1256" i="2" s="1"/>
  <c r="E1256" i="2"/>
  <c r="F1256" i="2"/>
  <c r="I1256" i="2"/>
  <c r="J1256" i="2"/>
  <c r="K1256" i="2"/>
  <c r="L1256" i="2"/>
  <c r="M1256" i="2"/>
  <c r="Q1256" i="2"/>
  <c r="R1256" i="2"/>
  <c r="B1257" i="2"/>
  <c r="C1257" i="2"/>
  <c r="D1257" i="2"/>
  <c r="K1257" i="2" s="1"/>
  <c r="E1257" i="2"/>
  <c r="F1257" i="2"/>
  <c r="H1257" i="2"/>
  <c r="I1257" i="2"/>
  <c r="J1257" i="2"/>
  <c r="L1257" i="2"/>
  <c r="P1257" i="2"/>
  <c r="Q1257" i="2"/>
  <c r="R1257" i="2"/>
  <c r="B1258" i="2"/>
  <c r="C1258" i="2"/>
  <c r="J1258" i="2" s="1"/>
  <c r="D1258" i="2"/>
  <c r="M1258" i="2" s="1"/>
  <c r="E1258" i="2"/>
  <c r="F1258" i="2"/>
  <c r="G1258" i="2"/>
  <c r="H1258" i="2"/>
  <c r="I1258" i="2"/>
  <c r="K1258" i="2"/>
  <c r="L1258" i="2"/>
  <c r="N1258" i="2"/>
  <c r="O1258" i="2"/>
  <c r="P1258" i="2"/>
  <c r="Q1258" i="2"/>
  <c r="R1258" i="2"/>
  <c r="B1259" i="2"/>
  <c r="C1259" i="2"/>
  <c r="D1259" i="2"/>
  <c r="E1259" i="2"/>
  <c r="F1259" i="2"/>
  <c r="G1259" i="2"/>
  <c r="H1259" i="2"/>
  <c r="I1259" i="2"/>
  <c r="J1259" i="2"/>
  <c r="K1259" i="2"/>
  <c r="L1259" i="2"/>
  <c r="M1259" i="2"/>
  <c r="N1259" i="2"/>
  <c r="O1259" i="2"/>
  <c r="P1259" i="2"/>
  <c r="Q1259" i="2"/>
  <c r="R1259" i="2"/>
  <c r="B1260" i="2"/>
  <c r="C1260" i="2"/>
  <c r="D1260" i="2"/>
  <c r="J1260" i="2" s="1"/>
  <c r="E1260" i="2"/>
  <c r="F1260" i="2"/>
  <c r="G1260" i="2"/>
  <c r="H1260" i="2"/>
  <c r="I1260" i="2"/>
  <c r="L1260" i="2"/>
  <c r="M1260" i="2"/>
  <c r="N1260" i="2"/>
  <c r="O1260" i="2"/>
  <c r="P1260" i="2"/>
  <c r="Q1260" i="2"/>
  <c r="B1261" i="2"/>
  <c r="C1261" i="2"/>
  <c r="D1261" i="2"/>
  <c r="E1261" i="2"/>
  <c r="F1261" i="2"/>
  <c r="H1261" i="2"/>
  <c r="I1261" i="2"/>
  <c r="L1261" i="2"/>
  <c r="M1261" i="2"/>
  <c r="N1261" i="2"/>
  <c r="P1261" i="2"/>
  <c r="B1262" i="2"/>
  <c r="C1262" i="2"/>
  <c r="D1262" i="2"/>
  <c r="E1262" i="2"/>
  <c r="F1262" i="2"/>
  <c r="G1262" i="2"/>
  <c r="I1262" i="2"/>
  <c r="L1262" i="2"/>
  <c r="M1262" i="2"/>
  <c r="O1262" i="2"/>
  <c r="B1263" i="2"/>
  <c r="C1263" i="2"/>
  <c r="D1263" i="2"/>
  <c r="E1263" i="2"/>
  <c r="F1263" i="2"/>
  <c r="I1263" i="2"/>
  <c r="R1263" i="2"/>
  <c r="B1264" i="2"/>
  <c r="C1264" i="2"/>
  <c r="D1264" i="2"/>
  <c r="N1264" i="2" s="1"/>
  <c r="E1264" i="2"/>
  <c r="F1264" i="2"/>
  <c r="I1264" i="2"/>
  <c r="J1264" i="2"/>
  <c r="K1264" i="2"/>
  <c r="L1264" i="2"/>
  <c r="M1264" i="2"/>
  <c r="Q1264" i="2"/>
  <c r="R1264" i="2"/>
  <c r="B1265" i="2"/>
  <c r="C1265" i="2"/>
  <c r="D1265" i="2"/>
  <c r="E1265" i="2"/>
  <c r="F1265" i="2"/>
  <c r="I1265" i="2"/>
  <c r="P1265" i="2"/>
  <c r="Q1265" i="2"/>
  <c r="R1265" i="2"/>
  <c r="B1266" i="2"/>
  <c r="C1266" i="2"/>
  <c r="J1266" i="2" s="1"/>
  <c r="D1266" i="2"/>
  <c r="M1266" i="2" s="1"/>
  <c r="E1266" i="2"/>
  <c r="F1266" i="2"/>
  <c r="G1266" i="2"/>
  <c r="H1266" i="2"/>
  <c r="I1266" i="2"/>
  <c r="K1266" i="2"/>
  <c r="L1266" i="2"/>
  <c r="N1266" i="2"/>
  <c r="O1266" i="2"/>
  <c r="P1266" i="2"/>
  <c r="Q1266" i="2"/>
  <c r="R1266" i="2"/>
  <c r="B1267" i="2"/>
  <c r="C1267" i="2"/>
  <c r="D1267" i="2"/>
  <c r="E1267" i="2"/>
  <c r="F1267" i="2"/>
  <c r="G1267" i="2"/>
  <c r="H1267" i="2"/>
  <c r="I1267" i="2"/>
  <c r="J1267" i="2"/>
  <c r="K1267" i="2"/>
  <c r="L1267" i="2"/>
  <c r="M1267" i="2"/>
  <c r="N1267" i="2"/>
  <c r="O1267" i="2"/>
  <c r="P1267" i="2"/>
  <c r="Q1267" i="2"/>
  <c r="R1267" i="2"/>
  <c r="B1268" i="2"/>
  <c r="C1268" i="2"/>
  <c r="D1268" i="2"/>
  <c r="J1268" i="2" s="1"/>
  <c r="E1268" i="2"/>
  <c r="F1268" i="2"/>
  <c r="G1268" i="2"/>
  <c r="H1268" i="2"/>
  <c r="I1268" i="2"/>
  <c r="L1268" i="2"/>
  <c r="M1268" i="2"/>
  <c r="N1268" i="2"/>
  <c r="O1268" i="2"/>
  <c r="P1268" i="2"/>
  <c r="Q1268" i="2"/>
  <c r="B1269" i="2"/>
  <c r="C1269" i="2"/>
  <c r="D1269" i="2"/>
  <c r="E1269" i="2"/>
  <c r="F1269" i="2"/>
  <c r="I1269" i="2"/>
  <c r="P1269" i="2"/>
  <c r="B1270" i="2"/>
  <c r="C1270" i="2"/>
  <c r="D1270" i="2"/>
  <c r="G1270" i="2" s="1"/>
  <c r="E1270" i="2"/>
  <c r="F1270" i="2"/>
  <c r="I1270" i="2"/>
  <c r="K1270" i="2"/>
  <c r="M1270" i="2"/>
  <c r="O1270" i="2"/>
  <c r="B1271" i="2"/>
  <c r="C1271" i="2"/>
  <c r="D1271" i="2"/>
  <c r="E1271" i="2"/>
  <c r="F1271" i="2"/>
  <c r="I1271" i="2"/>
  <c r="J1271" i="2"/>
  <c r="N1271" i="2"/>
  <c r="R1271" i="2"/>
  <c r="B1272" i="2"/>
  <c r="C1272" i="2"/>
  <c r="D1272" i="2"/>
  <c r="N1272" i="2" s="1"/>
  <c r="E1272" i="2"/>
  <c r="F1272" i="2"/>
  <c r="I1272" i="2"/>
  <c r="J1272" i="2"/>
  <c r="K1272" i="2"/>
  <c r="L1272" i="2"/>
  <c r="M1272" i="2"/>
  <c r="Q1272" i="2"/>
  <c r="R1272" i="2"/>
  <c r="B1273" i="2"/>
  <c r="C1273" i="2"/>
  <c r="D1273" i="2"/>
  <c r="R1273" i="2" s="1"/>
  <c r="E1273" i="2"/>
  <c r="F1273" i="2"/>
  <c r="H1273" i="2"/>
  <c r="I1273" i="2"/>
  <c r="J1273" i="2"/>
  <c r="Q1273" i="2"/>
  <c r="B1274" i="2"/>
  <c r="C1274" i="2"/>
  <c r="D1274" i="2"/>
  <c r="M1274" i="2" s="1"/>
  <c r="E1274" i="2"/>
  <c r="F1274" i="2"/>
  <c r="G1274" i="2"/>
  <c r="H1274" i="2"/>
  <c r="I1274" i="2"/>
  <c r="J1274" i="2"/>
  <c r="K1274" i="2"/>
  <c r="L1274" i="2"/>
  <c r="N1274" i="2"/>
  <c r="O1274" i="2"/>
  <c r="P1274" i="2"/>
  <c r="Q1274" i="2"/>
  <c r="R1274" i="2"/>
  <c r="B1275" i="2"/>
  <c r="C1275" i="2"/>
  <c r="D1275" i="2"/>
  <c r="E1275" i="2"/>
  <c r="F1275" i="2"/>
  <c r="G1275" i="2"/>
  <c r="H1275" i="2"/>
  <c r="I1275" i="2"/>
  <c r="J1275" i="2"/>
  <c r="K1275" i="2"/>
  <c r="L1275" i="2"/>
  <c r="M1275" i="2"/>
  <c r="N1275" i="2"/>
  <c r="O1275" i="2"/>
  <c r="P1275" i="2"/>
  <c r="Q1275" i="2"/>
  <c r="R1275" i="2"/>
  <c r="B1276" i="2"/>
  <c r="C1276" i="2"/>
  <c r="D1276" i="2"/>
  <c r="J1276" i="2" s="1"/>
  <c r="E1276" i="2"/>
  <c r="F1276" i="2"/>
  <c r="G1276" i="2"/>
  <c r="H1276" i="2"/>
  <c r="I1276" i="2"/>
  <c r="L1276" i="2"/>
  <c r="M1276" i="2"/>
  <c r="N1276" i="2"/>
  <c r="O1276" i="2"/>
  <c r="P1276" i="2"/>
  <c r="Q1276" i="2"/>
  <c r="B1277" i="2"/>
  <c r="C1277" i="2"/>
  <c r="D1277" i="2"/>
  <c r="E1277" i="2"/>
  <c r="F1277" i="2"/>
  <c r="I1277" i="2"/>
  <c r="B1278" i="2"/>
  <c r="C1278" i="2"/>
  <c r="D1278" i="2"/>
  <c r="G1278" i="2" s="1"/>
  <c r="E1278" i="2"/>
  <c r="F1278" i="2"/>
  <c r="I1278" i="2"/>
  <c r="K1278" i="2"/>
  <c r="M1278" i="2"/>
  <c r="O1278" i="2"/>
  <c r="B1279" i="2"/>
  <c r="C1279" i="2"/>
  <c r="D1279" i="2"/>
  <c r="E1279" i="2"/>
  <c r="F1279" i="2"/>
  <c r="I1279" i="2"/>
  <c r="J1279" i="2"/>
  <c r="K1279" i="2"/>
  <c r="N1279" i="2"/>
  <c r="R1279" i="2"/>
  <c r="B1280" i="2"/>
  <c r="C1280" i="2"/>
  <c r="D1280" i="2"/>
  <c r="N1280" i="2" s="1"/>
  <c r="E1280" i="2"/>
  <c r="F1280" i="2"/>
  <c r="I1280" i="2"/>
  <c r="K1280" i="2"/>
  <c r="L1280" i="2"/>
  <c r="Q1280" i="2"/>
  <c r="R1280" i="2"/>
  <c r="B1281" i="2"/>
  <c r="C1281" i="2"/>
  <c r="D1281" i="2"/>
  <c r="R1281" i="2" s="1"/>
  <c r="E1281" i="2"/>
  <c r="F1281" i="2"/>
  <c r="H1281" i="2"/>
  <c r="I1281" i="2"/>
  <c r="J1281" i="2"/>
  <c r="Q1281" i="2"/>
  <c r="B1282" i="2"/>
  <c r="C1282" i="2"/>
  <c r="J1282" i="2" s="1"/>
  <c r="D1282" i="2"/>
  <c r="E1282" i="2"/>
  <c r="F1282" i="2"/>
  <c r="G1282" i="2"/>
  <c r="H1282" i="2"/>
  <c r="I1282" i="2"/>
  <c r="K1282" i="2"/>
  <c r="L1282" i="2"/>
  <c r="N1282" i="2"/>
  <c r="O1282" i="2"/>
  <c r="P1282" i="2"/>
  <c r="Q1282" i="2"/>
  <c r="R1282" i="2"/>
  <c r="B1283" i="2"/>
  <c r="C1283" i="2"/>
  <c r="D1283" i="2"/>
  <c r="E1283" i="2"/>
  <c r="F1283" i="2"/>
  <c r="G1283" i="2"/>
  <c r="H1283" i="2"/>
  <c r="I1283" i="2"/>
  <c r="J1283" i="2"/>
  <c r="K1283" i="2"/>
  <c r="L1283" i="2"/>
  <c r="M1283" i="2"/>
  <c r="N1283" i="2"/>
  <c r="O1283" i="2"/>
  <c r="P1283" i="2"/>
  <c r="Q1283" i="2"/>
  <c r="R1283" i="2"/>
  <c r="B1284" i="2"/>
  <c r="C1284" i="2"/>
  <c r="D1284" i="2"/>
  <c r="J1284" i="2" s="1"/>
  <c r="E1284" i="2"/>
  <c r="F1284" i="2"/>
  <c r="G1284" i="2"/>
  <c r="H1284" i="2"/>
  <c r="I1284" i="2"/>
  <c r="L1284" i="2"/>
  <c r="M1284" i="2"/>
  <c r="N1284" i="2"/>
  <c r="O1284" i="2"/>
  <c r="P1284" i="2"/>
  <c r="Q1284" i="2"/>
  <c r="B1285" i="2"/>
  <c r="C1285" i="2"/>
  <c r="D1285" i="2"/>
  <c r="E1285" i="2"/>
  <c r="F1285" i="2"/>
  <c r="I1285" i="2"/>
  <c r="P1285" i="2"/>
  <c r="B1286" i="2"/>
  <c r="C1286" i="2"/>
  <c r="D1286" i="2"/>
  <c r="G1286" i="2" s="1"/>
  <c r="E1286" i="2"/>
  <c r="F1286" i="2"/>
  <c r="I1286" i="2"/>
  <c r="K1286" i="2"/>
  <c r="L1286" i="2"/>
  <c r="O1286" i="2"/>
  <c r="B1287" i="2"/>
  <c r="C1287" i="2"/>
  <c r="D1287" i="2"/>
  <c r="E1287" i="2"/>
  <c r="F1287" i="2"/>
  <c r="I1287" i="2"/>
  <c r="K1287" i="2"/>
  <c r="R1287" i="2"/>
  <c r="B1288" i="2"/>
  <c r="C1288" i="2"/>
  <c r="J1288" i="2" s="1"/>
  <c r="D1288" i="2"/>
  <c r="N1288" i="2" s="1"/>
  <c r="E1288" i="2"/>
  <c r="F1288" i="2"/>
  <c r="I1288" i="2"/>
  <c r="K1288" i="2"/>
  <c r="L1288" i="2"/>
  <c r="M1288" i="2"/>
  <c r="Q1288" i="2"/>
  <c r="R1288" i="2"/>
  <c r="B1289" i="2"/>
  <c r="C1289" i="2"/>
  <c r="D1289" i="2"/>
  <c r="E1289" i="2"/>
  <c r="F1289" i="2"/>
  <c r="H1289" i="2"/>
  <c r="I1289" i="2"/>
  <c r="J1289" i="2"/>
  <c r="L1289" i="2"/>
  <c r="P1289" i="2"/>
  <c r="Q1289" i="2"/>
  <c r="R1289" i="2"/>
  <c r="B1290" i="2"/>
  <c r="C1290" i="2"/>
  <c r="D1290" i="2"/>
  <c r="M1290" i="2" s="1"/>
  <c r="E1290" i="2"/>
  <c r="F1290" i="2"/>
  <c r="G1290" i="2"/>
  <c r="H1290" i="2"/>
  <c r="I1290" i="2"/>
  <c r="J1290" i="2"/>
  <c r="K1290" i="2"/>
  <c r="L1290" i="2"/>
  <c r="N1290" i="2"/>
  <c r="O1290" i="2"/>
  <c r="P1290" i="2"/>
  <c r="Q1290" i="2"/>
  <c r="R1290" i="2"/>
  <c r="B1291" i="2"/>
  <c r="C1291" i="2"/>
  <c r="D1291" i="2"/>
  <c r="E1291" i="2"/>
  <c r="F1291" i="2"/>
  <c r="G1291" i="2"/>
  <c r="H1291" i="2"/>
  <c r="I1291" i="2"/>
  <c r="J1291" i="2"/>
  <c r="K1291" i="2"/>
  <c r="L1291" i="2"/>
  <c r="M1291" i="2"/>
  <c r="N1291" i="2"/>
  <c r="O1291" i="2"/>
  <c r="P1291" i="2"/>
  <c r="Q1291" i="2"/>
  <c r="R1291" i="2"/>
  <c r="B1292" i="2"/>
  <c r="C1292" i="2"/>
  <c r="D1292" i="2"/>
  <c r="J1292" i="2" s="1"/>
  <c r="E1292" i="2"/>
  <c r="F1292" i="2"/>
  <c r="G1292" i="2"/>
  <c r="H1292" i="2"/>
  <c r="I1292" i="2"/>
  <c r="L1292" i="2"/>
  <c r="M1292" i="2"/>
  <c r="N1292" i="2"/>
  <c r="O1292" i="2"/>
  <c r="P1292" i="2"/>
  <c r="Q1292" i="2"/>
  <c r="B1293" i="2"/>
  <c r="C1293" i="2"/>
  <c r="D1293" i="2"/>
  <c r="E1293" i="2"/>
  <c r="F1293" i="2"/>
  <c r="I1293" i="2"/>
  <c r="N1293" i="2"/>
  <c r="O1293" i="2"/>
  <c r="B1294" i="2"/>
  <c r="C1294" i="2"/>
  <c r="D1294" i="2"/>
  <c r="E1294" i="2"/>
  <c r="F1294" i="2"/>
  <c r="G1294" i="2"/>
  <c r="I1294" i="2"/>
  <c r="K1294" i="2"/>
  <c r="L1294" i="2"/>
  <c r="M1294" i="2"/>
  <c r="N1294" i="2"/>
  <c r="O1294" i="2"/>
  <c r="B1295" i="2"/>
  <c r="C1295" i="2"/>
  <c r="D1295" i="2"/>
  <c r="E1295" i="2"/>
  <c r="F1295" i="2"/>
  <c r="I1295" i="2"/>
  <c r="B1296" i="2"/>
  <c r="C1296" i="2"/>
  <c r="D1296" i="2"/>
  <c r="E1296" i="2"/>
  <c r="F1296" i="2"/>
  <c r="I1296" i="2"/>
  <c r="J1296" i="2"/>
  <c r="K1296" i="2"/>
  <c r="L1296" i="2"/>
  <c r="M1296" i="2"/>
  <c r="Q1296" i="2"/>
  <c r="R1296" i="2"/>
  <c r="B1297" i="2"/>
  <c r="C1297" i="2"/>
  <c r="D1297" i="2"/>
  <c r="E1297" i="2"/>
  <c r="F1297" i="2"/>
  <c r="I1297" i="2"/>
  <c r="B1298" i="2"/>
  <c r="C1298" i="2"/>
  <c r="D1298" i="2"/>
  <c r="M1298" i="2" s="1"/>
  <c r="E1298" i="2"/>
  <c r="F1298" i="2"/>
  <c r="G1298" i="2"/>
  <c r="H1298" i="2"/>
  <c r="I1298" i="2"/>
  <c r="J1298" i="2"/>
  <c r="K1298" i="2"/>
  <c r="L1298" i="2"/>
  <c r="N1298" i="2"/>
  <c r="O1298" i="2"/>
  <c r="P1298" i="2"/>
  <c r="Q1298" i="2"/>
  <c r="R1298" i="2"/>
  <c r="B1299" i="2"/>
  <c r="C1299" i="2"/>
  <c r="D1299" i="2"/>
  <c r="E1299" i="2"/>
  <c r="F1299" i="2"/>
  <c r="G1299" i="2"/>
  <c r="H1299" i="2"/>
  <c r="I1299" i="2"/>
  <c r="J1299" i="2"/>
  <c r="K1299" i="2"/>
  <c r="L1299" i="2"/>
  <c r="M1299" i="2"/>
  <c r="N1299" i="2"/>
  <c r="O1299" i="2"/>
  <c r="P1299" i="2"/>
  <c r="Q1299" i="2"/>
  <c r="R1299" i="2"/>
  <c r="B1300" i="2"/>
  <c r="C1300" i="2"/>
  <c r="D1300" i="2"/>
  <c r="J1300" i="2" s="1"/>
  <c r="E1300" i="2"/>
  <c r="F1300" i="2"/>
  <c r="G1300" i="2"/>
  <c r="H1300" i="2"/>
  <c r="I1300" i="2"/>
  <c r="L1300" i="2"/>
  <c r="M1300" i="2"/>
  <c r="N1300" i="2"/>
  <c r="O1300" i="2"/>
  <c r="P1300" i="2"/>
  <c r="Q1300" i="2"/>
  <c r="B1301" i="2"/>
  <c r="C1301" i="2"/>
  <c r="D1301" i="2"/>
  <c r="E1301" i="2"/>
  <c r="F1301" i="2"/>
  <c r="G1301" i="2"/>
  <c r="H1301" i="2"/>
  <c r="I1301" i="2"/>
  <c r="L1301" i="2"/>
  <c r="M1301" i="2"/>
  <c r="N1301" i="2"/>
  <c r="O1301" i="2"/>
  <c r="P1301" i="2"/>
  <c r="B1302" i="2"/>
  <c r="C1302" i="2"/>
  <c r="D1302" i="2"/>
  <c r="G1302" i="2" s="1"/>
  <c r="E1302" i="2"/>
  <c r="F1302" i="2"/>
  <c r="I1302" i="2"/>
  <c r="L1302" i="2"/>
  <c r="M1302" i="2"/>
  <c r="N1302" i="2"/>
  <c r="O1302" i="2"/>
  <c r="B1303" i="2"/>
  <c r="C1303" i="2"/>
  <c r="D1303" i="2"/>
  <c r="Q1303" i="2" s="1"/>
  <c r="E1303" i="2"/>
  <c r="F1303" i="2"/>
  <c r="I1303" i="2"/>
  <c r="K1303" i="2"/>
  <c r="N1303" i="2"/>
  <c r="R1303" i="2"/>
  <c r="B1304" i="2"/>
  <c r="C1304" i="2"/>
  <c r="D1304" i="2"/>
  <c r="P1304" i="2" s="1"/>
  <c r="E1304" i="2"/>
  <c r="F1304" i="2"/>
  <c r="I1304" i="2"/>
  <c r="J1304" i="2"/>
  <c r="K1304" i="2"/>
  <c r="M1304" i="2"/>
  <c r="B1305" i="2"/>
  <c r="C1305" i="2"/>
  <c r="D1305" i="2"/>
  <c r="E1305" i="2"/>
  <c r="F1305" i="2"/>
  <c r="I1305" i="2"/>
  <c r="B1306" i="2"/>
  <c r="C1306" i="2"/>
  <c r="D1306" i="2"/>
  <c r="M1306" i="2" s="1"/>
  <c r="E1306" i="2"/>
  <c r="F1306" i="2"/>
  <c r="G1306" i="2"/>
  <c r="H1306" i="2"/>
  <c r="I1306" i="2"/>
  <c r="J1306" i="2"/>
  <c r="K1306" i="2"/>
  <c r="L1306" i="2"/>
  <c r="N1306" i="2"/>
  <c r="O1306" i="2"/>
  <c r="P1306" i="2"/>
  <c r="Q1306" i="2"/>
  <c r="R1306" i="2"/>
  <c r="B1307" i="2"/>
  <c r="C1307" i="2"/>
  <c r="D1307" i="2"/>
  <c r="E1307" i="2"/>
  <c r="F1307" i="2"/>
  <c r="G1307" i="2"/>
  <c r="H1307" i="2"/>
  <c r="I1307" i="2"/>
  <c r="J1307" i="2"/>
  <c r="K1307" i="2"/>
  <c r="L1307" i="2"/>
  <c r="M1307" i="2"/>
  <c r="N1307" i="2"/>
  <c r="O1307" i="2"/>
  <c r="P1307" i="2"/>
  <c r="Q1307" i="2"/>
  <c r="R1307" i="2"/>
  <c r="B1308" i="2"/>
  <c r="C1308" i="2"/>
  <c r="D1308" i="2"/>
  <c r="E1308" i="2"/>
  <c r="F1308" i="2"/>
  <c r="I1308" i="2"/>
  <c r="B1309" i="2"/>
  <c r="C1309" i="2"/>
  <c r="D1309" i="2"/>
  <c r="E1309" i="2"/>
  <c r="F1309" i="2"/>
  <c r="G1309" i="2"/>
  <c r="H1309" i="2"/>
  <c r="I1309" i="2"/>
  <c r="L1309" i="2"/>
  <c r="M1309" i="2"/>
  <c r="N1309" i="2"/>
  <c r="O1309" i="2"/>
  <c r="P1309" i="2"/>
  <c r="B1310" i="2"/>
  <c r="C1310" i="2"/>
  <c r="D1310" i="2"/>
  <c r="E1310" i="2"/>
  <c r="F1310" i="2"/>
  <c r="G1310" i="2"/>
  <c r="I1310" i="2"/>
  <c r="J1310" i="2"/>
  <c r="K1310" i="2"/>
  <c r="L1310" i="2"/>
  <c r="M1310" i="2"/>
  <c r="N1310" i="2"/>
  <c r="O1310" i="2"/>
  <c r="R1310" i="2"/>
  <c r="B1311" i="2"/>
  <c r="C1311" i="2"/>
  <c r="D1311" i="2"/>
  <c r="Q1311" i="2" s="1"/>
  <c r="E1311" i="2"/>
  <c r="F1311" i="2"/>
  <c r="I1311" i="2"/>
  <c r="K1311" i="2"/>
  <c r="L1311" i="2"/>
  <c r="N1311" i="2"/>
  <c r="B1312" i="2"/>
  <c r="C1312" i="2"/>
  <c r="D1312" i="2"/>
  <c r="E1312" i="2"/>
  <c r="F1312" i="2"/>
  <c r="I1312" i="2"/>
  <c r="M1312" i="2"/>
  <c r="P1312" i="2"/>
  <c r="B1313" i="2"/>
  <c r="C1313" i="2"/>
  <c r="D1313" i="2"/>
  <c r="O1313" i="2" s="1"/>
  <c r="E1313" i="2"/>
  <c r="F1313" i="2"/>
  <c r="G1313" i="2"/>
  <c r="I1313" i="2"/>
  <c r="L1313" i="2"/>
  <c r="P1313" i="2"/>
  <c r="Q1313" i="2"/>
  <c r="B1314" i="2"/>
  <c r="C1314" i="2"/>
  <c r="D1314" i="2"/>
  <c r="M1314" i="2" s="1"/>
  <c r="E1314" i="2"/>
  <c r="F1314" i="2"/>
  <c r="G1314" i="2"/>
  <c r="H1314" i="2"/>
  <c r="I1314" i="2"/>
  <c r="J1314" i="2"/>
  <c r="K1314" i="2"/>
  <c r="L1314" i="2"/>
  <c r="N1314" i="2"/>
  <c r="O1314" i="2"/>
  <c r="P1314" i="2"/>
  <c r="Q1314" i="2"/>
  <c r="R1314" i="2"/>
  <c r="B1315" i="2"/>
  <c r="C1315" i="2"/>
  <c r="D1315" i="2"/>
  <c r="E1315" i="2"/>
  <c r="F1315" i="2"/>
  <c r="G1315" i="2"/>
  <c r="H1315" i="2"/>
  <c r="I1315" i="2"/>
  <c r="J1315" i="2"/>
  <c r="K1315" i="2"/>
  <c r="L1315" i="2"/>
  <c r="M1315" i="2"/>
  <c r="N1315" i="2"/>
  <c r="O1315" i="2"/>
  <c r="P1315" i="2"/>
  <c r="Q1315" i="2"/>
  <c r="R1315" i="2"/>
  <c r="B1316" i="2"/>
  <c r="C1316" i="2"/>
  <c r="D1316" i="2"/>
  <c r="O1316" i="2" s="1"/>
  <c r="E1316" i="2"/>
  <c r="F1316" i="2"/>
  <c r="G1316" i="2"/>
  <c r="I1316" i="2"/>
  <c r="N1316" i="2"/>
  <c r="P1316" i="2"/>
  <c r="Q1316" i="2"/>
  <c r="B1317" i="2"/>
  <c r="C1317" i="2"/>
  <c r="D1317" i="2"/>
  <c r="N1317" i="2" s="1"/>
  <c r="E1317" i="2"/>
  <c r="F1317" i="2"/>
  <c r="H1317" i="2"/>
  <c r="I1317" i="2"/>
  <c r="L1317" i="2"/>
  <c r="M1317" i="2"/>
  <c r="O1317" i="2"/>
  <c r="B1318" i="2"/>
  <c r="C1318" i="2"/>
  <c r="D1318" i="2"/>
  <c r="G1318" i="2" s="1"/>
  <c r="E1318" i="2"/>
  <c r="F1318" i="2"/>
  <c r="I1318" i="2"/>
  <c r="K1318" i="2"/>
  <c r="L1318" i="2"/>
  <c r="M1318" i="2"/>
  <c r="N1318" i="2"/>
  <c r="O1318" i="2"/>
  <c r="B1319" i="2"/>
  <c r="C1319" i="2"/>
  <c r="D1319" i="2"/>
  <c r="E1319" i="2"/>
  <c r="F1319" i="2"/>
  <c r="I1319" i="2"/>
  <c r="N1319" i="2"/>
  <c r="Q1319" i="2"/>
  <c r="B1320" i="2"/>
  <c r="C1320" i="2"/>
  <c r="D1320" i="2"/>
  <c r="E1320" i="2"/>
  <c r="F1320" i="2"/>
  <c r="H1320" i="2"/>
  <c r="I1320" i="2"/>
  <c r="J1320" i="2"/>
  <c r="K1320" i="2"/>
  <c r="L1320" i="2"/>
  <c r="M1320" i="2"/>
  <c r="P1320" i="2"/>
  <c r="Q1320" i="2"/>
  <c r="R1320" i="2"/>
  <c r="B1321" i="2"/>
  <c r="C1321" i="2"/>
  <c r="D1321" i="2"/>
  <c r="O1321" i="2" s="1"/>
  <c r="E1321" i="2"/>
  <c r="F1321" i="2"/>
  <c r="I1321" i="2"/>
  <c r="J1321" i="2"/>
  <c r="L1321" i="2"/>
  <c r="B1322" i="2"/>
  <c r="C1322" i="2"/>
  <c r="D1322" i="2"/>
  <c r="M1322" i="2" s="1"/>
  <c r="E1322" i="2"/>
  <c r="F1322" i="2"/>
  <c r="G1322" i="2"/>
  <c r="H1322" i="2"/>
  <c r="I1322" i="2"/>
  <c r="J1322" i="2"/>
  <c r="K1322" i="2"/>
  <c r="L1322" i="2"/>
  <c r="N1322" i="2"/>
  <c r="O1322" i="2"/>
  <c r="P1322" i="2"/>
  <c r="Q1322" i="2"/>
  <c r="R1322" i="2"/>
  <c r="B1323" i="2"/>
  <c r="C1323" i="2"/>
  <c r="D1323" i="2"/>
  <c r="E1323" i="2"/>
  <c r="F1323" i="2"/>
  <c r="G1323" i="2"/>
  <c r="H1323" i="2"/>
  <c r="I1323" i="2"/>
  <c r="J1323" i="2"/>
  <c r="K1323" i="2"/>
  <c r="L1323" i="2"/>
  <c r="M1323" i="2"/>
  <c r="N1323" i="2"/>
  <c r="O1323" i="2"/>
  <c r="P1323" i="2"/>
  <c r="Q1323" i="2"/>
  <c r="R1323" i="2"/>
  <c r="B1324" i="2"/>
  <c r="C1324" i="2"/>
  <c r="D1324" i="2"/>
  <c r="O1324" i="2" s="1"/>
  <c r="E1324" i="2"/>
  <c r="F1324" i="2"/>
  <c r="I1324" i="2"/>
  <c r="L1324" i="2"/>
  <c r="N1324" i="2"/>
  <c r="B1325" i="2"/>
  <c r="C1325" i="2"/>
  <c r="D1325" i="2"/>
  <c r="E1325" i="2"/>
  <c r="F1325" i="2"/>
  <c r="I1325" i="2"/>
  <c r="M1325" i="2"/>
  <c r="B1326" i="2"/>
  <c r="C1326" i="2"/>
  <c r="D1326" i="2"/>
  <c r="E1326" i="2"/>
  <c r="F1326" i="2"/>
  <c r="G1326" i="2"/>
  <c r="I1326" i="2"/>
  <c r="J1326" i="2"/>
  <c r="L1326" i="2"/>
  <c r="M1326" i="2"/>
  <c r="N1326" i="2"/>
  <c r="O1326" i="2"/>
  <c r="R1326" i="2"/>
  <c r="B1327" i="2"/>
  <c r="C1327" i="2"/>
  <c r="D1327" i="2"/>
  <c r="E1327" i="2"/>
  <c r="F1327" i="2"/>
  <c r="I1327" i="2"/>
  <c r="J1327" i="2"/>
  <c r="K1327" i="2"/>
  <c r="L1327" i="2"/>
  <c r="M1327" i="2"/>
  <c r="N1327" i="2"/>
  <c r="Q1327" i="2"/>
  <c r="R1327" i="2"/>
  <c r="B1328" i="2"/>
  <c r="C1328" i="2"/>
  <c r="M1328" i="2" s="1"/>
  <c r="D1328" i="2"/>
  <c r="H1328" i="2" s="1"/>
  <c r="E1328" i="2"/>
  <c r="F1328" i="2"/>
  <c r="I1328" i="2"/>
  <c r="K1328" i="2"/>
  <c r="L1328" i="2"/>
  <c r="P1328" i="2"/>
  <c r="Q1328" i="2"/>
  <c r="B1329" i="2"/>
  <c r="C1329" i="2"/>
  <c r="D1329" i="2"/>
  <c r="E1329" i="2"/>
  <c r="F1329" i="2"/>
  <c r="G1329" i="2"/>
  <c r="I1329" i="2"/>
  <c r="L1329" i="2"/>
  <c r="O1329" i="2"/>
  <c r="Q1329" i="2"/>
  <c r="B1330" i="2"/>
  <c r="C1330" i="2"/>
  <c r="D1330" i="2"/>
  <c r="M1330" i="2" s="1"/>
  <c r="E1330" i="2"/>
  <c r="F1330" i="2"/>
  <c r="G1330" i="2"/>
  <c r="H1330" i="2"/>
  <c r="I1330" i="2"/>
  <c r="J1330" i="2"/>
  <c r="K1330" i="2"/>
  <c r="L1330" i="2"/>
  <c r="N1330" i="2"/>
  <c r="O1330" i="2"/>
  <c r="P1330" i="2"/>
  <c r="Q1330" i="2"/>
  <c r="R1330" i="2"/>
  <c r="B1331" i="2"/>
  <c r="C1331" i="2"/>
  <c r="D1331" i="2"/>
  <c r="E1331" i="2"/>
  <c r="F1331" i="2"/>
  <c r="G1331" i="2"/>
  <c r="H1331" i="2"/>
  <c r="I1331" i="2"/>
  <c r="J1331" i="2"/>
  <c r="K1331" i="2"/>
  <c r="L1331" i="2"/>
  <c r="M1331" i="2"/>
  <c r="N1331" i="2"/>
  <c r="O1331" i="2"/>
  <c r="P1331" i="2"/>
  <c r="Q1331" i="2"/>
  <c r="R1331" i="2"/>
  <c r="B1332" i="2"/>
  <c r="C1332" i="2"/>
  <c r="D1332" i="2"/>
  <c r="E1332" i="2"/>
  <c r="F1332" i="2"/>
  <c r="G1332" i="2"/>
  <c r="I1332" i="2"/>
  <c r="N1332" i="2"/>
  <c r="O1332" i="2"/>
  <c r="Q1332" i="2"/>
  <c r="B1333" i="2"/>
  <c r="C1333" i="2"/>
  <c r="D1333" i="2"/>
  <c r="E1333" i="2"/>
  <c r="F1333" i="2"/>
  <c r="G1333" i="2"/>
  <c r="I1333" i="2"/>
  <c r="M1333" i="2"/>
  <c r="N1333" i="2"/>
  <c r="O1333" i="2"/>
  <c r="P1333" i="2"/>
  <c r="B1334" i="2"/>
  <c r="C1334" i="2"/>
  <c r="D1334" i="2"/>
  <c r="N1334" i="2" s="1"/>
  <c r="E1334" i="2"/>
  <c r="F1334" i="2"/>
  <c r="G1334" i="2"/>
  <c r="I1334" i="2"/>
  <c r="J1334" i="2"/>
  <c r="L1334" i="2"/>
  <c r="M1334" i="2"/>
  <c r="O1334" i="2"/>
  <c r="R1334" i="2"/>
  <c r="B1335" i="2"/>
  <c r="C1335" i="2"/>
  <c r="D1335" i="2"/>
  <c r="E1335" i="2"/>
  <c r="F1335" i="2"/>
  <c r="I1335" i="2"/>
  <c r="J1335" i="2"/>
  <c r="K1335" i="2"/>
  <c r="L1335" i="2"/>
  <c r="M1335" i="2"/>
  <c r="N1335" i="2"/>
  <c r="Q1335" i="2"/>
  <c r="R1335" i="2"/>
  <c r="B1336" i="2"/>
  <c r="C1336" i="2"/>
  <c r="D1336" i="2"/>
  <c r="G1336" i="2" s="1"/>
  <c r="E1336" i="2"/>
  <c r="F1336" i="2"/>
  <c r="I1336" i="2"/>
  <c r="K1336" i="2"/>
  <c r="B1337" i="2"/>
  <c r="C1337" i="2"/>
  <c r="D1337" i="2"/>
  <c r="E1337" i="2"/>
  <c r="F1337" i="2"/>
  <c r="H1337" i="2"/>
  <c r="I1337" i="2"/>
  <c r="L1337" i="2"/>
  <c r="O1337" i="2"/>
  <c r="P1337" i="2"/>
  <c r="R1337" i="2"/>
  <c r="B1338" i="2"/>
  <c r="C1338" i="2"/>
  <c r="D1338" i="2"/>
  <c r="M1338" i="2" s="1"/>
  <c r="E1338" i="2"/>
  <c r="F1338" i="2"/>
  <c r="G1338" i="2"/>
  <c r="H1338" i="2"/>
  <c r="I1338" i="2"/>
  <c r="J1338" i="2"/>
  <c r="K1338" i="2"/>
  <c r="L1338" i="2"/>
  <c r="N1338" i="2"/>
  <c r="O1338" i="2"/>
  <c r="P1338" i="2"/>
  <c r="Q1338" i="2"/>
  <c r="R1338" i="2"/>
  <c r="B1339" i="2"/>
  <c r="C1339" i="2"/>
  <c r="D1339" i="2"/>
  <c r="E1339" i="2"/>
  <c r="F1339" i="2"/>
  <c r="G1339" i="2"/>
  <c r="H1339" i="2"/>
  <c r="I1339" i="2"/>
  <c r="J1339" i="2"/>
  <c r="K1339" i="2"/>
  <c r="L1339" i="2"/>
  <c r="M1339" i="2"/>
  <c r="N1339" i="2"/>
  <c r="O1339" i="2"/>
  <c r="P1339" i="2"/>
  <c r="Q1339" i="2"/>
  <c r="R1339" i="2"/>
  <c r="B1340" i="2"/>
  <c r="C1340" i="2"/>
  <c r="D1340" i="2"/>
  <c r="E1340" i="2"/>
  <c r="F1340" i="2"/>
  <c r="H1340" i="2"/>
  <c r="I1340" i="2"/>
  <c r="N1340" i="2"/>
  <c r="O1340" i="2"/>
  <c r="P1340" i="2"/>
  <c r="B1341" i="2"/>
  <c r="C1341" i="2"/>
  <c r="D1341" i="2"/>
  <c r="Q1341" i="2" s="1"/>
  <c r="E1341" i="2"/>
  <c r="F1341" i="2"/>
  <c r="G1341" i="2"/>
  <c r="H1341" i="2"/>
  <c r="I1341" i="2"/>
  <c r="J1341" i="2"/>
  <c r="K1341" i="2"/>
  <c r="L1341" i="2"/>
  <c r="M1341" i="2"/>
  <c r="N1341" i="2"/>
  <c r="O1341" i="2"/>
  <c r="P1341" i="2"/>
  <c r="R1341" i="2"/>
  <c r="B1342" i="2"/>
  <c r="C1342" i="2"/>
  <c r="M1342" i="2" s="1"/>
  <c r="D1342" i="2"/>
  <c r="E1342" i="2"/>
  <c r="F1342" i="2"/>
  <c r="G1342" i="2"/>
  <c r="I1342" i="2"/>
  <c r="J1342" i="2"/>
  <c r="K1342" i="2"/>
  <c r="L1342" i="2"/>
  <c r="N1342" i="2"/>
  <c r="O1342" i="2"/>
  <c r="Q1342" i="2"/>
  <c r="R1342" i="2"/>
  <c r="B1343" i="2"/>
  <c r="C1343" i="2"/>
  <c r="M1343" i="2" s="1"/>
  <c r="D1343" i="2"/>
  <c r="N1343" i="2" s="1"/>
  <c r="E1343" i="2"/>
  <c r="F1343" i="2"/>
  <c r="H1343" i="2"/>
  <c r="I1343" i="2"/>
  <c r="J1343" i="2"/>
  <c r="K1343" i="2"/>
  <c r="L1343" i="2"/>
  <c r="P1343" i="2"/>
  <c r="Q1343" i="2"/>
  <c r="R1343" i="2"/>
  <c r="B1344" i="2"/>
  <c r="C1344" i="2"/>
  <c r="D1344" i="2"/>
  <c r="K1344" i="2" s="1"/>
  <c r="E1344" i="2"/>
  <c r="F1344" i="2"/>
  <c r="G1344" i="2"/>
  <c r="I1344" i="2"/>
  <c r="J1344" i="2"/>
  <c r="L1344" i="2"/>
  <c r="O1344" i="2"/>
  <c r="Q1344" i="2"/>
  <c r="R1344" i="2"/>
  <c r="B1345" i="2"/>
  <c r="C1345" i="2"/>
  <c r="D1345" i="2"/>
  <c r="M1345" i="2" s="1"/>
  <c r="E1345" i="2"/>
  <c r="F1345" i="2"/>
  <c r="G1345" i="2"/>
  <c r="H1345" i="2"/>
  <c r="I1345" i="2"/>
  <c r="J1345" i="2"/>
  <c r="K1345" i="2"/>
  <c r="L1345" i="2"/>
  <c r="N1345" i="2"/>
  <c r="O1345" i="2"/>
  <c r="P1345" i="2"/>
  <c r="Q1345" i="2"/>
  <c r="R1345" i="2"/>
  <c r="B1346" i="2"/>
  <c r="C1346" i="2"/>
  <c r="D1346" i="2"/>
  <c r="E1346" i="2"/>
  <c r="F1346" i="2"/>
  <c r="G1346" i="2"/>
  <c r="H1346" i="2"/>
  <c r="I1346" i="2"/>
  <c r="J1346" i="2"/>
  <c r="K1346" i="2"/>
  <c r="L1346" i="2"/>
  <c r="M1346" i="2"/>
  <c r="N1346" i="2"/>
  <c r="O1346" i="2"/>
  <c r="P1346" i="2"/>
  <c r="Q1346" i="2"/>
  <c r="R1346" i="2"/>
  <c r="B1347" i="2"/>
  <c r="C1347" i="2"/>
  <c r="D1347" i="2"/>
  <c r="H1347" i="2" s="1"/>
  <c r="E1347" i="2"/>
  <c r="F1347" i="2"/>
  <c r="G1347" i="2"/>
  <c r="I1347" i="2"/>
  <c r="L1347" i="2"/>
  <c r="O1347" i="2"/>
  <c r="B1348" i="2"/>
  <c r="C1348" i="2"/>
  <c r="M1348" i="2" s="1"/>
  <c r="D1348" i="2"/>
  <c r="Q1348" i="2" s="1"/>
  <c r="E1348" i="2"/>
  <c r="F1348" i="2"/>
  <c r="G1348" i="2"/>
  <c r="H1348" i="2"/>
  <c r="I1348" i="2"/>
  <c r="K1348" i="2"/>
  <c r="L1348" i="2"/>
  <c r="N1348" i="2"/>
  <c r="O1348" i="2"/>
  <c r="P1348" i="2"/>
  <c r="B1349" i="2"/>
  <c r="C1349" i="2"/>
  <c r="D1349" i="2"/>
  <c r="N1349" i="2" s="1"/>
  <c r="E1349" i="2"/>
  <c r="F1349" i="2"/>
  <c r="I1349" i="2"/>
  <c r="J1349" i="2"/>
  <c r="L1349" i="2"/>
  <c r="M1349" i="2"/>
  <c r="R1349" i="2"/>
  <c r="B1350" i="2"/>
  <c r="C1350" i="2"/>
  <c r="D1350" i="2"/>
  <c r="E1350" i="2"/>
  <c r="F1350" i="2"/>
  <c r="I1350" i="2"/>
  <c r="L1350" i="2"/>
  <c r="B1351" i="2"/>
  <c r="C1351" i="2"/>
  <c r="D1351" i="2"/>
  <c r="G1351" i="2" s="1"/>
  <c r="E1351" i="2"/>
  <c r="F1351" i="2"/>
  <c r="H1351" i="2"/>
  <c r="I1351" i="2"/>
  <c r="K1351" i="2"/>
  <c r="L1351" i="2"/>
  <c r="N1351" i="2"/>
  <c r="P1351" i="2"/>
  <c r="R1351" i="2"/>
  <c r="B1352" i="2"/>
  <c r="C1352" i="2"/>
  <c r="D1352" i="2"/>
  <c r="K1352" i="2" s="1"/>
  <c r="E1352" i="2"/>
  <c r="F1352" i="2"/>
  <c r="G1352" i="2"/>
  <c r="I1352" i="2"/>
  <c r="J1352" i="2"/>
  <c r="L1352" i="2"/>
  <c r="O1352" i="2"/>
  <c r="R1352" i="2"/>
  <c r="B1353" i="2"/>
  <c r="C1353" i="2"/>
  <c r="D1353" i="2"/>
  <c r="J1353" i="2" s="1"/>
  <c r="E1353" i="2"/>
  <c r="F1353" i="2"/>
  <c r="H1353" i="2"/>
  <c r="I1353" i="2"/>
  <c r="K1353" i="2"/>
  <c r="L1353" i="2"/>
  <c r="N1353" i="2"/>
  <c r="P1353" i="2"/>
  <c r="Q1353" i="2"/>
  <c r="B1354" i="2"/>
  <c r="C1354" i="2"/>
  <c r="D1354" i="2"/>
  <c r="E1354" i="2"/>
  <c r="F1354" i="2"/>
  <c r="G1354" i="2"/>
  <c r="H1354" i="2"/>
  <c r="I1354" i="2"/>
  <c r="J1354" i="2"/>
  <c r="K1354" i="2"/>
  <c r="L1354" i="2"/>
  <c r="M1354" i="2"/>
  <c r="N1354" i="2"/>
  <c r="O1354" i="2"/>
  <c r="P1354" i="2"/>
  <c r="Q1354" i="2"/>
  <c r="R1354" i="2"/>
  <c r="B1355" i="2"/>
  <c r="C1355" i="2"/>
  <c r="D1355" i="2"/>
  <c r="H1355" i="2" s="1"/>
  <c r="E1355" i="2"/>
  <c r="F1355" i="2"/>
  <c r="G1355" i="2"/>
  <c r="I1355" i="2"/>
  <c r="L1355" i="2"/>
  <c r="O1355" i="2"/>
  <c r="B1356" i="2"/>
  <c r="C1356" i="2"/>
  <c r="D1356" i="2"/>
  <c r="J1356" i="2" s="1"/>
  <c r="E1356" i="2"/>
  <c r="F1356" i="2"/>
  <c r="G1356" i="2"/>
  <c r="H1356" i="2"/>
  <c r="I1356" i="2"/>
  <c r="K1356" i="2"/>
  <c r="L1356" i="2"/>
  <c r="M1356" i="2"/>
  <c r="N1356" i="2"/>
  <c r="O1356" i="2"/>
  <c r="P1356" i="2"/>
  <c r="Q1356" i="2"/>
  <c r="B1357" i="2"/>
  <c r="C1357" i="2"/>
  <c r="D1357" i="2"/>
  <c r="N1357" i="2" s="1"/>
  <c r="E1357" i="2"/>
  <c r="F1357" i="2"/>
  <c r="G1357" i="2"/>
  <c r="I1357" i="2"/>
  <c r="J1357" i="2"/>
  <c r="L1357" i="2"/>
  <c r="M1357" i="2"/>
  <c r="O1357" i="2"/>
  <c r="R1357" i="2"/>
  <c r="B1358" i="2"/>
  <c r="C1358" i="2"/>
  <c r="D1358" i="2"/>
  <c r="E1358" i="2"/>
  <c r="F1358" i="2"/>
  <c r="I1358" i="2"/>
  <c r="L1358" i="2"/>
  <c r="B1359" i="2"/>
  <c r="C1359" i="2"/>
  <c r="D1359" i="2"/>
  <c r="G1359" i="2" s="1"/>
  <c r="E1359" i="2"/>
  <c r="F1359" i="2"/>
  <c r="H1359" i="2"/>
  <c r="I1359" i="2"/>
  <c r="K1359" i="2"/>
  <c r="L1359" i="2"/>
  <c r="N1359" i="2"/>
  <c r="P1359" i="2"/>
  <c r="R1359" i="2"/>
  <c r="B1360" i="2"/>
  <c r="C1360" i="2"/>
  <c r="D1360" i="2"/>
  <c r="K1360" i="2" s="1"/>
  <c r="E1360" i="2"/>
  <c r="F1360" i="2"/>
  <c r="I1360" i="2"/>
  <c r="J1360" i="2"/>
  <c r="L1360" i="2"/>
  <c r="R1360" i="2"/>
  <c r="B1361" i="2"/>
  <c r="C1361" i="2"/>
  <c r="D1361" i="2"/>
  <c r="J1361" i="2" s="1"/>
  <c r="E1361" i="2"/>
  <c r="F1361" i="2"/>
  <c r="H1361" i="2"/>
  <c r="I1361" i="2"/>
  <c r="K1361" i="2"/>
  <c r="L1361" i="2"/>
  <c r="N1361" i="2"/>
  <c r="P1361" i="2"/>
  <c r="Q1361" i="2"/>
  <c r="B1362" i="2"/>
  <c r="C1362" i="2"/>
  <c r="D1362" i="2"/>
  <c r="E1362" i="2"/>
  <c r="F1362" i="2"/>
  <c r="G1362" i="2"/>
  <c r="H1362" i="2"/>
  <c r="I1362" i="2"/>
  <c r="J1362" i="2"/>
  <c r="K1362" i="2"/>
  <c r="L1362" i="2"/>
  <c r="M1362" i="2"/>
  <c r="N1362" i="2"/>
  <c r="O1362" i="2"/>
  <c r="P1362" i="2"/>
  <c r="Q1362" i="2"/>
  <c r="R1362" i="2"/>
  <c r="B1363" i="2"/>
  <c r="C1363" i="2"/>
  <c r="D1363" i="2"/>
  <c r="H1363" i="2" s="1"/>
  <c r="E1363" i="2"/>
  <c r="F1363" i="2"/>
  <c r="G1363" i="2"/>
  <c r="I1363" i="2"/>
  <c r="L1363" i="2"/>
  <c r="O1363" i="2"/>
  <c r="Q1363" i="2"/>
  <c r="B1364" i="2"/>
  <c r="C1364" i="2"/>
  <c r="M1364" i="2" s="1"/>
  <c r="D1364" i="2"/>
  <c r="J1364" i="2" s="1"/>
  <c r="E1364" i="2"/>
  <c r="F1364" i="2"/>
  <c r="G1364" i="2"/>
  <c r="H1364" i="2"/>
  <c r="I1364" i="2"/>
  <c r="K1364" i="2"/>
  <c r="L1364" i="2"/>
  <c r="N1364" i="2"/>
  <c r="O1364" i="2"/>
  <c r="P1364" i="2"/>
  <c r="Q1364" i="2"/>
  <c r="B1365" i="2"/>
  <c r="C1365" i="2"/>
  <c r="D1365" i="2"/>
  <c r="N1365" i="2" s="1"/>
  <c r="E1365" i="2"/>
  <c r="F1365" i="2"/>
  <c r="G1365" i="2"/>
  <c r="I1365" i="2"/>
  <c r="J1365" i="2"/>
  <c r="L1365" i="2"/>
  <c r="M1365" i="2"/>
  <c r="O1365" i="2"/>
  <c r="R1365" i="2"/>
  <c r="B1366" i="2"/>
  <c r="C1366" i="2"/>
  <c r="D1366" i="2"/>
  <c r="E1366" i="2"/>
  <c r="F1366" i="2"/>
  <c r="I1366" i="2"/>
  <c r="B1367" i="2"/>
  <c r="C1367" i="2"/>
  <c r="D1367" i="2"/>
  <c r="G1367" i="2" s="1"/>
  <c r="E1367" i="2"/>
  <c r="F1367" i="2"/>
  <c r="H1367" i="2"/>
  <c r="I1367" i="2"/>
  <c r="K1367" i="2"/>
  <c r="L1367" i="2"/>
  <c r="N1367" i="2"/>
  <c r="P1367" i="2"/>
  <c r="R1367" i="2"/>
  <c r="B1368" i="2"/>
  <c r="C1368" i="2"/>
  <c r="D1368" i="2"/>
  <c r="K1368" i="2" s="1"/>
  <c r="E1368" i="2"/>
  <c r="F1368" i="2"/>
  <c r="I1368" i="2"/>
  <c r="J1368" i="2"/>
  <c r="L1368" i="2"/>
  <c r="R1368" i="2"/>
  <c r="B1369" i="2"/>
  <c r="C1369" i="2"/>
  <c r="D1369" i="2"/>
  <c r="J1369" i="2" s="1"/>
  <c r="E1369" i="2"/>
  <c r="F1369" i="2"/>
  <c r="H1369" i="2"/>
  <c r="I1369" i="2"/>
  <c r="K1369" i="2"/>
  <c r="L1369" i="2"/>
  <c r="N1369" i="2"/>
  <c r="P1369" i="2"/>
  <c r="Q1369" i="2"/>
  <c r="B1370" i="2"/>
  <c r="C1370" i="2"/>
  <c r="D1370" i="2"/>
  <c r="E1370" i="2"/>
  <c r="F1370" i="2"/>
  <c r="G1370" i="2"/>
  <c r="H1370" i="2"/>
  <c r="I1370" i="2"/>
  <c r="J1370" i="2"/>
  <c r="K1370" i="2"/>
  <c r="L1370" i="2"/>
  <c r="M1370" i="2"/>
  <c r="N1370" i="2"/>
  <c r="O1370" i="2"/>
  <c r="P1370" i="2"/>
  <c r="Q1370" i="2"/>
  <c r="R1370" i="2"/>
  <c r="B1371" i="2"/>
  <c r="C1371" i="2"/>
  <c r="D1371" i="2"/>
  <c r="H1371" i="2" s="1"/>
  <c r="E1371" i="2"/>
  <c r="F1371" i="2"/>
  <c r="G1371" i="2"/>
  <c r="I1371" i="2"/>
  <c r="L1371" i="2"/>
  <c r="O1371" i="2"/>
  <c r="Q1371" i="2"/>
  <c r="B1372" i="2"/>
  <c r="C1372" i="2"/>
  <c r="D1372" i="2"/>
  <c r="J1372" i="2" s="1"/>
  <c r="E1372" i="2"/>
  <c r="F1372" i="2"/>
  <c r="G1372" i="2"/>
  <c r="H1372" i="2"/>
  <c r="I1372" i="2"/>
  <c r="K1372" i="2"/>
  <c r="L1372" i="2"/>
  <c r="M1372" i="2"/>
  <c r="N1372" i="2"/>
  <c r="O1372" i="2"/>
  <c r="P1372" i="2"/>
  <c r="Q1372" i="2"/>
  <c r="B1373" i="2"/>
  <c r="C1373" i="2"/>
  <c r="D1373" i="2"/>
  <c r="N1373" i="2" s="1"/>
  <c r="E1373" i="2"/>
  <c r="F1373" i="2"/>
  <c r="G1373" i="2"/>
  <c r="I1373" i="2"/>
  <c r="J1373" i="2"/>
  <c r="L1373" i="2"/>
  <c r="M1373" i="2"/>
  <c r="O1373" i="2"/>
  <c r="R1373" i="2"/>
  <c r="B1374" i="2"/>
  <c r="C1374" i="2"/>
  <c r="D1374" i="2"/>
  <c r="E1374" i="2"/>
  <c r="F1374" i="2"/>
  <c r="I1374" i="2"/>
  <c r="B1375" i="2"/>
  <c r="C1375" i="2"/>
  <c r="D1375" i="2"/>
  <c r="G1375" i="2" s="1"/>
  <c r="E1375" i="2"/>
  <c r="F1375" i="2"/>
  <c r="H1375" i="2"/>
  <c r="I1375" i="2"/>
  <c r="J1375" i="2"/>
  <c r="K1375" i="2"/>
  <c r="L1375" i="2"/>
  <c r="M1375" i="2"/>
  <c r="N1375" i="2"/>
  <c r="P1375" i="2"/>
  <c r="R1375" i="2"/>
  <c r="B1376" i="2"/>
  <c r="C1376" i="2"/>
  <c r="D1376" i="2"/>
  <c r="K1376" i="2" s="1"/>
  <c r="E1376" i="2"/>
  <c r="F1376" i="2"/>
  <c r="I1376" i="2"/>
  <c r="J1376" i="2"/>
  <c r="L1376" i="2"/>
  <c r="R1376" i="2"/>
  <c r="B1377" i="2"/>
  <c r="C1377" i="2"/>
  <c r="D1377" i="2"/>
  <c r="J1377" i="2" s="1"/>
  <c r="E1377" i="2"/>
  <c r="F1377" i="2"/>
  <c r="H1377" i="2"/>
  <c r="I1377" i="2"/>
  <c r="K1377" i="2"/>
  <c r="L1377" i="2"/>
  <c r="N1377" i="2"/>
  <c r="P1377" i="2"/>
  <c r="Q1377" i="2"/>
  <c r="B1378" i="2"/>
  <c r="C1378" i="2"/>
  <c r="D1378" i="2"/>
  <c r="E1378" i="2"/>
  <c r="F1378" i="2"/>
  <c r="G1378" i="2"/>
  <c r="H1378" i="2"/>
  <c r="I1378" i="2"/>
  <c r="J1378" i="2"/>
  <c r="K1378" i="2"/>
  <c r="L1378" i="2"/>
  <c r="M1378" i="2"/>
  <c r="N1378" i="2"/>
  <c r="O1378" i="2"/>
  <c r="P1378" i="2"/>
  <c r="Q1378" i="2"/>
  <c r="R1378" i="2"/>
  <c r="B1379" i="2"/>
  <c r="C1379" i="2"/>
  <c r="D1379" i="2"/>
  <c r="H1379" i="2" s="1"/>
  <c r="E1379" i="2"/>
  <c r="F1379" i="2"/>
  <c r="G1379" i="2"/>
  <c r="I1379" i="2"/>
  <c r="L1379" i="2"/>
  <c r="O1379" i="2"/>
  <c r="Q1379" i="2"/>
  <c r="B1380" i="2"/>
  <c r="C1380" i="2"/>
  <c r="M1380" i="2" s="1"/>
  <c r="D1380" i="2"/>
  <c r="J1380" i="2" s="1"/>
  <c r="E1380" i="2"/>
  <c r="F1380" i="2"/>
  <c r="G1380" i="2"/>
  <c r="H1380" i="2"/>
  <c r="I1380" i="2"/>
  <c r="K1380" i="2"/>
  <c r="L1380" i="2"/>
  <c r="N1380" i="2"/>
  <c r="O1380" i="2"/>
  <c r="P1380" i="2"/>
  <c r="Q1380" i="2"/>
  <c r="B1381" i="2"/>
  <c r="C1381" i="2"/>
  <c r="D1381" i="2"/>
  <c r="N1381" i="2" s="1"/>
  <c r="E1381" i="2"/>
  <c r="F1381" i="2"/>
  <c r="G1381" i="2"/>
  <c r="I1381" i="2"/>
  <c r="J1381" i="2"/>
  <c r="L1381" i="2"/>
  <c r="M1381" i="2"/>
  <c r="O1381" i="2"/>
  <c r="R1381" i="2"/>
  <c r="B1382" i="2"/>
  <c r="C1382" i="2"/>
  <c r="D1382" i="2"/>
  <c r="E1382" i="2"/>
  <c r="F1382" i="2"/>
  <c r="I1382" i="2"/>
  <c r="B1383" i="2"/>
  <c r="C1383" i="2"/>
  <c r="D1383" i="2"/>
  <c r="G1383" i="2" s="1"/>
  <c r="E1383" i="2"/>
  <c r="F1383" i="2"/>
  <c r="H1383" i="2"/>
  <c r="I1383" i="2"/>
  <c r="K1383" i="2"/>
  <c r="L1383" i="2"/>
  <c r="N1383" i="2"/>
  <c r="P1383" i="2"/>
  <c r="R1383" i="2"/>
  <c r="B1384" i="2"/>
  <c r="C1384" i="2"/>
  <c r="D1384" i="2"/>
  <c r="K1384" i="2" s="1"/>
  <c r="E1384" i="2"/>
  <c r="F1384" i="2"/>
  <c r="I1384" i="2"/>
  <c r="J1384" i="2"/>
  <c r="L1384" i="2"/>
  <c r="R1384" i="2"/>
  <c r="B1385" i="2"/>
  <c r="C1385" i="2"/>
  <c r="D1385" i="2"/>
  <c r="J1385" i="2" s="1"/>
  <c r="E1385" i="2"/>
  <c r="F1385" i="2"/>
  <c r="H1385" i="2"/>
  <c r="I1385" i="2"/>
  <c r="K1385" i="2"/>
  <c r="L1385" i="2"/>
  <c r="N1385" i="2"/>
  <c r="P1385" i="2"/>
  <c r="Q1385" i="2"/>
  <c r="B1386" i="2"/>
  <c r="C1386" i="2"/>
  <c r="D1386" i="2"/>
  <c r="E1386" i="2"/>
  <c r="F1386" i="2"/>
  <c r="G1386" i="2"/>
  <c r="H1386" i="2"/>
  <c r="I1386" i="2"/>
  <c r="J1386" i="2"/>
  <c r="K1386" i="2"/>
  <c r="L1386" i="2"/>
  <c r="M1386" i="2"/>
  <c r="N1386" i="2"/>
  <c r="O1386" i="2"/>
  <c r="P1386" i="2"/>
  <c r="Q1386" i="2"/>
  <c r="R1386" i="2"/>
  <c r="B1387" i="2"/>
  <c r="C1387" i="2"/>
  <c r="D1387" i="2"/>
  <c r="H1387" i="2" s="1"/>
  <c r="E1387" i="2"/>
  <c r="F1387" i="2"/>
  <c r="G1387" i="2"/>
  <c r="I1387" i="2"/>
  <c r="L1387" i="2"/>
  <c r="O1387" i="2"/>
  <c r="Q1387" i="2"/>
  <c r="B1388" i="2"/>
  <c r="C1388" i="2"/>
  <c r="M1388" i="2" s="1"/>
  <c r="D1388" i="2"/>
  <c r="J1388" i="2" s="1"/>
  <c r="E1388" i="2"/>
  <c r="F1388" i="2"/>
  <c r="G1388" i="2"/>
  <c r="H1388" i="2"/>
  <c r="I1388" i="2"/>
  <c r="K1388" i="2"/>
  <c r="L1388" i="2"/>
  <c r="N1388" i="2"/>
  <c r="O1388" i="2"/>
  <c r="P1388" i="2"/>
  <c r="Q1388" i="2"/>
  <c r="B1389" i="2"/>
  <c r="C1389" i="2"/>
  <c r="D1389" i="2"/>
  <c r="N1389" i="2" s="1"/>
  <c r="E1389" i="2"/>
  <c r="F1389" i="2"/>
  <c r="G1389" i="2"/>
  <c r="I1389" i="2"/>
  <c r="J1389" i="2"/>
  <c r="L1389" i="2"/>
  <c r="M1389" i="2"/>
  <c r="O1389" i="2"/>
  <c r="R1389" i="2"/>
  <c r="B1390" i="2"/>
  <c r="C1390" i="2"/>
  <c r="D1390" i="2"/>
  <c r="E1390" i="2"/>
  <c r="F1390" i="2"/>
  <c r="I1390" i="2"/>
  <c r="L1390" i="2"/>
  <c r="B1391" i="2"/>
  <c r="C1391" i="2"/>
  <c r="D1391" i="2"/>
  <c r="G1391" i="2" s="1"/>
  <c r="E1391" i="2"/>
  <c r="F1391" i="2"/>
  <c r="H1391" i="2"/>
  <c r="I1391" i="2"/>
  <c r="K1391" i="2"/>
  <c r="L1391" i="2"/>
  <c r="N1391" i="2"/>
  <c r="P1391" i="2"/>
  <c r="R1391" i="2"/>
  <c r="B1392" i="2"/>
  <c r="C1392" i="2"/>
  <c r="D1392" i="2"/>
  <c r="K1392" i="2" s="1"/>
  <c r="E1392" i="2"/>
  <c r="F1392" i="2"/>
  <c r="I1392" i="2"/>
  <c r="J1392" i="2"/>
  <c r="L1392" i="2"/>
  <c r="R1392" i="2"/>
  <c r="B1393" i="2"/>
  <c r="C1393" i="2"/>
  <c r="D1393" i="2"/>
  <c r="J1393" i="2" s="1"/>
  <c r="E1393" i="2"/>
  <c r="F1393" i="2"/>
  <c r="H1393" i="2"/>
  <c r="I1393" i="2"/>
  <c r="K1393" i="2"/>
  <c r="L1393" i="2"/>
  <c r="N1393" i="2"/>
  <c r="P1393" i="2"/>
  <c r="Q1393" i="2"/>
  <c r="B1394" i="2"/>
  <c r="C1394" i="2"/>
  <c r="D1394" i="2"/>
  <c r="E1394" i="2"/>
  <c r="F1394" i="2"/>
  <c r="G1394" i="2"/>
  <c r="H1394" i="2"/>
  <c r="I1394" i="2"/>
  <c r="J1394" i="2"/>
  <c r="K1394" i="2"/>
  <c r="L1394" i="2"/>
  <c r="M1394" i="2"/>
  <c r="N1394" i="2"/>
  <c r="O1394" i="2"/>
  <c r="P1394" i="2"/>
  <c r="Q1394" i="2"/>
  <c r="R1394" i="2"/>
  <c r="B1395" i="2"/>
  <c r="C1395" i="2"/>
  <c r="D1395" i="2"/>
  <c r="H1395" i="2" s="1"/>
  <c r="E1395" i="2"/>
  <c r="F1395" i="2"/>
  <c r="G1395" i="2"/>
  <c r="I1395" i="2"/>
  <c r="L1395" i="2"/>
  <c r="O1395" i="2"/>
  <c r="Q1395" i="2"/>
  <c r="B1396" i="2"/>
  <c r="C1396" i="2"/>
  <c r="D1396" i="2"/>
  <c r="J1396" i="2" s="1"/>
  <c r="E1396" i="2"/>
  <c r="F1396" i="2"/>
  <c r="G1396" i="2"/>
  <c r="H1396" i="2"/>
  <c r="I1396" i="2"/>
  <c r="K1396" i="2"/>
  <c r="L1396" i="2"/>
  <c r="M1396" i="2"/>
  <c r="N1396" i="2"/>
  <c r="O1396" i="2"/>
  <c r="P1396" i="2"/>
  <c r="Q1396" i="2"/>
  <c r="B1397" i="2"/>
  <c r="C1397" i="2"/>
  <c r="D1397" i="2"/>
  <c r="N1397" i="2" s="1"/>
  <c r="E1397" i="2"/>
  <c r="F1397" i="2"/>
  <c r="G1397" i="2"/>
  <c r="I1397" i="2"/>
  <c r="L1397" i="2"/>
  <c r="M1397" i="2"/>
  <c r="O1397" i="2"/>
  <c r="B1398" i="2"/>
  <c r="C1398" i="2"/>
  <c r="D1398" i="2"/>
  <c r="E1398" i="2"/>
  <c r="F1398" i="2"/>
  <c r="I1398" i="2"/>
  <c r="B1399" i="2"/>
  <c r="C1399" i="2"/>
  <c r="D1399" i="2"/>
  <c r="G1399" i="2" s="1"/>
  <c r="E1399" i="2"/>
  <c r="F1399" i="2"/>
  <c r="H1399" i="2"/>
  <c r="I1399" i="2"/>
  <c r="J1399" i="2"/>
  <c r="K1399" i="2"/>
  <c r="L1399" i="2"/>
  <c r="M1399" i="2"/>
  <c r="N1399" i="2"/>
  <c r="P1399" i="2"/>
  <c r="R1399" i="2"/>
  <c r="B1400" i="2"/>
  <c r="C1400" i="2"/>
  <c r="D1400" i="2"/>
  <c r="K1400" i="2" s="1"/>
  <c r="E1400" i="2"/>
  <c r="F1400" i="2"/>
  <c r="I1400" i="2"/>
  <c r="J1400" i="2"/>
  <c r="L1400" i="2"/>
  <c r="R1400" i="2"/>
  <c r="B1401" i="2"/>
  <c r="C1401" i="2"/>
  <c r="D1401" i="2"/>
  <c r="J1401" i="2" s="1"/>
  <c r="E1401" i="2"/>
  <c r="F1401" i="2"/>
  <c r="H1401" i="2"/>
  <c r="I1401" i="2"/>
  <c r="K1401" i="2"/>
  <c r="L1401" i="2"/>
  <c r="N1401" i="2"/>
  <c r="P1401" i="2"/>
  <c r="Q1401" i="2"/>
  <c r="B1402" i="2"/>
  <c r="C1402" i="2"/>
  <c r="D1402" i="2"/>
  <c r="E1402" i="2"/>
  <c r="F1402" i="2"/>
  <c r="G1402" i="2"/>
  <c r="H1402" i="2"/>
  <c r="I1402" i="2"/>
  <c r="J1402" i="2"/>
  <c r="K1402" i="2"/>
  <c r="L1402" i="2"/>
  <c r="M1402" i="2"/>
  <c r="N1402" i="2"/>
  <c r="O1402" i="2"/>
  <c r="P1402" i="2"/>
  <c r="Q1402" i="2"/>
  <c r="R1402" i="2"/>
  <c r="B1403" i="2"/>
  <c r="C1403" i="2"/>
  <c r="D1403" i="2"/>
  <c r="H1403" i="2" s="1"/>
  <c r="E1403" i="2"/>
  <c r="F1403" i="2"/>
  <c r="G1403" i="2"/>
  <c r="I1403" i="2"/>
  <c r="L1403" i="2"/>
  <c r="N1403" i="2"/>
  <c r="O1403" i="2"/>
  <c r="Q1403" i="2"/>
  <c r="B1404" i="2"/>
  <c r="C1404" i="2"/>
  <c r="D1404" i="2"/>
  <c r="J1404" i="2" s="1"/>
  <c r="E1404" i="2"/>
  <c r="F1404" i="2"/>
  <c r="G1404" i="2"/>
  <c r="H1404" i="2"/>
  <c r="I1404" i="2"/>
  <c r="K1404" i="2"/>
  <c r="L1404" i="2"/>
  <c r="M1404" i="2"/>
  <c r="N1404" i="2"/>
  <c r="O1404" i="2"/>
  <c r="P1404" i="2"/>
  <c r="Q1404" i="2"/>
  <c r="B1405" i="2"/>
  <c r="C1405" i="2"/>
  <c r="D1405" i="2"/>
  <c r="N1405" i="2" s="1"/>
  <c r="E1405" i="2"/>
  <c r="F1405" i="2"/>
  <c r="G1405" i="2"/>
  <c r="I1405" i="2"/>
  <c r="L1405" i="2"/>
  <c r="M1405" i="2"/>
  <c r="O1405" i="2"/>
  <c r="B1406" i="2"/>
  <c r="C1406" i="2"/>
  <c r="D1406" i="2"/>
  <c r="E1406" i="2"/>
  <c r="F1406" i="2"/>
  <c r="I1406" i="2"/>
  <c r="B1407" i="2"/>
  <c r="C1407" i="2"/>
  <c r="D1407" i="2"/>
  <c r="G1407" i="2" s="1"/>
  <c r="E1407" i="2"/>
  <c r="F1407" i="2"/>
  <c r="H1407" i="2"/>
  <c r="I1407" i="2"/>
  <c r="K1407" i="2"/>
  <c r="L1407" i="2"/>
  <c r="N1407" i="2"/>
  <c r="P1407" i="2"/>
  <c r="R1407" i="2"/>
  <c r="B1408" i="2"/>
  <c r="C1408" i="2"/>
  <c r="D1408" i="2"/>
  <c r="K1408" i="2" s="1"/>
  <c r="E1408" i="2"/>
  <c r="F1408" i="2"/>
  <c r="I1408" i="2"/>
  <c r="J1408" i="2"/>
  <c r="L1408" i="2"/>
  <c r="R1408" i="2"/>
  <c r="B1409" i="2"/>
  <c r="C1409" i="2"/>
  <c r="D1409" i="2"/>
  <c r="J1409" i="2" s="1"/>
  <c r="E1409" i="2"/>
  <c r="F1409" i="2"/>
  <c r="H1409" i="2"/>
  <c r="I1409" i="2"/>
  <c r="K1409" i="2"/>
  <c r="L1409" i="2"/>
  <c r="N1409" i="2"/>
  <c r="P1409" i="2"/>
  <c r="Q1409" i="2"/>
  <c r="B1410" i="2"/>
  <c r="C1410" i="2"/>
  <c r="D1410" i="2"/>
  <c r="E1410" i="2"/>
  <c r="F1410" i="2"/>
  <c r="G1410" i="2"/>
  <c r="H1410" i="2"/>
  <c r="I1410" i="2"/>
  <c r="J1410" i="2"/>
  <c r="K1410" i="2"/>
  <c r="L1410" i="2"/>
  <c r="M1410" i="2"/>
  <c r="N1410" i="2"/>
  <c r="O1410" i="2"/>
  <c r="P1410" i="2"/>
  <c r="Q1410" i="2"/>
  <c r="R1410" i="2"/>
  <c r="B1411" i="2"/>
  <c r="C1411" i="2"/>
  <c r="D1411" i="2"/>
  <c r="H1411" i="2" s="1"/>
  <c r="E1411" i="2"/>
  <c r="F1411" i="2"/>
  <c r="G1411" i="2"/>
  <c r="I1411" i="2"/>
  <c r="L1411" i="2"/>
  <c r="N1411" i="2"/>
  <c r="O1411" i="2"/>
  <c r="Q1411" i="2"/>
  <c r="B1412" i="2"/>
  <c r="C1412" i="2"/>
  <c r="D1412" i="2"/>
  <c r="J1412" i="2" s="1"/>
  <c r="E1412" i="2"/>
  <c r="F1412" i="2"/>
  <c r="G1412" i="2"/>
  <c r="H1412" i="2"/>
  <c r="I1412" i="2"/>
  <c r="K1412" i="2"/>
  <c r="L1412" i="2"/>
  <c r="M1412" i="2"/>
  <c r="N1412" i="2"/>
  <c r="O1412" i="2"/>
  <c r="P1412" i="2"/>
  <c r="Q1412" i="2"/>
  <c r="B1413" i="2"/>
  <c r="C1413" i="2"/>
  <c r="D1413" i="2"/>
  <c r="N1413" i="2" s="1"/>
  <c r="E1413" i="2"/>
  <c r="F1413" i="2"/>
  <c r="G1413" i="2"/>
  <c r="I1413" i="2"/>
  <c r="L1413" i="2"/>
  <c r="M1413" i="2"/>
  <c r="O1413" i="2"/>
  <c r="B1414" i="2"/>
  <c r="C1414" i="2"/>
  <c r="D1414" i="2"/>
  <c r="E1414" i="2"/>
  <c r="F1414" i="2"/>
  <c r="I1414" i="2"/>
  <c r="L1414" i="2"/>
  <c r="B1415" i="2"/>
  <c r="C1415" i="2"/>
  <c r="D1415" i="2"/>
  <c r="G1415" i="2" s="1"/>
  <c r="E1415" i="2"/>
  <c r="F1415" i="2"/>
  <c r="H1415" i="2"/>
  <c r="I1415" i="2"/>
  <c r="K1415" i="2"/>
  <c r="L1415" i="2"/>
  <c r="N1415" i="2"/>
  <c r="P1415" i="2"/>
  <c r="R1415" i="2"/>
  <c r="B1416" i="2"/>
  <c r="C1416" i="2"/>
  <c r="D1416" i="2"/>
  <c r="K1416" i="2" s="1"/>
  <c r="E1416" i="2"/>
  <c r="F1416" i="2"/>
  <c r="I1416" i="2"/>
  <c r="J1416" i="2"/>
  <c r="L1416" i="2"/>
  <c r="R1416" i="2"/>
  <c r="B1417" i="2"/>
  <c r="C1417" i="2"/>
  <c r="D1417" i="2"/>
  <c r="J1417" i="2" s="1"/>
  <c r="E1417" i="2"/>
  <c r="F1417" i="2"/>
  <c r="H1417" i="2"/>
  <c r="I1417" i="2"/>
  <c r="K1417" i="2"/>
  <c r="L1417" i="2"/>
  <c r="N1417" i="2"/>
  <c r="P1417" i="2"/>
  <c r="Q1417" i="2"/>
  <c r="B1418" i="2"/>
  <c r="C1418" i="2"/>
  <c r="D1418" i="2"/>
  <c r="E1418" i="2"/>
  <c r="F1418" i="2"/>
  <c r="G1418" i="2"/>
  <c r="H1418" i="2"/>
  <c r="I1418" i="2"/>
  <c r="J1418" i="2"/>
  <c r="K1418" i="2"/>
  <c r="L1418" i="2"/>
  <c r="M1418" i="2"/>
  <c r="N1418" i="2"/>
  <c r="O1418" i="2"/>
  <c r="P1418" i="2"/>
  <c r="Q1418" i="2"/>
  <c r="R1418" i="2"/>
  <c r="B1419" i="2"/>
  <c r="C1419" i="2"/>
  <c r="D1419" i="2"/>
  <c r="H1419" i="2" s="1"/>
  <c r="E1419" i="2"/>
  <c r="F1419" i="2"/>
  <c r="G1419" i="2"/>
  <c r="I1419" i="2"/>
  <c r="L1419" i="2"/>
  <c r="N1419" i="2"/>
  <c r="O1419" i="2"/>
  <c r="Q1419" i="2"/>
  <c r="B1420" i="2"/>
  <c r="C1420" i="2"/>
  <c r="D1420" i="2"/>
  <c r="J1420" i="2" s="1"/>
  <c r="E1420" i="2"/>
  <c r="F1420" i="2"/>
  <c r="G1420" i="2"/>
  <c r="H1420" i="2"/>
  <c r="I1420" i="2"/>
  <c r="K1420" i="2"/>
  <c r="L1420" i="2"/>
  <c r="M1420" i="2"/>
  <c r="N1420" i="2"/>
  <c r="O1420" i="2"/>
  <c r="P1420" i="2"/>
  <c r="Q1420" i="2"/>
  <c r="B1421" i="2"/>
  <c r="C1421" i="2"/>
  <c r="D1421" i="2"/>
  <c r="N1421" i="2" s="1"/>
  <c r="E1421" i="2"/>
  <c r="F1421" i="2"/>
  <c r="G1421" i="2"/>
  <c r="I1421" i="2"/>
  <c r="L1421" i="2"/>
  <c r="M1421" i="2"/>
  <c r="O1421" i="2"/>
  <c r="B1422" i="2"/>
  <c r="C1422" i="2"/>
  <c r="D1422" i="2"/>
  <c r="E1422" i="2"/>
  <c r="F1422" i="2"/>
  <c r="I1422" i="2"/>
  <c r="B1423" i="2"/>
  <c r="C1423" i="2"/>
  <c r="D1423" i="2"/>
  <c r="G1423" i="2" s="1"/>
  <c r="E1423" i="2"/>
  <c r="F1423" i="2"/>
  <c r="H1423" i="2"/>
  <c r="I1423" i="2"/>
  <c r="K1423" i="2"/>
  <c r="L1423" i="2"/>
  <c r="N1423" i="2"/>
  <c r="P1423" i="2"/>
  <c r="R1423" i="2"/>
  <c r="B1424" i="2"/>
  <c r="C1424" i="2"/>
  <c r="D1424" i="2"/>
  <c r="K1424" i="2" s="1"/>
  <c r="E1424" i="2"/>
  <c r="F1424" i="2"/>
  <c r="I1424" i="2"/>
  <c r="J1424" i="2"/>
  <c r="L1424" i="2"/>
  <c r="R1424" i="2"/>
  <c r="B1425" i="2"/>
  <c r="C1425" i="2"/>
  <c r="D1425" i="2"/>
  <c r="J1425" i="2" s="1"/>
  <c r="E1425" i="2"/>
  <c r="F1425" i="2"/>
  <c r="H1425" i="2"/>
  <c r="I1425" i="2"/>
  <c r="K1425" i="2"/>
  <c r="L1425" i="2"/>
  <c r="N1425" i="2"/>
  <c r="P1425" i="2"/>
  <c r="Q1425" i="2"/>
  <c r="B1426" i="2"/>
  <c r="C1426" i="2"/>
  <c r="D1426" i="2"/>
  <c r="E1426" i="2"/>
  <c r="F1426" i="2"/>
  <c r="G1426" i="2"/>
  <c r="H1426" i="2"/>
  <c r="I1426" i="2"/>
  <c r="J1426" i="2"/>
  <c r="K1426" i="2"/>
  <c r="L1426" i="2"/>
  <c r="M1426" i="2"/>
  <c r="N1426" i="2"/>
  <c r="O1426" i="2"/>
  <c r="P1426" i="2"/>
  <c r="Q1426" i="2"/>
  <c r="R1426" i="2"/>
  <c r="B1427" i="2"/>
  <c r="C1427" i="2"/>
  <c r="D1427" i="2"/>
  <c r="H1427" i="2" s="1"/>
  <c r="E1427" i="2"/>
  <c r="F1427" i="2"/>
  <c r="G1427" i="2"/>
  <c r="I1427" i="2"/>
  <c r="L1427" i="2"/>
  <c r="N1427" i="2"/>
  <c r="O1427" i="2"/>
  <c r="Q1427" i="2"/>
  <c r="B1428" i="2"/>
  <c r="C1428" i="2"/>
  <c r="D1428" i="2"/>
  <c r="J1428" i="2" s="1"/>
  <c r="E1428" i="2"/>
  <c r="F1428" i="2"/>
  <c r="G1428" i="2"/>
  <c r="H1428" i="2"/>
  <c r="I1428" i="2"/>
  <c r="K1428" i="2"/>
  <c r="L1428" i="2"/>
  <c r="M1428" i="2"/>
  <c r="N1428" i="2"/>
  <c r="O1428" i="2"/>
  <c r="P1428" i="2"/>
  <c r="Q1428" i="2"/>
  <c r="B1429" i="2"/>
  <c r="C1429" i="2"/>
  <c r="D1429" i="2"/>
  <c r="N1429" i="2" s="1"/>
  <c r="E1429" i="2"/>
  <c r="F1429" i="2"/>
  <c r="G1429" i="2"/>
  <c r="I1429" i="2"/>
  <c r="L1429" i="2"/>
  <c r="M1429" i="2"/>
  <c r="O1429" i="2"/>
  <c r="B1430" i="2"/>
  <c r="C1430" i="2"/>
  <c r="D1430" i="2"/>
  <c r="E1430" i="2"/>
  <c r="F1430" i="2"/>
  <c r="I1430" i="2"/>
  <c r="L1430" i="2"/>
  <c r="N1430" i="2"/>
  <c r="B1431" i="2"/>
  <c r="C1431" i="2"/>
  <c r="D1431" i="2"/>
  <c r="G1431" i="2" s="1"/>
  <c r="E1431" i="2"/>
  <c r="F1431" i="2"/>
  <c r="H1431" i="2"/>
  <c r="I1431" i="2"/>
  <c r="J1431" i="2"/>
  <c r="K1431" i="2"/>
  <c r="L1431" i="2"/>
  <c r="M1431" i="2"/>
  <c r="N1431" i="2"/>
  <c r="P1431" i="2"/>
  <c r="R1431" i="2"/>
  <c r="B1432" i="2"/>
  <c r="C1432" i="2"/>
  <c r="D1432" i="2"/>
  <c r="E1432" i="2"/>
  <c r="F1432" i="2"/>
  <c r="I1432" i="2"/>
  <c r="J1432" i="2"/>
  <c r="L1432" i="2"/>
  <c r="R1432" i="2"/>
  <c r="B1433" i="2"/>
  <c r="C1433" i="2"/>
  <c r="D1433" i="2"/>
  <c r="J1433" i="2" s="1"/>
  <c r="E1433" i="2"/>
  <c r="F1433" i="2"/>
  <c r="H1433" i="2"/>
  <c r="I1433" i="2"/>
  <c r="K1433" i="2"/>
  <c r="L1433" i="2"/>
  <c r="N1433" i="2"/>
  <c r="P1433" i="2"/>
  <c r="Q1433" i="2"/>
  <c r="B1434" i="2"/>
  <c r="C1434" i="2"/>
  <c r="D1434" i="2"/>
  <c r="E1434" i="2"/>
  <c r="F1434" i="2"/>
  <c r="G1434" i="2"/>
  <c r="H1434" i="2"/>
  <c r="I1434" i="2"/>
  <c r="J1434" i="2"/>
  <c r="K1434" i="2"/>
  <c r="L1434" i="2"/>
  <c r="M1434" i="2"/>
  <c r="N1434" i="2"/>
  <c r="O1434" i="2"/>
  <c r="P1434" i="2"/>
  <c r="Q1434" i="2"/>
  <c r="R1434" i="2"/>
  <c r="B1435" i="2"/>
  <c r="C1435" i="2"/>
  <c r="D1435" i="2"/>
  <c r="H1435" i="2" s="1"/>
  <c r="E1435" i="2"/>
  <c r="F1435" i="2"/>
  <c r="G1435" i="2"/>
  <c r="I1435" i="2"/>
  <c r="L1435" i="2"/>
  <c r="N1435" i="2"/>
  <c r="O1435" i="2"/>
  <c r="Q1435" i="2"/>
  <c r="B1436" i="2"/>
  <c r="C1436" i="2"/>
  <c r="D1436" i="2"/>
  <c r="J1436" i="2" s="1"/>
  <c r="E1436" i="2"/>
  <c r="F1436" i="2"/>
  <c r="G1436" i="2"/>
  <c r="H1436" i="2"/>
  <c r="I1436" i="2"/>
  <c r="K1436" i="2"/>
  <c r="L1436" i="2"/>
  <c r="M1436" i="2"/>
  <c r="N1436" i="2"/>
  <c r="O1436" i="2"/>
  <c r="P1436" i="2"/>
  <c r="Q1436" i="2"/>
  <c r="B1437" i="2"/>
  <c r="C1437" i="2"/>
  <c r="D1437" i="2"/>
  <c r="N1437" i="2" s="1"/>
  <c r="E1437" i="2"/>
  <c r="F1437" i="2"/>
  <c r="G1437" i="2"/>
  <c r="I1437" i="2"/>
  <c r="L1437" i="2"/>
  <c r="M1437" i="2"/>
  <c r="O1437" i="2"/>
  <c r="B1438" i="2"/>
  <c r="C1438" i="2"/>
  <c r="D1438" i="2"/>
  <c r="E1438" i="2"/>
  <c r="F1438" i="2"/>
  <c r="I1438" i="2"/>
  <c r="L1438" i="2"/>
  <c r="N1438" i="2"/>
  <c r="B1439" i="2"/>
  <c r="C1439" i="2"/>
  <c r="J1439" i="2" s="1"/>
  <c r="D1439" i="2"/>
  <c r="G1439" i="2" s="1"/>
  <c r="E1439" i="2"/>
  <c r="F1439" i="2"/>
  <c r="H1439" i="2"/>
  <c r="I1439" i="2"/>
  <c r="K1439" i="2"/>
  <c r="L1439" i="2"/>
  <c r="N1439" i="2"/>
  <c r="P1439" i="2"/>
  <c r="R1439" i="2"/>
  <c r="B1440" i="2"/>
  <c r="C1440" i="2"/>
  <c r="D1440" i="2"/>
  <c r="E1440" i="2"/>
  <c r="F1440" i="2"/>
  <c r="I1440" i="2"/>
  <c r="J1440" i="2"/>
  <c r="L1440" i="2"/>
  <c r="Q1440" i="2"/>
  <c r="B1441" i="2"/>
  <c r="C1441" i="2"/>
  <c r="D1441" i="2"/>
  <c r="E1441" i="2"/>
  <c r="F1441" i="2"/>
  <c r="H1441" i="2"/>
  <c r="I1441" i="2"/>
  <c r="K1441" i="2"/>
  <c r="L1441" i="2"/>
  <c r="N1441" i="2"/>
  <c r="P1441" i="2"/>
  <c r="Q1441" i="2"/>
  <c r="B1442" i="2"/>
  <c r="C1442" i="2"/>
  <c r="D1442" i="2"/>
  <c r="E1442" i="2"/>
  <c r="F1442" i="2"/>
  <c r="G1442" i="2"/>
  <c r="H1442" i="2"/>
  <c r="I1442" i="2"/>
  <c r="J1442" i="2"/>
  <c r="K1442" i="2"/>
  <c r="L1442" i="2"/>
  <c r="M1442" i="2"/>
  <c r="N1442" i="2"/>
  <c r="O1442" i="2"/>
  <c r="P1442" i="2"/>
  <c r="Q1442" i="2"/>
  <c r="R1442" i="2"/>
  <c r="B1443" i="2"/>
  <c r="C1443" i="2"/>
  <c r="D1443" i="2"/>
  <c r="H1443" i="2" s="1"/>
  <c r="E1443" i="2"/>
  <c r="F1443" i="2"/>
  <c r="G1443" i="2"/>
  <c r="I1443" i="2"/>
  <c r="L1443" i="2"/>
  <c r="N1443" i="2"/>
  <c r="O1443" i="2"/>
  <c r="Q1443" i="2"/>
  <c r="B1444" i="2"/>
  <c r="C1444" i="2"/>
  <c r="D1444" i="2"/>
  <c r="J1444" i="2" s="1"/>
  <c r="E1444" i="2"/>
  <c r="F1444" i="2"/>
  <c r="G1444" i="2"/>
  <c r="H1444" i="2"/>
  <c r="I1444" i="2"/>
  <c r="K1444" i="2"/>
  <c r="L1444" i="2"/>
  <c r="M1444" i="2"/>
  <c r="N1444" i="2"/>
  <c r="O1444" i="2"/>
  <c r="P1444" i="2"/>
  <c r="Q1444" i="2"/>
  <c r="B1445" i="2"/>
  <c r="C1445" i="2"/>
  <c r="D1445" i="2"/>
  <c r="R1445" i="2" s="1"/>
  <c r="E1445" i="2"/>
  <c r="F1445" i="2"/>
  <c r="G1445" i="2"/>
  <c r="I1445" i="2"/>
  <c r="J1445" i="2"/>
  <c r="M1445" i="2"/>
  <c r="O1445" i="2"/>
  <c r="B1446" i="2"/>
  <c r="C1446" i="2"/>
  <c r="D1446" i="2"/>
  <c r="E1446" i="2"/>
  <c r="F1446" i="2"/>
  <c r="I1446" i="2"/>
  <c r="B1447" i="2"/>
  <c r="C1447" i="2"/>
  <c r="D1447" i="2"/>
  <c r="G1447" i="2" s="1"/>
  <c r="E1447" i="2"/>
  <c r="F1447" i="2"/>
  <c r="H1447" i="2"/>
  <c r="I1447" i="2"/>
  <c r="J1447" i="2"/>
  <c r="K1447" i="2"/>
  <c r="L1447" i="2"/>
  <c r="M1447" i="2"/>
  <c r="N1447" i="2"/>
  <c r="P1447" i="2"/>
  <c r="R1447" i="2"/>
  <c r="B1448" i="2"/>
  <c r="C1448" i="2"/>
  <c r="D1448" i="2"/>
  <c r="E1448" i="2"/>
  <c r="F1448" i="2"/>
  <c r="I1448" i="2"/>
  <c r="Q1448" i="2"/>
  <c r="R1448" i="2"/>
  <c r="B1449" i="2"/>
  <c r="C1449" i="2"/>
  <c r="D1449" i="2"/>
  <c r="J1449" i="2" s="1"/>
  <c r="E1449" i="2"/>
  <c r="F1449" i="2"/>
  <c r="H1449" i="2"/>
  <c r="I1449" i="2"/>
  <c r="K1449" i="2"/>
  <c r="L1449" i="2"/>
  <c r="N1449" i="2"/>
  <c r="P1449" i="2"/>
  <c r="Q1449" i="2"/>
  <c r="B1450" i="2"/>
  <c r="C1450" i="2"/>
  <c r="D1450" i="2"/>
  <c r="E1450" i="2"/>
  <c r="F1450" i="2"/>
  <c r="G1450" i="2"/>
  <c r="H1450" i="2"/>
  <c r="I1450" i="2"/>
  <c r="J1450" i="2"/>
  <c r="K1450" i="2"/>
  <c r="L1450" i="2"/>
  <c r="M1450" i="2"/>
  <c r="N1450" i="2"/>
  <c r="O1450" i="2"/>
  <c r="P1450" i="2"/>
  <c r="Q1450" i="2"/>
  <c r="R1450" i="2"/>
  <c r="B1451" i="2"/>
  <c r="C1451" i="2"/>
  <c r="D1451" i="2"/>
  <c r="E1451" i="2"/>
  <c r="F1451" i="2"/>
  <c r="I1451" i="2"/>
  <c r="B1452" i="2"/>
  <c r="C1452" i="2"/>
  <c r="M1452" i="2" s="1"/>
  <c r="D1452" i="2"/>
  <c r="E1452" i="2"/>
  <c r="F1452" i="2"/>
  <c r="G1452" i="2"/>
  <c r="H1452" i="2"/>
  <c r="I1452" i="2"/>
  <c r="K1452" i="2"/>
  <c r="L1452" i="2"/>
  <c r="N1452" i="2"/>
  <c r="O1452" i="2"/>
  <c r="P1452" i="2"/>
  <c r="Q1452" i="2"/>
  <c r="B1453" i="2"/>
  <c r="C1453" i="2"/>
  <c r="D1453" i="2"/>
  <c r="R1453" i="2" s="1"/>
  <c r="E1453" i="2"/>
  <c r="F1453" i="2"/>
  <c r="I1453" i="2"/>
  <c r="J1453" i="2"/>
  <c r="L1453" i="2"/>
  <c r="O1453" i="2"/>
  <c r="B1454" i="2"/>
  <c r="C1454" i="2"/>
  <c r="D1454" i="2"/>
  <c r="E1454" i="2"/>
  <c r="F1454" i="2"/>
  <c r="I1454" i="2"/>
  <c r="K1454" i="2"/>
  <c r="B1455" i="2"/>
  <c r="C1455" i="2"/>
  <c r="D1455" i="2"/>
  <c r="G1455" i="2" s="1"/>
  <c r="E1455" i="2"/>
  <c r="F1455" i="2"/>
  <c r="H1455" i="2"/>
  <c r="I1455" i="2"/>
  <c r="J1455" i="2"/>
  <c r="K1455" i="2"/>
  <c r="L1455" i="2"/>
  <c r="M1455" i="2"/>
  <c r="N1455" i="2"/>
  <c r="P1455" i="2"/>
  <c r="R1455" i="2"/>
  <c r="B1456" i="2"/>
  <c r="C1456" i="2"/>
  <c r="D1456" i="2"/>
  <c r="E1456" i="2"/>
  <c r="F1456" i="2"/>
  <c r="I1456" i="2"/>
  <c r="Q1456" i="2"/>
  <c r="R1456" i="2"/>
  <c r="B1457" i="2"/>
  <c r="C1457" i="2"/>
  <c r="D1457" i="2"/>
  <c r="J1457" i="2" s="1"/>
  <c r="E1457" i="2"/>
  <c r="F1457" i="2"/>
  <c r="H1457" i="2"/>
  <c r="I1457" i="2"/>
  <c r="K1457" i="2"/>
  <c r="L1457" i="2"/>
  <c r="N1457" i="2"/>
  <c r="P1457" i="2"/>
  <c r="Q1457" i="2"/>
  <c r="B1458" i="2"/>
  <c r="C1458" i="2"/>
  <c r="D1458" i="2"/>
  <c r="E1458" i="2"/>
  <c r="F1458" i="2"/>
  <c r="G1458" i="2"/>
  <c r="H1458" i="2"/>
  <c r="I1458" i="2"/>
  <c r="J1458" i="2"/>
  <c r="K1458" i="2"/>
  <c r="L1458" i="2"/>
  <c r="M1458" i="2"/>
  <c r="N1458" i="2"/>
  <c r="O1458" i="2"/>
  <c r="P1458" i="2"/>
  <c r="Q1458" i="2"/>
  <c r="R1458" i="2"/>
  <c r="B1459" i="2"/>
  <c r="C1459" i="2"/>
  <c r="D1459" i="2"/>
  <c r="E1459" i="2"/>
  <c r="F1459" i="2"/>
  <c r="I1459" i="2"/>
  <c r="Q1459" i="2"/>
  <c r="B1460" i="2"/>
  <c r="C1460" i="2"/>
  <c r="D1460" i="2"/>
  <c r="J1460" i="2" s="1"/>
  <c r="E1460" i="2"/>
  <c r="F1460" i="2"/>
  <c r="G1460" i="2"/>
  <c r="H1460" i="2"/>
  <c r="I1460" i="2"/>
  <c r="K1460" i="2"/>
  <c r="L1460" i="2"/>
  <c r="M1460" i="2"/>
  <c r="N1460" i="2"/>
  <c r="O1460" i="2"/>
  <c r="P1460" i="2"/>
  <c r="Q1460" i="2"/>
  <c r="B1461" i="2"/>
  <c r="C1461" i="2"/>
  <c r="D1461" i="2"/>
  <c r="E1461" i="2"/>
  <c r="F1461" i="2"/>
  <c r="G1461" i="2"/>
  <c r="I1461" i="2"/>
  <c r="J1461" i="2"/>
  <c r="L1461" i="2"/>
  <c r="M1461" i="2"/>
  <c r="O1461" i="2"/>
  <c r="R1461" i="2"/>
  <c r="B1462" i="2"/>
  <c r="C1462" i="2"/>
  <c r="D1462" i="2"/>
  <c r="E1462" i="2"/>
  <c r="F1462" i="2"/>
  <c r="I1462" i="2"/>
  <c r="L1462" i="2"/>
  <c r="B1463" i="2"/>
  <c r="C1463" i="2"/>
  <c r="D1463" i="2"/>
  <c r="G1463" i="2" s="1"/>
  <c r="E1463" i="2"/>
  <c r="F1463" i="2"/>
  <c r="H1463" i="2"/>
  <c r="I1463" i="2"/>
  <c r="J1463" i="2"/>
  <c r="K1463" i="2"/>
  <c r="L1463" i="2"/>
  <c r="M1463" i="2"/>
  <c r="N1463" i="2"/>
  <c r="P1463" i="2"/>
  <c r="R1463" i="2"/>
  <c r="B1464" i="2"/>
  <c r="C1464" i="2"/>
  <c r="D1464" i="2"/>
  <c r="R1464" i="2" s="1"/>
  <c r="E1464" i="2"/>
  <c r="F1464" i="2"/>
  <c r="G1464" i="2"/>
  <c r="I1464" i="2"/>
  <c r="J1464" i="2"/>
  <c r="Q1464" i="2"/>
  <c r="B1465" i="2"/>
  <c r="C1465" i="2"/>
  <c r="D1465" i="2"/>
  <c r="E1465" i="2"/>
  <c r="F1465" i="2"/>
  <c r="H1465" i="2"/>
  <c r="I1465" i="2"/>
  <c r="K1465" i="2"/>
  <c r="L1465" i="2"/>
  <c r="N1465" i="2"/>
  <c r="P1465" i="2"/>
  <c r="Q1465" i="2"/>
  <c r="B1466" i="2"/>
  <c r="C1466" i="2"/>
  <c r="D1466" i="2"/>
  <c r="E1466" i="2"/>
  <c r="F1466" i="2"/>
  <c r="G1466" i="2"/>
  <c r="H1466" i="2"/>
  <c r="I1466" i="2"/>
  <c r="J1466" i="2"/>
  <c r="K1466" i="2"/>
  <c r="L1466" i="2"/>
  <c r="M1466" i="2"/>
  <c r="N1466" i="2"/>
  <c r="O1466" i="2"/>
  <c r="P1466" i="2"/>
  <c r="Q1466" i="2"/>
  <c r="R1466" i="2"/>
  <c r="B1467" i="2"/>
  <c r="C1467" i="2"/>
  <c r="D1467" i="2"/>
  <c r="E1467" i="2"/>
  <c r="F1467" i="2"/>
  <c r="I1467" i="2"/>
  <c r="Q1467" i="2"/>
  <c r="B1468" i="2"/>
  <c r="C1468" i="2"/>
  <c r="D1468" i="2"/>
  <c r="G1468" i="2" s="1"/>
  <c r="E1468" i="2"/>
  <c r="F1468" i="2"/>
  <c r="H1468" i="2"/>
  <c r="I1468" i="2"/>
  <c r="K1468" i="2"/>
  <c r="L1468" i="2"/>
  <c r="M1468" i="2"/>
  <c r="N1468" i="2"/>
  <c r="P1468" i="2"/>
  <c r="Q1468" i="2"/>
  <c r="B1469" i="2"/>
  <c r="C1469" i="2"/>
  <c r="D1469" i="2"/>
  <c r="E1469" i="2"/>
  <c r="F1469" i="2"/>
  <c r="I1469" i="2"/>
  <c r="O1469" i="2"/>
  <c r="R1469" i="2"/>
  <c r="B1470" i="2"/>
  <c r="C1470" i="2"/>
  <c r="D1470" i="2"/>
  <c r="K1470" i="2" s="1"/>
  <c r="E1470" i="2"/>
  <c r="F1470" i="2"/>
  <c r="I1470" i="2"/>
  <c r="L1470" i="2"/>
  <c r="N1470" i="2"/>
  <c r="B1471" i="2"/>
  <c r="C1471" i="2"/>
  <c r="J1471" i="2" s="1"/>
  <c r="D1471" i="2"/>
  <c r="G1471" i="2" s="1"/>
  <c r="E1471" i="2"/>
  <c r="F1471" i="2"/>
  <c r="H1471" i="2"/>
  <c r="I1471" i="2"/>
  <c r="K1471" i="2"/>
  <c r="L1471" i="2"/>
  <c r="M1471" i="2"/>
  <c r="N1471" i="2"/>
  <c r="P1471" i="2"/>
  <c r="Q1471" i="2"/>
  <c r="R1471" i="2"/>
  <c r="B1472" i="2"/>
  <c r="C1472" i="2"/>
  <c r="D1472" i="2"/>
  <c r="E1472" i="2"/>
  <c r="F1472" i="2"/>
  <c r="G1472" i="2"/>
  <c r="I1472" i="2"/>
  <c r="J1472" i="2"/>
  <c r="O1472" i="2"/>
  <c r="Q1472" i="2"/>
  <c r="R1472" i="2"/>
  <c r="B1473" i="2"/>
  <c r="C1473" i="2"/>
  <c r="D1473" i="2"/>
  <c r="J1473" i="2" s="1"/>
  <c r="E1473" i="2"/>
  <c r="F1473" i="2"/>
  <c r="H1473" i="2"/>
  <c r="I1473" i="2"/>
  <c r="K1473" i="2"/>
  <c r="L1473" i="2"/>
  <c r="N1473" i="2"/>
  <c r="P1473" i="2"/>
  <c r="Q1473" i="2"/>
  <c r="B1474" i="2"/>
  <c r="C1474" i="2"/>
  <c r="D1474" i="2"/>
  <c r="E1474" i="2"/>
  <c r="F1474" i="2"/>
  <c r="G1474" i="2"/>
  <c r="H1474" i="2"/>
  <c r="I1474" i="2"/>
  <c r="J1474" i="2"/>
  <c r="K1474" i="2"/>
  <c r="L1474" i="2"/>
  <c r="M1474" i="2"/>
  <c r="N1474" i="2"/>
  <c r="O1474" i="2"/>
  <c r="P1474" i="2"/>
  <c r="Q1474" i="2"/>
  <c r="R1474" i="2"/>
  <c r="B1475" i="2"/>
  <c r="C1475" i="2"/>
  <c r="D1475" i="2"/>
  <c r="E1475" i="2"/>
  <c r="F1475" i="2"/>
  <c r="G1475" i="2"/>
  <c r="I1475" i="2"/>
  <c r="N1475" i="2"/>
  <c r="Q1475" i="2"/>
  <c r="B1476" i="2"/>
  <c r="C1476" i="2"/>
  <c r="D1476" i="2"/>
  <c r="G1476" i="2" s="1"/>
  <c r="E1476" i="2"/>
  <c r="F1476" i="2"/>
  <c r="H1476" i="2"/>
  <c r="I1476" i="2"/>
  <c r="K1476" i="2"/>
  <c r="L1476" i="2"/>
  <c r="M1476" i="2"/>
  <c r="N1476" i="2"/>
  <c r="P1476" i="2"/>
  <c r="Q1476" i="2"/>
  <c r="B1477" i="2"/>
  <c r="C1477" i="2"/>
  <c r="D1477" i="2"/>
  <c r="E1477" i="2"/>
  <c r="F1477" i="2"/>
  <c r="G1477" i="2"/>
  <c r="I1477" i="2"/>
  <c r="L1477" i="2"/>
  <c r="N1477" i="2"/>
  <c r="O1477" i="2"/>
  <c r="R1477" i="2"/>
  <c r="B1478" i="2"/>
  <c r="C1478" i="2"/>
  <c r="D1478" i="2"/>
  <c r="E1478" i="2"/>
  <c r="F1478" i="2"/>
  <c r="I1478" i="2"/>
  <c r="K1478" i="2"/>
  <c r="L1478" i="2"/>
  <c r="M1478" i="2"/>
  <c r="N1478" i="2"/>
  <c r="Q1478" i="2"/>
  <c r="B1479" i="2"/>
  <c r="C1479" i="2"/>
  <c r="D1479" i="2"/>
  <c r="E1479" i="2"/>
  <c r="F1479" i="2"/>
  <c r="H1479" i="2"/>
  <c r="I1479" i="2"/>
  <c r="K1479" i="2"/>
  <c r="M1479" i="2"/>
  <c r="P1479" i="2"/>
  <c r="R1479" i="2"/>
  <c r="B1480" i="2"/>
  <c r="C1480" i="2"/>
  <c r="J1480" i="2" s="1"/>
  <c r="D1480" i="2"/>
  <c r="R1480" i="2" s="1"/>
  <c r="E1480" i="2"/>
  <c r="F1480" i="2"/>
  <c r="G1480" i="2"/>
  <c r="I1480" i="2"/>
  <c r="K1480" i="2"/>
  <c r="L1480" i="2"/>
  <c r="O1480" i="2"/>
  <c r="Q1480" i="2"/>
  <c r="B1481" i="2"/>
  <c r="C1481" i="2"/>
  <c r="J1481" i="2" s="1"/>
  <c r="D1481" i="2"/>
  <c r="E1481" i="2"/>
  <c r="F1481" i="2"/>
  <c r="H1481" i="2"/>
  <c r="I1481" i="2"/>
  <c r="K1481" i="2"/>
  <c r="L1481" i="2"/>
  <c r="N1481" i="2"/>
  <c r="P1481" i="2"/>
  <c r="Q1481" i="2"/>
  <c r="R1481" i="2"/>
  <c r="B1482" i="2"/>
  <c r="C1482" i="2"/>
  <c r="D1482" i="2"/>
  <c r="E1482" i="2"/>
  <c r="F1482" i="2"/>
  <c r="G1482" i="2"/>
  <c r="H1482" i="2"/>
  <c r="I1482" i="2"/>
  <c r="J1482" i="2"/>
  <c r="K1482" i="2"/>
  <c r="L1482" i="2"/>
  <c r="M1482" i="2"/>
  <c r="N1482" i="2"/>
  <c r="O1482" i="2"/>
  <c r="P1482" i="2"/>
  <c r="Q1482" i="2"/>
  <c r="R1482" i="2"/>
  <c r="B1483" i="2"/>
  <c r="C1483" i="2"/>
  <c r="D1483" i="2"/>
  <c r="P1483" i="2" s="1"/>
  <c r="E1483" i="2"/>
  <c r="F1483" i="2"/>
  <c r="G1483" i="2"/>
  <c r="I1483" i="2"/>
  <c r="O1483" i="2"/>
  <c r="Q1483" i="2"/>
  <c r="B1484" i="2"/>
  <c r="C1484" i="2"/>
  <c r="D1484" i="2"/>
  <c r="J1484" i="2" s="1"/>
  <c r="E1484" i="2"/>
  <c r="F1484" i="2"/>
  <c r="G1484" i="2"/>
  <c r="H1484" i="2"/>
  <c r="I1484" i="2"/>
  <c r="K1484" i="2"/>
  <c r="L1484" i="2"/>
  <c r="M1484" i="2"/>
  <c r="N1484" i="2"/>
  <c r="O1484" i="2"/>
  <c r="P1484" i="2"/>
  <c r="Q1484" i="2"/>
  <c r="B1485" i="2"/>
  <c r="C1485" i="2"/>
  <c r="D1485" i="2"/>
  <c r="R1485" i="2" s="1"/>
  <c r="E1485" i="2"/>
  <c r="F1485" i="2"/>
  <c r="I1485" i="2"/>
  <c r="J1485" i="2"/>
  <c r="L1485" i="2"/>
  <c r="M1485" i="2"/>
  <c r="N1485" i="2"/>
  <c r="O1485" i="2"/>
  <c r="B1486" i="2"/>
  <c r="C1486" i="2"/>
  <c r="D1486" i="2"/>
  <c r="E1486" i="2"/>
  <c r="F1486" i="2"/>
  <c r="I1486" i="2"/>
  <c r="K1486" i="2"/>
  <c r="N1486" i="2"/>
  <c r="Q1486" i="2"/>
  <c r="B1487" i="2"/>
  <c r="C1487" i="2"/>
  <c r="D1487" i="2"/>
  <c r="P1487" i="2" s="1"/>
  <c r="E1487" i="2"/>
  <c r="F1487" i="2"/>
  <c r="I1487" i="2"/>
  <c r="K1487" i="2"/>
  <c r="L1487" i="2"/>
  <c r="N1487" i="2"/>
  <c r="B1488" i="2"/>
  <c r="C1488" i="2"/>
  <c r="D1488" i="2"/>
  <c r="E1488" i="2"/>
  <c r="F1488" i="2"/>
  <c r="I1488" i="2"/>
  <c r="M1488" i="2"/>
  <c r="O1488" i="2"/>
  <c r="B1489" i="2"/>
  <c r="C1489" i="2"/>
  <c r="D1489" i="2"/>
  <c r="P1489" i="2" s="1"/>
  <c r="E1489" i="2"/>
  <c r="F1489" i="2"/>
  <c r="H1489" i="2"/>
  <c r="I1489" i="2"/>
  <c r="J1489" i="2"/>
  <c r="N1489" i="2"/>
  <c r="Q1489" i="2"/>
  <c r="R1489" i="2"/>
  <c r="B1490" i="2"/>
  <c r="C1490" i="2"/>
  <c r="J1490" i="2" s="1"/>
  <c r="D1490" i="2"/>
  <c r="E1490" i="2"/>
  <c r="F1490" i="2"/>
  <c r="G1490" i="2"/>
  <c r="H1490" i="2"/>
  <c r="I1490" i="2"/>
  <c r="K1490" i="2"/>
  <c r="L1490" i="2"/>
  <c r="N1490" i="2"/>
  <c r="O1490" i="2"/>
  <c r="P1490" i="2"/>
  <c r="Q1490" i="2"/>
  <c r="R1490" i="2"/>
  <c r="B1491" i="2"/>
  <c r="C1491" i="2"/>
  <c r="D1491" i="2"/>
  <c r="E1491" i="2"/>
  <c r="F1491" i="2"/>
  <c r="G1491" i="2"/>
  <c r="H1491" i="2"/>
  <c r="I1491" i="2"/>
  <c r="J1491" i="2"/>
  <c r="N1491" i="2"/>
  <c r="O1491" i="2"/>
  <c r="P1491" i="2"/>
  <c r="Q1491" i="2"/>
  <c r="R1491" i="2"/>
  <c r="B1492" i="2"/>
  <c r="C1492" i="2"/>
  <c r="D1492" i="2"/>
  <c r="J1492" i="2" s="1"/>
  <c r="E1492" i="2"/>
  <c r="F1492" i="2"/>
  <c r="G1492" i="2"/>
  <c r="H1492" i="2"/>
  <c r="I1492" i="2"/>
  <c r="K1492" i="2"/>
  <c r="L1492" i="2"/>
  <c r="M1492" i="2"/>
  <c r="N1492" i="2"/>
  <c r="O1492" i="2"/>
  <c r="P1492" i="2"/>
  <c r="Q1492" i="2"/>
  <c r="B1493" i="2"/>
  <c r="C1493" i="2"/>
  <c r="D1493" i="2"/>
  <c r="N1493" i="2" s="1"/>
  <c r="E1493" i="2"/>
  <c r="F1493" i="2"/>
  <c r="I1493" i="2"/>
  <c r="J1493" i="2"/>
  <c r="M1493" i="2"/>
  <c r="B1494" i="2"/>
  <c r="C1494" i="2"/>
  <c r="D1494" i="2"/>
  <c r="Q1494" i="2" s="1"/>
  <c r="E1494" i="2"/>
  <c r="F1494" i="2"/>
  <c r="I1494" i="2"/>
  <c r="K1494" i="2"/>
  <c r="L1494" i="2"/>
  <c r="M1494" i="2"/>
  <c r="N1494" i="2"/>
  <c r="O1494" i="2"/>
  <c r="B1495" i="2"/>
  <c r="C1495" i="2"/>
  <c r="D1495" i="2"/>
  <c r="E1495" i="2"/>
  <c r="F1495" i="2"/>
  <c r="I1495" i="2"/>
  <c r="L1495" i="2"/>
  <c r="M1495" i="2"/>
  <c r="N1495" i="2"/>
  <c r="P1495" i="2"/>
  <c r="B1496" i="2"/>
  <c r="C1496" i="2"/>
  <c r="D1496" i="2"/>
  <c r="E1496" i="2"/>
  <c r="F1496" i="2"/>
  <c r="G1496" i="2"/>
  <c r="I1496" i="2"/>
  <c r="K1496" i="2"/>
  <c r="M1496" i="2"/>
  <c r="O1496" i="2"/>
  <c r="Q1496" i="2"/>
  <c r="R1496" i="2"/>
  <c r="B1497" i="2"/>
  <c r="C1497" i="2"/>
  <c r="D1497" i="2"/>
  <c r="P1497" i="2" s="1"/>
  <c r="E1497" i="2"/>
  <c r="F1497" i="2"/>
  <c r="I1497" i="2"/>
  <c r="J1497" i="2"/>
  <c r="K1497" i="2"/>
  <c r="N1497" i="2"/>
  <c r="B1498" i="2"/>
  <c r="C1498" i="2"/>
  <c r="D1498" i="2"/>
  <c r="E1498" i="2"/>
  <c r="F1498" i="2"/>
  <c r="G1498" i="2"/>
  <c r="H1498" i="2"/>
  <c r="I1498" i="2"/>
  <c r="J1498" i="2"/>
  <c r="K1498" i="2"/>
  <c r="L1498" i="2"/>
  <c r="M1498" i="2"/>
  <c r="N1498" i="2"/>
  <c r="O1498" i="2"/>
  <c r="P1498" i="2"/>
  <c r="Q1498" i="2"/>
  <c r="R1498" i="2"/>
  <c r="B1499" i="2"/>
  <c r="C1499" i="2"/>
  <c r="D1499" i="2"/>
  <c r="P1499" i="2" s="1"/>
  <c r="E1499" i="2"/>
  <c r="F1499" i="2"/>
  <c r="H1499" i="2"/>
  <c r="I1499" i="2"/>
  <c r="J1499" i="2"/>
  <c r="L1499" i="2"/>
  <c r="N1499" i="2"/>
  <c r="O1499" i="2"/>
  <c r="R1499" i="2"/>
  <c r="B1500" i="2"/>
  <c r="C1500" i="2"/>
  <c r="D1500" i="2"/>
  <c r="J1500" i="2" s="1"/>
  <c r="E1500" i="2"/>
  <c r="F1500" i="2"/>
  <c r="G1500" i="2"/>
  <c r="H1500" i="2"/>
  <c r="I1500" i="2"/>
  <c r="K1500" i="2"/>
  <c r="L1500" i="2"/>
  <c r="M1500" i="2"/>
  <c r="N1500" i="2"/>
  <c r="O1500" i="2"/>
  <c r="P1500" i="2"/>
  <c r="Q1500" i="2"/>
  <c r="B1501" i="2"/>
  <c r="C1501" i="2"/>
  <c r="D1501" i="2"/>
  <c r="E1501" i="2"/>
  <c r="F1501" i="2"/>
  <c r="I1501" i="2"/>
  <c r="M1501" i="2"/>
  <c r="N1501" i="2"/>
  <c r="B1502" i="2"/>
  <c r="C1502" i="2"/>
  <c r="D1502" i="2"/>
  <c r="E1502" i="2"/>
  <c r="F1502" i="2"/>
  <c r="I1502" i="2"/>
  <c r="M1502" i="2"/>
  <c r="N1502" i="2"/>
  <c r="O1502" i="2"/>
  <c r="Q1502" i="2"/>
  <c r="B1503" i="2"/>
  <c r="C1503" i="2"/>
  <c r="D1503" i="2"/>
  <c r="E1503" i="2"/>
  <c r="F1503" i="2"/>
  <c r="H1503" i="2"/>
  <c r="I1503" i="2"/>
  <c r="J1503" i="2"/>
  <c r="K1503" i="2"/>
  <c r="L1503" i="2"/>
  <c r="M1503" i="2"/>
  <c r="N1503" i="2"/>
  <c r="P1503" i="2"/>
  <c r="R1503" i="2"/>
  <c r="B1504" i="2"/>
  <c r="C1504" i="2"/>
  <c r="D1504" i="2"/>
  <c r="Q1504" i="2" s="1"/>
  <c r="E1504" i="2"/>
  <c r="F1504" i="2"/>
  <c r="I1504" i="2"/>
  <c r="K1504" i="2"/>
  <c r="L1504" i="2"/>
  <c r="O1504" i="2"/>
  <c r="B1505" i="2"/>
  <c r="C1505" i="2"/>
  <c r="D1505" i="2"/>
  <c r="E1505" i="2"/>
  <c r="F1505" i="2"/>
  <c r="I1505" i="2"/>
  <c r="N1505" i="2"/>
  <c r="P1505" i="2"/>
  <c r="B1506" i="2"/>
  <c r="C1506" i="2"/>
  <c r="D1506" i="2"/>
  <c r="E1506" i="2"/>
  <c r="F1506" i="2"/>
  <c r="G1506" i="2"/>
  <c r="H1506" i="2"/>
  <c r="I1506" i="2"/>
  <c r="J1506" i="2"/>
  <c r="K1506" i="2"/>
  <c r="L1506" i="2"/>
  <c r="M1506" i="2"/>
  <c r="N1506" i="2"/>
  <c r="O1506" i="2"/>
  <c r="P1506" i="2"/>
  <c r="Q1506" i="2"/>
  <c r="R1506" i="2"/>
  <c r="B1507" i="2"/>
  <c r="C1507" i="2"/>
  <c r="D1507" i="2"/>
  <c r="E1507" i="2"/>
  <c r="F1507" i="2"/>
  <c r="H1507" i="2"/>
  <c r="I1507" i="2"/>
  <c r="L1507" i="2"/>
  <c r="N1507" i="2"/>
  <c r="O1507" i="2"/>
  <c r="P1507" i="2"/>
  <c r="R1507" i="2"/>
  <c r="B1508" i="2"/>
  <c r="C1508" i="2"/>
  <c r="D1508" i="2"/>
  <c r="J1508" i="2" s="1"/>
  <c r="E1508" i="2"/>
  <c r="F1508" i="2"/>
  <c r="G1508" i="2"/>
  <c r="H1508" i="2"/>
  <c r="I1508" i="2"/>
  <c r="K1508" i="2"/>
  <c r="L1508" i="2"/>
  <c r="M1508" i="2"/>
  <c r="N1508" i="2"/>
  <c r="O1508" i="2"/>
  <c r="P1508" i="2"/>
  <c r="Q1508" i="2"/>
  <c r="B1509" i="2"/>
  <c r="C1509" i="2"/>
  <c r="D1509" i="2"/>
  <c r="E1509" i="2"/>
  <c r="F1509" i="2"/>
  <c r="G1509" i="2"/>
  <c r="H1509" i="2"/>
  <c r="I1509" i="2"/>
  <c r="J1509" i="2"/>
  <c r="M1509" i="2"/>
  <c r="N1509" i="2"/>
  <c r="O1509" i="2"/>
  <c r="P1509" i="2"/>
  <c r="R1509" i="2"/>
  <c r="B1510" i="2"/>
  <c r="C1510" i="2"/>
  <c r="D1510" i="2"/>
  <c r="E1510" i="2"/>
  <c r="F1510" i="2"/>
  <c r="G1510" i="2"/>
  <c r="I1510" i="2"/>
  <c r="K1510" i="2"/>
  <c r="L1510" i="2"/>
  <c r="M1510" i="2"/>
  <c r="N1510" i="2"/>
  <c r="O1510" i="2"/>
  <c r="Q1510" i="2"/>
  <c r="B1511" i="2"/>
  <c r="C1511" i="2"/>
  <c r="D1511" i="2"/>
  <c r="E1511" i="2"/>
  <c r="F1511" i="2"/>
  <c r="I1511" i="2"/>
  <c r="B1512" i="2"/>
  <c r="C1512" i="2"/>
  <c r="D1512" i="2"/>
  <c r="E1512" i="2"/>
  <c r="F1512" i="2"/>
  <c r="I1512" i="2"/>
  <c r="L1512" i="2"/>
  <c r="M1512" i="2"/>
  <c r="O1512" i="2"/>
  <c r="Q1512" i="2"/>
  <c r="B1513" i="2"/>
  <c r="C1513" i="2"/>
  <c r="D1513" i="2"/>
  <c r="E1513" i="2"/>
  <c r="F1513" i="2"/>
  <c r="H1513" i="2"/>
  <c r="I1513" i="2"/>
  <c r="J1513" i="2"/>
  <c r="K1513" i="2"/>
  <c r="N1513" i="2"/>
  <c r="P1513" i="2"/>
  <c r="Q1513" i="2"/>
  <c r="R1513" i="2"/>
  <c r="B1514" i="2"/>
  <c r="C1514" i="2"/>
  <c r="M1514" i="2" s="1"/>
  <c r="D1514" i="2"/>
  <c r="E1514" i="2"/>
  <c r="F1514" i="2"/>
  <c r="G1514" i="2"/>
  <c r="H1514" i="2"/>
  <c r="I1514" i="2"/>
  <c r="J1514" i="2"/>
  <c r="K1514" i="2"/>
  <c r="L1514" i="2"/>
  <c r="N1514" i="2"/>
  <c r="O1514" i="2"/>
  <c r="P1514" i="2"/>
  <c r="Q1514" i="2"/>
  <c r="R1514" i="2"/>
  <c r="B1515" i="2"/>
  <c r="C1515" i="2"/>
  <c r="D1515" i="2"/>
  <c r="E1515" i="2"/>
  <c r="F1515" i="2"/>
  <c r="G1515" i="2"/>
  <c r="H1515" i="2"/>
  <c r="I1515" i="2"/>
  <c r="J1515" i="2"/>
  <c r="L1515" i="2"/>
  <c r="N1515" i="2"/>
  <c r="O1515" i="2"/>
  <c r="P1515" i="2"/>
  <c r="Q1515" i="2"/>
  <c r="R1515" i="2"/>
  <c r="B1516" i="2"/>
  <c r="C1516" i="2"/>
  <c r="D1516" i="2"/>
  <c r="J1516" i="2" s="1"/>
  <c r="E1516" i="2"/>
  <c r="F1516" i="2"/>
  <c r="G1516" i="2"/>
  <c r="H1516" i="2"/>
  <c r="I1516" i="2"/>
  <c r="K1516" i="2"/>
  <c r="L1516" i="2"/>
  <c r="M1516" i="2"/>
  <c r="N1516" i="2"/>
  <c r="O1516" i="2"/>
  <c r="P1516" i="2"/>
  <c r="Q1516" i="2"/>
  <c r="B1517" i="2"/>
  <c r="C1517" i="2"/>
  <c r="D1517" i="2"/>
  <c r="O1517" i="2" s="1"/>
  <c r="E1517" i="2"/>
  <c r="F1517" i="2"/>
  <c r="H1517" i="2"/>
  <c r="I1517" i="2"/>
  <c r="J1517" i="2"/>
  <c r="L1517" i="2"/>
  <c r="M1517" i="2"/>
  <c r="N1517" i="2"/>
  <c r="R1517" i="2"/>
  <c r="B1518" i="2"/>
  <c r="C1518" i="2"/>
  <c r="D1518" i="2"/>
  <c r="E1518" i="2"/>
  <c r="F1518" i="2"/>
  <c r="I1518" i="2"/>
  <c r="B1519" i="2"/>
  <c r="C1519" i="2"/>
  <c r="D1519" i="2"/>
  <c r="N1519" i="2" s="1"/>
  <c r="E1519" i="2"/>
  <c r="F1519" i="2"/>
  <c r="H1519" i="2"/>
  <c r="I1519" i="2"/>
  <c r="J1519" i="2"/>
  <c r="M1519" i="2"/>
  <c r="P1519" i="2"/>
  <c r="R1519" i="2"/>
  <c r="B1520" i="2"/>
  <c r="C1520" i="2"/>
  <c r="D1520" i="2"/>
  <c r="E1520" i="2"/>
  <c r="F1520" i="2"/>
  <c r="G1520" i="2"/>
  <c r="I1520" i="2"/>
  <c r="J1520" i="2"/>
  <c r="K1520" i="2"/>
  <c r="L1520" i="2"/>
  <c r="M1520" i="2"/>
  <c r="O1520" i="2"/>
  <c r="Q1520" i="2"/>
  <c r="R1520" i="2"/>
  <c r="B1521" i="2"/>
  <c r="C1521" i="2"/>
  <c r="J1521" i="2" s="1"/>
  <c r="D1521" i="2"/>
  <c r="Q1521" i="2" s="1"/>
  <c r="E1521" i="2"/>
  <c r="F1521" i="2"/>
  <c r="I1521" i="2"/>
  <c r="K1521" i="2"/>
  <c r="L1521" i="2"/>
  <c r="N1521" i="2"/>
  <c r="P1521" i="2"/>
  <c r="B1522" i="2"/>
  <c r="C1522" i="2"/>
  <c r="D1522" i="2"/>
  <c r="E1522" i="2"/>
  <c r="F1522" i="2"/>
  <c r="G1522" i="2"/>
  <c r="H1522" i="2"/>
  <c r="I1522" i="2"/>
  <c r="J1522" i="2"/>
  <c r="K1522" i="2"/>
  <c r="L1522" i="2"/>
  <c r="M1522" i="2"/>
  <c r="N1522" i="2"/>
  <c r="O1522" i="2"/>
  <c r="P1522" i="2"/>
  <c r="Q1522" i="2"/>
  <c r="R1522" i="2"/>
  <c r="B1523" i="2"/>
  <c r="C1523" i="2"/>
  <c r="D1523" i="2"/>
  <c r="E1523" i="2"/>
  <c r="F1523" i="2"/>
  <c r="I1523" i="2"/>
  <c r="N1523" i="2"/>
  <c r="B1524" i="2"/>
  <c r="C1524" i="2"/>
  <c r="D1524" i="2"/>
  <c r="J1524" i="2" s="1"/>
  <c r="E1524" i="2"/>
  <c r="F1524" i="2"/>
  <c r="G1524" i="2"/>
  <c r="H1524" i="2"/>
  <c r="I1524" i="2"/>
  <c r="K1524" i="2"/>
  <c r="L1524" i="2"/>
  <c r="M1524" i="2"/>
  <c r="N1524" i="2"/>
  <c r="O1524" i="2"/>
  <c r="P1524" i="2"/>
  <c r="Q1524" i="2"/>
  <c r="B1525" i="2"/>
  <c r="C1525" i="2"/>
  <c r="D1525" i="2"/>
  <c r="E1525" i="2"/>
  <c r="F1525" i="2"/>
  <c r="H1525" i="2"/>
  <c r="I1525" i="2"/>
  <c r="L1525" i="2"/>
  <c r="M1525" i="2"/>
  <c r="N1525" i="2"/>
  <c r="O1525" i="2"/>
  <c r="R1525" i="2"/>
  <c r="B1526" i="2"/>
  <c r="C1526" i="2"/>
  <c r="D1526" i="2"/>
  <c r="O1526" i="2" s="1"/>
  <c r="E1526" i="2"/>
  <c r="F1526" i="2"/>
  <c r="G1526" i="2"/>
  <c r="I1526" i="2"/>
  <c r="K1526" i="2"/>
  <c r="N1526" i="2"/>
  <c r="Q1526" i="2"/>
  <c r="B1527" i="2"/>
  <c r="C1527" i="2"/>
  <c r="D1527" i="2"/>
  <c r="N1527" i="2" s="1"/>
  <c r="E1527" i="2"/>
  <c r="F1527" i="2"/>
  <c r="I1527" i="2"/>
  <c r="J1527" i="2"/>
  <c r="K1527" i="2"/>
  <c r="M1527" i="2"/>
  <c r="B1528" i="2"/>
  <c r="C1528" i="2"/>
  <c r="D1528" i="2"/>
  <c r="N1528" i="2" s="1"/>
  <c r="E1528" i="2"/>
  <c r="F1528" i="2"/>
  <c r="H1528" i="2"/>
  <c r="I1528" i="2"/>
  <c r="J1528" i="2"/>
  <c r="K1528" i="2"/>
  <c r="L1528" i="2"/>
  <c r="M1528" i="2"/>
  <c r="Q1528" i="2"/>
  <c r="R1528" i="2"/>
  <c r="B1529" i="2"/>
  <c r="C1529" i="2"/>
  <c r="D1529" i="2"/>
  <c r="M1529" i="2" s="1"/>
  <c r="E1529" i="2"/>
  <c r="F1529" i="2"/>
  <c r="H1529" i="2"/>
  <c r="I1529" i="2"/>
  <c r="J1529" i="2"/>
  <c r="K1529" i="2"/>
  <c r="L1529" i="2"/>
  <c r="N1529" i="2"/>
  <c r="Q1529" i="2"/>
  <c r="R1529" i="2"/>
  <c r="B1530" i="2"/>
  <c r="C1530" i="2"/>
  <c r="D1530" i="2"/>
  <c r="E1530" i="2"/>
  <c r="F1530" i="2"/>
  <c r="G1530" i="2"/>
  <c r="H1530" i="2"/>
  <c r="I1530" i="2"/>
  <c r="J1530" i="2"/>
  <c r="K1530" i="2"/>
  <c r="L1530" i="2"/>
  <c r="M1530" i="2"/>
  <c r="N1530" i="2"/>
  <c r="O1530" i="2"/>
  <c r="P1530" i="2"/>
  <c r="Q1530" i="2"/>
  <c r="R1530" i="2"/>
  <c r="B1531" i="2"/>
  <c r="C1531" i="2"/>
  <c r="D1531" i="2"/>
  <c r="K1531" i="2" s="1"/>
  <c r="E1531" i="2"/>
  <c r="F1531" i="2"/>
  <c r="I1531" i="2"/>
  <c r="J1531" i="2"/>
  <c r="M1531" i="2"/>
  <c r="R1531" i="2"/>
  <c r="B1532" i="2"/>
  <c r="C1532" i="2"/>
  <c r="D1532" i="2"/>
  <c r="N1532" i="2" s="1"/>
  <c r="E1532" i="2"/>
  <c r="F1532" i="2"/>
  <c r="I1532" i="2"/>
  <c r="K1532" i="2"/>
  <c r="M1532" i="2"/>
  <c r="B1533" i="2"/>
  <c r="C1533" i="2"/>
  <c r="D1533" i="2"/>
  <c r="Q1533" i="2" s="1"/>
  <c r="E1533" i="2"/>
  <c r="F1533" i="2"/>
  <c r="H1533" i="2"/>
  <c r="I1533" i="2"/>
  <c r="J1533" i="2"/>
  <c r="K1533" i="2"/>
  <c r="L1533" i="2"/>
  <c r="M1533" i="2"/>
  <c r="P1533" i="2"/>
  <c r="R1533" i="2"/>
  <c r="B1534" i="2"/>
  <c r="C1534" i="2"/>
  <c r="D1534" i="2"/>
  <c r="O1534" i="2" s="1"/>
  <c r="E1534" i="2"/>
  <c r="F1534" i="2"/>
  <c r="I1534" i="2"/>
  <c r="J1534" i="2"/>
  <c r="K1534" i="2"/>
  <c r="L1534" i="2"/>
  <c r="M1534" i="2"/>
  <c r="N1534" i="2"/>
  <c r="R1534" i="2"/>
  <c r="B1535" i="2"/>
  <c r="C1535" i="2"/>
  <c r="D1535" i="2"/>
  <c r="E1535" i="2"/>
  <c r="F1535" i="2"/>
  <c r="I1535" i="2"/>
  <c r="M1535" i="2"/>
  <c r="B1536" i="2"/>
  <c r="C1536" i="2"/>
  <c r="D1536" i="2"/>
  <c r="N1536" i="2" s="1"/>
  <c r="E1536" i="2"/>
  <c r="F1536" i="2"/>
  <c r="I1536" i="2"/>
  <c r="L1536" i="2"/>
  <c r="M1536" i="2"/>
  <c r="B1537" i="2"/>
  <c r="C1537" i="2"/>
  <c r="D1537" i="2"/>
  <c r="M1537" i="2" s="1"/>
  <c r="E1537" i="2"/>
  <c r="F1537" i="2"/>
  <c r="I1537" i="2"/>
  <c r="L1537" i="2"/>
  <c r="N1537" i="2"/>
  <c r="B1538" i="2"/>
  <c r="C1538" i="2"/>
  <c r="D1538" i="2"/>
  <c r="E1538" i="2"/>
  <c r="F1538" i="2"/>
  <c r="G1538" i="2"/>
  <c r="H1538" i="2"/>
  <c r="I1538" i="2"/>
  <c r="J1538" i="2"/>
  <c r="K1538" i="2"/>
  <c r="L1538" i="2"/>
  <c r="M1538" i="2"/>
  <c r="N1538" i="2"/>
  <c r="O1538" i="2"/>
  <c r="P1538" i="2"/>
  <c r="Q1538" i="2"/>
  <c r="R1538" i="2"/>
  <c r="B1539" i="2"/>
  <c r="C1539" i="2"/>
  <c r="D1539" i="2"/>
  <c r="E1539" i="2"/>
  <c r="F1539" i="2"/>
  <c r="I1539" i="2"/>
  <c r="B1540" i="2"/>
  <c r="C1540" i="2"/>
  <c r="D1540" i="2"/>
  <c r="E1540" i="2"/>
  <c r="F1540" i="2"/>
  <c r="I1540" i="2"/>
  <c r="M1540" i="2"/>
  <c r="B1541" i="2"/>
  <c r="C1541" i="2"/>
  <c r="D1541" i="2"/>
  <c r="Q1541" i="2" s="1"/>
  <c r="E1541" i="2"/>
  <c r="F1541" i="2"/>
  <c r="I1541" i="2"/>
  <c r="L1541" i="2"/>
  <c r="M1541" i="2"/>
  <c r="B1542" i="2"/>
  <c r="C1542" i="2"/>
  <c r="D1542" i="2"/>
  <c r="E1542" i="2"/>
  <c r="F1542" i="2"/>
  <c r="I1542" i="2"/>
  <c r="M1542" i="2"/>
  <c r="N1542" i="2"/>
  <c r="B1543" i="2"/>
  <c r="C1543" i="2"/>
  <c r="M1543" i="2" s="1"/>
  <c r="D1543" i="2"/>
  <c r="E1543" i="2"/>
  <c r="F1543" i="2"/>
  <c r="I1543" i="2"/>
  <c r="L1543" i="2"/>
  <c r="N1543" i="2"/>
  <c r="P1543" i="2"/>
  <c r="R1543" i="2"/>
  <c r="B1544" i="2"/>
  <c r="C1544" i="2"/>
  <c r="D1544" i="2"/>
  <c r="N1544" i="2" s="1"/>
  <c r="E1544" i="2"/>
  <c r="F1544" i="2"/>
  <c r="G1544" i="2"/>
  <c r="I1544" i="2"/>
  <c r="L1544" i="2"/>
  <c r="O1544" i="2"/>
  <c r="P1544" i="2"/>
  <c r="R1544" i="2"/>
  <c r="B1545" i="2"/>
  <c r="C1545" i="2"/>
  <c r="D1545" i="2"/>
  <c r="M1545" i="2" s="1"/>
  <c r="E1545" i="2"/>
  <c r="F1545" i="2"/>
  <c r="G1545" i="2"/>
  <c r="I1545" i="2"/>
  <c r="L1545" i="2"/>
  <c r="O1545" i="2"/>
  <c r="P1545" i="2"/>
  <c r="R1545" i="2"/>
  <c r="B1546" i="2"/>
  <c r="C1546" i="2"/>
  <c r="J1546" i="2" s="1"/>
  <c r="D1546" i="2"/>
  <c r="E1546" i="2"/>
  <c r="F1546" i="2"/>
  <c r="G1546" i="2"/>
  <c r="H1546" i="2"/>
  <c r="I1546" i="2"/>
  <c r="K1546" i="2"/>
  <c r="L1546" i="2"/>
  <c r="M1546" i="2"/>
  <c r="N1546" i="2"/>
  <c r="O1546" i="2"/>
  <c r="P1546" i="2"/>
  <c r="Q1546" i="2"/>
  <c r="R1546" i="2"/>
  <c r="B1547" i="2"/>
  <c r="C1547" i="2"/>
  <c r="D1547" i="2"/>
  <c r="K1547" i="2" s="1"/>
  <c r="E1547" i="2"/>
  <c r="F1547" i="2"/>
  <c r="H1547" i="2"/>
  <c r="I1547" i="2"/>
  <c r="L1547" i="2"/>
  <c r="M1547" i="2"/>
  <c r="N1547" i="2"/>
  <c r="O1547" i="2"/>
  <c r="Q1547" i="2"/>
  <c r="B1548" i="2"/>
  <c r="C1548" i="2"/>
  <c r="D1548" i="2"/>
  <c r="E1548" i="2"/>
  <c r="F1548" i="2"/>
  <c r="H1548" i="2"/>
  <c r="I1548" i="2"/>
  <c r="L1548" i="2"/>
  <c r="M1548" i="2"/>
  <c r="N1548" i="2"/>
  <c r="O1548" i="2"/>
  <c r="Q1548" i="2"/>
  <c r="B1549" i="2"/>
  <c r="C1549" i="2"/>
  <c r="D1549" i="2"/>
  <c r="Q1549" i="2" s="1"/>
  <c r="E1549" i="2"/>
  <c r="F1549" i="2"/>
  <c r="G1549" i="2"/>
  <c r="I1549" i="2"/>
  <c r="L1549" i="2"/>
  <c r="N1549" i="2"/>
  <c r="O1549" i="2"/>
  <c r="R1549" i="2"/>
  <c r="B1550" i="2"/>
  <c r="C1550" i="2"/>
  <c r="D1550" i="2"/>
  <c r="N1550" i="2" s="1"/>
  <c r="E1550" i="2"/>
  <c r="F1550" i="2"/>
  <c r="G1550" i="2"/>
  <c r="I1550" i="2"/>
  <c r="J1550" i="2"/>
  <c r="M1550" i="2"/>
  <c r="O1550" i="2"/>
  <c r="Q1550" i="2"/>
  <c r="B1551" i="2"/>
  <c r="C1551" i="2"/>
  <c r="D1551" i="2"/>
  <c r="E1551" i="2"/>
  <c r="F1551" i="2"/>
  <c r="H1551" i="2"/>
  <c r="I1551" i="2"/>
  <c r="J1551" i="2"/>
  <c r="K1551" i="2"/>
  <c r="M1551" i="2"/>
  <c r="N1551" i="2"/>
  <c r="P1551" i="2"/>
  <c r="Q1551" i="2"/>
  <c r="R1551" i="2"/>
  <c r="B1552" i="2"/>
  <c r="C1552" i="2"/>
  <c r="D1552" i="2"/>
  <c r="N1552" i="2" s="1"/>
  <c r="E1552" i="2"/>
  <c r="F1552" i="2"/>
  <c r="G1552" i="2"/>
  <c r="H1552" i="2"/>
  <c r="I1552" i="2"/>
  <c r="J1552" i="2"/>
  <c r="K1552" i="2"/>
  <c r="L1552" i="2"/>
  <c r="M1552" i="2"/>
  <c r="O1552" i="2"/>
  <c r="P1552" i="2"/>
  <c r="Q1552" i="2"/>
  <c r="R1552" i="2"/>
  <c r="B1553" i="2"/>
  <c r="C1553" i="2"/>
  <c r="J1553" i="2" s="1"/>
  <c r="D1553" i="2"/>
  <c r="E1553" i="2"/>
  <c r="F1553" i="2"/>
  <c r="G1553" i="2"/>
  <c r="H1553" i="2"/>
  <c r="I1553" i="2"/>
  <c r="K1553" i="2"/>
  <c r="L1553" i="2"/>
  <c r="N1553" i="2"/>
  <c r="O1553" i="2"/>
  <c r="P1553" i="2"/>
  <c r="Q1553" i="2"/>
  <c r="R1553" i="2"/>
  <c r="B1554" i="2"/>
  <c r="C1554" i="2"/>
  <c r="J1554" i="2" s="1"/>
  <c r="D1554" i="2"/>
  <c r="E1554" i="2"/>
  <c r="F1554" i="2"/>
  <c r="G1554" i="2"/>
  <c r="H1554" i="2"/>
  <c r="I1554" i="2"/>
  <c r="K1554" i="2"/>
  <c r="L1554" i="2"/>
  <c r="N1554" i="2"/>
  <c r="O1554" i="2"/>
  <c r="P1554" i="2"/>
  <c r="Q1554" i="2"/>
  <c r="R1554" i="2"/>
  <c r="B1555" i="2"/>
  <c r="C1555" i="2"/>
  <c r="D1555" i="2"/>
  <c r="K1555" i="2" s="1"/>
  <c r="E1555" i="2"/>
  <c r="F1555" i="2"/>
  <c r="G1555" i="2"/>
  <c r="H1555" i="2"/>
  <c r="I1555" i="2"/>
  <c r="J1555" i="2"/>
  <c r="M1555" i="2"/>
  <c r="N1555" i="2"/>
  <c r="O1555" i="2"/>
  <c r="P1555" i="2"/>
  <c r="Q1555" i="2"/>
  <c r="R1555" i="2"/>
  <c r="B1556" i="2"/>
  <c r="C1556" i="2"/>
  <c r="D1556" i="2"/>
  <c r="E1556" i="2"/>
  <c r="F1556" i="2"/>
  <c r="G1556" i="2"/>
  <c r="H1556" i="2"/>
  <c r="I1556" i="2"/>
  <c r="K1556" i="2"/>
  <c r="M1556" i="2"/>
  <c r="N1556" i="2"/>
  <c r="O1556" i="2"/>
  <c r="P1556" i="2"/>
  <c r="Q1556" i="2"/>
  <c r="B1557" i="2"/>
  <c r="C1557" i="2"/>
  <c r="J1557" i="2" s="1"/>
  <c r="D1557" i="2"/>
  <c r="Q1557" i="2" s="1"/>
  <c r="E1557" i="2"/>
  <c r="F1557" i="2"/>
  <c r="G1557" i="2"/>
  <c r="H1557" i="2"/>
  <c r="I1557" i="2"/>
  <c r="K1557" i="2"/>
  <c r="L1557" i="2"/>
  <c r="N1557" i="2"/>
  <c r="O1557" i="2"/>
  <c r="P1557" i="2"/>
  <c r="R1557" i="2"/>
  <c r="B1558" i="2"/>
  <c r="C1558" i="2"/>
  <c r="M1558" i="2" s="1"/>
  <c r="D1558" i="2"/>
  <c r="E1558" i="2"/>
  <c r="F1558" i="2"/>
  <c r="G1558" i="2"/>
  <c r="I1558" i="2"/>
  <c r="J1558" i="2"/>
  <c r="K1558" i="2"/>
  <c r="L1558" i="2"/>
  <c r="N1558" i="2"/>
  <c r="O1558" i="2"/>
  <c r="Q1558" i="2"/>
  <c r="R1558" i="2"/>
  <c r="B1559" i="2"/>
  <c r="C1559" i="2"/>
  <c r="D1559" i="2"/>
  <c r="N1559" i="2" s="1"/>
  <c r="E1559" i="2"/>
  <c r="F1559" i="2"/>
  <c r="I1559" i="2"/>
  <c r="J1559" i="2"/>
  <c r="K1559" i="2"/>
  <c r="M1559" i="2"/>
  <c r="B1560" i="2"/>
  <c r="C1560" i="2"/>
  <c r="D1560" i="2"/>
  <c r="N1560" i="2" s="1"/>
  <c r="E1560" i="2"/>
  <c r="F1560" i="2"/>
  <c r="H1560" i="2"/>
  <c r="I1560" i="2"/>
  <c r="K1560" i="2"/>
  <c r="L1560" i="2"/>
  <c r="Q1560" i="2"/>
  <c r="R1560" i="2"/>
  <c r="B1561" i="2"/>
  <c r="C1561" i="2"/>
  <c r="D1561" i="2"/>
  <c r="M1561" i="2" s="1"/>
  <c r="E1561" i="2"/>
  <c r="F1561" i="2"/>
  <c r="H1561" i="2"/>
  <c r="I1561" i="2"/>
  <c r="J1561" i="2"/>
  <c r="K1561" i="2"/>
  <c r="L1561" i="2"/>
  <c r="N1561" i="2"/>
  <c r="Q1561" i="2"/>
  <c r="R1561" i="2"/>
  <c r="B1562" i="2"/>
  <c r="C1562" i="2"/>
  <c r="D1562" i="2"/>
  <c r="E1562" i="2"/>
  <c r="F1562" i="2"/>
  <c r="G1562" i="2"/>
  <c r="H1562" i="2"/>
  <c r="I1562" i="2"/>
  <c r="K1562" i="2"/>
  <c r="L1562" i="2"/>
  <c r="N1562" i="2"/>
  <c r="O1562" i="2"/>
  <c r="P1562" i="2"/>
  <c r="Q1562" i="2"/>
  <c r="R1562" i="2"/>
  <c r="B1563" i="2"/>
  <c r="C1563" i="2"/>
  <c r="D1563" i="2"/>
  <c r="K1563" i="2" s="1"/>
  <c r="E1563" i="2"/>
  <c r="F1563" i="2"/>
  <c r="I1563" i="2"/>
  <c r="J1563" i="2"/>
  <c r="M1563" i="2"/>
  <c r="R1563" i="2"/>
  <c r="B1564" i="2"/>
  <c r="C1564" i="2"/>
  <c r="D1564" i="2"/>
  <c r="N1564" i="2" s="1"/>
  <c r="E1564" i="2"/>
  <c r="F1564" i="2"/>
  <c r="I1564" i="2"/>
  <c r="K1564" i="2"/>
  <c r="M1564" i="2"/>
  <c r="B1565" i="2"/>
  <c r="C1565" i="2"/>
  <c r="D1565" i="2"/>
  <c r="Q1565" i="2" s="1"/>
  <c r="E1565" i="2"/>
  <c r="F1565" i="2"/>
  <c r="H1565" i="2"/>
  <c r="I1565" i="2"/>
  <c r="K1565" i="2"/>
  <c r="L1565" i="2"/>
  <c r="P1565" i="2"/>
  <c r="R1565" i="2"/>
  <c r="B1566" i="2"/>
  <c r="C1566" i="2"/>
  <c r="D1566" i="2"/>
  <c r="O1566" i="2" s="1"/>
  <c r="E1566" i="2"/>
  <c r="F1566" i="2"/>
  <c r="I1566" i="2"/>
  <c r="J1566" i="2"/>
  <c r="K1566" i="2"/>
  <c r="L1566" i="2"/>
  <c r="M1566" i="2"/>
  <c r="N1566" i="2"/>
  <c r="R1566" i="2"/>
  <c r="B1567" i="2"/>
  <c r="C1567" i="2"/>
  <c r="D1567" i="2"/>
  <c r="E1567" i="2"/>
  <c r="F1567" i="2"/>
  <c r="I1567" i="2"/>
  <c r="M1567" i="2"/>
  <c r="B1568" i="2"/>
  <c r="C1568" i="2"/>
  <c r="D1568" i="2"/>
  <c r="N1568" i="2" s="1"/>
  <c r="E1568" i="2"/>
  <c r="F1568" i="2"/>
  <c r="I1568" i="2"/>
  <c r="L1568" i="2"/>
  <c r="M1568" i="2"/>
  <c r="B1569" i="2"/>
  <c r="C1569" i="2"/>
  <c r="D1569" i="2"/>
  <c r="M1569" i="2" s="1"/>
  <c r="E1569" i="2"/>
  <c r="F1569" i="2"/>
  <c r="I1569" i="2"/>
  <c r="L1569" i="2"/>
  <c r="N1569" i="2"/>
  <c r="B1570" i="2"/>
  <c r="C1570" i="2"/>
  <c r="D1570" i="2"/>
  <c r="E1570" i="2"/>
  <c r="F1570" i="2"/>
  <c r="G1570" i="2"/>
  <c r="H1570" i="2"/>
  <c r="I1570" i="2"/>
  <c r="J1570" i="2"/>
  <c r="K1570" i="2"/>
  <c r="L1570" i="2"/>
  <c r="M1570" i="2"/>
  <c r="N1570" i="2"/>
  <c r="O1570" i="2"/>
  <c r="P1570" i="2"/>
  <c r="Q1570" i="2"/>
  <c r="R1570" i="2"/>
  <c r="B1571" i="2"/>
  <c r="C1571" i="2"/>
  <c r="D1571" i="2"/>
  <c r="E1571" i="2"/>
  <c r="F1571" i="2"/>
  <c r="I1571" i="2"/>
  <c r="B1572" i="2"/>
  <c r="C1572" i="2"/>
  <c r="D1572" i="2"/>
  <c r="E1572" i="2"/>
  <c r="F1572" i="2"/>
  <c r="I1572" i="2"/>
  <c r="B1573" i="2"/>
  <c r="C1573" i="2"/>
  <c r="D1573" i="2"/>
  <c r="Q1573" i="2" s="1"/>
  <c r="E1573" i="2"/>
  <c r="F1573" i="2"/>
  <c r="I1573" i="2"/>
  <c r="L1573" i="2"/>
  <c r="M1573" i="2"/>
  <c r="B1574" i="2"/>
  <c r="C1574" i="2"/>
  <c r="D1574" i="2"/>
  <c r="E1574" i="2"/>
  <c r="F1574" i="2"/>
  <c r="I1574" i="2"/>
  <c r="M1574" i="2"/>
  <c r="N1574" i="2"/>
  <c r="B1575" i="2"/>
  <c r="C1575" i="2"/>
  <c r="D1575" i="2"/>
  <c r="E1575" i="2"/>
  <c r="F1575" i="2"/>
  <c r="I1575" i="2"/>
  <c r="L1575" i="2"/>
  <c r="M1575" i="2"/>
  <c r="N1575" i="2"/>
  <c r="P1575" i="2"/>
  <c r="R1575" i="2"/>
  <c r="B1576" i="2"/>
  <c r="C1576" i="2"/>
  <c r="D1576" i="2"/>
  <c r="N1576" i="2" s="1"/>
  <c r="E1576" i="2"/>
  <c r="F1576" i="2"/>
  <c r="G1576" i="2"/>
  <c r="I1576" i="2"/>
  <c r="L1576" i="2"/>
  <c r="O1576" i="2"/>
  <c r="P1576" i="2"/>
  <c r="R1576" i="2"/>
  <c r="B1577" i="2"/>
  <c r="C1577" i="2"/>
  <c r="D1577" i="2"/>
  <c r="M1577" i="2" s="1"/>
  <c r="E1577" i="2"/>
  <c r="F1577" i="2"/>
  <c r="G1577" i="2"/>
  <c r="I1577" i="2"/>
  <c r="L1577" i="2"/>
  <c r="O1577" i="2"/>
  <c r="P1577" i="2"/>
  <c r="R1577" i="2"/>
  <c r="B1578" i="2"/>
  <c r="C1578" i="2"/>
  <c r="D1578" i="2"/>
  <c r="E1578" i="2"/>
  <c r="F1578" i="2"/>
  <c r="G1578" i="2"/>
  <c r="H1578" i="2"/>
  <c r="I1578" i="2"/>
  <c r="J1578" i="2"/>
  <c r="K1578" i="2"/>
  <c r="L1578" i="2"/>
  <c r="M1578" i="2"/>
  <c r="N1578" i="2"/>
  <c r="O1578" i="2"/>
  <c r="P1578" i="2"/>
  <c r="Q1578" i="2"/>
  <c r="R1578" i="2"/>
  <c r="B1579" i="2"/>
  <c r="C1579" i="2"/>
  <c r="D1579" i="2"/>
  <c r="K1579" i="2" s="1"/>
  <c r="E1579" i="2"/>
  <c r="F1579" i="2"/>
  <c r="H1579" i="2"/>
  <c r="I1579" i="2"/>
  <c r="L1579" i="2"/>
  <c r="M1579" i="2"/>
  <c r="N1579" i="2"/>
  <c r="O1579" i="2"/>
  <c r="Q1579" i="2"/>
  <c r="B1580" i="2"/>
  <c r="C1580" i="2"/>
  <c r="D1580" i="2"/>
  <c r="E1580" i="2"/>
  <c r="F1580" i="2"/>
  <c r="H1580" i="2"/>
  <c r="I1580" i="2"/>
  <c r="L1580" i="2"/>
  <c r="M1580" i="2"/>
  <c r="N1580" i="2"/>
  <c r="O1580" i="2"/>
  <c r="Q1580" i="2"/>
  <c r="B1581" i="2"/>
  <c r="C1581" i="2"/>
  <c r="D1581" i="2"/>
  <c r="H1581" i="2" s="1"/>
  <c r="E1581" i="2"/>
  <c r="F1581" i="2"/>
  <c r="G1581" i="2"/>
  <c r="I1581" i="2"/>
  <c r="L1581" i="2"/>
  <c r="N1581" i="2"/>
  <c r="O1581" i="2"/>
  <c r="Q1581" i="2"/>
  <c r="B1582" i="2"/>
  <c r="C1582" i="2"/>
  <c r="D1582" i="2"/>
  <c r="G1582" i="2" s="1"/>
  <c r="E1582" i="2"/>
  <c r="F1582" i="2"/>
  <c r="H1582" i="2"/>
  <c r="I1582" i="2"/>
  <c r="K1582" i="2"/>
  <c r="L1582" i="2"/>
  <c r="M1582" i="2"/>
  <c r="N1582" i="2"/>
  <c r="P1582" i="2"/>
  <c r="B1583" i="2"/>
  <c r="C1583" i="2"/>
  <c r="D1583" i="2"/>
  <c r="N1583" i="2" s="1"/>
  <c r="E1583" i="2"/>
  <c r="F1583" i="2"/>
  <c r="I1583" i="2"/>
  <c r="L1583" i="2"/>
  <c r="M1583" i="2"/>
  <c r="B1584" i="2"/>
  <c r="C1584" i="2"/>
  <c r="D1584" i="2"/>
  <c r="E1584" i="2"/>
  <c r="F1584" i="2"/>
  <c r="I1584" i="2"/>
  <c r="B1585" i="2"/>
  <c r="C1585" i="2"/>
  <c r="D1585" i="2"/>
  <c r="N1585" i="2" s="1"/>
  <c r="E1585" i="2"/>
  <c r="F1585" i="2"/>
  <c r="H1585" i="2"/>
  <c r="I1585" i="2"/>
  <c r="J1585" i="2"/>
  <c r="K1585" i="2"/>
  <c r="L1585" i="2"/>
  <c r="M1585" i="2"/>
  <c r="P1585" i="2"/>
  <c r="Q1585" i="2"/>
  <c r="R1585" i="2"/>
  <c r="B1586" i="2"/>
  <c r="C1586" i="2"/>
  <c r="D1586" i="2"/>
  <c r="K1586" i="2" s="1"/>
  <c r="E1586" i="2"/>
  <c r="F1586" i="2"/>
  <c r="I1586" i="2"/>
  <c r="J1586" i="2"/>
  <c r="L1586" i="2"/>
  <c r="Q1586" i="2"/>
  <c r="R1586" i="2"/>
  <c r="B1587" i="2"/>
  <c r="C1587" i="2"/>
  <c r="D1587" i="2"/>
  <c r="E1587" i="2"/>
  <c r="F1587" i="2"/>
  <c r="G1587" i="2"/>
  <c r="H1587" i="2"/>
  <c r="I1587" i="2"/>
  <c r="J1587" i="2"/>
  <c r="K1587" i="2"/>
  <c r="L1587" i="2"/>
  <c r="M1587" i="2"/>
  <c r="N1587" i="2"/>
  <c r="O1587" i="2"/>
  <c r="P1587" i="2"/>
  <c r="Q1587" i="2"/>
  <c r="R1587" i="2"/>
  <c r="B1588" i="2"/>
  <c r="C1588" i="2"/>
  <c r="D1588" i="2"/>
  <c r="K1588" i="2" s="1"/>
  <c r="E1588" i="2"/>
  <c r="F1588" i="2"/>
  <c r="G1588" i="2"/>
  <c r="H1588" i="2"/>
  <c r="I1588" i="2"/>
  <c r="J1588" i="2"/>
  <c r="L1588" i="2"/>
  <c r="M1588" i="2"/>
  <c r="N1588" i="2"/>
  <c r="O1588" i="2"/>
  <c r="P1588" i="2"/>
  <c r="Q1588" i="2"/>
  <c r="R1588" i="2"/>
  <c r="B1589" i="2"/>
  <c r="C1589" i="2"/>
  <c r="D1589" i="2"/>
  <c r="H1589" i="2" s="1"/>
  <c r="E1589" i="2"/>
  <c r="F1589" i="2"/>
  <c r="G1589" i="2"/>
  <c r="I1589" i="2"/>
  <c r="L1589" i="2"/>
  <c r="N1589" i="2"/>
  <c r="O1589" i="2"/>
  <c r="Q1589" i="2"/>
  <c r="B1590" i="2"/>
  <c r="C1590" i="2"/>
  <c r="D1590" i="2"/>
  <c r="G1590" i="2" s="1"/>
  <c r="E1590" i="2"/>
  <c r="F1590" i="2"/>
  <c r="H1590" i="2"/>
  <c r="I1590" i="2"/>
  <c r="K1590" i="2"/>
  <c r="L1590" i="2"/>
  <c r="M1590" i="2"/>
  <c r="N1590" i="2"/>
  <c r="P1590" i="2"/>
  <c r="B1591" i="2"/>
  <c r="C1591" i="2"/>
  <c r="D1591" i="2"/>
  <c r="N1591" i="2" s="1"/>
  <c r="E1591" i="2"/>
  <c r="F1591" i="2"/>
  <c r="I1591" i="2"/>
  <c r="L1591" i="2"/>
  <c r="M1591" i="2"/>
  <c r="B1592" i="2"/>
  <c r="C1592" i="2"/>
  <c r="D1592" i="2"/>
  <c r="E1592" i="2"/>
  <c r="F1592" i="2"/>
  <c r="I1592" i="2"/>
  <c r="L1592" i="2"/>
  <c r="B1593" i="2"/>
  <c r="C1593" i="2"/>
  <c r="D1593" i="2"/>
  <c r="N1593" i="2" s="1"/>
  <c r="E1593" i="2"/>
  <c r="F1593" i="2"/>
  <c r="H1593" i="2"/>
  <c r="I1593" i="2"/>
  <c r="J1593" i="2"/>
  <c r="K1593" i="2"/>
  <c r="L1593" i="2"/>
  <c r="M1593" i="2"/>
  <c r="P1593" i="2"/>
  <c r="Q1593" i="2"/>
  <c r="R1593" i="2"/>
  <c r="B1594" i="2"/>
  <c r="C1594" i="2"/>
  <c r="D1594" i="2"/>
  <c r="K1594" i="2" s="1"/>
  <c r="E1594" i="2"/>
  <c r="F1594" i="2"/>
  <c r="I1594" i="2"/>
  <c r="J1594" i="2"/>
  <c r="L1594" i="2"/>
  <c r="Q1594" i="2"/>
  <c r="R1594" i="2"/>
  <c r="B1595" i="2"/>
  <c r="C1595" i="2"/>
  <c r="D1595" i="2"/>
  <c r="E1595" i="2"/>
  <c r="F1595" i="2"/>
  <c r="G1595" i="2"/>
  <c r="H1595" i="2"/>
  <c r="I1595" i="2"/>
  <c r="J1595" i="2"/>
  <c r="K1595" i="2"/>
  <c r="L1595" i="2"/>
  <c r="M1595" i="2"/>
  <c r="N1595" i="2"/>
  <c r="O1595" i="2"/>
  <c r="P1595" i="2"/>
  <c r="Q1595" i="2"/>
  <c r="R1595" i="2"/>
  <c r="B1596" i="2"/>
  <c r="C1596" i="2"/>
  <c r="D1596" i="2"/>
  <c r="K1596" i="2" s="1"/>
  <c r="E1596" i="2"/>
  <c r="F1596" i="2"/>
  <c r="G1596" i="2"/>
  <c r="H1596" i="2"/>
  <c r="I1596" i="2"/>
  <c r="J1596" i="2"/>
  <c r="L1596" i="2"/>
  <c r="M1596" i="2"/>
  <c r="N1596" i="2"/>
  <c r="O1596" i="2"/>
  <c r="P1596" i="2"/>
  <c r="Q1596" i="2"/>
  <c r="R1596" i="2"/>
  <c r="B1597" i="2"/>
  <c r="C1597" i="2"/>
  <c r="D1597" i="2"/>
  <c r="H1597" i="2" s="1"/>
  <c r="E1597" i="2"/>
  <c r="F1597" i="2"/>
  <c r="G1597" i="2"/>
  <c r="I1597" i="2"/>
  <c r="L1597" i="2"/>
  <c r="N1597" i="2"/>
  <c r="O1597" i="2"/>
  <c r="Q1597" i="2"/>
  <c r="B1598" i="2"/>
  <c r="C1598" i="2"/>
  <c r="D1598" i="2"/>
  <c r="G1598" i="2" s="1"/>
  <c r="E1598" i="2"/>
  <c r="F1598" i="2"/>
  <c r="H1598" i="2"/>
  <c r="I1598" i="2"/>
  <c r="K1598" i="2"/>
  <c r="L1598" i="2"/>
  <c r="M1598" i="2"/>
  <c r="N1598" i="2"/>
  <c r="P1598" i="2"/>
  <c r="B1599" i="2"/>
  <c r="C1599" i="2"/>
  <c r="D1599" i="2"/>
  <c r="N1599" i="2" s="1"/>
  <c r="E1599" i="2"/>
  <c r="F1599" i="2"/>
  <c r="I1599" i="2"/>
  <c r="L1599" i="2"/>
  <c r="M1599" i="2"/>
  <c r="B1600" i="2"/>
  <c r="C1600" i="2"/>
  <c r="D1600" i="2"/>
  <c r="E1600" i="2"/>
  <c r="F1600" i="2"/>
  <c r="I1600" i="2"/>
  <c r="L1600" i="2"/>
  <c r="B1601" i="2"/>
  <c r="C1601" i="2"/>
  <c r="D1601" i="2"/>
  <c r="N1601" i="2" s="1"/>
  <c r="E1601" i="2"/>
  <c r="F1601" i="2"/>
  <c r="H1601" i="2"/>
  <c r="I1601" i="2"/>
  <c r="K1601" i="2"/>
  <c r="L1601" i="2"/>
  <c r="P1601" i="2"/>
  <c r="Q1601" i="2"/>
  <c r="R1601" i="2"/>
  <c r="B1602" i="2"/>
  <c r="C1602" i="2"/>
  <c r="D1602" i="2"/>
  <c r="K1602" i="2" s="1"/>
  <c r="E1602" i="2"/>
  <c r="F1602" i="2"/>
  <c r="I1602" i="2"/>
  <c r="J1602" i="2"/>
  <c r="L1602" i="2"/>
  <c r="Q1602" i="2"/>
  <c r="R1602" i="2"/>
  <c r="B1603" i="2"/>
  <c r="C1603" i="2"/>
  <c r="J1603" i="2" s="1"/>
  <c r="D1603" i="2"/>
  <c r="E1603" i="2"/>
  <c r="F1603" i="2"/>
  <c r="G1603" i="2"/>
  <c r="H1603" i="2"/>
  <c r="I1603" i="2"/>
  <c r="K1603" i="2"/>
  <c r="L1603" i="2"/>
  <c r="N1603" i="2"/>
  <c r="O1603" i="2"/>
  <c r="P1603" i="2"/>
  <c r="Q1603" i="2"/>
  <c r="R1603" i="2"/>
  <c r="B1604" i="2"/>
  <c r="C1604" i="2"/>
  <c r="D1604" i="2"/>
  <c r="K1604" i="2" s="1"/>
  <c r="E1604" i="2"/>
  <c r="F1604" i="2"/>
  <c r="G1604" i="2"/>
  <c r="H1604" i="2"/>
  <c r="I1604" i="2"/>
  <c r="J1604" i="2"/>
  <c r="L1604" i="2"/>
  <c r="M1604" i="2"/>
  <c r="N1604" i="2"/>
  <c r="O1604" i="2"/>
  <c r="P1604" i="2"/>
  <c r="Q1604" i="2"/>
  <c r="R1604" i="2"/>
  <c r="B1605" i="2"/>
  <c r="C1605" i="2"/>
  <c r="D1605" i="2"/>
  <c r="H1605" i="2" s="1"/>
  <c r="E1605" i="2"/>
  <c r="F1605" i="2"/>
  <c r="G1605" i="2"/>
  <c r="I1605" i="2"/>
  <c r="L1605" i="2"/>
  <c r="N1605" i="2"/>
  <c r="O1605" i="2"/>
  <c r="Q1605" i="2"/>
  <c r="B1606" i="2"/>
  <c r="C1606" i="2"/>
  <c r="D1606" i="2"/>
  <c r="G1606" i="2" s="1"/>
  <c r="E1606" i="2"/>
  <c r="F1606" i="2"/>
  <c r="H1606" i="2"/>
  <c r="I1606" i="2"/>
  <c r="K1606" i="2"/>
  <c r="L1606" i="2"/>
  <c r="M1606" i="2"/>
  <c r="N1606" i="2"/>
  <c r="P1606" i="2"/>
  <c r="B1607" i="2"/>
  <c r="C1607" i="2"/>
  <c r="D1607" i="2"/>
  <c r="N1607" i="2" s="1"/>
  <c r="E1607" i="2"/>
  <c r="F1607" i="2"/>
  <c r="I1607" i="2"/>
  <c r="L1607" i="2"/>
  <c r="M1607" i="2"/>
  <c r="B1608" i="2"/>
  <c r="C1608" i="2"/>
  <c r="D1608" i="2"/>
  <c r="E1608" i="2"/>
  <c r="F1608" i="2"/>
  <c r="I1608" i="2"/>
  <c r="B1609" i="2"/>
  <c r="C1609" i="2"/>
  <c r="D1609" i="2"/>
  <c r="N1609" i="2" s="1"/>
  <c r="E1609" i="2"/>
  <c r="F1609" i="2"/>
  <c r="H1609" i="2"/>
  <c r="I1609" i="2"/>
  <c r="J1609" i="2"/>
  <c r="K1609" i="2"/>
  <c r="L1609" i="2"/>
  <c r="M1609" i="2"/>
  <c r="P1609" i="2"/>
  <c r="Q1609" i="2"/>
  <c r="R1609" i="2"/>
  <c r="B1610" i="2"/>
  <c r="C1610" i="2"/>
  <c r="D1610" i="2"/>
  <c r="K1610" i="2" s="1"/>
  <c r="E1610" i="2"/>
  <c r="F1610" i="2"/>
  <c r="I1610" i="2"/>
  <c r="J1610" i="2"/>
  <c r="L1610" i="2"/>
  <c r="Q1610" i="2"/>
  <c r="R1610" i="2"/>
  <c r="B1611" i="2"/>
  <c r="C1611" i="2"/>
  <c r="J1611" i="2" s="1"/>
  <c r="D1611" i="2"/>
  <c r="E1611" i="2"/>
  <c r="F1611" i="2"/>
  <c r="G1611" i="2"/>
  <c r="H1611" i="2"/>
  <c r="I1611" i="2"/>
  <c r="K1611" i="2"/>
  <c r="L1611" i="2"/>
  <c r="N1611" i="2"/>
  <c r="O1611" i="2"/>
  <c r="P1611" i="2"/>
  <c r="Q1611" i="2"/>
  <c r="R1611" i="2"/>
  <c r="B1612" i="2"/>
  <c r="C1612" i="2"/>
  <c r="D1612" i="2"/>
  <c r="K1612" i="2" s="1"/>
  <c r="E1612" i="2"/>
  <c r="F1612" i="2"/>
  <c r="G1612" i="2"/>
  <c r="H1612" i="2"/>
  <c r="I1612" i="2"/>
  <c r="J1612" i="2"/>
  <c r="L1612" i="2"/>
  <c r="M1612" i="2"/>
  <c r="N1612" i="2"/>
  <c r="O1612" i="2"/>
  <c r="P1612" i="2"/>
  <c r="Q1612" i="2"/>
  <c r="R1612" i="2"/>
  <c r="B1613" i="2"/>
  <c r="C1613" i="2"/>
  <c r="D1613" i="2"/>
  <c r="H1613" i="2" s="1"/>
  <c r="E1613" i="2"/>
  <c r="F1613" i="2"/>
  <c r="G1613" i="2"/>
  <c r="I1613" i="2"/>
  <c r="L1613" i="2"/>
  <c r="M1613" i="2"/>
  <c r="N1613" i="2"/>
  <c r="O1613" i="2"/>
  <c r="Q1613" i="2"/>
  <c r="B1614" i="2"/>
  <c r="C1614" i="2"/>
  <c r="D1614" i="2"/>
  <c r="G1614" i="2" s="1"/>
  <c r="E1614" i="2"/>
  <c r="F1614" i="2"/>
  <c r="H1614" i="2"/>
  <c r="I1614" i="2"/>
  <c r="L1614" i="2"/>
  <c r="M1614" i="2"/>
  <c r="N1614" i="2"/>
  <c r="P1614" i="2"/>
  <c r="B1615" i="2"/>
  <c r="C1615" i="2"/>
  <c r="D1615" i="2"/>
  <c r="E1615" i="2"/>
  <c r="F1615" i="2"/>
  <c r="G1615" i="2"/>
  <c r="I1615" i="2"/>
  <c r="L1615" i="2"/>
  <c r="M1615" i="2"/>
  <c r="O1615" i="2"/>
  <c r="B1616" i="2"/>
  <c r="C1616" i="2"/>
  <c r="D1616" i="2"/>
  <c r="E1616" i="2"/>
  <c r="F1616" i="2"/>
  <c r="I1616" i="2"/>
  <c r="B1617" i="2"/>
  <c r="C1617" i="2"/>
  <c r="J1617" i="2" s="1"/>
  <c r="D1617" i="2"/>
  <c r="N1617" i="2" s="1"/>
  <c r="E1617" i="2"/>
  <c r="F1617" i="2"/>
  <c r="H1617" i="2"/>
  <c r="I1617" i="2"/>
  <c r="K1617" i="2"/>
  <c r="L1617" i="2"/>
  <c r="M1617" i="2"/>
  <c r="P1617" i="2"/>
  <c r="Q1617" i="2"/>
  <c r="R1617" i="2"/>
  <c r="B1618" i="2"/>
  <c r="C1618" i="2"/>
  <c r="D1618" i="2"/>
  <c r="E1618" i="2"/>
  <c r="F1618" i="2"/>
  <c r="I1618" i="2"/>
  <c r="J1618" i="2"/>
  <c r="B1619" i="2"/>
  <c r="C1619" i="2"/>
  <c r="D1619" i="2"/>
  <c r="E1619" i="2"/>
  <c r="F1619" i="2"/>
  <c r="G1619" i="2"/>
  <c r="H1619" i="2"/>
  <c r="I1619" i="2"/>
  <c r="K1619" i="2"/>
  <c r="L1619" i="2"/>
  <c r="N1619" i="2"/>
  <c r="O1619" i="2"/>
  <c r="P1619" i="2"/>
  <c r="Q1619" i="2"/>
  <c r="R1619" i="2"/>
  <c r="B1620" i="2"/>
  <c r="C1620" i="2"/>
  <c r="D1620" i="2"/>
  <c r="K1620" i="2" s="1"/>
  <c r="E1620" i="2"/>
  <c r="F1620" i="2"/>
  <c r="G1620" i="2"/>
  <c r="H1620" i="2"/>
  <c r="I1620" i="2"/>
  <c r="J1620" i="2"/>
  <c r="L1620" i="2"/>
  <c r="M1620" i="2"/>
  <c r="N1620" i="2"/>
  <c r="O1620" i="2"/>
  <c r="P1620" i="2"/>
  <c r="Q1620" i="2"/>
  <c r="R1620" i="2"/>
  <c r="B1621" i="2"/>
  <c r="C1621" i="2"/>
  <c r="D1621" i="2"/>
  <c r="H1621" i="2" s="1"/>
  <c r="E1621" i="2"/>
  <c r="F1621" i="2"/>
  <c r="G1621" i="2"/>
  <c r="I1621" i="2"/>
  <c r="L1621" i="2"/>
  <c r="M1621" i="2"/>
  <c r="N1621" i="2"/>
  <c r="O1621" i="2"/>
  <c r="Q1621" i="2"/>
  <c r="B1622" i="2"/>
  <c r="C1622" i="2"/>
  <c r="D1622" i="2"/>
  <c r="G1622" i="2" s="1"/>
  <c r="E1622" i="2"/>
  <c r="F1622" i="2"/>
  <c r="H1622" i="2"/>
  <c r="I1622" i="2"/>
  <c r="L1622" i="2"/>
  <c r="M1622" i="2"/>
  <c r="N1622" i="2"/>
  <c r="P1622" i="2"/>
  <c r="B1623" i="2"/>
  <c r="C1623" i="2"/>
  <c r="D1623" i="2"/>
  <c r="E1623" i="2"/>
  <c r="F1623" i="2"/>
  <c r="G1623" i="2"/>
  <c r="I1623" i="2"/>
  <c r="B1624" i="2"/>
  <c r="C1624" i="2"/>
  <c r="D1624" i="2"/>
  <c r="E1624" i="2"/>
  <c r="F1624" i="2"/>
  <c r="I1624" i="2"/>
  <c r="B1625" i="2"/>
  <c r="C1625" i="2"/>
  <c r="J1625" i="2" s="1"/>
  <c r="D1625" i="2"/>
  <c r="N1625" i="2" s="1"/>
  <c r="E1625" i="2"/>
  <c r="F1625" i="2"/>
  <c r="H1625" i="2"/>
  <c r="I1625" i="2"/>
  <c r="K1625" i="2"/>
  <c r="L1625" i="2"/>
  <c r="M1625" i="2"/>
  <c r="P1625" i="2"/>
  <c r="Q1625" i="2"/>
  <c r="R1625" i="2"/>
  <c r="B1626" i="2"/>
  <c r="C1626" i="2"/>
  <c r="D1626" i="2"/>
  <c r="E1626" i="2"/>
  <c r="F1626" i="2"/>
  <c r="I1626" i="2"/>
  <c r="B1627" i="2"/>
  <c r="C1627" i="2"/>
  <c r="D1627" i="2"/>
  <c r="E1627" i="2"/>
  <c r="F1627" i="2"/>
  <c r="G1627" i="2"/>
  <c r="H1627" i="2"/>
  <c r="I1627" i="2"/>
  <c r="K1627" i="2"/>
  <c r="L1627" i="2"/>
  <c r="N1627" i="2"/>
  <c r="O1627" i="2"/>
  <c r="P1627" i="2"/>
  <c r="Q1627" i="2"/>
  <c r="R1627" i="2"/>
  <c r="B1628" i="2"/>
  <c r="C1628" i="2"/>
  <c r="D1628" i="2"/>
  <c r="K1628" i="2" s="1"/>
  <c r="E1628" i="2"/>
  <c r="F1628" i="2"/>
  <c r="G1628" i="2"/>
  <c r="H1628" i="2"/>
  <c r="I1628" i="2"/>
  <c r="J1628" i="2"/>
  <c r="L1628" i="2"/>
  <c r="M1628" i="2"/>
  <c r="N1628" i="2"/>
  <c r="O1628" i="2"/>
  <c r="P1628" i="2"/>
  <c r="Q1628" i="2"/>
  <c r="R1628" i="2"/>
  <c r="B1629" i="2"/>
  <c r="C1629" i="2"/>
  <c r="D1629" i="2"/>
  <c r="H1629" i="2" s="1"/>
  <c r="E1629" i="2"/>
  <c r="F1629" i="2"/>
  <c r="G1629" i="2"/>
  <c r="I1629" i="2"/>
  <c r="L1629" i="2"/>
  <c r="N1629" i="2"/>
  <c r="O1629" i="2"/>
  <c r="Q1629" i="2"/>
  <c r="B1630" i="2"/>
  <c r="C1630" i="2"/>
  <c r="D1630" i="2"/>
  <c r="G1630" i="2" s="1"/>
  <c r="E1630" i="2"/>
  <c r="F1630" i="2"/>
  <c r="H1630" i="2"/>
  <c r="I1630" i="2"/>
  <c r="K1630" i="2"/>
  <c r="L1630" i="2"/>
  <c r="M1630" i="2"/>
  <c r="N1630" i="2"/>
  <c r="P1630" i="2"/>
  <c r="B1631" i="2"/>
  <c r="C1631" i="2"/>
  <c r="D1631" i="2"/>
  <c r="E1631" i="2"/>
  <c r="F1631" i="2"/>
  <c r="G1631" i="2"/>
  <c r="I1631" i="2"/>
  <c r="B1632" i="2"/>
  <c r="C1632" i="2"/>
  <c r="D1632" i="2"/>
  <c r="E1632" i="2"/>
  <c r="F1632" i="2"/>
  <c r="I1632" i="2"/>
  <c r="B1633" i="2"/>
  <c r="C1633" i="2"/>
  <c r="J1633" i="2" s="1"/>
  <c r="D1633" i="2"/>
  <c r="N1633" i="2" s="1"/>
  <c r="E1633" i="2"/>
  <c r="F1633" i="2"/>
  <c r="H1633" i="2"/>
  <c r="I1633" i="2"/>
  <c r="K1633" i="2"/>
  <c r="L1633" i="2"/>
  <c r="M1633" i="2"/>
  <c r="P1633" i="2"/>
  <c r="Q1633" i="2"/>
  <c r="R1633" i="2"/>
  <c r="B1634" i="2"/>
  <c r="C1634" i="2"/>
  <c r="D1634" i="2"/>
  <c r="E1634" i="2"/>
  <c r="F1634" i="2"/>
  <c r="I1634" i="2"/>
  <c r="B1635" i="2"/>
  <c r="C1635" i="2"/>
  <c r="D1635" i="2"/>
  <c r="E1635" i="2"/>
  <c r="F1635" i="2"/>
  <c r="G1635" i="2"/>
  <c r="H1635" i="2"/>
  <c r="I1635" i="2"/>
  <c r="K1635" i="2"/>
  <c r="L1635" i="2"/>
  <c r="N1635" i="2"/>
  <c r="O1635" i="2"/>
  <c r="P1635" i="2"/>
  <c r="Q1635" i="2"/>
  <c r="R1635" i="2"/>
  <c r="B1636" i="2"/>
  <c r="C1636" i="2"/>
  <c r="D1636" i="2"/>
  <c r="K1636" i="2" s="1"/>
  <c r="E1636" i="2"/>
  <c r="F1636" i="2"/>
  <c r="G1636" i="2"/>
  <c r="H1636" i="2"/>
  <c r="I1636" i="2"/>
  <c r="J1636" i="2"/>
  <c r="L1636" i="2"/>
  <c r="M1636" i="2"/>
  <c r="N1636" i="2"/>
  <c r="O1636" i="2"/>
  <c r="P1636" i="2"/>
  <c r="Q1636" i="2"/>
  <c r="R1636" i="2"/>
  <c r="B1637" i="2"/>
  <c r="C1637" i="2"/>
  <c r="D1637" i="2"/>
  <c r="H1637" i="2" s="1"/>
  <c r="E1637" i="2"/>
  <c r="F1637" i="2"/>
  <c r="G1637" i="2"/>
  <c r="I1637" i="2"/>
  <c r="L1637" i="2"/>
  <c r="N1637" i="2"/>
  <c r="O1637" i="2"/>
  <c r="Q1637" i="2"/>
  <c r="B1638" i="2"/>
  <c r="C1638" i="2"/>
  <c r="D1638" i="2"/>
  <c r="G1638" i="2" s="1"/>
  <c r="E1638" i="2"/>
  <c r="F1638" i="2"/>
  <c r="H1638" i="2"/>
  <c r="I1638" i="2"/>
  <c r="K1638" i="2"/>
  <c r="L1638" i="2"/>
  <c r="M1638" i="2"/>
  <c r="N1638" i="2"/>
  <c r="P1638" i="2"/>
  <c r="B1639" i="2"/>
  <c r="C1639" i="2"/>
  <c r="D1639" i="2"/>
  <c r="E1639" i="2"/>
  <c r="F1639" i="2"/>
  <c r="I1639" i="2"/>
  <c r="B1640" i="2"/>
  <c r="C1640" i="2"/>
  <c r="D1640" i="2"/>
  <c r="E1640" i="2"/>
  <c r="F1640" i="2"/>
  <c r="I1640" i="2"/>
  <c r="B1641" i="2"/>
  <c r="C1641" i="2"/>
  <c r="D1641" i="2"/>
  <c r="N1641" i="2" s="1"/>
  <c r="E1641" i="2"/>
  <c r="F1641" i="2"/>
  <c r="H1641" i="2"/>
  <c r="I1641" i="2"/>
  <c r="J1641" i="2"/>
  <c r="K1641" i="2"/>
  <c r="L1641" i="2"/>
  <c r="M1641" i="2"/>
  <c r="P1641" i="2"/>
  <c r="Q1641" i="2"/>
  <c r="R1641" i="2"/>
  <c r="B1642" i="2"/>
  <c r="C1642" i="2"/>
  <c r="D1642" i="2"/>
  <c r="E1642" i="2"/>
  <c r="F1642" i="2"/>
  <c r="I1642" i="2"/>
  <c r="B1643" i="2"/>
  <c r="C1643" i="2"/>
  <c r="D1643" i="2"/>
  <c r="E1643" i="2"/>
  <c r="F1643" i="2"/>
  <c r="G1643" i="2"/>
  <c r="H1643" i="2"/>
  <c r="I1643" i="2"/>
  <c r="K1643" i="2"/>
  <c r="L1643" i="2"/>
  <c r="N1643" i="2"/>
  <c r="O1643" i="2"/>
  <c r="P1643" i="2"/>
  <c r="Q1643" i="2"/>
  <c r="R1643" i="2"/>
  <c r="B1644" i="2"/>
  <c r="C1644" i="2"/>
  <c r="D1644" i="2"/>
  <c r="K1644" i="2" s="1"/>
  <c r="E1644" i="2"/>
  <c r="F1644" i="2"/>
  <c r="G1644" i="2"/>
  <c r="H1644" i="2"/>
  <c r="I1644" i="2"/>
  <c r="J1644" i="2"/>
  <c r="L1644" i="2"/>
  <c r="M1644" i="2"/>
  <c r="N1644" i="2"/>
  <c r="O1644" i="2"/>
  <c r="P1644" i="2"/>
  <c r="Q1644" i="2"/>
  <c r="R1644" i="2"/>
  <c r="B1645" i="2"/>
  <c r="C1645" i="2"/>
  <c r="D1645" i="2"/>
  <c r="H1645" i="2" s="1"/>
  <c r="E1645" i="2"/>
  <c r="F1645" i="2"/>
  <c r="G1645" i="2"/>
  <c r="I1645" i="2"/>
  <c r="L1645" i="2"/>
  <c r="N1645" i="2"/>
  <c r="O1645" i="2"/>
  <c r="Q1645" i="2"/>
  <c r="B1646" i="2"/>
  <c r="C1646" i="2"/>
  <c r="D1646" i="2"/>
  <c r="G1646" i="2" s="1"/>
  <c r="E1646" i="2"/>
  <c r="F1646" i="2"/>
  <c r="H1646" i="2"/>
  <c r="I1646" i="2"/>
  <c r="K1646" i="2"/>
  <c r="L1646" i="2"/>
  <c r="M1646" i="2"/>
  <c r="N1646" i="2"/>
  <c r="P1646" i="2"/>
  <c r="B1647" i="2"/>
  <c r="C1647" i="2"/>
  <c r="D1647" i="2"/>
  <c r="E1647" i="2"/>
  <c r="F1647" i="2"/>
  <c r="I1647" i="2"/>
  <c r="B1648" i="2"/>
  <c r="C1648" i="2"/>
  <c r="D1648" i="2"/>
  <c r="E1648" i="2"/>
  <c r="F1648" i="2"/>
  <c r="I1648" i="2"/>
  <c r="K1648" i="2"/>
  <c r="L1648" i="2"/>
  <c r="N1648" i="2"/>
  <c r="B1649" i="2"/>
  <c r="C1649" i="2"/>
  <c r="D1649" i="2"/>
  <c r="N1649" i="2" s="1"/>
  <c r="E1649" i="2"/>
  <c r="F1649" i="2"/>
  <c r="H1649" i="2"/>
  <c r="I1649" i="2"/>
  <c r="J1649" i="2"/>
  <c r="K1649" i="2"/>
  <c r="L1649" i="2"/>
  <c r="M1649" i="2"/>
  <c r="P1649" i="2"/>
  <c r="Q1649" i="2"/>
  <c r="R1649" i="2"/>
  <c r="B1650" i="2"/>
  <c r="C1650" i="2"/>
  <c r="D1650" i="2"/>
  <c r="E1650" i="2"/>
  <c r="F1650" i="2"/>
  <c r="I1650" i="2"/>
  <c r="B1651" i="2"/>
  <c r="C1651" i="2"/>
  <c r="D1651" i="2"/>
  <c r="E1651" i="2"/>
  <c r="F1651" i="2"/>
  <c r="G1651" i="2"/>
  <c r="H1651" i="2"/>
  <c r="I1651" i="2"/>
  <c r="K1651" i="2"/>
  <c r="L1651" i="2"/>
  <c r="N1651" i="2"/>
  <c r="O1651" i="2"/>
  <c r="P1651" i="2"/>
  <c r="Q1651" i="2"/>
  <c r="R1651" i="2"/>
  <c r="B1652" i="2"/>
  <c r="C1652" i="2"/>
  <c r="D1652" i="2"/>
  <c r="K1652" i="2" s="1"/>
  <c r="E1652" i="2"/>
  <c r="F1652" i="2"/>
  <c r="G1652" i="2"/>
  <c r="H1652" i="2"/>
  <c r="I1652" i="2"/>
  <c r="J1652" i="2"/>
  <c r="L1652" i="2"/>
  <c r="M1652" i="2"/>
  <c r="N1652" i="2"/>
  <c r="O1652" i="2"/>
  <c r="P1652" i="2"/>
  <c r="Q1652" i="2"/>
  <c r="R1652" i="2"/>
  <c r="B1653" i="2"/>
  <c r="C1653" i="2"/>
  <c r="D1653" i="2"/>
  <c r="H1653" i="2" s="1"/>
  <c r="E1653" i="2"/>
  <c r="F1653" i="2"/>
  <c r="G1653" i="2"/>
  <c r="I1653" i="2"/>
  <c r="L1653" i="2"/>
  <c r="N1653" i="2"/>
  <c r="O1653" i="2"/>
  <c r="Q1653" i="2"/>
  <c r="B1654" i="2"/>
  <c r="C1654" i="2"/>
  <c r="D1654" i="2"/>
  <c r="G1654" i="2" s="1"/>
  <c r="E1654" i="2"/>
  <c r="F1654" i="2"/>
  <c r="H1654" i="2"/>
  <c r="I1654" i="2"/>
  <c r="K1654" i="2"/>
  <c r="L1654" i="2"/>
  <c r="M1654" i="2"/>
  <c r="N1654" i="2"/>
  <c r="P1654" i="2"/>
  <c r="B1655" i="2"/>
  <c r="C1655" i="2"/>
  <c r="D1655" i="2"/>
  <c r="E1655" i="2"/>
  <c r="F1655" i="2"/>
  <c r="I1655" i="2"/>
  <c r="B1656" i="2"/>
  <c r="C1656" i="2"/>
  <c r="D1656" i="2"/>
  <c r="E1656" i="2"/>
  <c r="F1656" i="2"/>
  <c r="I1656" i="2"/>
  <c r="K1656" i="2"/>
  <c r="L1656" i="2"/>
  <c r="N1656" i="2"/>
  <c r="B1657" i="2"/>
  <c r="C1657" i="2"/>
  <c r="M1657" i="2" s="1"/>
  <c r="D1657" i="2"/>
  <c r="N1657" i="2" s="1"/>
  <c r="E1657" i="2"/>
  <c r="F1657" i="2"/>
  <c r="H1657" i="2"/>
  <c r="I1657" i="2"/>
  <c r="J1657" i="2"/>
  <c r="K1657" i="2"/>
  <c r="L1657" i="2"/>
  <c r="P1657" i="2"/>
  <c r="Q1657" i="2"/>
  <c r="R1657" i="2"/>
  <c r="B1658" i="2"/>
  <c r="C1658" i="2"/>
  <c r="D1658" i="2"/>
  <c r="E1658" i="2"/>
  <c r="F1658" i="2"/>
  <c r="I1658" i="2"/>
  <c r="J1658" i="2"/>
  <c r="L1658" i="2"/>
  <c r="Q1658" i="2"/>
  <c r="R1658" i="2"/>
  <c r="B1659" i="2"/>
  <c r="C1659" i="2"/>
  <c r="D1659" i="2"/>
  <c r="E1659" i="2"/>
  <c r="F1659" i="2"/>
  <c r="G1659" i="2"/>
  <c r="H1659" i="2"/>
  <c r="I1659" i="2"/>
  <c r="K1659" i="2"/>
  <c r="L1659" i="2"/>
  <c r="N1659" i="2"/>
  <c r="O1659" i="2"/>
  <c r="P1659" i="2"/>
  <c r="Q1659" i="2"/>
  <c r="R1659" i="2"/>
  <c r="B1660" i="2"/>
  <c r="C1660" i="2"/>
  <c r="D1660" i="2"/>
  <c r="K1660" i="2" s="1"/>
  <c r="E1660" i="2"/>
  <c r="F1660" i="2"/>
  <c r="G1660" i="2"/>
  <c r="H1660" i="2"/>
  <c r="I1660" i="2"/>
  <c r="J1660" i="2"/>
  <c r="L1660" i="2"/>
  <c r="M1660" i="2"/>
  <c r="N1660" i="2"/>
  <c r="O1660" i="2"/>
  <c r="P1660" i="2"/>
  <c r="Q1660" i="2"/>
  <c r="R1660" i="2"/>
  <c r="B1661" i="2"/>
  <c r="C1661" i="2"/>
  <c r="D1661" i="2"/>
  <c r="H1661" i="2" s="1"/>
  <c r="E1661" i="2"/>
  <c r="F1661" i="2"/>
  <c r="G1661" i="2"/>
  <c r="I1661" i="2"/>
  <c r="L1661" i="2"/>
  <c r="N1661" i="2"/>
  <c r="O1661" i="2"/>
  <c r="Q1661" i="2"/>
  <c r="B1662" i="2"/>
  <c r="C1662" i="2"/>
  <c r="D1662" i="2"/>
  <c r="G1662" i="2" s="1"/>
  <c r="E1662" i="2"/>
  <c r="F1662" i="2"/>
  <c r="H1662" i="2"/>
  <c r="I1662" i="2"/>
  <c r="K1662" i="2"/>
  <c r="L1662" i="2"/>
  <c r="M1662" i="2"/>
  <c r="N1662" i="2"/>
  <c r="P1662" i="2"/>
  <c r="B1663" i="2"/>
  <c r="C1663" i="2"/>
  <c r="D1663" i="2"/>
  <c r="E1663" i="2"/>
  <c r="F1663" i="2"/>
  <c r="G1663" i="2"/>
  <c r="I1663" i="2"/>
  <c r="L1663" i="2"/>
  <c r="M1663" i="2"/>
  <c r="O1663" i="2"/>
  <c r="B1664" i="2"/>
  <c r="C1664" i="2"/>
  <c r="D1664" i="2"/>
  <c r="E1664" i="2"/>
  <c r="F1664" i="2"/>
  <c r="I1664" i="2"/>
  <c r="K1664" i="2"/>
  <c r="L1664" i="2"/>
  <c r="N1664" i="2"/>
  <c r="B1665" i="2"/>
  <c r="C1665" i="2"/>
  <c r="D1665" i="2"/>
  <c r="N1665" i="2" s="1"/>
  <c r="E1665" i="2"/>
  <c r="F1665" i="2"/>
  <c r="H1665" i="2"/>
  <c r="I1665" i="2"/>
  <c r="J1665" i="2"/>
  <c r="K1665" i="2"/>
  <c r="L1665" i="2"/>
  <c r="M1665" i="2"/>
  <c r="P1665" i="2"/>
  <c r="Q1665" i="2"/>
  <c r="R1665" i="2"/>
  <c r="B1666" i="2"/>
  <c r="C1666" i="2"/>
  <c r="D1666" i="2"/>
  <c r="E1666" i="2"/>
  <c r="F1666" i="2"/>
  <c r="I1666" i="2"/>
  <c r="J1666" i="2"/>
  <c r="L1666" i="2"/>
  <c r="Q1666" i="2"/>
  <c r="R1666" i="2"/>
  <c r="B1667" i="2"/>
  <c r="C1667" i="2"/>
  <c r="D1667" i="2"/>
  <c r="E1667" i="2"/>
  <c r="F1667" i="2"/>
  <c r="G1667" i="2"/>
  <c r="H1667" i="2"/>
  <c r="I1667" i="2"/>
  <c r="K1667" i="2"/>
  <c r="L1667" i="2"/>
  <c r="N1667" i="2"/>
  <c r="O1667" i="2"/>
  <c r="P1667" i="2"/>
  <c r="Q1667" i="2"/>
  <c r="R1667" i="2"/>
  <c r="B1668" i="2"/>
  <c r="C1668" i="2"/>
  <c r="D1668" i="2"/>
  <c r="K1668" i="2" s="1"/>
  <c r="E1668" i="2"/>
  <c r="F1668" i="2"/>
  <c r="G1668" i="2"/>
  <c r="H1668" i="2"/>
  <c r="I1668" i="2"/>
  <c r="J1668" i="2"/>
  <c r="L1668" i="2"/>
  <c r="M1668" i="2"/>
  <c r="N1668" i="2"/>
  <c r="O1668" i="2"/>
  <c r="P1668" i="2"/>
  <c r="Q1668" i="2"/>
  <c r="R1668" i="2"/>
  <c r="B1669" i="2"/>
  <c r="C1669" i="2"/>
  <c r="D1669" i="2"/>
  <c r="E1669" i="2"/>
  <c r="F1669" i="2"/>
  <c r="G1669" i="2"/>
  <c r="I1669" i="2"/>
  <c r="L1669" i="2"/>
  <c r="N1669" i="2"/>
  <c r="O1669" i="2"/>
  <c r="Q1669" i="2"/>
  <c r="B1670" i="2"/>
  <c r="C1670" i="2"/>
  <c r="D1670" i="2"/>
  <c r="G1670" i="2" s="1"/>
  <c r="E1670" i="2"/>
  <c r="F1670" i="2"/>
  <c r="H1670" i="2"/>
  <c r="I1670" i="2"/>
  <c r="K1670" i="2"/>
  <c r="L1670" i="2"/>
  <c r="M1670" i="2"/>
  <c r="N1670" i="2"/>
  <c r="P1670" i="2"/>
  <c r="B1671" i="2"/>
  <c r="C1671" i="2"/>
  <c r="D1671" i="2"/>
  <c r="R1671" i="2" s="1"/>
  <c r="E1671" i="2"/>
  <c r="F1671" i="2"/>
  <c r="G1671" i="2"/>
  <c r="I1671" i="2"/>
  <c r="J1671" i="2"/>
  <c r="L1671" i="2"/>
  <c r="M1671" i="2"/>
  <c r="O1671" i="2"/>
  <c r="B1672" i="2"/>
  <c r="C1672" i="2"/>
  <c r="D1672" i="2"/>
  <c r="E1672" i="2"/>
  <c r="F1672" i="2"/>
  <c r="I1672" i="2"/>
  <c r="B1673" i="2"/>
  <c r="C1673" i="2"/>
  <c r="J1673" i="2" s="1"/>
  <c r="D1673" i="2"/>
  <c r="N1673" i="2" s="1"/>
  <c r="E1673" i="2"/>
  <c r="F1673" i="2"/>
  <c r="H1673" i="2"/>
  <c r="I1673" i="2"/>
  <c r="K1673" i="2"/>
  <c r="L1673" i="2"/>
  <c r="M1673" i="2"/>
  <c r="P1673" i="2"/>
  <c r="Q1673" i="2"/>
  <c r="R1673" i="2"/>
  <c r="B1674" i="2"/>
  <c r="C1674" i="2"/>
  <c r="D1674" i="2"/>
  <c r="E1674" i="2"/>
  <c r="F1674" i="2"/>
  <c r="I1674" i="2"/>
  <c r="Q1674" i="2"/>
  <c r="R1674" i="2"/>
  <c r="B1675" i="2"/>
  <c r="C1675" i="2"/>
  <c r="D1675" i="2"/>
  <c r="E1675" i="2"/>
  <c r="F1675" i="2"/>
  <c r="G1675" i="2"/>
  <c r="H1675" i="2"/>
  <c r="I1675" i="2"/>
  <c r="J1675" i="2"/>
  <c r="K1675" i="2"/>
  <c r="L1675" i="2"/>
  <c r="M1675" i="2"/>
  <c r="N1675" i="2"/>
  <c r="O1675" i="2"/>
  <c r="P1675" i="2"/>
  <c r="Q1675" i="2"/>
  <c r="R1675" i="2"/>
  <c r="B1676" i="2"/>
  <c r="C1676" i="2"/>
  <c r="D1676" i="2"/>
  <c r="K1676" i="2" s="1"/>
  <c r="E1676" i="2"/>
  <c r="F1676" i="2"/>
  <c r="G1676" i="2"/>
  <c r="H1676" i="2"/>
  <c r="I1676" i="2"/>
  <c r="J1676" i="2"/>
  <c r="L1676" i="2"/>
  <c r="M1676" i="2"/>
  <c r="N1676" i="2"/>
  <c r="O1676" i="2"/>
  <c r="P1676" i="2"/>
  <c r="Q1676" i="2"/>
  <c r="R1676" i="2"/>
  <c r="B1677" i="2"/>
  <c r="C1677" i="2"/>
  <c r="D1677" i="2"/>
  <c r="E1677" i="2"/>
  <c r="F1677" i="2"/>
  <c r="G1677" i="2"/>
  <c r="I1677" i="2"/>
  <c r="L1677" i="2"/>
  <c r="N1677" i="2"/>
  <c r="O1677" i="2"/>
  <c r="Q1677" i="2"/>
  <c r="B1678" i="2"/>
  <c r="C1678" i="2"/>
  <c r="D1678" i="2"/>
  <c r="G1678" i="2" s="1"/>
  <c r="E1678" i="2"/>
  <c r="F1678" i="2"/>
  <c r="H1678" i="2"/>
  <c r="I1678" i="2"/>
  <c r="K1678" i="2"/>
  <c r="L1678" i="2"/>
  <c r="M1678" i="2"/>
  <c r="N1678" i="2"/>
  <c r="P1678" i="2"/>
  <c r="B1679" i="2"/>
  <c r="C1679" i="2"/>
  <c r="D1679" i="2"/>
  <c r="R1679" i="2" s="1"/>
  <c r="E1679" i="2"/>
  <c r="F1679" i="2"/>
  <c r="G1679" i="2"/>
  <c r="I1679" i="2"/>
  <c r="J1679" i="2"/>
  <c r="L1679" i="2"/>
  <c r="M1679" i="2"/>
  <c r="O1679" i="2"/>
  <c r="B1680" i="2"/>
  <c r="C1680" i="2"/>
  <c r="D1680" i="2"/>
  <c r="E1680" i="2"/>
  <c r="F1680" i="2"/>
  <c r="I1680" i="2"/>
  <c r="B1681" i="2"/>
  <c r="C1681" i="2"/>
  <c r="J1681" i="2" s="1"/>
  <c r="D1681" i="2"/>
  <c r="N1681" i="2" s="1"/>
  <c r="E1681" i="2"/>
  <c r="F1681" i="2"/>
  <c r="H1681" i="2"/>
  <c r="I1681" i="2"/>
  <c r="K1681" i="2"/>
  <c r="L1681" i="2"/>
  <c r="M1681" i="2"/>
  <c r="P1681" i="2"/>
  <c r="Q1681" i="2"/>
  <c r="R1681" i="2"/>
  <c r="B1682" i="2"/>
  <c r="C1682" i="2"/>
  <c r="D1682" i="2"/>
  <c r="E1682" i="2"/>
  <c r="F1682" i="2"/>
  <c r="I1682" i="2"/>
  <c r="Q1682" i="2"/>
  <c r="R1682" i="2"/>
  <c r="B1683" i="2"/>
  <c r="C1683" i="2"/>
  <c r="D1683" i="2"/>
  <c r="E1683" i="2"/>
  <c r="F1683" i="2"/>
  <c r="G1683" i="2"/>
  <c r="H1683" i="2"/>
  <c r="I1683" i="2"/>
  <c r="K1683" i="2"/>
  <c r="L1683" i="2"/>
  <c r="N1683" i="2"/>
  <c r="O1683" i="2"/>
  <c r="P1683" i="2"/>
  <c r="Q1683" i="2"/>
  <c r="R1683" i="2"/>
  <c r="B1684" i="2"/>
  <c r="C1684" i="2"/>
  <c r="D1684" i="2"/>
  <c r="K1684" i="2" s="1"/>
  <c r="E1684" i="2"/>
  <c r="F1684" i="2"/>
  <c r="G1684" i="2"/>
  <c r="H1684" i="2"/>
  <c r="I1684" i="2"/>
  <c r="J1684" i="2"/>
  <c r="L1684" i="2"/>
  <c r="M1684" i="2"/>
  <c r="N1684" i="2"/>
  <c r="O1684" i="2"/>
  <c r="P1684" i="2"/>
  <c r="Q1684" i="2"/>
  <c r="R1684" i="2"/>
  <c r="B1685" i="2"/>
  <c r="C1685" i="2"/>
  <c r="D1685" i="2"/>
  <c r="G1685" i="2" s="1"/>
  <c r="E1685" i="2"/>
  <c r="F1685" i="2"/>
  <c r="I1685" i="2"/>
  <c r="L1685" i="2"/>
  <c r="N1685" i="2"/>
  <c r="O1685" i="2"/>
  <c r="Q1685" i="2"/>
  <c r="B1686" i="2"/>
  <c r="C1686" i="2"/>
  <c r="D1686" i="2"/>
  <c r="G1686" i="2" s="1"/>
  <c r="E1686" i="2"/>
  <c r="F1686" i="2"/>
  <c r="H1686" i="2"/>
  <c r="I1686" i="2"/>
  <c r="K1686" i="2"/>
  <c r="L1686" i="2"/>
  <c r="M1686" i="2"/>
  <c r="N1686" i="2"/>
  <c r="P1686" i="2"/>
  <c r="B1687" i="2"/>
  <c r="C1687" i="2"/>
  <c r="D1687" i="2"/>
  <c r="E1687" i="2"/>
  <c r="F1687" i="2"/>
  <c r="I1687" i="2"/>
  <c r="B1688" i="2"/>
  <c r="C1688" i="2"/>
  <c r="D1688" i="2"/>
  <c r="E1688" i="2"/>
  <c r="F1688" i="2"/>
  <c r="I1688" i="2"/>
  <c r="J1688" i="2"/>
  <c r="K1688" i="2"/>
  <c r="Q1688" i="2"/>
  <c r="R1688" i="2"/>
  <c r="B1689" i="2"/>
  <c r="C1689" i="2"/>
  <c r="J1689" i="2" s="1"/>
  <c r="D1689" i="2"/>
  <c r="N1689" i="2" s="1"/>
  <c r="E1689" i="2"/>
  <c r="F1689" i="2"/>
  <c r="H1689" i="2"/>
  <c r="I1689" i="2"/>
  <c r="K1689" i="2"/>
  <c r="L1689" i="2"/>
  <c r="M1689" i="2"/>
  <c r="P1689" i="2"/>
  <c r="Q1689" i="2"/>
  <c r="R1689" i="2"/>
  <c r="B1690" i="2"/>
  <c r="C1690" i="2"/>
  <c r="D1690" i="2"/>
  <c r="E1690" i="2"/>
  <c r="F1690" i="2"/>
  <c r="I1690" i="2"/>
  <c r="O1690" i="2"/>
  <c r="P1690" i="2"/>
  <c r="Q1690" i="2"/>
  <c r="B1691" i="2"/>
  <c r="C1691" i="2"/>
  <c r="D1691" i="2"/>
  <c r="E1691" i="2"/>
  <c r="F1691" i="2"/>
  <c r="G1691" i="2"/>
  <c r="H1691" i="2"/>
  <c r="I1691" i="2"/>
  <c r="K1691" i="2"/>
  <c r="L1691" i="2"/>
  <c r="N1691" i="2"/>
  <c r="O1691" i="2"/>
  <c r="P1691" i="2"/>
  <c r="Q1691" i="2"/>
  <c r="R1691" i="2"/>
  <c r="B1692" i="2"/>
  <c r="C1692" i="2"/>
  <c r="D1692" i="2"/>
  <c r="K1692" i="2" s="1"/>
  <c r="E1692" i="2"/>
  <c r="F1692" i="2"/>
  <c r="G1692" i="2"/>
  <c r="H1692" i="2"/>
  <c r="I1692" i="2"/>
  <c r="J1692" i="2"/>
  <c r="L1692" i="2"/>
  <c r="M1692" i="2"/>
  <c r="N1692" i="2"/>
  <c r="O1692" i="2"/>
  <c r="P1692" i="2"/>
  <c r="Q1692" i="2"/>
  <c r="R1692" i="2"/>
  <c r="B1693" i="2"/>
  <c r="C1693" i="2"/>
  <c r="D1693" i="2"/>
  <c r="E1693" i="2"/>
  <c r="F1693" i="2"/>
  <c r="G1693" i="2"/>
  <c r="I1693" i="2"/>
  <c r="L1693" i="2"/>
  <c r="M1693" i="2"/>
  <c r="N1693" i="2"/>
  <c r="O1693" i="2"/>
  <c r="Q1693" i="2"/>
  <c r="B1694" i="2"/>
  <c r="C1694" i="2"/>
  <c r="D1694" i="2"/>
  <c r="E1694" i="2"/>
  <c r="F1694" i="2"/>
  <c r="I1694" i="2"/>
  <c r="N1694" i="2"/>
  <c r="P1694" i="2"/>
  <c r="B1695" i="2"/>
  <c r="C1695" i="2"/>
  <c r="D1695" i="2"/>
  <c r="E1695" i="2"/>
  <c r="F1695" i="2"/>
  <c r="G1695" i="2"/>
  <c r="I1695" i="2"/>
  <c r="J1695" i="2"/>
  <c r="K1695" i="2"/>
  <c r="L1695" i="2"/>
  <c r="M1695" i="2"/>
  <c r="O1695" i="2"/>
  <c r="R1695" i="2"/>
  <c r="B1696" i="2"/>
  <c r="C1696" i="2"/>
  <c r="D1696" i="2"/>
  <c r="E1696" i="2"/>
  <c r="F1696" i="2"/>
  <c r="I1696" i="2"/>
  <c r="Q1696" i="2"/>
  <c r="B1697" i="2"/>
  <c r="C1697" i="2"/>
  <c r="D1697" i="2"/>
  <c r="N1697" i="2" s="1"/>
  <c r="E1697" i="2"/>
  <c r="F1697" i="2"/>
  <c r="H1697" i="2"/>
  <c r="I1697" i="2"/>
  <c r="J1697" i="2"/>
  <c r="K1697" i="2"/>
  <c r="L1697" i="2"/>
  <c r="M1697" i="2"/>
  <c r="P1697" i="2"/>
  <c r="Q1697" i="2"/>
  <c r="R1697" i="2"/>
  <c r="B1698" i="2"/>
  <c r="C1698" i="2"/>
  <c r="D1698" i="2"/>
  <c r="P1698" i="2" s="1"/>
  <c r="E1698" i="2"/>
  <c r="F1698" i="2"/>
  <c r="G1698" i="2"/>
  <c r="H1698" i="2"/>
  <c r="I1698" i="2"/>
  <c r="J1698" i="2"/>
  <c r="L1698" i="2"/>
  <c r="O1698" i="2"/>
  <c r="Q1698" i="2"/>
  <c r="R1698" i="2"/>
  <c r="B1699" i="2"/>
  <c r="C1699" i="2"/>
  <c r="D1699" i="2"/>
  <c r="E1699" i="2"/>
  <c r="F1699" i="2"/>
  <c r="G1699" i="2"/>
  <c r="H1699" i="2"/>
  <c r="I1699" i="2"/>
  <c r="K1699" i="2"/>
  <c r="L1699" i="2"/>
  <c r="N1699" i="2"/>
  <c r="O1699" i="2"/>
  <c r="P1699" i="2"/>
  <c r="Q1699" i="2"/>
  <c r="R1699" i="2"/>
  <c r="B1700" i="2"/>
  <c r="C1700" i="2"/>
  <c r="D1700" i="2"/>
  <c r="K1700" i="2" s="1"/>
  <c r="E1700" i="2"/>
  <c r="F1700" i="2"/>
  <c r="G1700" i="2"/>
  <c r="H1700" i="2"/>
  <c r="I1700" i="2"/>
  <c r="J1700" i="2"/>
  <c r="L1700" i="2"/>
  <c r="M1700" i="2"/>
  <c r="N1700" i="2"/>
  <c r="O1700" i="2"/>
  <c r="P1700" i="2"/>
  <c r="Q1700" i="2"/>
  <c r="R1700" i="2"/>
  <c r="B1701" i="2"/>
  <c r="C1701" i="2"/>
  <c r="D1701" i="2"/>
  <c r="E1701" i="2"/>
  <c r="F1701" i="2"/>
  <c r="I1701" i="2"/>
  <c r="O1701" i="2"/>
  <c r="Q1701" i="2"/>
  <c r="B1702" i="2"/>
  <c r="C1702" i="2"/>
  <c r="D1702" i="2"/>
  <c r="E1702" i="2"/>
  <c r="F1702" i="2"/>
  <c r="H1702" i="2"/>
  <c r="I1702" i="2"/>
  <c r="K1702" i="2"/>
  <c r="L1702" i="2"/>
  <c r="M1702" i="2"/>
  <c r="N1702" i="2"/>
  <c r="P1702" i="2"/>
  <c r="B1703" i="2"/>
  <c r="C1703" i="2"/>
  <c r="D1703" i="2"/>
  <c r="E1703" i="2"/>
  <c r="F1703" i="2"/>
  <c r="I1703" i="2"/>
  <c r="M1703" i="2"/>
  <c r="O1703" i="2"/>
  <c r="B1704" i="2"/>
  <c r="C1704" i="2"/>
  <c r="D1704" i="2"/>
  <c r="E1704" i="2"/>
  <c r="F1704" i="2"/>
  <c r="I1704" i="2"/>
  <c r="J1704" i="2"/>
  <c r="K1704" i="2"/>
  <c r="Q1704" i="2"/>
  <c r="R1704" i="2"/>
  <c r="B1705" i="2"/>
  <c r="C1705" i="2"/>
  <c r="J1705" i="2" s="1"/>
  <c r="D1705" i="2"/>
  <c r="N1705" i="2" s="1"/>
  <c r="E1705" i="2"/>
  <c r="F1705" i="2"/>
  <c r="H1705" i="2"/>
  <c r="I1705" i="2"/>
  <c r="K1705" i="2"/>
  <c r="L1705" i="2"/>
  <c r="M1705" i="2"/>
  <c r="P1705" i="2"/>
  <c r="Q1705" i="2"/>
  <c r="R1705" i="2"/>
  <c r="B1706" i="2"/>
  <c r="C1706" i="2"/>
  <c r="D1706" i="2"/>
  <c r="E1706" i="2"/>
  <c r="F1706" i="2"/>
  <c r="I1706" i="2"/>
  <c r="O1706" i="2"/>
  <c r="P1706" i="2"/>
  <c r="Q1706" i="2"/>
  <c r="B1707" i="2"/>
  <c r="C1707" i="2"/>
  <c r="D1707" i="2"/>
  <c r="E1707" i="2"/>
  <c r="F1707" i="2"/>
  <c r="G1707" i="2"/>
  <c r="H1707" i="2"/>
  <c r="I1707" i="2"/>
  <c r="K1707" i="2"/>
  <c r="L1707" i="2"/>
  <c r="N1707" i="2"/>
  <c r="O1707" i="2"/>
  <c r="P1707" i="2"/>
  <c r="Q1707" i="2"/>
  <c r="R1707" i="2"/>
  <c r="B1708" i="2"/>
  <c r="C1708" i="2"/>
  <c r="D1708" i="2"/>
  <c r="K1708" i="2" s="1"/>
  <c r="E1708" i="2"/>
  <c r="F1708" i="2"/>
  <c r="G1708" i="2"/>
  <c r="H1708" i="2"/>
  <c r="I1708" i="2"/>
  <c r="J1708" i="2"/>
  <c r="L1708" i="2"/>
  <c r="M1708" i="2"/>
  <c r="N1708" i="2"/>
  <c r="O1708" i="2"/>
  <c r="P1708" i="2"/>
  <c r="Q1708" i="2"/>
  <c r="R1708" i="2"/>
  <c r="B1709" i="2"/>
  <c r="C1709" i="2"/>
  <c r="D1709" i="2"/>
  <c r="E1709" i="2"/>
  <c r="F1709" i="2"/>
  <c r="G1709" i="2"/>
  <c r="I1709" i="2"/>
  <c r="L1709" i="2"/>
  <c r="M1709" i="2"/>
  <c r="N1709" i="2"/>
  <c r="O1709" i="2"/>
  <c r="Q1709" i="2"/>
  <c r="B1710" i="2"/>
  <c r="C1710" i="2"/>
  <c r="D1710" i="2"/>
  <c r="E1710" i="2"/>
  <c r="F1710" i="2"/>
  <c r="I1710" i="2"/>
  <c r="N1710" i="2"/>
  <c r="P1710" i="2"/>
  <c r="B1711" i="2"/>
  <c r="C1711" i="2"/>
  <c r="M1711" i="2" s="1"/>
  <c r="D1711" i="2"/>
  <c r="E1711" i="2"/>
  <c r="F1711" i="2"/>
  <c r="G1711" i="2"/>
  <c r="I1711" i="2"/>
  <c r="J1711" i="2"/>
  <c r="K1711" i="2"/>
  <c r="L1711" i="2"/>
  <c r="O1711" i="2"/>
  <c r="R1711" i="2"/>
  <c r="B1712" i="2"/>
  <c r="C1712" i="2"/>
  <c r="D1712" i="2"/>
  <c r="Q1712" i="2" s="1"/>
  <c r="E1712" i="2"/>
  <c r="F1712" i="2"/>
  <c r="I1712" i="2"/>
  <c r="B1713" i="2"/>
  <c r="C1713" i="2"/>
  <c r="D1713" i="2"/>
  <c r="N1713" i="2" s="1"/>
  <c r="E1713" i="2"/>
  <c r="F1713" i="2"/>
  <c r="H1713" i="2"/>
  <c r="I1713" i="2"/>
  <c r="J1713" i="2"/>
  <c r="K1713" i="2"/>
  <c r="L1713" i="2"/>
  <c r="M1713" i="2"/>
  <c r="P1713" i="2"/>
  <c r="Q1713" i="2"/>
  <c r="R1713" i="2"/>
  <c r="B1714" i="2"/>
  <c r="C1714" i="2"/>
  <c r="D1714" i="2"/>
  <c r="P1714" i="2" s="1"/>
  <c r="E1714" i="2"/>
  <c r="F1714" i="2"/>
  <c r="G1714" i="2"/>
  <c r="H1714" i="2"/>
  <c r="I1714" i="2"/>
  <c r="J1714" i="2"/>
  <c r="L1714" i="2"/>
  <c r="O1714" i="2"/>
  <c r="Q1714" i="2"/>
  <c r="R1714" i="2"/>
  <c r="B1715" i="2"/>
  <c r="C1715" i="2"/>
  <c r="D1715" i="2"/>
  <c r="E1715" i="2"/>
  <c r="F1715" i="2"/>
  <c r="G1715" i="2"/>
  <c r="H1715" i="2"/>
  <c r="I1715" i="2"/>
  <c r="K1715" i="2"/>
  <c r="L1715" i="2"/>
  <c r="N1715" i="2"/>
  <c r="O1715" i="2"/>
  <c r="P1715" i="2"/>
  <c r="Q1715" i="2"/>
  <c r="R1715" i="2"/>
  <c r="B1716" i="2"/>
  <c r="C1716" i="2"/>
  <c r="D1716" i="2"/>
  <c r="K1716" i="2" s="1"/>
  <c r="E1716" i="2"/>
  <c r="F1716" i="2"/>
  <c r="G1716" i="2"/>
  <c r="H1716" i="2"/>
  <c r="I1716" i="2"/>
  <c r="J1716" i="2"/>
  <c r="L1716" i="2"/>
  <c r="M1716" i="2"/>
  <c r="N1716" i="2"/>
  <c r="O1716" i="2"/>
  <c r="P1716" i="2"/>
  <c r="Q1716" i="2"/>
  <c r="R1716" i="2"/>
  <c r="B1717" i="2"/>
  <c r="C1717" i="2"/>
  <c r="D1717" i="2"/>
  <c r="E1717" i="2"/>
  <c r="F1717" i="2"/>
  <c r="I1717" i="2"/>
  <c r="O1717" i="2"/>
  <c r="Q1717" i="2"/>
  <c r="B1718" i="2"/>
  <c r="C1718" i="2"/>
  <c r="D1718" i="2"/>
  <c r="E1718" i="2"/>
  <c r="F1718" i="2"/>
  <c r="H1718" i="2"/>
  <c r="I1718" i="2"/>
  <c r="K1718" i="2"/>
  <c r="L1718" i="2"/>
  <c r="M1718" i="2"/>
  <c r="N1718" i="2"/>
  <c r="P1718" i="2"/>
  <c r="B1719" i="2"/>
  <c r="C1719" i="2"/>
  <c r="D1719" i="2"/>
  <c r="E1719" i="2"/>
  <c r="F1719" i="2"/>
  <c r="I1719" i="2"/>
  <c r="M1719" i="2"/>
  <c r="N1719" i="2"/>
  <c r="B1720" i="2"/>
  <c r="C1720" i="2"/>
  <c r="D1720" i="2"/>
  <c r="E1720" i="2"/>
  <c r="F1720" i="2"/>
  <c r="I1720" i="2"/>
  <c r="J1720" i="2"/>
  <c r="N1720" i="2"/>
  <c r="Q1720" i="2"/>
  <c r="R1720" i="2"/>
  <c r="B1721" i="2"/>
  <c r="C1721" i="2"/>
  <c r="D1721" i="2"/>
  <c r="P1721" i="2" s="1"/>
  <c r="E1721" i="2"/>
  <c r="F1721" i="2"/>
  <c r="H1721" i="2"/>
  <c r="I1721" i="2"/>
  <c r="J1721" i="2"/>
  <c r="K1721" i="2"/>
  <c r="L1721" i="2"/>
  <c r="M1721" i="2"/>
  <c r="Q1721" i="2"/>
  <c r="R1721" i="2"/>
  <c r="B1722" i="2"/>
  <c r="C1722" i="2"/>
  <c r="D1722" i="2"/>
  <c r="E1722" i="2"/>
  <c r="F1722" i="2"/>
  <c r="I1722" i="2"/>
  <c r="L1722" i="2"/>
  <c r="B1723" i="2"/>
  <c r="C1723" i="2"/>
  <c r="D1723" i="2"/>
  <c r="E1723" i="2"/>
  <c r="F1723" i="2"/>
  <c r="G1723" i="2"/>
  <c r="H1723" i="2"/>
  <c r="I1723" i="2"/>
  <c r="J1723" i="2"/>
  <c r="K1723" i="2"/>
  <c r="L1723" i="2"/>
  <c r="M1723" i="2"/>
  <c r="N1723" i="2"/>
  <c r="O1723" i="2"/>
  <c r="P1723" i="2"/>
  <c r="Q1723" i="2"/>
  <c r="R1723" i="2"/>
  <c r="B1724" i="2"/>
  <c r="C1724" i="2"/>
  <c r="D1724" i="2"/>
  <c r="K1724" i="2" s="1"/>
  <c r="E1724" i="2"/>
  <c r="F1724" i="2"/>
  <c r="G1724" i="2"/>
  <c r="H1724" i="2"/>
  <c r="I1724" i="2"/>
  <c r="J1724" i="2"/>
  <c r="L1724" i="2"/>
  <c r="M1724" i="2"/>
  <c r="N1724" i="2"/>
  <c r="O1724" i="2"/>
  <c r="P1724" i="2"/>
  <c r="Q1724" i="2"/>
  <c r="R1724" i="2"/>
  <c r="B1725" i="2"/>
  <c r="C1725" i="2"/>
  <c r="D1725" i="2"/>
  <c r="E1725" i="2"/>
  <c r="F1725" i="2"/>
  <c r="I1725" i="2"/>
  <c r="N1725" i="2"/>
  <c r="B1726" i="2"/>
  <c r="C1726" i="2"/>
  <c r="D1726" i="2"/>
  <c r="E1726" i="2"/>
  <c r="F1726" i="2"/>
  <c r="I1726" i="2"/>
  <c r="M1726" i="2"/>
  <c r="N1726" i="2"/>
  <c r="O1726" i="2"/>
  <c r="B1727" i="2"/>
  <c r="C1727" i="2"/>
  <c r="D1727" i="2"/>
  <c r="E1727" i="2"/>
  <c r="F1727" i="2"/>
  <c r="G1727" i="2"/>
  <c r="I1727" i="2"/>
  <c r="J1727" i="2"/>
  <c r="M1727" i="2"/>
  <c r="N1727" i="2"/>
  <c r="O1727" i="2"/>
  <c r="R1727" i="2"/>
  <c r="B1728" i="2"/>
  <c r="C1728" i="2"/>
  <c r="D1728" i="2"/>
  <c r="Q1728" i="2" s="1"/>
  <c r="E1728" i="2"/>
  <c r="F1728" i="2"/>
  <c r="I1728" i="2"/>
  <c r="J1728" i="2"/>
  <c r="K1728" i="2"/>
  <c r="L1728" i="2"/>
  <c r="M1728" i="2"/>
  <c r="N1728" i="2"/>
  <c r="R1728" i="2"/>
  <c r="B1729" i="2"/>
  <c r="C1729" i="2"/>
  <c r="D1729" i="2"/>
  <c r="E1729" i="2"/>
  <c r="F1729" i="2"/>
  <c r="I1729" i="2"/>
  <c r="M1729" i="2"/>
  <c r="P1729" i="2"/>
  <c r="B1730" i="2"/>
  <c r="C1730" i="2"/>
  <c r="D1730" i="2"/>
  <c r="E1730" i="2"/>
  <c r="F1730" i="2"/>
  <c r="G1730" i="2"/>
  <c r="H1730" i="2"/>
  <c r="I1730" i="2"/>
  <c r="L1730" i="2"/>
  <c r="O1730" i="2"/>
  <c r="P1730" i="2"/>
  <c r="Q1730" i="2"/>
  <c r="R1730" i="2"/>
  <c r="B1731" i="2"/>
  <c r="C1731" i="2"/>
  <c r="M1731" i="2" s="1"/>
  <c r="D1731" i="2"/>
  <c r="E1731" i="2"/>
  <c r="F1731" i="2"/>
  <c r="G1731" i="2"/>
  <c r="H1731" i="2"/>
  <c r="I1731" i="2"/>
  <c r="J1731" i="2"/>
  <c r="K1731" i="2"/>
  <c r="L1731" i="2"/>
  <c r="N1731" i="2"/>
  <c r="O1731" i="2"/>
  <c r="P1731" i="2"/>
  <c r="Q1731" i="2"/>
  <c r="R1731" i="2"/>
  <c r="B1732" i="2"/>
  <c r="C1732" i="2"/>
  <c r="D1732" i="2"/>
  <c r="K1732" i="2" s="1"/>
  <c r="E1732" i="2"/>
  <c r="F1732" i="2"/>
  <c r="G1732" i="2"/>
  <c r="H1732" i="2"/>
  <c r="I1732" i="2"/>
  <c r="J1732" i="2"/>
  <c r="L1732" i="2"/>
  <c r="M1732" i="2"/>
  <c r="N1732" i="2"/>
  <c r="O1732" i="2"/>
  <c r="P1732" i="2"/>
  <c r="Q1732" i="2"/>
  <c r="R1732" i="2"/>
  <c r="B1733" i="2"/>
  <c r="C1733" i="2"/>
  <c r="D1733" i="2"/>
  <c r="E1733" i="2"/>
  <c r="F1733" i="2"/>
  <c r="G1733" i="2"/>
  <c r="H1733" i="2"/>
  <c r="I1733" i="2"/>
  <c r="N1733" i="2"/>
  <c r="O1733" i="2"/>
  <c r="P1733" i="2"/>
  <c r="Q1733" i="2"/>
  <c r="B1734" i="2"/>
  <c r="C1734" i="2"/>
  <c r="M1734" i="2" s="1"/>
  <c r="D1734" i="2"/>
  <c r="N1734" i="2" s="1"/>
  <c r="E1734" i="2"/>
  <c r="F1734" i="2"/>
  <c r="G1734" i="2"/>
  <c r="H1734" i="2"/>
  <c r="I1734" i="2"/>
  <c r="K1734" i="2"/>
  <c r="L1734" i="2"/>
  <c r="O1734" i="2"/>
  <c r="P1734" i="2"/>
  <c r="B1735" i="2"/>
  <c r="C1735" i="2"/>
  <c r="D1735" i="2"/>
  <c r="E1735" i="2"/>
  <c r="F1735" i="2"/>
  <c r="I1735" i="2"/>
  <c r="M1735" i="2"/>
  <c r="B1736" i="2"/>
  <c r="C1736" i="2"/>
  <c r="D1736" i="2"/>
  <c r="E1736" i="2"/>
  <c r="F1736" i="2"/>
  <c r="I1736" i="2"/>
  <c r="N1736" i="2"/>
  <c r="Q1736" i="2"/>
  <c r="R1736" i="2"/>
  <c r="B1737" i="2"/>
  <c r="C1737" i="2"/>
  <c r="D1737" i="2"/>
  <c r="E1737" i="2"/>
  <c r="F1737" i="2"/>
  <c r="H1737" i="2"/>
  <c r="I1737" i="2"/>
  <c r="J1737" i="2"/>
  <c r="K1737" i="2"/>
  <c r="L1737" i="2"/>
  <c r="M1737" i="2"/>
  <c r="P1737" i="2"/>
  <c r="Q1737" i="2"/>
  <c r="R1737" i="2"/>
  <c r="B1738" i="2"/>
  <c r="C1738" i="2"/>
  <c r="D1738" i="2"/>
  <c r="O1738" i="2" s="1"/>
  <c r="E1738" i="2"/>
  <c r="F1738" i="2"/>
  <c r="I1738" i="2"/>
  <c r="J1738" i="2"/>
  <c r="K1738" i="2"/>
  <c r="L1738" i="2"/>
  <c r="B1739" i="2"/>
  <c r="C1739" i="2"/>
  <c r="D1739" i="2"/>
  <c r="E1739" i="2"/>
  <c r="F1739" i="2"/>
  <c r="G1739" i="2"/>
  <c r="H1739" i="2"/>
  <c r="I1739" i="2"/>
  <c r="J1739" i="2"/>
  <c r="K1739" i="2"/>
  <c r="L1739" i="2"/>
  <c r="M1739" i="2"/>
  <c r="N1739" i="2"/>
  <c r="O1739" i="2"/>
  <c r="P1739" i="2"/>
  <c r="Q1739" i="2"/>
  <c r="R1739" i="2"/>
  <c r="B1740" i="2"/>
  <c r="C1740" i="2"/>
  <c r="D1740" i="2"/>
  <c r="K1740" i="2" s="1"/>
  <c r="E1740" i="2"/>
  <c r="F1740" i="2"/>
  <c r="G1740" i="2"/>
  <c r="H1740" i="2"/>
  <c r="I1740" i="2"/>
  <c r="J1740" i="2"/>
  <c r="L1740" i="2"/>
  <c r="M1740" i="2"/>
  <c r="N1740" i="2"/>
  <c r="O1740" i="2"/>
  <c r="P1740" i="2"/>
  <c r="Q1740" i="2"/>
  <c r="R1740" i="2"/>
  <c r="B1741" i="2"/>
  <c r="C1741" i="2"/>
  <c r="M1741" i="2" s="1"/>
  <c r="D1741" i="2"/>
  <c r="N1741" i="2" s="1"/>
  <c r="E1741" i="2"/>
  <c r="F1741" i="2"/>
  <c r="I1741" i="2"/>
  <c r="K1741" i="2"/>
  <c r="L1741" i="2"/>
  <c r="B1742" i="2"/>
  <c r="C1742" i="2"/>
  <c r="D1742" i="2"/>
  <c r="E1742" i="2"/>
  <c r="F1742" i="2"/>
  <c r="I1742" i="2"/>
  <c r="L1742" i="2"/>
  <c r="B1743" i="2"/>
  <c r="C1743" i="2"/>
  <c r="D1743" i="2"/>
  <c r="M1743" i="2" s="1"/>
  <c r="E1743" i="2"/>
  <c r="F1743" i="2"/>
  <c r="I1743" i="2"/>
  <c r="B1744" i="2"/>
  <c r="C1744" i="2"/>
  <c r="D1744" i="2"/>
  <c r="E1744" i="2"/>
  <c r="F1744" i="2"/>
  <c r="I1744" i="2"/>
  <c r="M1744" i="2"/>
  <c r="N1744" i="2"/>
  <c r="B1745" i="2"/>
  <c r="C1745" i="2"/>
  <c r="D1745" i="2"/>
  <c r="N1745" i="2" s="1"/>
  <c r="E1745" i="2"/>
  <c r="F1745" i="2"/>
  <c r="I1745" i="2"/>
  <c r="L1745" i="2"/>
  <c r="M1745" i="2"/>
  <c r="O1745" i="2"/>
  <c r="B1746" i="2"/>
  <c r="C1746" i="2"/>
  <c r="D1746" i="2"/>
  <c r="M1746" i="2" s="1"/>
  <c r="E1746" i="2"/>
  <c r="F1746" i="2"/>
  <c r="I1746" i="2"/>
  <c r="L1746" i="2"/>
  <c r="N1746" i="2"/>
  <c r="O1746" i="2"/>
  <c r="B1747" i="2"/>
  <c r="C1747" i="2"/>
  <c r="J1747" i="2" s="1"/>
  <c r="D1747" i="2"/>
  <c r="E1747" i="2"/>
  <c r="F1747" i="2"/>
  <c r="G1747" i="2"/>
  <c r="H1747" i="2"/>
  <c r="I1747" i="2"/>
  <c r="K1747" i="2"/>
  <c r="L1747" i="2"/>
  <c r="M1747" i="2"/>
  <c r="N1747" i="2"/>
  <c r="O1747" i="2"/>
  <c r="P1747" i="2"/>
  <c r="Q1747" i="2"/>
  <c r="R1747" i="2"/>
  <c r="B1748" i="2"/>
  <c r="C1748" i="2"/>
  <c r="D1748" i="2"/>
  <c r="K1748" i="2" s="1"/>
  <c r="E1748" i="2"/>
  <c r="F1748" i="2"/>
  <c r="I1748" i="2"/>
  <c r="M1748" i="2"/>
  <c r="N1748" i="2"/>
  <c r="B1749" i="2"/>
  <c r="C1749" i="2"/>
  <c r="D1749" i="2"/>
  <c r="E1749" i="2"/>
  <c r="F1749" i="2"/>
  <c r="I1749" i="2"/>
  <c r="M1749" i="2"/>
  <c r="N1749" i="2"/>
  <c r="B1750" i="2"/>
  <c r="C1750" i="2"/>
  <c r="D1750" i="2"/>
  <c r="Q1750" i="2" s="1"/>
  <c r="E1750" i="2"/>
  <c r="F1750" i="2"/>
  <c r="I1750" i="2"/>
  <c r="L1750" i="2"/>
  <c r="M1750" i="2"/>
  <c r="N1750" i="2"/>
  <c r="B1751" i="2"/>
  <c r="C1751" i="2"/>
  <c r="D1751" i="2"/>
  <c r="E1751" i="2"/>
  <c r="F1751" i="2"/>
  <c r="I1751" i="2"/>
  <c r="M1751" i="2"/>
  <c r="N1751" i="2"/>
  <c r="O1751" i="2"/>
  <c r="B1752" i="2"/>
  <c r="C1752" i="2"/>
  <c r="D1752" i="2"/>
  <c r="E1752" i="2"/>
  <c r="F1752" i="2"/>
  <c r="H1752" i="2"/>
  <c r="I1752" i="2"/>
  <c r="M1752" i="2"/>
  <c r="N1752" i="2"/>
  <c r="P1752" i="2"/>
  <c r="Q1752" i="2"/>
  <c r="R1752" i="2"/>
  <c r="B1753" i="2"/>
  <c r="C1753" i="2"/>
  <c r="D1753" i="2"/>
  <c r="N1753" i="2" s="1"/>
  <c r="E1753" i="2"/>
  <c r="F1753" i="2"/>
  <c r="G1753" i="2"/>
  <c r="H1753" i="2"/>
  <c r="I1753" i="2"/>
  <c r="L1753" i="2"/>
  <c r="M1753" i="2"/>
  <c r="O1753" i="2"/>
  <c r="P1753" i="2"/>
  <c r="Q1753" i="2"/>
  <c r="R1753" i="2"/>
  <c r="B1754" i="2"/>
  <c r="C1754" i="2"/>
  <c r="D1754" i="2"/>
  <c r="M1754" i="2" s="1"/>
  <c r="E1754" i="2"/>
  <c r="F1754" i="2"/>
  <c r="G1754" i="2"/>
  <c r="H1754" i="2"/>
  <c r="I1754" i="2"/>
  <c r="L1754" i="2"/>
  <c r="N1754" i="2"/>
  <c r="O1754" i="2"/>
  <c r="P1754" i="2"/>
  <c r="Q1754" i="2"/>
  <c r="R1754" i="2"/>
  <c r="B1755" i="2"/>
  <c r="C1755" i="2"/>
  <c r="D1755" i="2"/>
  <c r="E1755" i="2"/>
  <c r="F1755" i="2"/>
  <c r="G1755" i="2"/>
  <c r="H1755" i="2"/>
  <c r="I1755" i="2"/>
  <c r="J1755" i="2"/>
  <c r="K1755" i="2"/>
  <c r="L1755" i="2"/>
  <c r="M1755" i="2"/>
  <c r="N1755" i="2"/>
  <c r="O1755" i="2"/>
  <c r="P1755" i="2"/>
  <c r="Q1755" i="2"/>
  <c r="R1755" i="2"/>
  <c r="B1756" i="2"/>
  <c r="C1756" i="2"/>
  <c r="D1756" i="2"/>
  <c r="K1756" i="2" s="1"/>
  <c r="E1756" i="2"/>
  <c r="F1756" i="2"/>
  <c r="G1756" i="2"/>
  <c r="I1756" i="2"/>
  <c r="M1756" i="2"/>
  <c r="N1756" i="2"/>
  <c r="O1756" i="2"/>
  <c r="P1756" i="2"/>
  <c r="B1757" i="2"/>
  <c r="C1757" i="2"/>
  <c r="D1757" i="2"/>
  <c r="E1757" i="2"/>
  <c r="F1757" i="2"/>
  <c r="G1757" i="2"/>
  <c r="I1757" i="2"/>
  <c r="M1757" i="2"/>
  <c r="N1757" i="2"/>
  <c r="O1757" i="2"/>
  <c r="P1757" i="2"/>
  <c r="B1758" i="2"/>
  <c r="C1758" i="2"/>
  <c r="D1758" i="2"/>
  <c r="Q1758" i="2" s="1"/>
  <c r="E1758" i="2"/>
  <c r="F1758" i="2"/>
  <c r="G1758" i="2"/>
  <c r="H1758" i="2"/>
  <c r="I1758" i="2"/>
  <c r="L1758" i="2"/>
  <c r="M1758" i="2"/>
  <c r="N1758" i="2"/>
  <c r="O1758" i="2"/>
  <c r="P1758" i="2"/>
  <c r="R1758" i="2"/>
  <c r="B1759" i="2"/>
  <c r="C1759" i="2"/>
  <c r="D1759" i="2"/>
  <c r="E1759" i="2"/>
  <c r="F1759" i="2"/>
  <c r="G1759" i="2"/>
  <c r="I1759" i="2"/>
  <c r="J1759" i="2"/>
  <c r="M1759" i="2"/>
  <c r="N1759" i="2"/>
  <c r="O1759" i="2"/>
  <c r="Q1759" i="2"/>
  <c r="R1759" i="2"/>
  <c r="B1760" i="2"/>
  <c r="C1760" i="2"/>
  <c r="D1760" i="2"/>
  <c r="E1760" i="2"/>
  <c r="F1760" i="2"/>
  <c r="H1760" i="2"/>
  <c r="I1760" i="2"/>
  <c r="J1760" i="2"/>
  <c r="K1760" i="2"/>
  <c r="L1760" i="2"/>
  <c r="M1760" i="2"/>
  <c r="N1760" i="2"/>
  <c r="P1760" i="2"/>
  <c r="Q1760" i="2"/>
  <c r="R1760" i="2"/>
  <c r="B1761" i="2"/>
  <c r="C1761" i="2"/>
  <c r="D1761" i="2"/>
  <c r="N1761" i="2" s="1"/>
  <c r="E1761" i="2"/>
  <c r="F1761" i="2"/>
  <c r="G1761" i="2"/>
  <c r="H1761" i="2"/>
  <c r="I1761" i="2"/>
  <c r="J1761" i="2"/>
  <c r="K1761" i="2"/>
  <c r="L1761" i="2"/>
  <c r="O1761" i="2"/>
  <c r="P1761" i="2"/>
  <c r="Q1761" i="2"/>
  <c r="R1761" i="2"/>
  <c r="B1762" i="2"/>
  <c r="C1762" i="2"/>
  <c r="D1762" i="2"/>
  <c r="N1762" i="2" s="1"/>
  <c r="E1762" i="2"/>
  <c r="F1762" i="2"/>
  <c r="G1762" i="2"/>
  <c r="H1762" i="2"/>
  <c r="I1762" i="2"/>
  <c r="J1762" i="2"/>
  <c r="K1762" i="2"/>
  <c r="L1762" i="2"/>
  <c r="O1762" i="2"/>
  <c r="P1762" i="2"/>
  <c r="Q1762" i="2"/>
  <c r="R1762" i="2"/>
  <c r="B1763" i="2"/>
  <c r="C1763" i="2"/>
  <c r="D1763" i="2"/>
  <c r="E1763" i="2"/>
  <c r="F1763" i="2"/>
  <c r="G1763" i="2"/>
  <c r="H1763" i="2"/>
  <c r="I1763" i="2"/>
  <c r="J1763" i="2"/>
  <c r="K1763" i="2"/>
  <c r="L1763" i="2"/>
  <c r="M1763" i="2"/>
  <c r="N1763" i="2"/>
  <c r="O1763" i="2"/>
  <c r="P1763" i="2"/>
  <c r="Q1763" i="2"/>
  <c r="R1763" i="2"/>
  <c r="B1764" i="2"/>
  <c r="C1764" i="2"/>
  <c r="D1764" i="2"/>
  <c r="K1764" i="2" s="1"/>
  <c r="E1764" i="2"/>
  <c r="F1764" i="2"/>
  <c r="G1764" i="2"/>
  <c r="H1764" i="2"/>
  <c r="I1764" i="2"/>
  <c r="J1764" i="2"/>
  <c r="L1764" i="2"/>
  <c r="M1764" i="2"/>
  <c r="N1764" i="2"/>
  <c r="O1764" i="2"/>
  <c r="P1764" i="2"/>
  <c r="Q1764" i="2"/>
  <c r="R1764" i="2"/>
  <c r="B1765" i="2"/>
  <c r="C1765" i="2"/>
  <c r="D1765" i="2"/>
  <c r="E1765" i="2"/>
  <c r="F1765" i="2"/>
  <c r="G1765" i="2"/>
  <c r="H1765" i="2"/>
  <c r="I1765" i="2"/>
  <c r="K1765" i="2"/>
  <c r="L1765" i="2"/>
  <c r="M1765" i="2"/>
  <c r="N1765" i="2"/>
  <c r="O1765" i="2"/>
  <c r="P1765" i="2"/>
  <c r="Q1765" i="2"/>
  <c r="B1766" i="2"/>
  <c r="C1766" i="2"/>
  <c r="D1766" i="2"/>
  <c r="M1766" i="2" s="1"/>
  <c r="E1766" i="2"/>
  <c r="F1766" i="2"/>
  <c r="G1766" i="2"/>
  <c r="H1766" i="2"/>
  <c r="I1766" i="2"/>
  <c r="J1766" i="2"/>
  <c r="K1766" i="2"/>
  <c r="L1766" i="2"/>
  <c r="N1766" i="2"/>
  <c r="O1766" i="2"/>
  <c r="P1766" i="2"/>
  <c r="Q1766" i="2"/>
  <c r="R1766" i="2"/>
  <c r="B1767" i="2"/>
  <c r="C1767" i="2"/>
  <c r="D1767" i="2"/>
  <c r="E1767" i="2"/>
  <c r="F1767" i="2"/>
  <c r="G1767" i="2"/>
  <c r="H1767" i="2"/>
  <c r="I1767" i="2"/>
  <c r="J1767" i="2"/>
  <c r="K1767" i="2"/>
  <c r="L1767" i="2"/>
  <c r="M1767" i="2"/>
  <c r="N1767" i="2"/>
  <c r="O1767" i="2"/>
  <c r="P1767" i="2"/>
  <c r="Q1767" i="2"/>
  <c r="R1767" i="2"/>
  <c r="B1768" i="2"/>
  <c r="C1768" i="2"/>
  <c r="D1768" i="2"/>
  <c r="Q1768" i="2" s="1"/>
  <c r="E1768" i="2"/>
  <c r="F1768" i="2"/>
  <c r="G1768" i="2"/>
  <c r="H1768" i="2"/>
  <c r="I1768" i="2"/>
  <c r="L1768" i="2"/>
  <c r="N1768" i="2"/>
  <c r="O1768" i="2"/>
  <c r="P1768" i="2"/>
  <c r="B1769" i="2"/>
  <c r="C1769" i="2"/>
  <c r="D1769" i="2"/>
  <c r="H1769" i="2" s="1"/>
  <c r="E1769" i="2"/>
  <c r="F1769" i="2"/>
  <c r="G1769" i="2"/>
  <c r="I1769" i="2"/>
  <c r="K1769" i="2"/>
  <c r="L1769" i="2"/>
  <c r="M1769" i="2"/>
  <c r="N1769" i="2"/>
  <c r="O1769" i="2"/>
  <c r="B1770" i="2"/>
  <c r="C1770" i="2"/>
  <c r="D1770" i="2"/>
  <c r="G1770" i="2" s="1"/>
  <c r="E1770" i="2"/>
  <c r="F1770" i="2"/>
  <c r="I1770" i="2"/>
  <c r="L1770" i="2"/>
  <c r="M1770" i="2"/>
  <c r="N1770" i="2"/>
  <c r="B1771" i="2"/>
  <c r="C1771" i="2"/>
  <c r="D1771" i="2"/>
  <c r="E1771" i="2"/>
  <c r="F1771" i="2"/>
  <c r="I1771" i="2"/>
  <c r="L1771" i="2"/>
  <c r="M1771" i="2"/>
  <c r="B1772" i="2"/>
  <c r="C1772" i="2"/>
  <c r="D1772" i="2"/>
  <c r="E1772" i="2"/>
  <c r="F1772" i="2"/>
  <c r="I1772" i="2"/>
  <c r="K1772" i="2"/>
  <c r="L1772" i="2"/>
  <c r="B1773" i="2"/>
  <c r="C1773" i="2"/>
  <c r="D1773" i="2"/>
  <c r="M1773" i="2" s="1"/>
  <c r="E1773" i="2"/>
  <c r="F1773" i="2"/>
  <c r="G1773" i="2"/>
  <c r="H1773" i="2"/>
  <c r="I1773" i="2"/>
  <c r="J1773" i="2"/>
  <c r="K1773" i="2"/>
  <c r="L1773" i="2"/>
  <c r="O1773" i="2"/>
  <c r="P1773" i="2"/>
  <c r="Q1773" i="2"/>
  <c r="R1773" i="2"/>
  <c r="B1774" i="2"/>
  <c r="C1774" i="2"/>
  <c r="D1774" i="2"/>
  <c r="M1774" i="2" s="1"/>
  <c r="E1774" i="2"/>
  <c r="F1774" i="2"/>
  <c r="G1774" i="2"/>
  <c r="H1774" i="2"/>
  <c r="I1774" i="2"/>
  <c r="J1774" i="2"/>
  <c r="K1774" i="2"/>
  <c r="L1774" i="2"/>
  <c r="N1774" i="2"/>
  <c r="O1774" i="2"/>
  <c r="P1774" i="2"/>
  <c r="Q1774" i="2"/>
  <c r="R1774" i="2"/>
  <c r="B1775" i="2"/>
  <c r="C1775" i="2"/>
  <c r="D1775" i="2"/>
  <c r="E1775" i="2"/>
  <c r="F1775" i="2"/>
  <c r="G1775" i="2"/>
  <c r="H1775" i="2"/>
  <c r="I1775" i="2"/>
  <c r="J1775" i="2"/>
  <c r="K1775" i="2"/>
  <c r="L1775" i="2"/>
  <c r="M1775" i="2"/>
  <c r="N1775" i="2"/>
  <c r="O1775" i="2"/>
  <c r="P1775" i="2"/>
  <c r="Q1775" i="2"/>
  <c r="R1775" i="2"/>
  <c r="B1776" i="2"/>
  <c r="C1776" i="2"/>
  <c r="D1776" i="2"/>
  <c r="Q1776" i="2" s="1"/>
  <c r="E1776" i="2"/>
  <c r="F1776" i="2"/>
  <c r="G1776" i="2"/>
  <c r="H1776" i="2"/>
  <c r="I1776" i="2"/>
  <c r="L1776" i="2"/>
  <c r="N1776" i="2"/>
  <c r="O1776" i="2"/>
  <c r="P1776" i="2"/>
  <c r="B1777" i="2"/>
  <c r="C1777" i="2"/>
  <c r="D1777" i="2"/>
  <c r="H1777" i="2" s="1"/>
  <c r="E1777" i="2"/>
  <c r="F1777" i="2"/>
  <c r="G1777" i="2"/>
  <c r="I1777" i="2"/>
  <c r="K1777" i="2"/>
  <c r="L1777" i="2"/>
  <c r="M1777" i="2"/>
  <c r="N1777" i="2"/>
  <c r="O1777" i="2"/>
  <c r="B1778" i="2"/>
  <c r="C1778" i="2"/>
  <c r="D1778" i="2"/>
  <c r="E1778" i="2"/>
  <c r="F1778" i="2"/>
  <c r="I1778" i="2"/>
  <c r="L1778" i="2"/>
  <c r="M1778" i="2"/>
  <c r="N1778" i="2"/>
  <c r="B1779" i="2"/>
  <c r="C1779" i="2"/>
  <c r="D1779" i="2"/>
  <c r="E1779" i="2"/>
  <c r="F1779" i="2"/>
  <c r="I1779" i="2"/>
  <c r="L1779" i="2"/>
  <c r="B1780" i="2"/>
  <c r="C1780" i="2"/>
  <c r="D1780" i="2"/>
  <c r="E1780" i="2"/>
  <c r="F1780" i="2"/>
  <c r="I1780" i="2"/>
  <c r="B1781" i="2"/>
  <c r="C1781" i="2"/>
  <c r="D1781" i="2"/>
  <c r="N1781" i="2" s="1"/>
  <c r="E1781" i="2"/>
  <c r="F1781" i="2"/>
  <c r="G1781" i="2"/>
  <c r="H1781" i="2"/>
  <c r="I1781" i="2"/>
  <c r="J1781" i="2"/>
  <c r="K1781" i="2"/>
  <c r="L1781" i="2"/>
  <c r="M1781" i="2"/>
  <c r="O1781" i="2"/>
  <c r="P1781" i="2"/>
  <c r="Q1781" i="2"/>
  <c r="R1781" i="2"/>
  <c r="B1782" i="2"/>
  <c r="C1782" i="2"/>
  <c r="D1782" i="2"/>
  <c r="K1782" i="2" s="1"/>
  <c r="E1782" i="2"/>
  <c r="F1782" i="2"/>
  <c r="H1782" i="2"/>
  <c r="I1782" i="2"/>
  <c r="J1782" i="2"/>
  <c r="L1782" i="2"/>
  <c r="N1782" i="2"/>
  <c r="P1782" i="2"/>
  <c r="Q1782" i="2"/>
  <c r="R1782" i="2"/>
  <c r="B1783" i="2"/>
  <c r="C1783" i="2"/>
  <c r="D1783" i="2"/>
  <c r="E1783" i="2"/>
  <c r="F1783" i="2"/>
  <c r="G1783" i="2"/>
  <c r="H1783" i="2"/>
  <c r="I1783" i="2"/>
  <c r="J1783" i="2"/>
  <c r="K1783" i="2"/>
  <c r="L1783" i="2"/>
  <c r="M1783" i="2"/>
  <c r="N1783" i="2"/>
  <c r="O1783" i="2"/>
  <c r="P1783" i="2"/>
  <c r="Q1783" i="2"/>
  <c r="R1783" i="2"/>
  <c r="B1784" i="2"/>
  <c r="C1784" i="2"/>
  <c r="D1784" i="2"/>
  <c r="Q1784" i="2" s="1"/>
  <c r="E1784" i="2"/>
  <c r="F1784" i="2"/>
  <c r="G1784" i="2"/>
  <c r="H1784" i="2"/>
  <c r="I1784" i="2"/>
  <c r="L1784" i="2"/>
  <c r="N1784" i="2"/>
  <c r="O1784" i="2"/>
  <c r="P1784" i="2"/>
  <c r="B1785" i="2"/>
  <c r="C1785" i="2"/>
  <c r="D1785" i="2"/>
  <c r="H1785" i="2" s="1"/>
  <c r="E1785" i="2"/>
  <c r="F1785" i="2"/>
  <c r="G1785" i="2"/>
  <c r="I1785" i="2"/>
  <c r="K1785" i="2"/>
  <c r="L1785" i="2"/>
  <c r="M1785" i="2"/>
  <c r="N1785" i="2"/>
  <c r="O1785" i="2"/>
  <c r="Q1785" i="2"/>
  <c r="B1786" i="2"/>
  <c r="C1786" i="2"/>
  <c r="D1786" i="2"/>
  <c r="E1786" i="2"/>
  <c r="F1786" i="2"/>
  <c r="I1786" i="2"/>
  <c r="B1787" i="2"/>
  <c r="C1787" i="2"/>
  <c r="D1787" i="2"/>
  <c r="K1787" i="2" s="1"/>
  <c r="E1787" i="2"/>
  <c r="F1787" i="2"/>
  <c r="I1787" i="2"/>
  <c r="M1787" i="2"/>
  <c r="B1788" i="2"/>
  <c r="C1788" i="2"/>
  <c r="J1788" i="2" s="1"/>
  <c r="D1788" i="2"/>
  <c r="E1788" i="2"/>
  <c r="F1788" i="2"/>
  <c r="I1788" i="2"/>
  <c r="K1788" i="2"/>
  <c r="L1788" i="2"/>
  <c r="R1788" i="2"/>
  <c r="B1789" i="2"/>
  <c r="C1789" i="2"/>
  <c r="D1789" i="2"/>
  <c r="M1789" i="2" s="1"/>
  <c r="E1789" i="2"/>
  <c r="F1789" i="2"/>
  <c r="G1789" i="2"/>
  <c r="I1789" i="2"/>
  <c r="J1789" i="2"/>
  <c r="K1789" i="2"/>
  <c r="L1789" i="2"/>
  <c r="O1789" i="2"/>
  <c r="Q1789" i="2"/>
  <c r="R1789" i="2"/>
  <c r="B1790" i="2"/>
  <c r="C1790" i="2"/>
  <c r="D1790" i="2"/>
  <c r="M1790" i="2" s="1"/>
  <c r="E1790" i="2"/>
  <c r="F1790" i="2"/>
  <c r="H1790" i="2"/>
  <c r="I1790" i="2"/>
  <c r="J1790" i="2"/>
  <c r="K1790" i="2"/>
  <c r="L1790" i="2"/>
  <c r="N1790" i="2"/>
  <c r="P1790" i="2"/>
  <c r="Q1790" i="2"/>
  <c r="R1790" i="2"/>
  <c r="B1791" i="2"/>
  <c r="C1791" i="2"/>
  <c r="D1791" i="2"/>
  <c r="E1791" i="2"/>
  <c r="F1791" i="2"/>
  <c r="G1791" i="2"/>
  <c r="H1791" i="2"/>
  <c r="I1791" i="2"/>
  <c r="J1791" i="2"/>
  <c r="K1791" i="2"/>
  <c r="L1791" i="2"/>
  <c r="M1791" i="2"/>
  <c r="N1791" i="2"/>
  <c r="O1791" i="2"/>
  <c r="P1791" i="2"/>
  <c r="Q1791" i="2"/>
  <c r="R1791" i="2"/>
  <c r="B1792" i="2"/>
  <c r="C1792" i="2"/>
  <c r="D1792" i="2"/>
  <c r="E1792" i="2"/>
  <c r="F1792" i="2"/>
  <c r="I1792" i="2"/>
  <c r="O1792" i="2"/>
  <c r="B1793" i="2"/>
  <c r="C1793" i="2"/>
  <c r="D1793" i="2"/>
  <c r="H1793" i="2" s="1"/>
  <c r="E1793" i="2"/>
  <c r="F1793" i="2"/>
  <c r="G1793" i="2"/>
  <c r="I1793" i="2"/>
  <c r="K1793" i="2"/>
  <c r="L1793" i="2"/>
  <c r="M1793" i="2"/>
  <c r="N1793" i="2"/>
  <c r="O1793" i="2"/>
  <c r="B1794" i="2"/>
  <c r="C1794" i="2"/>
  <c r="D1794" i="2"/>
  <c r="E1794" i="2"/>
  <c r="F1794" i="2"/>
  <c r="I1794" i="2"/>
  <c r="R1794" i="2"/>
  <c r="B1795" i="2"/>
  <c r="C1795" i="2"/>
  <c r="D1795" i="2"/>
  <c r="E1795" i="2"/>
  <c r="F1795" i="2"/>
  <c r="I1795" i="2"/>
  <c r="K1795" i="2"/>
  <c r="L1795" i="2"/>
  <c r="M1795" i="2"/>
  <c r="B1796" i="2"/>
  <c r="C1796" i="2"/>
  <c r="D1796" i="2"/>
  <c r="E1796" i="2"/>
  <c r="F1796" i="2"/>
  <c r="H1796" i="2"/>
  <c r="I1796" i="2"/>
  <c r="J1796" i="2"/>
  <c r="K1796" i="2"/>
  <c r="L1796" i="2"/>
  <c r="P1796" i="2"/>
  <c r="R1796" i="2"/>
  <c r="B1797" i="2"/>
  <c r="C1797" i="2"/>
  <c r="J1797" i="2" s="1"/>
  <c r="D1797" i="2"/>
  <c r="E1797" i="2"/>
  <c r="F1797" i="2"/>
  <c r="G1797" i="2"/>
  <c r="H1797" i="2"/>
  <c r="I1797" i="2"/>
  <c r="K1797" i="2"/>
  <c r="L1797" i="2"/>
  <c r="O1797" i="2"/>
  <c r="P1797" i="2"/>
  <c r="Q1797" i="2"/>
  <c r="R1797" i="2"/>
  <c r="B1798" i="2"/>
  <c r="C1798" i="2"/>
  <c r="D1798" i="2"/>
  <c r="M1798" i="2" s="1"/>
  <c r="E1798" i="2"/>
  <c r="F1798" i="2"/>
  <c r="G1798" i="2"/>
  <c r="H1798" i="2"/>
  <c r="I1798" i="2"/>
  <c r="J1798" i="2"/>
  <c r="K1798" i="2"/>
  <c r="L1798" i="2"/>
  <c r="N1798" i="2"/>
  <c r="O1798" i="2"/>
  <c r="P1798" i="2"/>
  <c r="Q1798" i="2"/>
  <c r="R1798" i="2"/>
  <c r="B1799" i="2"/>
  <c r="C1799" i="2"/>
  <c r="D1799" i="2"/>
  <c r="E1799" i="2"/>
  <c r="F1799" i="2"/>
  <c r="G1799" i="2"/>
  <c r="H1799" i="2"/>
  <c r="I1799" i="2"/>
  <c r="J1799" i="2"/>
  <c r="K1799" i="2"/>
  <c r="L1799" i="2"/>
  <c r="M1799" i="2"/>
  <c r="N1799" i="2"/>
  <c r="O1799" i="2"/>
  <c r="P1799" i="2"/>
  <c r="Q1799" i="2"/>
  <c r="R1799" i="2"/>
  <c r="B1800" i="2"/>
  <c r="C1800" i="2"/>
  <c r="D1800" i="2"/>
  <c r="P1800" i="2" s="1"/>
  <c r="E1800" i="2"/>
  <c r="F1800" i="2"/>
  <c r="I1800" i="2"/>
  <c r="L1800" i="2"/>
  <c r="N1800" i="2"/>
  <c r="O1800" i="2"/>
  <c r="B1801" i="2"/>
  <c r="C1801" i="2"/>
  <c r="D1801" i="2"/>
  <c r="H1801" i="2" s="1"/>
  <c r="E1801" i="2"/>
  <c r="F1801" i="2"/>
  <c r="G1801" i="2"/>
  <c r="I1801" i="2"/>
  <c r="K1801" i="2"/>
  <c r="L1801" i="2"/>
  <c r="M1801" i="2"/>
  <c r="N1801" i="2"/>
  <c r="O1801" i="2"/>
  <c r="B1802" i="2"/>
  <c r="C1802" i="2"/>
  <c r="D1802" i="2"/>
  <c r="J1802" i="2" s="1"/>
  <c r="E1802" i="2"/>
  <c r="F1802" i="2"/>
  <c r="I1802" i="2"/>
  <c r="M1802" i="2"/>
  <c r="N1802" i="2"/>
  <c r="R1802" i="2"/>
  <c r="B1803" i="2"/>
  <c r="C1803" i="2"/>
  <c r="M1803" i="2" s="1"/>
  <c r="D1803" i="2"/>
  <c r="E1803" i="2"/>
  <c r="F1803" i="2"/>
  <c r="I1803" i="2"/>
  <c r="K1803" i="2"/>
  <c r="L1803" i="2"/>
  <c r="Q1803" i="2"/>
  <c r="B1804" i="2"/>
  <c r="C1804" i="2"/>
  <c r="D1804" i="2"/>
  <c r="E1804" i="2"/>
  <c r="F1804" i="2"/>
  <c r="H1804" i="2"/>
  <c r="I1804" i="2"/>
  <c r="J1804" i="2"/>
  <c r="P1804" i="2"/>
  <c r="R1804" i="2"/>
  <c r="B1805" i="2"/>
  <c r="C1805" i="2"/>
  <c r="D1805" i="2"/>
  <c r="E1805" i="2"/>
  <c r="F1805" i="2"/>
  <c r="G1805" i="2"/>
  <c r="H1805" i="2"/>
  <c r="I1805" i="2"/>
  <c r="J1805" i="2"/>
  <c r="K1805" i="2"/>
  <c r="L1805" i="2"/>
  <c r="O1805" i="2"/>
  <c r="P1805" i="2"/>
  <c r="Q1805" i="2"/>
  <c r="R1805" i="2"/>
  <c r="B1806" i="2"/>
  <c r="C1806" i="2"/>
  <c r="D1806" i="2"/>
  <c r="M1806" i="2" s="1"/>
  <c r="E1806" i="2"/>
  <c r="F1806" i="2"/>
  <c r="G1806" i="2"/>
  <c r="H1806" i="2"/>
  <c r="I1806" i="2"/>
  <c r="J1806" i="2"/>
  <c r="K1806" i="2"/>
  <c r="L1806" i="2"/>
  <c r="N1806" i="2"/>
  <c r="O1806" i="2"/>
  <c r="P1806" i="2"/>
  <c r="Q1806" i="2"/>
  <c r="R1806" i="2"/>
  <c r="B1807" i="2"/>
  <c r="C1807" i="2"/>
  <c r="D1807" i="2"/>
  <c r="E1807" i="2"/>
  <c r="F1807" i="2"/>
  <c r="G1807" i="2"/>
  <c r="H1807" i="2"/>
  <c r="I1807" i="2"/>
  <c r="J1807" i="2"/>
  <c r="K1807" i="2"/>
  <c r="L1807" i="2"/>
  <c r="M1807" i="2"/>
  <c r="N1807" i="2"/>
  <c r="O1807" i="2"/>
  <c r="P1807" i="2"/>
  <c r="Q1807" i="2"/>
  <c r="R1807" i="2"/>
  <c r="B1808" i="2"/>
  <c r="C1808" i="2"/>
  <c r="D1808" i="2"/>
  <c r="G1808" i="2" s="1"/>
  <c r="E1808" i="2"/>
  <c r="F1808" i="2"/>
  <c r="I1808" i="2"/>
  <c r="L1808" i="2"/>
  <c r="N1808" i="2"/>
  <c r="O1808" i="2"/>
  <c r="P1808" i="2"/>
  <c r="B1809" i="2"/>
  <c r="C1809" i="2"/>
  <c r="D1809" i="2"/>
  <c r="H1809" i="2" s="1"/>
  <c r="E1809" i="2"/>
  <c r="F1809" i="2"/>
  <c r="G1809" i="2"/>
  <c r="I1809" i="2"/>
  <c r="K1809" i="2"/>
  <c r="L1809" i="2"/>
  <c r="M1809" i="2"/>
  <c r="N1809" i="2"/>
  <c r="O1809" i="2"/>
  <c r="B1810" i="2"/>
  <c r="C1810" i="2"/>
  <c r="D1810" i="2"/>
  <c r="J1810" i="2" s="1"/>
  <c r="E1810" i="2"/>
  <c r="F1810" i="2"/>
  <c r="I1810" i="2"/>
  <c r="L1810" i="2"/>
  <c r="M1810" i="2"/>
  <c r="N1810" i="2"/>
  <c r="R1810" i="2"/>
  <c r="B1811" i="2"/>
  <c r="C1811" i="2"/>
  <c r="D1811" i="2"/>
  <c r="E1811" i="2"/>
  <c r="F1811" i="2"/>
  <c r="I1811" i="2"/>
  <c r="K1811" i="2"/>
  <c r="L1811" i="2"/>
  <c r="M1811" i="2"/>
  <c r="B1812" i="2"/>
  <c r="C1812" i="2"/>
  <c r="D1812" i="2"/>
  <c r="E1812" i="2"/>
  <c r="F1812" i="2"/>
  <c r="I1812" i="2"/>
  <c r="P1812" i="2"/>
  <c r="R1812" i="2"/>
  <c r="B1813" i="2"/>
  <c r="C1813" i="2"/>
  <c r="D1813" i="2"/>
  <c r="M1813" i="2" s="1"/>
  <c r="E1813" i="2"/>
  <c r="F1813" i="2"/>
  <c r="G1813" i="2"/>
  <c r="H1813" i="2"/>
  <c r="I1813" i="2"/>
  <c r="J1813" i="2"/>
  <c r="K1813" i="2"/>
  <c r="L1813" i="2"/>
  <c r="O1813" i="2"/>
  <c r="P1813" i="2"/>
  <c r="Q1813" i="2"/>
  <c r="R1813" i="2"/>
  <c r="B1814" i="2"/>
  <c r="C1814" i="2"/>
  <c r="D1814" i="2"/>
  <c r="M1814" i="2" s="1"/>
  <c r="E1814" i="2"/>
  <c r="F1814" i="2"/>
  <c r="G1814" i="2"/>
  <c r="H1814" i="2"/>
  <c r="I1814" i="2"/>
  <c r="J1814" i="2"/>
  <c r="K1814" i="2"/>
  <c r="L1814" i="2"/>
  <c r="N1814" i="2"/>
  <c r="O1814" i="2"/>
  <c r="P1814" i="2"/>
  <c r="Q1814" i="2"/>
  <c r="R1814" i="2"/>
  <c r="B1815" i="2"/>
  <c r="C1815" i="2"/>
  <c r="D1815" i="2"/>
  <c r="E1815" i="2"/>
  <c r="F1815" i="2"/>
  <c r="G1815" i="2"/>
  <c r="H1815" i="2"/>
  <c r="I1815" i="2"/>
  <c r="J1815" i="2"/>
  <c r="K1815" i="2"/>
  <c r="L1815" i="2"/>
  <c r="M1815" i="2"/>
  <c r="N1815" i="2"/>
  <c r="O1815" i="2"/>
  <c r="P1815" i="2"/>
  <c r="Q1815" i="2"/>
  <c r="R1815" i="2"/>
  <c r="B1816" i="2"/>
  <c r="C1816" i="2"/>
  <c r="D1816" i="2"/>
  <c r="P1816" i="2" s="1"/>
  <c r="E1816" i="2"/>
  <c r="F1816" i="2"/>
  <c r="H1816" i="2"/>
  <c r="I1816" i="2"/>
  <c r="L1816" i="2"/>
  <c r="N1816" i="2"/>
  <c r="O1816" i="2"/>
  <c r="B1817" i="2"/>
  <c r="C1817" i="2"/>
  <c r="D1817" i="2"/>
  <c r="H1817" i="2" s="1"/>
  <c r="E1817" i="2"/>
  <c r="F1817" i="2"/>
  <c r="G1817" i="2"/>
  <c r="I1817" i="2"/>
  <c r="K1817" i="2"/>
  <c r="L1817" i="2"/>
  <c r="M1817" i="2"/>
  <c r="N1817" i="2"/>
  <c r="O1817" i="2"/>
  <c r="B1818" i="2"/>
  <c r="C1818" i="2"/>
  <c r="D1818" i="2"/>
  <c r="E1818" i="2"/>
  <c r="F1818" i="2"/>
  <c r="I1818" i="2"/>
  <c r="J1818" i="2"/>
  <c r="L1818" i="2"/>
  <c r="M1818" i="2"/>
  <c r="N1818" i="2"/>
  <c r="R1818" i="2"/>
  <c r="B1819" i="2"/>
  <c r="C1819" i="2"/>
  <c r="D1819" i="2"/>
  <c r="E1819" i="2"/>
  <c r="F1819" i="2"/>
  <c r="I1819" i="2"/>
  <c r="B1820" i="2"/>
  <c r="C1820" i="2"/>
  <c r="D1820" i="2"/>
  <c r="E1820" i="2"/>
  <c r="F1820" i="2"/>
  <c r="I1820" i="2"/>
  <c r="P1820" i="2"/>
  <c r="B1821" i="2"/>
  <c r="C1821" i="2"/>
  <c r="D1821" i="2"/>
  <c r="E1821" i="2"/>
  <c r="F1821" i="2"/>
  <c r="G1821" i="2"/>
  <c r="H1821" i="2"/>
  <c r="I1821" i="2"/>
  <c r="J1821" i="2"/>
  <c r="K1821" i="2"/>
  <c r="L1821" i="2"/>
  <c r="O1821" i="2"/>
  <c r="P1821" i="2"/>
  <c r="Q1821" i="2"/>
  <c r="R1821" i="2"/>
  <c r="B1822" i="2"/>
  <c r="C1822" i="2"/>
  <c r="D1822" i="2"/>
  <c r="M1822" i="2" s="1"/>
  <c r="E1822" i="2"/>
  <c r="F1822" i="2"/>
  <c r="G1822" i="2"/>
  <c r="H1822" i="2"/>
  <c r="I1822" i="2"/>
  <c r="J1822" i="2"/>
  <c r="K1822" i="2"/>
  <c r="L1822" i="2"/>
  <c r="N1822" i="2"/>
  <c r="O1822" i="2"/>
  <c r="P1822" i="2"/>
  <c r="Q1822" i="2"/>
  <c r="R1822" i="2"/>
  <c r="B1823" i="2"/>
  <c r="C1823" i="2"/>
  <c r="D1823" i="2"/>
  <c r="E1823" i="2"/>
  <c r="F1823" i="2"/>
  <c r="G1823" i="2"/>
  <c r="H1823" i="2"/>
  <c r="I1823" i="2"/>
  <c r="J1823" i="2"/>
  <c r="K1823" i="2"/>
  <c r="L1823" i="2"/>
  <c r="M1823" i="2"/>
  <c r="N1823" i="2"/>
  <c r="O1823" i="2"/>
  <c r="P1823" i="2"/>
  <c r="Q1823" i="2"/>
  <c r="R1823" i="2"/>
  <c r="B1824" i="2"/>
  <c r="C1824" i="2"/>
  <c r="D1824" i="2"/>
  <c r="E1824" i="2"/>
  <c r="F1824" i="2"/>
  <c r="G1824" i="2"/>
  <c r="H1824" i="2"/>
  <c r="I1824" i="2"/>
  <c r="L1824" i="2"/>
  <c r="M1824" i="2"/>
  <c r="N1824" i="2"/>
  <c r="O1824" i="2"/>
  <c r="P1824" i="2"/>
  <c r="Q1824" i="2"/>
  <c r="B1825" i="2"/>
  <c r="C1825" i="2"/>
  <c r="D1825" i="2"/>
  <c r="N1825" i="2" s="1"/>
  <c r="E1825" i="2"/>
  <c r="F1825" i="2"/>
  <c r="H1825" i="2"/>
  <c r="I1825" i="2"/>
  <c r="K1825" i="2"/>
  <c r="L1825" i="2"/>
  <c r="M1825" i="2"/>
  <c r="B1826" i="2"/>
  <c r="C1826" i="2"/>
  <c r="D1826" i="2"/>
  <c r="E1826" i="2"/>
  <c r="F1826" i="2"/>
  <c r="I1826" i="2"/>
  <c r="M1826" i="2"/>
  <c r="B1827" i="2"/>
  <c r="C1827" i="2"/>
  <c r="D1827" i="2"/>
  <c r="E1827" i="2"/>
  <c r="F1827" i="2"/>
  <c r="I1827" i="2"/>
  <c r="N1827" i="2"/>
  <c r="Q1827" i="2"/>
  <c r="R1827" i="2"/>
  <c r="B1828" i="2"/>
  <c r="C1828" i="2"/>
  <c r="M1828" i="2" s="1"/>
  <c r="D1828" i="2"/>
  <c r="P1828" i="2" s="1"/>
  <c r="E1828" i="2"/>
  <c r="F1828" i="2"/>
  <c r="H1828" i="2"/>
  <c r="I1828" i="2"/>
  <c r="J1828" i="2"/>
  <c r="K1828" i="2"/>
  <c r="L1828" i="2"/>
  <c r="R1828" i="2"/>
  <c r="B1829" i="2"/>
  <c r="C1829" i="2"/>
  <c r="D1829" i="2"/>
  <c r="O1829" i="2" s="1"/>
  <c r="E1829" i="2"/>
  <c r="F1829" i="2"/>
  <c r="I1829" i="2"/>
  <c r="J1829" i="2"/>
  <c r="K1829" i="2"/>
  <c r="L1829" i="2"/>
  <c r="B1830" i="2"/>
  <c r="C1830" i="2"/>
  <c r="D1830" i="2"/>
  <c r="M1830" i="2" s="1"/>
  <c r="E1830" i="2"/>
  <c r="F1830" i="2"/>
  <c r="G1830" i="2"/>
  <c r="H1830" i="2"/>
  <c r="I1830" i="2"/>
  <c r="J1830" i="2"/>
  <c r="K1830" i="2"/>
  <c r="L1830" i="2"/>
  <c r="N1830" i="2"/>
  <c r="O1830" i="2"/>
  <c r="P1830" i="2"/>
  <c r="Q1830" i="2"/>
  <c r="R1830" i="2"/>
  <c r="B1831" i="2"/>
  <c r="C1831" i="2"/>
  <c r="D1831" i="2"/>
  <c r="E1831" i="2"/>
  <c r="F1831" i="2"/>
  <c r="G1831" i="2"/>
  <c r="H1831" i="2"/>
  <c r="I1831" i="2"/>
  <c r="J1831" i="2"/>
  <c r="K1831" i="2"/>
  <c r="L1831" i="2"/>
  <c r="M1831" i="2"/>
  <c r="N1831" i="2"/>
  <c r="O1831" i="2"/>
  <c r="P1831" i="2"/>
  <c r="Q1831" i="2"/>
  <c r="R1831" i="2"/>
  <c r="B1832" i="2"/>
  <c r="C1832" i="2"/>
  <c r="D1832" i="2"/>
  <c r="O1832" i="2" s="1"/>
  <c r="E1832" i="2"/>
  <c r="F1832" i="2"/>
  <c r="I1832" i="2"/>
  <c r="L1832" i="2"/>
  <c r="M1832" i="2"/>
  <c r="N1832" i="2"/>
  <c r="B1833" i="2"/>
  <c r="C1833" i="2"/>
  <c r="D1833" i="2"/>
  <c r="E1833" i="2"/>
  <c r="F1833" i="2"/>
  <c r="I1833" i="2"/>
  <c r="M1833" i="2"/>
  <c r="N1833" i="2"/>
  <c r="B1834" i="2"/>
  <c r="C1834" i="2"/>
  <c r="D1834" i="2"/>
  <c r="E1834" i="2"/>
  <c r="F1834" i="2"/>
  <c r="G1834" i="2"/>
  <c r="I1834" i="2"/>
  <c r="J1834" i="2"/>
  <c r="K1834" i="2"/>
  <c r="M1834" i="2"/>
  <c r="N1834" i="2"/>
  <c r="O1834" i="2"/>
  <c r="R1834" i="2"/>
  <c r="B1835" i="2"/>
  <c r="C1835" i="2"/>
  <c r="D1835" i="2"/>
  <c r="Q1835" i="2" s="1"/>
  <c r="E1835" i="2"/>
  <c r="F1835" i="2"/>
  <c r="I1835" i="2"/>
  <c r="J1835" i="2"/>
  <c r="K1835" i="2"/>
  <c r="L1835" i="2"/>
  <c r="M1835" i="2"/>
  <c r="N1835" i="2"/>
  <c r="B1836" i="2"/>
  <c r="C1836" i="2"/>
  <c r="D1836" i="2"/>
  <c r="E1836" i="2"/>
  <c r="F1836" i="2"/>
  <c r="I1836" i="2"/>
  <c r="M1836" i="2"/>
  <c r="B1837" i="2"/>
  <c r="C1837" i="2"/>
  <c r="D1837" i="2"/>
  <c r="E1837" i="2"/>
  <c r="F1837" i="2"/>
  <c r="G1837" i="2"/>
  <c r="I1837" i="2"/>
  <c r="L1837" i="2"/>
  <c r="O1837" i="2"/>
  <c r="P1837" i="2"/>
  <c r="Q1837" i="2"/>
  <c r="B1838" i="2"/>
  <c r="C1838" i="2"/>
  <c r="D1838" i="2"/>
  <c r="M1838" i="2" s="1"/>
  <c r="E1838" i="2"/>
  <c r="F1838" i="2"/>
  <c r="G1838" i="2"/>
  <c r="H1838" i="2"/>
  <c r="I1838" i="2"/>
  <c r="J1838" i="2"/>
  <c r="K1838" i="2"/>
  <c r="L1838" i="2"/>
  <c r="N1838" i="2"/>
  <c r="O1838" i="2"/>
  <c r="P1838" i="2"/>
  <c r="Q1838" i="2"/>
  <c r="R1838" i="2"/>
  <c r="B1839" i="2"/>
  <c r="C1839" i="2"/>
  <c r="D1839" i="2"/>
  <c r="E1839" i="2"/>
  <c r="F1839" i="2"/>
  <c r="G1839" i="2"/>
  <c r="H1839" i="2"/>
  <c r="I1839" i="2"/>
  <c r="J1839" i="2"/>
  <c r="K1839" i="2"/>
  <c r="L1839" i="2"/>
  <c r="M1839" i="2"/>
  <c r="N1839" i="2"/>
  <c r="O1839" i="2"/>
  <c r="P1839" i="2"/>
  <c r="Q1839" i="2"/>
  <c r="R1839" i="2"/>
  <c r="B1840" i="2"/>
  <c r="C1840" i="2"/>
  <c r="D1840" i="2"/>
  <c r="E1840" i="2"/>
  <c r="F1840" i="2"/>
  <c r="G1840" i="2"/>
  <c r="I1840" i="2"/>
  <c r="N1840" i="2"/>
  <c r="O1840" i="2"/>
  <c r="P1840" i="2"/>
  <c r="Q1840" i="2"/>
  <c r="B1841" i="2"/>
  <c r="C1841" i="2"/>
  <c r="M1841" i="2" s="1"/>
  <c r="D1841" i="2"/>
  <c r="E1841" i="2"/>
  <c r="F1841" i="2"/>
  <c r="G1841" i="2"/>
  <c r="H1841" i="2"/>
  <c r="I1841" i="2"/>
  <c r="K1841" i="2"/>
  <c r="L1841" i="2"/>
  <c r="N1841" i="2"/>
  <c r="O1841" i="2"/>
  <c r="P1841" i="2"/>
  <c r="B1842" i="2"/>
  <c r="C1842" i="2"/>
  <c r="D1842" i="2"/>
  <c r="N1842" i="2" s="1"/>
  <c r="E1842" i="2"/>
  <c r="F1842" i="2"/>
  <c r="I1842" i="2"/>
  <c r="J1842" i="2"/>
  <c r="K1842" i="2"/>
  <c r="L1842" i="2"/>
  <c r="M1842" i="2"/>
  <c r="B1843" i="2"/>
  <c r="C1843" i="2"/>
  <c r="D1843" i="2"/>
  <c r="E1843" i="2"/>
  <c r="F1843" i="2"/>
  <c r="I1843" i="2"/>
  <c r="N1843" i="2"/>
  <c r="B1844" i="2"/>
  <c r="C1844" i="2"/>
  <c r="D1844" i="2"/>
  <c r="E1844" i="2"/>
  <c r="F1844" i="2"/>
  <c r="H1844" i="2"/>
  <c r="I1844" i="2"/>
  <c r="J1844" i="2"/>
  <c r="K1844" i="2"/>
  <c r="L1844" i="2"/>
  <c r="M1844" i="2"/>
  <c r="P1844" i="2"/>
  <c r="Q1844" i="2"/>
  <c r="R1844" i="2"/>
  <c r="B1845" i="2"/>
  <c r="C1845" i="2"/>
  <c r="D1845" i="2"/>
  <c r="O1845" i="2" s="1"/>
  <c r="E1845" i="2"/>
  <c r="F1845" i="2"/>
  <c r="G1845" i="2"/>
  <c r="H1845" i="2"/>
  <c r="I1845" i="2"/>
  <c r="J1845" i="2"/>
  <c r="K1845" i="2"/>
  <c r="L1845" i="2"/>
  <c r="Q1845" i="2"/>
  <c r="R1845" i="2"/>
  <c r="B1846" i="2"/>
  <c r="C1846" i="2"/>
  <c r="D1846" i="2"/>
  <c r="E1846" i="2"/>
  <c r="F1846" i="2"/>
  <c r="G1846" i="2"/>
  <c r="H1846" i="2"/>
  <c r="I1846" i="2"/>
  <c r="J1846" i="2"/>
  <c r="K1846" i="2"/>
  <c r="L1846" i="2"/>
  <c r="N1846" i="2"/>
  <c r="O1846" i="2"/>
  <c r="P1846" i="2"/>
  <c r="Q1846" i="2"/>
  <c r="R1846" i="2"/>
  <c r="B1847" i="2"/>
  <c r="C1847" i="2"/>
  <c r="D1847" i="2"/>
  <c r="E1847" i="2"/>
  <c r="F1847" i="2"/>
  <c r="G1847" i="2"/>
  <c r="H1847" i="2"/>
  <c r="I1847" i="2"/>
  <c r="J1847" i="2"/>
  <c r="K1847" i="2"/>
  <c r="L1847" i="2"/>
  <c r="M1847" i="2"/>
  <c r="N1847" i="2"/>
  <c r="O1847" i="2"/>
  <c r="P1847" i="2"/>
  <c r="Q1847" i="2"/>
  <c r="R1847" i="2"/>
  <c r="B1848" i="2"/>
  <c r="C1848" i="2"/>
  <c r="D1848" i="2"/>
  <c r="O1848" i="2" s="1"/>
  <c r="E1848" i="2"/>
  <c r="F1848" i="2"/>
  <c r="G1848" i="2"/>
  <c r="H1848" i="2"/>
  <c r="I1848" i="2"/>
  <c r="L1848" i="2"/>
  <c r="N1848" i="2"/>
  <c r="Q1848" i="2"/>
  <c r="B1849" i="2"/>
  <c r="C1849" i="2"/>
  <c r="D1849" i="2"/>
  <c r="N1849" i="2" s="1"/>
  <c r="E1849" i="2"/>
  <c r="F1849" i="2"/>
  <c r="I1849" i="2"/>
  <c r="K1849" i="2"/>
  <c r="L1849" i="2"/>
  <c r="M1849" i="2"/>
  <c r="B1850" i="2"/>
  <c r="C1850" i="2"/>
  <c r="D1850" i="2"/>
  <c r="E1850" i="2"/>
  <c r="F1850" i="2"/>
  <c r="I1850" i="2"/>
  <c r="M1850" i="2"/>
  <c r="N1850" i="2"/>
  <c r="B1851" i="2"/>
  <c r="C1851" i="2"/>
  <c r="D1851" i="2"/>
  <c r="E1851" i="2"/>
  <c r="F1851" i="2"/>
  <c r="I1851" i="2"/>
  <c r="J1851" i="2"/>
  <c r="K1851" i="2"/>
  <c r="L1851" i="2"/>
  <c r="N1851" i="2"/>
  <c r="Q1851" i="2"/>
  <c r="R1851" i="2"/>
  <c r="B1852" i="2"/>
  <c r="C1852" i="2"/>
  <c r="D1852" i="2"/>
  <c r="P1852" i="2" s="1"/>
  <c r="E1852" i="2"/>
  <c r="F1852" i="2"/>
  <c r="I1852" i="2"/>
  <c r="J1852" i="2"/>
  <c r="K1852" i="2"/>
  <c r="L1852" i="2"/>
  <c r="M1852" i="2"/>
  <c r="B1853" i="2"/>
  <c r="C1853" i="2"/>
  <c r="D1853" i="2"/>
  <c r="E1853" i="2"/>
  <c r="F1853" i="2"/>
  <c r="I1853" i="2"/>
  <c r="L1853" i="2"/>
  <c r="B1854" i="2"/>
  <c r="C1854" i="2"/>
  <c r="D1854" i="2"/>
  <c r="M1854" i="2" s="1"/>
  <c r="E1854" i="2"/>
  <c r="F1854" i="2"/>
  <c r="G1854" i="2"/>
  <c r="H1854" i="2"/>
  <c r="I1854" i="2"/>
  <c r="J1854" i="2"/>
  <c r="K1854" i="2"/>
  <c r="L1854" i="2"/>
  <c r="N1854" i="2"/>
  <c r="O1854" i="2"/>
  <c r="P1854" i="2"/>
  <c r="Q1854" i="2"/>
  <c r="R1854" i="2"/>
  <c r="B1855" i="2"/>
  <c r="C1855" i="2"/>
  <c r="D1855" i="2"/>
  <c r="E1855" i="2"/>
  <c r="F1855" i="2"/>
  <c r="G1855" i="2"/>
  <c r="H1855" i="2"/>
  <c r="I1855" i="2"/>
  <c r="J1855" i="2"/>
  <c r="K1855" i="2"/>
  <c r="L1855" i="2"/>
  <c r="M1855" i="2"/>
  <c r="N1855" i="2"/>
  <c r="O1855" i="2"/>
  <c r="P1855" i="2"/>
  <c r="Q1855" i="2"/>
  <c r="R1855" i="2"/>
  <c r="B1856" i="2"/>
  <c r="C1856" i="2"/>
  <c r="D1856" i="2"/>
  <c r="E1856" i="2"/>
  <c r="F1856" i="2"/>
  <c r="I1856" i="2"/>
  <c r="N1856" i="2"/>
  <c r="B1857" i="2"/>
  <c r="C1857" i="2"/>
  <c r="D1857" i="2"/>
  <c r="E1857" i="2"/>
  <c r="F1857" i="2"/>
  <c r="I1857" i="2"/>
  <c r="M1857" i="2"/>
  <c r="N1857" i="2"/>
  <c r="O1857" i="2"/>
  <c r="B1858" i="2"/>
  <c r="C1858" i="2"/>
  <c r="M1858" i="2" s="1"/>
  <c r="D1858" i="2"/>
  <c r="E1858" i="2"/>
  <c r="F1858" i="2"/>
  <c r="G1858" i="2"/>
  <c r="I1858" i="2"/>
  <c r="J1858" i="2"/>
  <c r="K1858" i="2"/>
  <c r="L1858" i="2"/>
  <c r="N1858" i="2"/>
  <c r="O1858" i="2"/>
  <c r="R1858" i="2"/>
  <c r="B1859" i="2"/>
  <c r="C1859" i="2"/>
  <c r="D1859" i="2"/>
  <c r="Q1859" i="2" s="1"/>
  <c r="E1859" i="2"/>
  <c r="F1859" i="2"/>
  <c r="I1859" i="2"/>
  <c r="J1859" i="2"/>
  <c r="K1859" i="2"/>
  <c r="L1859" i="2"/>
  <c r="M1859" i="2"/>
  <c r="N1859" i="2"/>
  <c r="B1860" i="2"/>
  <c r="C1860" i="2"/>
  <c r="D1860" i="2"/>
  <c r="E1860" i="2"/>
  <c r="F1860" i="2"/>
  <c r="I1860" i="2"/>
  <c r="M1860" i="2"/>
  <c r="P1860" i="2"/>
  <c r="B1861" i="2"/>
  <c r="C1861" i="2"/>
  <c r="D1861" i="2"/>
  <c r="E1861" i="2"/>
  <c r="F1861" i="2"/>
  <c r="G1861" i="2"/>
  <c r="H1861" i="2"/>
  <c r="I1861" i="2"/>
  <c r="J1861" i="2"/>
  <c r="L1861" i="2"/>
  <c r="O1861" i="2"/>
  <c r="P1861" i="2"/>
  <c r="Q1861" i="2"/>
  <c r="R1861" i="2"/>
  <c r="B1862" i="2"/>
  <c r="C1862" i="2"/>
  <c r="D1862" i="2"/>
  <c r="E1862" i="2"/>
  <c r="F1862" i="2"/>
  <c r="G1862" i="2"/>
  <c r="H1862" i="2"/>
  <c r="I1862" i="2"/>
  <c r="J1862" i="2"/>
  <c r="K1862" i="2"/>
  <c r="L1862" i="2"/>
  <c r="N1862" i="2"/>
  <c r="O1862" i="2"/>
  <c r="P1862" i="2"/>
  <c r="Q1862" i="2"/>
  <c r="R1862" i="2"/>
  <c r="B1863" i="2"/>
  <c r="C1863" i="2"/>
  <c r="D1863" i="2"/>
  <c r="E1863" i="2"/>
  <c r="F1863" i="2"/>
  <c r="G1863" i="2"/>
  <c r="H1863" i="2"/>
  <c r="I1863" i="2"/>
  <c r="J1863" i="2"/>
  <c r="K1863" i="2"/>
  <c r="L1863" i="2"/>
  <c r="M1863" i="2"/>
  <c r="N1863" i="2"/>
  <c r="O1863" i="2"/>
  <c r="P1863" i="2"/>
  <c r="Q1863" i="2"/>
  <c r="R1863" i="2"/>
  <c r="B1864" i="2"/>
  <c r="C1864" i="2"/>
  <c r="D1864" i="2"/>
  <c r="E1864" i="2"/>
  <c r="F1864" i="2"/>
  <c r="G1864" i="2"/>
  <c r="H1864" i="2"/>
  <c r="I1864" i="2"/>
  <c r="L1864" i="2"/>
  <c r="N1864" i="2"/>
  <c r="O1864" i="2"/>
  <c r="P1864" i="2"/>
  <c r="Q1864" i="2"/>
  <c r="B1865" i="2"/>
  <c r="C1865" i="2"/>
  <c r="M1865" i="2" s="1"/>
  <c r="D1865" i="2"/>
  <c r="N1865" i="2" s="1"/>
  <c r="E1865" i="2"/>
  <c r="F1865" i="2"/>
  <c r="G1865" i="2"/>
  <c r="H1865" i="2"/>
  <c r="I1865" i="2"/>
  <c r="K1865" i="2"/>
  <c r="L1865" i="2"/>
  <c r="P1865" i="2"/>
  <c r="B1866" i="2"/>
  <c r="C1866" i="2"/>
  <c r="D1866" i="2"/>
  <c r="Q1866" i="2" s="1"/>
  <c r="E1866" i="2"/>
  <c r="F1866" i="2"/>
  <c r="I1866" i="2"/>
  <c r="J1866" i="2"/>
  <c r="K1866" i="2"/>
  <c r="L1866" i="2"/>
  <c r="R1866" i="2"/>
  <c r="B1867" i="2"/>
  <c r="C1867" i="2"/>
  <c r="M1867" i="2" s="1"/>
  <c r="D1867" i="2"/>
  <c r="N1867" i="2" s="1"/>
  <c r="E1867" i="2"/>
  <c r="F1867" i="2"/>
  <c r="I1867" i="2"/>
  <c r="K1867" i="2"/>
  <c r="L1867" i="2"/>
  <c r="B1868" i="2"/>
  <c r="C1868" i="2"/>
  <c r="D1868" i="2"/>
  <c r="E1868" i="2"/>
  <c r="F1868" i="2"/>
  <c r="I1868" i="2"/>
  <c r="M1868" i="2"/>
  <c r="B1869" i="2"/>
  <c r="C1869" i="2"/>
  <c r="D1869" i="2"/>
  <c r="N1869" i="2" s="1"/>
  <c r="E1869" i="2"/>
  <c r="F1869" i="2"/>
  <c r="I1869" i="2"/>
  <c r="L1869" i="2"/>
  <c r="M1869" i="2"/>
  <c r="B1870" i="2"/>
  <c r="C1870" i="2"/>
  <c r="D1870" i="2"/>
  <c r="M1870" i="2" s="1"/>
  <c r="E1870" i="2"/>
  <c r="F1870" i="2"/>
  <c r="I1870" i="2"/>
  <c r="L1870" i="2"/>
  <c r="N1870" i="2"/>
  <c r="B1871" i="2"/>
  <c r="C1871" i="2"/>
  <c r="D1871" i="2"/>
  <c r="E1871" i="2"/>
  <c r="F1871" i="2"/>
  <c r="G1871" i="2"/>
  <c r="H1871" i="2"/>
  <c r="I1871" i="2"/>
  <c r="J1871" i="2"/>
  <c r="K1871" i="2"/>
  <c r="L1871" i="2"/>
  <c r="M1871" i="2"/>
  <c r="N1871" i="2"/>
  <c r="O1871" i="2"/>
  <c r="P1871" i="2"/>
  <c r="Q1871" i="2"/>
  <c r="R1871" i="2"/>
  <c r="B1872" i="2"/>
  <c r="C1872" i="2"/>
  <c r="D1872" i="2"/>
  <c r="K1872" i="2" s="1"/>
  <c r="E1872" i="2"/>
  <c r="F1872" i="2"/>
  <c r="I1872" i="2"/>
  <c r="M1872" i="2"/>
  <c r="B1873" i="2"/>
  <c r="C1873" i="2"/>
  <c r="D1873" i="2"/>
  <c r="E1873" i="2"/>
  <c r="F1873" i="2"/>
  <c r="I1873" i="2"/>
  <c r="M1873" i="2"/>
  <c r="B1874" i="2"/>
  <c r="C1874" i="2"/>
  <c r="D1874" i="2"/>
  <c r="Q1874" i="2" s="1"/>
  <c r="E1874" i="2"/>
  <c r="F1874" i="2"/>
  <c r="I1874" i="2"/>
  <c r="L1874" i="2"/>
  <c r="M1874" i="2"/>
  <c r="B1875" i="2"/>
  <c r="C1875" i="2"/>
  <c r="D1875" i="2"/>
  <c r="E1875" i="2"/>
  <c r="F1875" i="2"/>
  <c r="I1875" i="2"/>
  <c r="M1875" i="2"/>
  <c r="N1875" i="2"/>
  <c r="B1876" i="2"/>
  <c r="C1876" i="2"/>
  <c r="D1876" i="2"/>
  <c r="E1876" i="2"/>
  <c r="F1876" i="2"/>
  <c r="I1876" i="2"/>
  <c r="M1876" i="2"/>
  <c r="N1876" i="2"/>
  <c r="P1876" i="2"/>
  <c r="B1877" i="2"/>
  <c r="C1877" i="2"/>
  <c r="D1877" i="2"/>
  <c r="N1877" i="2" s="1"/>
  <c r="E1877" i="2"/>
  <c r="F1877" i="2"/>
  <c r="G1877" i="2"/>
  <c r="H1877" i="2"/>
  <c r="I1877" i="2"/>
  <c r="J1877" i="2"/>
  <c r="L1877" i="2"/>
  <c r="M1877" i="2"/>
  <c r="O1877" i="2"/>
  <c r="P1877" i="2"/>
  <c r="Q1877" i="2"/>
  <c r="R1877" i="2"/>
  <c r="B1878" i="2"/>
  <c r="C1878" i="2"/>
  <c r="D1878" i="2"/>
  <c r="M1878" i="2" s="1"/>
  <c r="E1878" i="2"/>
  <c r="F1878" i="2"/>
  <c r="G1878" i="2"/>
  <c r="H1878" i="2"/>
  <c r="I1878" i="2"/>
  <c r="J1878" i="2"/>
  <c r="L1878" i="2"/>
  <c r="N1878" i="2"/>
  <c r="O1878" i="2"/>
  <c r="P1878" i="2"/>
  <c r="Q1878" i="2"/>
  <c r="R1878" i="2"/>
  <c r="B1879" i="2"/>
  <c r="C1879" i="2"/>
  <c r="D1879" i="2"/>
  <c r="E1879" i="2"/>
  <c r="F1879" i="2"/>
  <c r="G1879" i="2"/>
  <c r="H1879" i="2"/>
  <c r="I1879" i="2"/>
  <c r="J1879" i="2"/>
  <c r="K1879" i="2"/>
  <c r="L1879" i="2"/>
  <c r="M1879" i="2"/>
  <c r="N1879" i="2"/>
  <c r="O1879" i="2"/>
  <c r="P1879" i="2"/>
  <c r="Q1879" i="2"/>
  <c r="R1879" i="2"/>
  <c r="B1880" i="2"/>
  <c r="C1880" i="2"/>
  <c r="D1880" i="2"/>
  <c r="K1880" i="2" s="1"/>
  <c r="E1880" i="2"/>
  <c r="F1880" i="2"/>
  <c r="I1880" i="2"/>
  <c r="M1880" i="2"/>
  <c r="N1880" i="2"/>
  <c r="O1880" i="2"/>
  <c r="B1881" i="2"/>
  <c r="C1881" i="2"/>
  <c r="D1881" i="2"/>
  <c r="E1881" i="2"/>
  <c r="F1881" i="2"/>
  <c r="I1881" i="2"/>
  <c r="M1881" i="2"/>
  <c r="N1881" i="2"/>
  <c r="O1881" i="2"/>
  <c r="B1882" i="2"/>
  <c r="C1882" i="2"/>
  <c r="D1882" i="2"/>
  <c r="Q1882" i="2" s="1"/>
  <c r="E1882" i="2"/>
  <c r="F1882" i="2"/>
  <c r="G1882" i="2"/>
  <c r="H1882" i="2"/>
  <c r="I1882" i="2"/>
  <c r="J1882" i="2"/>
  <c r="L1882" i="2"/>
  <c r="M1882" i="2"/>
  <c r="N1882" i="2"/>
  <c r="O1882" i="2"/>
  <c r="P1882" i="2"/>
  <c r="R1882" i="2"/>
  <c r="B1883" i="2"/>
  <c r="C1883" i="2"/>
  <c r="D1883" i="2"/>
  <c r="E1883" i="2"/>
  <c r="F1883" i="2"/>
  <c r="G1883" i="2"/>
  <c r="I1883" i="2"/>
  <c r="J1883" i="2"/>
  <c r="K1883" i="2"/>
  <c r="M1883" i="2"/>
  <c r="N1883" i="2"/>
  <c r="O1883" i="2"/>
  <c r="Q1883" i="2"/>
  <c r="R1883" i="2"/>
  <c r="B1884" i="2"/>
  <c r="C1884" i="2"/>
  <c r="M1884" i="2" s="1"/>
  <c r="D1884" i="2"/>
  <c r="E1884" i="2"/>
  <c r="F1884" i="2"/>
  <c r="H1884" i="2"/>
  <c r="I1884" i="2"/>
  <c r="J1884" i="2"/>
  <c r="K1884" i="2"/>
  <c r="L1884" i="2"/>
  <c r="N1884" i="2"/>
  <c r="P1884" i="2"/>
  <c r="Q1884" i="2"/>
  <c r="R1884" i="2"/>
  <c r="B1885" i="2"/>
  <c r="C1885" i="2"/>
  <c r="D1885" i="2"/>
  <c r="N1885" i="2" s="1"/>
  <c r="E1885" i="2"/>
  <c r="F1885" i="2"/>
  <c r="G1885" i="2"/>
  <c r="H1885" i="2"/>
  <c r="I1885" i="2"/>
  <c r="J1885" i="2"/>
  <c r="K1885" i="2"/>
  <c r="L1885" i="2"/>
  <c r="P1885" i="2"/>
  <c r="Q1885" i="2"/>
  <c r="R1885" i="2"/>
  <c r="B1886" i="2"/>
  <c r="C1886" i="2"/>
  <c r="D1886" i="2"/>
  <c r="O1886" i="2" s="1"/>
  <c r="E1886" i="2"/>
  <c r="F1886" i="2"/>
  <c r="G1886" i="2"/>
  <c r="H1886" i="2"/>
  <c r="I1886" i="2"/>
  <c r="K1886" i="2"/>
  <c r="L1886" i="2"/>
  <c r="N1886" i="2"/>
  <c r="B1887" i="2"/>
  <c r="C1887" i="2"/>
  <c r="D1887" i="2"/>
  <c r="E1887" i="2"/>
  <c r="F1887" i="2"/>
  <c r="I1887" i="2"/>
  <c r="M1887" i="2"/>
  <c r="B1888" i="2"/>
  <c r="C1888" i="2"/>
  <c r="D1888" i="2"/>
  <c r="N1888" i="2" s="1"/>
  <c r="E1888" i="2"/>
  <c r="F1888" i="2"/>
  <c r="I1888" i="2"/>
  <c r="L1888" i="2"/>
  <c r="M1888" i="2"/>
  <c r="B1889" i="2"/>
  <c r="C1889" i="2"/>
  <c r="D1889" i="2"/>
  <c r="M1889" i="2" s="1"/>
  <c r="E1889" i="2"/>
  <c r="F1889" i="2"/>
  <c r="I1889" i="2"/>
  <c r="L1889" i="2"/>
  <c r="N1889" i="2"/>
  <c r="B1890" i="2"/>
  <c r="C1890" i="2"/>
  <c r="J1890" i="2" s="1"/>
  <c r="D1890" i="2"/>
  <c r="E1890" i="2"/>
  <c r="F1890" i="2"/>
  <c r="G1890" i="2"/>
  <c r="H1890" i="2"/>
  <c r="I1890" i="2"/>
  <c r="K1890" i="2"/>
  <c r="L1890" i="2"/>
  <c r="M1890" i="2"/>
  <c r="N1890" i="2"/>
  <c r="O1890" i="2"/>
  <c r="P1890" i="2"/>
  <c r="Q1890" i="2"/>
  <c r="R1890" i="2"/>
  <c r="B1891" i="2"/>
  <c r="C1891" i="2"/>
  <c r="D1891" i="2"/>
  <c r="K1891" i="2" s="1"/>
  <c r="E1891" i="2"/>
  <c r="F1891" i="2"/>
  <c r="I1891" i="2"/>
  <c r="M1891" i="2"/>
  <c r="B1892" i="2"/>
  <c r="C1892" i="2"/>
  <c r="D1892" i="2"/>
  <c r="E1892" i="2"/>
  <c r="F1892" i="2"/>
  <c r="I1892" i="2"/>
  <c r="M1892" i="2"/>
  <c r="B1893" i="2"/>
  <c r="C1893" i="2"/>
  <c r="D1893" i="2"/>
  <c r="Q1893" i="2" s="1"/>
  <c r="E1893" i="2"/>
  <c r="F1893" i="2"/>
  <c r="I1893" i="2"/>
  <c r="L1893" i="2"/>
  <c r="M1893" i="2"/>
  <c r="B1894" i="2"/>
  <c r="C1894" i="2"/>
  <c r="D1894" i="2"/>
  <c r="E1894" i="2"/>
  <c r="F1894" i="2"/>
  <c r="I1894" i="2"/>
  <c r="M1894" i="2"/>
  <c r="N1894" i="2"/>
  <c r="B1895" i="2"/>
  <c r="C1895" i="2"/>
  <c r="D1895" i="2"/>
  <c r="E1895" i="2"/>
  <c r="F1895" i="2"/>
  <c r="I1895" i="2"/>
  <c r="M1895" i="2"/>
  <c r="N1895" i="2"/>
  <c r="P1895" i="2"/>
  <c r="B1896" i="2"/>
  <c r="C1896" i="2"/>
  <c r="D1896" i="2"/>
  <c r="N1896" i="2" s="1"/>
  <c r="E1896" i="2"/>
  <c r="F1896" i="2"/>
  <c r="G1896" i="2"/>
  <c r="H1896" i="2"/>
  <c r="I1896" i="2"/>
  <c r="L1896" i="2"/>
  <c r="M1896" i="2"/>
  <c r="O1896" i="2"/>
  <c r="P1896" i="2"/>
  <c r="Q1896" i="2"/>
  <c r="R1896" i="2"/>
  <c r="B1897" i="2"/>
  <c r="C1897" i="2"/>
  <c r="D1897" i="2"/>
  <c r="M1897" i="2" s="1"/>
  <c r="E1897" i="2"/>
  <c r="F1897" i="2"/>
  <c r="G1897" i="2"/>
  <c r="H1897" i="2"/>
  <c r="I1897" i="2"/>
  <c r="L1897" i="2"/>
  <c r="N1897" i="2"/>
  <c r="O1897" i="2"/>
  <c r="P1897" i="2"/>
  <c r="Q1897" i="2"/>
  <c r="R1897" i="2"/>
  <c r="B1898" i="2"/>
  <c r="C1898" i="2"/>
  <c r="D1898" i="2"/>
  <c r="E1898" i="2"/>
  <c r="F1898" i="2"/>
  <c r="G1898" i="2"/>
  <c r="H1898" i="2"/>
  <c r="I1898" i="2"/>
  <c r="J1898" i="2"/>
  <c r="K1898" i="2"/>
  <c r="L1898" i="2"/>
  <c r="M1898" i="2"/>
  <c r="N1898" i="2"/>
  <c r="O1898" i="2"/>
  <c r="P1898" i="2"/>
  <c r="Q1898" i="2"/>
  <c r="R1898" i="2"/>
  <c r="B1899" i="2"/>
  <c r="C1899" i="2"/>
  <c r="D1899" i="2"/>
  <c r="K1899" i="2" s="1"/>
  <c r="E1899" i="2"/>
  <c r="F1899" i="2"/>
  <c r="I1899" i="2"/>
  <c r="M1899" i="2"/>
  <c r="N1899" i="2"/>
  <c r="O1899" i="2"/>
  <c r="B1900" i="2"/>
  <c r="C1900" i="2"/>
  <c r="D1900" i="2"/>
  <c r="E1900" i="2"/>
  <c r="F1900" i="2"/>
  <c r="I1900" i="2"/>
  <c r="M1900" i="2"/>
  <c r="N1900" i="2"/>
  <c r="O1900" i="2"/>
  <c r="B1901" i="2"/>
  <c r="C1901" i="2"/>
  <c r="D1901" i="2"/>
  <c r="Q1901" i="2" s="1"/>
  <c r="E1901" i="2"/>
  <c r="F1901" i="2"/>
  <c r="G1901" i="2"/>
  <c r="H1901" i="2"/>
  <c r="I1901" i="2"/>
  <c r="L1901" i="2"/>
  <c r="M1901" i="2"/>
  <c r="N1901" i="2"/>
  <c r="O1901" i="2"/>
  <c r="P1901" i="2"/>
  <c r="R1901" i="2"/>
  <c r="B1902" i="2"/>
  <c r="C1902" i="2"/>
  <c r="D1902" i="2"/>
  <c r="E1902" i="2"/>
  <c r="F1902" i="2"/>
  <c r="G1902" i="2"/>
  <c r="I1902" i="2"/>
  <c r="M1902" i="2"/>
  <c r="N1902" i="2"/>
  <c r="O1902" i="2"/>
  <c r="Q1902" i="2"/>
  <c r="R1902" i="2"/>
  <c r="B1903" i="2"/>
  <c r="C1903" i="2"/>
  <c r="M1903" i="2" s="1"/>
  <c r="D1903" i="2"/>
  <c r="E1903" i="2"/>
  <c r="F1903" i="2"/>
  <c r="H1903" i="2"/>
  <c r="I1903" i="2"/>
  <c r="J1903" i="2"/>
  <c r="K1903" i="2"/>
  <c r="L1903" i="2"/>
  <c r="N1903" i="2"/>
  <c r="P1903" i="2"/>
  <c r="Q1903" i="2"/>
  <c r="R1903" i="2"/>
  <c r="B1904" i="2"/>
  <c r="C1904" i="2"/>
  <c r="D1904" i="2"/>
  <c r="N1904" i="2" s="1"/>
  <c r="E1904" i="2"/>
  <c r="F1904" i="2"/>
  <c r="G1904" i="2"/>
  <c r="H1904" i="2"/>
  <c r="I1904" i="2"/>
  <c r="J1904" i="2"/>
  <c r="K1904" i="2"/>
  <c r="L1904" i="2"/>
  <c r="O1904" i="2"/>
  <c r="P1904" i="2"/>
  <c r="Q1904" i="2"/>
  <c r="R1904" i="2"/>
  <c r="B1905" i="2"/>
  <c r="C1905" i="2"/>
  <c r="D1905" i="2"/>
  <c r="M1905" i="2" s="1"/>
  <c r="E1905" i="2"/>
  <c r="F1905" i="2"/>
  <c r="G1905" i="2"/>
  <c r="H1905" i="2"/>
  <c r="I1905" i="2"/>
  <c r="J1905" i="2"/>
  <c r="K1905" i="2"/>
  <c r="L1905" i="2"/>
  <c r="O1905" i="2"/>
  <c r="P1905" i="2"/>
  <c r="Q1905" i="2"/>
  <c r="R1905" i="2"/>
  <c r="B1906" i="2"/>
  <c r="C1906" i="2"/>
  <c r="D1906" i="2"/>
  <c r="E1906" i="2"/>
  <c r="F1906" i="2"/>
  <c r="G1906" i="2"/>
  <c r="H1906" i="2"/>
  <c r="I1906" i="2"/>
  <c r="J1906" i="2"/>
  <c r="K1906" i="2"/>
  <c r="L1906" i="2"/>
  <c r="M1906" i="2"/>
  <c r="N1906" i="2"/>
  <c r="O1906" i="2"/>
  <c r="P1906" i="2"/>
  <c r="Q1906" i="2"/>
  <c r="R1906" i="2"/>
  <c r="B1907" i="2"/>
  <c r="C1907" i="2"/>
  <c r="D1907" i="2"/>
  <c r="E1907" i="2"/>
  <c r="F1907" i="2"/>
  <c r="G1907" i="2"/>
  <c r="H1907" i="2"/>
  <c r="I1907" i="2"/>
  <c r="J1907" i="2"/>
  <c r="K1907" i="2"/>
  <c r="L1907" i="2"/>
  <c r="M1907" i="2"/>
  <c r="N1907" i="2"/>
  <c r="O1907" i="2"/>
  <c r="P1907" i="2"/>
  <c r="Q1907" i="2"/>
  <c r="R1907" i="2"/>
  <c r="B1908" i="2"/>
  <c r="C1908" i="2"/>
  <c r="D1908" i="2"/>
  <c r="Q1908" i="2" s="1"/>
  <c r="E1908" i="2"/>
  <c r="F1908" i="2"/>
  <c r="G1908" i="2"/>
  <c r="H1908" i="2"/>
  <c r="I1908" i="2"/>
  <c r="L1908" i="2"/>
  <c r="M1908" i="2"/>
  <c r="N1908" i="2"/>
  <c r="O1908" i="2"/>
  <c r="P1908" i="2"/>
  <c r="B1909" i="2"/>
  <c r="C1909" i="2"/>
  <c r="D1909" i="2"/>
  <c r="G1909" i="2" s="1"/>
  <c r="E1909" i="2"/>
  <c r="F1909" i="2"/>
  <c r="I1909" i="2"/>
  <c r="L1909" i="2"/>
  <c r="M1909" i="2"/>
  <c r="N1909" i="2"/>
  <c r="B1910" i="2"/>
  <c r="C1910" i="2"/>
  <c r="D1910" i="2"/>
  <c r="N1910" i="2" s="1"/>
  <c r="E1910" i="2"/>
  <c r="F1910" i="2"/>
  <c r="I1910" i="2"/>
  <c r="L1910" i="2"/>
  <c r="M1910" i="2"/>
  <c r="B1911" i="2"/>
  <c r="C1911" i="2"/>
  <c r="D1911" i="2"/>
  <c r="E1911" i="2"/>
  <c r="F1911" i="2"/>
  <c r="I1911" i="2"/>
  <c r="B1912" i="2"/>
  <c r="C1912" i="2"/>
  <c r="J1912" i="2" s="1"/>
  <c r="D1912" i="2"/>
  <c r="M1912" i="2" s="1"/>
  <c r="E1912" i="2"/>
  <c r="F1912" i="2"/>
  <c r="I1912" i="2"/>
  <c r="K1912" i="2"/>
  <c r="L1912" i="2"/>
  <c r="Q1912" i="2"/>
  <c r="R1912" i="2"/>
  <c r="B1913" i="2"/>
  <c r="C1913" i="2"/>
  <c r="D1913" i="2"/>
  <c r="M1913" i="2" s="1"/>
  <c r="E1913" i="2"/>
  <c r="F1913" i="2"/>
  <c r="H1913" i="2"/>
  <c r="I1913" i="2"/>
  <c r="J1913" i="2"/>
  <c r="K1913" i="2"/>
  <c r="L1913" i="2"/>
  <c r="P1913" i="2"/>
  <c r="Q1913" i="2"/>
  <c r="R1913" i="2"/>
  <c r="B1914" i="2"/>
  <c r="C1914" i="2"/>
  <c r="D1914" i="2"/>
  <c r="M1914" i="2" s="1"/>
  <c r="E1914" i="2"/>
  <c r="F1914" i="2"/>
  <c r="G1914" i="2"/>
  <c r="H1914" i="2"/>
  <c r="I1914" i="2"/>
  <c r="J1914" i="2"/>
  <c r="K1914" i="2"/>
  <c r="L1914" i="2"/>
  <c r="N1914" i="2"/>
  <c r="O1914" i="2"/>
  <c r="P1914" i="2"/>
  <c r="Q1914" i="2"/>
  <c r="R1914" i="2"/>
  <c r="B1915" i="2"/>
  <c r="C1915" i="2"/>
  <c r="D1915" i="2"/>
  <c r="E1915" i="2"/>
  <c r="F1915" i="2"/>
  <c r="G1915" i="2"/>
  <c r="H1915" i="2"/>
  <c r="I1915" i="2"/>
  <c r="J1915" i="2"/>
  <c r="K1915" i="2"/>
  <c r="L1915" i="2"/>
  <c r="M1915" i="2"/>
  <c r="N1915" i="2"/>
  <c r="O1915" i="2"/>
  <c r="P1915" i="2"/>
  <c r="Q1915" i="2"/>
  <c r="R1915" i="2"/>
  <c r="B1916" i="2"/>
  <c r="C1916" i="2"/>
  <c r="D1916" i="2"/>
  <c r="J1916" i="2" s="1"/>
  <c r="E1916" i="2"/>
  <c r="F1916" i="2"/>
  <c r="G1916" i="2"/>
  <c r="H1916" i="2"/>
  <c r="I1916" i="2"/>
  <c r="L1916" i="2"/>
  <c r="M1916" i="2"/>
  <c r="N1916" i="2"/>
  <c r="O1916" i="2"/>
  <c r="P1916" i="2"/>
  <c r="Q1916" i="2"/>
  <c r="B1917" i="2"/>
  <c r="C1917" i="2"/>
  <c r="D1917" i="2"/>
  <c r="G1917" i="2" s="1"/>
  <c r="E1917" i="2"/>
  <c r="F1917" i="2"/>
  <c r="I1917" i="2"/>
  <c r="L1917" i="2"/>
  <c r="M1917" i="2"/>
  <c r="N1917" i="2"/>
  <c r="B1918" i="2"/>
  <c r="C1918" i="2"/>
  <c r="D1918" i="2"/>
  <c r="N1918" i="2" s="1"/>
  <c r="E1918" i="2"/>
  <c r="F1918" i="2"/>
  <c r="I1918" i="2"/>
  <c r="L1918" i="2"/>
  <c r="M1918" i="2"/>
  <c r="B1919" i="2"/>
  <c r="C1919" i="2"/>
  <c r="D1919" i="2"/>
  <c r="E1919" i="2"/>
  <c r="F1919" i="2"/>
  <c r="I1919" i="2"/>
  <c r="B1920" i="2"/>
  <c r="C1920" i="2"/>
  <c r="D1920" i="2"/>
  <c r="M1920" i="2" s="1"/>
  <c r="E1920" i="2"/>
  <c r="F1920" i="2"/>
  <c r="I1920" i="2"/>
  <c r="J1920" i="2"/>
  <c r="K1920" i="2"/>
  <c r="L1920" i="2"/>
  <c r="Q1920" i="2"/>
  <c r="R1920" i="2"/>
  <c r="B1921" i="2"/>
  <c r="C1921" i="2"/>
  <c r="D1921" i="2"/>
  <c r="M1921" i="2" s="1"/>
  <c r="E1921" i="2"/>
  <c r="F1921" i="2"/>
  <c r="H1921" i="2"/>
  <c r="I1921" i="2"/>
  <c r="J1921" i="2"/>
  <c r="K1921" i="2"/>
  <c r="L1921" i="2"/>
  <c r="P1921" i="2"/>
  <c r="Q1921" i="2"/>
  <c r="R1921" i="2"/>
  <c r="B1922" i="2"/>
  <c r="C1922" i="2"/>
  <c r="D1922" i="2"/>
  <c r="M1922" i="2" s="1"/>
  <c r="E1922" i="2"/>
  <c r="F1922" i="2"/>
  <c r="G1922" i="2"/>
  <c r="H1922" i="2"/>
  <c r="I1922" i="2"/>
  <c r="J1922" i="2"/>
  <c r="K1922" i="2"/>
  <c r="L1922" i="2"/>
  <c r="N1922" i="2"/>
  <c r="O1922" i="2"/>
  <c r="P1922" i="2"/>
  <c r="Q1922" i="2"/>
  <c r="R1922" i="2"/>
  <c r="B1923" i="2"/>
  <c r="C1923" i="2"/>
  <c r="D1923" i="2"/>
  <c r="E1923" i="2"/>
  <c r="F1923" i="2"/>
  <c r="G1923" i="2"/>
  <c r="H1923" i="2"/>
  <c r="I1923" i="2"/>
  <c r="J1923" i="2"/>
  <c r="K1923" i="2"/>
  <c r="L1923" i="2"/>
  <c r="M1923" i="2"/>
  <c r="N1923" i="2"/>
  <c r="O1923" i="2"/>
  <c r="P1923" i="2"/>
  <c r="Q1923" i="2"/>
  <c r="R1923" i="2"/>
  <c r="B1924" i="2"/>
  <c r="C1924" i="2"/>
  <c r="D1924" i="2"/>
  <c r="J1924" i="2" s="1"/>
  <c r="E1924" i="2"/>
  <c r="F1924" i="2"/>
  <c r="G1924" i="2"/>
  <c r="H1924" i="2"/>
  <c r="I1924" i="2"/>
  <c r="L1924" i="2"/>
  <c r="M1924" i="2"/>
  <c r="N1924" i="2"/>
  <c r="O1924" i="2"/>
  <c r="P1924" i="2"/>
  <c r="Q1924" i="2"/>
  <c r="B1925" i="2"/>
  <c r="C1925" i="2"/>
  <c r="D1925" i="2"/>
  <c r="G1925" i="2" s="1"/>
  <c r="E1925" i="2"/>
  <c r="F1925" i="2"/>
  <c r="I1925" i="2"/>
  <c r="L1925" i="2"/>
  <c r="M1925" i="2"/>
  <c r="N1925" i="2"/>
  <c r="B1926" i="2"/>
  <c r="C1926" i="2"/>
  <c r="D1926" i="2"/>
  <c r="N1926" i="2" s="1"/>
  <c r="E1926" i="2"/>
  <c r="F1926" i="2"/>
  <c r="I1926" i="2"/>
  <c r="L1926" i="2"/>
  <c r="M1926" i="2"/>
  <c r="B1927" i="2"/>
  <c r="C1927" i="2"/>
  <c r="D1927" i="2"/>
  <c r="E1927" i="2"/>
  <c r="F1927" i="2"/>
  <c r="I1927" i="2"/>
  <c r="L1927" i="2"/>
  <c r="B1928" i="2"/>
  <c r="C1928" i="2"/>
  <c r="D1928" i="2"/>
  <c r="M1928" i="2" s="1"/>
  <c r="E1928" i="2"/>
  <c r="F1928" i="2"/>
  <c r="I1928" i="2"/>
  <c r="J1928" i="2"/>
  <c r="K1928" i="2"/>
  <c r="L1928" i="2"/>
  <c r="Q1928" i="2"/>
  <c r="R1928" i="2"/>
  <c r="B1929" i="2"/>
  <c r="C1929" i="2"/>
  <c r="D1929" i="2"/>
  <c r="M1929" i="2" s="1"/>
  <c r="E1929" i="2"/>
  <c r="F1929" i="2"/>
  <c r="H1929" i="2"/>
  <c r="I1929" i="2"/>
  <c r="J1929" i="2"/>
  <c r="K1929" i="2"/>
  <c r="L1929" i="2"/>
  <c r="P1929" i="2"/>
  <c r="Q1929" i="2"/>
  <c r="R1929" i="2"/>
  <c r="B1930" i="2"/>
  <c r="C1930" i="2"/>
  <c r="D1930" i="2"/>
  <c r="M1930" i="2" s="1"/>
  <c r="E1930" i="2"/>
  <c r="F1930" i="2"/>
  <c r="G1930" i="2"/>
  <c r="H1930" i="2"/>
  <c r="I1930" i="2"/>
  <c r="J1930" i="2"/>
  <c r="K1930" i="2"/>
  <c r="L1930" i="2"/>
  <c r="N1930" i="2"/>
  <c r="O1930" i="2"/>
  <c r="P1930" i="2"/>
  <c r="Q1930" i="2"/>
  <c r="R1930" i="2"/>
  <c r="B1931" i="2"/>
  <c r="C1931" i="2"/>
  <c r="D1931" i="2"/>
  <c r="E1931" i="2"/>
  <c r="F1931" i="2"/>
  <c r="G1931" i="2"/>
  <c r="H1931" i="2"/>
  <c r="I1931" i="2"/>
  <c r="J1931" i="2"/>
  <c r="K1931" i="2"/>
  <c r="L1931" i="2"/>
  <c r="M1931" i="2"/>
  <c r="N1931" i="2"/>
  <c r="O1931" i="2"/>
  <c r="P1931" i="2"/>
  <c r="Q1931" i="2"/>
  <c r="R1931" i="2"/>
  <c r="B1932" i="2"/>
  <c r="C1932" i="2"/>
  <c r="D1932" i="2"/>
  <c r="J1932" i="2" s="1"/>
  <c r="E1932" i="2"/>
  <c r="F1932" i="2"/>
  <c r="G1932" i="2"/>
  <c r="H1932" i="2"/>
  <c r="I1932" i="2"/>
  <c r="L1932" i="2"/>
  <c r="M1932" i="2"/>
  <c r="N1932" i="2"/>
  <c r="O1932" i="2"/>
  <c r="P1932" i="2"/>
  <c r="Q1932" i="2"/>
  <c r="B1933" i="2"/>
  <c r="C1933" i="2"/>
  <c r="D1933" i="2"/>
  <c r="G1933" i="2" s="1"/>
  <c r="E1933" i="2"/>
  <c r="F1933" i="2"/>
  <c r="I1933" i="2"/>
  <c r="L1933" i="2"/>
  <c r="M1933" i="2"/>
  <c r="N1933" i="2"/>
  <c r="B1934" i="2"/>
  <c r="C1934" i="2"/>
  <c r="D1934" i="2"/>
  <c r="N1934" i="2" s="1"/>
  <c r="E1934" i="2"/>
  <c r="F1934" i="2"/>
  <c r="I1934" i="2"/>
  <c r="L1934" i="2"/>
  <c r="M1934" i="2"/>
  <c r="B1935" i="2"/>
  <c r="C1935" i="2"/>
  <c r="D1935" i="2"/>
  <c r="E1935" i="2"/>
  <c r="F1935" i="2"/>
  <c r="I1935" i="2"/>
  <c r="L1935" i="2"/>
  <c r="B1936" i="2"/>
  <c r="C1936" i="2"/>
  <c r="D1936" i="2"/>
  <c r="M1936" i="2" s="1"/>
  <c r="E1936" i="2"/>
  <c r="F1936" i="2"/>
  <c r="I1936" i="2"/>
  <c r="J1936" i="2"/>
  <c r="K1936" i="2"/>
  <c r="L1936" i="2"/>
  <c r="Q1936" i="2"/>
  <c r="R1936" i="2"/>
  <c r="B1937" i="2"/>
  <c r="C1937" i="2"/>
  <c r="D1937" i="2"/>
  <c r="M1937" i="2" s="1"/>
  <c r="E1937" i="2"/>
  <c r="F1937" i="2"/>
  <c r="H1937" i="2"/>
  <c r="I1937" i="2"/>
  <c r="J1937" i="2"/>
  <c r="K1937" i="2"/>
  <c r="L1937" i="2"/>
  <c r="P1937" i="2"/>
  <c r="Q1937" i="2"/>
  <c r="R1937" i="2"/>
  <c r="B1938" i="2"/>
  <c r="C1938" i="2"/>
  <c r="D1938" i="2"/>
  <c r="M1938" i="2" s="1"/>
  <c r="E1938" i="2"/>
  <c r="F1938" i="2"/>
  <c r="G1938" i="2"/>
  <c r="H1938" i="2"/>
  <c r="I1938" i="2"/>
  <c r="J1938" i="2"/>
  <c r="K1938" i="2"/>
  <c r="L1938" i="2"/>
  <c r="N1938" i="2"/>
  <c r="O1938" i="2"/>
  <c r="P1938" i="2"/>
  <c r="Q1938" i="2"/>
  <c r="R1938" i="2"/>
  <c r="B1939" i="2"/>
  <c r="C1939" i="2"/>
  <c r="D1939" i="2"/>
  <c r="E1939" i="2"/>
  <c r="F1939" i="2"/>
  <c r="G1939" i="2"/>
  <c r="H1939" i="2"/>
  <c r="I1939" i="2"/>
  <c r="J1939" i="2"/>
  <c r="K1939" i="2"/>
  <c r="L1939" i="2"/>
  <c r="M1939" i="2"/>
  <c r="N1939" i="2"/>
  <c r="O1939" i="2"/>
  <c r="P1939" i="2"/>
  <c r="Q1939" i="2"/>
  <c r="R1939" i="2"/>
  <c r="B1940" i="2"/>
  <c r="C1940" i="2"/>
  <c r="D1940" i="2"/>
  <c r="J1940" i="2" s="1"/>
  <c r="E1940" i="2"/>
  <c r="F1940" i="2"/>
  <c r="G1940" i="2"/>
  <c r="H1940" i="2"/>
  <c r="I1940" i="2"/>
  <c r="L1940" i="2"/>
  <c r="M1940" i="2"/>
  <c r="N1940" i="2"/>
  <c r="O1940" i="2"/>
  <c r="P1940" i="2"/>
  <c r="Q1940" i="2"/>
  <c r="B1941" i="2"/>
  <c r="C1941" i="2"/>
  <c r="D1941" i="2"/>
  <c r="G1941" i="2" s="1"/>
  <c r="E1941" i="2"/>
  <c r="F1941" i="2"/>
  <c r="I1941" i="2"/>
  <c r="L1941" i="2"/>
  <c r="M1941" i="2"/>
  <c r="N1941" i="2"/>
  <c r="B1942" i="2"/>
  <c r="C1942" i="2"/>
  <c r="D1942" i="2"/>
  <c r="N1942" i="2" s="1"/>
  <c r="E1942" i="2"/>
  <c r="F1942" i="2"/>
  <c r="I1942" i="2"/>
  <c r="L1942" i="2"/>
  <c r="M1942" i="2"/>
  <c r="B1943" i="2"/>
  <c r="C1943" i="2"/>
  <c r="D1943" i="2"/>
  <c r="E1943" i="2"/>
  <c r="F1943" i="2"/>
  <c r="I1943" i="2"/>
  <c r="L1943" i="2"/>
  <c r="B1944" i="2"/>
  <c r="C1944" i="2"/>
  <c r="D1944" i="2"/>
  <c r="M1944" i="2" s="1"/>
  <c r="E1944" i="2"/>
  <c r="F1944" i="2"/>
  <c r="I1944" i="2"/>
  <c r="J1944" i="2"/>
  <c r="K1944" i="2"/>
  <c r="L1944" i="2"/>
  <c r="Q1944" i="2"/>
  <c r="R1944" i="2"/>
  <c r="B1945" i="2"/>
  <c r="C1945" i="2"/>
  <c r="D1945" i="2"/>
  <c r="M1945" i="2" s="1"/>
  <c r="E1945" i="2"/>
  <c r="F1945" i="2"/>
  <c r="H1945" i="2"/>
  <c r="I1945" i="2"/>
  <c r="J1945" i="2"/>
  <c r="K1945" i="2"/>
  <c r="L1945" i="2"/>
  <c r="P1945" i="2"/>
  <c r="Q1945" i="2"/>
  <c r="R1945" i="2"/>
  <c r="B1946" i="2"/>
  <c r="C1946" i="2"/>
  <c r="D1946" i="2"/>
  <c r="M1946" i="2" s="1"/>
  <c r="E1946" i="2"/>
  <c r="F1946" i="2"/>
  <c r="G1946" i="2"/>
  <c r="H1946" i="2"/>
  <c r="I1946" i="2"/>
  <c r="J1946" i="2"/>
  <c r="K1946" i="2"/>
  <c r="L1946" i="2"/>
  <c r="N1946" i="2"/>
  <c r="O1946" i="2"/>
  <c r="P1946" i="2"/>
  <c r="Q1946" i="2"/>
  <c r="R1946" i="2"/>
  <c r="B1947" i="2"/>
  <c r="C1947" i="2"/>
  <c r="D1947" i="2"/>
  <c r="E1947" i="2"/>
  <c r="F1947" i="2"/>
  <c r="G1947" i="2"/>
  <c r="H1947" i="2"/>
  <c r="I1947" i="2"/>
  <c r="J1947" i="2"/>
  <c r="K1947" i="2"/>
  <c r="L1947" i="2"/>
  <c r="M1947" i="2"/>
  <c r="N1947" i="2"/>
  <c r="O1947" i="2"/>
  <c r="P1947" i="2"/>
  <c r="Q1947" i="2"/>
  <c r="R1947" i="2"/>
  <c r="B1948" i="2"/>
  <c r="C1948" i="2"/>
  <c r="D1948" i="2"/>
  <c r="J1948" i="2" s="1"/>
  <c r="E1948" i="2"/>
  <c r="F1948" i="2"/>
  <c r="G1948" i="2"/>
  <c r="H1948" i="2"/>
  <c r="I1948" i="2"/>
  <c r="L1948" i="2"/>
  <c r="M1948" i="2"/>
  <c r="N1948" i="2"/>
  <c r="O1948" i="2"/>
  <c r="P1948" i="2"/>
  <c r="Q1948" i="2"/>
  <c r="B1949" i="2"/>
  <c r="C1949" i="2"/>
  <c r="D1949" i="2"/>
  <c r="G1949" i="2" s="1"/>
  <c r="E1949" i="2"/>
  <c r="F1949" i="2"/>
  <c r="I1949" i="2"/>
  <c r="L1949" i="2"/>
  <c r="M1949" i="2"/>
  <c r="N1949" i="2"/>
  <c r="B1950" i="2"/>
  <c r="C1950" i="2"/>
  <c r="D1950" i="2"/>
  <c r="N1950" i="2" s="1"/>
  <c r="E1950" i="2"/>
  <c r="F1950" i="2"/>
  <c r="I1950" i="2"/>
  <c r="L1950" i="2"/>
  <c r="M1950" i="2"/>
  <c r="B1951" i="2"/>
  <c r="C1951" i="2"/>
  <c r="D1951" i="2"/>
  <c r="E1951" i="2"/>
  <c r="F1951" i="2"/>
  <c r="I1951" i="2"/>
  <c r="L1951" i="2"/>
  <c r="B1952" i="2"/>
  <c r="C1952" i="2"/>
  <c r="J1952" i="2" s="1"/>
  <c r="D1952" i="2"/>
  <c r="M1952" i="2" s="1"/>
  <c r="E1952" i="2"/>
  <c r="F1952" i="2"/>
  <c r="I1952" i="2"/>
  <c r="K1952" i="2"/>
  <c r="L1952" i="2"/>
  <c r="Q1952" i="2"/>
  <c r="R1952" i="2"/>
  <c r="B1953" i="2"/>
  <c r="C1953" i="2"/>
  <c r="D1953" i="2"/>
  <c r="M1953" i="2" s="1"/>
  <c r="E1953" i="2"/>
  <c r="F1953" i="2"/>
  <c r="H1953" i="2"/>
  <c r="I1953" i="2"/>
  <c r="J1953" i="2"/>
  <c r="K1953" i="2"/>
  <c r="L1953" i="2"/>
  <c r="P1953" i="2"/>
  <c r="Q1953" i="2"/>
  <c r="R1953" i="2"/>
  <c r="B1954" i="2"/>
  <c r="C1954" i="2"/>
  <c r="D1954" i="2"/>
  <c r="M1954" i="2" s="1"/>
  <c r="E1954" i="2"/>
  <c r="F1954" i="2"/>
  <c r="H1954" i="2"/>
  <c r="I1954" i="2"/>
  <c r="J1954" i="2"/>
  <c r="K1954" i="2"/>
  <c r="L1954" i="2"/>
  <c r="N1954" i="2"/>
  <c r="P1954" i="2"/>
  <c r="Q1954" i="2"/>
  <c r="R1954" i="2"/>
  <c r="B1955" i="2"/>
  <c r="C1955" i="2"/>
  <c r="D1955" i="2"/>
  <c r="E1955" i="2"/>
  <c r="F1955" i="2"/>
  <c r="G1955" i="2"/>
  <c r="H1955" i="2"/>
  <c r="I1955" i="2"/>
  <c r="J1955" i="2"/>
  <c r="K1955" i="2"/>
  <c r="L1955" i="2"/>
  <c r="M1955" i="2"/>
  <c r="N1955" i="2"/>
  <c r="O1955" i="2"/>
  <c r="P1955" i="2"/>
  <c r="Q1955" i="2"/>
  <c r="R1955" i="2"/>
  <c r="B1956" i="2"/>
  <c r="C1956" i="2"/>
  <c r="D1956" i="2"/>
  <c r="J1956" i="2" s="1"/>
  <c r="E1956" i="2"/>
  <c r="F1956" i="2"/>
  <c r="G1956" i="2"/>
  <c r="H1956" i="2"/>
  <c r="I1956" i="2"/>
  <c r="L1956" i="2"/>
  <c r="M1956" i="2"/>
  <c r="N1956" i="2"/>
  <c r="O1956" i="2"/>
  <c r="P1956" i="2"/>
  <c r="Q1956" i="2"/>
  <c r="B1957" i="2"/>
  <c r="C1957" i="2"/>
  <c r="D1957" i="2"/>
  <c r="G1957" i="2" s="1"/>
  <c r="E1957" i="2"/>
  <c r="F1957" i="2"/>
  <c r="I1957" i="2"/>
  <c r="L1957" i="2"/>
  <c r="N1957" i="2"/>
  <c r="B1958" i="2"/>
  <c r="C1958" i="2"/>
  <c r="D1958" i="2"/>
  <c r="G1958" i="2" s="1"/>
  <c r="E1958" i="2"/>
  <c r="F1958" i="2"/>
  <c r="I1958" i="2"/>
  <c r="K1958" i="2"/>
  <c r="L1958" i="2"/>
  <c r="M1958" i="2"/>
  <c r="N1958" i="2"/>
  <c r="B1959" i="2"/>
  <c r="C1959" i="2"/>
  <c r="D1959" i="2"/>
  <c r="E1959" i="2"/>
  <c r="F1959" i="2"/>
  <c r="I1959" i="2"/>
  <c r="B1960" i="2"/>
  <c r="C1960" i="2"/>
  <c r="D1960" i="2"/>
  <c r="E1960" i="2"/>
  <c r="F1960" i="2"/>
  <c r="I1960" i="2"/>
  <c r="K1960" i="2"/>
  <c r="L1960" i="2"/>
  <c r="Q1960" i="2"/>
  <c r="B1961" i="2"/>
  <c r="C1961" i="2"/>
  <c r="D1961" i="2"/>
  <c r="M1961" i="2" s="1"/>
  <c r="E1961" i="2"/>
  <c r="F1961" i="2"/>
  <c r="H1961" i="2"/>
  <c r="I1961" i="2"/>
  <c r="J1961" i="2"/>
  <c r="K1961" i="2"/>
  <c r="L1961" i="2"/>
  <c r="P1961" i="2"/>
  <c r="Q1961" i="2"/>
  <c r="R1961" i="2"/>
  <c r="B1962" i="2"/>
  <c r="C1962" i="2"/>
  <c r="D1962" i="2"/>
  <c r="M1962" i="2" s="1"/>
  <c r="E1962" i="2"/>
  <c r="F1962" i="2"/>
  <c r="G1962" i="2"/>
  <c r="H1962" i="2"/>
  <c r="I1962" i="2"/>
  <c r="J1962" i="2"/>
  <c r="K1962" i="2"/>
  <c r="L1962" i="2"/>
  <c r="N1962" i="2"/>
  <c r="O1962" i="2"/>
  <c r="P1962" i="2"/>
  <c r="Q1962" i="2"/>
  <c r="R1962" i="2"/>
  <c r="B1963" i="2"/>
  <c r="C1963" i="2"/>
  <c r="D1963" i="2"/>
  <c r="E1963" i="2"/>
  <c r="F1963" i="2"/>
  <c r="G1963" i="2"/>
  <c r="H1963" i="2"/>
  <c r="I1963" i="2"/>
  <c r="J1963" i="2"/>
  <c r="K1963" i="2"/>
  <c r="L1963" i="2"/>
  <c r="M1963" i="2"/>
  <c r="N1963" i="2"/>
  <c r="O1963" i="2"/>
  <c r="P1963" i="2"/>
  <c r="Q1963" i="2"/>
  <c r="R1963" i="2"/>
  <c r="B1964" i="2"/>
  <c r="C1964" i="2"/>
  <c r="D1964" i="2"/>
  <c r="J1964" i="2" s="1"/>
  <c r="E1964" i="2"/>
  <c r="F1964" i="2"/>
  <c r="G1964" i="2"/>
  <c r="H1964" i="2"/>
  <c r="I1964" i="2"/>
  <c r="L1964" i="2"/>
  <c r="M1964" i="2"/>
  <c r="N1964" i="2"/>
  <c r="O1964" i="2"/>
  <c r="P1964" i="2"/>
  <c r="Q1964" i="2"/>
  <c r="B1965" i="2"/>
  <c r="C1965" i="2"/>
  <c r="D1965" i="2"/>
  <c r="G1965" i="2" s="1"/>
  <c r="E1965" i="2"/>
  <c r="F1965" i="2"/>
  <c r="I1965" i="2"/>
  <c r="L1965" i="2"/>
  <c r="N1965" i="2"/>
  <c r="B1966" i="2"/>
  <c r="C1966" i="2"/>
  <c r="D1966" i="2"/>
  <c r="G1966" i="2" s="1"/>
  <c r="E1966" i="2"/>
  <c r="F1966" i="2"/>
  <c r="I1966" i="2"/>
  <c r="K1966" i="2"/>
  <c r="L1966" i="2"/>
  <c r="M1966" i="2"/>
  <c r="N1966" i="2"/>
  <c r="B1967" i="2"/>
  <c r="C1967" i="2"/>
  <c r="D1967" i="2"/>
  <c r="E1967" i="2"/>
  <c r="F1967" i="2"/>
  <c r="I1967" i="2"/>
  <c r="L1967" i="2"/>
  <c r="B1968" i="2"/>
  <c r="C1968" i="2"/>
  <c r="D1968" i="2"/>
  <c r="M1968" i="2" s="1"/>
  <c r="E1968" i="2"/>
  <c r="F1968" i="2"/>
  <c r="I1968" i="2"/>
  <c r="K1968" i="2"/>
  <c r="L1968" i="2"/>
  <c r="Q1968" i="2"/>
  <c r="B1969" i="2"/>
  <c r="C1969" i="2"/>
  <c r="D1969" i="2"/>
  <c r="M1969" i="2" s="1"/>
  <c r="E1969" i="2"/>
  <c r="F1969" i="2"/>
  <c r="H1969" i="2"/>
  <c r="I1969" i="2"/>
  <c r="J1969" i="2"/>
  <c r="K1969" i="2"/>
  <c r="L1969" i="2"/>
  <c r="P1969" i="2"/>
  <c r="Q1969" i="2"/>
  <c r="R1969" i="2"/>
  <c r="B1970" i="2"/>
  <c r="C1970" i="2"/>
  <c r="D1970" i="2"/>
  <c r="M1970" i="2" s="1"/>
  <c r="E1970" i="2"/>
  <c r="F1970" i="2"/>
  <c r="G1970" i="2"/>
  <c r="H1970" i="2"/>
  <c r="I1970" i="2"/>
  <c r="J1970" i="2"/>
  <c r="K1970" i="2"/>
  <c r="L1970" i="2"/>
  <c r="N1970" i="2"/>
  <c r="O1970" i="2"/>
  <c r="P1970" i="2"/>
  <c r="Q1970" i="2"/>
  <c r="R1970" i="2"/>
  <c r="B1971" i="2"/>
  <c r="C1971" i="2"/>
  <c r="D1971" i="2"/>
  <c r="E1971" i="2"/>
  <c r="F1971" i="2"/>
  <c r="G1971" i="2"/>
  <c r="H1971" i="2"/>
  <c r="I1971" i="2"/>
  <c r="J1971" i="2"/>
  <c r="K1971" i="2"/>
  <c r="L1971" i="2"/>
  <c r="M1971" i="2"/>
  <c r="N1971" i="2"/>
  <c r="O1971" i="2"/>
  <c r="P1971" i="2"/>
  <c r="Q1971" i="2"/>
  <c r="R1971" i="2"/>
  <c r="B1972" i="2"/>
  <c r="C1972" i="2"/>
  <c r="D1972" i="2"/>
  <c r="J1972" i="2" s="1"/>
  <c r="E1972" i="2"/>
  <c r="F1972" i="2"/>
  <c r="G1972" i="2"/>
  <c r="H1972" i="2"/>
  <c r="I1972" i="2"/>
  <c r="L1972" i="2"/>
  <c r="M1972" i="2"/>
  <c r="N1972" i="2"/>
  <c r="O1972" i="2"/>
  <c r="P1972" i="2"/>
  <c r="Q1972" i="2"/>
  <c r="B1973" i="2"/>
  <c r="C1973" i="2"/>
  <c r="D1973" i="2"/>
  <c r="G1973" i="2" s="1"/>
  <c r="E1973" i="2"/>
  <c r="F1973" i="2"/>
  <c r="I1973" i="2"/>
  <c r="L1973" i="2"/>
  <c r="N1973" i="2"/>
  <c r="B1974" i="2"/>
  <c r="C1974" i="2"/>
  <c r="D1974" i="2"/>
  <c r="N1974" i="2" s="1"/>
  <c r="E1974" i="2"/>
  <c r="F1974" i="2"/>
  <c r="I1974" i="2"/>
  <c r="K1974" i="2"/>
  <c r="L1974" i="2"/>
  <c r="M1974" i="2"/>
  <c r="B1975" i="2"/>
  <c r="C1975" i="2"/>
  <c r="D1975" i="2"/>
  <c r="E1975" i="2"/>
  <c r="F1975" i="2"/>
  <c r="I1975" i="2"/>
  <c r="L1975" i="2"/>
  <c r="B1976" i="2"/>
  <c r="C1976" i="2"/>
  <c r="D1976" i="2"/>
  <c r="M1976" i="2" s="1"/>
  <c r="E1976" i="2"/>
  <c r="F1976" i="2"/>
  <c r="I1976" i="2"/>
  <c r="J1976" i="2"/>
  <c r="K1976" i="2"/>
  <c r="L1976" i="2"/>
  <c r="Q1976" i="2"/>
  <c r="R1976" i="2"/>
  <c r="B1977" i="2"/>
  <c r="C1977" i="2"/>
  <c r="D1977" i="2"/>
  <c r="M1977" i="2" s="1"/>
  <c r="E1977" i="2"/>
  <c r="F1977" i="2"/>
  <c r="H1977" i="2"/>
  <c r="I1977" i="2"/>
  <c r="J1977" i="2"/>
  <c r="K1977" i="2"/>
  <c r="L1977" i="2"/>
  <c r="P1977" i="2"/>
  <c r="Q1977" i="2"/>
  <c r="R1977" i="2"/>
  <c r="B1978" i="2"/>
  <c r="C1978" i="2"/>
  <c r="D1978" i="2"/>
  <c r="M1978" i="2" s="1"/>
  <c r="E1978" i="2"/>
  <c r="F1978" i="2"/>
  <c r="G1978" i="2"/>
  <c r="H1978" i="2"/>
  <c r="I1978" i="2"/>
  <c r="J1978" i="2"/>
  <c r="K1978" i="2"/>
  <c r="L1978" i="2"/>
  <c r="N1978" i="2"/>
  <c r="O1978" i="2"/>
  <c r="P1978" i="2"/>
  <c r="Q1978" i="2"/>
  <c r="R1978" i="2"/>
  <c r="B1979" i="2"/>
  <c r="C1979" i="2"/>
  <c r="D1979" i="2"/>
  <c r="E1979" i="2"/>
  <c r="F1979" i="2"/>
  <c r="G1979" i="2"/>
  <c r="H1979" i="2"/>
  <c r="I1979" i="2"/>
  <c r="J1979" i="2"/>
  <c r="K1979" i="2"/>
  <c r="L1979" i="2"/>
  <c r="M1979" i="2"/>
  <c r="N1979" i="2"/>
  <c r="O1979" i="2"/>
  <c r="P1979" i="2"/>
  <c r="Q1979" i="2"/>
  <c r="R1979" i="2"/>
  <c r="B1980" i="2"/>
  <c r="C1980" i="2"/>
  <c r="D1980" i="2"/>
  <c r="J1980" i="2" s="1"/>
  <c r="E1980" i="2"/>
  <c r="F1980" i="2"/>
  <c r="G1980" i="2"/>
  <c r="H1980" i="2"/>
  <c r="I1980" i="2"/>
  <c r="L1980" i="2"/>
  <c r="M1980" i="2"/>
  <c r="N1980" i="2"/>
  <c r="O1980" i="2"/>
  <c r="P1980" i="2"/>
  <c r="Q1980" i="2"/>
  <c r="B1981" i="2"/>
  <c r="C1981" i="2"/>
  <c r="D1981" i="2"/>
  <c r="G1981" i="2" s="1"/>
  <c r="E1981" i="2"/>
  <c r="F1981" i="2"/>
  <c r="I1981" i="2"/>
  <c r="L1981" i="2"/>
  <c r="M1981" i="2"/>
  <c r="N1981" i="2"/>
  <c r="B1982" i="2"/>
  <c r="C1982" i="2"/>
  <c r="D1982" i="2"/>
  <c r="N1982" i="2" s="1"/>
  <c r="E1982" i="2"/>
  <c r="F1982" i="2"/>
  <c r="I1982" i="2"/>
  <c r="L1982" i="2"/>
  <c r="M1982" i="2"/>
  <c r="B1983" i="2"/>
  <c r="C1983" i="2"/>
  <c r="D1983" i="2"/>
  <c r="E1983" i="2"/>
  <c r="F1983" i="2"/>
  <c r="I1983" i="2"/>
  <c r="B1984" i="2"/>
  <c r="C1984" i="2"/>
  <c r="J1984" i="2" s="1"/>
  <c r="D1984" i="2"/>
  <c r="E1984" i="2"/>
  <c r="F1984" i="2"/>
  <c r="I1984" i="2"/>
  <c r="K1984" i="2"/>
  <c r="L1984" i="2"/>
  <c r="Q1984" i="2"/>
  <c r="R1984" i="2"/>
  <c r="B1985" i="2"/>
  <c r="C1985" i="2"/>
  <c r="D1985" i="2"/>
  <c r="M1985" i="2" s="1"/>
  <c r="E1985" i="2"/>
  <c r="F1985" i="2"/>
  <c r="H1985" i="2"/>
  <c r="I1985" i="2"/>
  <c r="J1985" i="2"/>
  <c r="K1985" i="2"/>
  <c r="L1985" i="2"/>
  <c r="P1985" i="2"/>
  <c r="Q1985" i="2"/>
  <c r="R1985" i="2"/>
  <c r="B1986" i="2"/>
  <c r="C1986" i="2"/>
  <c r="D1986" i="2"/>
  <c r="M1986" i="2" s="1"/>
  <c r="E1986" i="2"/>
  <c r="F1986" i="2"/>
  <c r="G1986" i="2"/>
  <c r="H1986" i="2"/>
  <c r="I1986" i="2"/>
  <c r="J1986" i="2"/>
  <c r="K1986" i="2"/>
  <c r="L1986" i="2"/>
  <c r="N1986" i="2"/>
  <c r="O1986" i="2"/>
  <c r="P1986" i="2"/>
  <c r="Q1986" i="2"/>
  <c r="R1986" i="2"/>
  <c r="B1987" i="2"/>
  <c r="C1987" i="2"/>
  <c r="D1987" i="2"/>
  <c r="E1987" i="2"/>
  <c r="F1987" i="2"/>
  <c r="G1987" i="2"/>
  <c r="H1987" i="2"/>
  <c r="I1987" i="2"/>
  <c r="J1987" i="2"/>
  <c r="K1987" i="2"/>
  <c r="L1987" i="2"/>
  <c r="M1987" i="2"/>
  <c r="N1987" i="2"/>
  <c r="O1987" i="2"/>
  <c r="P1987" i="2"/>
  <c r="Q1987" i="2"/>
  <c r="R1987" i="2"/>
  <c r="B1988" i="2"/>
  <c r="C1988" i="2"/>
  <c r="D1988" i="2"/>
  <c r="J1988" i="2" s="1"/>
  <c r="E1988" i="2"/>
  <c r="F1988" i="2"/>
  <c r="G1988" i="2"/>
  <c r="H1988" i="2"/>
  <c r="I1988" i="2"/>
  <c r="L1988" i="2"/>
  <c r="M1988" i="2"/>
  <c r="N1988" i="2"/>
  <c r="O1988" i="2"/>
  <c r="P1988" i="2"/>
  <c r="Q1988" i="2"/>
  <c r="B1989" i="2"/>
  <c r="C1989" i="2"/>
  <c r="D1989" i="2"/>
  <c r="G1989" i="2" s="1"/>
  <c r="E1989" i="2"/>
  <c r="F1989" i="2"/>
  <c r="I1989" i="2"/>
  <c r="L1989" i="2"/>
  <c r="M1989" i="2"/>
  <c r="N1989" i="2"/>
  <c r="B1990" i="2"/>
  <c r="C1990" i="2"/>
  <c r="D1990" i="2"/>
  <c r="N1990" i="2" s="1"/>
  <c r="E1990" i="2"/>
  <c r="F1990" i="2"/>
  <c r="I1990" i="2"/>
  <c r="L1990" i="2"/>
  <c r="M1990" i="2"/>
  <c r="B1991" i="2"/>
  <c r="C1991" i="2"/>
  <c r="D1991" i="2"/>
  <c r="E1991" i="2"/>
  <c r="F1991" i="2"/>
  <c r="I1991" i="2"/>
  <c r="B1992" i="2"/>
  <c r="C1992" i="2"/>
  <c r="D1992" i="2"/>
  <c r="M1992" i="2" s="1"/>
  <c r="E1992" i="2"/>
  <c r="F1992" i="2"/>
  <c r="I1992" i="2"/>
  <c r="J1992" i="2"/>
  <c r="K1992" i="2"/>
  <c r="L1992" i="2"/>
  <c r="Q1992" i="2"/>
  <c r="R1992" i="2"/>
  <c r="B1993" i="2"/>
  <c r="C1993" i="2"/>
  <c r="D1993" i="2"/>
  <c r="M1993" i="2" s="1"/>
  <c r="E1993" i="2"/>
  <c r="F1993" i="2"/>
  <c r="H1993" i="2"/>
  <c r="I1993" i="2"/>
  <c r="J1993" i="2"/>
  <c r="K1993" i="2"/>
  <c r="L1993" i="2"/>
  <c r="P1993" i="2"/>
  <c r="Q1993" i="2"/>
  <c r="R1993" i="2"/>
  <c r="B1994" i="2"/>
  <c r="C1994" i="2"/>
  <c r="D1994" i="2"/>
  <c r="M1994" i="2" s="1"/>
  <c r="E1994" i="2"/>
  <c r="F1994" i="2"/>
  <c r="G1994" i="2"/>
  <c r="H1994" i="2"/>
  <c r="I1994" i="2"/>
  <c r="J1994" i="2"/>
  <c r="K1994" i="2"/>
  <c r="L1994" i="2"/>
  <c r="N1994" i="2"/>
  <c r="O1994" i="2"/>
  <c r="P1994" i="2"/>
  <c r="Q1994" i="2"/>
  <c r="R1994" i="2"/>
  <c r="B1995" i="2"/>
  <c r="C1995" i="2"/>
  <c r="D1995" i="2"/>
  <c r="E1995" i="2"/>
  <c r="F1995" i="2"/>
  <c r="G1995" i="2"/>
  <c r="H1995" i="2"/>
  <c r="I1995" i="2"/>
  <c r="J1995" i="2"/>
  <c r="K1995" i="2"/>
  <c r="L1995" i="2"/>
  <c r="M1995" i="2"/>
  <c r="N1995" i="2"/>
  <c r="O1995" i="2"/>
  <c r="P1995" i="2"/>
  <c r="Q1995" i="2"/>
  <c r="R1995" i="2"/>
  <c r="B1996" i="2"/>
  <c r="C1996" i="2"/>
  <c r="D1996" i="2"/>
  <c r="J1996" i="2" s="1"/>
  <c r="E1996" i="2"/>
  <c r="F1996" i="2"/>
  <c r="G1996" i="2"/>
  <c r="H1996" i="2"/>
  <c r="I1996" i="2"/>
  <c r="L1996" i="2"/>
  <c r="M1996" i="2"/>
  <c r="N1996" i="2"/>
  <c r="O1996" i="2"/>
  <c r="P1996" i="2"/>
  <c r="Q1996" i="2"/>
  <c r="B1997" i="2"/>
  <c r="C1997" i="2"/>
  <c r="D1997" i="2"/>
  <c r="G1997" i="2" s="1"/>
  <c r="E1997" i="2"/>
  <c r="F1997" i="2"/>
  <c r="I1997" i="2"/>
  <c r="L1997" i="2"/>
  <c r="M1997" i="2"/>
  <c r="N1997" i="2"/>
  <c r="B1998" i="2"/>
  <c r="C1998" i="2"/>
  <c r="D1998" i="2"/>
  <c r="N1998" i="2" s="1"/>
  <c r="E1998" i="2"/>
  <c r="F1998" i="2"/>
  <c r="I1998" i="2"/>
  <c r="L1998" i="2"/>
  <c r="M1998" i="2"/>
  <c r="B1999" i="2"/>
  <c r="C1999" i="2"/>
  <c r="D1999" i="2"/>
  <c r="E1999" i="2"/>
  <c r="F1999" i="2"/>
  <c r="I1999" i="2"/>
  <c r="B2000" i="2"/>
  <c r="C2000" i="2"/>
  <c r="J2000" i="2" s="1"/>
  <c r="D2000" i="2"/>
  <c r="E2000" i="2"/>
  <c r="F2000" i="2"/>
  <c r="I2000" i="2"/>
  <c r="K2000" i="2"/>
  <c r="L2000" i="2"/>
  <c r="Q2000" i="2"/>
  <c r="R2000" i="2"/>
  <c r="B2001" i="2"/>
  <c r="C2001" i="2"/>
  <c r="D2001" i="2"/>
  <c r="M2001" i="2" s="1"/>
  <c r="E2001" i="2"/>
  <c r="F2001" i="2"/>
  <c r="H2001" i="2"/>
  <c r="I2001" i="2"/>
  <c r="J2001" i="2"/>
  <c r="K2001" i="2"/>
  <c r="L2001" i="2"/>
  <c r="P2001" i="2"/>
  <c r="Q2001" i="2"/>
  <c r="R2001" i="2"/>
  <c r="B2002" i="2"/>
  <c r="C2002" i="2"/>
  <c r="D2002" i="2"/>
  <c r="M2002" i="2" s="1"/>
  <c r="E2002" i="2"/>
  <c r="F2002" i="2"/>
  <c r="G2002" i="2"/>
  <c r="H2002" i="2"/>
  <c r="I2002" i="2"/>
  <c r="J2002" i="2"/>
  <c r="K2002" i="2"/>
  <c r="L2002" i="2"/>
  <c r="N2002" i="2"/>
  <c r="O2002" i="2"/>
  <c r="P2002" i="2"/>
  <c r="Q2002" i="2"/>
  <c r="R2002" i="2"/>
  <c r="B2003" i="2"/>
  <c r="C2003" i="2"/>
  <c r="D2003" i="2"/>
  <c r="E2003" i="2"/>
  <c r="F2003" i="2"/>
  <c r="G2003" i="2"/>
  <c r="H2003" i="2"/>
  <c r="I2003" i="2"/>
  <c r="J2003" i="2"/>
  <c r="K2003" i="2"/>
  <c r="L2003" i="2"/>
  <c r="M2003" i="2"/>
  <c r="N2003" i="2"/>
  <c r="O2003" i="2"/>
  <c r="P2003" i="2"/>
  <c r="Q2003" i="2"/>
  <c r="R2003" i="2"/>
  <c r="B2004" i="2"/>
  <c r="C2004" i="2"/>
  <c r="D2004" i="2"/>
  <c r="J2004" i="2" s="1"/>
  <c r="E2004" i="2"/>
  <c r="F2004" i="2"/>
  <c r="G2004" i="2"/>
  <c r="H2004" i="2"/>
  <c r="I2004" i="2"/>
  <c r="L2004" i="2"/>
  <c r="M2004" i="2"/>
  <c r="N2004" i="2"/>
  <c r="O2004" i="2"/>
  <c r="P2004" i="2"/>
  <c r="Q2004" i="2"/>
  <c r="B2005" i="2"/>
  <c r="C2005" i="2"/>
  <c r="D2005" i="2"/>
  <c r="G2005" i="2" s="1"/>
  <c r="E2005" i="2"/>
  <c r="F2005" i="2"/>
  <c r="I2005" i="2"/>
  <c r="L2005" i="2"/>
  <c r="M2005" i="2"/>
  <c r="N2005" i="2"/>
  <c r="B2006" i="2"/>
  <c r="C2006" i="2"/>
  <c r="D2006" i="2"/>
  <c r="N2006" i="2" s="1"/>
  <c r="E2006" i="2"/>
  <c r="F2006" i="2"/>
  <c r="I2006" i="2"/>
  <c r="L2006" i="2"/>
  <c r="M2006" i="2"/>
  <c r="B2007" i="2"/>
  <c r="C2007" i="2"/>
  <c r="D2007" i="2"/>
  <c r="E2007" i="2"/>
  <c r="F2007" i="2"/>
  <c r="I2007" i="2"/>
  <c r="L2007" i="2"/>
  <c r="B2008" i="2"/>
  <c r="C2008" i="2"/>
  <c r="J2008" i="2" s="1"/>
  <c r="D2008" i="2"/>
  <c r="M2008" i="2" s="1"/>
  <c r="E2008" i="2"/>
  <c r="F2008" i="2"/>
  <c r="I2008" i="2"/>
  <c r="K2008" i="2"/>
  <c r="L2008" i="2"/>
  <c r="Q2008" i="2"/>
  <c r="R2008" i="2"/>
  <c r="B2009" i="2"/>
  <c r="C2009" i="2"/>
  <c r="D2009" i="2"/>
  <c r="M2009" i="2" s="1"/>
  <c r="E2009" i="2"/>
  <c r="F2009" i="2"/>
  <c r="H2009" i="2"/>
  <c r="I2009" i="2"/>
  <c r="J2009" i="2"/>
  <c r="K2009" i="2"/>
  <c r="L2009" i="2"/>
  <c r="P2009" i="2"/>
  <c r="Q2009" i="2"/>
  <c r="R2009" i="2"/>
  <c r="B2010" i="2"/>
  <c r="C2010" i="2"/>
  <c r="D2010" i="2"/>
  <c r="M2010" i="2" s="1"/>
  <c r="E2010" i="2"/>
  <c r="F2010" i="2"/>
  <c r="G2010" i="2"/>
  <c r="H2010" i="2"/>
  <c r="I2010" i="2"/>
  <c r="J2010" i="2"/>
  <c r="K2010" i="2"/>
  <c r="L2010" i="2"/>
  <c r="N2010" i="2"/>
  <c r="O2010" i="2"/>
  <c r="P2010" i="2"/>
  <c r="Q2010" i="2"/>
  <c r="R2010" i="2"/>
  <c r="B2011" i="2"/>
  <c r="C2011" i="2"/>
  <c r="D2011" i="2"/>
  <c r="E2011" i="2"/>
  <c r="F2011" i="2"/>
  <c r="G2011" i="2"/>
  <c r="H2011" i="2"/>
  <c r="I2011" i="2"/>
  <c r="J2011" i="2"/>
  <c r="K2011" i="2"/>
  <c r="L2011" i="2"/>
  <c r="M2011" i="2"/>
  <c r="N2011" i="2"/>
  <c r="O2011" i="2"/>
  <c r="P2011" i="2"/>
  <c r="Q2011" i="2"/>
  <c r="R2011" i="2"/>
  <c r="B2012" i="2"/>
  <c r="C2012" i="2"/>
  <c r="D2012" i="2"/>
  <c r="J2012" i="2" s="1"/>
  <c r="E2012" i="2"/>
  <c r="F2012" i="2"/>
  <c r="G2012" i="2"/>
  <c r="H2012" i="2"/>
  <c r="I2012" i="2"/>
  <c r="L2012" i="2"/>
  <c r="M2012" i="2"/>
  <c r="N2012" i="2"/>
  <c r="O2012" i="2"/>
  <c r="P2012" i="2"/>
  <c r="Q2012" i="2"/>
  <c r="B2013" i="2"/>
  <c r="C2013" i="2"/>
  <c r="D2013" i="2"/>
  <c r="G2013" i="2" s="1"/>
  <c r="E2013" i="2"/>
  <c r="F2013" i="2"/>
  <c r="I2013" i="2"/>
  <c r="L2013" i="2"/>
  <c r="M2013" i="2"/>
  <c r="N2013" i="2"/>
  <c r="B2014" i="2"/>
  <c r="C2014" i="2"/>
  <c r="D2014" i="2"/>
  <c r="E2014" i="2"/>
  <c r="F2014" i="2"/>
  <c r="I2014" i="2"/>
  <c r="L2014" i="2"/>
  <c r="M2014" i="2"/>
  <c r="B2015" i="2"/>
  <c r="C2015" i="2"/>
  <c r="D2015" i="2"/>
  <c r="E2015" i="2"/>
  <c r="F2015" i="2"/>
  <c r="I2015" i="2"/>
  <c r="K2015" i="2"/>
  <c r="L2015" i="2"/>
  <c r="B2016" i="2"/>
  <c r="C2016" i="2"/>
  <c r="J2016" i="2" s="1"/>
  <c r="D2016" i="2"/>
  <c r="E2016" i="2"/>
  <c r="F2016" i="2"/>
  <c r="I2016" i="2"/>
  <c r="K2016" i="2"/>
  <c r="L2016" i="2"/>
  <c r="Q2016" i="2"/>
  <c r="R2016" i="2"/>
  <c r="B2017" i="2"/>
  <c r="C2017" i="2"/>
  <c r="D2017" i="2"/>
  <c r="M2017" i="2" s="1"/>
  <c r="E2017" i="2"/>
  <c r="F2017" i="2"/>
  <c r="H2017" i="2"/>
  <c r="I2017" i="2"/>
  <c r="J2017" i="2"/>
  <c r="K2017" i="2"/>
  <c r="L2017" i="2"/>
  <c r="P2017" i="2"/>
  <c r="Q2017" i="2"/>
  <c r="R2017" i="2"/>
  <c r="B2018" i="2"/>
  <c r="C2018" i="2"/>
  <c r="D2018" i="2"/>
  <c r="M2018" i="2" s="1"/>
  <c r="E2018" i="2"/>
  <c r="F2018" i="2"/>
  <c r="G2018" i="2"/>
  <c r="H2018" i="2"/>
  <c r="I2018" i="2"/>
  <c r="J2018" i="2"/>
  <c r="K2018" i="2"/>
  <c r="L2018" i="2"/>
  <c r="N2018" i="2"/>
  <c r="O2018" i="2"/>
  <c r="P2018" i="2"/>
  <c r="Q2018" i="2"/>
  <c r="R2018" i="2"/>
  <c r="B2019" i="2"/>
  <c r="C2019" i="2"/>
  <c r="D2019" i="2"/>
  <c r="E2019" i="2"/>
  <c r="F2019" i="2"/>
  <c r="G2019" i="2"/>
  <c r="H2019" i="2"/>
  <c r="I2019" i="2"/>
  <c r="J2019" i="2"/>
  <c r="K2019" i="2"/>
  <c r="L2019" i="2"/>
  <c r="M2019" i="2"/>
  <c r="N2019" i="2"/>
  <c r="O2019" i="2"/>
  <c r="P2019" i="2"/>
  <c r="Q2019" i="2"/>
  <c r="R2019" i="2"/>
  <c r="B2020" i="2"/>
  <c r="C2020" i="2"/>
  <c r="D2020" i="2"/>
  <c r="J2020" i="2" s="1"/>
  <c r="E2020" i="2"/>
  <c r="F2020" i="2"/>
  <c r="G2020" i="2"/>
  <c r="H2020" i="2"/>
  <c r="I2020" i="2"/>
  <c r="L2020" i="2"/>
  <c r="M2020" i="2"/>
  <c r="N2020" i="2"/>
  <c r="O2020" i="2"/>
  <c r="P2020" i="2"/>
  <c r="Q2020" i="2"/>
  <c r="B2021" i="2"/>
  <c r="C2021" i="2"/>
  <c r="D2021" i="2"/>
  <c r="G2021" i="2" s="1"/>
  <c r="E2021" i="2"/>
  <c r="F2021" i="2"/>
  <c r="I2021" i="2"/>
  <c r="L2021" i="2"/>
  <c r="M2021" i="2"/>
  <c r="N2021" i="2"/>
  <c r="B2022" i="2"/>
  <c r="C2022" i="2"/>
  <c r="D2022" i="2"/>
  <c r="E2022" i="2"/>
  <c r="F2022" i="2"/>
  <c r="I2022" i="2"/>
  <c r="L2022" i="2"/>
  <c r="M2022" i="2"/>
  <c r="B2023" i="2"/>
  <c r="C2023" i="2"/>
  <c r="D2023" i="2"/>
  <c r="E2023" i="2"/>
  <c r="F2023" i="2"/>
  <c r="I2023" i="2"/>
  <c r="K2023" i="2"/>
  <c r="L2023" i="2"/>
  <c r="B2024" i="2"/>
  <c r="C2024" i="2"/>
  <c r="J2024" i="2" s="1"/>
  <c r="D2024" i="2"/>
  <c r="E2024" i="2"/>
  <c r="F2024" i="2"/>
  <c r="I2024" i="2"/>
  <c r="K2024" i="2"/>
  <c r="L2024" i="2"/>
  <c r="Q2024" i="2"/>
  <c r="R2024" i="2"/>
  <c r="B2025" i="2"/>
  <c r="C2025" i="2"/>
  <c r="D2025" i="2"/>
  <c r="M2025" i="2" s="1"/>
  <c r="E2025" i="2"/>
  <c r="F2025" i="2"/>
  <c r="H2025" i="2"/>
  <c r="I2025" i="2"/>
  <c r="J2025" i="2"/>
  <c r="K2025" i="2"/>
  <c r="L2025" i="2"/>
  <c r="P2025" i="2"/>
  <c r="Q2025" i="2"/>
  <c r="R2025" i="2"/>
  <c r="B2026" i="2"/>
  <c r="C2026" i="2"/>
  <c r="D2026" i="2"/>
  <c r="M2026" i="2" s="1"/>
  <c r="E2026" i="2"/>
  <c r="F2026" i="2"/>
  <c r="G2026" i="2"/>
  <c r="H2026" i="2"/>
  <c r="I2026" i="2"/>
  <c r="J2026" i="2"/>
  <c r="K2026" i="2"/>
  <c r="L2026" i="2"/>
  <c r="N2026" i="2"/>
  <c r="O2026" i="2"/>
  <c r="P2026" i="2"/>
  <c r="Q2026" i="2"/>
  <c r="R2026" i="2"/>
  <c r="B2027" i="2"/>
  <c r="C2027" i="2"/>
  <c r="D2027" i="2"/>
  <c r="E2027" i="2"/>
  <c r="F2027" i="2"/>
  <c r="G2027" i="2"/>
  <c r="H2027" i="2"/>
  <c r="I2027" i="2"/>
  <c r="J2027" i="2"/>
  <c r="K2027" i="2"/>
  <c r="L2027" i="2"/>
  <c r="M2027" i="2"/>
  <c r="N2027" i="2"/>
  <c r="O2027" i="2"/>
  <c r="P2027" i="2"/>
  <c r="Q2027" i="2"/>
  <c r="R2027" i="2"/>
  <c r="B2028" i="2"/>
  <c r="C2028" i="2"/>
  <c r="D2028" i="2"/>
  <c r="J2028" i="2" s="1"/>
  <c r="E2028" i="2"/>
  <c r="F2028" i="2"/>
  <c r="G2028" i="2"/>
  <c r="H2028" i="2"/>
  <c r="I2028" i="2"/>
  <c r="L2028" i="2"/>
  <c r="M2028" i="2"/>
  <c r="N2028" i="2"/>
  <c r="O2028" i="2"/>
  <c r="P2028" i="2"/>
  <c r="Q2028" i="2"/>
  <c r="B2029" i="2"/>
  <c r="C2029" i="2"/>
  <c r="D2029" i="2"/>
  <c r="G2029" i="2" s="1"/>
  <c r="E2029" i="2"/>
  <c r="F2029" i="2"/>
  <c r="I2029" i="2"/>
  <c r="L2029" i="2"/>
  <c r="M2029" i="2"/>
  <c r="N2029" i="2"/>
  <c r="B2030" i="2"/>
  <c r="C2030" i="2"/>
  <c r="D2030" i="2"/>
  <c r="E2030" i="2"/>
  <c r="F2030" i="2"/>
  <c r="I2030" i="2"/>
  <c r="L2030" i="2"/>
  <c r="M2030" i="2"/>
  <c r="B2031" i="2"/>
  <c r="C2031" i="2"/>
  <c r="D2031" i="2"/>
  <c r="E2031" i="2"/>
  <c r="F2031" i="2"/>
  <c r="I2031" i="2"/>
  <c r="K2031" i="2"/>
  <c r="L2031" i="2"/>
  <c r="B2032" i="2"/>
  <c r="C2032" i="2"/>
  <c r="J2032" i="2" s="1"/>
  <c r="D2032" i="2"/>
  <c r="E2032" i="2"/>
  <c r="F2032" i="2"/>
  <c r="I2032" i="2"/>
  <c r="K2032" i="2"/>
  <c r="L2032" i="2"/>
  <c r="Q2032" i="2"/>
  <c r="R2032" i="2"/>
  <c r="B2033" i="2"/>
  <c r="C2033" i="2"/>
  <c r="D2033" i="2"/>
  <c r="M2033" i="2" s="1"/>
  <c r="E2033" i="2"/>
  <c r="F2033" i="2"/>
  <c r="H2033" i="2"/>
  <c r="I2033" i="2"/>
  <c r="J2033" i="2"/>
  <c r="K2033" i="2"/>
  <c r="L2033" i="2"/>
  <c r="P2033" i="2"/>
  <c r="Q2033" i="2"/>
  <c r="R2033" i="2"/>
  <c r="B2034" i="2"/>
  <c r="C2034" i="2"/>
  <c r="D2034" i="2"/>
  <c r="M2034" i="2" s="1"/>
  <c r="E2034" i="2"/>
  <c r="F2034" i="2"/>
  <c r="G2034" i="2"/>
  <c r="H2034" i="2"/>
  <c r="I2034" i="2"/>
  <c r="J2034" i="2"/>
  <c r="K2034" i="2"/>
  <c r="L2034" i="2"/>
  <c r="N2034" i="2"/>
  <c r="O2034" i="2"/>
  <c r="P2034" i="2"/>
  <c r="Q2034" i="2"/>
  <c r="R2034" i="2"/>
  <c r="B2035" i="2"/>
  <c r="C2035" i="2"/>
  <c r="D2035" i="2"/>
  <c r="E2035" i="2"/>
  <c r="F2035" i="2"/>
  <c r="G2035" i="2"/>
  <c r="H2035" i="2"/>
  <c r="I2035" i="2"/>
  <c r="J2035" i="2"/>
  <c r="K2035" i="2"/>
  <c r="L2035" i="2"/>
  <c r="M2035" i="2"/>
  <c r="N2035" i="2"/>
  <c r="O2035" i="2"/>
  <c r="P2035" i="2"/>
  <c r="Q2035" i="2"/>
  <c r="R2035" i="2"/>
  <c r="B2036" i="2"/>
  <c r="C2036" i="2"/>
  <c r="D2036" i="2"/>
  <c r="J2036" i="2" s="1"/>
  <c r="E2036" i="2"/>
  <c r="F2036" i="2"/>
  <c r="G2036" i="2"/>
  <c r="H2036" i="2"/>
  <c r="I2036" i="2"/>
  <c r="L2036" i="2"/>
  <c r="M2036" i="2"/>
  <c r="N2036" i="2"/>
  <c r="O2036" i="2"/>
  <c r="P2036" i="2"/>
  <c r="Q2036" i="2"/>
  <c r="B2037" i="2"/>
  <c r="C2037" i="2"/>
  <c r="D2037" i="2"/>
  <c r="G2037" i="2" s="1"/>
  <c r="E2037" i="2"/>
  <c r="F2037" i="2"/>
  <c r="I2037" i="2"/>
  <c r="L2037" i="2"/>
  <c r="M2037" i="2"/>
  <c r="N2037" i="2"/>
  <c r="B2038" i="2"/>
  <c r="C2038" i="2"/>
  <c r="D2038" i="2"/>
  <c r="E2038" i="2"/>
  <c r="F2038" i="2"/>
  <c r="I2038" i="2"/>
  <c r="L2038" i="2"/>
  <c r="M2038" i="2"/>
  <c r="B2039" i="2"/>
  <c r="C2039" i="2"/>
  <c r="D2039" i="2"/>
  <c r="E2039" i="2"/>
  <c r="F2039" i="2"/>
  <c r="I2039" i="2"/>
  <c r="K2039" i="2"/>
  <c r="L2039" i="2"/>
  <c r="B2040" i="2"/>
  <c r="C2040" i="2"/>
  <c r="D2040" i="2"/>
  <c r="M2040" i="2" s="1"/>
  <c r="E2040" i="2"/>
  <c r="F2040" i="2"/>
  <c r="I2040" i="2"/>
  <c r="J2040" i="2"/>
  <c r="K2040" i="2"/>
  <c r="L2040" i="2"/>
  <c r="Q2040" i="2"/>
  <c r="R2040" i="2"/>
  <c r="B2041" i="2"/>
  <c r="C2041" i="2"/>
  <c r="D2041" i="2"/>
  <c r="M2041" i="2" s="1"/>
  <c r="E2041" i="2"/>
  <c r="F2041" i="2"/>
  <c r="H2041" i="2"/>
  <c r="I2041" i="2"/>
  <c r="J2041" i="2"/>
  <c r="K2041" i="2"/>
  <c r="L2041" i="2"/>
  <c r="P2041" i="2"/>
  <c r="Q2041" i="2"/>
  <c r="R2041" i="2"/>
  <c r="B2042" i="2"/>
  <c r="C2042" i="2"/>
  <c r="D2042" i="2"/>
  <c r="M2042" i="2" s="1"/>
  <c r="E2042" i="2"/>
  <c r="F2042" i="2"/>
  <c r="G2042" i="2"/>
  <c r="H2042" i="2"/>
  <c r="I2042" i="2"/>
  <c r="J2042" i="2"/>
  <c r="K2042" i="2"/>
  <c r="L2042" i="2"/>
  <c r="N2042" i="2"/>
  <c r="O2042" i="2"/>
  <c r="P2042" i="2"/>
  <c r="Q2042" i="2"/>
  <c r="R2042" i="2"/>
  <c r="B2043" i="2"/>
  <c r="C2043" i="2"/>
  <c r="D2043" i="2"/>
  <c r="E2043" i="2"/>
  <c r="F2043" i="2"/>
  <c r="G2043" i="2"/>
  <c r="H2043" i="2"/>
  <c r="I2043" i="2"/>
  <c r="J2043" i="2"/>
  <c r="K2043" i="2"/>
  <c r="L2043" i="2"/>
  <c r="M2043" i="2"/>
  <c r="N2043" i="2"/>
  <c r="O2043" i="2"/>
  <c r="P2043" i="2"/>
  <c r="Q2043" i="2"/>
  <c r="R2043" i="2"/>
  <c r="B2044" i="2"/>
  <c r="C2044" i="2"/>
  <c r="D2044" i="2"/>
  <c r="J2044" i="2" s="1"/>
  <c r="E2044" i="2"/>
  <c r="F2044" i="2"/>
  <c r="G2044" i="2"/>
  <c r="H2044" i="2"/>
  <c r="I2044" i="2"/>
  <c r="L2044" i="2"/>
  <c r="M2044" i="2"/>
  <c r="N2044" i="2"/>
  <c r="O2044" i="2"/>
  <c r="P2044" i="2"/>
  <c r="Q2044" i="2"/>
  <c r="B2045" i="2"/>
  <c r="C2045" i="2"/>
  <c r="D2045" i="2"/>
  <c r="E2045" i="2"/>
  <c r="F2045" i="2"/>
  <c r="I2045" i="2"/>
  <c r="B2046" i="2"/>
  <c r="C2046" i="2"/>
  <c r="D2046" i="2"/>
  <c r="E2046" i="2"/>
  <c r="F2046" i="2"/>
  <c r="I2046" i="2"/>
  <c r="K2046" i="2"/>
  <c r="L2046" i="2"/>
  <c r="M2046" i="2"/>
  <c r="B2047" i="2"/>
  <c r="C2047" i="2"/>
  <c r="D2047" i="2"/>
  <c r="E2047" i="2"/>
  <c r="F2047" i="2"/>
  <c r="I2047" i="2"/>
  <c r="J2047" i="2"/>
  <c r="K2047" i="2"/>
  <c r="L2047" i="2"/>
  <c r="B2048" i="2"/>
  <c r="C2048" i="2"/>
  <c r="D2048" i="2"/>
  <c r="M2048" i="2" s="1"/>
  <c r="E2048" i="2"/>
  <c r="F2048" i="2"/>
  <c r="I2048" i="2"/>
  <c r="J2048" i="2"/>
  <c r="K2048" i="2"/>
  <c r="L2048" i="2"/>
  <c r="Q2048" i="2"/>
  <c r="R2048" i="2"/>
  <c r="B2049" i="2"/>
  <c r="C2049" i="2"/>
  <c r="D2049" i="2"/>
  <c r="M2049" i="2" s="1"/>
  <c r="E2049" i="2"/>
  <c r="F2049" i="2"/>
  <c r="H2049" i="2"/>
  <c r="I2049" i="2"/>
  <c r="J2049" i="2"/>
  <c r="K2049" i="2"/>
  <c r="L2049" i="2"/>
  <c r="P2049" i="2"/>
  <c r="Q2049" i="2"/>
  <c r="R2049" i="2"/>
  <c r="B2050" i="2"/>
  <c r="C2050" i="2"/>
  <c r="D2050" i="2"/>
  <c r="M2050" i="2" s="1"/>
  <c r="E2050" i="2"/>
  <c r="F2050" i="2"/>
  <c r="G2050" i="2"/>
  <c r="H2050" i="2"/>
  <c r="I2050" i="2"/>
  <c r="J2050" i="2"/>
  <c r="K2050" i="2"/>
  <c r="L2050" i="2"/>
  <c r="N2050" i="2"/>
  <c r="O2050" i="2"/>
  <c r="P2050" i="2"/>
  <c r="Q2050" i="2"/>
  <c r="R2050" i="2"/>
  <c r="B2051" i="2"/>
  <c r="C2051" i="2"/>
  <c r="D2051" i="2"/>
  <c r="E2051" i="2"/>
  <c r="F2051" i="2"/>
  <c r="G2051" i="2"/>
  <c r="H2051" i="2"/>
  <c r="I2051" i="2"/>
  <c r="J2051" i="2"/>
  <c r="K2051" i="2"/>
  <c r="L2051" i="2"/>
  <c r="M2051" i="2"/>
  <c r="N2051" i="2"/>
  <c r="O2051" i="2"/>
  <c r="P2051" i="2"/>
  <c r="Q2051" i="2"/>
  <c r="R2051" i="2"/>
  <c r="B2052" i="2"/>
  <c r="C2052" i="2"/>
  <c r="D2052" i="2"/>
  <c r="J2052" i="2" s="1"/>
  <c r="E2052" i="2"/>
  <c r="F2052" i="2"/>
  <c r="G2052" i="2"/>
  <c r="H2052" i="2"/>
  <c r="I2052" i="2"/>
  <c r="L2052" i="2"/>
  <c r="M2052" i="2"/>
  <c r="N2052" i="2"/>
  <c r="O2052" i="2"/>
  <c r="P2052" i="2"/>
  <c r="Q2052" i="2"/>
  <c r="B2053" i="2"/>
  <c r="C2053" i="2"/>
  <c r="D2053" i="2"/>
  <c r="E2053" i="2"/>
  <c r="F2053" i="2"/>
  <c r="I2053" i="2"/>
  <c r="L2053" i="2"/>
  <c r="M2053" i="2"/>
  <c r="N2053" i="2"/>
  <c r="B2054" i="2"/>
  <c r="C2054" i="2"/>
  <c r="D2054" i="2"/>
  <c r="E2054" i="2"/>
  <c r="F2054" i="2"/>
  <c r="I2054" i="2"/>
  <c r="K2054" i="2"/>
  <c r="L2054" i="2"/>
  <c r="M2054" i="2"/>
  <c r="B2055" i="2"/>
  <c r="C2055" i="2"/>
  <c r="D2055" i="2"/>
  <c r="E2055" i="2"/>
  <c r="F2055" i="2"/>
  <c r="I2055" i="2"/>
  <c r="K2055" i="2"/>
  <c r="B2056" i="2"/>
  <c r="C2056" i="2"/>
  <c r="J2056" i="2" s="1"/>
  <c r="D2056" i="2"/>
  <c r="E2056" i="2"/>
  <c r="F2056" i="2"/>
  <c r="I2056" i="2"/>
  <c r="K2056" i="2"/>
  <c r="L2056" i="2"/>
  <c r="Q2056" i="2"/>
  <c r="R2056" i="2"/>
  <c r="B2057" i="2"/>
  <c r="C2057" i="2"/>
  <c r="D2057" i="2"/>
  <c r="M2057" i="2" s="1"/>
  <c r="E2057" i="2"/>
  <c r="F2057" i="2"/>
  <c r="H2057" i="2"/>
  <c r="I2057" i="2"/>
  <c r="J2057" i="2"/>
  <c r="K2057" i="2"/>
  <c r="L2057" i="2"/>
  <c r="P2057" i="2"/>
  <c r="Q2057" i="2"/>
  <c r="R2057" i="2"/>
  <c r="B2058" i="2"/>
  <c r="C2058" i="2"/>
  <c r="D2058" i="2"/>
  <c r="M2058" i="2" s="1"/>
  <c r="E2058" i="2"/>
  <c r="F2058" i="2"/>
  <c r="G2058" i="2"/>
  <c r="H2058" i="2"/>
  <c r="I2058" i="2"/>
  <c r="J2058" i="2"/>
  <c r="K2058" i="2"/>
  <c r="L2058" i="2"/>
  <c r="N2058" i="2"/>
  <c r="O2058" i="2"/>
  <c r="P2058" i="2"/>
  <c r="Q2058" i="2"/>
  <c r="R2058" i="2"/>
  <c r="B2059" i="2"/>
  <c r="C2059" i="2"/>
  <c r="D2059" i="2"/>
  <c r="E2059" i="2"/>
  <c r="F2059" i="2"/>
  <c r="G2059" i="2"/>
  <c r="H2059" i="2"/>
  <c r="I2059" i="2"/>
  <c r="J2059" i="2"/>
  <c r="K2059" i="2"/>
  <c r="L2059" i="2"/>
  <c r="M2059" i="2"/>
  <c r="N2059" i="2"/>
  <c r="O2059" i="2"/>
  <c r="P2059" i="2"/>
  <c r="Q2059" i="2"/>
  <c r="R2059" i="2"/>
  <c r="B2060" i="2"/>
  <c r="C2060" i="2"/>
  <c r="D2060" i="2"/>
  <c r="J2060" i="2" s="1"/>
  <c r="E2060" i="2"/>
  <c r="F2060" i="2"/>
  <c r="G2060" i="2"/>
  <c r="H2060" i="2"/>
  <c r="I2060" i="2"/>
  <c r="L2060" i="2"/>
  <c r="M2060" i="2"/>
  <c r="N2060" i="2"/>
  <c r="O2060" i="2"/>
  <c r="P2060" i="2"/>
  <c r="Q2060" i="2"/>
  <c r="B2061" i="2"/>
  <c r="C2061" i="2"/>
  <c r="D2061" i="2"/>
  <c r="E2061" i="2"/>
  <c r="F2061" i="2"/>
  <c r="I2061" i="2"/>
  <c r="B2062" i="2"/>
  <c r="C2062" i="2"/>
  <c r="D2062" i="2"/>
  <c r="E2062" i="2"/>
  <c r="F2062" i="2"/>
  <c r="I2062" i="2"/>
  <c r="B2063" i="2"/>
  <c r="C2063" i="2"/>
  <c r="D2063" i="2"/>
  <c r="E2063" i="2"/>
  <c r="F2063" i="2"/>
  <c r="I2063" i="2"/>
  <c r="B2064" i="2"/>
  <c r="C2064" i="2"/>
  <c r="D2064" i="2"/>
  <c r="M2064" i="2" s="1"/>
  <c r="E2064" i="2"/>
  <c r="F2064" i="2"/>
  <c r="I2064" i="2"/>
  <c r="J2064" i="2"/>
  <c r="K2064" i="2"/>
  <c r="L2064" i="2"/>
  <c r="Q2064" i="2"/>
  <c r="R2064" i="2"/>
  <c r="B2065" i="2"/>
  <c r="C2065" i="2"/>
  <c r="D2065" i="2"/>
  <c r="M2065" i="2" s="1"/>
  <c r="E2065" i="2"/>
  <c r="F2065" i="2"/>
  <c r="H2065" i="2"/>
  <c r="I2065" i="2"/>
  <c r="J2065" i="2"/>
  <c r="K2065" i="2"/>
  <c r="L2065" i="2"/>
  <c r="P2065" i="2"/>
  <c r="Q2065" i="2"/>
  <c r="R2065" i="2"/>
  <c r="B2066" i="2"/>
  <c r="C2066" i="2"/>
  <c r="D2066" i="2"/>
  <c r="M2066" i="2" s="1"/>
  <c r="E2066" i="2"/>
  <c r="F2066" i="2"/>
  <c r="G2066" i="2"/>
  <c r="H2066" i="2"/>
  <c r="I2066" i="2"/>
  <c r="J2066" i="2"/>
  <c r="K2066" i="2"/>
  <c r="L2066" i="2"/>
  <c r="N2066" i="2"/>
  <c r="O2066" i="2"/>
  <c r="P2066" i="2"/>
  <c r="Q2066" i="2"/>
  <c r="R2066" i="2"/>
  <c r="B2067" i="2"/>
  <c r="C2067" i="2"/>
  <c r="D2067" i="2"/>
  <c r="E2067" i="2"/>
  <c r="F2067" i="2"/>
  <c r="G2067" i="2"/>
  <c r="H2067" i="2"/>
  <c r="I2067" i="2"/>
  <c r="J2067" i="2"/>
  <c r="K2067" i="2"/>
  <c r="L2067" i="2"/>
  <c r="M2067" i="2"/>
  <c r="N2067" i="2"/>
  <c r="O2067" i="2"/>
  <c r="P2067" i="2"/>
  <c r="Q2067" i="2"/>
  <c r="R2067" i="2"/>
  <c r="B2068" i="2"/>
  <c r="C2068" i="2"/>
  <c r="D2068" i="2"/>
  <c r="J2068" i="2" s="1"/>
  <c r="E2068" i="2"/>
  <c r="F2068" i="2"/>
  <c r="G2068" i="2"/>
  <c r="H2068" i="2"/>
  <c r="I2068" i="2"/>
  <c r="L2068" i="2"/>
  <c r="M2068" i="2"/>
  <c r="N2068" i="2"/>
  <c r="O2068" i="2"/>
  <c r="P2068" i="2"/>
  <c r="Q2068" i="2"/>
  <c r="B2069" i="2"/>
  <c r="C2069" i="2"/>
  <c r="D2069" i="2"/>
  <c r="E2069" i="2"/>
  <c r="F2069" i="2"/>
  <c r="I2069" i="2"/>
  <c r="L2069" i="2"/>
  <c r="M2069" i="2"/>
  <c r="N2069" i="2"/>
  <c r="B2070" i="2"/>
  <c r="C2070" i="2"/>
  <c r="D2070" i="2"/>
  <c r="E2070" i="2"/>
  <c r="F2070" i="2"/>
  <c r="I2070" i="2"/>
  <c r="K2070" i="2"/>
  <c r="L2070" i="2"/>
  <c r="M2070" i="2"/>
  <c r="B2071" i="2"/>
  <c r="C2071" i="2"/>
  <c r="D2071" i="2"/>
  <c r="E2071" i="2"/>
  <c r="F2071" i="2"/>
  <c r="I2071" i="2"/>
  <c r="J2071" i="2"/>
  <c r="K2071" i="2"/>
  <c r="R2071" i="2"/>
  <c r="B2072" i="2"/>
  <c r="C2072" i="2"/>
  <c r="D2072" i="2"/>
  <c r="M2072" i="2" s="1"/>
  <c r="E2072" i="2"/>
  <c r="F2072" i="2"/>
  <c r="I2072" i="2"/>
  <c r="J2072" i="2"/>
  <c r="K2072" i="2"/>
  <c r="L2072" i="2"/>
  <c r="Q2072" i="2"/>
  <c r="R2072" i="2"/>
  <c r="B2073" i="2"/>
  <c r="C2073" i="2"/>
  <c r="D2073" i="2"/>
  <c r="M2073" i="2" s="1"/>
  <c r="E2073" i="2"/>
  <c r="F2073" i="2"/>
  <c r="H2073" i="2"/>
  <c r="I2073" i="2"/>
  <c r="J2073" i="2"/>
  <c r="K2073" i="2"/>
  <c r="L2073" i="2"/>
  <c r="P2073" i="2"/>
  <c r="Q2073" i="2"/>
  <c r="R2073" i="2"/>
  <c r="B2074" i="2"/>
  <c r="C2074" i="2"/>
  <c r="D2074" i="2"/>
  <c r="M2074" i="2" s="1"/>
  <c r="E2074" i="2"/>
  <c r="F2074" i="2"/>
  <c r="G2074" i="2"/>
  <c r="H2074" i="2"/>
  <c r="I2074" i="2"/>
  <c r="J2074" i="2"/>
  <c r="K2074" i="2"/>
  <c r="L2074" i="2"/>
  <c r="N2074" i="2"/>
  <c r="O2074" i="2"/>
  <c r="P2074" i="2"/>
  <c r="Q2074" i="2"/>
  <c r="R2074" i="2"/>
  <c r="B2075" i="2"/>
  <c r="C2075" i="2"/>
  <c r="D2075" i="2"/>
  <c r="E2075" i="2"/>
  <c r="F2075" i="2"/>
  <c r="G2075" i="2"/>
  <c r="H2075" i="2"/>
  <c r="I2075" i="2"/>
  <c r="J2075" i="2"/>
  <c r="K2075" i="2"/>
  <c r="L2075" i="2"/>
  <c r="M2075" i="2"/>
  <c r="N2075" i="2"/>
  <c r="O2075" i="2"/>
  <c r="P2075" i="2"/>
  <c r="Q2075" i="2"/>
  <c r="R2075" i="2"/>
  <c r="B2076" i="2"/>
  <c r="C2076" i="2"/>
  <c r="D2076" i="2"/>
  <c r="J2076" i="2" s="1"/>
  <c r="E2076" i="2"/>
  <c r="F2076" i="2"/>
  <c r="G2076" i="2"/>
  <c r="H2076" i="2"/>
  <c r="I2076" i="2"/>
  <c r="L2076" i="2"/>
  <c r="M2076" i="2"/>
  <c r="N2076" i="2"/>
  <c r="O2076" i="2"/>
  <c r="P2076" i="2"/>
  <c r="Q2076" i="2"/>
  <c r="B2077" i="2"/>
  <c r="C2077" i="2"/>
  <c r="D2077" i="2"/>
  <c r="E2077" i="2"/>
  <c r="F2077" i="2"/>
  <c r="I2077" i="2"/>
  <c r="L2077" i="2"/>
  <c r="M2077" i="2"/>
  <c r="N2077" i="2"/>
  <c r="B2078" i="2"/>
  <c r="C2078" i="2"/>
  <c r="D2078" i="2"/>
  <c r="E2078" i="2"/>
  <c r="F2078" i="2"/>
  <c r="I2078" i="2"/>
  <c r="L2078" i="2"/>
  <c r="B2079" i="2"/>
  <c r="C2079" i="2"/>
  <c r="D2079" i="2"/>
  <c r="E2079" i="2"/>
  <c r="F2079" i="2"/>
  <c r="I2079" i="2"/>
  <c r="B2080" i="2"/>
  <c r="C2080" i="2"/>
  <c r="J2080" i="2" s="1"/>
  <c r="D2080" i="2"/>
  <c r="M2080" i="2" s="1"/>
  <c r="E2080" i="2"/>
  <c r="F2080" i="2"/>
  <c r="I2080" i="2"/>
  <c r="K2080" i="2"/>
  <c r="L2080" i="2"/>
  <c r="Q2080" i="2"/>
  <c r="R2080" i="2"/>
  <c r="B2081" i="2"/>
  <c r="C2081" i="2"/>
  <c r="D2081" i="2"/>
  <c r="M2081" i="2" s="1"/>
  <c r="E2081" i="2"/>
  <c r="F2081" i="2"/>
  <c r="H2081" i="2"/>
  <c r="I2081" i="2"/>
  <c r="J2081" i="2"/>
  <c r="K2081" i="2"/>
  <c r="L2081" i="2"/>
  <c r="P2081" i="2"/>
  <c r="Q2081" i="2"/>
  <c r="R2081" i="2"/>
  <c r="B2082" i="2"/>
  <c r="C2082" i="2"/>
  <c r="D2082" i="2"/>
  <c r="M2082" i="2" s="1"/>
  <c r="E2082" i="2"/>
  <c r="F2082" i="2"/>
  <c r="G2082" i="2"/>
  <c r="H2082" i="2"/>
  <c r="I2082" i="2"/>
  <c r="J2082" i="2"/>
  <c r="K2082" i="2"/>
  <c r="L2082" i="2"/>
  <c r="N2082" i="2"/>
  <c r="O2082" i="2"/>
  <c r="P2082" i="2"/>
  <c r="Q2082" i="2"/>
  <c r="R2082" i="2"/>
  <c r="B2083" i="2"/>
  <c r="C2083" i="2"/>
  <c r="D2083" i="2"/>
  <c r="E2083" i="2"/>
  <c r="F2083" i="2"/>
  <c r="G2083" i="2"/>
  <c r="H2083" i="2"/>
  <c r="I2083" i="2"/>
  <c r="J2083" i="2"/>
  <c r="K2083" i="2"/>
  <c r="L2083" i="2"/>
  <c r="M2083" i="2"/>
  <c r="N2083" i="2"/>
  <c r="O2083" i="2"/>
  <c r="P2083" i="2"/>
  <c r="Q2083" i="2"/>
  <c r="R2083" i="2"/>
  <c r="B2084" i="2"/>
  <c r="C2084" i="2"/>
  <c r="D2084" i="2"/>
  <c r="J2084" i="2" s="1"/>
  <c r="E2084" i="2"/>
  <c r="F2084" i="2"/>
  <c r="G2084" i="2"/>
  <c r="H2084" i="2"/>
  <c r="I2084" i="2"/>
  <c r="L2084" i="2"/>
  <c r="M2084" i="2"/>
  <c r="N2084" i="2"/>
  <c r="O2084" i="2"/>
  <c r="P2084" i="2"/>
  <c r="Q2084" i="2"/>
  <c r="B2085" i="2"/>
  <c r="C2085" i="2"/>
  <c r="D2085" i="2"/>
  <c r="E2085" i="2"/>
  <c r="F2085" i="2"/>
  <c r="I2085" i="2"/>
  <c r="B2086" i="2"/>
  <c r="C2086" i="2"/>
  <c r="D2086" i="2"/>
  <c r="E2086" i="2"/>
  <c r="F2086" i="2"/>
  <c r="I2086" i="2"/>
  <c r="B2087" i="2"/>
  <c r="C2087" i="2"/>
  <c r="J2087" i="2" s="1"/>
  <c r="D2087" i="2"/>
  <c r="E2087" i="2"/>
  <c r="F2087" i="2"/>
  <c r="I2087" i="2"/>
  <c r="K2087" i="2"/>
  <c r="L2087" i="2"/>
  <c r="R2087" i="2"/>
  <c r="B2088" i="2"/>
  <c r="C2088" i="2"/>
  <c r="D2088" i="2"/>
  <c r="M2088" i="2" s="1"/>
  <c r="E2088" i="2"/>
  <c r="F2088" i="2"/>
  <c r="I2088" i="2"/>
  <c r="J2088" i="2"/>
  <c r="K2088" i="2"/>
  <c r="L2088" i="2"/>
  <c r="Q2088" i="2"/>
  <c r="R2088" i="2"/>
  <c r="B2089" i="2"/>
  <c r="C2089" i="2"/>
  <c r="D2089" i="2"/>
  <c r="M2089" i="2" s="1"/>
  <c r="E2089" i="2"/>
  <c r="F2089" i="2"/>
  <c r="H2089" i="2"/>
  <c r="I2089" i="2"/>
  <c r="J2089" i="2"/>
  <c r="K2089" i="2"/>
  <c r="L2089" i="2"/>
  <c r="P2089" i="2"/>
  <c r="Q2089" i="2"/>
  <c r="R2089" i="2"/>
  <c r="B2090" i="2"/>
  <c r="C2090" i="2"/>
  <c r="D2090" i="2"/>
  <c r="M2090" i="2" s="1"/>
  <c r="E2090" i="2"/>
  <c r="F2090" i="2"/>
  <c r="G2090" i="2"/>
  <c r="H2090" i="2"/>
  <c r="I2090" i="2"/>
  <c r="J2090" i="2"/>
  <c r="K2090" i="2"/>
  <c r="L2090" i="2"/>
  <c r="N2090" i="2"/>
  <c r="O2090" i="2"/>
  <c r="P2090" i="2"/>
  <c r="Q2090" i="2"/>
  <c r="R2090" i="2"/>
  <c r="B2091" i="2"/>
  <c r="C2091" i="2"/>
  <c r="D2091" i="2"/>
  <c r="E2091" i="2"/>
  <c r="F2091" i="2"/>
  <c r="G2091" i="2"/>
  <c r="H2091" i="2"/>
  <c r="I2091" i="2"/>
  <c r="J2091" i="2"/>
  <c r="K2091" i="2"/>
  <c r="L2091" i="2"/>
  <c r="M2091" i="2"/>
  <c r="N2091" i="2"/>
  <c r="O2091" i="2"/>
  <c r="P2091" i="2"/>
  <c r="Q2091" i="2"/>
  <c r="R2091" i="2"/>
  <c r="B2092" i="2"/>
  <c r="C2092" i="2"/>
  <c r="D2092" i="2"/>
  <c r="J2092" i="2" s="1"/>
  <c r="E2092" i="2"/>
  <c r="F2092" i="2"/>
  <c r="G2092" i="2"/>
  <c r="H2092" i="2"/>
  <c r="I2092" i="2"/>
  <c r="L2092" i="2"/>
  <c r="M2092" i="2"/>
  <c r="N2092" i="2"/>
  <c r="O2092" i="2"/>
  <c r="P2092" i="2"/>
  <c r="Q2092" i="2"/>
  <c r="B2093" i="2"/>
  <c r="C2093" i="2"/>
  <c r="D2093" i="2"/>
  <c r="G2093" i="2" s="1"/>
  <c r="E2093" i="2"/>
  <c r="F2093" i="2"/>
  <c r="I2093" i="2"/>
  <c r="L2093" i="2"/>
  <c r="M2093" i="2"/>
  <c r="O2093" i="2"/>
  <c r="B2094" i="2"/>
  <c r="C2094" i="2"/>
  <c r="D2094" i="2"/>
  <c r="E2094" i="2"/>
  <c r="F2094" i="2"/>
  <c r="I2094" i="2"/>
  <c r="L2094" i="2"/>
  <c r="M2094" i="2"/>
  <c r="B2095" i="2"/>
  <c r="C2095" i="2"/>
  <c r="D2095" i="2"/>
  <c r="E2095" i="2"/>
  <c r="F2095" i="2"/>
  <c r="I2095" i="2"/>
  <c r="M2095" i="2"/>
  <c r="R2095" i="2"/>
  <c r="B2096" i="2"/>
  <c r="C2096" i="2"/>
  <c r="D2096" i="2"/>
  <c r="E2096" i="2"/>
  <c r="F2096" i="2"/>
  <c r="I2096" i="2"/>
  <c r="J2096" i="2"/>
  <c r="K2096" i="2"/>
  <c r="L2096" i="2"/>
  <c r="R2096" i="2"/>
  <c r="B2097" i="2"/>
  <c r="C2097" i="2"/>
  <c r="D2097" i="2"/>
  <c r="M2097" i="2" s="1"/>
  <c r="E2097" i="2"/>
  <c r="F2097" i="2"/>
  <c r="H2097" i="2"/>
  <c r="I2097" i="2"/>
  <c r="J2097" i="2"/>
  <c r="K2097" i="2"/>
  <c r="L2097" i="2"/>
  <c r="P2097" i="2"/>
  <c r="Q2097" i="2"/>
  <c r="R2097" i="2"/>
  <c r="B2098" i="2"/>
  <c r="C2098" i="2"/>
  <c r="D2098" i="2"/>
  <c r="M2098" i="2" s="1"/>
  <c r="E2098" i="2"/>
  <c r="F2098" i="2"/>
  <c r="G2098" i="2"/>
  <c r="H2098" i="2"/>
  <c r="I2098" i="2"/>
  <c r="J2098" i="2"/>
  <c r="K2098" i="2"/>
  <c r="L2098" i="2"/>
  <c r="N2098" i="2"/>
  <c r="O2098" i="2"/>
  <c r="P2098" i="2"/>
  <c r="Q2098" i="2"/>
  <c r="R2098" i="2"/>
  <c r="B2099" i="2"/>
  <c r="C2099" i="2"/>
  <c r="D2099" i="2"/>
  <c r="E2099" i="2"/>
  <c r="F2099" i="2"/>
  <c r="G2099" i="2"/>
  <c r="H2099" i="2"/>
  <c r="I2099" i="2"/>
  <c r="J2099" i="2"/>
  <c r="K2099" i="2"/>
  <c r="L2099" i="2"/>
  <c r="M2099" i="2"/>
  <c r="N2099" i="2"/>
  <c r="O2099" i="2"/>
  <c r="P2099" i="2"/>
  <c r="Q2099" i="2"/>
  <c r="R2099" i="2"/>
  <c r="B2100" i="2"/>
  <c r="C2100" i="2"/>
  <c r="D2100" i="2"/>
  <c r="J2100" i="2" s="1"/>
  <c r="E2100" i="2"/>
  <c r="F2100" i="2"/>
  <c r="G2100" i="2"/>
  <c r="H2100" i="2"/>
  <c r="I2100" i="2"/>
  <c r="L2100" i="2"/>
  <c r="M2100" i="2"/>
  <c r="N2100" i="2"/>
  <c r="O2100" i="2"/>
  <c r="P2100" i="2"/>
  <c r="Q2100" i="2"/>
  <c r="B2101" i="2"/>
  <c r="C2101" i="2"/>
  <c r="D2101" i="2"/>
  <c r="G2101" i="2" s="1"/>
  <c r="E2101" i="2"/>
  <c r="F2101" i="2"/>
  <c r="I2101" i="2"/>
  <c r="L2101" i="2"/>
  <c r="M2101" i="2"/>
  <c r="N2101" i="2"/>
  <c r="O2101" i="2"/>
  <c r="B2102" i="2"/>
  <c r="C2102" i="2"/>
  <c r="D2102" i="2"/>
  <c r="E2102" i="2"/>
  <c r="F2102" i="2"/>
  <c r="I2102" i="2"/>
  <c r="K2102" i="2"/>
  <c r="L2102" i="2"/>
  <c r="M2102" i="2"/>
  <c r="N2102" i="2"/>
  <c r="B2103" i="2"/>
  <c r="C2103" i="2"/>
  <c r="D2103" i="2"/>
  <c r="E2103" i="2"/>
  <c r="F2103" i="2"/>
  <c r="I2103" i="2"/>
  <c r="R2103" i="2"/>
  <c r="B2104" i="2"/>
  <c r="C2104" i="2"/>
  <c r="D2104" i="2"/>
  <c r="E2104" i="2"/>
  <c r="F2104" i="2"/>
  <c r="I2104" i="2"/>
  <c r="J2104" i="2"/>
  <c r="K2104" i="2"/>
  <c r="L2104" i="2"/>
  <c r="Q2104" i="2"/>
  <c r="R2104" i="2"/>
  <c r="B2105" i="2"/>
  <c r="C2105" i="2"/>
  <c r="J2105" i="2" s="1"/>
  <c r="D2105" i="2"/>
  <c r="E2105" i="2"/>
  <c r="F2105" i="2"/>
  <c r="H2105" i="2"/>
  <c r="I2105" i="2"/>
  <c r="K2105" i="2"/>
  <c r="L2105" i="2"/>
  <c r="P2105" i="2"/>
  <c r="Q2105" i="2"/>
  <c r="R2105" i="2"/>
  <c r="B2106" i="2"/>
  <c r="C2106" i="2"/>
  <c r="D2106" i="2"/>
  <c r="M2106" i="2" s="1"/>
  <c r="E2106" i="2"/>
  <c r="F2106" i="2"/>
  <c r="G2106" i="2"/>
  <c r="H2106" i="2"/>
  <c r="I2106" i="2"/>
  <c r="J2106" i="2"/>
  <c r="K2106" i="2"/>
  <c r="L2106" i="2"/>
  <c r="N2106" i="2"/>
  <c r="O2106" i="2"/>
  <c r="P2106" i="2"/>
  <c r="Q2106" i="2"/>
  <c r="R2106" i="2"/>
  <c r="B2107" i="2"/>
  <c r="C2107" i="2"/>
  <c r="D2107" i="2"/>
  <c r="E2107" i="2"/>
  <c r="F2107" i="2"/>
  <c r="G2107" i="2"/>
  <c r="H2107" i="2"/>
  <c r="I2107" i="2"/>
  <c r="J2107" i="2"/>
  <c r="K2107" i="2"/>
  <c r="L2107" i="2"/>
  <c r="M2107" i="2"/>
  <c r="N2107" i="2"/>
  <c r="O2107" i="2"/>
  <c r="P2107" i="2"/>
  <c r="Q2107" i="2"/>
  <c r="R2107" i="2"/>
  <c r="B2108" i="2"/>
  <c r="C2108" i="2"/>
  <c r="D2108" i="2"/>
  <c r="J2108" i="2" s="1"/>
  <c r="E2108" i="2"/>
  <c r="F2108" i="2"/>
  <c r="G2108" i="2"/>
  <c r="H2108" i="2"/>
  <c r="I2108" i="2"/>
  <c r="L2108" i="2"/>
  <c r="M2108" i="2"/>
  <c r="N2108" i="2"/>
  <c r="O2108" i="2"/>
  <c r="P2108" i="2"/>
  <c r="Q2108" i="2"/>
  <c r="B2109" i="2"/>
  <c r="C2109" i="2"/>
  <c r="D2109" i="2"/>
  <c r="E2109" i="2"/>
  <c r="F2109" i="2"/>
  <c r="I2109" i="2"/>
  <c r="O2109" i="2"/>
  <c r="B2110" i="2"/>
  <c r="C2110" i="2"/>
  <c r="D2110" i="2"/>
  <c r="E2110" i="2"/>
  <c r="F2110" i="2"/>
  <c r="I2110" i="2"/>
  <c r="K2110" i="2"/>
  <c r="L2110" i="2"/>
  <c r="N2110" i="2"/>
  <c r="B2111" i="2"/>
  <c r="C2111" i="2"/>
  <c r="D2111" i="2"/>
  <c r="E2111" i="2"/>
  <c r="F2111" i="2"/>
  <c r="I2111" i="2"/>
  <c r="K2111" i="2"/>
  <c r="L2111" i="2"/>
  <c r="R2111" i="2"/>
  <c r="B2112" i="2"/>
  <c r="C2112" i="2"/>
  <c r="D2112" i="2"/>
  <c r="E2112" i="2"/>
  <c r="F2112" i="2"/>
  <c r="I2112" i="2"/>
  <c r="R2112" i="2"/>
  <c r="B2113" i="2"/>
  <c r="C2113" i="2"/>
  <c r="D2113" i="2"/>
  <c r="E2113" i="2"/>
  <c r="F2113" i="2"/>
  <c r="H2113" i="2"/>
  <c r="I2113" i="2"/>
  <c r="J2113" i="2"/>
  <c r="K2113" i="2"/>
  <c r="L2113" i="2"/>
  <c r="P2113" i="2"/>
  <c r="Q2113" i="2"/>
  <c r="R2113" i="2"/>
  <c r="B2114" i="2"/>
  <c r="C2114" i="2"/>
  <c r="D2114" i="2"/>
  <c r="M2114" i="2" s="1"/>
  <c r="E2114" i="2"/>
  <c r="F2114" i="2"/>
  <c r="G2114" i="2"/>
  <c r="H2114" i="2"/>
  <c r="I2114" i="2"/>
  <c r="J2114" i="2"/>
  <c r="K2114" i="2"/>
  <c r="L2114" i="2"/>
  <c r="N2114" i="2"/>
  <c r="O2114" i="2"/>
  <c r="P2114" i="2"/>
  <c r="Q2114" i="2"/>
  <c r="R2114" i="2"/>
  <c r="B2115" i="2"/>
  <c r="C2115" i="2"/>
  <c r="D2115" i="2"/>
  <c r="E2115" i="2"/>
  <c r="F2115" i="2"/>
  <c r="G2115" i="2"/>
  <c r="H2115" i="2"/>
  <c r="I2115" i="2"/>
  <c r="J2115" i="2"/>
  <c r="K2115" i="2"/>
  <c r="L2115" i="2"/>
  <c r="M2115" i="2"/>
  <c r="N2115" i="2"/>
  <c r="O2115" i="2"/>
  <c r="P2115" i="2"/>
  <c r="Q2115" i="2"/>
  <c r="R2115" i="2"/>
  <c r="B2116" i="2"/>
  <c r="C2116" i="2"/>
  <c r="D2116" i="2"/>
  <c r="J2116" i="2" s="1"/>
  <c r="E2116" i="2"/>
  <c r="F2116" i="2"/>
  <c r="G2116" i="2"/>
  <c r="H2116" i="2"/>
  <c r="I2116" i="2"/>
  <c r="L2116" i="2"/>
  <c r="M2116" i="2"/>
  <c r="N2116" i="2"/>
  <c r="O2116" i="2"/>
  <c r="P2116" i="2"/>
  <c r="Q2116" i="2"/>
  <c r="B2117" i="2"/>
  <c r="C2117" i="2"/>
  <c r="D2117" i="2"/>
  <c r="E2117" i="2"/>
  <c r="F2117" i="2"/>
  <c r="I2117" i="2"/>
  <c r="N2117" i="2"/>
  <c r="O2117" i="2"/>
  <c r="B2118" i="2"/>
  <c r="C2118" i="2"/>
  <c r="D2118" i="2"/>
  <c r="E2118" i="2"/>
  <c r="F2118" i="2"/>
  <c r="I2118" i="2"/>
  <c r="K2118" i="2"/>
  <c r="L2118" i="2"/>
  <c r="M2118" i="2"/>
  <c r="B2119" i="2"/>
  <c r="C2119" i="2"/>
  <c r="D2119" i="2"/>
  <c r="E2119" i="2"/>
  <c r="F2119" i="2"/>
  <c r="I2119" i="2"/>
  <c r="J2119" i="2"/>
  <c r="L2119" i="2"/>
  <c r="M2119" i="2"/>
  <c r="R2119" i="2"/>
  <c r="B2120" i="2"/>
  <c r="C2120" i="2"/>
  <c r="D2120" i="2"/>
  <c r="E2120" i="2"/>
  <c r="F2120" i="2"/>
  <c r="I2120" i="2"/>
  <c r="Q2120" i="2"/>
  <c r="R2120" i="2"/>
  <c r="B2121" i="2"/>
  <c r="C2121" i="2"/>
  <c r="D2121" i="2"/>
  <c r="M2121" i="2" s="1"/>
  <c r="E2121" i="2"/>
  <c r="F2121" i="2"/>
  <c r="H2121" i="2"/>
  <c r="I2121" i="2"/>
  <c r="J2121" i="2"/>
  <c r="K2121" i="2"/>
  <c r="L2121" i="2"/>
  <c r="P2121" i="2"/>
  <c r="Q2121" i="2"/>
  <c r="R2121" i="2"/>
  <c r="B2122" i="2"/>
  <c r="C2122" i="2"/>
  <c r="D2122" i="2"/>
  <c r="M2122" i="2" s="1"/>
  <c r="E2122" i="2"/>
  <c r="F2122" i="2"/>
  <c r="G2122" i="2"/>
  <c r="H2122" i="2"/>
  <c r="I2122" i="2"/>
  <c r="J2122" i="2"/>
  <c r="K2122" i="2"/>
  <c r="L2122" i="2"/>
  <c r="N2122" i="2"/>
  <c r="O2122" i="2"/>
  <c r="P2122" i="2"/>
  <c r="Q2122" i="2"/>
  <c r="R2122" i="2"/>
  <c r="B2123" i="2"/>
  <c r="C2123" i="2"/>
  <c r="D2123" i="2"/>
  <c r="E2123" i="2"/>
  <c r="F2123" i="2"/>
  <c r="G2123" i="2"/>
  <c r="H2123" i="2"/>
  <c r="I2123" i="2"/>
  <c r="J2123" i="2"/>
  <c r="K2123" i="2"/>
  <c r="L2123" i="2"/>
  <c r="M2123" i="2"/>
  <c r="N2123" i="2"/>
  <c r="O2123" i="2"/>
  <c r="P2123" i="2"/>
  <c r="Q2123" i="2"/>
  <c r="R2123" i="2"/>
  <c r="B2124" i="2"/>
  <c r="C2124" i="2"/>
  <c r="D2124" i="2"/>
  <c r="J2124" i="2" s="1"/>
  <c r="E2124" i="2"/>
  <c r="F2124" i="2"/>
  <c r="G2124" i="2"/>
  <c r="H2124" i="2"/>
  <c r="I2124" i="2"/>
  <c r="L2124" i="2"/>
  <c r="M2124" i="2"/>
  <c r="N2124" i="2"/>
  <c r="O2124" i="2"/>
  <c r="P2124" i="2"/>
  <c r="Q2124" i="2"/>
  <c r="B2125" i="2"/>
  <c r="C2125" i="2"/>
  <c r="D2125" i="2"/>
  <c r="O2125" i="2" s="1"/>
  <c r="E2125" i="2"/>
  <c r="F2125" i="2"/>
  <c r="I2125" i="2"/>
  <c r="N2125" i="2"/>
  <c r="P2125" i="2"/>
  <c r="B2126" i="2"/>
  <c r="C2126" i="2"/>
  <c r="D2126" i="2"/>
  <c r="O2126" i="2" s="1"/>
  <c r="E2126" i="2"/>
  <c r="F2126" i="2"/>
  <c r="G2126" i="2"/>
  <c r="I2126" i="2"/>
  <c r="K2126" i="2"/>
  <c r="M2126" i="2"/>
  <c r="N2126" i="2"/>
  <c r="B2127" i="2"/>
  <c r="C2127" i="2"/>
  <c r="D2127" i="2"/>
  <c r="E2127" i="2"/>
  <c r="F2127" i="2"/>
  <c r="I2127" i="2"/>
  <c r="M2127" i="2"/>
  <c r="N2127" i="2"/>
  <c r="R2127" i="2"/>
  <c r="B2128" i="2"/>
  <c r="C2128" i="2"/>
  <c r="D2128" i="2"/>
  <c r="R2128" i="2" s="1"/>
  <c r="E2128" i="2"/>
  <c r="F2128" i="2"/>
  <c r="I2128" i="2"/>
  <c r="J2128" i="2"/>
  <c r="K2128" i="2"/>
  <c r="M2128" i="2"/>
  <c r="Q2128" i="2"/>
  <c r="B2129" i="2"/>
  <c r="C2129" i="2"/>
  <c r="D2129" i="2"/>
  <c r="E2129" i="2"/>
  <c r="F2129" i="2"/>
  <c r="I2129" i="2"/>
  <c r="L2129" i="2"/>
  <c r="P2129" i="2"/>
  <c r="Q2129" i="2"/>
  <c r="B2130" i="2"/>
  <c r="C2130" i="2"/>
  <c r="D2130" i="2"/>
  <c r="M2130" i="2" s="1"/>
  <c r="E2130" i="2"/>
  <c r="F2130" i="2"/>
  <c r="G2130" i="2"/>
  <c r="H2130" i="2"/>
  <c r="I2130" i="2"/>
  <c r="J2130" i="2"/>
  <c r="K2130" i="2"/>
  <c r="L2130" i="2"/>
  <c r="N2130" i="2"/>
  <c r="O2130" i="2"/>
  <c r="P2130" i="2"/>
  <c r="Q2130" i="2"/>
  <c r="R2130" i="2"/>
  <c r="B2131" i="2"/>
  <c r="C2131" i="2"/>
  <c r="D2131" i="2"/>
  <c r="E2131" i="2"/>
  <c r="F2131" i="2"/>
  <c r="G2131" i="2"/>
  <c r="H2131" i="2"/>
  <c r="I2131" i="2"/>
  <c r="J2131" i="2"/>
  <c r="K2131" i="2"/>
  <c r="L2131" i="2"/>
  <c r="M2131" i="2"/>
  <c r="N2131" i="2"/>
  <c r="O2131" i="2"/>
  <c r="P2131" i="2"/>
  <c r="Q2131" i="2"/>
  <c r="R2131" i="2"/>
  <c r="B2132" i="2"/>
  <c r="C2132" i="2"/>
  <c r="D2132" i="2"/>
  <c r="J2132" i="2" s="1"/>
  <c r="E2132" i="2"/>
  <c r="F2132" i="2"/>
  <c r="G2132" i="2"/>
  <c r="H2132" i="2"/>
  <c r="I2132" i="2"/>
  <c r="L2132" i="2"/>
  <c r="M2132" i="2"/>
  <c r="N2132" i="2"/>
  <c r="O2132" i="2"/>
  <c r="P2132" i="2"/>
  <c r="Q2132" i="2"/>
  <c r="B2133" i="2"/>
  <c r="C2133" i="2"/>
  <c r="D2133" i="2"/>
  <c r="O2133" i="2" s="1"/>
  <c r="E2133" i="2"/>
  <c r="F2133" i="2"/>
  <c r="G2133" i="2"/>
  <c r="H2133" i="2"/>
  <c r="I2133" i="2"/>
  <c r="M2133" i="2"/>
  <c r="N2133" i="2"/>
  <c r="B2134" i="2"/>
  <c r="C2134" i="2"/>
  <c r="D2134" i="2"/>
  <c r="E2134" i="2"/>
  <c r="F2134" i="2"/>
  <c r="I2134" i="2"/>
  <c r="N2134" i="2"/>
  <c r="B2135" i="2"/>
  <c r="C2135" i="2"/>
  <c r="D2135" i="2"/>
  <c r="E2135" i="2"/>
  <c r="F2135" i="2"/>
  <c r="I2135" i="2"/>
  <c r="J2135" i="2"/>
  <c r="L2135" i="2"/>
  <c r="M2135" i="2"/>
  <c r="N2135" i="2"/>
  <c r="R2135" i="2"/>
  <c r="B2136" i="2"/>
  <c r="C2136" i="2"/>
  <c r="D2136" i="2"/>
  <c r="E2136" i="2"/>
  <c r="F2136" i="2"/>
  <c r="I2136" i="2"/>
  <c r="Q2136" i="2"/>
  <c r="B2137" i="2"/>
  <c r="C2137" i="2"/>
  <c r="D2137" i="2"/>
  <c r="E2137" i="2"/>
  <c r="F2137" i="2"/>
  <c r="H2137" i="2"/>
  <c r="I2137" i="2"/>
  <c r="K2137" i="2"/>
  <c r="L2137" i="2"/>
  <c r="P2137" i="2"/>
  <c r="Q2137" i="2"/>
  <c r="R2137" i="2"/>
  <c r="B2138" i="2"/>
  <c r="C2138" i="2"/>
  <c r="J2138" i="2" s="1"/>
  <c r="D2138" i="2"/>
  <c r="E2138" i="2"/>
  <c r="F2138" i="2"/>
  <c r="G2138" i="2"/>
  <c r="H2138" i="2"/>
  <c r="I2138" i="2"/>
  <c r="K2138" i="2"/>
  <c r="L2138" i="2"/>
  <c r="N2138" i="2"/>
  <c r="O2138" i="2"/>
  <c r="P2138" i="2"/>
  <c r="Q2138" i="2"/>
  <c r="R2138" i="2"/>
  <c r="B2139" i="2"/>
  <c r="C2139" i="2"/>
  <c r="D2139" i="2"/>
  <c r="E2139" i="2"/>
  <c r="F2139" i="2"/>
  <c r="G2139" i="2"/>
  <c r="H2139" i="2"/>
  <c r="I2139" i="2"/>
  <c r="J2139" i="2"/>
  <c r="K2139" i="2"/>
  <c r="L2139" i="2"/>
  <c r="M2139" i="2"/>
  <c r="N2139" i="2"/>
  <c r="O2139" i="2"/>
  <c r="P2139" i="2"/>
  <c r="Q2139" i="2"/>
  <c r="R2139" i="2"/>
  <c r="B2140" i="2"/>
  <c r="C2140" i="2"/>
  <c r="D2140" i="2"/>
  <c r="J2140" i="2" s="1"/>
  <c r="E2140" i="2"/>
  <c r="F2140" i="2"/>
  <c r="G2140" i="2"/>
  <c r="H2140" i="2"/>
  <c r="I2140" i="2"/>
  <c r="L2140" i="2"/>
  <c r="M2140" i="2"/>
  <c r="N2140" i="2"/>
  <c r="O2140" i="2"/>
  <c r="P2140" i="2"/>
  <c r="Q2140" i="2"/>
  <c r="B2141" i="2"/>
  <c r="C2141" i="2"/>
  <c r="D2141" i="2"/>
  <c r="E2141" i="2"/>
  <c r="F2141" i="2"/>
  <c r="I2141" i="2"/>
  <c r="N2141" i="2"/>
  <c r="B2142" i="2"/>
  <c r="C2142" i="2"/>
  <c r="D2142" i="2"/>
  <c r="E2142" i="2"/>
  <c r="F2142" i="2"/>
  <c r="G2142" i="2"/>
  <c r="I2142" i="2"/>
  <c r="K2142" i="2"/>
  <c r="L2142" i="2"/>
  <c r="N2142" i="2"/>
  <c r="O2142" i="2"/>
  <c r="B2143" i="2"/>
  <c r="C2143" i="2"/>
  <c r="D2143" i="2"/>
  <c r="E2143" i="2"/>
  <c r="F2143" i="2"/>
  <c r="I2143" i="2"/>
  <c r="J2143" i="2"/>
  <c r="K2143" i="2"/>
  <c r="L2143" i="2"/>
  <c r="M2143" i="2"/>
  <c r="N2143" i="2"/>
  <c r="R2143" i="2"/>
  <c r="B2144" i="2"/>
  <c r="C2144" i="2"/>
  <c r="D2144" i="2"/>
  <c r="E2144" i="2"/>
  <c r="F2144" i="2"/>
  <c r="I2144" i="2"/>
  <c r="K2144" i="2"/>
  <c r="L2144" i="2"/>
  <c r="Q2144" i="2"/>
  <c r="R2144" i="2"/>
  <c r="B2145" i="2"/>
  <c r="C2145" i="2"/>
  <c r="D2145" i="2"/>
  <c r="E2145" i="2"/>
  <c r="F2145" i="2"/>
  <c r="H2145" i="2"/>
  <c r="I2145" i="2"/>
  <c r="J2145" i="2"/>
  <c r="K2145" i="2"/>
  <c r="L2145" i="2"/>
  <c r="P2145" i="2"/>
  <c r="Q2145" i="2"/>
  <c r="R2145" i="2"/>
  <c r="B2146" i="2"/>
  <c r="C2146" i="2"/>
  <c r="J2146" i="2" s="1"/>
  <c r="D2146" i="2"/>
  <c r="M2146" i="2" s="1"/>
  <c r="E2146" i="2"/>
  <c r="F2146" i="2"/>
  <c r="G2146" i="2"/>
  <c r="H2146" i="2"/>
  <c r="I2146" i="2"/>
  <c r="K2146" i="2"/>
  <c r="L2146" i="2"/>
  <c r="N2146" i="2"/>
  <c r="O2146" i="2"/>
  <c r="P2146" i="2"/>
  <c r="Q2146" i="2"/>
  <c r="R2146" i="2"/>
  <c r="B2147" i="2"/>
  <c r="C2147" i="2"/>
  <c r="D2147" i="2"/>
  <c r="E2147" i="2"/>
  <c r="F2147" i="2"/>
  <c r="G2147" i="2"/>
  <c r="H2147" i="2"/>
  <c r="I2147" i="2"/>
  <c r="J2147" i="2"/>
  <c r="K2147" i="2"/>
  <c r="L2147" i="2"/>
  <c r="M2147" i="2"/>
  <c r="N2147" i="2"/>
  <c r="O2147" i="2"/>
  <c r="P2147" i="2"/>
  <c r="Q2147" i="2"/>
  <c r="R2147" i="2"/>
  <c r="B2148" i="2"/>
  <c r="C2148" i="2"/>
  <c r="D2148" i="2"/>
  <c r="J2148" i="2" s="1"/>
  <c r="E2148" i="2"/>
  <c r="F2148" i="2"/>
  <c r="G2148" i="2"/>
  <c r="H2148" i="2"/>
  <c r="I2148" i="2"/>
  <c r="L2148" i="2"/>
  <c r="M2148" i="2"/>
  <c r="N2148" i="2"/>
  <c r="O2148" i="2"/>
  <c r="P2148" i="2"/>
  <c r="Q2148" i="2"/>
  <c r="B2149" i="2"/>
  <c r="C2149" i="2"/>
  <c r="D2149" i="2"/>
  <c r="E2149" i="2"/>
  <c r="F2149" i="2"/>
  <c r="G2149" i="2"/>
  <c r="I2149" i="2"/>
  <c r="L2149" i="2"/>
  <c r="N2149" i="2"/>
  <c r="O2149" i="2"/>
  <c r="P2149" i="2"/>
  <c r="B2150" i="2"/>
  <c r="C2150" i="2"/>
  <c r="D2150" i="2"/>
  <c r="O2150" i="2" s="1"/>
  <c r="E2150" i="2"/>
  <c r="F2150" i="2"/>
  <c r="I2150" i="2"/>
  <c r="K2150" i="2"/>
  <c r="L2150" i="2"/>
  <c r="N2150" i="2"/>
  <c r="B2151" i="2"/>
  <c r="C2151" i="2"/>
  <c r="D2151" i="2"/>
  <c r="R2151" i="2" s="1"/>
  <c r="E2151" i="2"/>
  <c r="F2151" i="2"/>
  <c r="I2151" i="2"/>
  <c r="N2151" i="2"/>
  <c r="B2152" i="2"/>
  <c r="C2152" i="2"/>
  <c r="D2152" i="2"/>
  <c r="R2152" i="2" s="1"/>
  <c r="E2152" i="2"/>
  <c r="F2152" i="2"/>
  <c r="I2152" i="2"/>
  <c r="J2152" i="2"/>
  <c r="K2152" i="2"/>
  <c r="L2152" i="2"/>
  <c r="Q2152" i="2"/>
  <c r="B2153" i="2"/>
  <c r="C2153" i="2"/>
  <c r="D2153" i="2"/>
  <c r="Q2153" i="2" s="1"/>
  <c r="E2153" i="2"/>
  <c r="F2153" i="2"/>
  <c r="I2153" i="2"/>
  <c r="P2153" i="2"/>
  <c r="R2153" i="2"/>
  <c r="B2154" i="2"/>
  <c r="C2154" i="2"/>
  <c r="J2154" i="2" s="1"/>
  <c r="D2154" i="2"/>
  <c r="E2154" i="2"/>
  <c r="F2154" i="2"/>
  <c r="G2154" i="2"/>
  <c r="H2154" i="2"/>
  <c r="I2154" i="2"/>
  <c r="K2154" i="2"/>
  <c r="L2154" i="2"/>
  <c r="N2154" i="2"/>
  <c r="O2154" i="2"/>
  <c r="P2154" i="2"/>
  <c r="Q2154" i="2"/>
  <c r="R2154" i="2"/>
  <c r="B2155" i="2"/>
  <c r="C2155" i="2"/>
  <c r="D2155" i="2"/>
  <c r="E2155" i="2"/>
  <c r="F2155" i="2"/>
  <c r="G2155" i="2"/>
  <c r="H2155" i="2"/>
  <c r="I2155" i="2"/>
  <c r="J2155" i="2"/>
  <c r="K2155" i="2"/>
  <c r="L2155" i="2"/>
  <c r="M2155" i="2"/>
  <c r="N2155" i="2"/>
  <c r="O2155" i="2"/>
  <c r="P2155" i="2"/>
  <c r="Q2155" i="2"/>
  <c r="R2155" i="2"/>
  <c r="B2156" i="2"/>
  <c r="C2156" i="2"/>
  <c r="D2156" i="2"/>
  <c r="J2156" i="2" s="1"/>
  <c r="E2156" i="2"/>
  <c r="F2156" i="2"/>
  <c r="G2156" i="2"/>
  <c r="H2156" i="2"/>
  <c r="I2156" i="2"/>
  <c r="L2156" i="2"/>
  <c r="M2156" i="2"/>
  <c r="N2156" i="2"/>
  <c r="O2156" i="2"/>
  <c r="P2156" i="2"/>
  <c r="Q2156" i="2"/>
  <c r="B2157" i="2"/>
  <c r="C2157" i="2"/>
  <c r="D2157" i="2"/>
  <c r="O2157" i="2" s="1"/>
  <c r="E2157" i="2"/>
  <c r="F2157" i="2"/>
  <c r="H2157" i="2"/>
  <c r="I2157" i="2"/>
  <c r="L2157" i="2"/>
  <c r="N2157" i="2"/>
  <c r="B2158" i="2"/>
  <c r="C2158" i="2"/>
  <c r="D2158" i="2"/>
  <c r="E2158" i="2"/>
  <c r="F2158" i="2"/>
  <c r="I2158" i="2"/>
  <c r="M2158" i="2"/>
  <c r="N2158" i="2"/>
  <c r="O2158" i="2"/>
  <c r="B2159" i="2"/>
  <c r="C2159" i="2"/>
  <c r="D2159" i="2"/>
  <c r="R2159" i="2" s="1"/>
  <c r="E2159" i="2"/>
  <c r="F2159" i="2"/>
  <c r="I2159" i="2"/>
  <c r="J2159" i="2"/>
  <c r="K2159" i="2"/>
  <c r="M2159" i="2"/>
  <c r="N2159" i="2"/>
  <c r="B2160" i="2"/>
  <c r="C2160" i="2"/>
  <c r="D2160" i="2"/>
  <c r="E2160" i="2"/>
  <c r="F2160" i="2"/>
  <c r="I2160" i="2"/>
  <c r="M2160" i="2"/>
  <c r="Q2160" i="2"/>
  <c r="R2160" i="2"/>
  <c r="B2161" i="2"/>
  <c r="C2161" i="2"/>
  <c r="D2161" i="2"/>
  <c r="Q2161" i="2" s="1"/>
  <c r="E2161" i="2"/>
  <c r="F2161" i="2"/>
  <c r="H2161" i="2"/>
  <c r="I2161" i="2"/>
  <c r="J2161" i="2"/>
  <c r="L2161" i="2"/>
  <c r="P2161" i="2"/>
  <c r="B2162" i="2"/>
  <c r="C2162" i="2"/>
  <c r="D2162" i="2"/>
  <c r="M2162" i="2" s="1"/>
  <c r="E2162" i="2"/>
  <c r="F2162" i="2"/>
  <c r="G2162" i="2"/>
  <c r="H2162" i="2"/>
  <c r="I2162" i="2"/>
  <c r="J2162" i="2"/>
  <c r="K2162" i="2"/>
  <c r="L2162" i="2"/>
  <c r="N2162" i="2"/>
  <c r="O2162" i="2"/>
  <c r="P2162" i="2"/>
  <c r="Q2162" i="2"/>
  <c r="R2162" i="2"/>
  <c r="B2163" i="2"/>
  <c r="C2163" i="2"/>
  <c r="D2163" i="2"/>
  <c r="E2163" i="2"/>
  <c r="F2163" i="2"/>
  <c r="G2163" i="2"/>
  <c r="H2163" i="2"/>
  <c r="I2163" i="2"/>
  <c r="J2163" i="2"/>
  <c r="K2163" i="2"/>
  <c r="L2163" i="2"/>
  <c r="M2163" i="2"/>
  <c r="N2163" i="2"/>
  <c r="O2163" i="2"/>
  <c r="P2163" i="2"/>
  <c r="Q2163" i="2"/>
  <c r="R2163" i="2"/>
  <c r="B2164" i="2"/>
  <c r="C2164" i="2"/>
  <c r="D2164" i="2"/>
  <c r="J2164" i="2" s="1"/>
  <c r="E2164" i="2"/>
  <c r="F2164" i="2"/>
  <c r="G2164" i="2"/>
  <c r="H2164" i="2"/>
  <c r="I2164" i="2"/>
  <c r="L2164" i="2"/>
  <c r="M2164" i="2"/>
  <c r="N2164" i="2"/>
  <c r="O2164" i="2"/>
  <c r="P2164" i="2"/>
  <c r="Q2164" i="2"/>
  <c r="B2165" i="2"/>
  <c r="C2165" i="2"/>
  <c r="D2165" i="2"/>
  <c r="E2165" i="2"/>
  <c r="F2165" i="2"/>
  <c r="I2165" i="2"/>
  <c r="M2165" i="2"/>
  <c r="N2165" i="2"/>
  <c r="O2165" i="2"/>
  <c r="B2166" i="2"/>
  <c r="C2166" i="2"/>
  <c r="D2166" i="2"/>
  <c r="E2166" i="2"/>
  <c r="F2166" i="2"/>
  <c r="G2166" i="2"/>
  <c r="I2166" i="2"/>
  <c r="L2166" i="2"/>
  <c r="M2166" i="2"/>
  <c r="N2166" i="2"/>
  <c r="O2166" i="2"/>
  <c r="B2167" i="2"/>
  <c r="C2167" i="2"/>
  <c r="D2167" i="2"/>
  <c r="E2167" i="2"/>
  <c r="F2167" i="2"/>
  <c r="I2167" i="2"/>
  <c r="N2167" i="2"/>
  <c r="B2168" i="2"/>
  <c r="C2168" i="2"/>
  <c r="D2168" i="2"/>
  <c r="E2168" i="2"/>
  <c r="F2168" i="2"/>
  <c r="I2168" i="2"/>
  <c r="J2168" i="2"/>
  <c r="L2168" i="2"/>
  <c r="M2168" i="2"/>
  <c r="Q2168" i="2"/>
  <c r="R2168" i="2"/>
  <c r="B2169" i="2"/>
  <c r="C2169" i="2"/>
  <c r="D2169" i="2"/>
  <c r="L2169" i="2" s="1"/>
  <c r="E2169" i="2"/>
  <c r="F2169" i="2"/>
  <c r="I2169" i="2"/>
  <c r="B2170" i="2"/>
  <c r="C2170" i="2"/>
  <c r="D2170" i="2"/>
  <c r="M2170" i="2" s="1"/>
  <c r="E2170" i="2"/>
  <c r="F2170" i="2"/>
  <c r="G2170" i="2"/>
  <c r="H2170" i="2"/>
  <c r="I2170" i="2"/>
  <c r="J2170" i="2"/>
  <c r="K2170" i="2"/>
  <c r="L2170" i="2"/>
  <c r="N2170" i="2"/>
  <c r="O2170" i="2"/>
  <c r="P2170" i="2"/>
  <c r="Q2170" i="2"/>
  <c r="R2170" i="2"/>
  <c r="B2171" i="2"/>
  <c r="C2171" i="2"/>
  <c r="D2171" i="2"/>
  <c r="E2171" i="2"/>
  <c r="F2171" i="2"/>
  <c r="G2171" i="2"/>
  <c r="H2171" i="2"/>
  <c r="I2171" i="2"/>
  <c r="J2171" i="2"/>
  <c r="K2171" i="2"/>
  <c r="L2171" i="2"/>
  <c r="M2171" i="2"/>
  <c r="N2171" i="2"/>
  <c r="O2171" i="2"/>
  <c r="P2171" i="2"/>
  <c r="Q2171" i="2"/>
  <c r="R2171" i="2"/>
  <c r="B2172" i="2"/>
  <c r="C2172" i="2"/>
  <c r="D2172" i="2"/>
  <c r="J2172" i="2" s="1"/>
  <c r="E2172" i="2"/>
  <c r="F2172" i="2"/>
  <c r="G2172" i="2"/>
  <c r="H2172" i="2"/>
  <c r="I2172" i="2"/>
  <c r="L2172" i="2"/>
  <c r="M2172" i="2"/>
  <c r="N2172" i="2"/>
  <c r="O2172" i="2"/>
  <c r="P2172" i="2"/>
  <c r="Q2172" i="2"/>
  <c r="B2173" i="2"/>
  <c r="C2173" i="2"/>
  <c r="D2173" i="2"/>
  <c r="E2173" i="2"/>
  <c r="F2173" i="2"/>
  <c r="G2173" i="2"/>
  <c r="H2173" i="2"/>
  <c r="I2173" i="2"/>
  <c r="L2173" i="2"/>
  <c r="M2173" i="2"/>
  <c r="N2173" i="2"/>
  <c r="O2173" i="2"/>
  <c r="P2173" i="2"/>
  <c r="B2174" i="2"/>
  <c r="C2174" i="2"/>
  <c r="D2174" i="2"/>
  <c r="E2174" i="2"/>
  <c r="F2174" i="2"/>
  <c r="G2174" i="2"/>
  <c r="I2174" i="2"/>
  <c r="K2174" i="2"/>
  <c r="L2174" i="2"/>
  <c r="M2174" i="2"/>
  <c r="N2174" i="2"/>
  <c r="O2174" i="2"/>
  <c r="B2175" i="2"/>
  <c r="C2175" i="2"/>
  <c r="D2175" i="2"/>
  <c r="E2175" i="2"/>
  <c r="F2175" i="2"/>
  <c r="I2175" i="2"/>
  <c r="K2175" i="2"/>
  <c r="L2175" i="2"/>
  <c r="N2175" i="2"/>
  <c r="R2175" i="2"/>
  <c r="B2176" i="2"/>
  <c r="C2176" i="2"/>
  <c r="J2176" i="2" s="1"/>
  <c r="D2176" i="2"/>
  <c r="E2176" i="2"/>
  <c r="F2176" i="2"/>
  <c r="I2176" i="2"/>
  <c r="K2176" i="2"/>
  <c r="L2176" i="2"/>
  <c r="M2176" i="2"/>
  <c r="Q2176" i="2"/>
  <c r="R2176" i="2"/>
  <c r="B2177" i="2"/>
  <c r="C2177" i="2"/>
  <c r="D2177" i="2"/>
  <c r="E2177" i="2"/>
  <c r="F2177" i="2"/>
  <c r="H2177" i="2"/>
  <c r="I2177" i="2"/>
  <c r="J2177" i="2"/>
  <c r="K2177" i="2"/>
  <c r="P2177" i="2"/>
  <c r="Q2177" i="2"/>
  <c r="R2177" i="2"/>
  <c r="B2178" i="2"/>
  <c r="C2178" i="2"/>
  <c r="D2178" i="2"/>
  <c r="M2178" i="2" s="1"/>
  <c r="E2178" i="2"/>
  <c r="F2178" i="2"/>
  <c r="G2178" i="2"/>
  <c r="H2178" i="2"/>
  <c r="I2178" i="2"/>
  <c r="J2178" i="2"/>
  <c r="K2178" i="2"/>
  <c r="L2178" i="2"/>
  <c r="N2178" i="2"/>
  <c r="O2178" i="2"/>
  <c r="P2178" i="2"/>
  <c r="Q2178" i="2"/>
  <c r="R2178" i="2"/>
  <c r="B2179" i="2"/>
  <c r="C2179" i="2"/>
  <c r="D2179" i="2"/>
  <c r="E2179" i="2"/>
  <c r="F2179" i="2"/>
  <c r="G2179" i="2"/>
  <c r="H2179" i="2"/>
  <c r="I2179" i="2"/>
  <c r="J2179" i="2"/>
  <c r="K2179" i="2"/>
  <c r="L2179" i="2"/>
  <c r="M2179" i="2"/>
  <c r="N2179" i="2"/>
  <c r="O2179" i="2"/>
  <c r="P2179" i="2"/>
  <c r="Q2179" i="2"/>
  <c r="R2179" i="2"/>
  <c r="B2180" i="2"/>
  <c r="C2180" i="2"/>
  <c r="D2180" i="2"/>
  <c r="J2180" i="2" s="1"/>
  <c r="E2180" i="2"/>
  <c r="F2180" i="2"/>
  <c r="G2180" i="2"/>
  <c r="H2180" i="2"/>
  <c r="I2180" i="2"/>
  <c r="L2180" i="2"/>
  <c r="M2180" i="2"/>
  <c r="N2180" i="2"/>
  <c r="O2180" i="2"/>
  <c r="P2180" i="2"/>
  <c r="Q2180" i="2"/>
  <c r="B2181" i="2"/>
  <c r="C2181" i="2"/>
  <c r="D2181" i="2"/>
  <c r="E2181" i="2"/>
  <c r="F2181" i="2"/>
  <c r="G2181" i="2"/>
  <c r="H2181" i="2"/>
  <c r="I2181" i="2"/>
  <c r="L2181" i="2"/>
  <c r="M2181" i="2"/>
  <c r="N2181" i="2"/>
  <c r="O2181" i="2"/>
  <c r="P2181" i="2"/>
  <c r="B2182" i="2"/>
  <c r="C2182" i="2"/>
  <c r="D2182" i="2"/>
  <c r="O2182" i="2" s="1"/>
  <c r="E2182" i="2"/>
  <c r="F2182" i="2"/>
  <c r="I2182" i="2"/>
  <c r="N2182" i="2"/>
  <c r="R2182" i="2"/>
  <c r="B2183" i="2"/>
  <c r="C2183" i="2"/>
  <c r="D2183" i="2"/>
  <c r="Q2183" i="2" s="1"/>
  <c r="E2183" i="2"/>
  <c r="F2183" i="2"/>
  <c r="I2183" i="2"/>
  <c r="J2183" i="2"/>
  <c r="K2183" i="2"/>
  <c r="M2183" i="2"/>
  <c r="N2183" i="2"/>
  <c r="B2184" i="2"/>
  <c r="C2184" i="2"/>
  <c r="D2184" i="2"/>
  <c r="K2184" i="2" s="1"/>
  <c r="E2184" i="2"/>
  <c r="F2184" i="2"/>
  <c r="I2184" i="2"/>
  <c r="B2185" i="2"/>
  <c r="C2185" i="2"/>
  <c r="D2185" i="2"/>
  <c r="O2185" i="2" s="1"/>
  <c r="E2185" i="2"/>
  <c r="F2185" i="2"/>
  <c r="I2185" i="2"/>
  <c r="L2185" i="2"/>
  <c r="P2185" i="2"/>
  <c r="B2186" i="2"/>
  <c r="C2186" i="2"/>
  <c r="D2186" i="2"/>
  <c r="M2186" i="2" s="1"/>
  <c r="E2186" i="2"/>
  <c r="F2186" i="2"/>
  <c r="G2186" i="2"/>
  <c r="H2186" i="2"/>
  <c r="I2186" i="2"/>
  <c r="J2186" i="2"/>
  <c r="K2186" i="2"/>
  <c r="L2186" i="2"/>
  <c r="N2186" i="2"/>
  <c r="O2186" i="2"/>
  <c r="P2186" i="2"/>
  <c r="Q2186" i="2"/>
  <c r="R2186" i="2"/>
  <c r="B2187" i="2"/>
  <c r="C2187" i="2"/>
  <c r="D2187" i="2"/>
  <c r="E2187" i="2"/>
  <c r="F2187" i="2"/>
  <c r="G2187" i="2"/>
  <c r="H2187" i="2"/>
  <c r="I2187" i="2"/>
  <c r="J2187" i="2"/>
  <c r="K2187" i="2"/>
  <c r="L2187" i="2"/>
  <c r="M2187" i="2"/>
  <c r="N2187" i="2"/>
  <c r="O2187" i="2"/>
  <c r="P2187" i="2"/>
  <c r="Q2187" i="2"/>
  <c r="R2187" i="2"/>
  <c r="B2188" i="2"/>
  <c r="C2188" i="2"/>
  <c r="D2188" i="2"/>
  <c r="O2188" i="2" s="1"/>
  <c r="E2188" i="2"/>
  <c r="F2188" i="2"/>
  <c r="I2188" i="2"/>
  <c r="N2188" i="2"/>
  <c r="P2188" i="2"/>
  <c r="B2189" i="2"/>
  <c r="C2189" i="2"/>
  <c r="M2189" i="2" s="1"/>
  <c r="D2189" i="2"/>
  <c r="E2189" i="2"/>
  <c r="F2189" i="2"/>
  <c r="G2189" i="2"/>
  <c r="H2189" i="2"/>
  <c r="I2189" i="2"/>
  <c r="K2189" i="2"/>
  <c r="L2189" i="2"/>
  <c r="N2189" i="2"/>
  <c r="O2189" i="2"/>
  <c r="P2189" i="2"/>
  <c r="B2190" i="2"/>
  <c r="C2190" i="2"/>
  <c r="D2190" i="2"/>
  <c r="N2190" i="2" s="1"/>
  <c r="E2190" i="2"/>
  <c r="F2190" i="2"/>
  <c r="I2190" i="2"/>
  <c r="J2190" i="2"/>
  <c r="K2190" i="2"/>
  <c r="M2190" i="2"/>
  <c r="B2191" i="2"/>
  <c r="C2191" i="2"/>
  <c r="D2191" i="2"/>
  <c r="L2191" i="2" s="1"/>
  <c r="E2191" i="2"/>
  <c r="F2191" i="2"/>
  <c r="I2191" i="2"/>
  <c r="B2192" i="2"/>
  <c r="C2192" i="2"/>
  <c r="D2192" i="2"/>
  <c r="E2192" i="2"/>
  <c r="F2192" i="2"/>
  <c r="H2192" i="2"/>
  <c r="I2192" i="2"/>
  <c r="J2192" i="2"/>
  <c r="K2192" i="2"/>
  <c r="M2192" i="2"/>
  <c r="P2192" i="2"/>
  <c r="Q2192" i="2"/>
  <c r="R2192" i="2"/>
  <c r="B2193" i="2"/>
  <c r="C2193" i="2"/>
  <c r="D2193" i="2"/>
  <c r="O2193" i="2" s="1"/>
  <c r="E2193" i="2"/>
  <c r="F2193" i="2"/>
  <c r="G2193" i="2"/>
  <c r="H2193" i="2"/>
  <c r="I2193" i="2"/>
  <c r="K2193" i="2"/>
  <c r="L2193" i="2"/>
  <c r="Q2193" i="2"/>
  <c r="R2193" i="2"/>
  <c r="B2194" i="2"/>
  <c r="C2194" i="2"/>
  <c r="D2194" i="2"/>
  <c r="M2194" i="2" s="1"/>
  <c r="E2194" i="2"/>
  <c r="F2194" i="2"/>
  <c r="G2194" i="2"/>
  <c r="H2194" i="2"/>
  <c r="I2194" i="2"/>
  <c r="J2194" i="2"/>
  <c r="K2194" i="2"/>
  <c r="L2194" i="2"/>
  <c r="N2194" i="2"/>
  <c r="O2194" i="2"/>
  <c r="P2194" i="2"/>
  <c r="Q2194" i="2"/>
  <c r="R2194" i="2"/>
  <c r="B2195" i="2"/>
  <c r="C2195" i="2"/>
  <c r="D2195" i="2"/>
  <c r="E2195" i="2"/>
  <c r="F2195" i="2"/>
  <c r="G2195" i="2"/>
  <c r="H2195" i="2"/>
  <c r="I2195" i="2"/>
  <c r="J2195" i="2"/>
  <c r="K2195" i="2"/>
  <c r="L2195" i="2"/>
  <c r="M2195" i="2"/>
  <c r="N2195" i="2"/>
  <c r="O2195" i="2"/>
  <c r="P2195" i="2"/>
  <c r="Q2195" i="2"/>
  <c r="R2195" i="2"/>
  <c r="B2196" i="2"/>
  <c r="C2196" i="2"/>
  <c r="D2196" i="2"/>
  <c r="O2196" i="2" s="1"/>
  <c r="E2196" i="2"/>
  <c r="F2196" i="2"/>
  <c r="G2196" i="2"/>
  <c r="H2196" i="2"/>
  <c r="I2196" i="2"/>
  <c r="M2196" i="2"/>
  <c r="N2196" i="2"/>
  <c r="Q2196" i="2"/>
  <c r="B2197" i="2"/>
  <c r="C2197" i="2"/>
  <c r="D2197" i="2"/>
  <c r="E2197" i="2"/>
  <c r="F2197" i="2"/>
  <c r="G2197" i="2"/>
  <c r="H2197" i="2"/>
  <c r="I2197" i="2"/>
  <c r="K2197" i="2"/>
  <c r="L2197" i="2"/>
  <c r="M2197" i="2"/>
  <c r="N2197" i="2"/>
  <c r="O2197" i="2"/>
  <c r="P2197" i="2"/>
  <c r="B2198" i="2"/>
  <c r="C2198" i="2"/>
  <c r="D2198" i="2"/>
  <c r="E2198" i="2"/>
  <c r="F2198" i="2"/>
  <c r="I2198" i="2"/>
  <c r="L2198" i="2"/>
  <c r="M2198" i="2"/>
  <c r="N2198" i="2"/>
  <c r="B2199" i="2"/>
  <c r="C2199" i="2"/>
  <c r="D2199" i="2"/>
  <c r="E2199" i="2"/>
  <c r="F2199" i="2"/>
  <c r="I2199" i="2"/>
  <c r="K2199" i="2"/>
  <c r="L2199" i="2"/>
  <c r="N2199" i="2"/>
  <c r="Q2199" i="2"/>
  <c r="R2199" i="2"/>
  <c r="B2200" i="2"/>
  <c r="C2200" i="2"/>
  <c r="D2200" i="2"/>
  <c r="P2200" i="2" s="1"/>
  <c r="E2200" i="2"/>
  <c r="F2200" i="2"/>
  <c r="I2200" i="2"/>
  <c r="J2200" i="2"/>
  <c r="K2200" i="2"/>
  <c r="M2200" i="2"/>
  <c r="B2201" i="2"/>
  <c r="C2201" i="2"/>
  <c r="D2201" i="2"/>
  <c r="H2201" i="2" s="1"/>
  <c r="E2201" i="2"/>
  <c r="F2201" i="2"/>
  <c r="I2201" i="2"/>
  <c r="B2202" i="2"/>
  <c r="C2202" i="2"/>
  <c r="D2202" i="2"/>
  <c r="M2202" i="2" s="1"/>
  <c r="E2202" i="2"/>
  <c r="F2202" i="2"/>
  <c r="G2202" i="2"/>
  <c r="H2202" i="2"/>
  <c r="I2202" i="2"/>
  <c r="J2202" i="2"/>
  <c r="K2202" i="2"/>
  <c r="L2202" i="2"/>
  <c r="N2202" i="2"/>
  <c r="O2202" i="2"/>
  <c r="P2202" i="2"/>
  <c r="Q2202" i="2"/>
  <c r="R2202" i="2"/>
  <c r="B2203" i="2"/>
  <c r="C2203" i="2"/>
  <c r="D2203" i="2"/>
  <c r="E2203" i="2"/>
  <c r="F2203" i="2"/>
  <c r="G2203" i="2"/>
  <c r="H2203" i="2"/>
  <c r="I2203" i="2"/>
  <c r="J2203" i="2"/>
  <c r="K2203" i="2"/>
  <c r="L2203" i="2"/>
  <c r="M2203" i="2"/>
  <c r="N2203" i="2"/>
  <c r="O2203" i="2"/>
  <c r="P2203" i="2"/>
  <c r="Q2203" i="2"/>
  <c r="R2203" i="2"/>
  <c r="B2204" i="2"/>
  <c r="C2204" i="2"/>
  <c r="D2204" i="2"/>
  <c r="G2204" i="2" s="1"/>
  <c r="E2204" i="2"/>
  <c r="F2204" i="2"/>
  <c r="I2204" i="2"/>
  <c r="B2205" i="2"/>
  <c r="C2205" i="2"/>
  <c r="D2205" i="2"/>
  <c r="N2205" i="2" s="1"/>
  <c r="E2205" i="2"/>
  <c r="F2205" i="2"/>
  <c r="I2205" i="2"/>
  <c r="M2205" i="2"/>
  <c r="O2205" i="2"/>
  <c r="B2206" i="2"/>
  <c r="C2206" i="2"/>
  <c r="M2206" i="2" s="1"/>
  <c r="D2206" i="2"/>
  <c r="E2206" i="2"/>
  <c r="F2206" i="2"/>
  <c r="G2206" i="2"/>
  <c r="I2206" i="2"/>
  <c r="K2206" i="2"/>
  <c r="L2206" i="2"/>
  <c r="N2206" i="2"/>
  <c r="O2206" i="2"/>
  <c r="R2206" i="2"/>
  <c r="B2207" i="2"/>
  <c r="C2207" i="2"/>
  <c r="D2207" i="2"/>
  <c r="Q2207" i="2" s="1"/>
  <c r="E2207" i="2"/>
  <c r="F2207" i="2"/>
  <c r="I2207" i="2"/>
  <c r="J2207" i="2"/>
  <c r="K2207" i="2"/>
  <c r="L2207" i="2"/>
  <c r="N2207" i="2"/>
  <c r="B2208" i="2"/>
  <c r="C2208" i="2"/>
  <c r="D2208" i="2"/>
  <c r="E2208" i="2"/>
  <c r="F2208" i="2"/>
  <c r="I2208" i="2"/>
  <c r="L2208" i="2"/>
  <c r="M2208" i="2"/>
  <c r="P2208" i="2"/>
  <c r="B2209" i="2"/>
  <c r="C2209" i="2"/>
  <c r="D2209" i="2"/>
  <c r="E2209" i="2"/>
  <c r="F2209" i="2"/>
  <c r="G2209" i="2"/>
  <c r="I2209" i="2"/>
  <c r="J2209" i="2"/>
  <c r="L2209" i="2"/>
  <c r="O2209" i="2"/>
  <c r="P2209" i="2"/>
  <c r="Q2209" i="2"/>
  <c r="B2210" i="2"/>
  <c r="C2210" i="2"/>
  <c r="D2210" i="2"/>
  <c r="M2210" i="2" s="1"/>
  <c r="E2210" i="2"/>
  <c r="F2210" i="2"/>
  <c r="G2210" i="2"/>
  <c r="H2210" i="2"/>
  <c r="I2210" i="2"/>
  <c r="J2210" i="2"/>
  <c r="K2210" i="2"/>
  <c r="L2210" i="2"/>
  <c r="N2210" i="2"/>
  <c r="O2210" i="2"/>
  <c r="P2210" i="2"/>
  <c r="Q2210" i="2"/>
  <c r="R2210" i="2"/>
  <c r="B2211" i="2"/>
  <c r="C2211" i="2"/>
  <c r="D2211" i="2"/>
  <c r="E2211" i="2"/>
  <c r="F2211" i="2"/>
  <c r="G2211" i="2"/>
  <c r="H2211" i="2"/>
  <c r="I2211" i="2"/>
  <c r="J2211" i="2"/>
  <c r="K2211" i="2"/>
  <c r="L2211" i="2"/>
  <c r="M2211" i="2"/>
  <c r="N2211" i="2"/>
  <c r="O2211" i="2"/>
  <c r="P2211" i="2"/>
  <c r="Q2211" i="2"/>
  <c r="R2211" i="2"/>
  <c r="B2212" i="2"/>
  <c r="C2212" i="2"/>
  <c r="D2212" i="2"/>
  <c r="E2212" i="2"/>
  <c r="F2212" i="2"/>
  <c r="G2212" i="2"/>
  <c r="I2212" i="2"/>
  <c r="L2212" i="2"/>
  <c r="N2212" i="2"/>
  <c r="O2212" i="2"/>
  <c r="P2212" i="2"/>
  <c r="Q2212" i="2"/>
  <c r="B2213" i="2"/>
  <c r="C2213" i="2"/>
  <c r="D2213" i="2"/>
  <c r="N2213" i="2" s="1"/>
  <c r="E2213" i="2"/>
  <c r="F2213" i="2"/>
  <c r="G2213" i="2"/>
  <c r="H2213" i="2"/>
  <c r="I2213" i="2"/>
  <c r="L2213" i="2"/>
  <c r="M2213" i="2"/>
  <c r="P2213" i="2"/>
  <c r="B2214" i="2"/>
  <c r="C2214" i="2"/>
  <c r="D2214" i="2"/>
  <c r="E2214" i="2"/>
  <c r="F2214" i="2"/>
  <c r="G2214" i="2"/>
  <c r="I2214" i="2"/>
  <c r="J2214" i="2"/>
  <c r="K2214" i="2"/>
  <c r="L2214" i="2"/>
  <c r="M2214" i="2"/>
  <c r="N2214" i="2"/>
  <c r="O2214" i="2"/>
  <c r="R2214" i="2"/>
  <c r="B2215" i="2"/>
  <c r="C2215" i="2"/>
  <c r="D2215" i="2"/>
  <c r="E2215" i="2"/>
  <c r="F2215" i="2"/>
  <c r="I2215" i="2"/>
  <c r="M2215" i="2"/>
  <c r="N2215" i="2"/>
  <c r="Q2215" i="2"/>
  <c r="B2216" i="2"/>
  <c r="C2216" i="2"/>
  <c r="D2216" i="2"/>
  <c r="E2216" i="2"/>
  <c r="F2216" i="2"/>
  <c r="H2216" i="2"/>
  <c r="I2216" i="2"/>
  <c r="K2216" i="2"/>
  <c r="L2216" i="2"/>
  <c r="M2216" i="2"/>
  <c r="P2216" i="2"/>
  <c r="Q2216" i="2"/>
  <c r="R2216" i="2"/>
  <c r="B2217" i="2"/>
  <c r="C2217" i="2"/>
  <c r="D2217" i="2"/>
  <c r="O2217" i="2" s="1"/>
  <c r="E2217" i="2"/>
  <c r="F2217" i="2"/>
  <c r="H2217" i="2"/>
  <c r="I2217" i="2"/>
  <c r="J2217" i="2"/>
  <c r="L2217" i="2"/>
  <c r="R2217" i="2"/>
  <c r="B2218" i="2"/>
  <c r="C2218" i="2"/>
  <c r="J2218" i="2" s="1"/>
  <c r="D2218" i="2"/>
  <c r="E2218" i="2"/>
  <c r="F2218" i="2"/>
  <c r="G2218" i="2"/>
  <c r="H2218" i="2"/>
  <c r="I2218" i="2"/>
  <c r="K2218" i="2"/>
  <c r="L2218" i="2"/>
  <c r="N2218" i="2"/>
  <c r="O2218" i="2"/>
  <c r="P2218" i="2"/>
  <c r="Q2218" i="2"/>
  <c r="R2218" i="2"/>
  <c r="B2219" i="2"/>
  <c r="C2219" i="2"/>
  <c r="D2219" i="2"/>
  <c r="E2219" i="2"/>
  <c r="F2219" i="2"/>
  <c r="G2219" i="2"/>
  <c r="H2219" i="2"/>
  <c r="I2219" i="2"/>
  <c r="J2219" i="2"/>
  <c r="K2219" i="2"/>
  <c r="L2219" i="2"/>
  <c r="M2219" i="2"/>
  <c r="N2219" i="2"/>
  <c r="O2219" i="2"/>
  <c r="P2219" i="2"/>
  <c r="Q2219" i="2"/>
  <c r="R2219" i="2"/>
  <c r="B2220" i="2"/>
  <c r="C2220" i="2"/>
  <c r="D2220" i="2"/>
  <c r="O2220" i="2" s="1"/>
  <c r="E2220" i="2"/>
  <c r="F2220" i="2"/>
  <c r="H2220" i="2"/>
  <c r="I2220" i="2"/>
  <c r="L2220" i="2"/>
  <c r="N2220" i="2"/>
  <c r="B2221" i="2"/>
  <c r="C2221" i="2"/>
  <c r="D2221" i="2"/>
  <c r="E2221" i="2"/>
  <c r="F2221" i="2"/>
  <c r="I2221" i="2"/>
  <c r="B2222" i="2"/>
  <c r="C2222" i="2"/>
  <c r="D2222" i="2"/>
  <c r="N2222" i="2" s="1"/>
  <c r="E2222" i="2"/>
  <c r="F2222" i="2"/>
  <c r="I2222" i="2"/>
  <c r="M2222" i="2"/>
  <c r="O2222" i="2"/>
  <c r="B2223" i="2"/>
  <c r="C2223" i="2"/>
  <c r="D2223" i="2"/>
  <c r="E2223" i="2"/>
  <c r="F2223" i="2"/>
  <c r="I2223" i="2"/>
  <c r="J2223" i="2"/>
  <c r="L2223" i="2"/>
  <c r="M2223" i="2"/>
  <c r="N2223" i="2"/>
  <c r="Q2223" i="2"/>
  <c r="R2223" i="2"/>
  <c r="B2224" i="2"/>
  <c r="C2224" i="2"/>
  <c r="M2224" i="2" s="1"/>
  <c r="D2224" i="2"/>
  <c r="E2224" i="2"/>
  <c r="F2224" i="2"/>
  <c r="H2224" i="2"/>
  <c r="I2224" i="2"/>
  <c r="K2224" i="2"/>
  <c r="L2224" i="2"/>
  <c r="P2224" i="2"/>
  <c r="Q2224" i="2"/>
  <c r="R2224" i="2"/>
  <c r="B2225" i="2"/>
  <c r="C2225" i="2"/>
  <c r="D2225" i="2"/>
  <c r="E2225" i="2"/>
  <c r="F2225" i="2"/>
  <c r="I2225" i="2"/>
  <c r="K2225" i="2"/>
  <c r="L2225" i="2"/>
  <c r="O2225" i="2"/>
  <c r="B2226" i="2"/>
  <c r="C2226" i="2"/>
  <c r="D2226" i="2"/>
  <c r="M2226" i="2" s="1"/>
  <c r="E2226" i="2"/>
  <c r="F2226" i="2"/>
  <c r="G2226" i="2"/>
  <c r="H2226" i="2"/>
  <c r="I2226" i="2"/>
  <c r="J2226" i="2"/>
  <c r="K2226" i="2"/>
  <c r="L2226" i="2"/>
  <c r="N2226" i="2"/>
  <c r="O2226" i="2"/>
  <c r="P2226" i="2"/>
  <c r="Q2226" i="2"/>
  <c r="R2226" i="2"/>
  <c r="B2227" i="2"/>
  <c r="C2227" i="2"/>
  <c r="D2227" i="2"/>
  <c r="E2227" i="2"/>
  <c r="F2227" i="2"/>
  <c r="G2227" i="2"/>
  <c r="H2227" i="2"/>
  <c r="I2227" i="2"/>
  <c r="J2227" i="2"/>
  <c r="K2227" i="2"/>
  <c r="L2227" i="2"/>
  <c r="M2227" i="2"/>
  <c r="N2227" i="2"/>
  <c r="O2227" i="2"/>
  <c r="P2227" i="2"/>
  <c r="Q2227" i="2"/>
  <c r="R2227" i="2"/>
  <c r="B2228" i="2"/>
  <c r="C2228" i="2"/>
  <c r="D2228" i="2"/>
  <c r="E2228" i="2"/>
  <c r="F2228" i="2"/>
  <c r="I2228" i="2"/>
  <c r="M2228" i="2"/>
  <c r="N2228" i="2"/>
  <c r="O2228" i="2"/>
  <c r="B2229" i="2"/>
  <c r="C2229" i="2"/>
  <c r="D2229" i="2"/>
  <c r="E2229" i="2"/>
  <c r="F2229" i="2"/>
  <c r="G2229" i="2"/>
  <c r="I2229" i="2"/>
  <c r="K2229" i="2"/>
  <c r="M2229" i="2"/>
  <c r="N2229" i="2"/>
  <c r="O2229" i="2"/>
  <c r="P2229" i="2"/>
  <c r="B2230" i="2"/>
  <c r="C2230" i="2"/>
  <c r="M2230" i="2" s="1"/>
  <c r="D2230" i="2"/>
  <c r="N2230" i="2" s="1"/>
  <c r="E2230" i="2"/>
  <c r="F2230" i="2"/>
  <c r="G2230" i="2"/>
  <c r="I2230" i="2"/>
  <c r="J2230" i="2"/>
  <c r="L2230" i="2"/>
  <c r="R2230" i="2"/>
  <c r="B2231" i="2"/>
  <c r="C2231" i="2"/>
  <c r="J2231" i="2" s="1"/>
  <c r="D2231" i="2"/>
  <c r="E2231" i="2"/>
  <c r="F2231" i="2"/>
  <c r="I2231" i="2"/>
  <c r="K2231" i="2"/>
  <c r="L2231" i="2"/>
  <c r="M2231" i="2"/>
  <c r="N2231" i="2"/>
  <c r="Q2231" i="2"/>
  <c r="R2231" i="2"/>
  <c r="B2232" i="2"/>
  <c r="C2232" i="2"/>
  <c r="D2232" i="2"/>
  <c r="G2232" i="2" s="1"/>
  <c r="E2232" i="2"/>
  <c r="F2232" i="2"/>
  <c r="I2232" i="2"/>
  <c r="B2233" i="2"/>
  <c r="C2233" i="2"/>
  <c r="D2233" i="2"/>
  <c r="E2233" i="2"/>
  <c r="F2233" i="2"/>
  <c r="H2233" i="2"/>
  <c r="I2233" i="2"/>
  <c r="J2233" i="2"/>
  <c r="K2233" i="2"/>
  <c r="M2233" i="2"/>
  <c r="P2233" i="2"/>
  <c r="Q2233" i="2"/>
  <c r="R2233" i="2"/>
  <c r="B2234" i="2"/>
  <c r="C2234" i="2"/>
  <c r="D2234" i="2"/>
  <c r="O2234" i="2" s="1"/>
  <c r="E2234" i="2"/>
  <c r="F2234" i="2"/>
  <c r="G2234" i="2"/>
  <c r="H2234" i="2"/>
  <c r="I2234" i="2"/>
  <c r="K2234" i="2"/>
  <c r="L2234" i="2"/>
  <c r="Q2234" i="2"/>
  <c r="R2234" i="2"/>
  <c r="B2235" i="2"/>
  <c r="C2235" i="2"/>
  <c r="D2235" i="2"/>
  <c r="M2235" i="2" s="1"/>
  <c r="E2235" i="2"/>
  <c r="F2235" i="2"/>
  <c r="G2235" i="2"/>
  <c r="H2235" i="2"/>
  <c r="I2235" i="2"/>
  <c r="J2235" i="2"/>
  <c r="K2235" i="2"/>
  <c r="L2235" i="2"/>
  <c r="N2235" i="2"/>
  <c r="O2235" i="2"/>
  <c r="P2235" i="2"/>
  <c r="Q2235" i="2"/>
  <c r="R2235" i="2"/>
  <c r="B2236" i="2"/>
  <c r="C2236" i="2"/>
  <c r="D2236" i="2"/>
  <c r="E2236" i="2"/>
  <c r="F2236" i="2"/>
  <c r="G2236" i="2"/>
  <c r="H2236" i="2"/>
  <c r="I2236" i="2"/>
  <c r="J2236" i="2"/>
  <c r="K2236" i="2"/>
  <c r="L2236" i="2"/>
  <c r="M2236" i="2"/>
  <c r="N2236" i="2"/>
  <c r="O2236" i="2"/>
  <c r="P2236" i="2"/>
  <c r="Q2236" i="2"/>
  <c r="R2236" i="2"/>
  <c r="B2237" i="2"/>
  <c r="C2237" i="2"/>
  <c r="D2237" i="2"/>
  <c r="O2237" i="2" s="1"/>
  <c r="E2237" i="2"/>
  <c r="F2237" i="2"/>
  <c r="G2237" i="2"/>
  <c r="H2237" i="2"/>
  <c r="I2237" i="2"/>
  <c r="M2237" i="2"/>
  <c r="N2237" i="2"/>
  <c r="Q2237" i="2"/>
  <c r="B2238" i="2"/>
  <c r="C2238" i="2"/>
  <c r="M2238" i="2" s="1"/>
  <c r="D2238" i="2"/>
  <c r="E2238" i="2"/>
  <c r="F2238" i="2"/>
  <c r="G2238" i="2"/>
  <c r="H2238" i="2"/>
  <c r="I2238" i="2"/>
  <c r="K2238" i="2"/>
  <c r="L2238" i="2"/>
  <c r="N2238" i="2"/>
  <c r="O2238" i="2"/>
  <c r="P2238" i="2"/>
  <c r="B2239" i="2"/>
  <c r="C2239" i="2"/>
  <c r="M2239" i="2" s="1"/>
  <c r="D2239" i="2"/>
  <c r="E2239" i="2"/>
  <c r="F2239" i="2"/>
  <c r="I2239" i="2"/>
  <c r="L2239" i="2"/>
  <c r="N2239" i="2"/>
  <c r="B2240" i="2"/>
  <c r="C2240" i="2"/>
  <c r="D2240" i="2"/>
  <c r="E2240" i="2"/>
  <c r="F2240" i="2"/>
  <c r="I2240" i="2"/>
  <c r="K2240" i="2"/>
  <c r="L2240" i="2"/>
  <c r="N2240" i="2"/>
  <c r="Q2240" i="2"/>
  <c r="R2240" i="2"/>
  <c r="B2241" i="2"/>
  <c r="C2241" i="2"/>
  <c r="D2241" i="2"/>
  <c r="P2241" i="2" s="1"/>
  <c r="E2241" i="2"/>
  <c r="F2241" i="2"/>
  <c r="I2241" i="2"/>
  <c r="J2241" i="2"/>
  <c r="K2241" i="2"/>
  <c r="M2241" i="2"/>
  <c r="B2242" i="2"/>
  <c r="C2242" i="2"/>
  <c r="D2242" i="2"/>
  <c r="G2242" i="2" s="1"/>
  <c r="E2242" i="2"/>
  <c r="F2242" i="2"/>
  <c r="I2242" i="2"/>
  <c r="B2243" i="2"/>
  <c r="C2243" i="2"/>
  <c r="D2243" i="2"/>
  <c r="M2243" i="2" s="1"/>
  <c r="E2243" i="2"/>
  <c r="F2243" i="2"/>
  <c r="G2243" i="2"/>
  <c r="H2243" i="2"/>
  <c r="I2243" i="2"/>
  <c r="J2243" i="2"/>
  <c r="K2243" i="2"/>
  <c r="L2243" i="2"/>
  <c r="N2243" i="2"/>
  <c r="O2243" i="2"/>
  <c r="P2243" i="2"/>
  <c r="Q2243" i="2"/>
  <c r="R2243" i="2"/>
  <c r="B2244" i="2"/>
  <c r="C2244" i="2"/>
  <c r="D2244" i="2"/>
  <c r="E2244" i="2"/>
  <c r="F2244" i="2"/>
  <c r="G2244" i="2"/>
  <c r="H2244" i="2"/>
  <c r="I2244" i="2"/>
  <c r="J2244" i="2"/>
  <c r="K2244" i="2"/>
  <c r="L2244" i="2"/>
  <c r="M2244" i="2"/>
  <c r="N2244" i="2"/>
  <c r="O2244" i="2"/>
  <c r="P2244" i="2"/>
  <c r="Q2244" i="2"/>
  <c r="R2244" i="2"/>
  <c r="B2245" i="2"/>
  <c r="C2245" i="2"/>
  <c r="D2245" i="2"/>
  <c r="L2245" i="2" s="1"/>
  <c r="E2245" i="2"/>
  <c r="F2245" i="2"/>
  <c r="I2245" i="2"/>
  <c r="B2246" i="2"/>
  <c r="C2246" i="2"/>
  <c r="D2246" i="2"/>
  <c r="N2246" i="2" s="1"/>
  <c r="E2246" i="2"/>
  <c r="F2246" i="2"/>
  <c r="I2246" i="2"/>
  <c r="M2246" i="2"/>
  <c r="O2246" i="2"/>
  <c r="B2247" i="2"/>
  <c r="C2247" i="2"/>
  <c r="D2247" i="2"/>
  <c r="E2247" i="2"/>
  <c r="F2247" i="2"/>
  <c r="G2247" i="2"/>
  <c r="I2247" i="2"/>
  <c r="K2247" i="2"/>
  <c r="L2247" i="2"/>
  <c r="M2247" i="2"/>
  <c r="N2247" i="2"/>
  <c r="O2247" i="2"/>
  <c r="R2247" i="2"/>
  <c r="B2248" i="2"/>
  <c r="C2248" i="2"/>
  <c r="D2248" i="2"/>
  <c r="Q2248" i="2" s="1"/>
  <c r="E2248" i="2"/>
  <c r="F2248" i="2"/>
  <c r="I2248" i="2"/>
  <c r="J2248" i="2"/>
  <c r="K2248" i="2"/>
  <c r="L2248" i="2"/>
  <c r="N2248" i="2"/>
  <c r="B2249" i="2"/>
  <c r="C2249" i="2"/>
  <c r="M2249" i="2" s="1"/>
  <c r="D2249" i="2"/>
  <c r="E2249" i="2"/>
  <c r="F2249" i="2"/>
  <c r="I2249" i="2"/>
  <c r="L2249" i="2"/>
  <c r="P2249" i="2"/>
  <c r="B2250" i="2"/>
  <c r="C2250" i="2"/>
  <c r="D2250" i="2"/>
  <c r="E2250" i="2"/>
  <c r="F2250" i="2"/>
  <c r="G2250" i="2"/>
  <c r="I2250" i="2"/>
  <c r="J2250" i="2"/>
  <c r="L2250" i="2"/>
  <c r="O2250" i="2"/>
  <c r="P2250" i="2"/>
  <c r="Q2250" i="2"/>
  <c r="B2251" i="2"/>
  <c r="C2251" i="2"/>
  <c r="D2251" i="2"/>
  <c r="M2251" i="2" s="1"/>
  <c r="E2251" i="2"/>
  <c r="F2251" i="2"/>
  <c r="G2251" i="2"/>
  <c r="H2251" i="2"/>
  <c r="I2251" i="2"/>
  <c r="J2251" i="2"/>
  <c r="K2251" i="2"/>
  <c r="L2251" i="2"/>
  <c r="N2251" i="2"/>
  <c r="O2251" i="2"/>
  <c r="P2251" i="2"/>
  <c r="Q2251" i="2"/>
  <c r="R2251" i="2"/>
  <c r="B2252" i="2"/>
  <c r="C2252" i="2"/>
  <c r="D2252" i="2"/>
  <c r="E2252" i="2"/>
  <c r="F2252" i="2"/>
  <c r="G2252" i="2"/>
  <c r="H2252" i="2"/>
  <c r="I2252" i="2"/>
  <c r="J2252" i="2"/>
  <c r="K2252" i="2"/>
  <c r="L2252" i="2"/>
  <c r="M2252" i="2"/>
  <c r="N2252" i="2"/>
  <c r="O2252" i="2"/>
  <c r="P2252" i="2"/>
  <c r="Q2252" i="2"/>
  <c r="R2252" i="2"/>
  <c r="B2253" i="2"/>
  <c r="C2253" i="2"/>
  <c r="D2253" i="2"/>
  <c r="E2253" i="2"/>
  <c r="F2253" i="2"/>
  <c r="G2253" i="2"/>
  <c r="I2253" i="2"/>
  <c r="L2253" i="2"/>
  <c r="N2253" i="2"/>
  <c r="O2253" i="2"/>
  <c r="P2253" i="2"/>
  <c r="Q2253" i="2"/>
  <c r="B2254" i="2"/>
  <c r="C2254" i="2"/>
  <c r="M2254" i="2" s="1"/>
  <c r="D2254" i="2"/>
  <c r="N2254" i="2" s="1"/>
  <c r="E2254" i="2"/>
  <c r="F2254" i="2"/>
  <c r="G2254" i="2"/>
  <c r="H2254" i="2"/>
  <c r="I2254" i="2"/>
  <c r="L2254" i="2"/>
  <c r="P2254" i="2"/>
  <c r="B2255" i="2"/>
  <c r="C2255" i="2"/>
  <c r="M2255" i="2" s="1"/>
  <c r="D2255" i="2"/>
  <c r="E2255" i="2"/>
  <c r="F2255" i="2"/>
  <c r="G2255" i="2"/>
  <c r="I2255" i="2"/>
  <c r="K2255" i="2"/>
  <c r="L2255" i="2"/>
  <c r="N2255" i="2"/>
  <c r="O2255" i="2"/>
  <c r="R2255" i="2"/>
  <c r="B2256" i="2"/>
  <c r="C2256" i="2"/>
  <c r="D2256" i="2"/>
  <c r="E2256" i="2"/>
  <c r="F2256" i="2"/>
  <c r="I2256" i="2"/>
  <c r="M2256" i="2"/>
  <c r="N2256" i="2"/>
  <c r="Q2256" i="2"/>
  <c r="B2257" i="2"/>
  <c r="C2257" i="2"/>
  <c r="D2257" i="2"/>
  <c r="E2257" i="2"/>
  <c r="F2257" i="2"/>
  <c r="H2257" i="2"/>
  <c r="I2257" i="2"/>
  <c r="K2257" i="2"/>
  <c r="L2257" i="2"/>
  <c r="M2257" i="2"/>
  <c r="P2257" i="2"/>
  <c r="Q2257" i="2"/>
  <c r="R2257" i="2"/>
  <c r="B2258" i="2"/>
  <c r="C2258" i="2"/>
  <c r="D2258" i="2"/>
  <c r="O2258" i="2" s="1"/>
  <c r="E2258" i="2"/>
  <c r="F2258" i="2"/>
  <c r="H2258" i="2"/>
  <c r="I2258" i="2"/>
  <c r="J2258" i="2"/>
  <c r="L2258" i="2"/>
  <c r="R2258" i="2"/>
  <c r="B2259" i="2"/>
  <c r="C2259" i="2"/>
  <c r="J2259" i="2" s="1"/>
  <c r="D2259" i="2"/>
  <c r="E2259" i="2"/>
  <c r="F2259" i="2"/>
  <c r="G2259" i="2"/>
  <c r="H2259" i="2"/>
  <c r="I2259" i="2"/>
  <c r="K2259" i="2"/>
  <c r="L2259" i="2"/>
  <c r="N2259" i="2"/>
  <c r="O2259" i="2"/>
  <c r="P2259" i="2"/>
  <c r="Q2259" i="2"/>
  <c r="R2259" i="2"/>
  <c r="B2260" i="2"/>
  <c r="C2260" i="2"/>
  <c r="D2260" i="2"/>
  <c r="E2260" i="2"/>
  <c r="F2260" i="2"/>
  <c r="G2260" i="2"/>
  <c r="H2260" i="2"/>
  <c r="I2260" i="2"/>
  <c r="J2260" i="2"/>
  <c r="K2260" i="2"/>
  <c r="L2260" i="2"/>
  <c r="M2260" i="2"/>
  <c r="N2260" i="2"/>
  <c r="O2260" i="2"/>
  <c r="P2260" i="2"/>
  <c r="Q2260" i="2"/>
  <c r="R2260" i="2"/>
  <c r="B2261" i="2"/>
  <c r="C2261" i="2"/>
  <c r="D2261" i="2"/>
  <c r="O2261" i="2" s="1"/>
  <c r="E2261" i="2"/>
  <c r="F2261" i="2"/>
  <c r="H2261" i="2"/>
  <c r="I2261" i="2"/>
  <c r="L2261" i="2"/>
  <c r="N2261" i="2"/>
  <c r="B2262" i="2"/>
  <c r="C2262" i="2"/>
  <c r="D2262" i="2"/>
  <c r="K2262" i="2" s="1"/>
  <c r="E2262" i="2"/>
  <c r="F2262" i="2"/>
  <c r="I2262" i="2"/>
  <c r="B2263" i="2"/>
  <c r="C2263" i="2"/>
  <c r="D2263" i="2"/>
  <c r="N2263" i="2" s="1"/>
  <c r="E2263" i="2"/>
  <c r="F2263" i="2"/>
  <c r="I2263" i="2"/>
  <c r="M2263" i="2"/>
  <c r="O2263" i="2"/>
  <c r="B2264" i="2"/>
  <c r="C2264" i="2"/>
  <c r="D2264" i="2"/>
  <c r="E2264" i="2"/>
  <c r="F2264" i="2"/>
  <c r="I2264" i="2"/>
  <c r="J2264" i="2"/>
  <c r="L2264" i="2"/>
  <c r="M2264" i="2"/>
  <c r="N2264" i="2"/>
  <c r="Q2264" i="2"/>
  <c r="R2264" i="2"/>
  <c r="B2265" i="2"/>
  <c r="C2265" i="2"/>
  <c r="M2265" i="2" s="1"/>
  <c r="D2265" i="2"/>
  <c r="E2265" i="2"/>
  <c r="F2265" i="2"/>
  <c r="H2265" i="2"/>
  <c r="I2265" i="2"/>
  <c r="K2265" i="2"/>
  <c r="L2265" i="2"/>
  <c r="N2265" i="2"/>
  <c r="P2265" i="2"/>
  <c r="Q2265" i="2"/>
  <c r="R2265" i="2"/>
  <c r="B2266" i="2"/>
  <c r="C2266" i="2"/>
  <c r="D2266" i="2"/>
  <c r="N2266" i="2" s="1"/>
  <c r="E2266" i="2"/>
  <c r="F2266" i="2"/>
  <c r="I2266" i="2"/>
  <c r="B2267" i="2"/>
  <c r="C2267" i="2"/>
  <c r="D2267" i="2"/>
  <c r="M2267" i="2" s="1"/>
  <c r="E2267" i="2"/>
  <c r="F2267" i="2"/>
  <c r="I2267" i="2"/>
  <c r="B2268" i="2"/>
  <c r="C2268" i="2"/>
  <c r="M2268" i="2" s="1"/>
  <c r="D2268" i="2"/>
  <c r="E2268" i="2"/>
  <c r="F2268" i="2"/>
  <c r="G2268" i="2"/>
  <c r="H2268" i="2"/>
  <c r="I2268" i="2"/>
  <c r="J2268" i="2"/>
  <c r="K2268" i="2"/>
  <c r="L2268" i="2"/>
  <c r="N2268" i="2"/>
  <c r="O2268" i="2"/>
  <c r="P2268" i="2"/>
  <c r="Q2268" i="2"/>
  <c r="R2268" i="2"/>
  <c r="B2269" i="2"/>
  <c r="C2269" i="2"/>
  <c r="D2269" i="2"/>
  <c r="K2269" i="2" s="1"/>
  <c r="E2269" i="2"/>
  <c r="F2269" i="2"/>
  <c r="G2269" i="2"/>
  <c r="H2269" i="2"/>
  <c r="I2269" i="2"/>
  <c r="J2269" i="2"/>
  <c r="L2269" i="2"/>
  <c r="M2269" i="2"/>
  <c r="N2269" i="2"/>
  <c r="O2269" i="2"/>
  <c r="P2269" i="2"/>
  <c r="Q2269" i="2"/>
  <c r="R2269" i="2"/>
  <c r="B2270" i="2"/>
  <c r="C2270" i="2"/>
  <c r="D2270" i="2"/>
  <c r="E2270" i="2"/>
  <c r="F2270" i="2"/>
  <c r="G2270" i="2"/>
  <c r="H2270" i="2"/>
  <c r="I2270" i="2"/>
  <c r="K2270" i="2"/>
  <c r="L2270" i="2"/>
  <c r="M2270" i="2"/>
  <c r="N2270" i="2"/>
  <c r="O2270" i="2"/>
  <c r="P2270" i="2"/>
  <c r="Q2270" i="2"/>
  <c r="B2271" i="2"/>
  <c r="C2271" i="2"/>
  <c r="D2271" i="2"/>
  <c r="Q2271" i="2" s="1"/>
  <c r="E2271" i="2"/>
  <c r="F2271" i="2"/>
  <c r="I2271" i="2"/>
  <c r="B2272" i="2"/>
  <c r="C2272" i="2"/>
  <c r="D2272" i="2"/>
  <c r="R2272" i="2" s="1"/>
  <c r="E2272" i="2"/>
  <c r="F2272" i="2"/>
  <c r="I2272" i="2"/>
  <c r="B2273" i="2"/>
  <c r="C2273" i="2"/>
  <c r="D2273" i="2"/>
  <c r="E2273" i="2"/>
  <c r="F2273" i="2"/>
  <c r="I2273" i="2"/>
  <c r="L2273" i="2"/>
  <c r="M2273" i="2"/>
  <c r="N2273" i="2"/>
  <c r="B2274" i="2"/>
  <c r="C2274" i="2"/>
  <c r="D2274" i="2"/>
  <c r="N2274" i="2" s="1"/>
  <c r="E2274" i="2"/>
  <c r="F2274" i="2"/>
  <c r="I2274" i="2"/>
  <c r="L2274" i="2"/>
  <c r="O2274" i="2"/>
  <c r="B2275" i="2"/>
  <c r="C2275" i="2"/>
  <c r="D2275" i="2"/>
  <c r="M2275" i="2" s="1"/>
  <c r="E2275" i="2"/>
  <c r="F2275" i="2"/>
  <c r="I2275" i="2"/>
  <c r="L2275" i="2"/>
  <c r="O2275" i="2"/>
  <c r="B2276" i="2"/>
  <c r="C2276" i="2"/>
  <c r="D2276" i="2"/>
  <c r="E2276" i="2"/>
  <c r="F2276" i="2"/>
  <c r="G2276" i="2"/>
  <c r="H2276" i="2"/>
  <c r="I2276" i="2"/>
  <c r="J2276" i="2"/>
  <c r="K2276" i="2"/>
  <c r="L2276" i="2"/>
  <c r="M2276" i="2"/>
  <c r="N2276" i="2"/>
  <c r="O2276" i="2"/>
  <c r="P2276" i="2"/>
  <c r="Q2276" i="2"/>
  <c r="R2276" i="2"/>
  <c r="B2277" i="2"/>
  <c r="C2277" i="2"/>
  <c r="D2277" i="2"/>
  <c r="K2277" i="2" s="1"/>
  <c r="E2277" i="2"/>
  <c r="F2277" i="2"/>
  <c r="I2277" i="2"/>
  <c r="L2277" i="2"/>
  <c r="M2277" i="2"/>
  <c r="N2277" i="2"/>
  <c r="B2278" i="2"/>
  <c r="C2278" i="2"/>
  <c r="D2278" i="2"/>
  <c r="E2278" i="2"/>
  <c r="F2278" i="2"/>
  <c r="I2278" i="2"/>
  <c r="L2278" i="2"/>
  <c r="M2278" i="2"/>
  <c r="N2278" i="2"/>
  <c r="B2279" i="2"/>
  <c r="C2279" i="2"/>
  <c r="D2279" i="2"/>
  <c r="Q2279" i="2" s="1"/>
  <c r="E2279" i="2"/>
  <c r="F2279" i="2"/>
  <c r="I2279" i="2"/>
  <c r="L2279" i="2"/>
  <c r="N2279" i="2"/>
  <c r="B2280" i="2"/>
  <c r="C2280" i="2"/>
  <c r="D2280" i="2"/>
  <c r="N2280" i="2" s="1"/>
  <c r="E2280" i="2"/>
  <c r="F2280" i="2"/>
  <c r="I2280" i="2"/>
  <c r="M2280" i="2"/>
  <c r="O2280" i="2"/>
  <c r="B2281" i="2"/>
  <c r="C2281" i="2"/>
  <c r="D2281" i="2"/>
  <c r="E2281" i="2"/>
  <c r="F2281" i="2"/>
  <c r="H2281" i="2"/>
  <c r="I2281" i="2"/>
  <c r="J2281" i="2"/>
  <c r="K2281" i="2"/>
  <c r="M2281" i="2"/>
  <c r="N2281" i="2"/>
  <c r="P2281" i="2"/>
  <c r="Q2281" i="2"/>
  <c r="B2282" i="2"/>
  <c r="C2282" i="2"/>
  <c r="M2282" i="2" s="1"/>
  <c r="D2282" i="2"/>
  <c r="N2282" i="2" s="1"/>
  <c r="E2282" i="2"/>
  <c r="F2282" i="2"/>
  <c r="G2282" i="2"/>
  <c r="H2282" i="2"/>
  <c r="I2282" i="2"/>
  <c r="J2282" i="2"/>
  <c r="K2282" i="2"/>
  <c r="L2282" i="2"/>
  <c r="O2282" i="2"/>
  <c r="P2282" i="2"/>
  <c r="Q2282" i="2"/>
  <c r="B2283" i="2"/>
  <c r="C2283" i="2"/>
  <c r="D2283" i="2"/>
  <c r="E2283" i="2"/>
  <c r="F2283" i="2"/>
  <c r="G2283" i="2"/>
  <c r="H2283" i="2"/>
  <c r="I2283" i="2"/>
  <c r="J2283" i="2"/>
  <c r="K2283" i="2"/>
  <c r="L2283" i="2"/>
  <c r="N2283" i="2"/>
  <c r="O2283" i="2"/>
  <c r="P2283" i="2"/>
  <c r="Q2283" i="2"/>
  <c r="B2284" i="2"/>
  <c r="C2284" i="2"/>
  <c r="D2284" i="2"/>
  <c r="E2284" i="2"/>
  <c r="F2284" i="2"/>
  <c r="G2284" i="2"/>
  <c r="H2284" i="2"/>
  <c r="I2284" i="2"/>
  <c r="J2284" i="2"/>
  <c r="K2284" i="2"/>
  <c r="L2284" i="2"/>
  <c r="M2284" i="2"/>
  <c r="N2284" i="2"/>
  <c r="O2284" i="2"/>
  <c r="P2284" i="2"/>
  <c r="Q2284" i="2"/>
  <c r="R2284" i="2"/>
  <c r="B2285" i="2"/>
  <c r="C2285" i="2"/>
  <c r="D2285" i="2"/>
  <c r="K2285" i="2" s="1"/>
  <c r="E2285" i="2"/>
  <c r="F2285" i="2"/>
  <c r="G2285" i="2"/>
  <c r="I2285" i="2"/>
  <c r="J2285" i="2"/>
  <c r="M2285" i="2"/>
  <c r="N2285" i="2"/>
  <c r="O2285" i="2"/>
  <c r="P2285" i="2"/>
  <c r="R2285" i="2"/>
  <c r="B2286" i="2"/>
  <c r="C2286" i="2"/>
  <c r="D2286" i="2"/>
  <c r="E2286" i="2"/>
  <c r="F2286" i="2"/>
  <c r="G2286" i="2"/>
  <c r="I2286" i="2"/>
  <c r="K2286" i="2"/>
  <c r="M2286" i="2"/>
  <c r="N2286" i="2"/>
  <c r="O2286" i="2"/>
  <c r="P2286" i="2"/>
  <c r="B2287" i="2"/>
  <c r="C2287" i="2"/>
  <c r="M2287" i="2" s="1"/>
  <c r="D2287" i="2"/>
  <c r="Q2287" i="2" s="1"/>
  <c r="E2287" i="2"/>
  <c r="F2287" i="2"/>
  <c r="G2287" i="2"/>
  <c r="H2287" i="2"/>
  <c r="I2287" i="2"/>
  <c r="J2287" i="2"/>
  <c r="K2287" i="2"/>
  <c r="L2287" i="2"/>
  <c r="N2287" i="2"/>
  <c r="O2287" i="2"/>
  <c r="P2287" i="2"/>
  <c r="B2288" i="2"/>
  <c r="C2288" i="2"/>
  <c r="D2288" i="2"/>
  <c r="E2288" i="2"/>
  <c r="F2288" i="2"/>
  <c r="G2288" i="2"/>
  <c r="I2288" i="2"/>
  <c r="K2288" i="2"/>
  <c r="L2288" i="2"/>
  <c r="M2288" i="2"/>
  <c r="N2288" i="2"/>
  <c r="O2288" i="2"/>
  <c r="Q2288" i="2"/>
  <c r="R2288" i="2"/>
  <c r="B2289" i="2"/>
  <c r="C2289" i="2"/>
  <c r="M2289" i="2" s="1"/>
  <c r="D2289" i="2"/>
  <c r="N2289" i="2" s="1"/>
  <c r="E2289" i="2"/>
  <c r="F2289" i="2"/>
  <c r="H2289" i="2"/>
  <c r="I2289" i="2"/>
  <c r="J2289" i="2"/>
  <c r="L2289" i="2"/>
  <c r="Q2289" i="2"/>
  <c r="R2289" i="2"/>
  <c r="B2290" i="2"/>
  <c r="C2290" i="2"/>
  <c r="D2290" i="2"/>
  <c r="N2290" i="2" s="1"/>
  <c r="E2290" i="2"/>
  <c r="F2290" i="2"/>
  <c r="H2290" i="2"/>
  <c r="I2290" i="2"/>
  <c r="J2290" i="2"/>
  <c r="L2290" i="2"/>
  <c r="Q2290" i="2"/>
  <c r="R2290" i="2"/>
  <c r="B2291" i="2"/>
  <c r="C2291" i="2"/>
  <c r="D2291" i="2"/>
  <c r="M2291" i="2" s="1"/>
  <c r="E2291" i="2"/>
  <c r="F2291" i="2"/>
  <c r="H2291" i="2"/>
  <c r="I2291" i="2"/>
  <c r="J2291" i="2"/>
  <c r="L2291" i="2"/>
  <c r="Q2291" i="2"/>
  <c r="R2291" i="2"/>
  <c r="B2292" i="2"/>
  <c r="C2292" i="2"/>
  <c r="D2292" i="2"/>
  <c r="E2292" i="2"/>
  <c r="F2292" i="2"/>
  <c r="G2292" i="2"/>
  <c r="H2292" i="2"/>
  <c r="I2292" i="2"/>
  <c r="J2292" i="2"/>
  <c r="K2292" i="2"/>
  <c r="L2292" i="2"/>
  <c r="M2292" i="2"/>
  <c r="N2292" i="2"/>
  <c r="O2292" i="2"/>
  <c r="P2292" i="2"/>
  <c r="Q2292" i="2"/>
  <c r="R2292" i="2"/>
  <c r="B2293" i="2"/>
  <c r="C2293" i="2"/>
  <c r="D2293" i="2"/>
  <c r="K2293" i="2" s="1"/>
  <c r="E2293" i="2"/>
  <c r="F2293" i="2"/>
  <c r="G2293" i="2"/>
  <c r="H2293" i="2"/>
  <c r="I2293" i="2"/>
  <c r="L2293" i="2"/>
  <c r="M2293" i="2"/>
  <c r="P2293" i="2"/>
  <c r="Q2293" i="2"/>
  <c r="R2293" i="2"/>
  <c r="B2294" i="2"/>
  <c r="C2294" i="2"/>
  <c r="D2294" i="2"/>
  <c r="N2294" i="2" s="1"/>
  <c r="E2294" i="2"/>
  <c r="F2294" i="2"/>
  <c r="G2294" i="2"/>
  <c r="H2294" i="2"/>
  <c r="I2294" i="2"/>
  <c r="L2294" i="2"/>
  <c r="M2294" i="2"/>
  <c r="P2294" i="2"/>
  <c r="Q2294" i="2"/>
  <c r="B2295" i="2"/>
  <c r="C2295" i="2"/>
  <c r="D2295" i="2"/>
  <c r="Q2295" i="2" s="1"/>
  <c r="E2295" i="2"/>
  <c r="F2295" i="2"/>
  <c r="H2295" i="2"/>
  <c r="I2295" i="2"/>
  <c r="J2295" i="2"/>
  <c r="L2295" i="2"/>
  <c r="P2295" i="2"/>
  <c r="R2295" i="2"/>
  <c r="B2296" i="2"/>
  <c r="C2296" i="2"/>
  <c r="D2296" i="2"/>
  <c r="N2296" i="2" s="1"/>
  <c r="E2296" i="2"/>
  <c r="F2296" i="2"/>
  <c r="I2296" i="2"/>
  <c r="J2296" i="2"/>
  <c r="K2296" i="2"/>
  <c r="M2296" i="2"/>
  <c r="R2296" i="2"/>
  <c r="B2297" i="2"/>
  <c r="C2297" i="2"/>
  <c r="M2297" i="2" s="1"/>
  <c r="D2297" i="2"/>
  <c r="E2297" i="2"/>
  <c r="F2297" i="2"/>
  <c r="H2297" i="2"/>
  <c r="I2297" i="2"/>
  <c r="K2297" i="2"/>
  <c r="L2297" i="2"/>
  <c r="N2297" i="2"/>
  <c r="P2297" i="2"/>
  <c r="Q2297" i="2"/>
  <c r="R2297" i="2"/>
  <c r="B2298" i="2"/>
  <c r="C2298" i="2"/>
  <c r="D2298" i="2"/>
  <c r="N2298" i="2" s="1"/>
  <c r="E2298" i="2"/>
  <c r="F2298" i="2"/>
  <c r="I2298" i="2"/>
  <c r="B2299" i="2"/>
  <c r="C2299" i="2"/>
  <c r="D2299" i="2"/>
  <c r="M2299" i="2" s="1"/>
  <c r="E2299" i="2"/>
  <c r="F2299" i="2"/>
  <c r="I2299" i="2"/>
  <c r="B2300" i="2"/>
  <c r="C2300" i="2"/>
  <c r="D2300" i="2"/>
  <c r="E2300" i="2"/>
  <c r="F2300" i="2"/>
  <c r="G2300" i="2"/>
  <c r="H2300" i="2"/>
  <c r="I2300" i="2"/>
  <c r="J2300" i="2"/>
  <c r="K2300" i="2"/>
  <c r="L2300" i="2"/>
  <c r="M2300" i="2"/>
  <c r="N2300" i="2"/>
  <c r="O2300" i="2"/>
  <c r="P2300" i="2"/>
  <c r="Q2300" i="2"/>
  <c r="R2300" i="2"/>
  <c r="B2301" i="2"/>
  <c r="C2301" i="2"/>
  <c r="D2301" i="2"/>
  <c r="K2301" i="2" s="1"/>
  <c r="E2301" i="2"/>
  <c r="F2301" i="2"/>
  <c r="G2301" i="2"/>
  <c r="H2301" i="2"/>
  <c r="I2301" i="2"/>
  <c r="J2301" i="2"/>
  <c r="L2301" i="2"/>
  <c r="M2301" i="2"/>
  <c r="N2301" i="2"/>
  <c r="O2301" i="2"/>
  <c r="P2301" i="2"/>
  <c r="Q2301" i="2"/>
  <c r="R2301" i="2"/>
  <c r="B2302" i="2"/>
  <c r="C2302" i="2"/>
  <c r="M2302" i="2" s="1"/>
  <c r="D2302" i="2"/>
  <c r="E2302" i="2"/>
  <c r="F2302" i="2"/>
  <c r="G2302" i="2"/>
  <c r="H2302" i="2"/>
  <c r="I2302" i="2"/>
  <c r="K2302" i="2"/>
  <c r="L2302" i="2"/>
  <c r="N2302" i="2"/>
  <c r="O2302" i="2"/>
  <c r="P2302" i="2"/>
  <c r="Q2302" i="2"/>
  <c r="B2303" i="2"/>
  <c r="C2303" i="2"/>
  <c r="D2303" i="2"/>
  <c r="Q2303" i="2" s="1"/>
  <c r="E2303" i="2"/>
  <c r="F2303" i="2"/>
  <c r="I2303" i="2"/>
  <c r="B2304" i="2"/>
  <c r="C2304" i="2"/>
  <c r="D2304" i="2"/>
  <c r="K2304" i="2" s="1"/>
  <c r="E2304" i="2"/>
  <c r="F2304" i="2"/>
  <c r="I2304" i="2"/>
  <c r="B2305" i="2"/>
  <c r="C2305" i="2"/>
  <c r="D2305" i="2"/>
  <c r="E2305" i="2"/>
  <c r="F2305" i="2"/>
  <c r="I2305" i="2"/>
  <c r="L2305" i="2"/>
  <c r="M2305" i="2"/>
  <c r="N2305" i="2"/>
  <c r="B2306" i="2"/>
  <c r="C2306" i="2"/>
  <c r="D2306" i="2"/>
  <c r="N2306" i="2" s="1"/>
  <c r="E2306" i="2"/>
  <c r="F2306" i="2"/>
  <c r="I2306" i="2"/>
  <c r="L2306" i="2"/>
  <c r="O2306" i="2"/>
  <c r="B2307" i="2"/>
  <c r="C2307" i="2"/>
  <c r="D2307" i="2"/>
  <c r="M2307" i="2" s="1"/>
  <c r="E2307" i="2"/>
  <c r="F2307" i="2"/>
  <c r="I2307" i="2"/>
  <c r="L2307" i="2"/>
  <c r="O2307" i="2"/>
  <c r="B2308" i="2"/>
  <c r="C2308" i="2"/>
  <c r="J2308" i="2" s="1"/>
  <c r="D2308" i="2"/>
  <c r="E2308" i="2"/>
  <c r="F2308" i="2"/>
  <c r="G2308" i="2"/>
  <c r="H2308" i="2"/>
  <c r="I2308" i="2"/>
  <c r="K2308" i="2"/>
  <c r="L2308" i="2"/>
  <c r="M2308" i="2"/>
  <c r="N2308" i="2"/>
  <c r="O2308" i="2"/>
  <c r="P2308" i="2"/>
  <c r="Q2308" i="2"/>
  <c r="R2308" i="2"/>
  <c r="B2309" i="2"/>
  <c r="C2309" i="2"/>
  <c r="D2309" i="2"/>
  <c r="N2309" i="2" s="1"/>
  <c r="E2309" i="2"/>
  <c r="F2309" i="2"/>
  <c r="I2309" i="2"/>
  <c r="K2309" i="2"/>
  <c r="L2309" i="2"/>
  <c r="M2309" i="2"/>
  <c r="B2310" i="2"/>
  <c r="C2310" i="2"/>
  <c r="D2310" i="2"/>
  <c r="M2310" i="2" s="1"/>
  <c r="E2310" i="2"/>
  <c r="F2310" i="2"/>
  <c r="I2310" i="2"/>
  <c r="B2311" i="2"/>
  <c r="C2311" i="2"/>
  <c r="M2311" i="2" s="1"/>
  <c r="D2311" i="2"/>
  <c r="E2311" i="2"/>
  <c r="F2311" i="2"/>
  <c r="G2311" i="2"/>
  <c r="H2311" i="2"/>
  <c r="I2311" i="2"/>
  <c r="K2311" i="2"/>
  <c r="L2311" i="2"/>
  <c r="N2311" i="2"/>
  <c r="O2311" i="2"/>
  <c r="P2311" i="2"/>
  <c r="Q2311" i="2"/>
  <c r="R2311" i="2"/>
  <c r="B2312" i="2"/>
  <c r="C2312" i="2"/>
  <c r="D2312" i="2"/>
  <c r="K2312" i="2" s="1"/>
  <c r="E2312" i="2"/>
  <c r="F2312" i="2"/>
  <c r="H2312" i="2"/>
  <c r="I2312" i="2"/>
  <c r="J2312" i="2"/>
  <c r="L2312" i="2"/>
  <c r="P2312" i="2"/>
  <c r="Q2312" i="2"/>
  <c r="R2312" i="2"/>
  <c r="B2313" i="2"/>
  <c r="C2313" i="2"/>
  <c r="D2313" i="2"/>
  <c r="J2313" i="2" s="1"/>
  <c r="E2313" i="2"/>
  <c r="F2313" i="2"/>
  <c r="G2313" i="2"/>
  <c r="H2313" i="2"/>
  <c r="I2313" i="2"/>
  <c r="K2313" i="2"/>
  <c r="L2313" i="2"/>
  <c r="O2313" i="2"/>
  <c r="P2313" i="2"/>
  <c r="Q2313" i="2"/>
  <c r="B2314" i="2"/>
  <c r="C2314" i="2"/>
  <c r="D2314" i="2"/>
  <c r="Q2314" i="2" s="1"/>
  <c r="E2314" i="2"/>
  <c r="F2314" i="2"/>
  <c r="G2314" i="2"/>
  <c r="H2314" i="2"/>
  <c r="I2314" i="2"/>
  <c r="J2314" i="2"/>
  <c r="K2314" i="2"/>
  <c r="L2314" i="2"/>
  <c r="M2314" i="2"/>
  <c r="N2314" i="2"/>
  <c r="O2314" i="2"/>
  <c r="P2314" i="2"/>
  <c r="R2314" i="2"/>
  <c r="B2315" i="2"/>
  <c r="C2315" i="2"/>
  <c r="D2315" i="2"/>
  <c r="H2315" i="2" s="1"/>
  <c r="E2315" i="2"/>
  <c r="F2315" i="2"/>
  <c r="G2315" i="2"/>
  <c r="I2315" i="2"/>
  <c r="J2315" i="2"/>
  <c r="L2315" i="2"/>
  <c r="M2315" i="2"/>
  <c r="N2315" i="2"/>
  <c r="O2315" i="2"/>
  <c r="Q2315" i="2"/>
  <c r="R2315" i="2"/>
  <c r="B2316" i="2"/>
  <c r="C2316" i="2"/>
  <c r="D2316" i="2"/>
  <c r="G2316" i="2" s="1"/>
  <c r="E2316" i="2"/>
  <c r="F2316" i="2"/>
  <c r="I2316" i="2"/>
  <c r="L2316" i="2"/>
  <c r="N2316" i="2"/>
  <c r="B2317" i="2"/>
  <c r="C2317" i="2"/>
  <c r="D2317" i="2"/>
  <c r="N2317" i="2" s="1"/>
  <c r="E2317" i="2"/>
  <c r="F2317" i="2"/>
  <c r="I2317" i="2"/>
  <c r="K2317" i="2"/>
  <c r="L2317" i="2"/>
  <c r="M2317" i="2"/>
  <c r="B2318" i="2"/>
  <c r="C2318" i="2"/>
  <c r="D2318" i="2"/>
  <c r="M2318" i="2" s="1"/>
  <c r="E2318" i="2"/>
  <c r="F2318" i="2"/>
  <c r="I2318" i="2"/>
  <c r="B2319" i="2"/>
  <c r="C2319" i="2"/>
  <c r="D2319" i="2"/>
  <c r="E2319" i="2"/>
  <c r="F2319" i="2"/>
  <c r="G2319" i="2"/>
  <c r="H2319" i="2"/>
  <c r="I2319" i="2"/>
  <c r="J2319" i="2"/>
  <c r="K2319" i="2"/>
  <c r="L2319" i="2"/>
  <c r="M2319" i="2"/>
  <c r="N2319" i="2"/>
  <c r="O2319" i="2"/>
  <c r="P2319" i="2"/>
  <c r="Q2319" i="2"/>
  <c r="R2319" i="2"/>
  <c r="B2320" i="2"/>
  <c r="C2320" i="2"/>
  <c r="D2320" i="2"/>
  <c r="K2320" i="2" s="1"/>
  <c r="E2320" i="2"/>
  <c r="F2320" i="2"/>
  <c r="H2320" i="2"/>
  <c r="I2320" i="2"/>
  <c r="J2320" i="2"/>
  <c r="L2320" i="2"/>
  <c r="P2320" i="2"/>
  <c r="Q2320" i="2"/>
  <c r="R2320" i="2"/>
  <c r="B2321" i="2"/>
  <c r="C2321" i="2"/>
  <c r="D2321" i="2"/>
  <c r="J2321" i="2" s="1"/>
  <c r="E2321" i="2"/>
  <c r="F2321" i="2"/>
  <c r="G2321" i="2"/>
  <c r="H2321" i="2"/>
  <c r="I2321" i="2"/>
  <c r="K2321" i="2"/>
  <c r="L2321" i="2"/>
  <c r="O2321" i="2"/>
  <c r="P2321" i="2"/>
  <c r="Q2321" i="2"/>
  <c r="B2322" i="2"/>
  <c r="C2322" i="2"/>
  <c r="M2322" i="2" s="1"/>
  <c r="D2322" i="2"/>
  <c r="Q2322" i="2" s="1"/>
  <c r="E2322" i="2"/>
  <c r="F2322" i="2"/>
  <c r="G2322" i="2"/>
  <c r="H2322" i="2"/>
  <c r="I2322" i="2"/>
  <c r="J2322" i="2"/>
  <c r="K2322" i="2"/>
  <c r="L2322" i="2"/>
  <c r="N2322" i="2"/>
  <c r="O2322" i="2"/>
  <c r="P2322" i="2"/>
  <c r="R2322" i="2"/>
  <c r="B2323" i="2"/>
  <c r="C2323" i="2"/>
  <c r="D2323" i="2"/>
  <c r="H2323" i="2" s="1"/>
  <c r="E2323" i="2"/>
  <c r="F2323" i="2"/>
  <c r="G2323" i="2"/>
  <c r="I2323" i="2"/>
  <c r="J2323" i="2"/>
  <c r="L2323" i="2"/>
  <c r="M2323" i="2"/>
  <c r="N2323" i="2"/>
  <c r="O2323" i="2"/>
  <c r="Q2323" i="2"/>
  <c r="R2323" i="2"/>
  <c r="B2324" i="2"/>
  <c r="C2324" i="2"/>
  <c r="D2324" i="2"/>
  <c r="G2324" i="2" s="1"/>
  <c r="E2324" i="2"/>
  <c r="F2324" i="2"/>
  <c r="I2324" i="2"/>
  <c r="L2324" i="2"/>
  <c r="N2324" i="2"/>
  <c r="B2325" i="2"/>
  <c r="C2325" i="2"/>
  <c r="D2325" i="2"/>
  <c r="N2325" i="2" s="1"/>
  <c r="E2325" i="2"/>
  <c r="F2325" i="2"/>
  <c r="I2325" i="2"/>
  <c r="K2325" i="2"/>
  <c r="L2325" i="2"/>
  <c r="M2325" i="2"/>
  <c r="B2326" i="2"/>
  <c r="C2326" i="2"/>
  <c r="D2326" i="2"/>
  <c r="M2326" i="2" s="1"/>
  <c r="E2326" i="2"/>
  <c r="F2326" i="2"/>
  <c r="I2326" i="2"/>
  <c r="B2327" i="2"/>
  <c r="C2327" i="2"/>
  <c r="D2327" i="2"/>
  <c r="E2327" i="2"/>
  <c r="F2327" i="2"/>
  <c r="G2327" i="2"/>
  <c r="H2327" i="2"/>
  <c r="I2327" i="2"/>
  <c r="B2328" i="2"/>
  <c r="C2328" i="2"/>
  <c r="M2328" i="2" s="1"/>
  <c r="D2328" i="2"/>
  <c r="E2328" i="2"/>
  <c r="F2328" i="2"/>
  <c r="G2328" i="2"/>
  <c r="H2328" i="2"/>
  <c r="I2328" i="2"/>
  <c r="K2328" i="2"/>
  <c r="L2328" i="2"/>
  <c r="N2328" i="2"/>
  <c r="O2328" i="2"/>
  <c r="P2328" i="2"/>
  <c r="Q2328" i="2"/>
  <c r="R2328" i="2"/>
  <c r="B2329" i="2"/>
  <c r="C2329" i="2"/>
  <c r="D2329" i="2"/>
  <c r="K2329" i="2" s="1"/>
  <c r="E2329" i="2"/>
  <c r="F2329" i="2"/>
  <c r="H2329" i="2"/>
  <c r="I2329" i="2"/>
  <c r="J2329" i="2"/>
  <c r="L2329" i="2"/>
  <c r="P2329" i="2"/>
  <c r="Q2329" i="2"/>
  <c r="R2329" i="2"/>
  <c r="B2330" i="2"/>
  <c r="C2330" i="2"/>
  <c r="D2330" i="2"/>
  <c r="J2330" i="2" s="1"/>
  <c r="E2330" i="2"/>
  <c r="F2330" i="2"/>
  <c r="G2330" i="2"/>
  <c r="H2330" i="2"/>
  <c r="I2330" i="2"/>
  <c r="K2330" i="2"/>
  <c r="L2330" i="2"/>
  <c r="O2330" i="2"/>
  <c r="P2330" i="2"/>
  <c r="Q2330" i="2"/>
  <c r="B2331" i="2"/>
  <c r="C2331" i="2"/>
  <c r="D2331" i="2"/>
  <c r="Q2331" i="2" s="1"/>
  <c r="E2331" i="2"/>
  <c r="F2331" i="2"/>
  <c r="G2331" i="2"/>
  <c r="H2331" i="2"/>
  <c r="I2331" i="2"/>
  <c r="J2331" i="2"/>
  <c r="K2331" i="2"/>
  <c r="L2331" i="2"/>
  <c r="M2331" i="2"/>
  <c r="N2331" i="2"/>
  <c r="O2331" i="2"/>
  <c r="P2331" i="2"/>
  <c r="R2331" i="2"/>
  <c r="B2332" i="2"/>
  <c r="C2332" i="2"/>
  <c r="D2332" i="2"/>
  <c r="H2332" i="2" s="1"/>
  <c r="E2332" i="2"/>
  <c r="F2332" i="2"/>
  <c r="G2332" i="2"/>
  <c r="I2332" i="2"/>
  <c r="J2332" i="2"/>
  <c r="L2332" i="2"/>
  <c r="M2332" i="2"/>
  <c r="N2332" i="2"/>
  <c r="O2332" i="2"/>
  <c r="Q2332" i="2"/>
  <c r="R2332" i="2"/>
  <c r="B2333" i="2"/>
  <c r="C2333" i="2"/>
  <c r="D2333" i="2"/>
  <c r="G2333" i="2" s="1"/>
  <c r="E2333" i="2"/>
  <c r="F2333" i="2"/>
  <c r="I2333" i="2"/>
  <c r="L2333" i="2"/>
  <c r="N2333" i="2"/>
  <c r="B2334" i="2"/>
  <c r="C2334" i="2"/>
  <c r="D2334" i="2"/>
  <c r="N2334" i="2" s="1"/>
  <c r="E2334" i="2"/>
  <c r="F2334" i="2"/>
  <c r="I2334" i="2"/>
  <c r="K2334" i="2"/>
  <c r="L2334" i="2"/>
  <c r="M2334" i="2"/>
  <c r="B2335" i="2"/>
  <c r="C2335" i="2"/>
  <c r="D2335" i="2"/>
  <c r="M2335" i="2" s="1"/>
  <c r="E2335" i="2"/>
  <c r="F2335" i="2"/>
  <c r="I2335" i="2"/>
  <c r="B2336" i="2"/>
  <c r="C2336" i="2"/>
  <c r="M2336" i="2" s="1"/>
  <c r="D2336" i="2"/>
  <c r="E2336" i="2"/>
  <c r="F2336" i="2"/>
  <c r="G2336" i="2"/>
  <c r="H2336" i="2"/>
  <c r="I2336" i="2"/>
  <c r="K2336" i="2"/>
  <c r="L2336" i="2"/>
  <c r="N2336" i="2"/>
  <c r="O2336" i="2"/>
  <c r="P2336" i="2"/>
  <c r="Q2336" i="2"/>
  <c r="R2336" i="2"/>
  <c r="L2266" i="2" l="1"/>
  <c r="N2245" i="2"/>
  <c r="G2167" i="2"/>
  <c r="O2167" i="2"/>
  <c r="H2167" i="2"/>
  <c r="P2167" i="2"/>
  <c r="Q2167" i="2"/>
  <c r="Q2141" i="2"/>
  <c r="J2141" i="2"/>
  <c r="R2141" i="2"/>
  <c r="K2141" i="2"/>
  <c r="N2136" i="2"/>
  <c r="G2136" i="2"/>
  <c r="O2136" i="2"/>
  <c r="H2136" i="2"/>
  <c r="P2136" i="2"/>
  <c r="H2134" i="2"/>
  <c r="P2134" i="2"/>
  <c r="Q2134" i="2"/>
  <c r="J2134" i="2"/>
  <c r="R2134" i="2"/>
  <c r="M2112" i="2"/>
  <c r="N2112" i="2"/>
  <c r="G2112" i="2"/>
  <c r="O2112" i="2"/>
  <c r="H2112" i="2"/>
  <c r="P2112" i="2"/>
  <c r="H2109" i="2"/>
  <c r="P2109" i="2"/>
  <c r="Q2109" i="2"/>
  <c r="J2109" i="2"/>
  <c r="R2109" i="2"/>
  <c r="K2109" i="2"/>
  <c r="N2086" i="2"/>
  <c r="G2086" i="2"/>
  <c r="O2086" i="2"/>
  <c r="H2086" i="2"/>
  <c r="P2086" i="2"/>
  <c r="Q2086" i="2"/>
  <c r="J2086" i="2"/>
  <c r="R2086" i="2"/>
  <c r="M2063" i="2"/>
  <c r="N2063" i="2"/>
  <c r="G2063" i="2"/>
  <c r="O2063" i="2"/>
  <c r="H2063" i="2"/>
  <c r="P2063" i="2"/>
  <c r="Q2063" i="2"/>
  <c r="G2045" i="2"/>
  <c r="O2045" i="2"/>
  <c r="H2045" i="2"/>
  <c r="P2045" i="2"/>
  <c r="Q2045" i="2"/>
  <c r="J2045" i="2"/>
  <c r="R2045" i="2"/>
  <c r="K2045" i="2"/>
  <c r="M1983" i="2"/>
  <c r="N1983" i="2"/>
  <c r="G1983" i="2"/>
  <c r="O1983" i="2"/>
  <c r="H1983" i="2"/>
  <c r="P1983" i="2"/>
  <c r="Q1983" i="2"/>
  <c r="J1983" i="2"/>
  <c r="R1983" i="2"/>
  <c r="K1983" i="2"/>
  <c r="M2272" i="2"/>
  <c r="Q2221" i="2"/>
  <c r="J2221" i="2"/>
  <c r="R2221" i="2"/>
  <c r="P2169" i="2"/>
  <c r="J2336" i="2"/>
  <c r="K2335" i="2"/>
  <c r="M2333" i="2"/>
  <c r="J2328" i="2"/>
  <c r="K2326" i="2"/>
  <c r="M2324" i="2"/>
  <c r="K2318" i="2"/>
  <c r="M2316" i="2"/>
  <c r="J2311" i="2"/>
  <c r="K2310" i="2"/>
  <c r="N2307" i="2"/>
  <c r="M2306" i="2"/>
  <c r="G2305" i="2"/>
  <c r="O2305" i="2"/>
  <c r="L2304" i="2"/>
  <c r="K2303" i="2"/>
  <c r="K2299" i="2"/>
  <c r="K2298" i="2"/>
  <c r="M2279" i="2"/>
  <c r="J2278" i="2"/>
  <c r="R2278" i="2"/>
  <c r="N2275" i="2"/>
  <c r="M2274" i="2"/>
  <c r="G2273" i="2"/>
  <c r="O2273" i="2"/>
  <c r="L2272" i="2"/>
  <c r="K2271" i="2"/>
  <c r="K2267" i="2"/>
  <c r="K2266" i="2"/>
  <c r="L2262" i="2"/>
  <c r="G2256" i="2"/>
  <c r="O2256" i="2"/>
  <c r="H2256" i="2"/>
  <c r="P2256" i="2"/>
  <c r="N2249" i="2"/>
  <c r="G2249" i="2"/>
  <c r="O2249" i="2"/>
  <c r="M2245" i="2"/>
  <c r="K2242" i="2"/>
  <c r="H2239" i="2"/>
  <c r="P2239" i="2"/>
  <c r="Q2239" i="2"/>
  <c r="J2228" i="2"/>
  <c r="R2228" i="2"/>
  <c r="K2228" i="2"/>
  <c r="M2225" i="2"/>
  <c r="N2225" i="2"/>
  <c r="L2221" i="2"/>
  <c r="G2215" i="2"/>
  <c r="O2215" i="2"/>
  <c r="H2215" i="2"/>
  <c r="P2215" i="2"/>
  <c r="N2208" i="2"/>
  <c r="G2208" i="2"/>
  <c r="O2208" i="2"/>
  <c r="M2204" i="2"/>
  <c r="K2201" i="2"/>
  <c r="H2198" i="2"/>
  <c r="P2198" i="2"/>
  <c r="Q2198" i="2"/>
  <c r="M2191" i="2"/>
  <c r="L2184" i="2"/>
  <c r="M2167" i="2"/>
  <c r="Q2165" i="2"/>
  <c r="J2165" i="2"/>
  <c r="R2165" i="2"/>
  <c r="K2165" i="2"/>
  <c r="N2160" i="2"/>
  <c r="G2160" i="2"/>
  <c r="O2160" i="2"/>
  <c r="H2160" i="2"/>
  <c r="P2160" i="2"/>
  <c r="H2158" i="2"/>
  <c r="P2158" i="2"/>
  <c r="Q2158" i="2"/>
  <c r="J2158" i="2"/>
  <c r="R2158" i="2"/>
  <c r="M2141" i="2"/>
  <c r="M2136" i="2"/>
  <c r="M2134" i="2"/>
  <c r="M2129" i="2"/>
  <c r="N2129" i="2"/>
  <c r="G2129" i="2"/>
  <c r="O2129" i="2"/>
  <c r="G2127" i="2"/>
  <c r="O2127" i="2"/>
  <c r="H2127" i="2"/>
  <c r="P2127" i="2"/>
  <c r="Q2127" i="2"/>
  <c r="M2120" i="2"/>
  <c r="N2120" i="2"/>
  <c r="G2120" i="2"/>
  <c r="O2120" i="2"/>
  <c r="H2120" i="2"/>
  <c r="P2120" i="2"/>
  <c r="H2117" i="2"/>
  <c r="P2117" i="2"/>
  <c r="Q2117" i="2"/>
  <c r="J2117" i="2"/>
  <c r="R2117" i="2"/>
  <c r="K2117" i="2"/>
  <c r="Q2112" i="2"/>
  <c r="N2109" i="2"/>
  <c r="N2095" i="2"/>
  <c r="G2095" i="2"/>
  <c r="O2095" i="2"/>
  <c r="H2095" i="2"/>
  <c r="P2095" i="2"/>
  <c r="Q2095" i="2"/>
  <c r="G2085" i="2"/>
  <c r="O2085" i="2"/>
  <c r="H2085" i="2"/>
  <c r="P2085" i="2"/>
  <c r="Q2085" i="2"/>
  <c r="J2085" i="2"/>
  <c r="R2085" i="2"/>
  <c r="K2085" i="2"/>
  <c r="R2063" i="2"/>
  <c r="N2062" i="2"/>
  <c r="G2062" i="2"/>
  <c r="O2062" i="2"/>
  <c r="H2062" i="2"/>
  <c r="P2062" i="2"/>
  <c r="Q2062" i="2"/>
  <c r="J2062" i="2"/>
  <c r="R2062" i="2"/>
  <c r="M2056" i="2"/>
  <c r="M1984" i="2"/>
  <c r="M1911" i="2"/>
  <c r="N1911" i="2"/>
  <c r="G1911" i="2"/>
  <c r="O1911" i="2"/>
  <c r="H1911" i="2"/>
  <c r="P1911" i="2"/>
  <c r="Q1911" i="2"/>
  <c r="J1911" i="2"/>
  <c r="R1911" i="2"/>
  <c r="K1911" i="2"/>
  <c r="L2267" i="2"/>
  <c r="N2191" i="2"/>
  <c r="M2169" i="2"/>
  <c r="N2169" i="2"/>
  <c r="G2169" i="2"/>
  <c r="O2169" i="2"/>
  <c r="R2335" i="2"/>
  <c r="J2335" i="2"/>
  <c r="R2326" i="2"/>
  <c r="J2326" i="2"/>
  <c r="R2318" i="2"/>
  <c r="J2318" i="2"/>
  <c r="R2310" i="2"/>
  <c r="J2310" i="2"/>
  <c r="J2303" i="2"/>
  <c r="J2299" i="2"/>
  <c r="J2298" i="2"/>
  <c r="J2297" i="2"/>
  <c r="H2280" i="2"/>
  <c r="P2280" i="2"/>
  <c r="K2272" i="2"/>
  <c r="J2271" i="2"/>
  <c r="J2267" i="2"/>
  <c r="J2266" i="2"/>
  <c r="J2265" i="2"/>
  <c r="H2263" i="2"/>
  <c r="P2263" i="2"/>
  <c r="Q2263" i="2"/>
  <c r="J2255" i="2"/>
  <c r="Q2246" i="2"/>
  <c r="J2246" i="2"/>
  <c r="R2246" i="2"/>
  <c r="J2242" i="2"/>
  <c r="H2222" i="2"/>
  <c r="P2222" i="2"/>
  <c r="Q2222" i="2"/>
  <c r="K2221" i="2"/>
  <c r="Q2205" i="2"/>
  <c r="J2205" i="2"/>
  <c r="R2205" i="2"/>
  <c r="L2204" i="2"/>
  <c r="J2201" i="2"/>
  <c r="J2188" i="2"/>
  <c r="R2188" i="2"/>
  <c r="K2188" i="2"/>
  <c r="M2185" i="2"/>
  <c r="N2185" i="2"/>
  <c r="H2182" i="2"/>
  <c r="P2182" i="2"/>
  <c r="Q2182" i="2"/>
  <c r="J2182" i="2"/>
  <c r="K2169" i="2"/>
  <c r="L2167" i="2"/>
  <c r="M2153" i="2"/>
  <c r="N2153" i="2"/>
  <c r="G2153" i="2"/>
  <c r="O2153" i="2"/>
  <c r="G2151" i="2"/>
  <c r="O2151" i="2"/>
  <c r="H2151" i="2"/>
  <c r="P2151" i="2"/>
  <c r="Q2151" i="2"/>
  <c r="L2141" i="2"/>
  <c r="L2136" i="2"/>
  <c r="L2134" i="2"/>
  <c r="Q2125" i="2"/>
  <c r="J2125" i="2"/>
  <c r="R2125" i="2"/>
  <c r="K2125" i="2"/>
  <c r="L2112" i="2"/>
  <c r="M2109" i="2"/>
  <c r="N2103" i="2"/>
  <c r="G2103" i="2"/>
  <c r="O2103" i="2"/>
  <c r="H2103" i="2"/>
  <c r="P2103" i="2"/>
  <c r="Q2103" i="2"/>
  <c r="M2086" i="2"/>
  <c r="M2079" i="2"/>
  <c r="N2079" i="2"/>
  <c r="G2079" i="2"/>
  <c r="O2079" i="2"/>
  <c r="H2079" i="2"/>
  <c r="P2079" i="2"/>
  <c r="Q2079" i="2"/>
  <c r="L2063" i="2"/>
  <c r="G2061" i="2"/>
  <c r="O2061" i="2"/>
  <c r="H2061" i="2"/>
  <c r="P2061" i="2"/>
  <c r="Q2061" i="2"/>
  <c r="J2061" i="2"/>
  <c r="R2061" i="2"/>
  <c r="K2061" i="2"/>
  <c r="N2045" i="2"/>
  <c r="M1991" i="2"/>
  <c r="N1991" i="2"/>
  <c r="G1991" i="2"/>
  <c r="O1991" i="2"/>
  <c r="H1991" i="2"/>
  <c r="P1991" i="2"/>
  <c r="Q1991" i="2"/>
  <c r="J1991" i="2"/>
  <c r="R1991" i="2"/>
  <c r="K1991" i="2"/>
  <c r="M1959" i="2"/>
  <c r="N1959" i="2"/>
  <c r="G1959" i="2"/>
  <c r="O1959" i="2"/>
  <c r="H1959" i="2"/>
  <c r="P1959" i="2"/>
  <c r="Q1959" i="2"/>
  <c r="J1959" i="2"/>
  <c r="R1959" i="2"/>
  <c r="K1959" i="2"/>
  <c r="H2304" i="2"/>
  <c r="P2304" i="2"/>
  <c r="Q2262" i="2"/>
  <c r="J2262" i="2"/>
  <c r="R2262" i="2"/>
  <c r="N2204" i="2"/>
  <c r="L2201" i="2"/>
  <c r="G2191" i="2"/>
  <c r="O2191" i="2"/>
  <c r="H2191" i="2"/>
  <c r="P2191" i="2"/>
  <c r="N2184" i="2"/>
  <c r="G2184" i="2"/>
  <c r="O2184" i="2"/>
  <c r="J2224" i="2"/>
  <c r="Q2335" i="2"/>
  <c r="R2334" i="2"/>
  <c r="J2334" i="2"/>
  <c r="K2333" i="2"/>
  <c r="N2330" i="2"/>
  <c r="O2329" i="2"/>
  <c r="G2329" i="2"/>
  <c r="Q2326" i="2"/>
  <c r="R2325" i="2"/>
  <c r="J2325" i="2"/>
  <c r="K2324" i="2"/>
  <c r="N2321" i="2"/>
  <c r="O2320" i="2"/>
  <c r="G2320" i="2"/>
  <c r="Q2318" i="2"/>
  <c r="R2317" i="2"/>
  <c r="J2317" i="2"/>
  <c r="K2316" i="2"/>
  <c r="N2313" i="2"/>
  <c r="O2312" i="2"/>
  <c r="G2312" i="2"/>
  <c r="Q2310" i="2"/>
  <c r="R2309" i="2"/>
  <c r="J2309" i="2"/>
  <c r="K2307" i="2"/>
  <c r="K2306" i="2"/>
  <c r="K2305" i="2"/>
  <c r="J2304" i="2"/>
  <c r="R2303" i="2"/>
  <c r="R2299" i="2"/>
  <c r="R2298" i="2"/>
  <c r="Q2296" i="2"/>
  <c r="G2296" i="2"/>
  <c r="O2295" i="2"/>
  <c r="G2295" i="2"/>
  <c r="O2294" i="2"/>
  <c r="O2293" i="2"/>
  <c r="P2291" i="2"/>
  <c r="G2291" i="2"/>
  <c r="P2290" i="2"/>
  <c r="G2290" i="2"/>
  <c r="P2289" i="2"/>
  <c r="J2286" i="2"/>
  <c r="R2286" i="2"/>
  <c r="G2281" i="2"/>
  <c r="O2281" i="2"/>
  <c r="L2280" i="2"/>
  <c r="K2279" i="2"/>
  <c r="K2278" i="2"/>
  <c r="J2277" i="2"/>
  <c r="K2275" i="2"/>
  <c r="K2274" i="2"/>
  <c r="K2273" i="2"/>
  <c r="J2272" i="2"/>
  <c r="R2271" i="2"/>
  <c r="R2267" i="2"/>
  <c r="R2266" i="2"/>
  <c r="L2263" i="2"/>
  <c r="Q2261" i="2"/>
  <c r="G2261" i="2"/>
  <c r="Q2258" i="2"/>
  <c r="G2258" i="2"/>
  <c r="L2256" i="2"/>
  <c r="O2254" i="2"/>
  <c r="J2253" i="2"/>
  <c r="R2253" i="2"/>
  <c r="K2253" i="2"/>
  <c r="M2250" i="2"/>
  <c r="N2250" i="2"/>
  <c r="K2249" i="2"/>
  <c r="L2246" i="2"/>
  <c r="R2241" i="2"/>
  <c r="H2241" i="2"/>
  <c r="G2240" i="2"/>
  <c r="O2240" i="2"/>
  <c r="H2240" i="2"/>
  <c r="P2240" i="2"/>
  <c r="K2239" i="2"/>
  <c r="P2237" i="2"/>
  <c r="P2234" i="2"/>
  <c r="N2233" i="2"/>
  <c r="G2233" i="2"/>
  <c r="O2233" i="2"/>
  <c r="O2230" i="2"/>
  <c r="Q2229" i="2"/>
  <c r="J2229" i="2"/>
  <c r="R2229" i="2"/>
  <c r="L2228" i="2"/>
  <c r="J2225" i="2"/>
  <c r="L2222" i="2"/>
  <c r="Q2220" i="2"/>
  <c r="G2220" i="2"/>
  <c r="Q2217" i="2"/>
  <c r="G2217" i="2"/>
  <c r="L2215" i="2"/>
  <c r="O2213" i="2"/>
  <c r="J2212" i="2"/>
  <c r="R2212" i="2"/>
  <c r="K2212" i="2"/>
  <c r="M2209" i="2"/>
  <c r="N2209" i="2"/>
  <c r="K2208" i="2"/>
  <c r="L2205" i="2"/>
  <c r="R2200" i="2"/>
  <c r="H2200" i="2"/>
  <c r="G2199" i="2"/>
  <c r="O2199" i="2"/>
  <c r="H2199" i="2"/>
  <c r="P2199" i="2"/>
  <c r="K2198" i="2"/>
  <c r="P2196" i="2"/>
  <c r="P2193" i="2"/>
  <c r="N2192" i="2"/>
  <c r="G2192" i="2"/>
  <c r="O2192" i="2"/>
  <c r="K2191" i="2"/>
  <c r="R2190" i="2"/>
  <c r="G2190" i="2"/>
  <c r="M2188" i="2"/>
  <c r="K2185" i="2"/>
  <c r="J2184" i="2"/>
  <c r="R2183" i="2"/>
  <c r="M2182" i="2"/>
  <c r="M2177" i="2"/>
  <c r="N2177" i="2"/>
  <c r="G2177" i="2"/>
  <c r="O2177" i="2"/>
  <c r="G2175" i="2"/>
  <c r="O2175" i="2"/>
  <c r="H2175" i="2"/>
  <c r="P2175" i="2"/>
  <c r="Q2175" i="2"/>
  <c r="J2169" i="2"/>
  <c r="K2167" i="2"/>
  <c r="L2165" i="2"/>
  <c r="R2161" i="2"/>
  <c r="L2160" i="2"/>
  <c r="L2158" i="2"/>
  <c r="G2157" i="2"/>
  <c r="L2153" i="2"/>
  <c r="M2151" i="2"/>
  <c r="G2150" i="2"/>
  <c r="Q2149" i="2"/>
  <c r="J2149" i="2"/>
  <c r="R2149" i="2"/>
  <c r="K2149" i="2"/>
  <c r="N2144" i="2"/>
  <c r="G2144" i="2"/>
  <c r="O2144" i="2"/>
  <c r="H2144" i="2"/>
  <c r="P2144" i="2"/>
  <c r="H2142" i="2"/>
  <c r="P2142" i="2"/>
  <c r="Q2142" i="2"/>
  <c r="J2142" i="2"/>
  <c r="R2142" i="2"/>
  <c r="K2136" i="2"/>
  <c r="K2134" i="2"/>
  <c r="P2133" i="2"/>
  <c r="K2129" i="2"/>
  <c r="L2127" i="2"/>
  <c r="M2125" i="2"/>
  <c r="L2120" i="2"/>
  <c r="M2117" i="2"/>
  <c r="K2112" i="2"/>
  <c r="N2111" i="2"/>
  <c r="G2111" i="2"/>
  <c r="O2111" i="2"/>
  <c r="H2111" i="2"/>
  <c r="P2111" i="2"/>
  <c r="Q2111" i="2"/>
  <c r="L2109" i="2"/>
  <c r="M2103" i="2"/>
  <c r="L2095" i="2"/>
  <c r="G2094" i="2"/>
  <c r="O2094" i="2"/>
  <c r="H2094" i="2"/>
  <c r="P2094" i="2"/>
  <c r="Q2094" i="2"/>
  <c r="J2094" i="2"/>
  <c r="R2094" i="2"/>
  <c r="L2086" i="2"/>
  <c r="N2085" i="2"/>
  <c r="R2079" i="2"/>
  <c r="N2078" i="2"/>
  <c r="G2078" i="2"/>
  <c r="O2078" i="2"/>
  <c r="H2078" i="2"/>
  <c r="P2078" i="2"/>
  <c r="Q2078" i="2"/>
  <c r="J2078" i="2"/>
  <c r="R2078" i="2"/>
  <c r="K2063" i="2"/>
  <c r="M2062" i="2"/>
  <c r="M2055" i="2"/>
  <c r="N2055" i="2"/>
  <c r="G2055" i="2"/>
  <c r="O2055" i="2"/>
  <c r="H2055" i="2"/>
  <c r="P2055" i="2"/>
  <c r="Q2055" i="2"/>
  <c r="M2045" i="2"/>
  <c r="M1999" i="2"/>
  <c r="N1999" i="2"/>
  <c r="G1999" i="2"/>
  <c r="O1999" i="2"/>
  <c r="H1999" i="2"/>
  <c r="P1999" i="2"/>
  <c r="Q1999" i="2"/>
  <c r="J1999" i="2"/>
  <c r="R1999" i="2"/>
  <c r="K1999" i="2"/>
  <c r="M1960" i="2"/>
  <c r="M1919" i="2"/>
  <c r="N1919" i="2"/>
  <c r="G1919" i="2"/>
  <c r="O1919" i="2"/>
  <c r="H1919" i="2"/>
  <c r="P1919" i="2"/>
  <c r="Q1919" i="2"/>
  <c r="J1919" i="2"/>
  <c r="R1919" i="2"/>
  <c r="K1919" i="2"/>
  <c r="L2335" i="2"/>
  <c r="L2303" i="2"/>
  <c r="J2245" i="2"/>
  <c r="R2245" i="2"/>
  <c r="K2245" i="2"/>
  <c r="L2242" i="2"/>
  <c r="M2221" i="2"/>
  <c r="P2335" i="2"/>
  <c r="H2335" i="2"/>
  <c r="Q2334" i="2"/>
  <c r="R2333" i="2"/>
  <c r="J2333" i="2"/>
  <c r="K2332" i="2"/>
  <c r="M2330" i="2"/>
  <c r="N2329" i="2"/>
  <c r="P2326" i="2"/>
  <c r="H2326" i="2"/>
  <c r="Q2325" i="2"/>
  <c r="R2324" i="2"/>
  <c r="J2324" i="2"/>
  <c r="K2323" i="2"/>
  <c r="M2321" i="2"/>
  <c r="N2320" i="2"/>
  <c r="P2318" i="2"/>
  <c r="H2318" i="2"/>
  <c r="Q2317" i="2"/>
  <c r="R2316" i="2"/>
  <c r="J2316" i="2"/>
  <c r="K2315" i="2"/>
  <c r="M2313" i="2"/>
  <c r="N2312" i="2"/>
  <c r="P2310" i="2"/>
  <c r="H2310" i="2"/>
  <c r="Q2309" i="2"/>
  <c r="J2307" i="2"/>
  <c r="J2306" i="2"/>
  <c r="J2305" i="2"/>
  <c r="R2304" i="2"/>
  <c r="P2303" i="2"/>
  <c r="H2303" i="2"/>
  <c r="Q2299" i="2"/>
  <c r="H2299" i="2"/>
  <c r="Q2298" i="2"/>
  <c r="H2298" i="2"/>
  <c r="O2296" i="2"/>
  <c r="N2295" i="2"/>
  <c r="N2293" i="2"/>
  <c r="O2291" i="2"/>
  <c r="O2290" i="2"/>
  <c r="H2288" i="2"/>
  <c r="P2288" i="2"/>
  <c r="L2286" i="2"/>
  <c r="L2285" i="2"/>
  <c r="M2283" i="2"/>
  <c r="L2281" i="2"/>
  <c r="K2280" i="2"/>
  <c r="J2279" i="2"/>
  <c r="R2277" i="2"/>
  <c r="J2275" i="2"/>
  <c r="J2274" i="2"/>
  <c r="J2273" i="2"/>
  <c r="P2271" i="2"/>
  <c r="H2271" i="2"/>
  <c r="Q2267" i="2"/>
  <c r="H2267" i="2"/>
  <c r="Q2266" i="2"/>
  <c r="H2266" i="2"/>
  <c r="G2264" i="2"/>
  <c r="O2264" i="2"/>
  <c r="H2264" i="2"/>
  <c r="P2264" i="2"/>
  <c r="K2263" i="2"/>
  <c r="H2262" i="2"/>
  <c r="P2261" i="2"/>
  <c r="P2258" i="2"/>
  <c r="N2257" i="2"/>
  <c r="G2257" i="2"/>
  <c r="O2257" i="2"/>
  <c r="K2256" i="2"/>
  <c r="M2253" i="2"/>
  <c r="K2250" i="2"/>
  <c r="J2249" i="2"/>
  <c r="R2248" i="2"/>
  <c r="H2247" i="2"/>
  <c r="P2247" i="2"/>
  <c r="Q2247" i="2"/>
  <c r="K2246" i="2"/>
  <c r="H2245" i="2"/>
  <c r="R2242" i="2"/>
  <c r="H2242" i="2"/>
  <c r="Q2241" i="2"/>
  <c r="M2240" i="2"/>
  <c r="J2239" i="2"/>
  <c r="L2233" i="2"/>
  <c r="L2229" i="2"/>
  <c r="G2223" i="2"/>
  <c r="O2223" i="2"/>
  <c r="H2223" i="2"/>
  <c r="P2223" i="2"/>
  <c r="K2222" i="2"/>
  <c r="H2221" i="2"/>
  <c r="P2220" i="2"/>
  <c r="P2217" i="2"/>
  <c r="N2216" i="2"/>
  <c r="G2216" i="2"/>
  <c r="O2216" i="2"/>
  <c r="K2215" i="2"/>
  <c r="M2212" i="2"/>
  <c r="K2209" i="2"/>
  <c r="J2208" i="2"/>
  <c r="R2207" i="2"/>
  <c r="H2206" i="2"/>
  <c r="P2206" i="2"/>
  <c r="Q2206" i="2"/>
  <c r="K2205" i="2"/>
  <c r="H2204" i="2"/>
  <c r="R2201" i="2"/>
  <c r="Q2200" i="2"/>
  <c r="M2199" i="2"/>
  <c r="J2198" i="2"/>
  <c r="L2192" i="2"/>
  <c r="J2191" i="2"/>
  <c r="O2190" i="2"/>
  <c r="Q2189" i="2"/>
  <c r="J2189" i="2"/>
  <c r="R2189" i="2"/>
  <c r="L2188" i="2"/>
  <c r="J2185" i="2"/>
  <c r="L2182" i="2"/>
  <c r="L2177" i="2"/>
  <c r="M2175" i="2"/>
  <c r="Q2173" i="2"/>
  <c r="J2173" i="2"/>
  <c r="R2173" i="2"/>
  <c r="K2173" i="2"/>
  <c r="N2168" i="2"/>
  <c r="G2168" i="2"/>
  <c r="O2168" i="2"/>
  <c r="H2168" i="2"/>
  <c r="P2168" i="2"/>
  <c r="J2167" i="2"/>
  <c r="H2166" i="2"/>
  <c r="P2166" i="2"/>
  <c r="Q2166" i="2"/>
  <c r="J2166" i="2"/>
  <c r="R2166" i="2"/>
  <c r="K2160" i="2"/>
  <c r="K2158" i="2"/>
  <c r="P2157" i="2"/>
  <c r="K2153" i="2"/>
  <c r="L2151" i="2"/>
  <c r="M2149" i="2"/>
  <c r="M2144" i="2"/>
  <c r="M2142" i="2"/>
  <c r="H2141" i="2"/>
  <c r="M2137" i="2"/>
  <c r="N2137" i="2"/>
  <c r="G2137" i="2"/>
  <c r="O2137" i="2"/>
  <c r="J2136" i="2"/>
  <c r="G2135" i="2"/>
  <c r="O2135" i="2"/>
  <c r="H2135" i="2"/>
  <c r="P2135" i="2"/>
  <c r="Q2135" i="2"/>
  <c r="J2129" i="2"/>
  <c r="K2127" i="2"/>
  <c r="L2125" i="2"/>
  <c r="K2120" i="2"/>
  <c r="N2119" i="2"/>
  <c r="G2119" i="2"/>
  <c r="O2119" i="2"/>
  <c r="H2119" i="2"/>
  <c r="P2119" i="2"/>
  <c r="Q2119" i="2"/>
  <c r="L2117" i="2"/>
  <c r="J2112" i="2"/>
  <c r="M2111" i="2"/>
  <c r="M2105" i="2"/>
  <c r="L2103" i="2"/>
  <c r="G2102" i="2"/>
  <c r="O2102" i="2"/>
  <c r="H2102" i="2"/>
  <c r="P2102" i="2"/>
  <c r="Q2102" i="2"/>
  <c r="J2102" i="2"/>
  <c r="R2102" i="2"/>
  <c r="K2095" i="2"/>
  <c r="N2094" i="2"/>
  <c r="K2086" i="2"/>
  <c r="M2085" i="2"/>
  <c r="L2079" i="2"/>
  <c r="G2077" i="2"/>
  <c r="O2077" i="2"/>
  <c r="H2077" i="2"/>
  <c r="P2077" i="2"/>
  <c r="Q2077" i="2"/>
  <c r="J2077" i="2"/>
  <c r="R2077" i="2"/>
  <c r="K2077" i="2"/>
  <c r="J2063" i="2"/>
  <c r="L2062" i="2"/>
  <c r="N2061" i="2"/>
  <c r="R2055" i="2"/>
  <c r="N2054" i="2"/>
  <c r="G2054" i="2"/>
  <c r="O2054" i="2"/>
  <c r="H2054" i="2"/>
  <c r="P2054" i="2"/>
  <c r="Q2054" i="2"/>
  <c r="J2054" i="2"/>
  <c r="R2054" i="2"/>
  <c r="L2045" i="2"/>
  <c r="M2000" i="2"/>
  <c r="L1983" i="2"/>
  <c r="M1967" i="2"/>
  <c r="N1967" i="2"/>
  <c r="G1967" i="2"/>
  <c r="O1967" i="2"/>
  <c r="H1967" i="2"/>
  <c r="P1967" i="2"/>
  <c r="Q1967" i="2"/>
  <c r="J1967" i="2"/>
  <c r="R1967" i="2"/>
  <c r="K1967" i="2"/>
  <c r="M1927" i="2"/>
  <c r="N1927" i="2"/>
  <c r="G1927" i="2"/>
  <c r="O1927" i="2"/>
  <c r="H1927" i="2"/>
  <c r="P1927" i="2"/>
  <c r="Q1927" i="2"/>
  <c r="J1927" i="2"/>
  <c r="R1927" i="2"/>
  <c r="K1927" i="2"/>
  <c r="L2318" i="2"/>
  <c r="L2298" i="2"/>
  <c r="H2272" i="2"/>
  <c r="P2272" i="2"/>
  <c r="L2271" i="2"/>
  <c r="M2262" i="2"/>
  <c r="M2201" i="2"/>
  <c r="N2201" i="2"/>
  <c r="O2335" i="2"/>
  <c r="G2335" i="2"/>
  <c r="P2334" i="2"/>
  <c r="H2334" i="2"/>
  <c r="Q2333" i="2"/>
  <c r="M2329" i="2"/>
  <c r="O2326" i="2"/>
  <c r="G2326" i="2"/>
  <c r="P2325" i="2"/>
  <c r="H2325" i="2"/>
  <c r="Q2324" i="2"/>
  <c r="M2320" i="2"/>
  <c r="O2318" i="2"/>
  <c r="G2318" i="2"/>
  <c r="P2317" i="2"/>
  <c r="H2317" i="2"/>
  <c r="Q2316" i="2"/>
  <c r="M2312" i="2"/>
  <c r="O2310" i="2"/>
  <c r="G2310" i="2"/>
  <c r="P2309" i="2"/>
  <c r="H2309" i="2"/>
  <c r="R2307" i="2"/>
  <c r="R2306" i="2"/>
  <c r="R2305" i="2"/>
  <c r="Q2304" i="2"/>
  <c r="G2304" i="2"/>
  <c r="O2303" i="2"/>
  <c r="G2303" i="2"/>
  <c r="P2299" i="2"/>
  <c r="G2299" i="2"/>
  <c r="P2298" i="2"/>
  <c r="G2298" i="2"/>
  <c r="M2295" i="2"/>
  <c r="J2294" i="2"/>
  <c r="R2294" i="2"/>
  <c r="N2291" i="2"/>
  <c r="M2290" i="2"/>
  <c r="G2289" i="2"/>
  <c r="O2289" i="2"/>
  <c r="J2280" i="2"/>
  <c r="R2279" i="2"/>
  <c r="Q2278" i="2"/>
  <c r="H2278" i="2"/>
  <c r="Q2277" i="2"/>
  <c r="H2277" i="2"/>
  <c r="R2275" i="2"/>
  <c r="R2274" i="2"/>
  <c r="R2273" i="2"/>
  <c r="Q2272" i="2"/>
  <c r="G2272" i="2"/>
  <c r="O2271" i="2"/>
  <c r="G2271" i="2"/>
  <c r="P2267" i="2"/>
  <c r="G2267" i="2"/>
  <c r="P2266" i="2"/>
  <c r="G2266" i="2"/>
  <c r="J2263" i="2"/>
  <c r="P2262" i="2"/>
  <c r="G2262" i="2"/>
  <c r="J2256" i="2"/>
  <c r="Q2254" i="2"/>
  <c r="J2254" i="2"/>
  <c r="R2254" i="2"/>
  <c r="Q2245" i="2"/>
  <c r="G2245" i="2"/>
  <c r="Q2242" i="2"/>
  <c r="J2237" i="2"/>
  <c r="R2237" i="2"/>
  <c r="K2237" i="2"/>
  <c r="M2234" i="2"/>
  <c r="N2234" i="2"/>
  <c r="H2230" i="2"/>
  <c r="P2230" i="2"/>
  <c r="Q2230" i="2"/>
  <c r="H2228" i="2"/>
  <c r="R2225" i="2"/>
  <c r="H2225" i="2"/>
  <c r="J2222" i="2"/>
  <c r="P2221" i="2"/>
  <c r="G2221" i="2"/>
  <c r="J2215" i="2"/>
  <c r="Q2213" i="2"/>
  <c r="J2213" i="2"/>
  <c r="R2213" i="2"/>
  <c r="Q2204" i="2"/>
  <c r="Q2201" i="2"/>
  <c r="G2201" i="2"/>
  <c r="J2196" i="2"/>
  <c r="R2196" i="2"/>
  <c r="K2196" i="2"/>
  <c r="M2193" i="2"/>
  <c r="N2193" i="2"/>
  <c r="R2184" i="2"/>
  <c r="H2184" i="2"/>
  <c r="G2183" i="2"/>
  <c r="O2183" i="2"/>
  <c r="H2183" i="2"/>
  <c r="P2183" i="2"/>
  <c r="K2182" i="2"/>
  <c r="H2169" i="2"/>
  <c r="H2165" i="2"/>
  <c r="M2161" i="2"/>
  <c r="N2161" i="2"/>
  <c r="G2161" i="2"/>
  <c r="O2161" i="2"/>
  <c r="J2160" i="2"/>
  <c r="G2159" i="2"/>
  <c r="O2159" i="2"/>
  <c r="H2159" i="2"/>
  <c r="P2159" i="2"/>
  <c r="Q2159" i="2"/>
  <c r="M2154" i="2"/>
  <c r="J2153" i="2"/>
  <c r="K2151" i="2"/>
  <c r="G2141" i="2"/>
  <c r="G2134" i="2"/>
  <c r="Q2133" i="2"/>
  <c r="J2133" i="2"/>
  <c r="R2133" i="2"/>
  <c r="K2133" i="2"/>
  <c r="N2128" i="2"/>
  <c r="G2128" i="2"/>
  <c r="O2128" i="2"/>
  <c r="H2128" i="2"/>
  <c r="P2128" i="2"/>
  <c r="J2127" i="2"/>
  <c r="H2126" i="2"/>
  <c r="P2126" i="2"/>
  <c r="Q2126" i="2"/>
  <c r="J2126" i="2"/>
  <c r="R2126" i="2"/>
  <c r="J2120" i="2"/>
  <c r="M2113" i="2"/>
  <c r="G2110" i="2"/>
  <c r="O2110" i="2"/>
  <c r="H2110" i="2"/>
  <c r="P2110" i="2"/>
  <c r="Q2110" i="2"/>
  <c r="J2110" i="2"/>
  <c r="R2110" i="2"/>
  <c r="G2109" i="2"/>
  <c r="K2103" i="2"/>
  <c r="J2095" i="2"/>
  <c r="L2085" i="2"/>
  <c r="K2079" i="2"/>
  <c r="M2078" i="2"/>
  <c r="M2071" i="2"/>
  <c r="N2071" i="2"/>
  <c r="G2071" i="2"/>
  <c r="O2071" i="2"/>
  <c r="H2071" i="2"/>
  <c r="P2071" i="2"/>
  <c r="Q2071" i="2"/>
  <c r="K2062" i="2"/>
  <c r="M2061" i="2"/>
  <c r="L2055" i="2"/>
  <c r="G2053" i="2"/>
  <c r="O2053" i="2"/>
  <c r="H2053" i="2"/>
  <c r="P2053" i="2"/>
  <c r="Q2053" i="2"/>
  <c r="J2053" i="2"/>
  <c r="R2053" i="2"/>
  <c r="K2053" i="2"/>
  <c r="M2007" i="2"/>
  <c r="N2007" i="2"/>
  <c r="G2007" i="2"/>
  <c r="O2007" i="2"/>
  <c r="H2007" i="2"/>
  <c r="P2007" i="2"/>
  <c r="Q2007" i="2"/>
  <c r="J2007" i="2"/>
  <c r="R2007" i="2"/>
  <c r="K2007" i="2"/>
  <c r="M1935" i="2"/>
  <c r="N1935" i="2"/>
  <c r="G1935" i="2"/>
  <c r="O1935" i="2"/>
  <c r="H1935" i="2"/>
  <c r="P1935" i="2"/>
  <c r="Q1935" i="2"/>
  <c r="J1935" i="2"/>
  <c r="R1935" i="2"/>
  <c r="K1935" i="2"/>
  <c r="L1911" i="2"/>
  <c r="L2326" i="2"/>
  <c r="L2310" i="2"/>
  <c r="M2304" i="2"/>
  <c r="L2299" i="2"/>
  <c r="M2242" i="2"/>
  <c r="N2242" i="2"/>
  <c r="J2204" i="2"/>
  <c r="R2204" i="2"/>
  <c r="K2204" i="2"/>
  <c r="M2184" i="2"/>
  <c r="N2335" i="2"/>
  <c r="O2334" i="2"/>
  <c r="G2334" i="2"/>
  <c r="P2333" i="2"/>
  <c r="H2333" i="2"/>
  <c r="N2326" i="2"/>
  <c r="O2325" i="2"/>
  <c r="G2325" i="2"/>
  <c r="P2324" i="2"/>
  <c r="H2324" i="2"/>
  <c r="N2318" i="2"/>
  <c r="O2317" i="2"/>
  <c r="G2317" i="2"/>
  <c r="P2316" i="2"/>
  <c r="H2316" i="2"/>
  <c r="N2310" i="2"/>
  <c r="O2309" i="2"/>
  <c r="G2309" i="2"/>
  <c r="Q2307" i="2"/>
  <c r="H2307" i="2"/>
  <c r="Q2306" i="2"/>
  <c r="H2306" i="2"/>
  <c r="Q2305" i="2"/>
  <c r="H2305" i="2"/>
  <c r="O2304" i="2"/>
  <c r="N2303" i="2"/>
  <c r="O2299" i="2"/>
  <c r="O2298" i="2"/>
  <c r="H2296" i="2"/>
  <c r="P2296" i="2"/>
  <c r="R2280" i="2"/>
  <c r="P2279" i="2"/>
  <c r="H2279" i="2"/>
  <c r="P2278" i="2"/>
  <c r="G2278" i="2"/>
  <c r="P2277" i="2"/>
  <c r="G2277" i="2"/>
  <c r="Q2275" i="2"/>
  <c r="H2275" i="2"/>
  <c r="Q2274" i="2"/>
  <c r="H2274" i="2"/>
  <c r="Q2273" i="2"/>
  <c r="H2273" i="2"/>
  <c r="O2272" i="2"/>
  <c r="N2271" i="2"/>
  <c r="O2267" i="2"/>
  <c r="O2266" i="2"/>
  <c r="O2262" i="2"/>
  <c r="J2261" i="2"/>
  <c r="R2261" i="2"/>
  <c r="K2261" i="2"/>
  <c r="M2258" i="2"/>
  <c r="N2258" i="2"/>
  <c r="R2249" i="2"/>
  <c r="H2249" i="2"/>
  <c r="G2248" i="2"/>
  <c r="O2248" i="2"/>
  <c r="H2248" i="2"/>
  <c r="P2248" i="2"/>
  <c r="H2246" i="2"/>
  <c r="P2245" i="2"/>
  <c r="P2242" i="2"/>
  <c r="N2241" i="2"/>
  <c r="G2241" i="2"/>
  <c r="O2241" i="2"/>
  <c r="R2239" i="2"/>
  <c r="G2239" i="2"/>
  <c r="Q2228" i="2"/>
  <c r="G2228" i="2"/>
  <c r="Q2225" i="2"/>
  <c r="G2225" i="2"/>
  <c r="O2221" i="2"/>
  <c r="J2220" i="2"/>
  <c r="R2220" i="2"/>
  <c r="K2220" i="2"/>
  <c r="M2217" i="2"/>
  <c r="N2217" i="2"/>
  <c r="R2208" i="2"/>
  <c r="H2208" i="2"/>
  <c r="G2207" i="2"/>
  <c r="O2207" i="2"/>
  <c r="H2207" i="2"/>
  <c r="P2207" i="2"/>
  <c r="H2205" i="2"/>
  <c r="P2204" i="2"/>
  <c r="P2201" i="2"/>
  <c r="N2200" i="2"/>
  <c r="G2200" i="2"/>
  <c r="O2200" i="2"/>
  <c r="R2198" i="2"/>
  <c r="G2198" i="2"/>
  <c r="R2191" i="2"/>
  <c r="H2190" i="2"/>
  <c r="P2190" i="2"/>
  <c r="Q2190" i="2"/>
  <c r="H2188" i="2"/>
  <c r="R2185" i="2"/>
  <c r="H2185" i="2"/>
  <c r="Q2184" i="2"/>
  <c r="R2169" i="2"/>
  <c r="G2165" i="2"/>
  <c r="G2158" i="2"/>
  <c r="Q2157" i="2"/>
  <c r="J2157" i="2"/>
  <c r="R2157" i="2"/>
  <c r="K2157" i="2"/>
  <c r="N2152" i="2"/>
  <c r="G2152" i="2"/>
  <c r="O2152" i="2"/>
  <c r="H2152" i="2"/>
  <c r="P2152" i="2"/>
  <c r="J2151" i="2"/>
  <c r="H2150" i="2"/>
  <c r="P2150" i="2"/>
  <c r="Q2150" i="2"/>
  <c r="J2150" i="2"/>
  <c r="R2150" i="2"/>
  <c r="P2141" i="2"/>
  <c r="H2129" i="2"/>
  <c r="H2125" i="2"/>
  <c r="G2118" i="2"/>
  <c r="O2118" i="2"/>
  <c r="H2118" i="2"/>
  <c r="P2118" i="2"/>
  <c r="Q2118" i="2"/>
  <c r="J2118" i="2"/>
  <c r="R2118" i="2"/>
  <c r="G2117" i="2"/>
  <c r="J2103" i="2"/>
  <c r="M2096" i="2"/>
  <c r="N2096" i="2"/>
  <c r="G2096" i="2"/>
  <c r="O2096" i="2"/>
  <c r="H2096" i="2"/>
  <c r="P2096" i="2"/>
  <c r="H2093" i="2"/>
  <c r="P2093" i="2"/>
  <c r="Q2093" i="2"/>
  <c r="J2093" i="2"/>
  <c r="R2093" i="2"/>
  <c r="K2093" i="2"/>
  <c r="J2079" i="2"/>
  <c r="N2070" i="2"/>
  <c r="G2070" i="2"/>
  <c r="O2070" i="2"/>
  <c r="H2070" i="2"/>
  <c r="P2070" i="2"/>
  <c r="Q2070" i="2"/>
  <c r="J2070" i="2"/>
  <c r="R2070" i="2"/>
  <c r="L2061" i="2"/>
  <c r="M2047" i="2"/>
  <c r="N2047" i="2"/>
  <c r="G2047" i="2"/>
  <c r="O2047" i="2"/>
  <c r="H2047" i="2"/>
  <c r="P2047" i="2"/>
  <c r="Q2047" i="2"/>
  <c r="L1991" i="2"/>
  <c r="L1959" i="2"/>
  <c r="M1943" i="2"/>
  <c r="N1943" i="2"/>
  <c r="G1943" i="2"/>
  <c r="O1943" i="2"/>
  <c r="H1943" i="2"/>
  <c r="P1943" i="2"/>
  <c r="Q1943" i="2"/>
  <c r="J1943" i="2"/>
  <c r="R1943" i="2"/>
  <c r="K1943" i="2"/>
  <c r="O2333" i="2"/>
  <c r="P2332" i="2"/>
  <c r="R2330" i="2"/>
  <c r="O2324" i="2"/>
  <c r="P2323" i="2"/>
  <c r="R2321" i="2"/>
  <c r="O2316" i="2"/>
  <c r="P2315" i="2"/>
  <c r="R2313" i="2"/>
  <c r="P2307" i="2"/>
  <c r="G2307" i="2"/>
  <c r="P2306" i="2"/>
  <c r="G2306" i="2"/>
  <c r="P2305" i="2"/>
  <c r="N2304" i="2"/>
  <c r="M2303" i="2"/>
  <c r="J2302" i="2"/>
  <c r="R2302" i="2"/>
  <c r="N2299" i="2"/>
  <c r="M2298" i="2"/>
  <c r="G2297" i="2"/>
  <c r="O2297" i="2"/>
  <c r="L2296" i="2"/>
  <c r="K2295" i="2"/>
  <c r="K2294" i="2"/>
  <c r="J2293" i="2"/>
  <c r="K2291" i="2"/>
  <c r="K2290" i="2"/>
  <c r="K2289" i="2"/>
  <c r="J2288" i="2"/>
  <c r="R2287" i="2"/>
  <c r="Q2286" i="2"/>
  <c r="H2286" i="2"/>
  <c r="Q2285" i="2"/>
  <c r="H2285" i="2"/>
  <c r="R2283" i="2"/>
  <c r="R2282" i="2"/>
  <c r="R2281" i="2"/>
  <c r="Q2280" i="2"/>
  <c r="G2280" i="2"/>
  <c r="O2279" i="2"/>
  <c r="G2279" i="2"/>
  <c r="O2278" i="2"/>
  <c r="O2277" i="2"/>
  <c r="P2275" i="2"/>
  <c r="G2275" i="2"/>
  <c r="P2274" i="2"/>
  <c r="G2274" i="2"/>
  <c r="P2273" i="2"/>
  <c r="N2272" i="2"/>
  <c r="M2271" i="2"/>
  <c r="J2270" i="2"/>
  <c r="R2270" i="2"/>
  <c r="N2267" i="2"/>
  <c r="M2266" i="2"/>
  <c r="G2265" i="2"/>
  <c r="O2265" i="2"/>
  <c r="K2264" i="2"/>
  <c r="R2263" i="2"/>
  <c r="G2263" i="2"/>
  <c r="N2262" i="2"/>
  <c r="M2261" i="2"/>
  <c r="M2259" i="2"/>
  <c r="K2258" i="2"/>
  <c r="J2257" i="2"/>
  <c r="R2256" i="2"/>
  <c r="H2255" i="2"/>
  <c r="P2255" i="2"/>
  <c r="Q2255" i="2"/>
  <c r="K2254" i="2"/>
  <c r="H2253" i="2"/>
  <c r="R2250" i="2"/>
  <c r="H2250" i="2"/>
  <c r="Q2249" i="2"/>
  <c r="M2248" i="2"/>
  <c r="J2247" i="2"/>
  <c r="P2246" i="2"/>
  <c r="G2246" i="2"/>
  <c r="O2245" i="2"/>
  <c r="O2242" i="2"/>
  <c r="L2241" i="2"/>
  <c r="J2240" i="2"/>
  <c r="O2239" i="2"/>
  <c r="Q2238" i="2"/>
  <c r="J2238" i="2"/>
  <c r="R2238" i="2"/>
  <c r="L2237" i="2"/>
  <c r="J2234" i="2"/>
  <c r="H2232" i="2"/>
  <c r="G2231" i="2"/>
  <c r="O2231" i="2"/>
  <c r="H2231" i="2"/>
  <c r="P2231" i="2"/>
  <c r="K2230" i="2"/>
  <c r="H2229" i="2"/>
  <c r="P2228" i="2"/>
  <c r="P2225" i="2"/>
  <c r="N2224" i="2"/>
  <c r="G2224" i="2"/>
  <c r="O2224" i="2"/>
  <c r="K2223" i="2"/>
  <c r="R2222" i="2"/>
  <c r="G2222" i="2"/>
  <c r="N2221" i="2"/>
  <c r="M2220" i="2"/>
  <c r="M2218" i="2"/>
  <c r="K2217" i="2"/>
  <c r="J2216" i="2"/>
  <c r="R2215" i="2"/>
  <c r="H2214" i="2"/>
  <c r="P2214" i="2"/>
  <c r="Q2214" i="2"/>
  <c r="K2213" i="2"/>
  <c r="H2212" i="2"/>
  <c r="R2209" i="2"/>
  <c r="H2209" i="2"/>
  <c r="Q2208" i="2"/>
  <c r="M2207" i="2"/>
  <c r="J2206" i="2"/>
  <c r="P2205" i="2"/>
  <c r="G2205" i="2"/>
  <c r="O2204" i="2"/>
  <c r="O2201" i="2"/>
  <c r="L2200" i="2"/>
  <c r="J2199" i="2"/>
  <c r="O2198" i="2"/>
  <c r="Q2197" i="2"/>
  <c r="J2197" i="2"/>
  <c r="R2197" i="2"/>
  <c r="L2196" i="2"/>
  <c r="J2193" i="2"/>
  <c r="Q2191" i="2"/>
  <c r="L2190" i="2"/>
  <c r="Q2188" i="2"/>
  <c r="G2188" i="2"/>
  <c r="Q2185" i="2"/>
  <c r="G2185" i="2"/>
  <c r="P2184" i="2"/>
  <c r="L2183" i="2"/>
  <c r="G2182" i="2"/>
  <c r="Q2181" i="2"/>
  <c r="J2181" i="2"/>
  <c r="R2181" i="2"/>
  <c r="K2181" i="2"/>
  <c r="N2176" i="2"/>
  <c r="G2176" i="2"/>
  <c r="O2176" i="2"/>
  <c r="H2176" i="2"/>
  <c r="P2176" i="2"/>
  <c r="J2175" i="2"/>
  <c r="H2174" i="2"/>
  <c r="P2174" i="2"/>
  <c r="Q2174" i="2"/>
  <c r="J2174" i="2"/>
  <c r="R2174" i="2"/>
  <c r="Q2169" i="2"/>
  <c r="K2168" i="2"/>
  <c r="R2167" i="2"/>
  <c r="K2166" i="2"/>
  <c r="P2165" i="2"/>
  <c r="K2161" i="2"/>
  <c r="L2159" i="2"/>
  <c r="M2157" i="2"/>
  <c r="H2153" i="2"/>
  <c r="M2152" i="2"/>
  <c r="M2150" i="2"/>
  <c r="H2149" i="2"/>
  <c r="M2145" i="2"/>
  <c r="N2145" i="2"/>
  <c r="G2145" i="2"/>
  <c r="O2145" i="2"/>
  <c r="J2144" i="2"/>
  <c r="G2143" i="2"/>
  <c r="O2143" i="2"/>
  <c r="H2143" i="2"/>
  <c r="P2143" i="2"/>
  <c r="Q2143" i="2"/>
  <c r="O2141" i="2"/>
  <c r="M2138" i="2"/>
  <c r="J2137" i="2"/>
  <c r="R2136" i="2"/>
  <c r="K2135" i="2"/>
  <c r="O2134" i="2"/>
  <c r="L2133" i="2"/>
  <c r="R2129" i="2"/>
  <c r="L2128" i="2"/>
  <c r="L2126" i="2"/>
  <c r="G2125" i="2"/>
  <c r="K2119" i="2"/>
  <c r="N2118" i="2"/>
  <c r="J2111" i="2"/>
  <c r="M2110" i="2"/>
  <c r="M2104" i="2"/>
  <c r="N2104" i="2"/>
  <c r="G2104" i="2"/>
  <c r="O2104" i="2"/>
  <c r="H2104" i="2"/>
  <c r="P2104" i="2"/>
  <c r="H2101" i="2"/>
  <c r="P2101" i="2"/>
  <c r="Q2101" i="2"/>
  <c r="J2101" i="2"/>
  <c r="R2101" i="2"/>
  <c r="K2101" i="2"/>
  <c r="Q2096" i="2"/>
  <c r="K2094" i="2"/>
  <c r="N2093" i="2"/>
  <c r="M2087" i="2"/>
  <c r="N2087" i="2"/>
  <c r="G2087" i="2"/>
  <c r="O2087" i="2"/>
  <c r="H2087" i="2"/>
  <c r="P2087" i="2"/>
  <c r="Q2087" i="2"/>
  <c r="K2078" i="2"/>
  <c r="L2071" i="2"/>
  <c r="G2069" i="2"/>
  <c r="O2069" i="2"/>
  <c r="H2069" i="2"/>
  <c r="P2069" i="2"/>
  <c r="Q2069" i="2"/>
  <c r="J2069" i="2"/>
  <c r="R2069" i="2"/>
  <c r="K2069" i="2"/>
  <c r="J2055" i="2"/>
  <c r="R2047" i="2"/>
  <c r="N2046" i="2"/>
  <c r="G2046" i="2"/>
  <c r="O2046" i="2"/>
  <c r="H2046" i="2"/>
  <c r="P2046" i="2"/>
  <c r="Q2046" i="2"/>
  <c r="J2046" i="2"/>
  <c r="R2046" i="2"/>
  <c r="M2039" i="2"/>
  <c r="N2039" i="2"/>
  <c r="G2039" i="2"/>
  <c r="O2039" i="2"/>
  <c r="H2039" i="2"/>
  <c r="P2039" i="2"/>
  <c r="Q2039" i="2"/>
  <c r="J2039" i="2"/>
  <c r="R2039" i="2"/>
  <c r="N2038" i="2"/>
  <c r="G2038" i="2"/>
  <c r="O2038" i="2"/>
  <c r="H2038" i="2"/>
  <c r="P2038" i="2"/>
  <c r="Q2038" i="2"/>
  <c r="J2038" i="2"/>
  <c r="R2038" i="2"/>
  <c r="K2038" i="2"/>
  <c r="M2032" i="2"/>
  <c r="M2031" i="2"/>
  <c r="N2031" i="2"/>
  <c r="G2031" i="2"/>
  <c r="O2031" i="2"/>
  <c r="H2031" i="2"/>
  <c r="P2031" i="2"/>
  <c r="Q2031" i="2"/>
  <c r="J2031" i="2"/>
  <c r="R2031" i="2"/>
  <c r="N2030" i="2"/>
  <c r="G2030" i="2"/>
  <c r="O2030" i="2"/>
  <c r="H2030" i="2"/>
  <c r="P2030" i="2"/>
  <c r="Q2030" i="2"/>
  <c r="J2030" i="2"/>
  <c r="R2030" i="2"/>
  <c r="K2030" i="2"/>
  <c r="M2024" i="2"/>
  <c r="M2023" i="2"/>
  <c r="N2023" i="2"/>
  <c r="G2023" i="2"/>
  <c r="O2023" i="2"/>
  <c r="H2023" i="2"/>
  <c r="P2023" i="2"/>
  <c r="Q2023" i="2"/>
  <c r="J2023" i="2"/>
  <c r="R2023" i="2"/>
  <c r="N2022" i="2"/>
  <c r="G2022" i="2"/>
  <c r="O2022" i="2"/>
  <c r="H2022" i="2"/>
  <c r="P2022" i="2"/>
  <c r="Q2022" i="2"/>
  <c r="J2022" i="2"/>
  <c r="R2022" i="2"/>
  <c r="K2022" i="2"/>
  <c r="M2016" i="2"/>
  <c r="M2015" i="2"/>
  <c r="N2015" i="2"/>
  <c r="G2015" i="2"/>
  <c r="O2015" i="2"/>
  <c r="H2015" i="2"/>
  <c r="P2015" i="2"/>
  <c r="Q2015" i="2"/>
  <c r="J2015" i="2"/>
  <c r="R2015" i="2"/>
  <c r="N2014" i="2"/>
  <c r="G2014" i="2"/>
  <c r="O2014" i="2"/>
  <c r="H2014" i="2"/>
  <c r="P2014" i="2"/>
  <c r="Q2014" i="2"/>
  <c r="J2014" i="2"/>
  <c r="R2014" i="2"/>
  <c r="K2014" i="2"/>
  <c r="L1999" i="2"/>
  <c r="M1975" i="2"/>
  <c r="N1975" i="2"/>
  <c r="G1975" i="2"/>
  <c r="O1975" i="2"/>
  <c r="H1975" i="2"/>
  <c r="P1975" i="2"/>
  <c r="Q1975" i="2"/>
  <c r="J1975" i="2"/>
  <c r="R1975" i="2"/>
  <c r="K1975" i="2"/>
  <c r="M1951" i="2"/>
  <c r="N1951" i="2"/>
  <c r="G1951" i="2"/>
  <c r="O1951" i="2"/>
  <c r="H1951" i="2"/>
  <c r="P1951" i="2"/>
  <c r="Q1951" i="2"/>
  <c r="J1951" i="2"/>
  <c r="R1951" i="2"/>
  <c r="K1951" i="2"/>
  <c r="L1919" i="2"/>
  <c r="J1892" i="2"/>
  <c r="R1892" i="2"/>
  <c r="G1887" i="2"/>
  <c r="O1887" i="2"/>
  <c r="J1873" i="2"/>
  <c r="R1873" i="2"/>
  <c r="G1868" i="2"/>
  <c r="O1868" i="2"/>
  <c r="J1856" i="2"/>
  <c r="R1856" i="2"/>
  <c r="K1856" i="2"/>
  <c r="M1853" i="2"/>
  <c r="N1853" i="2"/>
  <c r="G1843" i="2"/>
  <c r="O1843" i="2"/>
  <c r="H1843" i="2"/>
  <c r="P1843" i="2"/>
  <c r="N1836" i="2"/>
  <c r="G1836" i="2"/>
  <c r="O1836" i="2"/>
  <c r="H1826" i="2"/>
  <c r="P1826" i="2"/>
  <c r="Q1826" i="2"/>
  <c r="M1820" i="2"/>
  <c r="N1820" i="2"/>
  <c r="G1820" i="2"/>
  <c r="O1820" i="2"/>
  <c r="Q1820" i="2"/>
  <c r="G1794" i="2"/>
  <c r="O1794" i="2"/>
  <c r="H1794" i="2"/>
  <c r="P1794" i="2"/>
  <c r="Q1794" i="2"/>
  <c r="K1794" i="2"/>
  <c r="Q1792" i="2"/>
  <c r="J1792" i="2"/>
  <c r="R1792" i="2"/>
  <c r="K1792" i="2"/>
  <c r="M1792" i="2"/>
  <c r="G1786" i="2"/>
  <c r="O1786" i="2"/>
  <c r="H1786" i="2"/>
  <c r="P1786" i="2"/>
  <c r="Q1786" i="2"/>
  <c r="J1786" i="2"/>
  <c r="R1786" i="2"/>
  <c r="K1786" i="2"/>
  <c r="N1655" i="2"/>
  <c r="H1655" i="2"/>
  <c r="P1655" i="2"/>
  <c r="Q1655" i="2"/>
  <c r="J1655" i="2"/>
  <c r="R1655" i="2"/>
  <c r="K1655" i="2"/>
  <c r="G1655" i="2"/>
  <c r="L1655" i="2"/>
  <c r="M1655" i="2"/>
  <c r="O1655" i="2"/>
  <c r="J1643" i="2"/>
  <c r="M1643" i="2"/>
  <c r="M1973" i="2"/>
  <c r="R1968" i="2"/>
  <c r="J1968" i="2"/>
  <c r="M1965" i="2"/>
  <c r="R1960" i="2"/>
  <c r="J1960" i="2"/>
  <c r="M1957" i="2"/>
  <c r="H1894" i="2"/>
  <c r="P1894" i="2"/>
  <c r="L1892" i="2"/>
  <c r="L1891" i="2"/>
  <c r="L1887" i="2"/>
  <c r="H1875" i="2"/>
  <c r="P1875" i="2"/>
  <c r="L1873" i="2"/>
  <c r="L1872" i="2"/>
  <c r="L1868" i="2"/>
  <c r="N1860" i="2"/>
  <c r="G1860" i="2"/>
  <c r="O1860" i="2"/>
  <c r="M1856" i="2"/>
  <c r="K1853" i="2"/>
  <c r="H1850" i="2"/>
  <c r="P1850" i="2"/>
  <c r="Q1850" i="2"/>
  <c r="M1843" i="2"/>
  <c r="L1836" i="2"/>
  <c r="Q1833" i="2"/>
  <c r="J1833" i="2"/>
  <c r="R1833" i="2"/>
  <c r="L1826" i="2"/>
  <c r="L1820" i="2"/>
  <c r="M1812" i="2"/>
  <c r="N1812" i="2"/>
  <c r="G1812" i="2"/>
  <c r="O1812" i="2"/>
  <c r="Q1812" i="2"/>
  <c r="N1794" i="2"/>
  <c r="N1792" i="2"/>
  <c r="M1780" i="2"/>
  <c r="N1780" i="2"/>
  <c r="G1780" i="2"/>
  <c r="O1780" i="2"/>
  <c r="H1780" i="2"/>
  <c r="P1780" i="2"/>
  <c r="Q1780" i="2"/>
  <c r="M1640" i="2"/>
  <c r="G1640" i="2"/>
  <c r="O1640" i="2"/>
  <c r="H1640" i="2"/>
  <c r="P1640" i="2"/>
  <c r="Q1640" i="2"/>
  <c r="J1640" i="2"/>
  <c r="R1640" i="2"/>
  <c r="K1640" i="2"/>
  <c r="L1640" i="2"/>
  <c r="N1640" i="2"/>
  <c r="G1511" i="2"/>
  <c r="O1511" i="2"/>
  <c r="Q1511" i="2"/>
  <c r="N1511" i="2"/>
  <c r="P1511" i="2"/>
  <c r="H1511" i="2"/>
  <c r="R1511" i="2"/>
  <c r="J1511" i="2"/>
  <c r="K1511" i="2"/>
  <c r="L1511" i="2"/>
  <c r="M1511" i="2"/>
  <c r="K2006" i="2"/>
  <c r="K1998" i="2"/>
  <c r="K1990" i="2"/>
  <c r="K1982" i="2"/>
  <c r="O1954" i="2"/>
  <c r="G1954" i="2"/>
  <c r="K1950" i="2"/>
  <c r="K1942" i="2"/>
  <c r="K1934" i="2"/>
  <c r="K1926" i="2"/>
  <c r="K1918" i="2"/>
  <c r="K1910" i="2"/>
  <c r="J1900" i="2"/>
  <c r="R1900" i="2"/>
  <c r="G1895" i="2"/>
  <c r="O1895" i="2"/>
  <c r="L1894" i="2"/>
  <c r="K1893" i="2"/>
  <c r="K1892" i="2"/>
  <c r="J1891" i="2"/>
  <c r="K1889" i="2"/>
  <c r="K1888" i="2"/>
  <c r="K1887" i="2"/>
  <c r="J1881" i="2"/>
  <c r="R1881" i="2"/>
  <c r="G1876" i="2"/>
  <c r="O1876" i="2"/>
  <c r="L1875" i="2"/>
  <c r="K1874" i="2"/>
  <c r="K1873" i="2"/>
  <c r="J1872" i="2"/>
  <c r="K1870" i="2"/>
  <c r="K1869" i="2"/>
  <c r="K1868" i="2"/>
  <c r="J1867" i="2"/>
  <c r="L1860" i="2"/>
  <c r="Q1857" i="2"/>
  <c r="J1857" i="2"/>
  <c r="R1857" i="2"/>
  <c r="L1856" i="2"/>
  <c r="J1853" i="2"/>
  <c r="L1850" i="2"/>
  <c r="L1843" i="2"/>
  <c r="J1840" i="2"/>
  <c r="R1840" i="2"/>
  <c r="K1840" i="2"/>
  <c r="M1837" i="2"/>
  <c r="N1837" i="2"/>
  <c r="K1836" i="2"/>
  <c r="L1833" i="2"/>
  <c r="G1827" i="2"/>
  <c r="O1827" i="2"/>
  <c r="H1827" i="2"/>
  <c r="P1827" i="2"/>
  <c r="K1826" i="2"/>
  <c r="K1820" i="2"/>
  <c r="N1819" i="2"/>
  <c r="G1819" i="2"/>
  <c r="O1819" i="2"/>
  <c r="H1819" i="2"/>
  <c r="P1819" i="2"/>
  <c r="J1819" i="2"/>
  <c r="R1819" i="2"/>
  <c r="G1816" i="2"/>
  <c r="L1812" i="2"/>
  <c r="H1808" i="2"/>
  <c r="M1804" i="2"/>
  <c r="N1804" i="2"/>
  <c r="G1804" i="2"/>
  <c r="O1804" i="2"/>
  <c r="Q1804" i="2"/>
  <c r="L1802" i="2"/>
  <c r="M1794" i="2"/>
  <c r="L1792" i="2"/>
  <c r="L1787" i="2"/>
  <c r="N1786" i="2"/>
  <c r="R1780" i="2"/>
  <c r="N1779" i="2"/>
  <c r="G1779" i="2"/>
  <c r="O1779" i="2"/>
  <c r="H1779" i="2"/>
  <c r="P1779" i="2"/>
  <c r="Q1779" i="2"/>
  <c r="J1779" i="2"/>
  <c r="R1779" i="2"/>
  <c r="N1687" i="2"/>
  <c r="H1687" i="2"/>
  <c r="P1687" i="2"/>
  <c r="Q1687" i="2"/>
  <c r="K1687" i="2"/>
  <c r="R1687" i="2"/>
  <c r="G1687" i="2"/>
  <c r="J1687" i="2"/>
  <c r="L1687" i="2"/>
  <c r="M1687" i="2"/>
  <c r="H1518" i="2"/>
  <c r="P1518" i="2"/>
  <c r="J1518" i="2"/>
  <c r="R1518" i="2"/>
  <c r="O1518" i="2"/>
  <c r="Q1518" i="2"/>
  <c r="G1518" i="2"/>
  <c r="K1518" i="2"/>
  <c r="L1518" i="2"/>
  <c r="M1518" i="2"/>
  <c r="N1518" i="2"/>
  <c r="O2121" i="2"/>
  <c r="G2121" i="2"/>
  <c r="O2113" i="2"/>
  <c r="G2113" i="2"/>
  <c r="O2105" i="2"/>
  <c r="G2105" i="2"/>
  <c r="O2097" i="2"/>
  <c r="G2097" i="2"/>
  <c r="O2089" i="2"/>
  <c r="G2089" i="2"/>
  <c r="P2088" i="2"/>
  <c r="H2088" i="2"/>
  <c r="O2081" i="2"/>
  <c r="G2081" i="2"/>
  <c r="P2080" i="2"/>
  <c r="H2080" i="2"/>
  <c r="O2073" i="2"/>
  <c r="G2073" i="2"/>
  <c r="P2072" i="2"/>
  <c r="H2072" i="2"/>
  <c r="O2065" i="2"/>
  <c r="G2065" i="2"/>
  <c r="P2064" i="2"/>
  <c r="H2064" i="2"/>
  <c r="O2057" i="2"/>
  <c r="G2057" i="2"/>
  <c r="P2056" i="2"/>
  <c r="H2056" i="2"/>
  <c r="O2049" i="2"/>
  <c r="G2049" i="2"/>
  <c r="P2048" i="2"/>
  <c r="H2048" i="2"/>
  <c r="O2041" i="2"/>
  <c r="G2041" i="2"/>
  <c r="P2040" i="2"/>
  <c r="H2040" i="2"/>
  <c r="K2037" i="2"/>
  <c r="O2033" i="2"/>
  <c r="G2033" i="2"/>
  <c r="P2032" i="2"/>
  <c r="H2032" i="2"/>
  <c r="K2029" i="2"/>
  <c r="O2025" i="2"/>
  <c r="G2025" i="2"/>
  <c r="P2024" i="2"/>
  <c r="H2024" i="2"/>
  <c r="K2021" i="2"/>
  <c r="O2017" i="2"/>
  <c r="G2017" i="2"/>
  <c r="P2016" i="2"/>
  <c r="H2016" i="2"/>
  <c r="K2013" i="2"/>
  <c r="O2009" i="2"/>
  <c r="G2009" i="2"/>
  <c r="P2008" i="2"/>
  <c r="H2008" i="2"/>
  <c r="R2006" i="2"/>
  <c r="J2006" i="2"/>
  <c r="K2005" i="2"/>
  <c r="O2001" i="2"/>
  <c r="G2001" i="2"/>
  <c r="P2000" i="2"/>
  <c r="H2000" i="2"/>
  <c r="R1998" i="2"/>
  <c r="J1998" i="2"/>
  <c r="K1997" i="2"/>
  <c r="O1993" i="2"/>
  <c r="G1993" i="2"/>
  <c r="P1992" i="2"/>
  <c r="H1992" i="2"/>
  <c r="R1990" i="2"/>
  <c r="J1990" i="2"/>
  <c r="K1989" i="2"/>
  <c r="O1985" i="2"/>
  <c r="G1985" i="2"/>
  <c r="P1984" i="2"/>
  <c r="H1984" i="2"/>
  <c r="R1982" i="2"/>
  <c r="J1982" i="2"/>
  <c r="K1981" i="2"/>
  <c r="O1977" i="2"/>
  <c r="G1977" i="2"/>
  <c r="P1976" i="2"/>
  <c r="H1976" i="2"/>
  <c r="R1974" i="2"/>
  <c r="J1974" i="2"/>
  <c r="K1973" i="2"/>
  <c r="O1969" i="2"/>
  <c r="G1969" i="2"/>
  <c r="P1968" i="2"/>
  <c r="H1968" i="2"/>
  <c r="R1966" i="2"/>
  <c r="J1966" i="2"/>
  <c r="K1965" i="2"/>
  <c r="O1961" i="2"/>
  <c r="G1961" i="2"/>
  <c r="P1960" i="2"/>
  <c r="H1960" i="2"/>
  <c r="R1958" i="2"/>
  <c r="J1958" i="2"/>
  <c r="K1957" i="2"/>
  <c r="O1953" i="2"/>
  <c r="G1953" i="2"/>
  <c r="P1952" i="2"/>
  <c r="H1952" i="2"/>
  <c r="R1950" i="2"/>
  <c r="J1950" i="2"/>
  <c r="K1949" i="2"/>
  <c r="O1945" i="2"/>
  <c r="G1945" i="2"/>
  <c r="P1944" i="2"/>
  <c r="H1944" i="2"/>
  <c r="R1942" i="2"/>
  <c r="J1942" i="2"/>
  <c r="K1941" i="2"/>
  <c r="O1937" i="2"/>
  <c r="G1937" i="2"/>
  <c r="P1936" i="2"/>
  <c r="H1936" i="2"/>
  <c r="R1934" i="2"/>
  <c r="J1934" i="2"/>
  <c r="K1933" i="2"/>
  <c r="O1929" i="2"/>
  <c r="G1929" i="2"/>
  <c r="P1928" i="2"/>
  <c r="H1928" i="2"/>
  <c r="R1926" i="2"/>
  <c r="J1926" i="2"/>
  <c r="K1925" i="2"/>
  <c r="O1921" i="2"/>
  <c r="G1921" i="2"/>
  <c r="P1920" i="2"/>
  <c r="H1920" i="2"/>
  <c r="R1918" i="2"/>
  <c r="J1918" i="2"/>
  <c r="K1917" i="2"/>
  <c r="O1913" i="2"/>
  <c r="G1913" i="2"/>
  <c r="P1912" i="2"/>
  <c r="H1912" i="2"/>
  <c r="R1910" i="2"/>
  <c r="J1910" i="2"/>
  <c r="K1909" i="2"/>
  <c r="H1902" i="2"/>
  <c r="P1902" i="2"/>
  <c r="L1900" i="2"/>
  <c r="L1899" i="2"/>
  <c r="L1895" i="2"/>
  <c r="K1894" i="2"/>
  <c r="J1893" i="2"/>
  <c r="R1891" i="2"/>
  <c r="J1889" i="2"/>
  <c r="J1888" i="2"/>
  <c r="J1887" i="2"/>
  <c r="R1886" i="2"/>
  <c r="O1885" i="2"/>
  <c r="H1883" i="2"/>
  <c r="P1883" i="2"/>
  <c r="L1881" i="2"/>
  <c r="L1880" i="2"/>
  <c r="L1876" i="2"/>
  <c r="K1875" i="2"/>
  <c r="J1874" i="2"/>
  <c r="R1872" i="2"/>
  <c r="J1870" i="2"/>
  <c r="J1869" i="2"/>
  <c r="J1868" i="2"/>
  <c r="R1867" i="2"/>
  <c r="P1866" i="2"/>
  <c r="H1866" i="2"/>
  <c r="O1865" i="2"/>
  <c r="J1864" i="2"/>
  <c r="R1864" i="2"/>
  <c r="K1864" i="2"/>
  <c r="M1861" i="2"/>
  <c r="N1861" i="2"/>
  <c r="K1860" i="2"/>
  <c r="L1857" i="2"/>
  <c r="R1852" i="2"/>
  <c r="H1852" i="2"/>
  <c r="G1851" i="2"/>
  <c r="O1851" i="2"/>
  <c r="H1851" i="2"/>
  <c r="P1851" i="2"/>
  <c r="K1850" i="2"/>
  <c r="H1849" i="2"/>
  <c r="P1848" i="2"/>
  <c r="P1845" i="2"/>
  <c r="N1844" i="2"/>
  <c r="G1844" i="2"/>
  <c r="O1844" i="2"/>
  <c r="K1843" i="2"/>
  <c r="R1842" i="2"/>
  <c r="G1842" i="2"/>
  <c r="M1840" i="2"/>
  <c r="K1837" i="2"/>
  <c r="J1836" i="2"/>
  <c r="R1835" i="2"/>
  <c r="H1834" i="2"/>
  <c r="P1834" i="2"/>
  <c r="Q1834" i="2"/>
  <c r="K1833" i="2"/>
  <c r="H1832" i="2"/>
  <c r="R1829" i="2"/>
  <c r="H1829" i="2"/>
  <c r="Q1828" i="2"/>
  <c r="M1827" i="2"/>
  <c r="J1826" i="2"/>
  <c r="P1825" i="2"/>
  <c r="G1825" i="2"/>
  <c r="J1820" i="2"/>
  <c r="Q1819" i="2"/>
  <c r="K1812" i="2"/>
  <c r="N1811" i="2"/>
  <c r="G1811" i="2"/>
  <c r="O1811" i="2"/>
  <c r="H1811" i="2"/>
  <c r="P1811" i="2"/>
  <c r="J1811" i="2"/>
  <c r="R1811" i="2"/>
  <c r="L1804" i="2"/>
  <c r="H1800" i="2"/>
  <c r="M1796" i="2"/>
  <c r="N1796" i="2"/>
  <c r="G1796" i="2"/>
  <c r="O1796" i="2"/>
  <c r="Q1796" i="2"/>
  <c r="L1794" i="2"/>
  <c r="M1786" i="2"/>
  <c r="L1780" i="2"/>
  <c r="G1778" i="2"/>
  <c r="O1778" i="2"/>
  <c r="H1778" i="2"/>
  <c r="P1778" i="2"/>
  <c r="Q1778" i="2"/>
  <c r="J1778" i="2"/>
  <c r="R1778" i="2"/>
  <c r="K1778" i="2"/>
  <c r="M1772" i="2"/>
  <c r="N1772" i="2"/>
  <c r="G1772" i="2"/>
  <c r="O1772" i="2"/>
  <c r="H1772" i="2"/>
  <c r="P1772" i="2"/>
  <c r="Q1772" i="2"/>
  <c r="J1772" i="2"/>
  <c r="R1772" i="2"/>
  <c r="N1771" i="2"/>
  <c r="G1771" i="2"/>
  <c r="O1771" i="2"/>
  <c r="H1771" i="2"/>
  <c r="P1771" i="2"/>
  <c r="Q1771" i="2"/>
  <c r="J1771" i="2"/>
  <c r="R1771" i="2"/>
  <c r="K1771" i="2"/>
  <c r="J1725" i="2"/>
  <c r="R1725" i="2"/>
  <c r="K1725" i="2"/>
  <c r="O1725" i="2"/>
  <c r="P1725" i="2"/>
  <c r="G1725" i="2"/>
  <c r="Q1725" i="2"/>
  <c r="H1725" i="2"/>
  <c r="L1725" i="2"/>
  <c r="M1725" i="2"/>
  <c r="M1722" i="2"/>
  <c r="N1722" i="2"/>
  <c r="O1722" i="2"/>
  <c r="P1722" i="2"/>
  <c r="G1722" i="2"/>
  <c r="Q1722" i="2"/>
  <c r="H1722" i="2"/>
  <c r="R1722" i="2"/>
  <c r="J1722" i="2"/>
  <c r="K1722" i="2"/>
  <c r="M1696" i="2"/>
  <c r="G1696" i="2"/>
  <c r="O1696" i="2"/>
  <c r="H1696" i="2"/>
  <c r="P1696" i="2"/>
  <c r="R1696" i="2"/>
  <c r="J1696" i="2"/>
  <c r="K1696" i="2"/>
  <c r="L1696" i="2"/>
  <c r="N1696" i="2"/>
  <c r="K2180" i="2"/>
  <c r="K2172" i="2"/>
  <c r="K2164" i="2"/>
  <c r="K2156" i="2"/>
  <c r="K2148" i="2"/>
  <c r="K2140" i="2"/>
  <c r="K2132" i="2"/>
  <c r="K2124" i="2"/>
  <c r="N2121" i="2"/>
  <c r="K2116" i="2"/>
  <c r="N2113" i="2"/>
  <c r="K2108" i="2"/>
  <c r="N2105" i="2"/>
  <c r="K2100" i="2"/>
  <c r="N2097" i="2"/>
  <c r="K2092" i="2"/>
  <c r="N2089" i="2"/>
  <c r="O2088" i="2"/>
  <c r="G2088" i="2"/>
  <c r="K2084" i="2"/>
  <c r="N2081" i="2"/>
  <c r="O2080" i="2"/>
  <c r="G2080" i="2"/>
  <c r="K2076" i="2"/>
  <c r="N2073" i="2"/>
  <c r="O2072" i="2"/>
  <c r="G2072" i="2"/>
  <c r="K2068" i="2"/>
  <c r="N2065" i="2"/>
  <c r="O2064" i="2"/>
  <c r="G2064" i="2"/>
  <c r="K2060" i="2"/>
  <c r="N2057" i="2"/>
  <c r="O2056" i="2"/>
  <c r="G2056" i="2"/>
  <c r="K2052" i="2"/>
  <c r="N2049" i="2"/>
  <c r="O2048" i="2"/>
  <c r="G2048" i="2"/>
  <c r="K2044" i="2"/>
  <c r="N2041" i="2"/>
  <c r="O2040" i="2"/>
  <c r="G2040" i="2"/>
  <c r="R2037" i="2"/>
  <c r="J2037" i="2"/>
  <c r="K2036" i="2"/>
  <c r="N2033" i="2"/>
  <c r="O2032" i="2"/>
  <c r="G2032" i="2"/>
  <c r="R2029" i="2"/>
  <c r="J2029" i="2"/>
  <c r="K2028" i="2"/>
  <c r="N2025" i="2"/>
  <c r="O2024" i="2"/>
  <c r="G2024" i="2"/>
  <c r="R2021" i="2"/>
  <c r="J2021" i="2"/>
  <c r="K2020" i="2"/>
  <c r="N2017" i="2"/>
  <c r="O2016" i="2"/>
  <c r="G2016" i="2"/>
  <c r="R2013" i="2"/>
  <c r="J2013" i="2"/>
  <c r="K2012" i="2"/>
  <c r="N2009" i="2"/>
  <c r="O2008" i="2"/>
  <c r="G2008" i="2"/>
  <c r="Q2006" i="2"/>
  <c r="R2005" i="2"/>
  <c r="J2005" i="2"/>
  <c r="K2004" i="2"/>
  <c r="N2001" i="2"/>
  <c r="O2000" i="2"/>
  <c r="G2000" i="2"/>
  <c r="Q1998" i="2"/>
  <c r="R1997" i="2"/>
  <c r="J1997" i="2"/>
  <c r="K1996" i="2"/>
  <c r="N1993" i="2"/>
  <c r="O1992" i="2"/>
  <c r="G1992" i="2"/>
  <c r="Q1990" i="2"/>
  <c r="R1989" i="2"/>
  <c r="J1989" i="2"/>
  <c r="K1988" i="2"/>
  <c r="N1985" i="2"/>
  <c r="O1984" i="2"/>
  <c r="G1984" i="2"/>
  <c r="Q1982" i="2"/>
  <c r="R1981" i="2"/>
  <c r="J1981" i="2"/>
  <c r="K1980" i="2"/>
  <c r="N1977" i="2"/>
  <c r="O1976" i="2"/>
  <c r="G1976" i="2"/>
  <c r="Q1974" i="2"/>
  <c r="R1973" i="2"/>
  <c r="J1973" i="2"/>
  <c r="K1972" i="2"/>
  <c r="N1969" i="2"/>
  <c r="O1968" i="2"/>
  <c r="G1968" i="2"/>
  <c r="Q1966" i="2"/>
  <c r="R1965" i="2"/>
  <c r="J1965" i="2"/>
  <c r="K1964" i="2"/>
  <c r="N1961" i="2"/>
  <c r="O1960" i="2"/>
  <c r="G1960" i="2"/>
  <c r="Q1958" i="2"/>
  <c r="R1957" i="2"/>
  <c r="J1957" i="2"/>
  <c r="K1956" i="2"/>
  <c r="N1953" i="2"/>
  <c r="O1952" i="2"/>
  <c r="G1952" i="2"/>
  <c r="Q1950" i="2"/>
  <c r="R1949" i="2"/>
  <c r="J1949" i="2"/>
  <c r="K1948" i="2"/>
  <c r="N1945" i="2"/>
  <c r="O1944" i="2"/>
  <c r="G1944" i="2"/>
  <c r="Q1942" i="2"/>
  <c r="R1941" i="2"/>
  <c r="J1941" i="2"/>
  <c r="K1940" i="2"/>
  <c r="N1937" i="2"/>
  <c r="O1936" i="2"/>
  <c r="G1936" i="2"/>
  <c r="Q1934" i="2"/>
  <c r="R1933" i="2"/>
  <c r="J1933" i="2"/>
  <c r="K1932" i="2"/>
  <c r="N1929" i="2"/>
  <c r="O1928" i="2"/>
  <c r="G1928" i="2"/>
  <c r="Q1926" i="2"/>
  <c r="R1925" i="2"/>
  <c r="J1925" i="2"/>
  <c r="K1924" i="2"/>
  <c r="N1921" i="2"/>
  <c r="O1920" i="2"/>
  <c r="G1920" i="2"/>
  <c r="Q1918" i="2"/>
  <c r="R1917" i="2"/>
  <c r="J1917" i="2"/>
  <c r="K1916" i="2"/>
  <c r="N1913" i="2"/>
  <c r="O1912" i="2"/>
  <c r="G1912" i="2"/>
  <c r="Q1910" i="2"/>
  <c r="R1909" i="2"/>
  <c r="J1909" i="2"/>
  <c r="K1908" i="2"/>
  <c r="N1905" i="2"/>
  <c r="M1904" i="2"/>
  <c r="G1903" i="2"/>
  <c r="O1903" i="2"/>
  <c r="L1902" i="2"/>
  <c r="K1901" i="2"/>
  <c r="K1900" i="2"/>
  <c r="J1899" i="2"/>
  <c r="K1897" i="2"/>
  <c r="K1896" i="2"/>
  <c r="K1895" i="2"/>
  <c r="J1894" i="2"/>
  <c r="R1893" i="2"/>
  <c r="Q1892" i="2"/>
  <c r="H1892" i="2"/>
  <c r="Q1891" i="2"/>
  <c r="H1891" i="2"/>
  <c r="R1889" i="2"/>
  <c r="R1888" i="2"/>
  <c r="R1887" i="2"/>
  <c r="Q1886" i="2"/>
  <c r="M1885" i="2"/>
  <c r="G1884" i="2"/>
  <c r="O1884" i="2"/>
  <c r="L1883" i="2"/>
  <c r="K1882" i="2"/>
  <c r="K1881" i="2"/>
  <c r="J1880" i="2"/>
  <c r="K1878" i="2"/>
  <c r="K1877" i="2"/>
  <c r="K1876" i="2"/>
  <c r="J1875" i="2"/>
  <c r="R1874" i="2"/>
  <c r="Q1873" i="2"/>
  <c r="H1873" i="2"/>
  <c r="Q1872" i="2"/>
  <c r="H1872" i="2"/>
  <c r="R1870" i="2"/>
  <c r="R1869" i="2"/>
  <c r="R1868" i="2"/>
  <c r="Q1867" i="2"/>
  <c r="G1867" i="2"/>
  <c r="O1866" i="2"/>
  <c r="G1866" i="2"/>
  <c r="M1864" i="2"/>
  <c r="M1862" i="2"/>
  <c r="K1861" i="2"/>
  <c r="J1860" i="2"/>
  <c r="R1859" i="2"/>
  <c r="H1858" i="2"/>
  <c r="P1858" i="2"/>
  <c r="Q1858" i="2"/>
  <c r="K1857" i="2"/>
  <c r="H1856" i="2"/>
  <c r="R1853" i="2"/>
  <c r="H1853" i="2"/>
  <c r="Q1852" i="2"/>
  <c r="M1851" i="2"/>
  <c r="J1850" i="2"/>
  <c r="P1849" i="2"/>
  <c r="G1849" i="2"/>
  <c r="J1843" i="2"/>
  <c r="O1842" i="2"/>
  <c r="Q1841" i="2"/>
  <c r="J1841" i="2"/>
  <c r="R1841" i="2"/>
  <c r="L1840" i="2"/>
  <c r="J1837" i="2"/>
  <c r="L1834" i="2"/>
  <c r="Q1832" i="2"/>
  <c r="G1832" i="2"/>
  <c r="Q1829" i="2"/>
  <c r="G1829" i="2"/>
  <c r="L1827" i="2"/>
  <c r="O1825" i="2"/>
  <c r="J1824" i="2"/>
  <c r="R1824" i="2"/>
  <c r="K1824" i="2"/>
  <c r="M1821" i="2"/>
  <c r="M1819" i="2"/>
  <c r="J1812" i="2"/>
  <c r="Q1811" i="2"/>
  <c r="K1804" i="2"/>
  <c r="N1803" i="2"/>
  <c r="G1803" i="2"/>
  <c r="O1803" i="2"/>
  <c r="H1803" i="2"/>
  <c r="P1803" i="2"/>
  <c r="J1803" i="2"/>
  <c r="R1803" i="2"/>
  <c r="G1800" i="2"/>
  <c r="J1794" i="2"/>
  <c r="H1792" i="2"/>
  <c r="L1786" i="2"/>
  <c r="K1780" i="2"/>
  <c r="M1779" i="2"/>
  <c r="K1650" i="2"/>
  <c r="M1650" i="2"/>
  <c r="N1650" i="2"/>
  <c r="G1650" i="2"/>
  <c r="O1650" i="2"/>
  <c r="H1650" i="2"/>
  <c r="P1650" i="2"/>
  <c r="J1650" i="2"/>
  <c r="L1650" i="2"/>
  <c r="Q1650" i="2"/>
  <c r="R1650" i="2"/>
  <c r="R2180" i="2"/>
  <c r="R2172" i="2"/>
  <c r="R2164" i="2"/>
  <c r="R2156" i="2"/>
  <c r="R2148" i="2"/>
  <c r="R2140" i="2"/>
  <c r="R2132" i="2"/>
  <c r="R2124" i="2"/>
  <c r="R2116" i="2"/>
  <c r="R2108" i="2"/>
  <c r="R2100" i="2"/>
  <c r="R2092" i="2"/>
  <c r="N2088" i="2"/>
  <c r="R2084" i="2"/>
  <c r="N2080" i="2"/>
  <c r="R2076" i="2"/>
  <c r="N2072" i="2"/>
  <c r="R2068" i="2"/>
  <c r="N2064" i="2"/>
  <c r="R2060" i="2"/>
  <c r="N2056" i="2"/>
  <c r="R2052" i="2"/>
  <c r="N2048" i="2"/>
  <c r="R2044" i="2"/>
  <c r="N2040" i="2"/>
  <c r="Q2037" i="2"/>
  <c r="R2036" i="2"/>
  <c r="N2032" i="2"/>
  <c r="Q2029" i="2"/>
  <c r="R2028" i="2"/>
  <c r="N2024" i="2"/>
  <c r="Q2021" i="2"/>
  <c r="R2020" i="2"/>
  <c r="N2016" i="2"/>
  <c r="Q2013" i="2"/>
  <c r="R2012" i="2"/>
  <c r="N2008" i="2"/>
  <c r="P2006" i="2"/>
  <c r="H2006" i="2"/>
  <c r="Q2005" i="2"/>
  <c r="R2004" i="2"/>
  <c r="N2000" i="2"/>
  <c r="P1998" i="2"/>
  <c r="H1998" i="2"/>
  <c r="Q1997" i="2"/>
  <c r="R1996" i="2"/>
  <c r="N1992" i="2"/>
  <c r="P1990" i="2"/>
  <c r="H1990" i="2"/>
  <c r="Q1989" i="2"/>
  <c r="R1988" i="2"/>
  <c r="N1984" i="2"/>
  <c r="P1982" i="2"/>
  <c r="H1982" i="2"/>
  <c r="Q1981" i="2"/>
  <c r="R1980" i="2"/>
  <c r="N1976" i="2"/>
  <c r="P1974" i="2"/>
  <c r="H1974" i="2"/>
  <c r="Q1973" i="2"/>
  <c r="R1972" i="2"/>
  <c r="N1968" i="2"/>
  <c r="P1966" i="2"/>
  <c r="H1966" i="2"/>
  <c r="Q1965" i="2"/>
  <c r="R1964" i="2"/>
  <c r="N1960" i="2"/>
  <c r="P1958" i="2"/>
  <c r="H1958" i="2"/>
  <c r="Q1957" i="2"/>
  <c r="R1956" i="2"/>
  <c r="N1952" i="2"/>
  <c r="P1950" i="2"/>
  <c r="H1950" i="2"/>
  <c r="Q1949" i="2"/>
  <c r="R1948" i="2"/>
  <c r="N1944" i="2"/>
  <c r="P1942" i="2"/>
  <c r="H1942" i="2"/>
  <c r="Q1941" i="2"/>
  <c r="R1940" i="2"/>
  <c r="N1936" i="2"/>
  <c r="P1934" i="2"/>
  <c r="H1934" i="2"/>
  <c r="Q1933" i="2"/>
  <c r="R1932" i="2"/>
  <c r="N1928" i="2"/>
  <c r="P1926" i="2"/>
  <c r="H1926" i="2"/>
  <c r="Q1925" i="2"/>
  <c r="R1924" i="2"/>
  <c r="N1920" i="2"/>
  <c r="P1918" i="2"/>
  <c r="H1918" i="2"/>
  <c r="Q1917" i="2"/>
  <c r="R1916" i="2"/>
  <c r="N1912" i="2"/>
  <c r="P1910" i="2"/>
  <c r="H1910" i="2"/>
  <c r="Q1909" i="2"/>
  <c r="R1908" i="2"/>
  <c r="J1908" i="2"/>
  <c r="K1902" i="2"/>
  <c r="J1901" i="2"/>
  <c r="R1899" i="2"/>
  <c r="J1897" i="2"/>
  <c r="J1896" i="2"/>
  <c r="J1895" i="2"/>
  <c r="R1894" i="2"/>
  <c r="P1893" i="2"/>
  <c r="H1893" i="2"/>
  <c r="P1892" i="2"/>
  <c r="G1892" i="2"/>
  <c r="P1891" i="2"/>
  <c r="G1891" i="2"/>
  <c r="Q1889" i="2"/>
  <c r="H1889" i="2"/>
  <c r="Q1888" i="2"/>
  <c r="H1888" i="2"/>
  <c r="Q1887" i="2"/>
  <c r="H1887" i="2"/>
  <c r="R1880" i="2"/>
  <c r="J1876" i="2"/>
  <c r="R1875" i="2"/>
  <c r="P1874" i="2"/>
  <c r="H1874" i="2"/>
  <c r="P1873" i="2"/>
  <c r="G1873" i="2"/>
  <c r="P1872" i="2"/>
  <c r="G1872" i="2"/>
  <c r="Q1870" i="2"/>
  <c r="H1870" i="2"/>
  <c r="Q1869" i="2"/>
  <c r="H1869" i="2"/>
  <c r="Q1868" i="2"/>
  <c r="H1868" i="2"/>
  <c r="O1867" i="2"/>
  <c r="N1866" i="2"/>
  <c r="Q1865" i="2"/>
  <c r="J1865" i="2"/>
  <c r="R1865" i="2"/>
  <c r="Q1856" i="2"/>
  <c r="G1856" i="2"/>
  <c r="Q1853" i="2"/>
  <c r="G1853" i="2"/>
  <c r="O1849" i="2"/>
  <c r="J1848" i="2"/>
  <c r="R1848" i="2"/>
  <c r="K1848" i="2"/>
  <c r="M1845" i="2"/>
  <c r="N1845" i="2"/>
  <c r="R1836" i="2"/>
  <c r="H1836" i="2"/>
  <c r="G1835" i="2"/>
  <c r="O1835" i="2"/>
  <c r="H1835" i="2"/>
  <c r="P1835" i="2"/>
  <c r="H1833" i="2"/>
  <c r="P1832" i="2"/>
  <c r="P1829" i="2"/>
  <c r="N1828" i="2"/>
  <c r="G1828" i="2"/>
  <c r="O1828" i="2"/>
  <c r="K1827" i="2"/>
  <c r="R1826" i="2"/>
  <c r="G1826" i="2"/>
  <c r="H1820" i="2"/>
  <c r="L1819" i="2"/>
  <c r="G1818" i="2"/>
  <c r="O1818" i="2"/>
  <c r="H1818" i="2"/>
  <c r="P1818" i="2"/>
  <c r="Q1818" i="2"/>
  <c r="K1818" i="2"/>
  <c r="Q1816" i="2"/>
  <c r="J1816" i="2"/>
  <c r="R1816" i="2"/>
  <c r="K1816" i="2"/>
  <c r="M1816" i="2"/>
  <c r="N1795" i="2"/>
  <c r="G1795" i="2"/>
  <c r="O1795" i="2"/>
  <c r="H1795" i="2"/>
  <c r="P1795" i="2"/>
  <c r="J1795" i="2"/>
  <c r="R1795" i="2"/>
  <c r="G1792" i="2"/>
  <c r="J1780" i="2"/>
  <c r="P2037" i="2"/>
  <c r="H2037" i="2"/>
  <c r="P2029" i="2"/>
  <c r="H2029" i="2"/>
  <c r="P2021" i="2"/>
  <c r="H2021" i="2"/>
  <c r="P2013" i="2"/>
  <c r="H2013" i="2"/>
  <c r="O2006" i="2"/>
  <c r="G2006" i="2"/>
  <c r="P2005" i="2"/>
  <c r="H2005" i="2"/>
  <c r="O1998" i="2"/>
  <c r="G1998" i="2"/>
  <c r="P1997" i="2"/>
  <c r="H1997" i="2"/>
  <c r="O1990" i="2"/>
  <c r="G1990" i="2"/>
  <c r="P1989" i="2"/>
  <c r="H1989" i="2"/>
  <c r="O1982" i="2"/>
  <c r="G1982" i="2"/>
  <c r="P1981" i="2"/>
  <c r="H1981" i="2"/>
  <c r="O1974" i="2"/>
  <c r="G1974" i="2"/>
  <c r="P1973" i="2"/>
  <c r="H1973" i="2"/>
  <c r="O1966" i="2"/>
  <c r="P1965" i="2"/>
  <c r="H1965" i="2"/>
  <c r="O1958" i="2"/>
  <c r="P1957" i="2"/>
  <c r="H1957" i="2"/>
  <c r="O1950" i="2"/>
  <c r="G1950" i="2"/>
  <c r="P1949" i="2"/>
  <c r="H1949" i="2"/>
  <c r="O1942" i="2"/>
  <c r="G1942" i="2"/>
  <c r="P1941" i="2"/>
  <c r="H1941" i="2"/>
  <c r="O1934" i="2"/>
  <c r="G1934" i="2"/>
  <c r="P1933" i="2"/>
  <c r="H1933" i="2"/>
  <c r="O1926" i="2"/>
  <c r="G1926" i="2"/>
  <c r="P1925" i="2"/>
  <c r="H1925" i="2"/>
  <c r="O1918" i="2"/>
  <c r="G1918" i="2"/>
  <c r="P1917" i="2"/>
  <c r="H1917" i="2"/>
  <c r="O1910" i="2"/>
  <c r="G1910" i="2"/>
  <c r="P1909" i="2"/>
  <c r="H1909" i="2"/>
  <c r="J1902" i="2"/>
  <c r="Q1900" i="2"/>
  <c r="H1900" i="2"/>
  <c r="Q1899" i="2"/>
  <c r="H1899" i="2"/>
  <c r="R1895" i="2"/>
  <c r="Q1894" i="2"/>
  <c r="G1894" i="2"/>
  <c r="O1893" i="2"/>
  <c r="G1893" i="2"/>
  <c r="O1892" i="2"/>
  <c r="O1891" i="2"/>
  <c r="P1889" i="2"/>
  <c r="G1889" i="2"/>
  <c r="P1888" i="2"/>
  <c r="G1888" i="2"/>
  <c r="P1887" i="2"/>
  <c r="Q1881" i="2"/>
  <c r="H1881" i="2"/>
  <c r="Q1880" i="2"/>
  <c r="H1880" i="2"/>
  <c r="R1876" i="2"/>
  <c r="Q1875" i="2"/>
  <c r="G1875" i="2"/>
  <c r="O1874" i="2"/>
  <c r="G1874" i="2"/>
  <c r="O1873" i="2"/>
  <c r="O1872" i="2"/>
  <c r="P1870" i="2"/>
  <c r="G1870" i="2"/>
  <c r="P1869" i="2"/>
  <c r="G1869" i="2"/>
  <c r="P1868" i="2"/>
  <c r="M1866" i="2"/>
  <c r="R1860" i="2"/>
  <c r="H1860" i="2"/>
  <c r="G1859" i="2"/>
  <c r="O1859" i="2"/>
  <c r="H1859" i="2"/>
  <c r="P1859" i="2"/>
  <c r="H1857" i="2"/>
  <c r="P1856" i="2"/>
  <c r="P1853" i="2"/>
  <c r="N1852" i="2"/>
  <c r="G1852" i="2"/>
  <c r="O1852" i="2"/>
  <c r="R1850" i="2"/>
  <c r="G1850" i="2"/>
  <c r="M1848" i="2"/>
  <c r="M1846" i="2"/>
  <c r="R1843" i="2"/>
  <c r="H1842" i="2"/>
  <c r="P1842" i="2"/>
  <c r="Q1842" i="2"/>
  <c r="H1840" i="2"/>
  <c r="R1837" i="2"/>
  <c r="H1837" i="2"/>
  <c r="Q1836" i="2"/>
  <c r="P1833" i="2"/>
  <c r="G1833" i="2"/>
  <c r="J1827" i="2"/>
  <c r="O1826" i="2"/>
  <c r="Q1825" i="2"/>
  <c r="J1825" i="2"/>
  <c r="R1825" i="2"/>
  <c r="K1819" i="2"/>
  <c r="H1812" i="2"/>
  <c r="G1810" i="2"/>
  <c r="O1810" i="2"/>
  <c r="H1810" i="2"/>
  <c r="P1810" i="2"/>
  <c r="Q1810" i="2"/>
  <c r="K1810" i="2"/>
  <c r="Q1808" i="2"/>
  <c r="J1808" i="2"/>
  <c r="R1808" i="2"/>
  <c r="K1808" i="2"/>
  <c r="M1808" i="2"/>
  <c r="M1805" i="2"/>
  <c r="Q1795" i="2"/>
  <c r="M1788" i="2"/>
  <c r="N1788" i="2"/>
  <c r="G1788" i="2"/>
  <c r="O1788" i="2"/>
  <c r="H1788" i="2"/>
  <c r="P1788" i="2"/>
  <c r="Q1788" i="2"/>
  <c r="K1779" i="2"/>
  <c r="Q1742" i="2"/>
  <c r="M1742" i="2"/>
  <c r="N1742" i="2"/>
  <c r="G1742" i="2"/>
  <c r="O1742" i="2"/>
  <c r="H1742" i="2"/>
  <c r="P1742" i="2"/>
  <c r="R1742" i="2"/>
  <c r="J1742" i="2"/>
  <c r="K1742" i="2"/>
  <c r="H1735" i="2"/>
  <c r="P1735" i="2"/>
  <c r="Q1735" i="2"/>
  <c r="N1735" i="2"/>
  <c r="O1735" i="2"/>
  <c r="G1735" i="2"/>
  <c r="R1735" i="2"/>
  <c r="J1735" i="2"/>
  <c r="K1735" i="2"/>
  <c r="L1735" i="2"/>
  <c r="O1687" i="2"/>
  <c r="O2037" i="2"/>
  <c r="O2029" i="2"/>
  <c r="O2021" i="2"/>
  <c r="O2013" i="2"/>
  <c r="O2005" i="2"/>
  <c r="O1997" i="2"/>
  <c r="O1989" i="2"/>
  <c r="O1981" i="2"/>
  <c r="O1973" i="2"/>
  <c r="O1965" i="2"/>
  <c r="O1957" i="2"/>
  <c r="O1949" i="2"/>
  <c r="O1941" i="2"/>
  <c r="O1933" i="2"/>
  <c r="O1925" i="2"/>
  <c r="O1917" i="2"/>
  <c r="O1909" i="2"/>
  <c r="P1900" i="2"/>
  <c r="G1900" i="2"/>
  <c r="P1899" i="2"/>
  <c r="G1899" i="2"/>
  <c r="Q1895" i="2"/>
  <c r="H1895" i="2"/>
  <c r="O1894" i="2"/>
  <c r="N1893" i="2"/>
  <c r="N1892" i="2"/>
  <c r="N1891" i="2"/>
  <c r="O1889" i="2"/>
  <c r="O1888" i="2"/>
  <c r="N1887" i="2"/>
  <c r="P1881" i="2"/>
  <c r="G1881" i="2"/>
  <c r="P1880" i="2"/>
  <c r="G1880" i="2"/>
  <c r="Q1876" i="2"/>
  <c r="H1876" i="2"/>
  <c r="O1875" i="2"/>
  <c r="N1874" i="2"/>
  <c r="N1873" i="2"/>
  <c r="N1872" i="2"/>
  <c r="O1870" i="2"/>
  <c r="O1869" i="2"/>
  <c r="N1868" i="2"/>
  <c r="H1867" i="2"/>
  <c r="P1867" i="2"/>
  <c r="Q1860" i="2"/>
  <c r="P1857" i="2"/>
  <c r="G1857" i="2"/>
  <c r="O1856" i="2"/>
  <c r="O1853" i="2"/>
  <c r="O1850" i="2"/>
  <c r="Q1849" i="2"/>
  <c r="J1849" i="2"/>
  <c r="R1849" i="2"/>
  <c r="Q1843" i="2"/>
  <c r="P1836" i="2"/>
  <c r="O1833" i="2"/>
  <c r="J1832" i="2"/>
  <c r="R1832" i="2"/>
  <c r="K1832" i="2"/>
  <c r="M1829" i="2"/>
  <c r="N1829" i="2"/>
  <c r="N1826" i="2"/>
  <c r="R1820" i="2"/>
  <c r="G1802" i="2"/>
  <c r="O1802" i="2"/>
  <c r="H1802" i="2"/>
  <c r="P1802" i="2"/>
  <c r="Q1802" i="2"/>
  <c r="K1802" i="2"/>
  <c r="Q1800" i="2"/>
  <c r="J1800" i="2"/>
  <c r="R1800" i="2"/>
  <c r="K1800" i="2"/>
  <c r="M1800" i="2"/>
  <c r="M1797" i="2"/>
  <c r="P1792" i="2"/>
  <c r="N1787" i="2"/>
  <c r="G1787" i="2"/>
  <c r="O1787" i="2"/>
  <c r="H1787" i="2"/>
  <c r="P1787" i="2"/>
  <c r="Q1787" i="2"/>
  <c r="J1787" i="2"/>
  <c r="R1787" i="2"/>
  <c r="H1743" i="2"/>
  <c r="P1743" i="2"/>
  <c r="N1743" i="2"/>
  <c r="O1743" i="2"/>
  <c r="G1743" i="2"/>
  <c r="Q1743" i="2"/>
  <c r="R1743" i="2"/>
  <c r="J1743" i="2"/>
  <c r="K1743" i="2"/>
  <c r="L1743" i="2"/>
  <c r="M1712" i="2"/>
  <c r="G1712" i="2"/>
  <c r="O1712" i="2"/>
  <c r="H1712" i="2"/>
  <c r="P1712" i="2"/>
  <c r="R1712" i="2"/>
  <c r="J1712" i="2"/>
  <c r="K1712" i="2"/>
  <c r="L1712" i="2"/>
  <c r="N1712" i="2"/>
  <c r="J1749" i="2"/>
  <c r="R1749" i="2"/>
  <c r="G1744" i="2"/>
  <c r="O1744" i="2"/>
  <c r="N1729" i="2"/>
  <c r="G1729" i="2"/>
  <c r="O1729" i="2"/>
  <c r="H1719" i="2"/>
  <c r="P1719" i="2"/>
  <c r="Q1719" i="2"/>
  <c r="H1717" i="2"/>
  <c r="P1717" i="2"/>
  <c r="J1717" i="2"/>
  <c r="R1717" i="2"/>
  <c r="K1717" i="2"/>
  <c r="J1715" i="2"/>
  <c r="M1715" i="2"/>
  <c r="G1710" i="2"/>
  <c r="O1710" i="2"/>
  <c r="Q1710" i="2"/>
  <c r="J1710" i="2"/>
  <c r="R1710" i="2"/>
  <c r="N1703" i="2"/>
  <c r="H1703" i="2"/>
  <c r="P1703" i="2"/>
  <c r="Q1703" i="2"/>
  <c r="H1701" i="2"/>
  <c r="P1701" i="2"/>
  <c r="J1701" i="2"/>
  <c r="R1701" i="2"/>
  <c r="K1701" i="2"/>
  <c r="J1699" i="2"/>
  <c r="M1699" i="2"/>
  <c r="G1694" i="2"/>
  <c r="O1694" i="2"/>
  <c r="Q1694" i="2"/>
  <c r="J1694" i="2"/>
  <c r="R1694" i="2"/>
  <c r="N1647" i="2"/>
  <c r="H1647" i="2"/>
  <c r="P1647" i="2"/>
  <c r="Q1647" i="2"/>
  <c r="J1647" i="2"/>
  <c r="R1647" i="2"/>
  <c r="K1647" i="2"/>
  <c r="K1642" i="2"/>
  <c r="M1642" i="2"/>
  <c r="N1642" i="2"/>
  <c r="G1642" i="2"/>
  <c r="O1642" i="2"/>
  <c r="H1642" i="2"/>
  <c r="P1642" i="2"/>
  <c r="J1635" i="2"/>
  <c r="M1635" i="2"/>
  <c r="M1632" i="2"/>
  <c r="G1632" i="2"/>
  <c r="O1632" i="2"/>
  <c r="H1632" i="2"/>
  <c r="P1632" i="2"/>
  <c r="Q1632" i="2"/>
  <c r="J1632" i="2"/>
  <c r="R1632" i="2"/>
  <c r="M1504" i="2"/>
  <c r="J1504" i="2"/>
  <c r="H1451" i="2"/>
  <c r="P1451" i="2"/>
  <c r="J1451" i="2"/>
  <c r="R1451" i="2"/>
  <c r="K1451" i="2"/>
  <c r="M1451" i="2"/>
  <c r="G1451" i="2"/>
  <c r="L1451" i="2"/>
  <c r="N1451" i="2"/>
  <c r="O1451" i="2"/>
  <c r="M1391" i="2"/>
  <c r="J1391" i="2"/>
  <c r="J1280" i="2"/>
  <c r="M1280" i="2"/>
  <c r="H1751" i="2"/>
  <c r="P1751" i="2"/>
  <c r="L1749" i="2"/>
  <c r="L1748" i="2"/>
  <c r="L1744" i="2"/>
  <c r="G1736" i="2"/>
  <c r="O1736" i="2"/>
  <c r="H1736" i="2"/>
  <c r="P1736" i="2"/>
  <c r="L1729" i="2"/>
  <c r="Q1726" i="2"/>
  <c r="J1726" i="2"/>
  <c r="R1726" i="2"/>
  <c r="L1719" i="2"/>
  <c r="N1717" i="2"/>
  <c r="M1710" i="2"/>
  <c r="K1706" i="2"/>
  <c r="M1706" i="2"/>
  <c r="N1706" i="2"/>
  <c r="L1703" i="2"/>
  <c r="N1701" i="2"/>
  <c r="M1694" i="2"/>
  <c r="K1690" i="2"/>
  <c r="M1690" i="2"/>
  <c r="N1690" i="2"/>
  <c r="K1682" i="2"/>
  <c r="M1682" i="2"/>
  <c r="N1682" i="2"/>
  <c r="H1682" i="2"/>
  <c r="P1682" i="2"/>
  <c r="M1680" i="2"/>
  <c r="G1680" i="2"/>
  <c r="O1680" i="2"/>
  <c r="H1680" i="2"/>
  <c r="P1680" i="2"/>
  <c r="J1680" i="2"/>
  <c r="R1680" i="2"/>
  <c r="K1674" i="2"/>
  <c r="M1674" i="2"/>
  <c r="N1674" i="2"/>
  <c r="H1674" i="2"/>
  <c r="P1674" i="2"/>
  <c r="M1672" i="2"/>
  <c r="G1672" i="2"/>
  <c r="O1672" i="2"/>
  <c r="H1672" i="2"/>
  <c r="P1672" i="2"/>
  <c r="J1672" i="2"/>
  <c r="R1672" i="2"/>
  <c r="O1647" i="2"/>
  <c r="R1642" i="2"/>
  <c r="N1639" i="2"/>
  <c r="H1639" i="2"/>
  <c r="P1639" i="2"/>
  <c r="Q1639" i="2"/>
  <c r="J1639" i="2"/>
  <c r="R1639" i="2"/>
  <c r="K1639" i="2"/>
  <c r="K1634" i="2"/>
  <c r="M1634" i="2"/>
  <c r="N1634" i="2"/>
  <c r="G1634" i="2"/>
  <c r="O1634" i="2"/>
  <c r="H1634" i="2"/>
  <c r="P1634" i="2"/>
  <c r="J1627" i="2"/>
  <c r="M1627" i="2"/>
  <c r="M1624" i="2"/>
  <c r="G1624" i="2"/>
  <c r="O1624" i="2"/>
  <c r="H1624" i="2"/>
  <c r="P1624" i="2"/>
  <c r="Q1624" i="2"/>
  <c r="J1624" i="2"/>
  <c r="R1624" i="2"/>
  <c r="M1608" i="2"/>
  <c r="N1608" i="2"/>
  <c r="G1608" i="2"/>
  <c r="O1608" i="2"/>
  <c r="H1608" i="2"/>
  <c r="P1608" i="2"/>
  <c r="Q1608" i="2"/>
  <c r="J1608" i="2"/>
  <c r="R1608" i="2"/>
  <c r="K1608" i="2"/>
  <c r="K1571" i="2"/>
  <c r="N1571" i="2"/>
  <c r="O1571" i="2"/>
  <c r="G1571" i="2"/>
  <c r="P1571" i="2"/>
  <c r="H1571" i="2"/>
  <c r="Q1571" i="2"/>
  <c r="R1571" i="2"/>
  <c r="J1571" i="2"/>
  <c r="L1571" i="2"/>
  <c r="G1567" i="2"/>
  <c r="O1567" i="2"/>
  <c r="N1567" i="2"/>
  <c r="P1567" i="2"/>
  <c r="H1567" i="2"/>
  <c r="Q1567" i="2"/>
  <c r="R1567" i="2"/>
  <c r="J1567" i="2"/>
  <c r="K1567" i="2"/>
  <c r="L1567" i="2"/>
  <c r="M1565" i="2"/>
  <c r="J1565" i="2"/>
  <c r="M1562" i="2"/>
  <c r="J1562" i="2"/>
  <c r="M1560" i="2"/>
  <c r="J1560" i="2"/>
  <c r="O1790" i="2"/>
  <c r="G1790" i="2"/>
  <c r="P1789" i="2"/>
  <c r="H1789" i="2"/>
  <c r="M1784" i="2"/>
  <c r="O1782" i="2"/>
  <c r="G1782" i="2"/>
  <c r="M1776" i="2"/>
  <c r="K1770" i="2"/>
  <c r="M1768" i="2"/>
  <c r="J1757" i="2"/>
  <c r="R1757" i="2"/>
  <c r="G1752" i="2"/>
  <c r="O1752" i="2"/>
  <c r="L1751" i="2"/>
  <c r="K1750" i="2"/>
  <c r="K1749" i="2"/>
  <c r="J1748" i="2"/>
  <c r="K1746" i="2"/>
  <c r="K1745" i="2"/>
  <c r="K1744" i="2"/>
  <c r="Q1741" i="2"/>
  <c r="H1741" i="2"/>
  <c r="R1738" i="2"/>
  <c r="H1738" i="2"/>
  <c r="M1736" i="2"/>
  <c r="M1730" i="2"/>
  <c r="N1730" i="2"/>
  <c r="K1729" i="2"/>
  <c r="L1726" i="2"/>
  <c r="G1720" i="2"/>
  <c r="O1720" i="2"/>
  <c r="H1720" i="2"/>
  <c r="P1720" i="2"/>
  <c r="K1719" i="2"/>
  <c r="M1717" i="2"/>
  <c r="L1710" i="2"/>
  <c r="L1706" i="2"/>
  <c r="K1703" i="2"/>
  <c r="M1701" i="2"/>
  <c r="L1694" i="2"/>
  <c r="L1690" i="2"/>
  <c r="O1682" i="2"/>
  <c r="Q1680" i="2"/>
  <c r="O1674" i="2"/>
  <c r="Q1672" i="2"/>
  <c r="M1647" i="2"/>
  <c r="Q1642" i="2"/>
  <c r="O1639" i="2"/>
  <c r="R1634" i="2"/>
  <c r="N1632" i="2"/>
  <c r="N1631" i="2"/>
  <c r="H1631" i="2"/>
  <c r="P1631" i="2"/>
  <c r="Q1631" i="2"/>
  <c r="J1631" i="2"/>
  <c r="R1631" i="2"/>
  <c r="K1631" i="2"/>
  <c r="K1626" i="2"/>
  <c r="M1626" i="2"/>
  <c r="N1626" i="2"/>
  <c r="G1626" i="2"/>
  <c r="O1626" i="2"/>
  <c r="H1626" i="2"/>
  <c r="P1626" i="2"/>
  <c r="J1619" i="2"/>
  <c r="M1619" i="2"/>
  <c r="M1616" i="2"/>
  <c r="G1616" i="2"/>
  <c r="O1616" i="2"/>
  <c r="H1616" i="2"/>
  <c r="P1616" i="2"/>
  <c r="Q1616" i="2"/>
  <c r="J1616" i="2"/>
  <c r="R1616" i="2"/>
  <c r="M1584" i="2"/>
  <c r="N1584" i="2"/>
  <c r="G1584" i="2"/>
  <c r="O1584" i="2"/>
  <c r="H1584" i="2"/>
  <c r="P1584" i="2"/>
  <c r="Q1584" i="2"/>
  <c r="J1584" i="2"/>
  <c r="R1584" i="2"/>
  <c r="K1584" i="2"/>
  <c r="J1572" i="2"/>
  <c r="R1572" i="2"/>
  <c r="N1572" i="2"/>
  <c r="O1572" i="2"/>
  <c r="G1572" i="2"/>
  <c r="P1572" i="2"/>
  <c r="H1572" i="2"/>
  <c r="Q1572" i="2"/>
  <c r="K1572" i="2"/>
  <c r="L1572" i="2"/>
  <c r="K1539" i="2"/>
  <c r="N1539" i="2"/>
  <c r="O1539" i="2"/>
  <c r="G1539" i="2"/>
  <c r="P1539" i="2"/>
  <c r="H1539" i="2"/>
  <c r="Q1539" i="2"/>
  <c r="R1539" i="2"/>
  <c r="J1539" i="2"/>
  <c r="L1539" i="2"/>
  <c r="G1535" i="2"/>
  <c r="O1535" i="2"/>
  <c r="N1535" i="2"/>
  <c r="P1535" i="2"/>
  <c r="H1535" i="2"/>
  <c r="Q1535" i="2"/>
  <c r="R1535" i="2"/>
  <c r="J1535" i="2"/>
  <c r="K1535" i="2"/>
  <c r="L1535" i="2"/>
  <c r="M1415" i="2"/>
  <c r="J1415" i="2"/>
  <c r="M1297" i="2"/>
  <c r="N1297" i="2"/>
  <c r="G1297" i="2"/>
  <c r="O1297" i="2"/>
  <c r="Q1297" i="2"/>
  <c r="R1297" i="2"/>
  <c r="H1297" i="2"/>
  <c r="J1297" i="2"/>
  <c r="K1297" i="2"/>
  <c r="L1297" i="2"/>
  <c r="P1297" i="2"/>
  <c r="R1770" i="2"/>
  <c r="J1770" i="2"/>
  <c r="H1759" i="2"/>
  <c r="P1759" i="2"/>
  <c r="L1757" i="2"/>
  <c r="L1756" i="2"/>
  <c r="L1752" i="2"/>
  <c r="K1751" i="2"/>
  <c r="J1750" i="2"/>
  <c r="R1748" i="2"/>
  <c r="J1746" i="2"/>
  <c r="J1745" i="2"/>
  <c r="J1744" i="2"/>
  <c r="P1741" i="2"/>
  <c r="G1741" i="2"/>
  <c r="Q1738" i="2"/>
  <c r="G1738" i="2"/>
  <c r="L1736" i="2"/>
  <c r="J1733" i="2"/>
  <c r="R1733" i="2"/>
  <c r="K1733" i="2"/>
  <c r="K1730" i="2"/>
  <c r="J1729" i="2"/>
  <c r="H1727" i="2"/>
  <c r="P1727" i="2"/>
  <c r="Q1727" i="2"/>
  <c r="K1726" i="2"/>
  <c r="M1720" i="2"/>
  <c r="J1719" i="2"/>
  <c r="L1717" i="2"/>
  <c r="K1710" i="2"/>
  <c r="J1706" i="2"/>
  <c r="M1704" i="2"/>
  <c r="G1704" i="2"/>
  <c r="O1704" i="2"/>
  <c r="H1704" i="2"/>
  <c r="P1704" i="2"/>
  <c r="J1703" i="2"/>
  <c r="L1701" i="2"/>
  <c r="K1694" i="2"/>
  <c r="J1690" i="2"/>
  <c r="M1688" i="2"/>
  <c r="G1688" i="2"/>
  <c r="O1688" i="2"/>
  <c r="H1688" i="2"/>
  <c r="P1688" i="2"/>
  <c r="L1682" i="2"/>
  <c r="N1680" i="2"/>
  <c r="L1674" i="2"/>
  <c r="N1672" i="2"/>
  <c r="L1647" i="2"/>
  <c r="L1642" i="2"/>
  <c r="M1639" i="2"/>
  <c r="Q1634" i="2"/>
  <c r="L1632" i="2"/>
  <c r="O1631" i="2"/>
  <c r="R1626" i="2"/>
  <c r="N1624" i="2"/>
  <c r="N1623" i="2"/>
  <c r="H1623" i="2"/>
  <c r="P1623" i="2"/>
  <c r="Q1623" i="2"/>
  <c r="J1623" i="2"/>
  <c r="R1623" i="2"/>
  <c r="K1623" i="2"/>
  <c r="K1618" i="2"/>
  <c r="M1618" i="2"/>
  <c r="N1618" i="2"/>
  <c r="G1618" i="2"/>
  <c r="O1618" i="2"/>
  <c r="H1618" i="2"/>
  <c r="P1618" i="2"/>
  <c r="M1592" i="2"/>
  <c r="N1592" i="2"/>
  <c r="G1592" i="2"/>
  <c r="O1592" i="2"/>
  <c r="H1592" i="2"/>
  <c r="P1592" i="2"/>
  <c r="Q1592" i="2"/>
  <c r="J1592" i="2"/>
  <c r="R1592" i="2"/>
  <c r="K1592" i="2"/>
  <c r="J1540" i="2"/>
  <c r="R1540" i="2"/>
  <c r="N1540" i="2"/>
  <c r="O1540" i="2"/>
  <c r="G1540" i="2"/>
  <c r="P1540" i="2"/>
  <c r="H1540" i="2"/>
  <c r="Q1540" i="2"/>
  <c r="K1540" i="2"/>
  <c r="L1540" i="2"/>
  <c r="N1821" i="2"/>
  <c r="R1817" i="2"/>
  <c r="J1817" i="2"/>
  <c r="N1813" i="2"/>
  <c r="R1809" i="2"/>
  <c r="J1809" i="2"/>
  <c r="N1805" i="2"/>
  <c r="R1801" i="2"/>
  <c r="J1801" i="2"/>
  <c r="N1797" i="2"/>
  <c r="R1793" i="2"/>
  <c r="J1793" i="2"/>
  <c r="N1789" i="2"/>
  <c r="R1785" i="2"/>
  <c r="J1785" i="2"/>
  <c r="K1784" i="2"/>
  <c r="M1782" i="2"/>
  <c r="R1777" i="2"/>
  <c r="J1777" i="2"/>
  <c r="K1776" i="2"/>
  <c r="N1773" i="2"/>
  <c r="Q1770" i="2"/>
  <c r="R1769" i="2"/>
  <c r="J1769" i="2"/>
  <c r="K1768" i="2"/>
  <c r="J1765" i="2"/>
  <c r="R1765" i="2"/>
  <c r="M1761" i="2"/>
  <c r="G1760" i="2"/>
  <c r="O1760" i="2"/>
  <c r="L1759" i="2"/>
  <c r="K1758" i="2"/>
  <c r="K1757" i="2"/>
  <c r="J1756" i="2"/>
  <c r="K1754" i="2"/>
  <c r="K1753" i="2"/>
  <c r="K1752" i="2"/>
  <c r="J1751" i="2"/>
  <c r="R1750" i="2"/>
  <c r="Q1749" i="2"/>
  <c r="H1749" i="2"/>
  <c r="Q1748" i="2"/>
  <c r="H1748" i="2"/>
  <c r="R1746" i="2"/>
  <c r="R1745" i="2"/>
  <c r="R1744" i="2"/>
  <c r="O1741" i="2"/>
  <c r="P1738" i="2"/>
  <c r="N1737" i="2"/>
  <c r="G1737" i="2"/>
  <c r="O1737" i="2"/>
  <c r="K1736" i="2"/>
  <c r="M1733" i="2"/>
  <c r="J1730" i="2"/>
  <c r="L1727" i="2"/>
  <c r="L1720" i="2"/>
  <c r="G1718" i="2"/>
  <c r="O1718" i="2"/>
  <c r="Q1718" i="2"/>
  <c r="J1718" i="2"/>
  <c r="R1718" i="2"/>
  <c r="N1711" i="2"/>
  <c r="H1711" i="2"/>
  <c r="P1711" i="2"/>
  <c r="Q1711" i="2"/>
  <c r="H1709" i="2"/>
  <c r="P1709" i="2"/>
  <c r="J1709" i="2"/>
  <c r="R1709" i="2"/>
  <c r="K1709" i="2"/>
  <c r="J1707" i="2"/>
  <c r="M1707" i="2"/>
  <c r="N1704" i="2"/>
  <c r="G1702" i="2"/>
  <c r="O1702" i="2"/>
  <c r="Q1702" i="2"/>
  <c r="J1702" i="2"/>
  <c r="R1702" i="2"/>
  <c r="N1695" i="2"/>
  <c r="H1695" i="2"/>
  <c r="P1695" i="2"/>
  <c r="Q1695" i="2"/>
  <c r="H1693" i="2"/>
  <c r="P1693" i="2"/>
  <c r="J1693" i="2"/>
  <c r="R1693" i="2"/>
  <c r="K1693" i="2"/>
  <c r="J1691" i="2"/>
  <c r="M1691" i="2"/>
  <c r="N1688" i="2"/>
  <c r="J1682" i="2"/>
  <c r="L1680" i="2"/>
  <c r="H1677" i="2"/>
  <c r="P1677" i="2"/>
  <c r="J1677" i="2"/>
  <c r="R1677" i="2"/>
  <c r="K1677" i="2"/>
  <c r="M1677" i="2"/>
  <c r="J1674" i="2"/>
  <c r="L1672" i="2"/>
  <c r="H1669" i="2"/>
  <c r="P1669" i="2"/>
  <c r="J1669" i="2"/>
  <c r="R1669" i="2"/>
  <c r="K1669" i="2"/>
  <c r="M1669" i="2"/>
  <c r="J1667" i="2"/>
  <c r="M1667" i="2"/>
  <c r="M1664" i="2"/>
  <c r="G1664" i="2"/>
  <c r="O1664" i="2"/>
  <c r="H1664" i="2"/>
  <c r="P1664" i="2"/>
  <c r="Q1664" i="2"/>
  <c r="J1664" i="2"/>
  <c r="R1664" i="2"/>
  <c r="J1642" i="2"/>
  <c r="L1639" i="2"/>
  <c r="L1634" i="2"/>
  <c r="K1632" i="2"/>
  <c r="M1631" i="2"/>
  <c r="Q1626" i="2"/>
  <c r="L1624" i="2"/>
  <c r="O1623" i="2"/>
  <c r="R1618" i="2"/>
  <c r="N1616" i="2"/>
  <c r="N1615" i="2"/>
  <c r="H1615" i="2"/>
  <c r="P1615" i="2"/>
  <c r="Q1615" i="2"/>
  <c r="J1615" i="2"/>
  <c r="R1615" i="2"/>
  <c r="K1615" i="2"/>
  <c r="M1600" i="2"/>
  <c r="N1600" i="2"/>
  <c r="G1600" i="2"/>
  <c r="O1600" i="2"/>
  <c r="H1600" i="2"/>
  <c r="P1600" i="2"/>
  <c r="Q1600" i="2"/>
  <c r="J1600" i="2"/>
  <c r="R1600" i="2"/>
  <c r="K1600" i="2"/>
  <c r="K1523" i="2"/>
  <c r="M1523" i="2"/>
  <c r="O1523" i="2"/>
  <c r="P1523" i="2"/>
  <c r="G1523" i="2"/>
  <c r="Q1523" i="2"/>
  <c r="H1523" i="2"/>
  <c r="R1523" i="2"/>
  <c r="J1523" i="2"/>
  <c r="L1523" i="2"/>
  <c r="Q1451" i="2"/>
  <c r="Q1817" i="2"/>
  <c r="Q1809" i="2"/>
  <c r="Q1801" i="2"/>
  <c r="Q1793" i="2"/>
  <c r="R1784" i="2"/>
  <c r="J1784" i="2"/>
  <c r="Q1777" i="2"/>
  <c r="R1776" i="2"/>
  <c r="J1776" i="2"/>
  <c r="P1770" i="2"/>
  <c r="H1770" i="2"/>
  <c r="Q1769" i="2"/>
  <c r="R1768" i="2"/>
  <c r="J1768" i="2"/>
  <c r="M1762" i="2"/>
  <c r="K1759" i="2"/>
  <c r="J1758" i="2"/>
  <c r="R1756" i="2"/>
  <c r="J1754" i="2"/>
  <c r="J1753" i="2"/>
  <c r="J1752" i="2"/>
  <c r="R1751" i="2"/>
  <c r="P1750" i="2"/>
  <c r="H1750" i="2"/>
  <c r="P1749" i="2"/>
  <c r="G1749" i="2"/>
  <c r="P1748" i="2"/>
  <c r="G1748" i="2"/>
  <c r="Q1746" i="2"/>
  <c r="H1746" i="2"/>
  <c r="Q1745" i="2"/>
  <c r="H1745" i="2"/>
  <c r="Q1744" i="2"/>
  <c r="H1744" i="2"/>
  <c r="J1736" i="2"/>
  <c r="Q1734" i="2"/>
  <c r="J1734" i="2"/>
  <c r="R1734" i="2"/>
  <c r="L1733" i="2"/>
  <c r="R1729" i="2"/>
  <c r="H1729" i="2"/>
  <c r="G1728" i="2"/>
  <c r="O1728" i="2"/>
  <c r="H1728" i="2"/>
  <c r="P1728" i="2"/>
  <c r="K1727" i="2"/>
  <c r="H1726" i="2"/>
  <c r="N1721" i="2"/>
  <c r="G1721" i="2"/>
  <c r="O1721" i="2"/>
  <c r="K1720" i="2"/>
  <c r="R1719" i="2"/>
  <c r="G1719" i="2"/>
  <c r="G1717" i="2"/>
  <c r="K1714" i="2"/>
  <c r="M1714" i="2"/>
  <c r="N1714" i="2"/>
  <c r="H1710" i="2"/>
  <c r="H1706" i="2"/>
  <c r="L1704" i="2"/>
  <c r="G1703" i="2"/>
  <c r="G1701" i="2"/>
  <c r="K1698" i="2"/>
  <c r="M1698" i="2"/>
  <c r="N1698" i="2"/>
  <c r="H1694" i="2"/>
  <c r="H1690" i="2"/>
  <c r="L1688" i="2"/>
  <c r="K1680" i="2"/>
  <c r="N1679" i="2"/>
  <c r="H1679" i="2"/>
  <c r="P1679" i="2"/>
  <c r="Q1679" i="2"/>
  <c r="K1679" i="2"/>
  <c r="K1672" i="2"/>
  <c r="N1671" i="2"/>
  <c r="H1671" i="2"/>
  <c r="P1671" i="2"/>
  <c r="Q1671" i="2"/>
  <c r="K1671" i="2"/>
  <c r="K1666" i="2"/>
  <c r="M1666" i="2"/>
  <c r="N1666" i="2"/>
  <c r="G1666" i="2"/>
  <c r="O1666" i="2"/>
  <c r="H1666" i="2"/>
  <c r="P1666" i="2"/>
  <c r="J1659" i="2"/>
  <c r="M1659" i="2"/>
  <c r="M1656" i="2"/>
  <c r="G1656" i="2"/>
  <c r="O1656" i="2"/>
  <c r="H1656" i="2"/>
  <c r="P1656" i="2"/>
  <c r="Q1656" i="2"/>
  <c r="J1656" i="2"/>
  <c r="R1656" i="2"/>
  <c r="G1647" i="2"/>
  <c r="J1634" i="2"/>
  <c r="L1631" i="2"/>
  <c r="L1626" i="2"/>
  <c r="K1624" i="2"/>
  <c r="M1623" i="2"/>
  <c r="Q1618" i="2"/>
  <c r="L1616" i="2"/>
  <c r="L1608" i="2"/>
  <c r="M1571" i="2"/>
  <c r="M1366" i="2"/>
  <c r="N1366" i="2"/>
  <c r="G1366" i="2"/>
  <c r="O1366" i="2"/>
  <c r="H1366" i="2"/>
  <c r="P1366" i="2"/>
  <c r="Q1366" i="2"/>
  <c r="J1366" i="2"/>
  <c r="R1366" i="2"/>
  <c r="K1366" i="2"/>
  <c r="L1366" i="2"/>
  <c r="P1817" i="2"/>
  <c r="P1809" i="2"/>
  <c r="P1801" i="2"/>
  <c r="P1793" i="2"/>
  <c r="P1785" i="2"/>
  <c r="P1777" i="2"/>
  <c r="O1770" i="2"/>
  <c r="P1769" i="2"/>
  <c r="Q1757" i="2"/>
  <c r="H1757" i="2"/>
  <c r="Q1756" i="2"/>
  <c r="H1756" i="2"/>
  <c r="Q1751" i="2"/>
  <c r="G1751" i="2"/>
  <c r="O1750" i="2"/>
  <c r="G1750" i="2"/>
  <c r="O1749" i="2"/>
  <c r="O1748" i="2"/>
  <c r="P1746" i="2"/>
  <c r="G1746" i="2"/>
  <c r="P1745" i="2"/>
  <c r="G1745" i="2"/>
  <c r="P1744" i="2"/>
  <c r="J1741" i="2"/>
  <c r="R1741" i="2"/>
  <c r="M1738" i="2"/>
  <c r="N1738" i="2"/>
  <c r="Q1729" i="2"/>
  <c r="P1726" i="2"/>
  <c r="G1726" i="2"/>
  <c r="O1719" i="2"/>
  <c r="R1706" i="2"/>
  <c r="G1706" i="2"/>
  <c r="R1703" i="2"/>
  <c r="R1690" i="2"/>
  <c r="G1690" i="2"/>
  <c r="H1685" i="2"/>
  <c r="P1685" i="2"/>
  <c r="J1685" i="2"/>
  <c r="R1685" i="2"/>
  <c r="K1685" i="2"/>
  <c r="M1685" i="2"/>
  <c r="J1683" i="2"/>
  <c r="M1683" i="2"/>
  <c r="G1682" i="2"/>
  <c r="G1674" i="2"/>
  <c r="N1663" i="2"/>
  <c r="H1663" i="2"/>
  <c r="P1663" i="2"/>
  <c r="Q1663" i="2"/>
  <c r="J1663" i="2"/>
  <c r="R1663" i="2"/>
  <c r="K1663" i="2"/>
  <c r="K1658" i="2"/>
  <c r="M1658" i="2"/>
  <c r="N1658" i="2"/>
  <c r="G1658" i="2"/>
  <c r="O1658" i="2"/>
  <c r="H1658" i="2"/>
  <c r="P1658" i="2"/>
  <c r="J1651" i="2"/>
  <c r="M1651" i="2"/>
  <c r="M1648" i="2"/>
  <c r="G1648" i="2"/>
  <c r="O1648" i="2"/>
  <c r="H1648" i="2"/>
  <c r="P1648" i="2"/>
  <c r="Q1648" i="2"/>
  <c r="J1648" i="2"/>
  <c r="R1648" i="2"/>
  <c r="G1639" i="2"/>
  <c r="J1626" i="2"/>
  <c r="L1623" i="2"/>
  <c r="L1618" i="2"/>
  <c r="K1616" i="2"/>
  <c r="M1601" i="2"/>
  <c r="J1601" i="2"/>
  <c r="L1584" i="2"/>
  <c r="M1572" i="2"/>
  <c r="M1539" i="2"/>
  <c r="M1487" i="2"/>
  <c r="J1487" i="2"/>
  <c r="H1574" i="2"/>
  <c r="P1574" i="2"/>
  <c r="H1542" i="2"/>
  <c r="P1542" i="2"/>
  <c r="M1505" i="2"/>
  <c r="G1505" i="2"/>
  <c r="O1505" i="2"/>
  <c r="Q1501" i="2"/>
  <c r="K1501" i="2"/>
  <c r="N1488" i="2"/>
  <c r="H1488" i="2"/>
  <c r="P1488" i="2"/>
  <c r="H1459" i="2"/>
  <c r="P1459" i="2"/>
  <c r="J1459" i="2"/>
  <c r="R1459" i="2"/>
  <c r="K1459" i="2"/>
  <c r="M1459" i="2"/>
  <c r="K1448" i="2"/>
  <c r="M1448" i="2"/>
  <c r="N1448" i="2"/>
  <c r="H1448" i="2"/>
  <c r="P1448" i="2"/>
  <c r="M1446" i="2"/>
  <c r="G1446" i="2"/>
  <c r="O1446" i="2"/>
  <c r="H1446" i="2"/>
  <c r="P1446" i="2"/>
  <c r="J1446" i="2"/>
  <c r="R1446" i="2"/>
  <c r="M1422" i="2"/>
  <c r="N1422" i="2"/>
  <c r="G1422" i="2"/>
  <c r="O1422" i="2"/>
  <c r="H1422" i="2"/>
  <c r="P1422" i="2"/>
  <c r="Q1422" i="2"/>
  <c r="J1422" i="2"/>
  <c r="R1422" i="2"/>
  <c r="K1422" i="2"/>
  <c r="J1308" i="2"/>
  <c r="R1308" i="2"/>
  <c r="K1308" i="2"/>
  <c r="O1308" i="2"/>
  <c r="P1308" i="2"/>
  <c r="G1308" i="2"/>
  <c r="Q1308" i="2"/>
  <c r="H1308" i="2"/>
  <c r="L1308" i="2"/>
  <c r="M1308" i="2"/>
  <c r="M1305" i="2"/>
  <c r="N1305" i="2"/>
  <c r="O1305" i="2"/>
  <c r="P1305" i="2"/>
  <c r="G1305" i="2"/>
  <c r="Q1305" i="2"/>
  <c r="H1305" i="2"/>
  <c r="R1305" i="2"/>
  <c r="J1305" i="2"/>
  <c r="K1305" i="2"/>
  <c r="G1277" i="2"/>
  <c r="O1277" i="2"/>
  <c r="Q1277" i="2"/>
  <c r="J1277" i="2"/>
  <c r="R1277" i="2"/>
  <c r="K1277" i="2"/>
  <c r="H1277" i="2"/>
  <c r="L1277" i="2"/>
  <c r="M1277" i="2"/>
  <c r="N1277" i="2"/>
  <c r="M1208" i="2"/>
  <c r="J1208" i="2"/>
  <c r="M1661" i="2"/>
  <c r="M1653" i="2"/>
  <c r="M1645" i="2"/>
  <c r="M1637" i="2"/>
  <c r="M1629" i="2"/>
  <c r="P1610" i="2"/>
  <c r="H1610" i="2"/>
  <c r="K1607" i="2"/>
  <c r="M1605" i="2"/>
  <c r="P1602" i="2"/>
  <c r="H1602" i="2"/>
  <c r="K1599" i="2"/>
  <c r="M1597" i="2"/>
  <c r="P1594" i="2"/>
  <c r="H1594" i="2"/>
  <c r="K1591" i="2"/>
  <c r="M1589" i="2"/>
  <c r="P1586" i="2"/>
  <c r="H1586" i="2"/>
  <c r="K1583" i="2"/>
  <c r="M1581" i="2"/>
  <c r="J1580" i="2"/>
  <c r="R1580" i="2"/>
  <c r="N1577" i="2"/>
  <c r="M1576" i="2"/>
  <c r="G1575" i="2"/>
  <c r="O1575" i="2"/>
  <c r="L1574" i="2"/>
  <c r="K1573" i="2"/>
  <c r="K1569" i="2"/>
  <c r="K1568" i="2"/>
  <c r="Q1564" i="2"/>
  <c r="H1564" i="2"/>
  <c r="Q1563" i="2"/>
  <c r="H1563" i="2"/>
  <c r="R1559" i="2"/>
  <c r="M1549" i="2"/>
  <c r="J1548" i="2"/>
  <c r="R1548" i="2"/>
  <c r="N1545" i="2"/>
  <c r="M1544" i="2"/>
  <c r="G1543" i="2"/>
  <c r="O1543" i="2"/>
  <c r="L1542" i="2"/>
  <c r="K1541" i="2"/>
  <c r="K1537" i="2"/>
  <c r="K1536" i="2"/>
  <c r="Q1532" i="2"/>
  <c r="H1532" i="2"/>
  <c r="Q1531" i="2"/>
  <c r="H1531" i="2"/>
  <c r="R1527" i="2"/>
  <c r="Q1525" i="2"/>
  <c r="K1525" i="2"/>
  <c r="N1512" i="2"/>
  <c r="H1512" i="2"/>
  <c r="P1512" i="2"/>
  <c r="K1507" i="2"/>
  <c r="M1507" i="2"/>
  <c r="L1505" i="2"/>
  <c r="H1502" i="2"/>
  <c r="P1502" i="2"/>
  <c r="J1502" i="2"/>
  <c r="R1502" i="2"/>
  <c r="L1501" i="2"/>
  <c r="G1495" i="2"/>
  <c r="O1495" i="2"/>
  <c r="Q1495" i="2"/>
  <c r="R1493" i="2"/>
  <c r="H1493" i="2"/>
  <c r="L1488" i="2"/>
  <c r="G1486" i="2"/>
  <c r="O1486" i="2"/>
  <c r="H1486" i="2"/>
  <c r="P1486" i="2"/>
  <c r="J1486" i="2"/>
  <c r="R1486" i="2"/>
  <c r="M1481" i="2"/>
  <c r="N1469" i="2"/>
  <c r="H1469" i="2"/>
  <c r="P1469" i="2"/>
  <c r="Q1469" i="2"/>
  <c r="K1469" i="2"/>
  <c r="H1467" i="2"/>
  <c r="P1467" i="2"/>
  <c r="J1467" i="2"/>
  <c r="R1467" i="2"/>
  <c r="K1467" i="2"/>
  <c r="M1467" i="2"/>
  <c r="O1459" i="2"/>
  <c r="K1456" i="2"/>
  <c r="M1456" i="2"/>
  <c r="N1456" i="2"/>
  <c r="H1456" i="2"/>
  <c r="P1456" i="2"/>
  <c r="M1454" i="2"/>
  <c r="G1454" i="2"/>
  <c r="O1454" i="2"/>
  <c r="H1454" i="2"/>
  <c r="P1454" i="2"/>
  <c r="J1454" i="2"/>
  <c r="R1454" i="2"/>
  <c r="O1448" i="2"/>
  <c r="Q1446" i="2"/>
  <c r="M1398" i="2"/>
  <c r="N1398" i="2"/>
  <c r="G1398" i="2"/>
  <c r="O1398" i="2"/>
  <c r="H1398" i="2"/>
  <c r="P1398" i="2"/>
  <c r="Q1398" i="2"/>
  <c r="J1398" i="2"/>
  <c r="R1398" i="2"/>
  <c r="K1398" i="2"/>
  <c r="M1374" i="2"/>
  <c r="N1374" i="2"/>
  <c r="G1374" i="2"/>
  <c r="O1374" i="2"/>
  <c r="H1374" i="2"/>
  <c r="P1374" i="2"/>
  <c r="Q1374" i="2"/>
  <c r="J1374" i="2"/>
  <c r="R1374" i="2"/>
  <c r="K1374" i="2"/>
  <c r="M1367" i="2"/>
  <c r="J1367" i="2"/>
  <c r="N1254" i="2"/>
  <c r="G1254" i="2"/>
  <c r="O1254" i="2"/>
  <c r="H1254" i="2"/>
  <c r="P1254" i="2"/>
  <c r="Q1254" i="2"/>
  <c r="J1254" i="2"/>
  <c r="R1254" i="2"/>
  <c r="K1254" i="2"/>
  <c r="L1254" i="2"/>
  <c r="M1254" i="2"/>
  <c r="K1622" i="2"/>
  <c r="K1614" i="2"/>
  <c r="O1610" i="2"/>
  <c r="G1610" i="2"/>
  <c r="R1607" i="2"/>
  <c r="J1607" i="2"/>
  <c r="O1602" i="2"/>
  <c r="G1602" i="2"/>
  <c r="R1599" i="2"/>
  <c r="J1599" i="2"/>
  <c r="O1594" i="2"/>
  <c r="G1594" i="2"/>
  <c r="R1591" i="2"/>
  <c r="J1591" i="2"/>
  <c r="O1586" i="2"/>
  <c r="G1586" i="2"/>
  <c r="R1583" i="2"/>
  <c r="J1583" i="2"/>
  <c r="K1574" i="2"/>
  <c r="J1573" i="2"/>
  <c r="J1569" i="2"/>
  <c r="J1568" i="2"/>
  <c r="P1564" i="2"/>
  <c r="G1564" i="2"/>
  <c r="P1563" i="2"/>
  <c r="G1563" i="2"/>
  <c r="Q1559" i="2"/>
  <c r="H1559" i="2"/>
  <c r="H1550" i="2"/>
  <c r="P1550" i="2"/>
  <c r="K1542" i="2"/>
  <c r="J1541" i="2"/>
  <c r="J1537" i="2"/>
  <c r="J1536" i="2"/>
  <c r="P1532" i="2"/>
  <c r="G1532" i="2"/>
  <c r="P1531" i="2"/>
  <c r="G1531" i="2"/>
  <c r="Q1527" i="2"/>
  <c r="H1527" i="2"/>
  <c r="H1526" i="2"/>
  <c r="P1526" i="2"/>
  <c r="J1526" i="2"/>
  <c r="R1526" i="2"/>
  <c r="G1519" i="2"/>
  <c r="O1519" i="2"/>
  <c r="Q1519" i="2"/>
  <c r="K1505" i="2"/>
  <c r="J1501" i="2"/>
  <c r="R1497" i="2"/>
  <c r="H1497" i="2"/>
  <c r="P1493" i="2"/>
  <c r="G1493" i="2"/>
  <c r="M1489" i="2"/>
  <c r="G1489" i="2"/>
  <c r="O1489" i="2"/>
  <c r="K1488" i="2"/>
  <c r="J1483" i="2"/>
  <c r="R1483" i="2"/>
  <c r="K1483" i="2"/>
  <c r="M1483" i="2"/>
  <c r="M1469" i="2"/>
  <c r="O1467" i="2"/>
  <c r="K1464" i="2"/>
  <c r="M1464" i="2"/>
  <c r="N1464" i="2"/>
  <c r="H1464" i="2"/>
  <c r="P1464" i="2"/>
  <c r="M1462" i="2"/>
  <c r="G1462" i="2"/>
  <c r="O1462" i="2"/>
  <c r="H1462" i="2"/>
  <c r="P1462" i="2"/>
  <c r="J1462" i="2"/>
  <c r="R1462" i="2"/>
  <c r="N1459" i="2"/>
  <c r="O1456" i="2"/>
  <c r="Q1454" i="2"/>
  <c r="G1453" i="2"/>
  <c r="L1448" i="2"/>
  <c r="N1446" i="2"/>
  <c r="M1423" i="2"/>
  <c r="J1423" i="2"/>
  <c r="M1406" i="2"/>
  <c r="N1406" i="2"/>
  <c r="G1406" i="2"/>
  <c r="O1406" i="2"/>
  <c r="H1406" i="2"/>
  <c r="P1406" i="2"/>
  <c r="Q1406" i="2"/>
  <c r="J1406" i="2"/>
  <c r="R1406" i="2"/>
  <c r="K1406" i="2"/>
  <c r="M1382" i="2"/>
  <c r="N1382" i="2"/>
  <c r="G1382" i="2"/>
  <c r="O1382" i="2"/>
  <c r="H1382" i="2"/>
  <c r="P1382" i="2"/>
  <c r="Q1382" i="2"/>
  <c r="J1382" i="2"/>
  <c r="R1382" i="2"/>
  <c r="K1382" i="2"/>
  <c r="G1295" i="2"/>
  <c r="O1295" i="2"/>
  <c r="H1295" i="2"/>
  <c r="P1295" i="2"/>
  <c r="Q1295" i="2"/>
  <c r="R1295" i="2"/>
  <c r="J1295" i="2"/>
  <c r="K1295" i="2"/>
  <c r="L1295" i="2"/>
  <c r="M1295" i="2"/>
  <c r="O1713" i="2"/>
  <c r="G1713" i="2"/>
  <c r="O1705" i="2"/>
  <c r="G1705" i="2"/>
  <c r="O1697" i="2"/>
  <c r="G1697" i="2"/>
  <c r="O1689" i="2"/>
  <c r="G1689" i="2"/>
  <c r="R1686" i="2"/>
  <c r="J1686" i="2"/>
  <c r="O1681" i="2"/>
  <c r="G1681" i="2"/>
  <c r="R1678" i="2"/>
  <c r="J1678" i="2"/>
  <c r="O1673" i="2"/>
  <c r="G1673" i="2"/>
  <c r="R1670" i="2"/>
  <c r="J1670" i="2"/>
  <c r="O1665" i="2"/>
  <c r="G1665" i="2"/>
  <c r="R1662" i="2"/>
  <c r="J1662" i="2"/>
  <c r="K1661" i="2"/>
  <c r="O1657" i="2"/>
  <c r="G1657" i="2"/>
  <c r="R1654" i="2"/>
  <c r="J1654" i="2"/>
  <c r="K1653" i="2"/>
  <c r="O1649" i="2"/>
  <c r="G1649" i="2"/>
  <c r="R1646" i="2"/>
  <c r="J1646" i="2"/>
  <c r="K1645" i="2"/>
  <c r="O1641" i="2"/>
  <c r="G1641" i="2"/>
  <c r="R1638" i="2"/>
  <c r="J1638" i="2"/>
  <c r="K1637" i="2"/>
  <c r="O1633" i="2"/>
  <c r="G1633" i="2"/>
  <c r="R1630" i="2"/>
  <c r="J1630" i="2"/>
  <c r="K1629" i="2"/>
  <c r="O1625" i="2"/>
  <c r="G1625" i="2"/>
  <c r="R1622" i="2"/>
  <c r="J1622" i="2"/>
  <c r="K1621" i="2"/>
  <c r="O1617" i="2"/>
  <c r="G1617" i="2"/>
  <c r="R1614" i="2"/>
  <c r="J1614" i="2"/>
  <c r="K1613" i="2"/>
  <c r="M1611" i="2"/>
  <c r="N1610" i="2"/>
  <c r="O1609" i="2"/>
  <c r="G1609" i="2"/>
  <c r="Q1607" i="2"/>
  <c r="R1606" i="2"/>
  <c r="J1606" i="2"/>
  <c r="K1605" i="2"/>
  <c r="M1603" i="2"/>
  <c r="N1602" i="2"/>
  <c r="O1601" i="2"/>
  <c r="G1601" i="2"/>
  <c r="Q1599" i="2"/>
  <c r="R1598" i="2"/>
  <c r="J1598" i="2"/>
  <c r="K1597" i="2"/>
  <c r="N1594" i="2"/>
  <c r="O1593" i="2"/>
  <c r="G1593" i="2"/>
  <c r="Q1591" i="2"/>
  <c r="R1590" i="2"/>
  <c r="J1590" i="2"/>
  <c r="K1589" i="2"/>
  <c r="N1586" i="2"/>
  <c r="O1585" i="2"/>
  <c r="G1585" i="2"/>
  <c r="Q1583" i="2"/>
  <c r="R1582" i="2"/>
  <c r="J1582" i="2"/>
  <c r="K1581" i="2"/>
  <c r="K1580" i="2"/>
  <c r="J1579" i="2"/>
  <c r="K1577" i="2"/>
  <c r="K1576" i="2"/>
  <c r="K1575" i="2"/>
  <c r="J1574" i="2"/>
  <c r="R1573" i="2"/>
  <c r="R1569" i="2"/>
  <c r="R1568" i="2"/>
  <c r="Q1566" i="2"/>
  <c r="G1566" i="2"/>
  <c r="O1565" i="2"/>
  <c r="G1565" i="2"/>
  <c r="O1564" i="2"/>
  <c r="O1563" i="2"/>
  <c r="P1561" i="2"/>
  <c r="G1561" i="2"/>
  <c r="P1560" i="2"/>
  <c r="G1560" i="2"/>
  <c r="P1559" i="2"/>
  <c r="M1557" i="2"/>
  <c r="J1556" i="2"/>
  <c r="R1556" i="2"/>
  <c r="M1554" i="2"/>
  <c r="G1551" i="2"/>
  <c r="O1551" i="2"/>
  <c r="L1550" i="2"/>
  <c r="K1549" i="2"/>
  <c r="K1548" i="2"/>
  <c r="J1547" i="2"/>
  <c r="K1545" i="2"/>
  <c r="K1544" i="2"/>
  <c r="K1543" i="2"/>
  <c r="J1542" i="2"/>
  <c r="R1541" i="2"/>
  <c r="R1537" i="2"/>
  <c r="R1536" i="2"/>
  <c r="Q1534" i="2"/>
  <c r="G1534" i="2"/>
  <c r="O1533" i="2"/>
  <c r="G1533" i="2"/>
  <c r="O1532" i="2"/>
  <c r="O1531" i="2"/>
  <c r="P1529" i="2"/>
  <c r="G1529" i="2"/>
  <c r="P1528" i="2"/>
  <c r="G1528" i="2"/>
  <c r="P1527" i="2"/>
  <c r="M1526" i="2"/>
  <c r="J1525" i="2"/>
  <c r="R1521" i="2"/>
  <c r="H1521" i="2"/>
  <c r="L1519" i="2"/>
  <c r="P1517" i="2"/>
  <c r="G1517" i="2"/>
  <c r="M1513" i="2"/>
  <c r="G1513" i="2"/>
  <c r="O1513" i="2"/>
  <c r="K1512" i="2"/>
  <c r="Q1509" i="2"/>
  <c r="K1509" i="2"/>
  <c r="J1507" i="2"/>
  <c r="J1505" i="2"/>
  <c r="R1504" i="2"/>
  <c r="G1504" i="2"/>
  <c r="L1502" i="2"/>
  <c r="Q1499" i="2"/>
  <c r="G1499" i="2"/>
  <c r="Q1497" i="2"/>
  <c r="N1496" i="2"/>
  <c r="H1496" i="2"/>
  <c r="P1496" i="2"/>
  <c r="K1495" i="2"/>
  <c r="G1494" i="2"/>
  <c r="O1493" i="2"/>
  <c r="K1491" i="2"/>
  <c r="M1491" i="2"/>
  <c r="M1490" i="2"/>
  <c r="L1489" i="2"/>
  <c r="J1488" i="2"/>
  <c r="R1487" i="2"/>
  <c r="H1487" i="2"/>
  <c r="M1486" i="2"/>
  <c r="G1485" i="2"/>
  <c r="N1483" i="2"/>
  <c r="N1479" i="2"/>
  <c r="G1479" i="2"/>
  <c r="O1479" i="2"/>
  <c r="Q1479" i="2"/>
  <c r="H1477" i="2"/>
  <c r="P1477" i="2"/>
  <c r="Q1477" i="2"/>
  <c r="K1477" i="2"/>
  <c r="H1475" i="2"/>
  <c r="P1475" i="2"/>
  <c r="J1475" i="2"/>
  <c r="R1475" i="2"/>
  <c r="K1475" i="2"/>
  <c r="M1475" i="2"/>
  <c r="L1469" i="2"/>
  <c r="N1467" i="2"/>
  <c r="O1464" i="2"/>
  <c r="Q1462" i="2"/>
  <c r="L1459" i="2"/>
  <c r="L1456" i="2"/>
  <c r="N1454" i="2"/>
  <c r="J1448" i="2"/>
  <c r="L1446" i="2"/>
  <c r="J1441" i="2"/>
  <c r="M1439" i="2"/>
  <c r="M1438" i="2"/>
  <c r="G1438" i="2"/>
  <c r="O1438" i="2"/>
  <c r="H1438" i="2"/>
  <c r="P1438" i="2"/>
  <c r="Q1438" i="2"/>
  <c r="J1438" i="2"/>
  <c r="R1438" i="2"/>
  <c r="K1438" i="2"/>
  <c r="M1430" i="2"/>
  <c r="G1430" i="2"/>
  <c r="O1430" i="2"/>
  <c r="H1430" i="2"/>
  <c r="P1430" i="2"/>
  <c r="Q1430" i="2"/>
  <c r="J1430" i="2"/>
  <c r="R1430" i="2"/>
  <c r="K1430" i="2"/>
  <c r="M1350" i="2"/>
  <c r="N1350" i="2"/>
  <c r="G1350" i="2"/>
  <c r="O1350" i="2"/>
  <c r="H1350" i="2"/>
  <c r="P1350" i="2"/>
  <c r="Q1350" i="2"/>
  <c r="J1350" i="2"/>
  <c r="R1350" i="2"/>
  <c r="K1350" i="2"/>
  <c r="M1160" i="2"/>
  <c r="J1160" i="2"/>
  <c r="Q1686" i="2"/>
  <c r="Q1678" i="2"/>
  <c r="Q1670" i="2"/>
  <c r="Q1662" i="2"/>
  <c r="R1661" i="2"/>
  <c r="J1661" i="2"/>
  <c r="Q1654" i="2"/>
  <c r="R1653" i="2"/>
  <c r="J1653" i="2"/>
  <c r="Q1646" i="2"/>
  <c r="R1645" i="2"/>
  <c r="J1645" i="2"/>
  <c r="Q1638" i="2"/>
  <c r="R1637" i="2"/>
  <c r="J1637" i="2"/>
  <c r="Q1630" i="2"/>
  <c r="R1629" i="2"/>
  <c r="J1629" i="2"/>
  <c r="Q1622" i="2"/>
  <c r="R1621" i="2"/>
  <c r="J1621" i="2"/>
  <c r="Q1614" i="2"/>
  <c r="R1613" i="2"/>
  <c r="J1613" i="2"/>
  <c r="M1610" i="2"/>
  <c r="P1607" i="2"/>
  <c r="H1607" i="2"/>
  <c r="Q1606" i="2"/>
  <c r="R1605" i="2"/>
  <c r="J1605" i="2"/>
  <c r="M1602" i="2"/>
  <c r="P1599" i="2"/>
  <c r="H1599" i="2"/>
  <c r="Q1598" i="2"/>
  <c r="R1597" i="2"/>
  <c r="J1597" i="2"/>
  <c r="M1594" i="2"/>
  <c r="P1591" i="2"/>
  <c r="H1591" i="2"/>
  <c r="Q1590" i="2"/>
  <c r="R1589" i="2"/>
  <c r="J1589" i="2"/>
  <c r="M1586" i="2"/>
  <c r="P1583" i="2"/>
  <c r="H1583" i="2"/>
  <c r="Q1582" i="2"/>
  <c r="R1581" i="2"/>
  <c r="J1581" i="2"/>
  <c r="R1579" i="2"/>
  <c r="J1577" i="2"/>
  <c r="J1576" i="2"/>
  <c r="J1575" i="2"/>
  <c r="R1574" i="2"/>
  <c r="P1573" i="2"/>
  <c r="H1573" i="2"/>
  <c r="Q1569" i="2"/>
  <c r="H1569" i="2"/>
  <c r="Q1568" i="2"/>
  <c r="H1568" i="2"/>
  <c r="N1565" i="2"/>
  <c r="N1563" i="2"/>
  <c r="O1561" i="2"/>
  <c r="O1560" i="2"/>
  <c r="H1558" i="2"/>
  <c r="P1558" i="2"/>
  <c r="L1556" i="2"/>
  <c r="L1555" i="2"/>
  <c r="M1553" i="2"/>
  <c r="L1551" i="2"/>
  <c r="K1550" i="2"/>
  <c r="J1549" i="2"/>
  <c r="R1547" i="2"/>
  <c r="J1545" i="2"/>
  <c r="J1544" i="2"/>
  <c r="J1543" i="2"/>
  <c r="R1542" i="2"/>
  <c r="P1541" i="2"/>
  <c r="H1541" i="2"/>
  <c r="Q1537" i="2"/>
  <c r="H1537" i="2"/>
  <c r="Q1536" i="2"/>
  <c r="H1536" i="2"/>
  <c r="N1533" i="2"/>
  <c r="N1531" i="2"/>
  <c r="O1529" i="2"/>
  <c r="O1528" i="2"/>
  <c r="L1526" i="2"/>
  <c r="N1520" i="2"/>
  <c r="H1520" i="2"/>
  <c r="P1520" i="2"/>
  <c r="K1519" i="2"/>
  <c r="K1515" i="2"/>
  <c r="M1515" i="2"/>
  <c r="L1513" i="2"/>
  <c r="J1512" i="2"/>
  <c r="H1510" i="2"/>
  <c r="P1510" i="2"/>
  <c r="J1510" i="2"/>
  <c r="R1510" i="2"/>
  <c r="L1509" i="2"/>
  <c r="G1503" i="2"/>
  <c r="O1503" i="2"/>
  <c r="Q1503" i="2"/>
  <c r="K1502" i="2"/>
  <c r="R1501" i="2"/>
  <c r="H1501" i="2"/>
  <c r="L1496" i="2"/>
  <c r="J1495" i="2"/>
  <c r="L1491" i="2"/>
  <c r="K1489" i="2"/>
  <c r="L1486" i="2"/>
  <c r="L1483" i="2"/>
  <c r="L1479" i="2"/>
  <c r="M1477" i="2"/>
  <c r="O1475" i="2"/>
  <c r="K1472" i="2"/>
  <c r="M1472" i="2"/>
  <c r="N1472" i="2"/>
  <c r="H1472" i="2"/>
  <c r="P1472" i="2"/>
  <c r="J1469" i="2"/>
  <c r="L1467" i="2"/>
  <c r="L1464" i="2"/>
  <c r="N1462" i="2"/>
  <c r="J1456" i="2"/>
  <c r="L1454" i="2"/>
  <c r="J1452" i="2"/>
  <c r="K1446" i="2"/>
  <c r="N1445" i="2"/>
  <c r="H1445" i="2"/>
  <c r="P1445" i="2"/>
  <c r="Q1445" i="2"/>
  <c r="K1445" i="2"/>
  <c r="L1422" i="2"/>
  <c r="M1407" i="2"/>
  <c r="J1407" i="2"/>
  <c r="M1383" i="2"/>
  <c r="J1383" i="2"/>
  <c r="M1358" i="2"/>
  <c r="N1358" i="2"/>
  <c r="G1358" i="2"/>
  <c r="O1358" i="2"/>
  <c r="H1358" i="2"/>
  <c r="P1358" i="2"/>
  <c r="Q1358" i="2"/>
  <c r="J1358" i="2"/>
  <c r="R1358" i="2"/>
  <c r="K1358" i="2"/>
  <c r="Q1325" i="2"/>
  <c r="J1325" i="2"/>
  <c r="R1325" i="2"/>
  <c r="N1325" i="2"/>
  <c r="O1325" i="2"/>
  <c r="G1325" i="2"/>
  <c r="P1325" i="2"/>
  <c r="H1325" i="2"/>
  <c r="K1325" i="2"/>
  <c r="L1325" i="2"/>
  <c r="N1308" i="2"/>
  <c r="L1305" i="2"/>
  <c r="P1277" i="2"/>
  <c r="O1607" i="2"/>
  <c r="G1607" i="2"/>
  <c r="O1599" i="2"/>
  <c r="G1599" i="2"/>
  <c r="O1591" i="2"/>
  <c r="G1591" i="2"/>
  <c r="O1583" i="2"/>
  <c r="G1583" i="2"/>
  <c r="Q1574" i="2"/>
  <c r="G1574" i="2"/>
  <c r="O1573" i="2"/>
  <c r="G1573" i="2"/>
  <c r="P1569" i="2"/>
  <c r="G1569" i="2"/>
  <c r="P1568" i="2"/>
  <c r="G1568" i="2"/>
  <c r="J1564" i="2"/>
  <c r="R1564" i="2"/>
  <c r="G1559" i="2"/>
  <c r="O1559" i="2"/>
  <c r="Q1542" i="2"/>
  <c r="G1542" i="2"/>
  <c r="O1541" i="2"/>
  <c r="G1541" i="2"/>
  <c r="P1537" i="2"/>
  <c r="G1537" i="2"/>
  <c r="P1536" i="2"/>
  <c r="G1536" i="2"/>
  <c r="J1532" i="2"/>
  <c r="R1532" i="2"/>
  <c r="G1527" i="2"/>
  <c r="O1527" i="2"/>
  <c r="R1505" i="2"/>
  <c r="H1505" i="2"/>
  <c r="P1501" i="2"/>
  <c r="G1501" i="2"/>
  <c r="M1497" i="2"/>
  <c r="G1497" i="2"/>
  <c r="O1497" i="2"/>
  <c r="Q1493" i="2"/>
  <c r="K1493" i="2"/>
  <c r="R1488" i="2"/>
  <c r="G1488" i="2"/>
  <c r="M1470" i="2"/>
  <c r="G1470" i="2"/>
  <c r="O1470" i="2"/>
  <c r="H1470" i="2"/>
  <c r="P1470" i="2"/>
  <c r="J1470" i="2"/>
  <c r="R1470" i="2"/>
  <c r="G1459" i="2"/>
  <c r="N1453" i="2"/>
  <c r="H1453" i="2"/>
  <c r="P1453" i="2"/>
  <c r="Q1453" i="2"/>
  <c r="K1453" i="2"/>
  <c r="G1448" i="2"/>
  <c r="K1440" i="2"/>
  <c r="M1440" i="2"/>
  <c r="N1440" i="2"/>
  <c r="G1440" i="2"/>
  <c r="O1440" i="2"/>
  <c r="H1440" i="2"/>
  <c r="P1440" i="2"/>
  <c r="K1432" i="2"/>
  <c r="M1432" i="2"/>
  <c r="N1432" i="2"/>
  <c r="G1432" i="2"/>
  <c r="O1432" i="2"/>
  <c r="H1432" i="2"/>
  <c r="P1432" i="2"/>
  <c r="Q1432" i="2"/>
  <c r="M1414" i="2"/>
  <c r="N1414" i="2"/>
  <c r="G1414" i="2"/>
  <c r="O1414" i="2"/>
  <c r="H1414" i="2"/>
  <c r="P1414" i="2"/>
  <c r="Q1414" i="2"/>
  <c r="J1414" i="2"/>
  <c r="R1414" i="2"/>
  <c r="K1414" i="2"/>
  <c r="L1398" i="2"/>
  <c r="M1390" i="2"/>
  <c r="N1390" i="2"/>
  <c r="G1390" i="2"/>
  <c r="O1390" i="2"/>
  <c r="H1390" i="2"/>
  <c r="P1390" i="2"/>
  <c r="Q1390" i="2"/>
  <c r="J1390" i="2"/>
  <c r="R1390" i="2"/>
  <c r="K1390" i="2"/>
  <c r="L1374" i="2"/>
  <c r="M1351" i="2"/>
  <c r="J1351" i="2"/>
  <c r="G1269" i="2"/>
  <c r="O1269" i="2"/>
  <c r="Q1269" i="2"/>
  <c r="J1269" i="2"/>
  <c r="R1269" i="2"/>
  <c r="K1269" i="2"/>
  <c r="H1269" i="2"/>
  <c r="L1269" i="2"/>
  <c r="M1269" i="2"/>
  <c r="N1269" i="2"/>
  <c r="O1686" i="2"/>
  <c r="O1678" i="2"/>
  <c r="O1670" i="2"/>
  <c r="O1662" i="2"/>
  <c r="P1661" i="2"/>
  <c r="O1654" i="2"/>
  <c r="P1653" i="2"/>
  <c r="O1646" i="2"/>
  <c r="P1645" i="2"/>
  <c r="O1638" i="2"/>
  <c r="P1637" i="2"/>
  <c r="O1630" i="2"/>
  <c r="P1629" i="2"/>
  <c r="O1622" i="2"/>
  <c r="P1621" i="2"/>
  <c r="O1614" i="2"/>
  <c r="P1613" i="2"/>
  <c r="O1606" i="2"/>
  <c r="P1605" i="2"/>
  <c r="O1598" i="2"/>
  <c r="P1597" i="2"/>
  <c r="O1590" i="2"/>
  <c r="P1589" i="2"/>
  <c r="O1582" i="2"/>
  <c r="P1581" i="2"/>
  <c r="P1580" i="2"/>
  <c r="G1580" i="2"/>
  <c r="P1579" i="2"/>
  <c r="G1579" i="2"/>
  <c r="Q1577" i="2"/>
  <c r="H1577" i="2"/>
  <c r="Q1576" i="2"/>
  <c r="H1576" i="2"/>
  <c r="Q1575" i="2"/>
  <c r="H1575" i="2"/>
  <c r="O1574" i="2"/>
  <c r="N1573" i="2"/>
  <c r="O1569" i="2"/>
  <c r="O1568" i="2"/>
  <c r="H1566" i="2"/>
  <c r="P1566" i="2"/>
  <c r="L1564" i="2"/>
  <c r="L1563" i="2"/>
  <c r="L1559" i="2"/>
  <c r="R1550" i="2"/>
  <c r="P1549" i="2"/>
  <c r="H1549" i="2"/>
  <c r="P1548" i="2"/>
  <c r="G1548" i="2"/>
  <c r="P1547" i="2"/>
  <c r="G1547" i="2"/>
  <c r="Q1545" i="2"/>
  <c r="H1545" i="2"/>
  <c r="Q1544" i="2"/>
  <c r="H1544" i="2"/>
  <c r="Q1543" i="2"/>
  <c r="H1543" i="2"/>
  <c r="O1542" i="2"/>
  <c r="N1541" i="2"/>
  <c r="O1537" i="2"/>
  <c r="O1536" i="2"/>
  <c r="H1534" i="2"/>
  <c r="P1534" i="2"/>
  <c r="L1532" i="2"/>
  <c r="L1531" i="2"/>
  <c r="L1527" i="2"/>
  <c r="P1525" i="2"/>
  <c r="G1525" i="2"/>
  <c r="M1521" i="2"/>
  <c r="G1521" i="2"/>
  <c r="O1521" i="2"/>
  <c r="Q1517" i="2"/>
  <c r="K1517" i="2"/>
  <c r="R1512" i="2"/>
  <c r="G1512" i="2"/>
  <c r="Q1507" i="2"/>
  <c r="G1507" i="2"/>
  <c r="Q1505" i="2"/>
  <c r="N1504" i="2"/>
  <c r="H1504" i="2"/>
  <c r="P1504" i="2"/>
  <c r="G1502" i="2"/>
  <c r="O1501" i="2"/>
  <c r="K1499" i="2"/>
  <c r="M1499" i="2"/>
  <c r="L1497" i="2"/>
  <c r="J1496" i="2"/>
  <c r="R1495" i="2"/>
  <c r="H1495" i="2"/>
  <c r="H1494" i="2"/>
  <c r="P1494" i="2"/>
  <c r="J1494" i="2"/>
  <c r="R1494" i="2"/>
  <c r="L1493" i="2"/>
  <c r="Q1488" i="2"/>
  <c r="G1487" i="2"/>
  <c r="O1487" i="2"/>
  <c r="Q1487" i="2"/>
  <c r="H1485" i="2"/>
  <c r="P1485" i="2"/>
  <c r="Q1485" i="2"/>
  <c r="K1485" i="2"/>
  <c r="H1483" i="2"/>
  <c r="M1480" i="2"/>
  <c r="N1480" i="2"/>
  <c r="H1480" i="2"/>
  <c r="P1480" i="2"/>
  <c r="J1479" i="2"/>
  <c r="G1478" i="2"/>
  <c r="O1478" i="2"/>
  <c r="H1478" i="2"/>
  <c r="P1478" i="2"/>
  <c r="J1478" i="2"/>
  <c r="R1478" i="2"/>
  <c r="J1477" i="2"/>
  <c r="L1475" i="2"/>
  <c r="L1472" i="2"/>
  <c r="Q1470" i="2"/>
  <c r="G1469" i="2"/>
  <c r="G1467" i="2"/>
  <c r="J1465" i="2"/>
  <c r="K1462" i="2"/>
  <c r="N1461" i="2"/>
  <c r="H1461" i="2"/>
  <c r="P1461" i="2"/>
  <c r="Q1461" i="2"/>
  <c r="K1461" i="2"/>
  <c r="G1456" i="2"/>
  <c r="M1453" i="2"/>
  <c r="L1445" i="2"/>
  <c r="R1440" i="2"/>
  <c r="L1406" i="2"/>
  <c r="L1382" i="2"/>
  <c r="M1359" i="2"/>
  <c r="J1359" i="2"/>
  <c r="N1295" i="2"/>
  <c r="Q1424" i="2"/>
  <c r="Q1416" i="2"/>
  <c r="Q1408" i="2"/>
  <c r="Q1400" i="2"/>
  <c r="N1395" i="2"/>
  <c r="Q1392" i="2"/>
  <c r="N1387" i="2"/>
  <c r="Q1384" i="2"/>
  <c r="N1379" i="2"/>
  <c r="Q1376" i="2"/>
  <c r="N1371" i="2"/>
  <c r="Q1368" i="2"/>
  <c r="N1363" i="2"/>
  <c r="Q1360" i="2"/>
  <c r="N1355" i="2"/>
  <c r="Q1352" i="2"/>
  <c r="N1347" i="2"/>
  <c r="J1332" i="2"/>
  <c r="R1332" i="2"/>
  <c r="K1332" i="2"/>
  <c r="M1329" i="2"/>
  <c r="N1329" i="2"/>
  <c r="G1319" i="2"/>
  <c r="O1319" i="2"/>
  <c r="H1319" i="2"/>
  <c r="P1319" i="2"/>
  <c r="N1312" i="2"/>
  <c r="G1312" i="2"/>
  <c r="O1312" i="2"/>
  <c r="Q1293" i="2"/>
  <c r="J1293" i="2"/>
  <c r="R1293" i="2"/>
  <c r="K1293" i="2"/>
  <c r="G1285" i="2"/>
  <c r="O1285" i="2"/>
  <c r="Q1285" i="2"/>
  <c r="J1285" i="2"/>
  <c r="R1285" i="2"/>
  <c r="K1285" i="2"/>
  <c r="M1263" i="2"/>
  <c r="G1263" i="2"/>
  <c r="O1263" i="2"/>
  <c r="H1263" i="2"/>
  <c r="P1263" i="2"/>
  <c r="Q1263" i="2"/>
  <c r="G1253" i="2"/>
  <c r="O1253" i="2"/>
  <c r="H1253" i="2"/>
  <c r="P1253" i="2"/>
  <c r="Q1253" i="2"/>
  <c r="J1253" i="2"/>
  <c r="R1253" i="2"/>
  <c r="K1253" i="2"/>
  <c r="M1247" i="2"/>
  <c r="N1247" i="2"/>
  <c r="G1247" i="2"/>
  <c r="O1247" i="2"/>
  <c r="H1247" i="2"/>
  <c r="P1247" i="2"/>
  <c r="Q1247" i="2"/>
  <c r="M1167" i="2"/>
  <c r="N1167" i="2"/>
  <c r="G1167" i="2"/>
  <c r="O1167" i="2"/>
  <c r="H1167" i="2"/>
  <c r="P1167" i="2"/>
  <c r="Q1167" i="2"/>
  <c r="J1167" i="2"/>
  <c r="R1167" i="2"/>
  <c r="K1167" i="2"/>
  <c r="G1123" i="2"/>
  <c r="O1123" i="2"/>
  <c r="J1123" i="2"/>
  <c r="R1123" i="2"/>
  <c r="P1123" i="2"/>
  <c r="Q1123" i="2"/>
  <c r="H1123" i="2"/>
  <c r="K1123" i="2"/>
  <c r="L1123" i="2"/>
  <c r="M1123" i="2"/>
  <c r="N1116" i="2"/>
  <c r="Q1116" i="2"/>
  <c r="M1116" i="2"/>
  <c r="O1116" i="2"/>
  <c r="G1116" i="2"/>
  <c r="P1116" i="2"/>
  <c r="H1116" i="2"/>
  <c r="R1116" i="2"/>
  <c r="J1116" i="2"/>
  <c r="K1116" i="2"/>
  <c r="O1481" i="2"/>
  <c r="G1481" i="2"/>
  <c r="O1473" i="2"/>
  <c r="G1473" i="2"/>
  <c r="O1465" i="2"/>
  <c r="G1465" i="2"/>
  <c r="Q1463" i="2"/>
  <c r="O1457" i="2"/>
  <c r="G1457" i="2"/>
  <c r="Q1455" i="2"/>
  <c r="O1449" i="2"/>
  <c r="G1449" i="2"/>
  <c r="Q1447" i="2"/>
  <c r="M1443" i="2"/>
  <c r="O1441" i="2"/>
  <c r="G1441" i="2"/>
  <c r="Q1439" i="2"/>
  <c r="K1437" i="2"/>
  <c r="M1435" i="2"/>
  <c r="O1433" i="2"/>
  <c r="G1433" i="2"/>
  <c r="Q1431" i="2"/>
  <c r="K1429" i="2"/>
  <c r="M1427" i="2"/>
  <c r="O1425" i="2"/>
  <c r="G1425" i="2"/>
  <c r="P1424" i="2"/>
  <c r="H1424" i="2"/>
  <c r="Q1423" i="2"/>
  <c r="K1421" i="2"/>
  <c r="M1419" i="2"/>
  <c r="O1417" i="2"/>
  <c r="G1417" i="2"/>
  <c r="P1416" i="2"/>
  <c r="H1416" i="2"/>
  <c r="Q1415" i="2"/>
  <c r="K1413" i="2"/>
  <c r="M1411" i="2"/>
  <c r="O1409" i="2"/>
  <c r="G1409" i="2"/>
  <c r="P1408" i="2"/>
  <c r="H1408" i="2"/>
  <c r="Q1407" i="2"/>
  <c r="K1405" i="2"/>
  <c r="M1403" i="2"/>
  <c r="O1401" i="2"/>
  <c r="G1401" i="2"/>
  <c r="P1400" i="2"/>
  <c r="H1400" i="2"/>
  <c r="Q1399" i="2"/>
  <c r="K1397" i="2"/>
  <c r="M1395" i="2"/>
  <c r="O1393" i="2"/>
  <c r="G1393" i="2"/>
  <c r="P1392" i="2"/>
  <c r="H1392" i="2"/>
  <c r="Q1391" i="2"/>
  <c r="K1389" i="2"/>
  <c r="M1387" i="2"/>
  <c r="O1385" i="2"/>
  <c r="G1385" i="2"/>
  <c r="P1384" i="2"/>
  <c r="H1384" i="2"/>
  <c r="Q1383" i="2"/>
  <c r="K1381" i="2"/>
  <c r="M1379" i="2"/>
  <c r="O1377" i="2"/>
  <c r="G1377" i="2"/>
  <c r="P1376" i="2"/>
  <c r="H1376" i="2"/>
  <c r="Q1375" i="2"/>
  <c r="K1373" i="2"/>
  <c r="M1371" i="2"/>
  <c r="O1369" i="2"/>
  <c r="G1369" i="2"/>
  <c r="P1368" i="2"/>
  <c r="H1368" i="2"/>
  <c r="Q1367" i="2"/>
  <c r="K1365" i="2"/>
  <c r="M1363" i="2"/>
  <c r="O1361" i="2"/>
  <c r="G1361" i="2"/>
  <c r="P1360" i="2"/>
  <c r="H1360" i="2"/>
  <c r="Q1359" i="2"/>
  <c r="K1357" i="2"/>
  <c r="M1355" i="2"/>
  <c r="O1353" i="2"/>
  <c r="G1353" i="2"/>
  <c r="P1352" i="2"/>
  <c r="H1352" i="2"/>
  <c r="Q1351" i="2"/>
  <c r="K1349" i="2"/>
  <c r="M1347" i="2"/>
  <c r="P1344" i="2"/>
  <c r="H1344" i="2"/>
  <c r="J1340" i="2"/>
  <c r="R1340" i="2"/>
  <c r="K1340" i="2"/>
  <c r="M1337" i="2"/>
  <c r="N1337" i="2"/>
  <c r="M1332" i="2"/>
  <c r="K1329" i="2"/>
  <c r="J1328" i="2"/>
  <c r="H1326" i="2"/>
  <c r="P1326" i="2"/>
  <c r="Q1326" i="2"/>
  <c r="H1324" i="2"/>
  <c r="R1321" i="2"/>
  <c r="H1321" i="2"/>
  <c r="M1319" i="2"/>
  <c r="J1318" i="2"/>
  <c r="P1317" i="2"/>
  <c r="G1317" i="2"/>
  <c r="L1312" i="2"/>
  <c r="J1311" i="2"/>
  <c r="Q1309" i="2"/>
  <c r="J1309" i="2"/>
  <c r="R1309" i="2"/>
  <c r="K1302" i="2"/>
  <c r="M1293" i="2"/>
  <c r="N1285" i="2"/>
  <c r="M1279" i="2"/>
  <c r="G1279" i="2"/>
  <c r="O1279" i="2"/>
  <c r="H1279" i="2"/>
  <c r="P1279" i="2"/>
  <c r="Q1279" i="2"/>
  <c r="M1271" i="2"/>
  <c r="G1271" i="2"/>
  <c r="O1271" i="2"/>
  <c r="H1271" i="2"/>
  <c r="P1271" i="2"/>
  <c r="Q1271" i="2"/>
  <c r="K1265" i="2"/>
  <c r="M1265" i="2"/>
  <c r="N1265" i="2"/>
  <c r="G1265" i="2"/>
  <c r="O1265" i="2"/>
  <c r="N1263" i="2"/>
  <c r="R1247" i="2"/>
  <c r="N1246" i="2"/>
  <c r="G1246" i="2"/>
  <c r="O1246" i="2"/>
  <c r="H1246" i="2"/>
  <c r="P1246" i="2"/>
  <c r="Q1246" i="2"/>
  <c r="J1246" i="2"/>
  <c r="R1246" i="2"/>
  <c r="M1216" i="2"/>
  <c r="J1216" i="2"/>
  <c r="M1215" i="2"/>
  <c r="N1215" i="2"/>
  <c r="G1215" i="2"/>
  <c r="O1215" i="2"/>
  <c r="H1215" i="2"/>
  <c r="P1215" i="2"/>
  <c r="Q1215" i="2"/>
  <c r="K1215" i="2"/>
  <c r="M1175" i="2"/>
  <c r="N1175" i="2"/>
  <c r="G1175" i="2"/>
  <c r="O1175" i="2"/>
  <c r="H1175" i="2"/>
  <c r="P1175" i="2"/>
  <c r="Q1175" i="2"/>
  <c r="J1175" i="2"/>
  <c r="R1175" i="2"/>
  <c r="K1175" i="2"/>
  <c r="M1121" i="2"/>
  <c r="J1121" i="2"/>
  <c r="R1437" i="2"/>
  <c r="J1437" i="2"/>
  <c r="R1429" i="2"/>
  <c r="J1429" i="2"/>
  <c r="O1424" i="2"/>
  <c r="G1424" i="2"/>
  <c r="R1421" i="2"/>
  <c r="J1421" i="2"/>
  <c r="O1416" i="2"/>
  <c r="G1416" i="2"/>
  <c r="R1413" i="2"/>
  <c r="J1413" i="2"/>
  <c r="O1408" i="2"/>
  <c r="G1408" i="2"/>
  <c r="R1405" i="2"/>
  <c r="J1405" i="2"/>
  <c r="O1400" i="2"/>
  <c r="G1400" i="2"/>
  <c r="R1397" i="2"/>
  <c r="J1397" i="2"/>
  <c r="O1392" i="2"/>
  <c r="G1392" i="2"/>
  <c r="O1384" i="2"/>
  <c r="G1384" i="2"/>
  <c r="O1376" i="2"/>
  <c r="G1376" i="2"/>
  <c r="O1368" i="2"/>
  <c r="G1368" i="2"/>
  <c r="O1360" i="2"/>
  <c r="G1360" i="2"/>
  <c r="M1340" i="2"/>
  <c r="K1337" i="2"/>
  <c r="Q1333" i="2"/>
  <c r="J1333" i="2"/>
  <c r="R1333" i="2"/>
  <c r="L1332" i="2"/>
  <c r="J1329" i="2"/>
  <c r="Q1324" i="2"/>
  <c r="G1324" i="2"/>
  <c r="Q1321" i="2"/>
  <c r="G1321" i="2"/>
  <c r="L1319" i="2"/>
  <c r="J1316" i="2"/>
  <c r="R1316" i="2"/>
  <c r="K1316" i="2"/>
  <c r="M1313" i="2"/>
  <c r="N1313" i="2"/>
  <c r="K1312" i="2"/>
  <c r="R1304" i="2"/>
  <c r="H1304" i="2"/>
  <c r="G1303" i="2"/>
  <c r="O1303" i="2"/>
  <c r="H1303" i="2"/>
  <c r="P1303" i="2"/>
  <c r="L1293" i="2"/>
  <c r="M1287" i="2"/>
  <c r="G1287" i="2"/>
  <c r="O1287" i="2"/>
  <c r="H1287" i="2"/>
  <c r="P1287" i="2"/>
  <c r="Q1287" i="2"/>
  <c r="M1285" i="2"/>
  <c r="K1281" i="2"/>
  <c r="M1281" i="2"/>
  <c r="N1281" i="2"/>
  <c r="G1281" i="2"/>
  <c r="O1281" i="2"/>
  <c r="K1273" i="2"/>
  <c r="M1273" i="2"/>
  <c r="N1273" i="2"/>
  <c r="G1273" i="2"/>
  <c r="O1273" i="2"/>
  <c r="L1263" i="2"/>
  <c r="N1253" i="2"/>
  <c r="L1247" i="2"/>
  <c r="G1245" i="2"/>
  <c r="O1245" i="2"/>
  <c r="H1245" i="2"/>
  <c r="P1245" i="2"/>
  <c r="Q1245" i="2"/>
  <c r="J1245" i="2"/>
  <c r="R1245" i="2"/>
  <c r="K1245" i="2"/>
  <c r="M1232" i="2"/>
  <c r="J1232" i="2"/>
  <c r="M1231" i="2"/>
  <c r="N1231" i="2"/>
  <c r="G1231" i="2"/>
  <c r="O1231" i="2"/>
  <c r="H1231" i="2"/>
  <c r="P1231" i="2"/>
  <c r="Q1231" i="2"/>
  <c r="K1231" i="2"/>
  <c r="R1524" i="2"/>
  <c r="R1516" i="2"/>
  <c r="R1508" i="2"/>
  <c r="R1500" i="2"/>
  <c r="R1492" i="2"/>
  <c r="R1484" i="2"/>
  <c r="R1476" i="2"/>
  <c r="J1476" i="2"/>
  <c r="M1473" i="2"/>
  <c r="O1471" i="2"/>
  <c r="R1468" i="2"/>
  <c r="J1468" i="2"/>
  <c r="M1465" i="2"/>
  <c r="O1463" i="2"/>
  <c r="R1460" i="2"/>
  <c r="M1457" i="2"/>
  <c r="O1455" i="2"/>
  <c r="R1452" i="2"/>
  <c r="M1449" i="2"/>
  <c r="O1447" i="2"/>
  <c r="R1444" i="2"/>
  <c r="K1443" i="2"/>
  <c r="M1441" i="2"/>
  <c r="O1439" i="2"/>
  <c r="Q1437" i="2"/>
  <c r="R1436" i="2"/>
  <c r="K1435" i="2"/>
  <c r="M1433" i="2"/>
  <c r="O1431" i="2"/>
  <c r="Q1429" i="2"/>
  <c r="R1428" i="2"/>
  <c r="K1427" i="2"/>
  <c r="M1425" i="2"/>
  <c r="N1424" i="2"/>
  <c r="O1423" i="2"/>
  <c r="Q1421" i="2"/>
  <c r="R1420" i="2"/>
  <c r="K1419" i="2"/>
  <c r="M1417" i="2"/>
  <c r="N1416" i="2"/>
  <c r="O1415" i="2"/>
  <c r="Q1413" i="2"/>
  <c r="R1412" i="2"/>
  <c r="K1411" i="2"/>
  <c r="M1409" i="2"/>
  <c r="N1408" i="2"/>
  <c r="O1407" i="2"/>
  <c r="Q1405" i="2"/>
  <c r="R1404" i="2"/>
  <c r="K1403" i="2"/>
  <c r="M1401" i="2"/>
  <c r="N1400" i="2"/>
  <c r="O1399" i="2"/>
  <c r="Q1397" i="2"/>
  <c r="R1396" i="2"/>
  <c r="K1395" i="2"/>
  <c r="M1393" i="2"/>
  <c r="N1392" i="2"/>
  <c r="O1391" i="2"/>
  <c r="Q1389" i="2"/>
  <c r="R1388" i="2"/>
  <c r="K1387" i="2"/>
  <c r="M1385" i="2"/>
  <c r="N1384" i="2"/>
  <c r="O1383" i="2"/>
  <c r="Q1381" i="2"/>
  <c r="R1380" i="2"/>
  <c r="K1379" i="2"/>
  <c r="M1377" i="2"/>
  <c r="N1376" i="2"/>
  <c r="O1375" i="2"/>
  <c r="Q1373" i="2"/>
  <c r="R1372" i="2"/>
  <c r="K1371" i="2"/>
  <c r="M1369" i="2"/>
  <c r="N1368" i="2"/>
  <c r="O1367" i="2"/>
  <c r="Q1365" i="2"/>
  <c r="R1364" i="2"/>
  <c r="K1363" i="2"/>
  <c r="M1361" i="2"/>
  <c r="N1360" i="2"/>
  <c r="O1359" i="2"/>
  <c r="Q1357" i="2"/>
  <c r="R1356" i="2"/>
  <c r="K1355" i="2"/>
  <c r="M1353" i="2"/>
  <c r="N1352" i="2"/>
  <c r="O1351" i="2"/>
  <c r="Q1349" i="2"/>
  <c r="R1348" i="2"/>
  <c r="J1348" i="2"/>
  <c r="K1347" i="2"/>
  <c r="N1344" i="2"/>
  <c r="H1342" i="2"/>
  <c r="P1342" i="2"/>
  <c r="L1340" i="2"/>
  <c r="J1337" i="2"/>
  <c r="L1333" i="2"/>
  <c r="R1328" i="2"/>
  <c r="G1327" i="2"/>
  <c r="O1327" i="2"/>
  <c r="H1327" i="2"/>
  <c r="P1327" i="2"/>
  <c r="K1326" i="2"/>
  <c r="P1324" i="2"/>
  <c r="P1321" i="2"/>
  <c r="N1320" i="2"/>
  <c r="G1320" i="2"/>
  <c r="O1320" i="2"/>
  <c r="K1319" i="2"/>
  <c r="R1318" i="2"/>
  <c r="M1316" i="2"/>
  <c r="K1313" i="2"/>
  <c r="J1312" i="2"/>
  <c r="R1311" i="2"/>
  <c r="H1310" i="2"/>
  <c r="P1310" i="2"/>
  <c r="Q1310" i="2"/>
  <c r="K1309" i="2"/>
  <c r="Q1304" i="2"/>
  <c r="M1303" i="2"/>
  <c r="Q1301" i="2"/>
  <c r="J1301" i="2"/>
  <c r="R1301" i="2"/>
  <c r="K1301" i="2"/>
  <c r="N1296" i="2"/>
  <c r="G1296" i="2"/>
  <c r="O1296" i="2"/>
  <c r="H1296" i="2"/>
  <c r="P1296" i="2"/>
  <c r="H1294" i="2"/>
  <c r="P1294" i="2"/>
  <c r="Q1294" i="2"/>
  <c r="J1294" i="2"/>
  <c r="R1294" i="2"/>
  <c r="K1289" i="2"/>
  <c r="M1289" i="2"/>
  <c r="N1289" i="2"/>
  <c r="G1289" i="2"/>
  <c r="O1289" i="2"/>
  <c r="N1287" i="2"/>
  <c r="L1285" i="2"/>
  <c r="P1281" i="2"/>
  <c r="L1279" i="2"/>
  <c r="P1273" i="2"/>
  <c r="L1271" i="2"/>
  <c r="L1265" i="2"/>
  <c r="K1263" i="2"/>
  <c r="N1262" i="2"/>
  <c r="H1262" i="2"/>
  <c r="P1262" i="2"/>
  <c r="Q1262" i="2"/>
  <c r="J1262" i="2"/>
  <c r="R1262" i="2"/>
  <c r="M1253" i="2"/>
  <c r="K1247" i="2"/>
  <c r="M1246" i="2"/>
  <c r="M1239" i="2"/>
  <c r="N1239" i="2"/>
  <c r="G1239" i="2"/>
  <c r="O1239" i="2"/>
  <c r="H1239" i="2"/>
  <c r="P1239" i="2"/>
  <c r="Q1239" i="2"/>
  <c r="G1229" i="2"/>
  <c r="O1229" i="2"/>
  <c r="H1229" i="2"/>
  <c r="P1229" i="2"/>
  <c r="Q1229" i="2"/>
  <c r="J1229" i="2"/>
  <c r="R1229" i="2"/>
  <c r="K1229" i="2"/>
  <c r="M1229" i="2"/>
  <c r="R1215" i="2"/>
  <c r="M1176" i="2"/>
  <c r="J1176" i="2"/>
  <c r="R1443" i="2"/>
  <c r="J1443" i="2"/>
  <c r="P1437" i="2"/>
  <c r="H1437" i="2"/>
  <c r="R1435" i="2"/>
  <c r="J1435" i="2"/>
  <c r="P1429" i="2"/>
  <c r="H1429" i="2"/>
  <c r="R1427" i="2"/>
  <c r="J1427" i="2"/>
  <c r="M1424" i="2"/>
  <c r="P1421" i="2"/>
  <c r="H1421" i="2"/>
  <c r="R1419" i="2"/>
  <c r="J1419" i="2"/>
  <c r="M1416" i="2"/>
  <c r="P1413" i="2"/>
  <c r="H1413" i="2"/>
  <c r="R1411" i="2"/>
  <c r="J1411" i="2"/>
  <c r="M1408" i="2"/>
  <c r="P1405" i="2"/>
  <c r="H1405" i="2"/>
  <c r="R1403" i="2"/>
  <c r="J1403" i="2"/>
  <c r="M1400" i="2"/>
  <c r="P1397" i="2"/>
  <c r="H1397" i="2"/>
  <c r="R1395" i="2"/>
  <c r="J1395" i="2"/>
  <c r="M1392" i="2"/>
  <c r="P1389" i="2"/>
  <c r="H1389" i="2"/>
  <c r="R1387" i="2"/>
  <c r="J1387" i="2"/>
  <c r="M1384" i="2"/>
  <c r="P1381" i="2"/>
  <c r="H1381" i="2"/>
  <c r="R1379" i="2"/>
  <c r="J1379" i="2"/>
  <c r="M1376" i="2"/>
  <c r="P1373" i="2"/>
  <c r="H1373" i="2"/>
  <c r="R1371" i="2"/>
  <c r="J1371" i="2"/>
  <c r="M1368" i="2"/>
  <c r="P1365" i="2"/>
  <c r="H1365" i="2"/>
  <c r="R1363" i="2"/>
  <c r="J1363" i="2"/>
  <c r="M1360" i="2"/>
  <c r="P1357" i="2"/>
  <c r="H1357" i="2"/>
  <c r="R1355" i="2"/>
  <c r="J1355" i="2"/>
  <c r="M1352" i="2"/>
  <c r="P1349" i="2"/>
  <c r="H1349" i="2"/>
  <c r="R1347" i="2"/>
  <c r="J1347" i="2"/>
  <c r="M1344" i="2"/>
  <c r="G1343" i="2"/>
  <c r="O1343" i="2"/>
  <c r="L1336" i="2"/>
  <c r="H1334" i="2"/>
  <c r="P1334" i="2"/>
  <c r="Q1334" i="2"/>
  <c r="K1333" i="2"/>
  <c r="H1332" i="2"/>
  <c r="R1329" i="2"/>
  <c r="H1329" i="2"/>
  <c r="J1319" i="2"/>
  <c r="Q1317" i="2"/>
  <c r="J1317" i="2"/>
  <c r="R1317" i="2"/>
  <c r="L1316" i="2"/>
  <c r="J1313" i="2"/>
  <c r="L1303" i="2"/>
  <c r="H1293" i="2"/>
  <c r="L1287" i="2"/>
  <c r="L1281" i="2"/>
  <c r="N1278" i="2"/>
  <c r="H1278" i="2"/>
  <c r="P1278" i="2"/>
  <c r="Q1278" i="2"/>
  <c r="J1278" i="2"/>
  <c r="R1278" i="2"/>
  <c r="L1273" i="2"/>
  <c r="K1271" i="2"/>
  <c r="N1270" i="2"/>
  <c r="H1270" i="2"/>
  <c r="P1270" i="2"/>
  <c r="Q1270" i="2"/>
  <c r="J1270" i="2"/>
  <c r="R1270" i="2"/>
  <c r="J1265" i="2"/>
  <c r="J1263" i="2"/>
  <c r="L1253" i="2"/>
  <c r="J1247" i="2"/>
  <c r="L1246" i="2"/>
  <c r="G1237" i="2"/>
  <c r="O1237" i="2"/>
  <c r="H1237" i="2"/>
  <c r="P1237" i="2"/>
  <c r="Q1237" i="2"/>
  <c r="J1237" i="2"/>
  <c r="R1237" i="2"/>
  <c r="K1237" i="2"/>
  <c r="M1237" i="2"/>
  <c r="M1223" i="2"/>
  <c r="N1223" i="2"/>
  <c r="G1223" i="2"/>
  <c r="O1223" i="2"/>
  <c r="H1223" i="2"/>
  <c r="P1223" i="2"/>
  <c r="Q1223" i="2"/>
  <c r="K1223" i="2"/>
  <c r="L1215" i="2"/>
  <c r="G1213" i="2"/>
  <c r="O1213" i="2"/>
  <c r="H1213" i="2"/>
  <c r="P1213" i="2"/>
  <c r="Q1213" i="2"/>
  <c r="J1213" i="2"/>
  <c r="R1213" i="2"/>
  <c r="K1213" i="2"/>
  <c r="M1213" i="2"/>
  <c r="L1167" i="2"/>
  <c r="N1123" i="2"/>
  <c r="L1116" i="2"/>
  <c r="Q1355" i="2"/>
  <c r="O1349" i="2"/>
  <c r="G1349" i="2"/>
  <c r="Q1347" i="2"/>
  <c r="J1324" i="2"/>
  <c r="R1324" i="2"/>
  <c r="K1324" i="2"/>
  <c r="M1321" i="2"/>
  <c r="N1321" i="2"/>
  <c r="R1312" i="2"/>
  <c r="H1312" i="2"/>
  <c r="G1311" i="2"/>
  <c r="O1311" i="2"/>
  <c r="H1311" i="2"/>
  <c r="P1311" i="2"/>
  <c r="N1304" i="2"/>
  <c r="G1304" i="2"/>
  <c r="O1304" i="2"/>
  <c r="G1293" i="2"/>
  <c r="N1286" i="2"/>
  <c r="H1286" i="2"/>
  <c r="P1286" i="2"/>
  <c r="Q1286" i="2"/>
  <c r="J1286" i="2"/>
  <c r="R1286" i="2"/>
  <c r="H1285" i="2"/>
  <c r="G1221" i="2"/>
  <c r="O1221" i="2"/>
  <c r="H1221" i="2"/>
  <c r="P1221" i="2"/>
  <c r="Q1221" i="2"/>
  <c r="J1221" i="2"/>
  <c r="R1221" i="2"/>
  <c r="K1221" i="2"/>
  <c r="M1221" i="2"/>
  <c r="M1207" i="2"/>
  <c r="N1207" i="2"/>
  <c r="G1207" i="2"/>
  <c r="O1207" i="2"/>
  <c r="H1207" i="2"/>
  <c r="P1207" i="2"/>
  <c r="Q1207" i="2"/>
  <c r="J1207" i="2"/>
  <c r="R1207" i="2"/>
  <c r="K1207" i="2"/>
  <c r="M1199" i="2"/>
  <c r="N1199" i="2"/>
  <c r="G1199" i="2"/>
  <c r="O1199" i="2"/>
  <c r="H1199" i="2"/>
  <c r="P1199" i="2"/>
  <c r="Q1199" i="2"/>
  <c r="J1199" i="2"/>
  <c r="R1199" i="2"/>
  <c r="K1199" i="2"/>
  <c r="M1191" i="2"/>
  <c r="N1191" i="2"/>
  <c r="G1191" i="2"/>
  <c r="O1191" i="2"/>
  <c r="H1191" i="2"/>
  <c r="P1191" i="2"/>
  <c r="Q1191" i="2"/>
  <c r="J1191" i="2"/>
  <c r="R1191" i="2"/>
  <c r="K1191" i="2"/>
  <c r="M1183" i="2"/>
  <c r="N1183" i="2"/>
  <c r="G1183" i="2"/>
  <c r="O1183" i="2"/>
  <c r="H1183" i="2"/>
  <c r="P1183" i="2"/>
  <c r="Q1183" i="2"/>
  <c r="J1183" i="2"/>
  <c r="R1183" i="2"/>
  <c r="K1183" i="2"/>
  <c r="M1159" i="2"/>
  <c r="N1159" i="2"/>
  <c r="G1159" i="2"/>
  <c r="O1159" i="2"/>
  <c r="H1159" i="2"/>
  <c r="P1159" i="2"/>
  <c r="Q1159" i="2"/>
  <c r="J1159" i="2"/>
  <c r="R1159" i="2"/>
  <c r="K1159" i="2"/>
  <c r="K1111" i="2"/>
  <c r="N1111" i="2"/>
  <c r="O1111" i="2"/>
  <c r="P1111" i="2"/>
  <c r="G1111" i="2"/>
  <c r="Q1111" i="2"/>
  <c r="H1111" i="2"/>
  <c r="R1111" i="2"/>
  <c r="J1111" i="2"/>
  <c r="L1111" i="2"/>
  <c r="O1476" i="2"/>
  <c r="R1473" i="2"/>
  <c r="O1468" i="2"/>
  <c r="R1465" i="2"/>
  <c r="R1457" i="2"/>
  <c r="R1449" i="2"/>
  <c r="P1443" i="2"/>
  <c r="R1441" i="2"/>
  <c r="P1435" i="2"/>
  <c r="R1433" i="2"/>
  <c r="P1427" i="2"/>
  <c r="R1425" i="2"/>
  <c r="P1419" i="2"/>
  <c r="R1417" i="2"/>
  <c r="P1411" i="2"/>
  <c r="R1409" i="2"/>
  <c r="P1403" i="2"/>
  <c r="R1401" i="2"/>
  <c r="P1395" i="2"/>
  <c r="R1393" i="2"/>
  <c r="P1387" i="2"/>
  <c r="R1385" i="2"/>
  <c r="P1379" i="2"/>
  <c r="R1377" i="2"/>
  <c r="P1371" i="2"/>
  <c r="R1369" i="2"/>
  <c r="P1363" i="2"/>
  <c r="R1361" i="2"/>
  <c r="P1355" i="2"/>
  <c r="R1353" i="2"/>
  <c r="P1347" i="2"/>
  <c r="Q1340" i="2"/>
  <c r="G1340" i="2"/>
  <c r="Q1337" i="2"/>
  <c r="G1337" i="2"/>
  <c r="G1335" i="2"/>
  <c r="O1335" i="2"/>
  <c r="H1335" i="2"/>
  <c r="P1335" i="2"/>
  <c r="K1334" i="2"/>
  <c r="H1333" i="2"/>
  <c r="P1332" i="2"/>
  <c r="P1329" i="2"/>
  <c r="N1328" i="2"/>
  <c r="G1328" i="2"/>
  <c r="O1328" i="2"/>
  <c r="M1324" i="2"/>
  <c r="K1321" i="2"/>
  <c r="R1319" i="2"/>
  <c r="H1318" i="2"/>
  <c r="P1318" i="2"/>
  <c r="Q1318" i="2"/>
  <c r="K1317" i="2"/>
  <c r="H1316" i="2"/>
  <c r="R1313" i="2"/>
  <c r="H1313" i="2"/>
  <c r="Q1312" i="2"/>
  <c r="M1311" i="2"/>
  <c r="L1304" i="2"/>
  <c r="J1303" i="2"/>
  <c r="H1302" i="2"/>
  <c r="P1302" i="2"/>
  <c r="Q1302" i="2"/>
  <c r="J1302" i="2"/>
  <c r="R1302" i="2"/>
  <c r="P1293" i="2"/>
  <c r="J1287" i="2"/>
  <c r="M1286" i="2"/>
  <c r="M1282" i="2"/>
  <c r="L1278" i="2"/>
  <c r="L1270" i="2"/>
  <c r="H1265" i="2"/>
  <c r="K1262" i="2"/>
  <c r="G1261" i="2"/>
  <c r="O1261" i="2"/>
  <c r="Q1261" i="2"/>
  <c r="J1261" i="2"/>
  <c r="R1261" i="2"/>
  <c r="K1261" i="2"/>
  <c r="M1255" i="2"/>
  <c r="N1255" i="2"/>
  <c r="G1255" i="2"/>
  <c r="O1255" i="2"/>
  <c r="H1255" i="2"/>
  <c r="P1255" i="2"/>
  <c r="Q1255" i="2"/>
  <c r="L1245" i="2"/>
  <c r="K1239" i="2"/>
  <c r="J1231" i="2"/>
  <c r="N1229" i="2"/>
  <c r="R1223" i="2"/>
  <c r="J1128" i="2"/>
  <c r="R1128" i="2"/>
  <c r="M1128" i="2"/>
  <c r="O1128" i="2"/>
  <c r="P1128" i="2"/>
  <c r="G1128" i="2"/>
  <c r="Q1128" i="2"/>
  <c r="H1128" i="2"/>
  <c r="K1128" i="2"/>
  <c r="L1128" i="2"/>
  <c r="J1102" i="2"/>
  <c r="M1102" i="2"/>
  <c r="M1077" i="2"/>
  <c r="N1077" i="2"/>
  <c r="G1077" i="2"/>
  <c r="P1077" i="2"/>
  <c r="H1077" i="2"/>
  <c r="Q1077" i="2"/>
  <c r="R1077" i="2"/>
  <c r="J1077" i="2"/>
  <c r="K1055" i="2"/>
  <c r="O1055" i="2"/>
  <c r="H1055" i="2"/>
  <c r="Q1055" i="2"/>
  <c r="R1055" i="2"/>
  <c r="J1055" i="2"/>
  <c r="L1055" i="2"/>
  <c r="Q1049" i="2"/>
  <c r="M1049" i="2"/>
  <c r="G1049" i="2"/>
  <c r="O1049" i="2"/>
  <c r="H1049" i="2"/>
  <c r="P1049" i="2"/>
  <c r="R1049" i="2"/>
  <c r="J1049" i="2"/>
  <c r="N1044" i="2"/>
  <c r="M1044" i="2"/>
  <c r="G1044" i="2"/>
  <c r="P1044" i="2"/>
  <c r="H1044" i="2"/>
  <c r="Q1044" i="2"/>
  <c r="R1044" i="2"/>
  <c r="J1044" i="2"/>
  <c r="K907" i="2"/>
  <c r="H907" i="2"/>
  <c r="P907" i="2"/>
  <c r="Q907" i="2"/>
  <c r="J907" i="2"/>
  <c r="L907" i="2"/>
  <c r="M907" i="2"/>
  <c r="G907" i="2"/>
  <c r="N907" i="2"/>
  <c r="O907" i="2"/>
  <c r="R907" i="2"/>
  <c r="Q1217" i="2"/>
  <c r="G1147" i="2"/>
  <c r="O1147" i="2"/>
  <c r="J1147" i="2"/>
  <c r="R1147" i="2"/>
  <c r="N1140" i="2"/>
  <c r="Q1140" i="2"/>
  <c r="H1130" i="2"/>
  <c r="P1130" i="2"/>
  <c r="K1130" i="2"/>
  <c r="M1117" i="2"/>
  <c r="H1117" i="2"/>
  <c r="P1117" i="2"/>
  <c r="J1112" i="2"/>
  <c r="R1112" i="2"/>
  <c r="M1112" i="2"/>
  <c r="J1104" i="2"/>
  <c r="R1104" i="2"/>
  <c r="K1104" i="2"/>
  <c r="M1104" i="2"/>
  <c r="N1076" i="2"/>
  <c r="M1076" i="2"/>
  <c r="G1076" i="2"/>
  <c r="P1076" i="2"/>
  <c r="H1076" i="2"/>
  <c r="Q1076" i="2"/>
  <c r="R1076" i="2"/>
  <c r="J1076" i="2"/>
  <c r="P1055" i="2"/>
  <c r="P1209" i="2"/>
  <c r="H1209" i="2"/>
  <c r="Q1208" i="2"/>
  <c r="K1206" i="2"/>
  <c r="M1204" i="2"/>
  <c r="P1201" i="2"/>
  <c r="H1201" i="2"/>
  <c r="Q1200" i="2"/>
  <c r="K1198" i="2"/>
  <c r="M1196" i="2"/>
  <c r="P1193" i="2"/>
  <c r="H1193" i="2"/>
  <c r="Q1192" i="2"/>
  <c r="K1190" i="2"/>
  <c r="M1188" i="2"/>
  <c r="P1185" i="2"/>
  <c r="H1185" i="2"/>
  <c r="Q1184" i="2"/>
  <c r="K1182" i="2"/>
  <c r="M1180" i="2"/>
  <c r="O1178" i="2"/>
  <c r="G1178" i="2"/>
  <c r="P1177" i="2"/>
  <c r="H1177" i="2"/>
  <c r="Q1176" i="2"/>
  <c r="K1174" i="2"/>
  <c r="M1172" i="2"/>
  <c r="O1170" i="2"/>
  <c r="G1170" i="2"/>
  <c r="P1169" i="2"/>
  <c r="H1169" i="2"/>
  <c r="Q1168" i="2"/>
  <c r="K1166" i="2"/>
  <c r="M1164" i="2"/>
  <c r="O1162" i="2"/>
  <c r="G1162" i="2"/>
  <c r="P1161" i="2"/>
  <c r="H1161" i="2"/>
  <c r="Q1160" i="2"/>
  <c r="J1158" i="2"/>
  <c r="R1157" i="2"/>
  <c r="P1156" i="2"/>
  <c r="H1156" i="2"/>
  <c r="Q1152" i="2"/>
  <c r="H1152" i="2"/>
  <c r="Q1151" i="2"/>
  <c r="H1151" i="2"/>
  <c r="M1147" i="2"/>
  <c r="J1146" i="2"/>
  <c r="J1145" i="2"/>
  <c r="H1144" i="2"/>
  <c r="M1141" i="2"/>
  <c r="H1141" i="2"/>
  <c r="P1141" i="2"/>
  <c r="K1140" i="2"/>
  <c r="K1135" i="2"/>
  <c r="N1135" i="2"/>
  <c r="J1133" i="2"/>
  <c r="R1132" i="2"/>
  <c r="H1132" i="2"/>
  <c r="M1130" i="2"/>
  <c r="Q1120" i="2"/>
  <c r="G1120" i="2"/>
  <c r="L1117" i="2"/>
  <c r="H1115" i="2"/>
  <c r="L1112" i="2"/>
  <c r="J1109" i="2"/>
  <c r="N1104" i="2"/>
  <c r="J1096" i="2"/>
  <c r="R1096" i="2"/>
  <c r="H1096" i="2"/>
  <c r="Q1096" i="2"/>
  <c r="K1096" i="2"/>
  <c r="L1096" i="2"/>
  <c r="N1096" i="2"/>
  <c r="O1077" i="2"/>
  <c r="N1055" i="2"/>
  <c r="N1049" i="2"/>
  <c r="O1044" i="2"/>
  <c r="G1019" i="2"/>
  <c r="O1019" i="2"/>
  <c r="P1019" i="2"/>
  <c r="H1019" i="2"/>
  <c r="Q1019" i="2"/>
  <c r="R1019" i="2"/>
  <c r="J1019" i="2"/>
  <c r="K1019" i="2"/>
  <c r="L1019" i="2"/>
  <c r="H1018" i="2"/>
  <c r="P1018" i="2"/>
  <c r="N1018" i="2"/>
  <c r="O1018" i="2"/>
  <c r="G1018" i="2"/>
  <c r="Q1018" i="2"/>
  <c r="R1018" i="2"/>
  <c r="J1018" i="2"/>
  <c r="K1018" i="2"/>
  <c r="Q1017" i="2"/>
  <c r="M1017" i="2"/>
  <c r="N1017" i="2"/>
  <c r="G1017" i="2"/>
  <c r="O1017" i="2"/>
  <c r="H1017" i="2"/>
  <c r="P1017" i="2"/>
  <c r="R1017" i="2"/>
  <c r="J1017" i="2"/>
  <c r="N992" i="2"/>
  <c r="K992" i="2"/>
  <c r="O992" i="2"/>
  <c r="P992" i="2"/>
  <c r="H992" i="2"/>
  <c r="R992" i="2"/>
  <c r="G992" i="2"/>
  <c r="J992" i="2"/>
  <c r="L992" i="2"/>
  <c r="M992" i="2"/>
  <c r="H822" i="2"/>
  <c r="P822" i="2"/>
  <c r="J822" i="2"/>
  <c r="R822" i="2"/>
  <c r="K822" i="2"/>
  <c r="M822" i="2"/>
  <c r="O822" i="2"/>
  <c r="G822" i="2"/>
  <c r="L822" i="2"/>
  <c r="N822" i="2"/>
  <c r="Q822" i="2"/>
  <c r="P1288" i="2"/>
  <c r="H1288" i="2"/>
  <c r="P1280" i="2"/>
  <c r="H1280" i="2"/>
  <c r="P1272" i="2"/>
  <c r="H1272" i="2"/>
  <c r="P1264" i="2"/>
  <c r="H1264" i="2"/>
  <c r="O1257" i="2"/>
  <c r="G1257" i="2"/>
  <c r="P1256" i="2"/>
  <c r="H1256" i="2"/>
  <c r="O1249" i="2"/>
  <c r="G1249" i="2"/>
  <c r="P1248" i="2"/>
  <c r="H1248" i="2"/>
  <c r="O1241" i="2"/>
  <c r="G1241" i="2"/>
  <c r="P1240" i="2"/>
  <c r="H1240" i="2"/>
  <c r="R1238" i="2"/>
  <c r="J1238" i="2"/>
  <c r="O1233" i="2"/>
  <c r="G1233" i="2"/>
  <c r="P1232" i="2"/>
  <c r="H1232" i="2"/>
  <c r="R1230" i="2"/>
  <c r="J1230" i="2"/>
  <c r="O1225" i="2"/>
  <c r="G1225" i="2"/>
  <c r="P1224" i="2"/>
  <c r="H1224" i="2"/>
  <c r="R1222" i="2"/>
  <c r="J1222" i="2"/>
  <c r="O1217" i="2"/>
  <c r="G1217" i="2"/>
  <c r="P1216" i="2"/>
  <c r="H1216" i="2"/>
  <c r="R1214" i="2"/>
  <c r="J1214" i="2"/>
  <c r="O1209" i="2"/>
  <c r="G1209" i="2"/>
  <c r="P1208" i="2"/>
  <c r="H1208" i="2"/>
  <c r="R1206" i="2"/>
  <c r="J1206" i="2"/>
  <c r="O1201" i="2"/>
  <c r="G1201" i="2"/>
  <c r="P1200" i="2"/>
  <c r="H1200" i="2"/>
  <c r="R1198" i="2"/>
  <c r="J1198" i="2"/>
  <c r="O1193" i="2"/>
  <c r="G1193" i="2"/>
  <c r="P1192" i="2"/>
  <c r="H1192" i="2"/>
  <c r="R1190" i="2"/>
  <c r="J1190" i="2"/>
  <c r="O1185" i="2"/>
  <c r="G1185" i="2"/>
  <c r="P1184" i="2"/>
  <c r="H1184" i="2"/>
  <c r="R1182" i="2"/>
  <c r="J1182" i="2"/>
  <c r="O1177" i="2"/>
  <c r="G1177" i="2"/>
  <c r="P1176" i="2"/>
  <c r="H1176" i="2"/>
  <c r="R1174" i="2"/>
  <c r="J1174" i="2"/>
  <c r="O1169" i="2"/>
  <c r="G1169" i="2"/>
  <c r="P1168" i="2"/>
  <c r="H1168" i="2"/>
  <c r="R1166" i="2"/>
  <c r="J1166" i="2"/>
  <c r="O1161" i="2"/>
  <c r="G1161" i="2"/>
  <c r="P1160" i="2"/>
  <c r="H1160" i="2"/>
  <c r="R1158" i="2"/>
  <c r="Q1157" i="2"/>
  <c r="G1157" i="2"/>
  <c r="O1156" i="2"/>
  <c r="G1156" i="2"/>
  <c r="P1152" i="2"/>
  <c r="G1152" i="2"/>
  <c r="P1151" i="2"/>
  <c r="G1151" i="2"/>
  <c r="L1147" i="2"/>
  <c r="Q1144" i="2"/>
  <c r="G1144" i="2"/>
  <c r="J1140" i="2"/>
  <c r="H1139" i="2"/>
  <c r="J1136" i="2"/>
  <c r="R1136" i="2"/>
  <c r="M1136" i="2"/>
  <c r="P1132" i="2"/>
  <c r="G1132" i="2"/>
  <c r="G1131" i="2"/>
  <c r="O1131" i="2"/>
  <c r="J1131" i="2"/>
  <c r="R1131" i="2"/>
  <c r="L1130" i="2"/>
  <c r="N1124" i="2"/>
  <c r="Q1124" i="2"/>
  <c r="R1122" i="2"/>
  <c r="G1122" i="2"/>
  <c r="K1117" i="2"/>
  <c r="H1114" i="2"/>
  <c r="P1114" i="2"/>
  <c r="K1114" i="2"/>
  <c r="K1112" i="2"/>
  <c r="L1104" i="2"/>
  <c r="K1101" i="2"/>
  <c r="M1101" i="2"/>
  <c r="N1101" i="2"/>
  <c r="H1101" i="2"/>
  <c r="P1101" i="2"/>
  <c r="P1096" i="2"/>
  <c r="J1088" i="2"/>
  <c r="R1088" i="2"/>
  <c r="O1088" i="2"/>
  <c r="H1088" i="2"/>
  <c r="Q1088" i="2"/>
  <c r="K1088" i="2"/>
  <c r="L1088" i="2"/>
  <c r="L1077" i="2"/>
  <c r="O1076" i="2"/>
  <c r="M1055" i="2"/>
  <c r="L1049" i="2"/>
  <c r="L1044" i="2"/>
  <c r="N792" i="2"/>
  <c r="H792" i="2"/>
  <c r="P792" i="2"/>
  <c r="Q792" i="2"/>
  <c r="K792" i="2"/>
  <c r="M792" i="2"/>
  <c r="R792" i="2"/>
  <c r="G792" i="2"/>
  <c r="J792" i="2"/>
  <c r="L792" i="2"/>
  <c r="O792" i="2"/>
  <c r="K1300" i="2"/>
  <c r="K1292" i="2"/>
  <c r="O1288" i="2"/>
  <c r="G1288" i="2"/>
  <c r="K1284" i="2"/>
  <c r="O1280" i="2"/>
  <c r="G1280" i="2"/>
  <c r="K1276" i="2"/>
  <c r="O1272" i="2"/>
  <c r="G1272" i="2"/>
  <c r="K1268" i="2"/>
  <c r="O1264" i="2"/>
  <c r="G1264" i="2"/>
  <c r="K1260" i="2"/>
  <c r="N1257" i="2"/>
  <c r="O1256" i="2"/>
  <c r="G1256" i="2"/>
  <c r="K1252" i="2"/>
  <c r="N1249" i="2"/>
  <c r="O1248" i="2"/>
  <c r="G1248" i="2"/>
  <c r="K1244" i="2"/>
  <c r="N1241" i="2"/>
  <c r="O1240" i="2"/>
  <c r="G1240" i="2"/>
  <c r="Q1238" i="2"/>
  <c r="K1236" i="2"/>
  <c r="N1233" i="2"/>
  <c r="O1232" i="2"/>
  <c r="G1232" i="2"/>
  <c r="Q1230" i="2"/>
  <c r="K1228" i="2"/>
  <c r="N1225" i="2"/>
  <c r="O1224" i="2"/>
  <c r="G1224" i="2"/>
  <c r="Q1222" i="2"/>
  <c r="K1220" i="2"/>
  <c r="N1217" i="2"/>
  <c r="O1216" i="2"/>
  <c r="G1216" i="2"/>
  <c r="Q1214" i="2"/>
  <c r="K1212" i="2"/>
  <c r="N1209" i="2"/>
  <c r="O1208" i="2"/>
  <c r="G1208" i="2"/>
  <c r="Q1206" i="2"/>
  <c r="R1205" i="2"/>
  <c r="J1205" i="2"/>
  <c r="K1204" i="2"/>
  <c r="N1201" i="2"/>
  <c r="O1200" i="2"/>
  <c r="G1200" i="2"/>
  <c r="Q1198" i="2"/>
  <c r="R1197" i="2"/>
  <c r="J1197" i="2"/>
  <c r="K1196" i="2"/>
  <c r="N1193" i="2"/>
  <c r="O1192" i="2"/>
  <c r="G1192" i="2"/>
  <c r="Q1190" i="2"/>
  <c r="R1189" i="2"/>
  <c r="J1189" i="2"/>
  <c r="K1188" i="2"/>
  <c r="N1185" i="2"/>
  <c r="O1184" i="2"/>
  <c r="G1184" i="2"/>
  <c r="Q1182" i="2"/>
  <c r="R1181" i="2"/>
  <c r="J1181" i="2"/>
  <c r="K1180" i="2"/>
  <c r="N1177" i="2"/>
  <c r="O1176" i="2"/>
  <c r="G1176" i="2"/>
  <c r="Q1174" i="2"/>
  <c r="R1173" i="2"/>
  <c r="K1172" i="2"/>
  <c r="N1169" i="2"/>
  <c r="O1168" i="2"/>
  <c r="G1168" i="2"/>
  <c r="Q1166" i="2"/>
  <c r="R1165" i="2"/>
  <c r="K1164" i="2"/>
  <c r="N1161" i="2"/>
  <c r="O1160" i="2"/>
  <c r="G1160" i="2"/>
  <c r="Q1158" i="2"/>
  <c r="H1158" i="2"/>
  <c r="O1157" i="2"/>
  <c r="N1156" i="2"/>
  <c r="N1154" i="2"/>
  <c r="O1152" i="2"/>
  <c r="O1151" i="2"/>
  <c r="H1149" i="2"/>
  <c r="P1149" i="2"/>
  <c r="K1147" i="2"/>
  <c r="R1146" i="2"/>
  <c r="G1146" i="2"/>
  <c r="P1144" i="2"/>
  <c r="K1141" i="2"/>
  <c r="Q1139" i="2"/>
  <c r="H1138" i="2"/>
  <c r="P1138" i="2"/>
  <c r="K1138" i="2"/>
  <c r="L1136" i="2"/>
  <c r="J1135" i="2"/>
  <c r="R1133" i="2"/>
  <c r="G1133" i="2"/>
  <c r="O1132" i="2"/>
  <c r="M1131" i="2"/>
  <c r="J1130" i="2"/>
  <c r="Q1127" i="2"/>
  <c r="G1127" i="2"/>
  <c r="M1125" i="2"/>
  <c r="H1125" i="2"/>
  <c r="P1125" i="2"/>
  <c r="K1124" i="2"/>
  <c r="Q1122" i="2"/>
  <c r="K1119" i="2"/>
  <c r="N1119" i="2"/>
  <c r="J1117" i="2"/>
  <c r="M1114" i="2"/>
  <c r="R1109" i="2"/>
  <c r="G1109" i="2"/>
  <c r="N1108" i="2"/>
  <c r="G1108" i="2"/>
  <c r="O1108" i="2"/>
  <c r="Q1108" i="2"/>
  <c r="H1106" i="2"/>
  <c r="P1106" i="2"/>
  <c r="Q1106" i="2"/>
  <c r="K1106" i="2"/>
  <c r="O1101" i="2"/>
  <c r="O1096" i="2"/>
  <c r="P1088" i="2"/>
  <c r="G1083" i="2"/>
  <c r="O1083" i="2"/>
  <c r="P1083" i="2"/>
  <c r="R1083" i="2"/>
  <c r="J1083" i="2"/>
  <c r="K1083" i="2"/>
  <c r="L1083" i="2"/>
  <c r="K1077" i="2"/>
  <c r="L1076" i="2"/>
  <c r="K1049" i="2"/>
  <c r="K1044" i="2"/>
  <c r="H1042" i="2"/>
  <c r="P1042" i="2"/>
  <c r="L1042" i="2"/>
  <c r="N1042" i="2"/>
  <c r="O1042" i="2"/>
  <c r="G1042" i="2"/>
  <c r="Q1042" i="2"/>
  <c r="R1042" i="2"/>
  <c r="M898" i="2"/>
  <c r="J898" i="2"/>
  <c r="J895" i="2"/>
  <c r="M895" i="2"/>
  <c r="R1300" i="2"/>
  <c r="R1292" i="2"/>
  <c r="R1284" i="2"/>
  <c r="R1276" i="2"/>
  <c r="R1268" i="2"/>
  <c r="R1260" i="2"/>
  <c r="M1257" i="2"/>
  <c r="R1252" i="2"/>
  <c r="M1249" i="2"/>
  <c r="R1244" i="2"/>
  <c r="M1241" i="2"/>
  <c r="P1238" i="2"/>
  <c r="H1238" i="2"/>
  <c r="R1236" i="2"/>
  <c r="M1233" i="2"/>
  <c r="P1230" i="2"/>
  <c r="H1230" i="2"/>
  <c r="R1228" i="2"/>
  <c r="M1225" i="2"/>
  <c r="P1222" i="2"/>
  <c r="H1222" i="2"/>
  <c r="R1220" i="2"/>
  <c r="M1217" i="2"/>
  <c r="P1214" i="2"/>
  <c r="H1214" i="2"/>
  <c r="R1212" i="2"/>
  <c r="M1209" i="2"/>
  <c r="P1206" i="2"/>
  <c r="H1206" i="2"/>
  <c r="R1204" i="2"/>
  <c r="M1201" i="2"/>
  <c r="P1198" i="2"/>
  <c r="H1198" i="2"/>
  <c r="R1196" i="2"/>
  <c r="M1193" i="2"/>
  <c r="P1190" i="2"/>
  <c r="H1190" i="2"/>
  <c r="R1188" i="2"/>
  <c r="M1185" i="2"/>
  <c r="P1182" i="2"/>
  <c r="H1182" i="2"/>
  <c r="R1180" i="2"/>
  <c r="M1177" i="2"/>
  <c r="P1174" i="2"/>
  <c r="H1174" i="2"/>
  <c r="R1172" i="2"/>
  <c r="M1169" i="2"/>
  <c r="P1166" i="2"/>
  <c r="H1166" i="2"/>
  <c r="R1164" i="2"/>
  <c r="M1161" i="2"/>
  <c r="M1156" i="2"/>
  <c r="J1155" i="2"/>
  <c r="R1155" i="2"/>
  <c r="N1152" i="2"/>
  <c r="M1151" i="2"/>
  <c r="G1150" i="2"/>
  <c r="O1150" i="2"/>
  <c r="K1143" i="2"/>
  <c r="N1143" i="2"/>
  <c r="R1140" i="2"/>
  <c r="H1140" i="2"/>
  <c r="K1136" i="2"/>
  <c r="L1131" i="2"/>
  <c r="J1124" i="2"/>
  <c r="J1120" i="2"/>
  <c r="R1120" i="2"/>
  <c r="M1120" i="2"/>
  <c r="G1115" i="2"/>
  <c r="O1115" i="2"/>
  <c r="J1115" i="2"/>
  <c r="R1115" i="2"/>
  <c r="L1114" i="2"/>
  <c r="H1112" i="2"/>
  <c r="H1104" i="2"/>
  <c r="K1095" i="2"/>
  <c r="H1095" i="2"/>
  <c r="Q1095" i="2"/>
  <c r="J1095" i="2"/>
  <c r="L1095" i="2"/>
  <c r="N1095" i="2"/>
  <c r="K1087" i="2"/>
  <c r="O1087" i="2"/>
  <c r="H1087" i="2"/>
  <c r="Q1087" i="2"/>
  <c r="R1087" i="2"/>
  <c r="J1087" i="2"/>
  <c r="L1087" i="2"/>
  <c r="H1082" i="2"/>
  <c r="P1082" i="2"/>
  <c r="N1082" i="2"/>
  <c r="G1082" i="2"/>
  <c r="Q1082" i="2"/>
  <c r="R1082" i="2"/>
  <c r="J1082" i="2"/>
  <c r="K1082" i="2"/>
  <c r="H1074" i="2"/>
  <c r="P1074" i="2"/>
  <c r="L1074" i="2"/>
  <c r="N1074" i="2"/>
  <c r="O1074" i="2"/>
  <c r="G1074" i="2"/>
  <c r="Q1074" i="2"/>
  <c r="R1074" i="2"/>
  <c r="G1055" i="2"/>
  <c r="Q1041" i="2"/>
  <c r="K1041" i="2"/>
  <c r="M1041" i="2"/>
  <c r="N1041" i="2"/>
  <c r="G1041" i="2"/>
  <c r="O1041" i="2"/>
  <c r="H1041" i="2"/>
  <c r="P1041" i="2"/>
  <c r="J1024" i="2"/>
  <c r="R1024" i="2"/>
  <c r="O1024" i="2"/>
  <c r="G1024" i="2"/>
  <c r="P1024" i="2"/>
  <c r="H1024" i="2"/>
  <c r="Q1024" i="2"/>
  <c r="K1024" i="2"/>
  <c r="L1024" i="2"/>
  <c r="K1023" i="2"/>
  <c r="O1023" i="2"/>
  <c r="G1023" i="2"/>
  <c r="P1023" i="2"/>
  <c r="H1023" i="2"/>
  <c r="Q1023" i="2"/>
  <c r="R1023" i="2"/>
  <c r="J1023" i="2"/>
  <c r="L1023" i="2"/>
  <c r="J1006" i="2"/>
  <c r="M1006" i="2"/>
  <c r="O1238" i="2"/>
  <c r="G1238" i="2"/>
  <c r="O1230" i="2"/>
  <c r="G1230" i="2"/>
  <c r="O1222" i="2"/>
  <c r="G1222" i="2"/>
  <c r="O1206" i="2"/>
  <c r="G1206" i="2"/>
  <c r="O1198" i="2"/>
  <c r="G1198" i="2"/>
  <c r="O1190" i="2"/>
  <c r="G1190" i="2"/>
  <c r="O1182" i="2"/>
  <c r="G1182" i="2"/>
  <c r="O1174" i="2"/>
  <c r="G1174" i="2"/>
  <c r="O1166" i="2"/>
  <c r="G1166" i="2"/>
  <c r="H1157" i="2"/>
  <c r="P1157" i="2"/>
  <c r="H1147" i="2"/>
  <c r="J1144" i="2"/>
  <c r="R1144" i="2"/>
  <c r="M1144" i="2"/>
  <c r="P1140" i="2"/>
  <c r="G1140" i="2"/>
  <c r="G1139" i="2"/>
  <c r="O1139" i="2"/>
  <c r="J1139" i="2"/>
  <c r="R1139" i="2"/>
  <c r="N1132" i="2"/>
  <c r="Q1132" i="2"/>
  <c r="R1130" i="2"/>
  <c r="G1130" i="2"/>
  <c r="H1122" i="2"/>
  <c r="P1122" i="2"/>
  <c r="K1122" i="2"/>
  <c r="R1117" i="2"/>
  <c r="G1117" i="2"/>
  <c r="Q1112" i="2"/>
  <c r="G1112" i="2"/>
  <c r="N1100" i="2"/>
  <c r="K1100" i="2"/>
  <c r="M1100" i="2"/>
  <c r="O1100" i="2"/>
  <c r="H1100" i="2"/>
  <c r="Q1100" i="2"/>
  <c r="P1095" i="2"/>
  <c r="M1088" i="2"/>
  <c r="P1087" i="2"/>
  <c r="Q1081" i="2"/>
  <c r="M1081" i="2"/>
  <c r="G1081" i="2"/>
  <c r="O1081" i="2"/>
  <c r="H1081" i="2"/>
  <c r="P1081" i="2"/>
  <c r="R1081" i="2"/>
  <c r="J1081" i="2"/>
  <c r="Q1073" i="2"/>
  <c r="K1073" i="2"/>
  <c r="M1073" i="2"/>
  <c r="N1073" i="2"/>
  <c r="G1073" i="2"/>
  <c r="O1073" i="2"/>
  <c r="H1073" i="2"/>
  <c r="P1073" i="2"/>
  <c r="M1069" i="2"/>
  <c r="K1069" i="2"/>
  <c r="N1069" i="2"/>
  <c r="O1069" i="2"/>
  <c r="G1069" i="2"/>
  <c r="P1069" i="2"/>
  <c r="H1069" i="2"/>
  <c r="Q1069" i="2"/>
  <c r="J1056" i="2"/>
  <c r="R1056" i="2"/>
  <c r="O1056" i="2"/>
  <c r="H1056" i="2"/>
  <c r="Q1056" i="2"/>
  <c r="K1056" i="2"/>
  <c r="L1056" i="2"/>
  <c r="G1051" i="2"/>
  <c r="O1051" i="2"/>
  <c r="P1051" i="2"/>
  <c r="R1051" i="2"/>
  <c r="J1051" i="2"/>
  <c r="K1051" i="2"/>
  <c r="L1051" i="2"/>
  <c r="M1042" i="2"/>
  <c r="M1037" i="2"/>
  <c r="K1037" i="2"/>
  <c r="N1037" i="2"/>
  <c r="O1037" i="2"/>
  <c r="G1037" i="2"/>
  <c r="P1037" i="2"/>
  <c r="H1037" i="2"/>
  <c r="Q1037" i="2"/>
  <c r="M1019" i="2"/>
  <c r="L1018" i="2"/>
  <c r="K1017" i="2"/>
  <c r="Q992" i="2"/>
  <c r="J802" i="2"/>
  <c r="M802" i="2"/>
  <c r="G1158" i="2"/>
  <c r="O1158" i="2"/>
  <c r="L1157" i="2"/>
  <c r="K1156" i="2"/>
  <c r="K1152" i="2"/>
  <c r="K1151" i="2"/>
  <c r="Q1147" i="2"/>
  <c r="H1146" i="2"/>
  <c r="P1146" i="2"/>
  <c r="K1146" i="2"/>
  <c r="L1144" i="2"/>
  <c r="O1140" i="2"/>
  <c r="M1139" i="2"/>
  <c r="H1136" i="2"/>
  <c r="M1133" i="2"/>
  <c r="H1133" i="2"/>
  <c r="P1133" i="2"/>
  <c r="K1132" i="2"/>
  <c r="Q1130" i="2"/>
  <c r="K1127" i="2"/>
  <c r="N1127" i="2"/>
  <c r="R1124" i="2"/>
  <c r="H1124" i="2"/>
  <c r="M1122" i="2"/>
  <c r="Q1117" i="2"/>
  <c r="P1112" i="2"/>
  <c r="M1109" i="2"/>
  <c r="H1109" i="2"/>
  <c r="P1109" i="2"/>
  <c r="G1107" i="2"/>
  <c r="O1107" i="2"/>
  <c r="H1107" i="2"/>
  <c r="P1107" i="2"/>
  <c r="J1107" i="2"/>
  <c r="R1107" i="2"/>
  <c r="Q1104" i="2"/>
  <c r="P1100" i="2"/>
  <c r="G1096" i="2"/>
  <c r="O1095" i="2"/>
  <c r="N1087" i="2"/>
  <c r="M1083" i="2"/>
  <c r="O1082" i="2"/>
  <c r="M1074" i="2"/>
  <c r="N1068" i="2"/>
  <c r="K1068" i="2"/>
  <c r="M1068" i="2"/>
  <c r="O1068" i="2"/>
  <c r="G1068" i="2"/>
  <c r="P1068" i="2"/>
  <c r="H1068" i="2"/>
  <c r="Q1068" i="2"/>
  <c r="P1056" i="2"/>
  <c r="Q1051" i="2"/>
  <c r="H1050" i="2"/>
  <c r="P1050" i="2"/>
  <c r="N1050" i="2"/>
  <c r="G1050" i="2"/>
  <c r="Q1050" i="2"/>
  <c r="R1050" i="2"/>
  <c r="J1050" i="2"/>
  <c r="K1050" i="2"/>
  <c r="M1046" i="2"/>
  <c r="J1046" i="2"/>
  <c r="M1045" i="2"/>
  <c r="N1045" i="2"/>
  <c r="G1045" i="2"/>
  <c r="P1045" i="2"/>
  <c r="H1045" i="2"/>
  <c r="Q1045" i="2"/>
  <c r="R1045" i="2"/>
  <c r="J1045" i="2"/>
  <c r="K1042" i="2"/>
  <c r="R1041" i="2"/>
  <c r="N1036" i="2"/>
  <c r="K1036" i="2"/>
  <c r="M1036" i="2"/>
  <c r="O1036" i="2"/>
  <c r="G1036" i="2"/>
  <c r="P1036" i="2"/>
  <c r="H1036" i="2"/>
  <c r="Q1036" i="2"/>
  <c r="M986" i="2"/>
  <c r="J986" i="2"/>
  <c r="J1002" i="2"/>
  <c r="L1000" i="2"/>
  <c r="H998" i="2"/>
  <c r="P998" i="2"/>
  <c r="M998" i="2"/>
  <c r="Q998" i="2"/>
  <c r="G998" i="2"/>
  <c r="R998" i="2"/>
  <c r="J998" i="2"/>
  <c r="H974" i="2"/>
  <c r="P974" i="2"/>
  <c r="M974" i="2"/>
  <c r="Q974" i="2"/>
  <c r="J974" i="2"/>
  <c r="K974" i="2"/>
  <c r="L974" i="2"/>
  <c r="M969" i="2"/>
  <c r="J969" i="2"/>
  <c r="R969" i="2"/>
  <c r="P969" i="2"/>
  <c r="H969" i="2"/>
  <c r="K969" i="2"/>
  <c r="L969" i="2"/>
  <c r="K963" i="2"/>
  <c r="H963" i="2"/>
  <c r="P963" i="2"/>
  <c r="Q963" i="2"/>
  <c r="J963" i="2"/>
  <c r="L963" i="2"/>
  <c r="M963" i="2"/>
  <c r="J924" i="2"/>
  <c r="R924" i="2"/>
  <c r="G924" i="2"/>
  <c r="O924" i="2"/>
  <c r="Q924" i="2"/>
  <c r="K924" i="2"/>
  <c r="L924" i="2"/>
  <c r="M924" i="2"/>
  <c r="O1142" i="2"/>
  <c r="O1134" i="2"/>
  <c r="O1126" i="2"/>
  <c r="O1118" i="2"/>
  <c r="N1103" i="2"/>
  <c r="N1097" i="2"/>
  <c r="O1093" i="2"/>
  <c r="H1090" i="2"/>
  <c r="P1090" i="2"/>
  <c r="R1079" i="2"/>
  <c r="J1075" i="2"/>
  <c r="N1063" i="2"/>
  <c r="H1058" i="2"/>
  <c r="P1058" i="2"/>
  <c r="M1053" i="2"/>
  <c r="R1047" i="2"/>
  <c r="J1043" i="2"/>
  <c r="N1031" i="2"/>
  <c r="H1026" i="2"/>
  <c r="P1026" i="2"/>
  <c r="M1021" i="2"/>
  <c r="R1015" i="2"/>
  <c r="M1010" i="2"/>
  <c r="N1010" i="2"/>
  <c r="H1010" i="2"/>
  <c r="P1010" i="2"/>
  <c r="J1009" i="2"/>
  <c r="G1008" i="2"/>
  <c r="O1008" i="2"/>
  <c r="H1008" i="2"/>
  <c r="P1008" i="2"/>
  <c r="J1008" i="2"/>
  <c r="R1008" i="2"/>
  <c r="J1007" i="2"/>
  <c r="O998" i="2"/>
  <c r="K995" i="2"/>
  <c r="H995" i="2"/>
  <c r="P995" i="2"/>
  <c r="J995" i="2"/>
  <c r="M995" i="2"/>
  <c r="R974" i="2"/>
  <c r="Q973" i="2"/>
  <c r="N973" i="2"/>
  <c r="M973" i="2"/>
  <c r="G973" i="2"/>
  <c r="P973" i="2"/>
  <c r="H973" i="2"/>
  <c r="R973" i="2"/>
  <c r="J973" i="2"/>
  <c r="Q969" i="2"/>
  <c r="N968" i="2"/>
  <c r="K968" i="2"/>
  <c r="O968" i="2"/>
  <c r="G968" i="2"/>
  <c r="Q968" i="2"/>
  <c r="H968" i="2"/>
  <c r="R968" i="2"/>
  <c r="J968" i="2"/>
  <c r="R963" i="2"/>
  <c r="J951" i="2"/>
  <c r="M951" i="2"/>
  <c r="H942" i="2"/>
  <c r="P942" i="2"/>
  <c r="M942" i="2"/>
  <c r="Q942" i="2"/>
  <c r="J942" i="2"/>
  <c r="K942" i="2"/>
  <c r="L942" i="2"/>
  <c r="N904" i="2"/>
  <c r="K904" i="2"/>
  <c r="L904" i="2"/>
  <c r="O904" i="2"/>
  <c r="P904" i="2"/>
  <c r="G904" i="2"/>
  <c r="Q904" i="2"/>
  <c r="H904" i="2"/>
  <c r="R904" i="2"/>
  <c r="Q877" i="2"/>
  <c r="N877" i="2"/>
  <c r="K877" i="2"/>
  <c r="M877" i="2"/>
  <c r="O877" i="2"/>
  <c r="G877" i="2"/>
  <c r="P877" i="2"/>
  <c r="H877" i="2"/>
  <c r="R877" i="2"/>
  <c r="M833" i="2"/>
  <c r="G833" i="2"/>
  <c r="O833" i="2"/>
  <c r="H833" i="2"/>
  <c r="P833" i="2"/>
  <c r="J833" i="2"/>
  <c r="R833" i="2"/>
  <c r="K833" i="2"/>
  <c r="L833" i="2"/>
  <c r="N833" i="2"/>
  <c r="Q833" i="2"/>
  <c r="K811" i="2"/>
  <c r="M811" i="2"/>
  <c r="N811" i="2"/>
  <c r="H811" i="2"/>
  <c r="P811" i="2"/>
  <c r="O811" i="2"/>
  <c r="R811" i="2"/>
  <c r="G811" i="2"/>
  <c r="J811" i="2"/>
  <c r="K795" i="2"/>
  <c r="M795" i="2"/>
  <c r="N795" i="2"/>
  <c r="H795" i="2"/>
  <c r="P795" i="2"/>
  <c r="R795" i="2"/>
  <c r="G795" i="2"/>
  <c r="J795" i="2"/>
  <c r="L795" i="2"/>
  <c r="O795" i="2"/>
  <c r="K787" i="2"/>
  <c r="M787" i="2"/>
  <c r="N787" i="2"/>
  <c r="H787" i="2"/>
  <c r="P787" i="2"/>
  <c r="R787" i="2"/>
  <c r="G787" i="2"/>
  <c r="J787" i="2"/>
  <c r="L787" i="2"/>
  <c r="O787" i="2"/>
  <c r="G1091" i="2"/>
  <c r="O1091" i="2"/>
  <c r="J1064" i="2"/>
  <c r="R1064" i="2"/>
  <c r="G1059" i="2"/>
  <c r="O1059" i="2"/>
  <c r="J1032" i="2"/>
  <c r="R1032" i="2"/>
  <c r="G1027" i="2"/>
  <c r="O1027" i="2"/>
  <c r="G1002" i="2"/>
  <c r="N1001" i="2"/>
  <c r="G1001" i="2"/>
  <c r="O1001" i="2"/>
  <c r="Q1001" i="2"/>
  <c r="N998" i="2"/>
  <c r="O995" i="2"/>
  <c r="O974" i="2"/>
  <c r="O969" i="2"/>
  <c r="O963" i="2"/>
  <c r="R942" i="2"/>
  <c r="Q941" i="2"/>
  <c r="N941" i="2"/>
  <c r="M941" i="2"/>
  <c r="G941" i="2"/>
  <c r="P941" i="2"/>
  <c r="H941" i="2"/>
  <c r="R941" i="2"/>
  <c r="J941" i="2"/>
  <c r="M937" i="2"/>
  <c r="J937" i="2"/>
  <c r="R937" i="2"/>
  <c r="P937" i="2"/>
  <c r="H937" i="2"/>
  <c r="K937" i="2"/>
  <c r="L937" i="2"/>
  <c r="K931" i="2"/>
  <c r="H931" i="2"/>
  <c r="P931" i="2"/>
  <c r="Q931" i="2"/>
  <c r="J931" i="2"/>
  <c r="L931" i="2"/>
  <c r="M931" i="2"/>
  <c r="P924" i="2"/>
  <c r="J919" i="2"/>
  <c r="M919" i="2"/>
  <c r="J853" i="2"/>
  <c r="M853" i="2"/>
  <c r="K851" i="2"/>
  <c r="N851" i="2"/>
  <c r="H851" i="2"/>
  <c r="P851" i="2"/>
  <c r="M851" i="2"/>
  <c r="Q851" i="2"/>
  <c r="R851" i="2"/>
  <c r="G851" i="2"/>
  <c r="J851" i="2"/>
  <c r="N840" i="2"/>
  <c r="Q840" i="2"/>
  <c r="K840" i="2"/>
  <c r="O840" i="2"/>
  <c r="G840" i="2"/>
  <c r="R840" i="2"/>
  <c r="H840" i="2"/>
  <c r="J840" i="2"/>
  <c r="L840" i="2"/>
  <c r="H806" i="2"/>
  <c r="P806" i="2"/>
  <c r="J806" i="2"/>
  <c r="R806" i="2"/>
  <c r="K806" i="2"/>
  <c r="M806" i="2"/>
  <c r="G806" i="2"/>
  <c r="L806" i="2"/>
  <c r="N806" i="2"/>
  <c r="O806" i="2"/>
  <c r="N784" i="2"/>
  <c r="H784" i="2"/>
  <c r="P784" i="2"/>
  <c r="Q784" i="2"/>
  <c r="K784" i="2"/>
  <c r="M784" i="2"/>
  <c r="R784" i="2"/>
  <c r="G784" i="2"/>
  <c r="J784" i="2"/>
  <c r="G766" i="2"/>
  <c r="O766" i="2"/>
  <c r="N766" i="2"/>
  <c r="H766" i="2"/>
  <c r="Q766" i="2"/>
  <c r="R766" i="2"/>
  <c r="K766" i="2"/>
  <c r="J766" i="2"/>
  <c r="L766" i="2"/>
  <c r="M766" i="2"/>
  <c r="P766" i="2"/>
  <c r="H1098" i="2"/>
  <c r="P1098" i="2"/>
  <c r="L1091" i="2"/>
  <c r="K1090" i="2"/>
  <c r="J1089" i="2"/>
  <c r="J1085" i="2"/>
  <c r="J1084" i="2"/>
  <c r="P1080" i="2"/>
  <c r="G1080" i="2"/>
  <c r="P1079" i="2"/>
  <c r="G1079" i="2"/>
  <c r="Q1075" i="2"/>
  <c r="H1075" i="2"/>
  <c r="H1066" i="2"/>
  <c r="P1066" i="2"/>
  <c r="L1064" i="2"/>
  <c r="L1063" i="2"/>
  <c r="L1059" i="2"/>
  <c r="K1058" i="2"/>
  <c r="J1057" i="2"/>
  <c r="J1053" i="2"/>
  <c r="J1052" i="2"/>
  <c r="P1048" i="2"/>
  <c r="G1048" i="2"/>
  <c r="P1047" i="2"/>
  <c r="G1047" i="2"/>
  <c r="Q1043" i="2"/>
  <c r="H1043" i="2"/>
  <c r="H1034" i="2"/>
  <c r="P1034" i="2"/>
  <c r="L1032" i="2"/>
  <c r="L1031" i="2"/>
  <c r="L1027" i="2"/>
  <c r="K1026" i="2"/>
  <c r="J1025" i="2"/>
  <c r="J1021" i="2"/>
  <c r="J1020" i="2"/>
  <c r="P1016" i="2"/>
  <c r="G1016" i="2"/>
  <c r="P1015" i="2"/>
  <c r="G1015" i="2"/>
  <c r="Q1013" i="2"/>
  <c r="G1013" i="2"/>
  <c r="K1010" i="2"/>
  <c r="H1009" i="2"/>
  <c r="M1008" i="2"/>
  <c r="G1007" i="2"/>
  <c r="J1005" i="2"/>
  <c r="R1005" i="2"/>
  <c r="K1005" i="2"/>
  <c r="M1005" i="2"/>
  <c r="R1002" i="2"/>
  <c r="L998" i="2"/>
  <c r="Q997" i="2"/>
  <c r="N997" i="2"/>
  <c r="M997" i="2"/>
  <c r="O997" i="2"/>
  <c r="H997" i="2"/>
  <c r="R997" i="2"/>
  <c r="N995" i="2"/>
  <c r="H982" i="2"/>
  <c r="P982" i="2"/>
  <c r="M982" i="2"/>
  <c r="K982" i="2"/>
  <c r="L982" i="2"/>
  <c r="O982" i="2"/>
  <c r="N974" i="2"/>
  <c r="O973" i="2"/>
  <c r="N969" i="2"/>
  <c r="P968" i="2"/>
  <c r="N963" i="2"/>
  <c r="N960" i="2"/>
  <c r="K960" i="2"/>
  <c r="L960" i="2"/>
  <c r="O960" i="2"/>
  <c r="P960" i="2"/>
  <c r="G960" i="2"/>
  <c r="Q960" i="2"/>
  <c r="H960" i="2"/>
  <c r="R960" i="2"/>
  <c r="O942" i="2"/>
  <c r="N936" i="2"/>
  <c r="K936" i="2"/>
  <c r="O936" i="2"/>
  <c r="G936" i="2"/>
  <c r="Q936" i="2"/>
  <c r="H936" i="2"/>
  <c r="R936" i="2"/>
  <c r="J936" i="2"/>
  <c r="N924" i="2"/>
  <c r="Q909" i="2"/>
  <c r="N909" i="2"/>
  <c r="K909" i="2"/>
  <c r="M909" i="2"/>
  <c r="O909" i="2"/>
  <c r="G909" i="2"/>
  <c r="P909" i="2"/>
  <c r="H909" i="2"/>
  <c r="R909" i="2"/>
  <c r="J890" i="2"/>
  <c r="M890" i="2"/>
  <c r="K875" i="2"/>
  <c r="N875" i="2"/>
  <c r="H875" i="2"/>
  <c r="P875" i="2"/>
  <c r="Q875" i="2"/>
  <c r="G875" i="2"/>
  <c r="J875" i="2"/>
  <c r="L875" i="2"/>
  <c r="M875" i="2"/>
  <c r="H838" i="2"/>
  <c r="P838" i="2"/>
  <c r="K838" i="2"/>
  <c r="M838" i="2"/>
  <c r="N838" i="2"/>
  <c r="Q838" i="2"/>
  <c r="R838" i="2"/>
  <c r="G838" i="2"/>
  <c r="J838" i="2"/>
  <c r="K835" i="2"/>
  <c r="N835" i="2"/>
  <c r="H835" i="2"/>
  <c r="P835" i="2"/>
  <c r="M835" i="2"/>
  <c r="Q835" i="2"/>
  <c r="R835" i="2"/>
  <c r="G835" i="2"/>
  <c r="J835" i="2"/>
  <c r="J818" i="2"/>
  <c r="M818" i="2"/>
  <c r="J678" i="2"/>
  <c r="R678" i="2"/>
  <c r="G678" i="2"/>
  <c r="O678" i="2"/>
  <c r="P678" i="2"/>
  <c r="Q678" i="2"/>
  <c r="H678" i="2"/>
  <c r="K678" i="2"/>
  <c r="L678" i="2"/>
  <c r="M678" i="2"/>
  <c r="N678" i="2"/>
  <c r="G1099" i="2"/>
  <c r="O1099" i="2"/>
  <c r="L1098" i="2"/>
  <c r="K1097" i="2"/>
  <c r="K1093" i="2"/>
  <c r="K1092" i="2"/>
  <c r="K1091" i="2"/>
  <c r="J1090" i="2"/>
  <c r="R1089" i="2"/>
  <c r="R1085" i="2"/>
  <c r="R1084" i="2"/>
  <c r="O1079" i="2"/>
  <c r="J1072" i="2"/>
  <c r="R1072" i="2"/>
  <c r="G1067" i="2"/>
  <c r="O1067" i="2"/>
  <c r="L1066" i="2"/>
  <c r="K1065" i="2"/>
  <c r="K1064" i="2"/>
  <c r="J1063" i="2"/>
  <c r="K1061" i="2"/>
  <c r="K1060" i="2"/>
  <c r="K1059" i="2"/>
  <c r="J1058" i="2"/>
  <c r="R1057" i="2"/>
  <c r="R1053" i="2"/>
  <c r="R1052" i="2"/>
  <c r="O1047" i="2"/>
  <c r="J1040" i="2"/>
  <c r="R1040" i="2"/>
  <c r="G1035" i="2"/>
  <c r="O1035" i="2"/>
  <c r="L1034" i="2"/>
  <c r="K1033" i="2"/>
  <c r="K1032" i="2"/>
  <c r="J1031" i="2"/>
  <c r="K1029" i="2"/>
  <c r="K1028" i="2"/>
  <c r="K1027" i="2"/>
  <c r="J1026" i="2"/>
  <c r="R1025" i="2"/>
  <c r="R1021" i="2"/>
  <c r="R1020" i="2"/>
  <c r="O1015" i="2"/>
  <c r="J1010" i="2"/>
  <c r="L1008" i="2"/>
  <c r="N1005" i="2"/>
  <c r="K1001" i="2"/>
  <c r="K998" i="2"/>
  <c r="L997" i="2"/>
  <c r="L995" i="2"/>
  <c r="M993" i="2"/>
  <c r="J993" i="2"/>
  <c r="R993" i="2"/>
  <c r="P993" i="2"/>
  <c r="G993" i="2"/>
  <c r="Q993" i="2"/>
  <c r="J988" i="2"/>
  <c r="R988" i="2"/>
  <c r="G988" i="2"/>
  <c r="O988" i="2"/>
  <c r="K988" i="2"/>
  <c r="M988" i="2"/>
  <c r="Q982" i="2"/>
  <c r="L973" i="2"/>
  <c r="M968" i="2"/>
  <c r="Q965" i="2"/>
  <c r="N965" i="2"/>
  <c r="K965" i="2"/>
  <c r="M965" i="2"/>
  <c r="O965" i="2"/>
  <c r="G965" i="2"/>
  <c r="P965" i="2"/>
  <c r="H965" i="2"/>
  <c r="R965" i="2"/>
  <c r="N942" i="2"/>
  <c r="O941" i="2"/>
  <c r="O937" i="2"/>
  <c r="O931" i="2"/>
  <c r="M904" i="2"/>
  <c r="J900" i="2"/>
  <c r="R900" i="2"/>
  <c r="G900" i="2"/>
  <c r="O900" i="2"/>
  <c r="Q900" i="2"/>
  <c r="K900" i="2"/>
  <c r="L900" i="2"/>
  <c r="M900" i="2"/>
  <c r="L877" i="2"/>
  <c r="H854" i="2"/>
  <c r="P854" i="2"/>
  <c r="K854" i="2"/>
  <c r="M854" i="2"/>
  <c r="N854" i="2"/>
  <c r="Q854" i="2"/>
  <c r="R854" i="2"/>
  <c r="G854" i="2"/>
  <c r="J854" i="2"/>
  <c r="Q811" i="2"/>
  <c r="K779" i="2"/>
  <c r="M779" i="2"/>
  <c r="N779" i="2"/>
  <c r="H779" i="2"/>
  <c r="P779" i="2"/>
  <c r="R779" i="2"/>
  <c r="G779" i="2"/>
  <c r="J779" i="2"/>
  <c r="L779" i="2"/>
  <c r="O779" i="2"/>
  <c r="N776" i="2"/>
  <c r="H776" i="2"/>
  <c r="P776" i="2"/>
  <c r="Q776" i="2"/>
  <c r="K776" i="2"/>
  <c r="M776" i="2"/>
  <c r="R776" i="2"/>
  <c r="G776" i="2"/>
  <c r="J776" i="2"/>
  <c r="N767" i="2"/>
  <c r="O767" i="2"/>
  <c r="H767" i="2"/>
  <c r="Q767" i="2"/>
  <c r="R767" i="2"/>
  <c r="K767" i="2"/>
  <c r="M767" i="2"/>
  <c r="G767" i="2"/>
  <c r="J767" i="2"/>
  <c r="M1002" i="2"/>
  <c r="N1002" i="2"/>
  <c r="H1002" i="2"/>
  <c r="P1002" i="2"/>
  <c r="G1000" i="2"/>
  <c r="O1000" i="2"/>
  <c r="H1000" i="2"/>
  <c r="P1000" i="2"/>
  <c r="J1000" i="2"/>
  <c r="R1000" i="2"/>
  <c r="J996" i="2"/>
  <c r="R996" i="2"/>
  <c r="G996" i="2"/>
  <c r="O996" i="2"/>
  <c r="L996" i="2"/>
  <c r="M996" i="2"/>
  <c r="P996" i="2"/>
  <c r="G974" i="2"/>
  <c r="G969" i="2"/>
  <c r="G963" i="2"/>
  <c r="N928" i="2"/>
  <c r="K928" i="2"/>
  <c r="L928" i="2"/>
  <c r="O928" i="2"/>
  <c r="P928" i="2"/>
  <c r="G928" i="2"/>
  <c r="Q928" i="2"/>
  <c r="H928" i="2"/>
  <c r="R928" i="2"/>
  <c r="H924" i="2"/>
  <c r="N848" i="2"/>
  <c r="Q848" i="2"/>
  <c r="K848" i="2"/>
  <c r="O848" i="2"/>
  <c r="G848" i="2"/>
  <c r="R848" i="2"/>
  <c r="H848" i="2"/>
  <c r="J848" i="2"/>
  <c r="L848" i="2"/>
  <c r="H830" i="2"/>
  <c r="P830" i="2"/>
  <c r="J830" i="2"/>
  <c r="R830" i="2"/>
  <c r="K830" i="2"/>
  <c r="M830" i="2"/>
  <c r="G830" i="2"/>
  <c r="L830" i="2"/>
  <c r="N830" i="2"/>
  <c r="O830" i="2"/>
  <c r="L811" i="2"/>
  <c r="Q795" i="2"/>
  <c r="Q787" i="2"/>
  <c r="O784" i="2"/>
  <c r="R1091" i="2"/>
  <c r="J1080" i="2"/>
  <c r="R1080" i="2"/>
  <c r="G1075" i="2"/>
  <c r="O1075" i="2"/>
  <c r="Q1064" i="2"/>
  <c r="H1064" i="2"/>
  <c r="Q1063" i="2"/>
  <c r="H1063" i="2"/>
  <c r="R1059" i="2"/>
  <c r="J1048" i="2"/>
  <c r="R1048" i="2"/>
  <c r="G1043" i="2"/>
  <c r="O1043" i="2"/>
  <c r="Q1032" i="2"/>
  <c r="H1032" i="2"/>
  <c r="Q1031" i="2"/>
  <c r="H1031" i="2"/>
  <c r="R1027" i="2"/>
  <c r="J1016" i="2"/>
  <c r="R1016" i="2"/>
  <c r="K1013" i="2"/>
  <c r="M1013" i="2"/>
  <c r="N1009" i="2"/>
  <c r="G1009" i="2"/>
  <c r="O1009" i="2"/>
  <c r="Q1009" i="2"/>
  <c r="H1007" i="2"/>
  <c r="P1007" i="2"/>
  <c r="Q1007" i="2"/>
  <c r="K1007" i="2"/>
  <c r="L1002" i="2"/>
  <c r="N1000" i="2"/>
  <c r="J997" i="2"/>
  <c r="Q996" i="2"/>
  <c r="G995" i="2"/>
  <c r="K987" i="2"/>
  <c r="H987" i="2"/>
  <c r="P987" i="2"/>
  <c r="Q987" i="2"/>
  <c r="G987" i="2"/>
  <c r="R987" i="2"/>
  <c r="J987" i="2"/>
  <c r="J982" i="2"/>
  <c r="J978" i="2"/>
  <c r="M978" i="2"/>
  <c r="M960" i="2"/>
  <c r="J956" i="2"/>
  <c r="R956" i="2"/>
  <c r="G956" i="2"/>
  <c r="O956" i="2"/>
  <c r="Q956" i="2"/>
  <c r="K956" i="2"/>
  <c r="L956" i="2"/>
  <c r="M956" i="2"/>
  <c r="J946" i="2"/>
  <c r="M946" i="2"/>
  <c r="G942" i="2"/>
  <c r="K941" i="2"/>
  <c r="M936" i="2"/>
  <c r="Q933" i="2"/>
  <c r="N933" i="2"/>
  <c r="K933" i="2"/>
  <c r="M933" i="2"/>
  <c r="O933" i="2"/>
  <c r="G933" i="2"/>
  <c r="P933" i="2"/>
  <c r="H933" i="2"/>
  <c r="R933" i="2"/>
  <c r="L909" i="2"/>
  <c r="Q885" i="2"/>
  <c r="N885" i="2"/>
  <c r="M885" i="2"/>
  <c r="G885" i="2"/>
  <c r="P885" i="2"/>
  <c r="H885" i="2"/>
  <c r="R885" i="2"/>
  <c r="J885" i="2"/>
  <c r="K885" i="2"/>
  <c r="N880" i="2"/>
  <c r="K880" i="2"/>
  <c r="O880" i="2"/>
  <c r="G880" i="2"/>
  <c r="Q880" i="2"/>
  <c r="H880" i="2"/>
  <c r="R880" i="2"/>
  <c r="J880" i="2"/>
  <c r="L880" i="2"/>
  <c r="R875" i="2"/>
  <c r="L851" i="2"/>
  <c r="H846" i="2"/>
  <c r="P846" i="2"/>
  <c r="K846" i="2"/>
  <c r="M846" i="2"/>
  <c r="N846" i="2"/>
  <c r="Q846" i="2"/>
  <c r="R846" i="2"/>
  <c r="G846" i="2"/>
  <c r="J846" i="2"/>
  <c r="K843" i="2"/>
  <c r="N843" i="2"/>
  <c r="H843" i="2"/>
  <c r="P843" i="2"/>
  <c r="M843" i="2"/>
  <c r="Q843" i="2"/>
  <c r="R843" i="2"/>
  <c r="G843" i="2"/>
  <c r="J843" i="2"/>
  <c r="M840" i="2"/>
  <c r="O838" i="2"/>
  <c r="O835" i="2"/>
  <c r="M809" i="2"/>
  <c r="G809" i="2"/>
  <c r="O809" i="2"/>
  <c r="H809" i="2"/>
  <c r="P809" i="2"/>
  <c r="J809" i="2"/>
  <c r="R809" i="2"/>
  <c r="K809" i="2"/>
  <c r="L809" i="2"/>
  <c r="N809" i="2"/>
  <c r="Q809" i="2"/>
  <c r="Q806" i="2"/>
  <c r="L784" i="2"/>
  <c r="N722" i="2"/>
  <c r="K722" i="2"/>
  <c r="P722" i="2"/>
  <c r="G722" i="2"/>
  <c r="Q722" i="2"/>
  <c r="H722" i="2"/>
  <c r="R722" i="2"/>
  <c r="J722" i="2"/>
  <c r="L722" i="2"/>
  <c r="M715" i="2"/>
  <c r="J715" i="2"/>
  <c r="R715" i="2"/>
  <c r="O715" i="2"/>
  <c r="P715" i="2"/>
  <c r="G715" i="2"/>
  <c r="Q715" i="2"/>
  <c r="H715" i="2"/>
  <c r="K715" i="2"/>
  <c r="K709" i="2"/>
  <c r="H709" i="2"/>
  <c r="P709" i="2"/>
  <c r="O709" i="2"/>
  <c r="Q709" i="2"/>
  <c r="G709" i="2"/>
  <c r="R709" i="2"/>
  <c r="J709" i="2"/>
  <c r="L709" i="2"/>
  <c r="J702" i="2"/>
  <c r="R702" i="2"/>
  <c r="G702" i="2"/>
  <c r="O702" i="2"/>
  <c r="P702" i="2"/>
  <c r="Q702" i="2"/>
  <c r="H702" i="2"/>
  <c r="K702" i="2"/>
  <c r="L702" i="2"/>
  <c r="J595" i="2"/>
  <c r="R595" i="2"/>
  <c r="N595" i="2"/>
  <c r="G595" i="2"/>
  <c r="O595" i="2"/>
  <c r="Q595" i="2"/>
  <c r="H595" i="2"/>
  <c r="K595" i="2"/>
  <c r="L595" i="2"/>
  <c r="M595" i="2"/>
  <c r="K562" i="2"/>
  <c r="G562" i="2"/>
  <c r="O562" i="2"/>
  <c r="H562" i="2"/>
  <c r="P562" i="2"/>
  <c r="R562" i="2"/>
  <c r="J562" i="2"/>
  <c r="L562" i="2"/>
  <c r="M562" i="2"/>
  <c r="N562" i="2"/>
  <c r="J524" i="2"/>
  <c r="R524" i="2"/>
  <c r="K524" i="2"/>
  <c r="L524" i="2"/>
  <c r="O524" i="2"/>
  <c r="G524" i="2"/>
  <c r="P524" i="2"/>
  <c r="H524" i="2"/>
  <c r="M524" i="2"/>
  <c r="N524" i="2"/>
  <c r="Q524" i="2"/>
  <c r="G394" i="2"/>
  <c r="O394" i="2"/>
  <c r="K394" i="2"/>
  <c r="M394" i="2"/>
  <c r="Q394" i="2"/>
  <c r="R394" i="2"/>
  <c r="H394" i="2"/>
  <c r="J394" i="2"/>
  <c r="L394" i="2"/>
  <c r="N394" i="2"/>
  <c r="P394" i="2"/>
  <c r="H886" i="2"/>
  <c r="P886" i="2"/>
  <c r="M886" i="2"/>
  <c r="M881" i="2"/>
  <c r="J881" i="2"/>
  <c r="R881" i="2"/>
  <c r="N864" i="2"/>
  <c r="Q864" i="2"/>
  <c r="K864" i="2"/>
  <c r="N856" i="2"/>
  <c r="Q856" i="2"/>
  <c r="K856" i="2"/>
  <c r="J852" i="2"/>
  <c r="R852" i="2"/>
  <c r="M852" i="2"/>
  <c r="G852" i="2"/>
  <c r="O852" i="2"/>
  <c r="J844" i="2"/>
  <c r="R844" i="2"/>
  <c r="M844" i="2"/>
  <c r="G844" i="2"/>
  <c r="O844" i="2"/>
  <c r="J836" i="2"/>
  <c r="R836" i="2"/>
  <c r="M836" i="2"/>
  <c r="G836" i="2"/>
  <c r="O836" i="2"/>
  <c r="M825" i="2"/>
  <c r="G825" i="2"/>
  <c r="O825" i="2"/>
  <c r="H825" i="2"/>
  <c r="P825" i="2"/>
  <c r="J825" i="2"/>
  <c r="R825" i="2"/>
  <c r="M801" i="2"/>
  <c r="G801" i="2"/>
  <c r="O801" i="2"/>
  <c r="H801" i="2"/>
  <c r="P801" i="2"/>
  <c r="J801" i="2"/>
  <c r="R801" i="2"/>
  <c r="H798" i="2"/>
  <c r="P798" i="2"/>
  <c r="J798" i="2"/>
  <c r="R798" i="2"/>
  <c r="K798" i="2"/>
  <c r="M798" i="2"/>
  <c r="H790" i="2"/>
  <c r="P790" i="2"/>
  <c r="J790" i="2"/>
  <c r="R790" i="2"/>
  <c r="K790" i="2"/>
  <c r="M790" i="2"/>
  <c r="H782" i="2"/>
  <c r="P782" i="2"/>
  <c r="J782" i="2"/>
  <c r="R782" i="2"/>
  <c r="K782" i="2"/>
  <c r="M782" i="2"/>
  <c r="H773" i="2"/>
  <c r="P773" i="2"/>
  <c r="O773" i="2"/>
  <c r="R773" i="2"/>
  <c r="J773" i="2"/>
  <c r="L773" i="2"/>
  <c r="H720" i="2"/>
  <c r="P720" i="2"/>
  <c r="M720" i="2"/>
  <c r="O720" i="2"/>
  <c r="Q720" i="2"/>
  <c r="G720" i="2"/>
  <c r="R720" i="2"/>
  <c r="J720" i="2"/>
  <c r="K720" i="2"/>
  <c r="N690" i="2"/>
  <c r="K690" i="2"/>
  <c r="P690" i="2"/>
  <c r="G690" i="2"/>
  <c r="Q690" i="2"/>
  <c r="H690" i="2"/>
  <c r="R690" i="2"/>
  <c r="J690" i="2"/>
  <c r="L690" i="2"/>
  <c r="M683" i="2"/>
  <c r="J683" i="2"/>
  <c r="R683" i="2"/>
  <c r="O683" i="2"/>
  <c r="P683" i="2"/>
  <c r="G683" i="2"/>
  <c r="Q683" i="2"/>
  <c r="H683" i="2"/>
  <c r="K683" i="2"/>
  <c r="J646" i="2"/>
  <c r="R646" i="2"/>
  <c r="N646" i="2"/>
  <c r="G646" i="2"/>
  <c r="O646" i="2"/>
  <c r="Q646" i="2"/>
  <c r="H646" i="2"/>
  <c r="K646" i="2"/>
  <c r="L646" i="2"/>
  <c r="M646" i="2"/>
  <c r="N1012" i="2"/>
  <c r="O1011" i="2"/>
  <c r="N1004" i="2"/>
  <c r="O1003" i="2"/>
  <c r="G1003" i="2"/>
  <c r="R990" i="2"/>
  <c r="G990" i="2"/>
  <c r="Q985" i="2"/>
  <c r="G985" i="2"/>
  <c r="Q981" i="2"/>
  <c r="N981" i="2"/>
  <c r="K980" i="2"/>
  <c r="R979" i="2"/>
  <c r="G979" i="2"/>
  <c r="N976" i="2"/>
  <c r="K976" i="2"/>
  <c r="H972" i="2"/>
  <c r="J966" i="2"/>
  <c r="R958" i="2"/>
  <c r="G958" i="2"/>
  <c r="J955" i="2"/>
  <c r="Q953" i="2"/>
  <c r="G953" i="2"/>
  <c r="Q949" i="2"/>
  <c r="N949" i="2"/>
  <c r="K948" i="2"/>
  <c r="R947" i="2"/>
  <c r="G947" i="2"/>
  <c r="N944" i="2"/>
  <c r="K944" i="2"/>
  <c r="H940" i="2"/>
  <c r="J934" i="2"/>
  <c r="R926" i="2"/>
  <c r="G926" i="2"/>
  <c r="J923" i="2"/>
  <c r="Q921" i="2"/>
  <c r="G921" i="2"/>
  <c r="Q917" i="2"/>
  <c r="N917" i="2"/>
  <c r="K916" i="2"/>
  <c r="R915" i="2"/>
  <c r="N912" i="2"/>
  <c r="K912" i="2"/>
  <c r="J910" i="2"/>
  <c r="R902" i="2"/>
  <c r="G902" i="2"/>
  <c r="J899" i="2"/>
  <c r="Q897" i="2"/>
  <c r="G897" i="2"/>
  <c r="Q893" i="2"/>
  <c r="N893" i="2"/>
  <c r="K892" i="2"/>
  <c r="R891" i="2"/>
  <c r="G891" i="2"/>
  <c r="N888" i="2"/>
  <c r="K888" i="2"/>
  <c r="L886" i="2"/>
  <c r="H884" i="2"/>
  <c r="L881" i="2"/>
  <c r="J878" i="2"/>
  <c r="N872" i="2"/>
  <c r="Q872" i="2"/>
  <c r="K872" i="2"/>
  <c r="M871" i="2"/>
  <c r="J870" i="2"/>
  <c r="J868" i="2"/>
  <c r="R868" i="2"/>
  <c r="M868" i="2"/>
  <c r="G868" i="2"/>
  <c r="O868" i="2"/>
  <c r="J867" i="2"/>
  <c r="L864" i="2"/>
  <c r="J862" i="2"/>
  <c r="J860" i="2"/>
  <c r="R860" i="2"/>
  <c r="M860" i="2"/>
  <c r="G860" i="2"/>
  <c r="O860" i="2"/>
  <c r="J859" i="2"/>
  <c r="L856" i="2"/>
  <c r="N852" i="2"/>
  <c r="M849" i="2"/>
  <c r="H849" i="2"/>
  <c r="P849" i="2"/>
  <c r="J849" i="2"/>
  <c r="R849" i="2"/>
  <c r="N844" i="2"/>
  <c r="M841" i="2"/>
  <c r="H841" i="2"/>
  <c r="P841" i="2"/>
  <c r="J841" i="2"/>
  <c r="R841" i="2"/>
  <c r="N836" i="2"/>
  <c r="J827" i="2"/>
  <c r="Q825" i="2"/>
  <c r="G824" i="2"/>
  <c r="G819" i="2"/>
  <c r="L817" i="2"/>
  <c r="L814" i="2"/>
  <c r="J812" i="2"/>
  <c r="J803" i="2"/>
  <c r="Q801" i="2"/>
  <c r="G800" i="2"/>
  <c r="O798" i="2"/>
  <c r="J794" i="2"/>
  <c r="M793" i="2"/>
  <c r="G793" i="2"/>
  <c r="O793" i="2"/>
  <c r="H793" i="2"/>
  <c r="P793" i="2"/>
  <c r="J793" i="2"/>
  <c r="R793" i="2"/>
  <c r="O790" i="2"/>
  <c r="M785" i="2"/>
  <c r="G785" i="2"/>
  <c r="O785" i="2"/>
  <c r="H785" i="2"/>
  <c r="P785" i="2"/>
  <c r="J785" i="2"/>
  <c r="R785" i="2"/>
  <c r="O782" i="2"/>
  <c r="J778" i="2"/>
  <c r="M777" i="2"/>
  <c r="G777" i="2"/>
  <c r="O777" i="2"/>
  <c r="H777" i="2"/>
  <c r="P777" i="2"/>
  <c r="J777" i="2"/>
  <c r="R777" i="2"/>
  <c r="N773" i="2"/>
  <c r="M770" i="2"/>
  <c r="N734" i="2"/>
  <c r="M727" i="2"/>
  <c r="M695" i="2"/>
  <c r="H688" i="2"/>
  <c r="P688" i="2"/>
  <c r="M688" i="2"/>
  <c r="O688" i="2"/>
  <c r="Q688" i="2"/>
  <c r="G688" i="2"/>
  <c r="R688" i="2"/>
  <c r="J688" i="2"/>
  <c r="K688" i="2"/>
  <c r="M977" i="2"/>
  <c r="J977" i="2"/>
  <c r="R977" i="2"/>
  <c r="K971" i="2"/>
  <c r="H971" i="2"/>
  <c r="P971" i="2"/>
  <c r="J964" i="2"/>
  <c r="R964" i="2"/>
  <c r="G964" i="2"/>
  <c r="O964" i="2"/>
  <c r="H950" i="2"/>
  <c r="P950" i="2"/>
  <c r="M950" i="2"/>
  <c r="M945" i="2"/>
  <c r="J945" i="2"/>
  <c r="R945" i="2"/>
  <c r="K939" i="2"/>
  <c r="H939" i="2"/>
  <c r="P939" i="2"/>
  <c r="J932" i="2"/>
  <c r="R932" i="2"/>
  <c r="G932" i="2"/>
  <c r="O932" i="2"/>
  <c r="H918" i="2"/>
  <c r="P918" i="2"/>
  <c r="M918" i="2"/>
  <c r="M913" i="2"/>
  <c r="J913" i="2"/>
  <c r="R913" i="2"/>
  <c r="J908" i="2"/>
  <c r="R908" i="2"/>
  <c r="G908" i="2"/>
  <c r="O908" i="2"/>
  <c r="H905" i="2"/>
  <c r="H894" i="2"/>
  <c r="P894" i="2"/>
  <c r="M894" i="2"/>
  <c r="M889" i="2"/>
  <c r="J889" i="2"/>
  <c r="R889" i="2"/>
  <c r="K886" i="2"/>
  <c r="K883" i="2"/>
  <c r="H883" i="2"/>
  <c r="P883" i="2"/>
  <c r="K881" i="2"/>
  <c r="J876" i="2"/>
  <c r="R876" i="2"/>
  <c r="G876" i="2"/>
  <c r="O876" i="2"/>
  <c r="M865" i="2"/>
  <c r="H865" i="2"/>
  <c r="P865" i="2"/>
  <c r="J865" i="2"/>
  <c r="R865" i="2"/>
  <c r="J864" i="2"/>
  <c r="M857" i="2"/>
  <c r="H857" i="2"/>
  <c r="P857" i="2"/>
  <c r="J857" i="2"/>
  <c r="R857" i="2"/>
  <c r="J856" i="2"/>
  <c r="L852" i="2"/>
  <c r="L844" i="2"/>
  <c r="L836" i="2"/>
  <c r="N825" i="2"/>
  <c r="N816" i="2"/>
  <c r="H816" i="2"/>
  <c r="P816" i="2"/>
  <c r="Q816" i="2"/>
  <c r="K816" i="2"/>
  <c r="N801" i="2"/>
  <c r="N798" i="2"/>
  <c r="Q793" i="2"/>
  <c r="N790" i="2"/>
  <c r="N782" i="2"/>
  <c r="M773" i="2"/>
  <c r="M768" i="2"/>
  <c r="O768" i="2"/>
  <c r="H768" i="2"/>
  <c r="Q768" i="2"/>
  <c r="R768" i="2"/>
  <c r="K768" i="2"/>
  <c r="O722" i="2"/>
  <c r="N715" i="2"/>
  <c r="N709" i="2"/>
  <c r="N702" i="2"/>
  <c r="H534" i="2"/>
  <c r="P534" i="2"/>
  <c r="N534" i="2"/>
  <c r="O534" i="2"/>
  <c r="J534" i="2"/>
  <c r="K534" i="2"/>
  <c r="G534" i="2"/>
  <c r="L534" i="2"/>
  <c r="M534" i="2"/>
  <c r="Q534" i="2"/>
  <c r="Q989" i="2"/>
  <c r="N989" i="2"/>
  <c r="N984" i="2"/>
  <c r="K984" i="2"/>
  <c r="H980" i="2"/>
  <c r="L977" i="2"/>
  <c r="M971" i="2"/>
  <c r="R966" i="2"/>
  <c r="G966" i="2"/>
  <c r="M964" i="2"/>
  <c r="Q961" i="2"/>
  <c r="G961" i="2"/>
  <c r="Q957" i="2"/>
  <c r="N957" i="2"/>
  <c r="R955" i="2"/>
  <c r="G955" i="2"/>
  <c r="N952" i="2"/>
  <c r="K952" i="2"/>
  <c r="L950" i="2"/>
  <c r="H948" i="2"/>
  <c r="L945" i="2"/>
  <c r="M939" i="2"/>
  <c r="R934" i="2"/>
  <c r="G934" i="2"/>
  <c r="M932" i="2"/>
  <c r="Q929" i="2"/>
  <c r="G929" i="2"/>
  <c r="Q925" i="2"/>
  <c r="N925" i="2"/>
  <c r="R923" i="2"/>
  <c r="G923" i="2"/>
  <c r="N920" i="2"/>
  <c r="K920" i="2"/>
  <c r="L918" i="2"/>
  <c r="H916" i="2"/>
  <c r="L913" i="2"/>
  <c r="R910" i="2"/>
  <c r="G910" i="2"/>
  <c r="M908" i="2"/>
  <c r="Q905" i="2"/>
  <c r="G905" i="2"/>
  <c r="Q901" i="2"/>
  <c r="N901" i="2"/>
  <c r="R899" i="2"/>
  <c r="G899" i="2"/>
  <c r="N896" i="2"/>
  <c r="K896" i="2"/>
  <c r="L894" i="2"/>
  <c r="J893" i="2"/>
  <c r="H892" i="2"/>
  <c r="L889" i="2"/>
  <c r="J888" i="2"/>
  <c r="J886" i="2"/>
  <c r="M883" i="2"/>
  <c r="R878" i="2"/>
  <c r="G878" i="2"/>
  <c r="M876" i="2"/>
  <c r="M873" i="2"/>
  <c r="H873" i="2"/>
  <c r="P873" i="2"/>
  <c r="J873" i="2"/>
  <c r="R873" i="2"/>
  <c r="J872" i="2"/>
  <c r="G870" i="2"/>
  <c r="L868" i="2"/>
  <c r="G867" i="2"/>
  <c r="N865" i="2"/>
  <c r="G862" i="2"/>
  <c r="L860" i="2"/>
  <c r="G859" i="2"/>
  <c r="N857" i="2"/>
  <c r="K852" i="2"/>
  <c r="L849" i="2"/>
  <c r="K844" i="2"/>
  <c r="K836" i="2"/>
  <c r="N832" i="2"/>
  <c r="H832" i="2"/>
  <c r="P832" i="2"/>
  <c r="Q832" i="2"/>
  <c r="K832" i="2"/>
  <c r="L825" i="2"/>
  <c r="M816" i="2"/>
  <c r="N808" i="2"/>
  <c r="H808" i="2"/>
  <c r="P808" i="2"/>
  <c r="Q808" i="2"/>
  <c r="K808" i="2"/>
  <c r="L801" i="2"/>
  <c r="L798" i="2"/>
  <c r="J796" i="2"/>
  <c r="N793" i="2"/>
  <c r="L790" i="2"/>
  <c r="N785" i="2"/>
  <c r="L782" i="2"/>
  <c r="K773" i="2"/>
  <c r="Q772" i="2"/>
  <c r="N772" i="2"/>
  <c r="H772" i="2"/>
  <c r="P772" i="2"/>
  <c r="R772" i="2"/>
  <c r="K772" i="2"/>
  <c r="M722" i="2"/>
  <c r="N720" i="2"/>
  <c r="L715" i="2"/>
  <c r="M709" i="2"/>
  <c r="M702" i="2"/>
  <c r="O690" i="2"/>
  <c r="N683" i="2"/>
  <c r="P595" i="2"/>
  <c r="Q562" i="2"/>
  <c r="H990" i="2"/>
  <c r="P990" i="2"/>
  <c r="M990" i="2"/>
  <c r="M985" i="2"/>
  <c r="J985" i="2"/>
  <c r="R985" i="2"/>
  <c r="K979" i="2"/>
  <c r="H979" i="2"/>
  <c r="P979" i="2"/>
  <c r="K977" i="2"/>
  <c r="J972" i="2"/>
  <c r="R972" i="2"/>
  <c r="G972" i="2"/>
  <c r="O972" i="2"/>
  <c r="L971" i="2"/>
  <c r="L964" i="2"/>
  <c r="H958" i="2"/>
  <c r="P958" i="2"/>
  <c r="M958" i="2"/>
  <c r="M953" i="2"/>
  <c r="J953" i="2"/>
  <c r="R953" i="2"/>
  <c r="K950" i="2"/>
  <c r="K947" i="2"/>
  <c r="H947" i="2"/>
  <c r="P947" i="2"/>
  <c r="K945" i="2"/>
  <c r="J940" i="2"/>
  <c r="R940" i="2"/>
  <c r="G940" i="2"/>
  <c r="O940" i="2"/>
  <c r="L939" i="2"/>
  <c r="L932" i="2"/>
  <c r="H926" i="2"/>
  <c r="P926" i="2"/>
  <c r="M926" i="2"/>
  <c r="M921" i="2"/>
  <c r="J921" i="2"/>
  <c r="R921" i="2"/>
  <c r="L920" i="2"/>
  <c r="K918" i="2"/>
  <c r="K915" i="2"/>
  <c r="H915" i="2"/>
  <c r="P915" i="2"/>
  <c r="K913" i="2"/>
  <c r="L908" i="2"/>
  <c r="H902" i="2"/>
  <c r="P902" i="2"/>
  <c r="M902" i="2"/>
  <c r="M897" i="2"/>
  <c r="J897" i="2"/>
  <c r="R897" i="2"/>
  <c r="K894" i="2"/>
  <c r="K891" i="2"/>
  <c r="H891" i="2"/>
  <c r="P891" i="2"/>
  <c r="K889" i="2"/>
  <c r="J884" i="2"/>
  <c r="R884" i="2"/>
  <c r="G884" i="2"/>
  <c r="O884" i="2"/>
  <c r="L883" i="2"/>
  <c r="H881" i="2"/>
  <c r="L876" i="2"/>
  <c r="L865" i="2"/>
  <c r="H864" i="2"/>
  <c r="L857" i="2"/>
  <c r="H856" i="2"/>
  <c r="K825" i="2"/>
  <c r="N824" i="2"/>
  <c r="H824" i="2"/>
  <c r="P824" i="2"/>
  <c r="Q824" i="2"/>
  <c r="K824" i="2"/>
  <c r="K819" i="2"/>
  <c r="M819" i="2"/>
  <c r="N819" i="2"/>
  <c r="H819" i="2"/>
  <c r="P819" i="2"/>
  <c r="K801" i="2"/>
  <c r="N800" i="2"/>
  <c r="H800" i="2"/>
  <c r="P800" i="2"/>
  <c r="Q800" i="2"/>
  <c r="K800" i="2"/>
  <c r="J771" i="2"/>
  <c r="R771" i="2"/>
  <c r="N771" i="2"/>
  <c r="G771" i="2"/>
  <c r="P771" i="2"/>
  <c r="H771" i="2"/>
  <c r="Q771" i="2"/>
  <c r="K771" i="2"/>
  <c r="J765" i="2"/>
  <c r="M747" i="2"/>
  <c r="J747" i="2"/>
  <c r="R747" i="2"/>
  <c r="O747" i="2"/>
  <c r="P747" i="2"/>
  <c r="G747" i="2"/>
  <c r="Q747" i="2"/>
  <c r="H747" i="2"/>
  <c r="K747" i="2"/>
  <c r="K741" i="2"/>
  <c r="H741" i="2"/>
  <c r="P741" i="2"/>
  <c r="O741" i="2"/>
  <c r="Q741" i="2"/>
  <c r="G741" i="2"/>
  <c r="R741" i="2"/>
  <c r="J741" i="2"/>
  <c r="L741" i="2"/>
  <c r="L720" i="2"/>
  <c r="M690" i="2"/>
  <c r="N658" i="2"/>
  <c r="J658" i="2"/>
  <c r="R658" i="2"/>
  <c r="K658" i="2"/>
  <c r="P658" i="2"/>
  <c r="Q658" i="2"/>
  <c r="G658" i="2"/>
  <c r="H658" i="2"/>
  <c r="L658" i="2"/>
  <c r="M658" i="2"/>
  <c r="M635" i="2"/>
  <c r="Q635" i="2"/>
  <c r="J635" i="2"/>
  <c r="R635" i="2"/>
  <c r="O635" i="2"/>
  <c r="P635" i="2"/>
  <c r="G635" i="2"/>
  <c r="H635" i="2"/>
  <c r="K635" i="2"/>
  <c r="L635" i="2"/>
  <c r="N610" i="2"/>
  <c r="J610" i="2"/>
  <c r="R610" i="2"/>
  <c r="K610" i="2"/>
  <c r="P610" i="2"/>
  <c r="Q610" i="2"/>
  <c r="G610" i="2"/>
  <c r="H610" i="2"/>
  <c r="L610" i="2"/>
  <c r="M610" i="2"/>
  <c r="M584" i="2"/>
  <c r="Q584" i="2"/>
  <c r="J584" i="2"/>
  <c r="R584" i="2"/>
  <c r="O584" i="2"/>
  <c r="P584" i="2"/>
  <c r="G584" i="2"/>
  <c r="H584" i="2"/>
  <c r="K584" i="2"/>
  <c r="L584" i="2"/>
  <c r="J547" i="2"/>
  <c r="R547" i="2"/>
  <c r="N547" i="2"/>
  <c r="G547" i="2"/>
  <c r="O547" i="2"/>
  <c r="Q547" i="2"/>
  <c r="H547" i="2"/>
  <c r="K547" i="2"/>
  <c r="L547" i="2"/>
  <c r="M547" i="2"/>
  <c r="J980" i="2"/>
  <c r="R980" i="2"/>
  <c r="G980" i="2"/>
  <c r="O980" i="2"/>
  <c r="H977" i="2"/>
  <c r="H966" i="2"/>
  <c r="P966" i="2"/>
  <c r="M966" i="2"/>
  <c r="M961" i="2"/>
  <c r="J961" i="2"/>
  <c r="R961" i="2"/>
  <c r="K955" i="2"/>
  <c r="H955" i="2"/>
  <c r="P955" i="2"/>
  <c r="J948" i="2"/>
  <c r="R948" i="2"/>
  <c r="G948" i="2"/>
  <c r="O948" i="2"/>
  <c r="H945" i="2"/>
  <c r="H934" i="2"/>
  <c r="P934" i="2"/>
  <c r="M934" i="2"/>
  <c r="M929" i="2"/>
  <c r="J929" i="2"/>
  <c r="R929" i="2"/>
  <c r="K923" i="2"/>
  <c r="H923" i="2"/>
  <c r="P923" i="2"/>
  <c r="J916" i="2"/>
  <c r="R916" i="2"/>
  <c r="G916" i="2"/>
  <c r="O916" i="2"/>
  <c r="H913" i="2"/>
  <c r="H910" i="2"/>
  <c r="P910" i="2"/>
  <c r="M910" i="2"/>
  <c r="M905" i="2"/>
  <c r="J905" i="2"/>
  <c r="R905" i="2"/>
  <c r="K899" i="2"/>
  <c r="H899" i="2"/>
  <c r="P899" i="2"/>
  <c r="J892" i="2"/>
  <c r="R892" i="2"/>
  <c r="G892" i="2"/>
  <c r="O892" i="2"/>
  <c r="Q886" i="2"/>
  <c r="P881" i="2"/>
  <c r="H878" i="2"/>
  <c r="P878" i="2"/>
  <c r="M878" i="2"/>
  <c r="H870" i="2"/>
  <c r="P870" i="2"/>
  <c r="K870" i="2"/>
  <c r="M870" i="2"/>
  <c r="K867" i="2"/>
  <c r="N867" i="2"/>
  <c r="H867" i="2"/>
  <c r="P867" i="2"/>
  <c r="P864" i="2"/>
  <c r="H862" i="2"/>
  <c r="P862" i="2"/>
  <c r="K862" i="2"/>
  <c r="M862" i="2"/>
  <c r="K859" i="2"/>
  <c r="N859" i="2"/>
  <c r="H859" i="2"/>
  <c r="P859" i="2"/>
  <c r="P856" i="2"/>
  <c r="K827" i="2"/>
  <c r="M827" i="2"/>
  <c r="N827" i="2"/>
  <c r="H827" i="2"/>
  <c r="P827" i="2"/>
  <c r="M817" i="2"/>
  <c r="G817" i="2"/>
  <c r="O817" i="2"/>
  <c r="H817" i="2"/>
  <c r="P817" i="2"/>
  <c r="J817" i="2"/>
  <c r="R817" i="2"/>
  <c r="H814" i="2"/>
  <c r="P814" i="2"/>
  <c r="J814" i="2"/>
  <c r="R814" i="2"/>
  <c r="K814" i="2"/>
  <c r="M814" i="2"/>
  <c r="K803" i="2"/>
  <c r="M803" i="2"/>
  <c r="N803" i="2"/>
  <c r="H803" i="2"/>
  <c r="P803" i="2"/>
  <c r="K770" i="2"/>
  <c r="N770" i="2"/>
  <c r="G770" i="2"/>
  <c r="P770" i="2"/>
  <c r="H770" i="2"/>
  <c r="Q770" i="2"/>
  <c r="J770" i="2"/>
  <c r="J734" i="2"/>
  <c r="R734" i="2"/>
  <c r="G734" i="2"/>
  <c r="O734" i="2"/>
  <c r="P734" i="2"/>
  <c r="Q734" i="2"/>
  <c r="H734" i="2"/>
  <c r="K734" i="2"/>
  <c r="L734" i="2"/>
  <c r="Q727" i="2"/>
  <c r="N727" i="2"/>
  <c r="O727" i="2"/>
  <c r="G727" i="2"/>
  <c r="P727" i="2"/>
  <c r="H727" i="2"/>
  <c r="R727" i="2"/>
  <c r="J727" i="2"/>
  <c r="K727" i="2"/>
  <c r="M708" i="2"/>
  <c r="J708" i="2"/>
  <c r="Q695" i="2"/>
  <c r="N695" i="2"/>
  <c r="O695" i="2"/>
  <c r="G695" i="2"/>
  <c r="P695" i="2"/>
  <c r="H695" i="2"/>
  <c r="R695" i="2"/>
  <c r="J695" i="2"/>
  <c r="K695" i="2"/>
  <c r="N607" i="2"/>
  <c r="J607" i="2"/>
  <c r="R607" i="2"/>
  <c r="K607" i="2"/>
  <c r="P607" i="2"/>
  <c r="Q607" i="2"/>
  <c r="G607" i="2"/>
  <c r="H607" i="2"/>
  <c r="L607" i="2"/>
  <c r="M607" i="2"/>
  <c r="Q564" i="2"/>
  <c r="M564" i="2"/>
  <c r="N564" i="2"/>
  <c r="O564" i="2"/>
  <c r="P564" i="2"/>
  <c r="G564" i="2"/>
  <c r="R564" i="2"/>
  <c r="H564" i="2"/>
  <c r="J564" i="2"/>
  <c r="K564" i="2"/>
  <c r="R534" i="2"/>
  <c r="Q671" i="2"/>
  <c r="N671" i="2"/>
  <c r="N666" i="2"/>
  <c r="K666" i="2"/>
  <c r="J654" i="2"/>
  <c r="R654" i="2"/>
  <c r="N654" i="2"/>
  <c r="G654" i="2"/>
  <c r="O654" i="2"/>
  <c r="M643" i="2"/>
  <c r="Q643" i="2"/>
  <c r="J643" i="2"/>
  <c r="R643" i="2"/>
  <c r="Q623" i="2"/>
  <c r="M623" i="2"/>
  <c r="N623" i="2"/>
  <c r="K621" i="2"/>
  <c r="G621" i="2"/>
  <c r="O621" i="2"/>
  <c r="H621" i="2"/>
  <c r="P621" i="2"/>
  <c r="J603" i="2"/>
  <c r="R603" i="2"/>
  <c r="N603" i="2"/>
  <c r="G603" i="2"/>
  <c r="O603" i="2"/>
  <c r="M592" i="2"/>
  <c r="Q592" i="2"/>
  <c r="J592" i="2"/>
  <c r="R592" i="2"/>
  <c r="Q572" i="2"/>
  <c r="M572" i="2"/>
  <c r="N572" i="2"/>
  <c r="K570" i="2"/>
  <c r="G570" i="2"/>
  <c r="O570" i="2"/>
  <c r="H570" i="2"/>
  <c r="P570" i="2"/>
  <c r="J555" i="2"/>
  <c r="R555" i="2"/>
  <c r="N555" i="2"/>
  <c r="G555" i="2"/>
  <c r="O555" i="2"/>
  <c r="M544" i="2"/>
  <c r="Q544" i="2"/>
  <c r="J544" i="2"/>
  <c r="R544" i="2"/>
  <c r="M513" i="2"/>
  <c r="R513" i="2"/>
  <c r="J513" i="2"/>
  <c r="N513" i="2"/>
  <c r="O513" i="2"/>
  <c r="J508" i="2"/>
  <c r="R508" i="2"/>
  <c r="O508" i="2"/>
  <c r="G508" i="2"/>
  <c r="P508" i="2"/>
  <c r="H508" i="2"/>
  <c r="Q508" i="2"/>
  <c r="K508" i="2"/>
  <c r="L508" i="2"/>
  <c r="K507" i="2"/>
  <c r="O507" i="2"/>
  <c r="G507" i="2"/>
  <c r="P507" i="2"/>
  <c r="H507" i="2"/>
  <c r="Q507" i="2"/>
  <c r="R507" i="2"/>
  <c r="J507" i="2"/>
  <c r="L507" i="2"/>
  <c r="J503" i="2"/>
  <c r="R503" i="2"/>
  <c r="N503" i="2"/>
  <c r="G503" i="2"/>
  <c r="O503" i="2"/>
  <c r="Q503" i="2"/>
  <c r="H503" i="2"/>
  <c r="K503" i="2"/>
  <c r="L503" i="2"/>
  <c r="K494" i="2"/>
  <c r="N494" i="2"/>
  <c r="G494" i="2"/>
  <c r="O494" i="2"/>
  <c r="H494" i="2"/>
  <c r="P494" i="2"/>
  <c r="J494" i="2"/>
  <c r="L494" i="2"/>
  <c r="M494" i="2"/>
  <c r="Q494" i="2"/>
  <c r="N491" i="2"/>
  <c r="Q491" i="2"/>
  <c r="J491" i="2"/>
  <c r="R491" i="2"/>
  <c r="K491" i="2"/>
  <c r="P491" i="2"/>
  <c r="G491" i="2"/>
  <c r="H491" i="2"/>
  <c r="L491" i="2"/>
  <c r="K418" i="2"/>
  <c r="L418" i="2"/>
  <c r="N418" i="2"/>
  <c r="O418" i="2"/>
  <c r="G418" i="2"/>
  <c r="P418" i="2"/>
  <c r="H418" i="2"/>
  <c r="Q418" i="2"/>
  <c r="R418" i="2"/>
  <c r="J418" i="2"/>
  <c r="M418" i="2"/>
  <c r="N869" i="2"/>
  <c r="N861" i="2"/>
  <c r="N853" i="2"/>
  <c r="N845" i="2"/>
  <c r="N837" i="2"/>
  <c r="N829" i="2"/>
  <c r="O828" i="2"/>
  <c r="G828" i="2"/>
  <c r="N821" i="2"/>
  <c r="O820" i="2"/>
  <c r="G820" i="2"/>
  <c r="N813" i="2"/>
  <c r="O812" i="2"/>
  <c r="G812" i="2"/>
  <c r="N805" i="2"/>
  <c r="O804" i="2"/>
  <c r="G804" i="2"/>
  <c r="N797" i="2"/>
  <c r="O796" i="2"/>
  <c r="G796" i="2"/>
  <c r="N789" i="2"/>
  <c r="O788" i="2"/>
  <c r="G788" i="2"/>
  <c r="N781" i="2"/>
  <c r="O780" i="2"/>
  <c r="G780" i="2"/>
  <c r="R764" i="2"/>
  <c r="Q763" i="2"/>
  <c r="H763" i="2"/>
  <c r="Q762" i="2"/>
  <c r="H762" i="2"/>
  <c r="R760" i="2"/>
  <c r="R759" i="2"/>
  <c r="R758" i="2"/>
  <c r="Q757" i="2"/>
  <c r="G757" i="2"/>
  <c r="O756" i="2"/>
  <c r="G756" i="2"/>
  <c r="O754" i="2"/>
  <c r="P752" i="2"/>
  <c r="P751" i="2"/>
  <c r="G751" i="2"/>
  <c r="K749" i="2"/>
  <c r="H749" i="2"/>
  <c r="P749" i="2"/>
  <c r="P743" i="2"/>
  <c r="G743" i="2"/>
  <c r="J742" i="2"/>
  <c r="R742" i="2"/>
  <c r="G742" i="2"/>
  <c r="O742" i="2"/>
  <c r="H739" i="2"/>
  <c r="Q738" i="2"/>
  <c r="G738" i="2"/>
  <c r="H728" i="2"/>
  <c r="P728" i="2"/>
  <c r="M728" i="2"/>
  <c r="Q725" i="2"/>
  <c r="M723" i="2"/>
  <c r="J723" i="2"/>
  <c r="R723" i="2"/>
  <c r="Q718" i="2"/>
  <c r="K717" i="2"/>
  <c r="H717" i="2"/>
  <c r="P717" i="2"/>
  <c r="P711" i="2"/>
  <c r="G711" i="2"/>
  <c r="J710" i="2"/>
  <c r="R710" i="2"/>
  <c r="G710" i="2"/>
  <c r="O710" i="2"/>
  <c r="H707" i="2"/>
  <c r="Q706" i="2"/>
  <c r="G706" i="2"/>
  <c r="Q704" i="2"/>
  <c r="P699" i="2"/>
  <c r="H696" i="2"/>
  <c r="P696" i="2"/>
  <c r="M696" i="2"/>
  <c r="Q693" i="2"/>
  <c r="M691" i="2"/>
  <c r="J691" i="2"/>
  <c r="R691" i="2"/>
  <c r="Q686" i="2"/>
  <c r="K685" i="2"/>
  <c r="H685" i="2"/>
  <c r="P685" i="2"/>
  <c r="Q680" i="2"/>
  <c r="P675" i="2"/>
  <c r="H672" i="2"/>
  <c r="P672" i="2"/>
  <c r="M672" i="2"/>
  <c r="K671" i="2"/>
  <c r="Q669" i="2"/>
  <c r="M667" i="2"/>
  <c r="J667" i="2"/>
  <c r="R667" i="2"/>
  <c r="L666" i="2"/>
  <c r="H663" i="2"/>
  <c r="J662" i="2"/>
  <c r="R662" i="2"/>
  <c r="N662" i="2"/>
  <c r="G662" i="2"/>
  <c r="O662" i="2"/>
  <c r="J661" i="2"/>
  <c r="R655" i="2"/>
  <c r="G655" i="2"/>
  <c r="M654" i="2"/>
  <c r="M651" i="2"/>
  <c r="Q651" i="2"/>
  <c r="J651" i="2"/>
  <c r="R651" i="2"/>
  <c r="P647" i="2"/>
  <c r="L643" i="2"/>
  <c r="H642" i="2"/>
  <c r="G634" i="2"/>
  <c r="Q631" i="2"/>
  <c r="M631" i="2"/>
  <c r="N631" i="2"/>
  <c r="K629" i="2"/>
  <c r="G629" i="2"/>
  <c r="O629" i="2"/>
  <c r="H629" i="2"/>
  <c r="P629" i="2"/>
  <c r="Q626" i="2"/>
  <c r="K623" i="2"/>
  <c r="H622" i="2"/>
  <c r="N621" i="2"/>
  <c r="H619" i="2"/>
  <c r="H615" i="2"/>
  <c r="J614" i="2"/>
  <c r="R614" i="2"/>
  <c r="N614" i="2"/>
  <c r="G614" i="2"/>
  <c r="O614" i="2"/>
  <c r="J613" i="2"/>
  <c r="R604" i="2"/>
  <c r="G604" i="2"/>
  <c r="M603" i="2"/>
  <c r="M600" i="2"/>
  <c r="Q600" i="2"/>
  <c r="J600" i="2"/>
  <c r="R600" i="2"/>
  <c r="P596" i="2"/>
  <c r="L592" i="2"/>
  <c r="H591" i="2"/>
  <c r="G583" i="2"/>
  <c r="Q580" i="2"/>
  <c r="M580" i="2"/>
  <c r="N580" i="2"/>
  <c r="K578" i="2"/>
  <c r="G578" i="2"/>
  <c r="O578" i="2"/>
  <c r="H578" i="2"/>
  <c r="P578" i="2"/>
  <c r="Q575" i="2"/>
  <c r="K572" i="2"/>
  <c r="H571" i="2"/>
  <c r="N570" i="2"/>
  <c r="H568" i="2"/>
  <c r="G560" i="2"/>
  <c r="N559" i="2"/>
  <c r="J559" i="2"/>
  <c r="R559" i="2"/>
  <c r="K559" i="2"/>
  <c r="M555" i="2"/>
  <c r="M552" i="2"/>
  <c r="Q552" i="2"/>
  <c r="J552" i="2"/>
  <c r="R552" i="2"/>
  <c r="L544" i="2"/>
  <c r="K539" i="2"/>
  <c r="O539" i="2"/>
  <c r="G539" i="2"/>
  <c r="P539" i="2"/>
  <c r="J539" i="2"/>
  <c r="L539" i="2"/>
  <c r="L513" i="2"/>
  <c r="M500" i="2"/>
  <c r="Q500" i="2"/>
  <c r="J500" i="2"/>
  <c r="R500" i="2"/>
  <c r="P500" i="2"/>
  <c r="G500" i="2"/>
  <c r="H500" i="2"/>
  <c r="K500" i="2"/>
  <c r="L500" i="2"/>
  <c r="M476" i="2"/>
  <c r="G476" i="2"/>
  <c r="O476" i="2"/>
  <c r="H476" i="2"/>
  <c r="P476" i="2"/>
  <c r="Q476" i="2"/>
  <c r="J476" i="2"/>
  <c r="R476" i="2"/>
  <c r="K476" i="2"/>
  <c r="L476" i="2"/>
  <c r="N476" i="2"/>
  <c r="N467" i="2"/>
  <c r="H467" i="2"/>
  <c r="P467" i="2"/>
  <c r="Q467" i="2"/>
  <c r="J467" i="2"/>
  <c r="R467" i="2"/>
  <c r="K467" i="2"/>
  <c r="G467" i="2"/>
  <c r="L467" i="2"/>
  <c r="M467" i="2"/>
  <c r="Q758" i="2"/>
  <c r="H758" i="2"/>
  <c r="R744" i="2"/>
  <c r="G744" i="2"/>
  <c r="O743" i="2"/>
  <c r="Q739" i="2"/>
  <c r="G739" i="2"/>
  <c r="P738" i="2"/>
  <c r="Q735" i="2"/>
  <c r="N735" i="2"/>
  <c r="R733" i="2"/>
  <c r="G733" i="2"/>
  <c r="N730" i="2"/>
  <c r="K730" i="2"/>
  <c r="H726" i="2"/>
  <c r="R712" i="2"/>
  <c r="G712" i="2"/>
  <c r="O711" i="2"/>
  <c r="Q707" i="2"/>
  <c r="G707" i="2"/>
  <c r="P706" i="2"/>
  <c r="Q703" i="2"/>
  <c r="N703" i="2"/>
  <c r="R701" i="2"/>
  <c r="G701" i="2"/>
  <c r="N698" i="2"/>
  <c r="K698" i="2"/>
  <c r="H694" i="2"/>
  <c r="Q679" i="2"/>
  <c r="N679" i="2"/>
  <c r="R677" i="2"/>
  <c r="G677" i="2"/>
  <c r="N674" i="2"/>
  <c r="K674" i="2"/>
  <c r="J671" i="2"/>
  <c r="H670" i="2"/>
  <c r="J666" i="2"/>
  <c r="R663" i="2"/>
  <c r="G663" i="2"/>
  <c r="M659" i="2"/>
  <c r="Q659" i="2"/>
  <c r="J659" i="2"/>
  <c r="R659" i="2"/>
  <c r="P655" i="2"/>
  <c r="L654" i="2"/>
  <c r="L651" i="2"/>
  <c r="K643" i="2"/>
  <c r="G642" i="2"/>
  <c r="Q639" i="2"/>
  <c r="M639" i="2"/>
  <c r="N639" i="2"/>
  <c r="K637" i="2"/>
  <c r="G637" i="2"/>
  <c r="O637" i="2"/>
  <c r="H637" i="2"/>
  <c r="P637" i="2"/>
  <c r="Q634" i="2"/>
  <c r="K631" i="2"/>
  <c r="H630" i="2"/>
  <c r="N629" i="2"/>
  <c r="J623" i="2"/>
  <c r="M621" i="2"/>
  <c r="G619" i="2"/>
  <c r="N618" i="2"/>
  <c r="J618" i="2"/>
  <c r="R618" i="2"/>
  <c r="K618" i="2"/>
  <c r="R615" i="2"/>
  <c r="G615" i="2"/>
  <c r="M614" i="2"/>
  <c r="M611" i="2"/>
  <c r="Q611" i="2"/>
  <c r="J611" i="2"/>
  <c r="R611" i="2"/>
  <c r="M608" i="2"/>
  <c r="Q608" i="2"/>
  <c r="J608" i="2"/>
  <c r="R608" i="2"/>
  <c r="P604" i="2"/>
  <c r="L603" i="2"/>
  <c r="L600" i="2"/>
  <c r="K592" i="2"/>
  <c r="Q588" i="2"/>
  <c r="M588" i="2"/>
  <c r="N588" i="2"/>
  <c r="K586" i="2"/>
  <c r="G586" i="2"/>
  <c r="O586" i="2"/>
  <c r="H586" i="2"/>
  <c r="P586" i="2"/>
  <c r="Q583" i="2"/>
  <c r="K580" i="2"/>
  <c r="N578" i="2"/>
  <c r="J572" i="2"/>
  <c r="M570" i="2"/>
  <c r="G568" i="2"/>
  <c r="N567" i="2"/>
  <c r="J567" i="2"/>
  <c r="R567" i="2"/>
  <c r="K567" i="2"/>
  <c r="P560" i="2"/>
  <c r="M559" i="2"/>
  <c r="L555" i="2"/>
  <c r="L552" i="2"/>
  <c r="H551" i="2"/>
  <c r="K544" i="2"/>
  <c r="Q539" i="2"/>
  <c r="H529" i="2"/>
  <c r="N528" i="2"/>
  <c r="M528" i="2"/>
  <c r="O528" i="2"/>
  <c r="R528" i="2"/>
  <c r="J528" i="2"/>
  <c r="K523" i="2"/>
  <c r="J523" i="2"/>
  <c r="L523" i="2"/>
  <c r="O523" i="2"/>
  <c r="G523" i="2"/>
  <c r="P523" i="2"/>
  <c r="Q517" i="2"/>
  <c r="R517" i="2"/>
  <c r="J517" i="2"/>
  <c r="M517" i="2"/>
  <c r="N517" i="2"/>
  <c r="K513" i="2"/>
  <c r="M452" i="2"/>
  <c r="G452" i="2"/>
  <c r="O452" i="2"/>
  <c r="H452" i="2"/>
  <c r="P452" i="2"/>
  <c r="Q452" i="2"/>
  <c r="J452" i="2"/>
  <c r="R452" i="2"/>
  <c r="K452" i="2"/>
  <c r="L452" i="2"/>
  <c r="N452" i="2"/>
  <c r="J419" i="2"/>
  <c r="R419" i="2"/>
  <c r="L419" i="2"/>
  <c r="N419" i="2"/>
  <c r="O419" i="2"/>
  <c r="G419" i="2"/>
  <c r="P419" i="2"/>
  <c r="H419" i="2"/>
  <c r="Q419" i="2"/>
  <c r="K419" i="2"/>
  <c r="M419" i="2"/>
  <c r="M828" i="2"/>
  <c r="M820" i="2"/>
  <c r="M812" i="2"/>
  <c r="M804" i="2"/>
  <c r="M796" i="2"/>
  <c r="M788" i="2"/>
  <c r="M780" i="2"/>
  <c r="O763" i="2"/>
  <c r="O762" i="2"/>
  <c r="P758" i="2"/>
  <c r="M756" i="2"/>
  <c r="J755" i="2"/>
  <c r="R755" i="2"/>
  <c r="G750" i="2"/>
  <c r="O750" i="2"/>
  <c r="Q744" i="2"/>
  <c r="P739" i="2"/>
  <c r="H736" i="2"/>
  <c r="P736" i="2"/>
  <c r="M736" i="2"/>
  <c r="K735" i="2"/>
  <c r="Q733" i="2"/>
  <c r="M731" i="2"/>
  <c r="J731" i="2"/>
  <c r="R731" i="2"/>
  <c r="Q726" i="2"/>
  <c r="K725" i="2"/>
  <c r="H725" i="2"/>
  <c r="P725" i="2"/>
  <c r="J718" i="2"/>
  <c r="R718" i="2"/>
  <c r="G718" i="2"/>
  <c r="O718" i="2"/>
  <c r="Q712" i="2"/>
  <c r="P707" i="2"/>
  <c r="H704" i="2"/>
  <c r="P704" i="2"/>
  <c r="M704" i="2"/>
  <c r="Q701" i="2"/>
  <c r="M699" i="2"/>
  <c r="J699" i="2"/>
  <c r="R699" i="2"/>
  <c r="Q694" i="2"/>
  <c r="K693" i="2"/>
  <c r="H693" i="2"/>
  <c r="P693" i="2"/>
  <c r="J686" i="2"/>
  <c r="R686" i="2"/>
  <c r="G686" i="2"/>
  <c r="O686" i="2"/>
  <c r="H680" i="2"/>
  <c r="P680" i="2"/>
  <c r="M680" i="2"/>
  <c r="Q677" i="2"/>
  <c r="M675" i="2"/>
  <c r="J675" i="2"/>
  <c r="R675" i="2"/>
  <c r="Q670" i="2"/>
  <c r="K669" i="2"/>
  <c r="H669" i="2"/>
  <c r="P669" i="2"/>
  <c r="P663" i="2"/>
  <c r="K654" i="2"/>
  <c r="Q647" i="2"/>
  <c r="M647" i="2"/>
  <c r="N647" i="2"/>
  <c r="K645" i="2"/>
  <c r="G645" i="2"/>
  <c r="O645" i="2"/>
  <c r="H645" i="2"/>
  <c r="P645" i="2"/>
  <c r="Q642" i="2"/>
  <c r="N626" i="2"/>
  <c r="J626" i="2"/>
  <c r="R626" i="2"/>
  <c r="K626" i="2"/>
  <c r="L621" i="2"/>
  <c r="P619" i="2"/>
  <c r="P615" i="2"/>
  <c r="K603" i="2"/>
  <c r="Q596" i="2"/>
  <c r="M596" i="2"/>
  <c r="N596" i="2"/>
  <c r="K594" i="2"/>
  <c r="G594" i="2"/>
  <c r="O594" i="2"/>
  <c r="H594" i="2"/>
  <c r="P594" i="2"/>
  <c r="N575" i="2"/>
  <c r="J575" i="2"/>
  <c r="R575" i="2"/>
  <c r="K575" i="2"/>
  <c r="L570" i="2"/>
  <c r="J563" i="2"/>
  <c r="R563" i="2"/>
  <c r="N563" i="2"/>
  <c r="G563" i="2"/>
  <c r="O563" i="2"/>
  <c r="L559" i="2"/>
  <c r="K555" i="2"/>
  <c r="K552" i="2"/>
  <c r="G551" i="2"/>
  <c r="Q548" i="2"/>
  <c r="M548" i="2"/>
  <c r="N548" i="2"/>
  <c r="K546" i="2"/>
  <c r="G546" i="2"/>
  <c r="O546" i="2"/>
  <c r="H546" i="2"/>
  <c r="P546" i="2"/>
  <c r="N543" i="2"/>
  <c r="G543" i="2"/>
  <c r="O543" i="2"/>
  <c r="J543" i="2"/>
  <c r="R543" i="2"/>
  <c r="K543" i="2"/>
  <c r="N539" i="2"/>
  <c r="Q533" i="2"/>
  <c r="M533" i="2"/>
  <c r="N533" i="2"/>
  <c r="R533" i="2"/>
  <c r="J533" i="2"/>
  <c r="G529" i="2"/>
  <c r="L528" i="2"/>
  <c r="Q523" i="2"/>
  <c r="G519" i="2"/>
  <c r="O519" i="2"/>
  <c r="K519" i="2"/>
  <c r="L519" i="2"/>
  <c r="P519" i="2"/>
  <c r="H519" i="2"/>
  <c r="Q519" i="2"/>
  <c r="L517" i="2"/>
  <c r="N508" i="2"/>
  <c r="N507" i="2"/>
  <c r="P503" i="2"/>
  <c r="O491" i="2"/>
  <c r="K478" i="2"/>
  <c r="M478" i="2"/>
  <c r="N478" i="2"/>
  <c r="G478" i="2"/>
  <c r="O478" i="2"/>
  <c r="H478" i="2"/>
  <c r="P478" i="2"/>
  <c r="J478" i="2"/>
  <c r="L478" i="2"/>
  <c r="Q478" i="2"/>
  <c r="N762" i="2"/>
  <c r="H757" i="2"/>
  <c r="P757" i="2"/>
  <c r="L754" i="2"/>
  <c r="M752" i="2"/>
  <c r="L750" i="2"/>
  <c r="Q743" i="2"/>
  <c r="N743" i="2"/>
  <c r="N738" i="2"/>
  <c r="K738" i="2"/>
  <c r="Q711" i="2"/>
  <c r="N711" i="2"/>
  <c r="N706" i="2"/>
  <c r="K706" i="2"/>
  <c r="R671" i="2"/>
  <c r="H671" i="2"/>
  <c r="R666" i="2"/>
  <c r="H666" i="2"/>
  <c r="Q655" i="2"/>
  <c r="M655" i="2"/>
  <c r="N655" i="2"/>
  <c r="K653" i="2"/>
  <c r="G653" i="2"/>
  <c r="O653" i="2"/>
  <c r="H653" i="2"/>
  <c r="P653" i="2"/>
  <c r="H643" i="2"/>
  <c r="N634" i="2"/>
  <c r="J634" i="2"/>
  <c r="R634" i="2"/>
  <c r="K634" i="2"/>
  <c r="H623" i="2"/>
  <c r="J622" i="2"/>
  <c r="R622" i="2"/>
  <c r="N622" i="2"/>
  <c r="G622" i="2"/>
  <c r="O622" i="2"/>
  <c r="J621" i="2"/>
  <c r="Q604" i="2"/>
  <c r="M604" i="2"/>
  <c r="N604" i="2"/>
  <c r="K602" i="2"/>
  <c r="G602" i="2"/>
  <c r="O602" i="2"/>
  <c r="H602" i="2"/>
  <c r="P602" i="2"/>
  <c r="H592" i="2"/>
  <c r="N583" i="2"/>
  <c r="J583" i="2"/>
  <c r="R583" i="2"/>
  <c r="K583" i="2"/>
  <c r="H572" i="2"/>
  <c r="J571" i="2"/>
  <c r="R571" i="2"/>
  <c r="N571" i="2"/>
  <c r="G571" i="2"/>
  <c r="O571" i="2"/>
  <c r="J570" i="2"/>
  <c r="M560" i="2"/>
  <c r="Q560" i="2"/>
  <c r="J560" i="2"/>
  <c r="R560" i="2"/>
  <c r="Q556" i="2"/>
  <c r="M556" i="2"/>
  <c r="N556" i="2"/>
  <c r="K554" i="2"/>
  <c r="G554" i="2"/>
  <c r="O554" i="2"/>
  <c r="H554" i="2"/>
  <c r="P554" i="2"/>
  <c r="Q551" i="2"/>
  <c r="K548" i="2"/>
  <c r="N546" i="2"/>
  <c r="H544" i="2"/>
  <c r="P543" i="2"/>
  <c r="M539" i="2"/>
  <c r="G535" i="2"/>
  <c r="O535" i="2"/>
  <c r="P535" i="2"/>
  <c r="H535" i="2"/>
  <c r="Q535" i="2"/>
  <c r="K535" i="2"/>
  <c r="L535" i="2"/>
  <c r="L533" i="2"/>
  <c r="K528" i="2"/>
  <c r="N523" i="2"/>
  <c r="R519" i="2"/>
  <c r="K517" i="2"/>
  <c r="H513" i="2"/>
  <c r="N512" i="2"/>
  <c r="R512" i="2"/>
  <c r="J512" i="2"/>
  <c r="M512" i="2"/>
  <c r="O512" i="2"/>
  <c r="M508" i="2"/>
  <c r="M507" i="2"/>
  <c r="M503" i="2"/>
  <c r="O500" i="2"/>
  <c r="R494" i="2"/>
  <c r="M491" i="2"/>
  <c r="J763" i="2"/>
  <c r="R763" i="2"/>
  <c r="G758" i="2"/>
  <c r="O758" i="2"/>
  <c r="H744" i="2"/>
  <c r="P744" i="2"/>
  <c r="M744" i="2"/>
  <c r="M739" i="2"/>
  <c r="J739" i="2"/>
  <c r="R739" i="2"/>
  <c r="K733" i="2"/>
  <c r="H733" i="2"/>
  <c r="P733" i="2"/>
  <c r="J726" i="2"/>
  <c r="R726" i="2"/>
  <c r="G726" i="2"/>
  <c r="O726" i="2"/>
  <c r="H712" i="2"/>
  <c r="P712" i="2"/>
  <c r="M712" i="2"/>
  <c r="M707" i="2"/>
  <c r="J707" i="2"/>
  <c r="R707" i="2"/>
  <c r="K701" i="2"/>
  <c r="H701" i="2"/>
  <c r="P701" i="2"/>
  <c r="J694" i="2"/>
  <c r="R694" i="2"/>
  <c r="G694" i="2"/>
  <c r="O694" i="2"/>
  <c r="K677" i="2"/>
  <c r="H677" i="2"/>
  <c r="P677" i="2"/>
  <c r="P671" i="2"/>
  <c r="G671" i="2"/>
  <c r="J670" i="2"/>
  <c r="R670" i="2"/>
  <c r="G670" i="2"/>
  <c r="O670" i="2"/>
  <c r="Q666" i="2"/>
  <c r="G666" i="2"/>
  <c r="Q663" i="2"/>
  <c r="M663" i="2"/>
  <c r="N663" i="2"/>
  <c r="K661" i="2"/>
  <c r="G661" i="2"/>
  <c r="O661" i="2"/>
  <c r="H661" i="2"/>
  <c r="P661" i="2"/>
  <c r="H654" i="2"/>
  <c r="G643" i="2"/>
  <c r="N642" i="2"/>
  <c r="J642" i="2"/>
  <c r="R642" i="2"/>
  <c r="K642" i="2"/>
  <c r="J630" i="2"/>
  <c r="R630" i="2"/>
  <c r="N630" i="2"/>
  <c r="G630" i="2"/>
  <c r="O630" i="2"/>
  <c r="R623" i="2"/>
  <c r="G623" i="2"/>
  <c r="M619" i="2"/>
  <c r="Q619" i="2"/>
  <c r="J619" i="2"/>
  <c r="R619" i="2"/>
  <c r="Q615" i="2"/>
  <c r="M615" i="2"/>
  <c r="N615" i="2"/>
  <c r="K613" i="2"/>
  <c r="G613" i="2"/>
  <c r="O613" i="2"/>
  <c r="H613" i="2"/>
  <c r="P613" i="2"/>
  <c r="H603" i="2"/>
  <c r="N602" i="2"/>
  <c r="J596" i="2"/>
  <c r="M594" i="2"/>
  <c r="G592" i="2"/>
  <c r="N591" i="2"/>
  <c r="J591" i="2"/>
  <c r="R591" i="2"/>
  <c r="K591" i="2"/>
  <c r="M583" i="2"/>
  <c r="J579" i="2"/>
  <c r="R579" i="2"/>
  <c r="N579" i="2"/>
  <c r="G579" i="2"/>
  <c r="O579" i="2"/>
  <c r="R572" i="2"/>
  <c r="G572" i="2"/>
  <c r="M571" i="2"/>
  <c r="M568" i="2"/>
  <c r="Q568" i="2"/>
  <c r="J568" i="2"/>
  <c r="R568" i="2"/>
  <c r="H559" i="2"/>
  <c r="H555" i="2"/>
  <c r="H552" i="2"/>
  <c r="J548" i="2"/>
  <c r="M546" i="2"/>
  <c r="G544" i="2"/>
  <c r="M543" i="2"/>
  <c r="K533" i="2"/>
  <c r="M523" i="2"/>
  <c r="G513" i="2"/>
  <c r="N500" i="2"/>
  <c r="J487" i="2"/>
  <c r="R487" i="2"/>
  <c r="M487" i="2"/>
  <c r="N487" i="2"/>
  <c r="G487" i="2"/>
  <c r="O487" i="2"/>
  <c r="H487" i="2"/>
  <c r="K487" i="2"/>
  <c r="L487" i="2"/>
  <c r="O467" i="2"/>
  <c r="O911" i="2"/>
  <c r="R828" i="2"/>
  <c r="O823" i="2"/>
  <c r="R820" i="2"/>
  <c r="R812" i="2"/>
  <c r="R804" i="2"/>
  <c r="R796" i="2"/>
  <c r="R788" i="2"/>
  <c r="R780" i="2"/>
  <c r="H765" i="2"/>
  <c r="P765" i="2"/>
  <c r="L763" i="2"/>
  <c r="L762" i="2"/>
  <c r="L758" i="2"/>
  <c r="K757" i="2"/>
  <c r="J756" i="2"/>
  <c r="R754" i="2"/>
  <c r="J752" i="2"/>
  <c r="J751" i="2"/>
  <c r="J750" i="2"/>
  <c r="N746" i="2"/>
  <c r="K746" i="2"/>
  <c r="L744" i="2"/>
  <c r="J743" i="2"/>
  <c r="L739" i="2"/>
  <c r="J738" i="2"/>
  <c r="J736" i="2"/>
  <c r="R735" i="2"/>
  <c r="H735" i="2"/>
  <c r="M733" i="2"/>
  <c r="R730" i="2"/>
  <c r="H730" i="2"/>
  <c r="M726" i="2"/>
  <c r="J725" i="2"/>
  <c r="Q719" i="2"/>
  <c r="N719" i="2"/>
  <c r="K718" i="2"/>
  <c r="N714" i="2"/>
  <c r="K714" i="2"/>
  <c r="L712" i="2"/>
  <c r="J711" i="2"/>
  <c r="L707" i="2"/>
  <c r="J706" i="2"/>
  <c r="J704" i="2"/>
  <c r="R703" i="2"/>
  <c r="H703" i="2"/>
  <c r="M701" i="2"/>
  <c r="R698" i="2"/>
  <c r="H698" i="2"/>
  <c r="M694" i="2"/>
  <c r="J693" i="2"/>
  <c r="Q687" i="2"/>
  <c r="N687" i="2"/>
  <c r="K686" i="2"/>
  <c r="N682" i="2"/>
  <c r="K682" i="2"/>
  <c r="J680" i="2"/>
  <c r="R679" i="2"/>
  <c r="H679" i="2"/>
  <c r="M677" i="2"/>
  <c r="R674" i="2"/>
  <c r="H674" i="2"/>
  <c r="O671" i="2"/>
  <c r="M670" i="2"/>
  <c r="J669" i="2"/>
  <c r="P666" i="2"/>
  <c r="K663" i="2"/>
  <c r="N661" i="2"/>
  <c r="J655" i="2"/>
  <c r="M653" i="2"/>
  <c r="N650" i="2"/>
  <c r="J650" i="2"/>
  <c r="R650" i="2"/>
  <c r="K650" i="2"/>
  <c r="L645" i="2"/>
  <c r="P643" i="2"/>
  <c r="M642" i="2"/>
  <c r="J638" i="2"/>
  <c r="R638" i="2"/>
  <c r="N638" i="2"/>
  <c r="G638" i="2"/>
  <c r="O638" i="2"/>
  <c r="L634" i="2"/>
  <c r="M630" i="2"/>
  <c r="M627" i="2"/>
  <c r="Q627" i="2"/>
  <c r="J627" i="2"/>
  <c r="R627" i="2"/>
  <c r="P623" i="2"/>
  <c r="L622" i="2"/>
  <c r="L619" i="2"/>
  <c r="K615" i="2"/>
  <c r="N613" i="2"/>
  <c r="J604" i="2"/>
  <c r="M602" i="2"/>
  <c r="N599" i="2"/>
  <c r="J599" i="2"/>
  <c r="R599" i="2"/>
  <c r="K599" i="2"/>
  <c r="L594" i="2"/>
  <c r="P592" i="2"/>
  <c r="M591" i="2"/>
  <c r="J587" i="2"/>
  <c r="R587" i="2"/>
  <c r="N587" i="2"/>
  <c r="G587" i="2"/>
  <c r="O587" i="2"/>
  <c r="L583" i="2"/>
  <c r="M579" i="2"/>
  <c r="M576" i="2"/>
  <c r="Q576" i="2"/>
  <c r="J576" i="2"/>
  <c r="R576" i="2"/>
  <c r="P572" i="2"/>
  <c r="L571" i="2"/>
  <c r="L568" i="2"/>
  <c r="K563" i="2"/>
  <c r="K560" i="2"/>
  <c r="N551" i="2"/>
  <c r="J551" i="2"/>
  <c r="R551" i="2"/>
  <c r="K551" i="2"/>
  <c r="P544" i="2"/>
  <c r="J540" i="2"/>
  <c r="R540" i="2"/>
  <c r="O540" i="2"/>
  <c r="G540" i="2"/>
  <c r="P540" i="2"/>
  <c r="K540" i="2"/>
  <c r="L540" i="2"/>
  <c r="H539" i="2"/>
  <c r="M529" i="2"/>
  <c r="N529" i="2"/>
  <c r="O529" i="2"/>
  <c r="R529" i="2"/>
  <c r="J529" i="2"/>
  <c r="H518" i="2"/>
  <c r="P518" i="2"/>
  <c r="J518" i="2"/>
  <c r="K518" i="2"/>
  <c r="N518" i="2"/>
  <c r="O518" i="2"/>
  <c r="M664" i="2"/>
  <c r="M656" i="2"/>
  <c r="M648" i="2"/>
  <c r="M640" i="2"/>
  <c r="M632" i="2"/>
  <c r="M624" i="2"/>
  <c r="M616" i="2"/>
  <c r="M605" i="2"/>
  <c r="M597" i="2"/>
  <c r="M589" i="2"/>
  <c r="M581" i="2"/>
  <c r="M573" i="2"/>
  <c r="M565" i="2"/>
  <c r="M557" i="2"/>
  <c r="M549" i="2"/>
  <c r="R531" i="2"/>
  <c r="R526" i="2"/>
  <c r="P525" i="2"/>
  <c r="H525" i="2"/>
  <c r="Q521" i="2"/>
  <c r="H521" i="2"/>
  <c r="Q520" i="2"/>
  <c r="H520" i="2"/>
  <c r="N515" i="2"/>
  <c r="H510" i="2"/>
  <c r="P510" i="2"/>
  <c r="P504" i="2"/>
  <c r="H499" i="2"/>
  <c r="M485" i="2"/>
  <c r="K462" i="2"/>
  <c r="M462" i="2"/>
  <c r="N462" i="2"/>
  <c r="G462" i="2"/>
  <c r="O462" i="2"/>
  <c r="H462" i="2"/>
  <c r="P462" i="2"/>
  <c r="L454" i="2"/>
  <c r="J447" i="2"/>
  <c r="Q526" i="2"/>
  <c r="O525" i="2"/>
  <c r="G525" i="2"/>
  <c r="P521" i="2"/>
  <c r="G521" i="2"/>
  <c r="P520" i="2"/>
  <c r="G520" i="2"/>
  <c r="J516" i="2"/>
  <c r="R516" i="2"/>
  <c r="G511" i="2"/>
  <c r="O511" i="2"/>
  <c r="K486" i="2"/>
  <c r="N486" i="2"/>
  <c r="G486" i="2"/>
  <c r="O486" i="2"/>
  <c r="H486" i="2"/>
  <c r="P486" i="2"/>
  <c r="N475" i="2"/>
  <c r="H475" i="2"/>
  <c r="P475" i="2"/>
  <c r="Q475" i="2"/>
  <c r="J475" i="2"/>
  <c r="R475" i="2"/>
  <c r="K475" i="2"/>
  <c r="M460" i="2"/>
  <c r="G460" i="2"/>
  <c r="O460" i="2"/>
  <c r="H460" i="2"/>
  <c r="P460" i="2"/>
  <c r="Q460" i="2"/>
  <c r="J460" i="2"/>
  <c r="R460" i="2"/>
  <c r="K446" i="2"/>
  <c r="M446" i="2"/>
  <c r="N446" i="2"/>
  <c r="G446" i="2"/>
  <c r="O446" i="2"/>
  <c r="H446" i="2"/>
  <c r="P446" i="2"/>
  <c r="Q446" i="2"/>
  <c r="M444" i="2"/>
  <c r="G444" i="2"/>
  <c r="O444" i="2"/>
  <c r="H444" i="2"/>
  <c r="P444" i="2"/>
  <c r="Q444" i="2"/>
  <c r="J444" i="2"/>
  <c r="R444" i="2"/>
  <c r="K444" i="2"/>
  <c r="Q504" i="2"/>
  <c r="M504" i="2"/>
  <c r="N504" i="2"/>
  <c r="K502" i="2"/>
  <c r="G502" i="2"/>
  <c r="O502" i="2"/>
  <c r="H502" i="2"/>
  <c r="P502" i="2"/>
  <c r="M492" i="2"/>
  <c r="H492" i="2"/>
  <c r="P492" i="2"/>
  <c r="Q492" i="2"/>
  <c r="J492" i="2"/>
  <c r="R492" i="2"/>
  <c r="M484" i="2"/>
  <c r="G484" i="2"/>
  <c r="O484" i="2"/>
  <c r="H484" i="2"/>
  <c r="P484" i="2"/>
  <c r="Q484" i="2"/>
  <c r="J484" i="2"/>
  <c r="R484" i="2"/>
  <c r="G422" i="2"/>
  <c r="O422" i="2"/>
  <c r="N422" i="2"/>
  <c r="H422" i="2"/>
  <c r="Q422" i="2"/>
  <c r="R422" i="2"/>
  <c r="J422" i="2"/>
  <c r="K422" i="2"/>
  <c r="L422" i="2"/>
  <c r="N492" i="2"/>
  <c r="K470" i="2"/>
  <c r="M470" i="2"/>
  <c r="N470" i="2"/>
  <c r="G470" i="2"/>
  <c r="O470" i="2"/>
  <c r="H470" i="2"/>
  <c r="P470" i="2"/>
  <c r="N459" i="2"/>
  <c r="H459" i="2"/>
  <c r="P459" i="2"/>
  <c r="Q459" i="2"/>
  <c r="J459" i="2"/>
  <c r="R459" i="2"/>
  <c r="K459" i="2"/>
  <c r="J455" i="2"/>
  <c r="H526" i="2"/>
  <c r="P526" i="2"/>
  <c r="J504" i="2"/>
  <c r="M502" i="2"/>
  <c r="N499" i="2"/>
  <c r="J499" i="2"/>
  <c r="R499" i="2"/>
  <c r="K499" i="2"/>
  <c r="J495" i="2"/>
  <c r="R495" i="2"/>
  <c r="M495" i="2"/>
  <c r="N495" i="2"/>
  <c r="G495" i="2"/>
  <c r="O495" i="2"/>
  <c r="L492" i="2"/>
  <c r="N484" i="2"/>
  <c r="N483" i="2"/>
  <c r="H483" i="2"/>
  <c r="P483" i="2"/>
  <c r="Q483" i="2"/>
  <c r="J483" i="2"/>
  <c r="R483" i="2"/>
  <c r="K483" i="2"/>
  <c r="R470" i="2"/>
  <c r="M468" i="2"/>
  <c r="G468" i="2"/>
  <c r="O468" i="2"/>
  <c r="H468" i="2"/>
  <c r="P468" i="2"/>
  <c r="Q468" i="2"/>
  <c r="J468" i="2"/>
  <c r="R468" i="2"/>
  <c r="K438" i="2"/>
  <c r="M438" i="2"/>
  <c r="N438" i="2"/>
  <c r="G438" i="2"/>
  <c r="O438" i="2"/>
  <c r="H438" i="2"/>
  <c r="P438" i="2"/>
  <c r="Q438" i="2"/>
  <c r="M436" i="2"/>
  <c r="G436" i="2"/>
  <c r="O436" i="2"/>
  <c r="H436" i="2"/>
  <c r="P436" i="2"/>
  <c r="Q436" i="2"/>
  <c r="J436" i="2"/>
  <c r="R436" i="2"/>
  <c r="K436" i="2"/>
  <c r="O681" i="2"/>
  <c r="P664" i="2"/>
  <c r="P656" i="2"/>
  <c r="P648" i="2"/>
  <c r="P640" i="2"/>
  <c r="P632" i="2"/>
  <c r="P624" i="2"/>
  <c r="O617" i="2"/>
  <c r="P616" i="2"/>
  <c r="P605" i="2"/>
  <c r="P597" i="2"/>
  <c r="P589" i="2"/>
  <c r="P581" i="2"/>
  <c r="P573" i="2"/>
  <c r="P565" i="2"/>
  <c r="O558" i="2"/>
  <c r="P557" i="2"/>
  <c r="P549" i="2"/>
  <c r="J532" i="2"/>
  <c r="R532" i="2"/>
  <c r="G527" i="2"/>
  <c r="O527" i="2"/>
  <c r="L526" i="2"/>
  <c r="K525" i="2"/>
  <c r="K521" i="2"/>
  <c r="K520" i="2"/>
  <c r="Q516" i="2"/>
  <c r="H516" i="2"/>
  <c r="Q515" i="2"/>
  <c r="H515" i="2"/>
  <c r="R511" i="2"/>
  <c r="L502" i="2"/>
  <c r="M499" i="2"/>
  <c r="P495" i="2"/>
  <c r="K492" i="2"/>
  <c r="J486" i="2"/>
  <c r="L484" i="2"/>
  <c r="O483" i="2"/>
  <c r="Q470" i="2"/>
  <c r="M459" i="2"/>
  <c r="K454" i="2"/>
  <c r="M454" i="2"/>
  <c r="N454" i="2"/>
  <c r="G454" i="2"/>
  <c r="O454" i="2"/>
  <c r="H454" i="2"/>
  <c r="P454" i="2"/>
  <c r="J446" i="2"/>
  <c r="J427" i="2"/>
  <c r="R427" i="2"/>
  <c r="N427" i="2"/>
  <c r="G427" i="2"/>
  <c r="P427" i="2"/>
  <c r="H427" i="2"/>
  <c r="Q427" i="2"/>
  <c r="K427" i="2"/>
  <c r="L427" i="2"/>
  <c r="K426" i="2"/>
  <c r="N426" i="2"/>
  <c r="G426" i="2"/>
  <c r="P426" i="2"/>
  <c r="H426" i="2"/>
  <c r="Q426" i="2"/>
  <c r="R426" i="2"/>
  <c r="J426" i="2"/>
  <c r="L426" i="2"/>
  <c r="P422" i="2"/>
  <c r="H429" i="2"/>
  <c r="P429" i="2"/>
  <c r="M412" i="2"/>
  <c r="Q412" i="2"/>
  <c r="K406" i="2"/>
  <c r="G406" i="2"/>
  <c r="O406" i="2"/>
  <c r="J399" i="2"/>
  <c r="R399" i="2"/>
  <c r="N399" i="2"/>
  <c r="M505" i="2"/>
  <c r="M497" i="2"/>
  <c r="N496" i="2"/>
  <c r="M489" i="2"/>
  <c r="N488" i="2"/>
  <c r="M481" i="2"/>
  <c r="N480" i="2"/>
  <c r="O479" i="2"/>
  <c r="G479" i="2"/>
  <c r="M473" i="2"/>
  <c r="N472" i="2"/>
  <c r="O471" i="2"/>
  <c r="G471" i="2"/>
  <c r="M465" i="2"/>
  <c r="N464" i="2"/>
  <c r="O463" i="2"/>
  <c r="G463" i="2"/>
  <c r="M457" i="2"/>
  <c r="N456" i="2"/>
  <c r="O455" i="2"/>
  <c r="G455" i="2"/>
  <c r="K451" i="2"/>
  <c r="M449" i="2"/>
  <c r="N448" i="2"/>
  <c r="O447" i="2"/>
  <c r="G447" i="2"/>
  <c r="K443" i="2"/>
  <c r="M441" i="2"/>
  <c r="N440" i="2"/>
  <c r="O439" i="2"/>
  <c r="G439" i="2"/>
  <c r="K435" i="2"/>
  <c r="N432" i="2"/>
  <c r="M431" i="2"/>
  <c r="G430" i="2"/>
  <c r="O430" i="2"/>
  <c r="L429" i="2"/>
  <c r="K428" i="2"/>
  <c r="K424" i="2"/>
  <c r="K423" i="2"/>
  <c r="R420" i="2"/>
  <c r="Q415" i="2"/>
  <c r="G415" i="2"/>
  <c r="K412" i="2"/>
  <c r="R410" i="2"/>
  <c r="H410" i="2"/>
  <c r="P408" i="2"/>
  <c r="G408" i="2"/>
  <c r="M406" i="2"/>
  <c r="Q403" i="2"/>
  <c r="G403" i="2"/>
  <c r="L399" i="2"/>
  <c r="P396" i="2"/>
  <c r="G396" i="2"/>
  <c r="J391" i="2"/>
  <c r="R391" i="2"/>
  <c r="N391" i="2"/>
  <c r="H391" i="2"/>
  <c r="P391" i="2"/>
  <c r="N378" i="2"/>
  <c r="G378" i="2"/>
  <c r="O378" i="2"/>
  <c r="Q378" i="2"/>
  <c r="J378" i="2"/>
  <c r="R378" i="2"/>
  <c r="K378" i="2"/>
  <c r="M378" i="2"/>
  <c r="M496" i="2"/>
  <c r="M488" i="2"/>
  <c r="M480" i="2"/>
  <c r="N479" i="2"/>
  <c r="M472" i="2"/>
  <c r="N471" i="2"/>
  <c r="M464" i="2"/>
  <c r="N463" i="2"/>
  <c r="M456" i="2"/>
  <c r="N455" i="2"/>
  <c r="R451" i="2"/>
  <c r="J451" i="2"/>
  <c r="M448" i="2"/>
  <c r="N447" i="2"/>
  <c r="R443" i="2"/>
  <c r="J443" i="2"/>
  <c r="M440" i="2"/>
  <c r="N439" i="2"/>
  <c r="R435" i="2"/>
  <c r="J435" i="2"/>
  <c r="K429" i="2"/>
  <c r="J428" i="2"/>
  <c r="J424" i="2"/>
  <c r="J423" i="2"/>
  <c r="P415" i="2"/>
  <c r="K414" i="2"/>
  <c r="G414" i="2"/>
  <c r="O414" i="2"/>
  <c r="J412" i="2"/>
  <c r="Q410" i="2"/>
  <c r="O408" i="2"/>
  <c r="J407" i="2"/>
  <c r="R407" i="2"/>
  <c r="N407" i="2"/>
  <c r="L406" i="2"/>
  <c r="P403" i="2"/>
  <c r="G402" i="2"/>
  <c r="O402" i="2"/>
  <c r="K402" i="2"/>
  <c r="Q400" i="2"/>
  <c r="M400" i="2"/>
  <c r="K399" i="2"/>
  <c r="O396" i="2"/>
  <c r="H392" i="2"/>
  <c r="M479" i="2"/>
  <c r="M471" i="2"/>
  <c r="M463" i="2"/>
  <c r="M455" i="2"/>
  <c r="Q451" i="2"/>
  <c r="M447" i="2"/>
  <c r="Q443" i="2"/>
  <c r="M439" i="2"/>
  <c r="Q435" i="2"/>
  <c r="J429" i="2"/>
  <c r="R428" i="2"/>
  <c r="R424" i="2"/>
  <c r="R423" i="2"/>
  <c r="J406" i="2"/>
  <c r="R392" i="2"/>
  <c r="N386" i="2"/>
  <c r="G386" i="2"/>
  <c r="O386" i="2"/>
  <c r="K386" i="2"/>
  <c r="M386" i="2"/>
  <c r="P451" i="2"/>
  <c r="H451" i="2"/>
  <c r="P443" i="2"/>
  <c r="H443" i="2"/>
  <c r="P435" i="2"/>
  <c r="H435" i="2"/>
  <c r="R429" i="2"/>
  <c r="P428" i="2"/>
  <c r="H428" i="2"/>
  <c r="Q424" i="2"/>
  <c r="H424" i="2"/>
  <c r="Q423" i="2"/>
  <c r="H423" i="2"/>
  <c r="J415" i="2"/>
  <c r="R415" i="2"/>
  <c r="N415" i="2"/>
  <c r="R412" i="2"/>
  <c r="H412" i="2"/>
  <c r="G410" i="2"/>
  <c r="O410" i="2"/>
  <c r="K410" i="2"/>
  <c r="Q408" i="2"/>
  <c r="M408" i="2"/>
  <c r="N403" i="2"/>
  <c r="J403" i="2"/>
  <c r="R403" i="2"/>
  <c r="H399" i="2"/>
  <c r="M396" i="2"/>
  <c r="Q396" i="2"/>
  <c r="Q392" i="2"/>
  <c r="M392" i="2"/>
  <c r="G392" i="2"/>
  <c r="O392" i="2"/>
  <c r="O506" i="2"/>
  <c r="P505" i="2"/>
  <c r="P497" i="2"/>
  <c r="P489" i="2"/>
  <c r="P481" i="2"/>
  <c r="R479" i="2"/>
  <c r="P473" i="2"/>
  <c r="R471" i="2"/>
  <c r="P465" i="2"/>
  <c r="R463" i="2"/>
  <c r="P457" i="2"/>
  <c r="R455" i="2"/>
  <c r="P449" i="2"/>
  <c r="R447" i="2"/>
  <c r="P441" i="2"/>
  <c r="R439" i="2"/>
  <c r="Q432" i="2"/>
  <c r="H432" i="2"/>
  <c r="Q431" i="2"/>
  <c r="H431" i="2"/>
  <c r="O429" i="2"/>
  <c r="N428" i="2"/>
  <c r="O424" i="2"/>
  <c r="O423" i="2"/>
  <c r="H421" i="2"/>
  <c r="P421" i="2"/>
  <c r="M416" i="2"/>
  <c r="K415" i="2"/>
  <c r="O412" i="2"/>
  <c r="N411" i="2"/>
  <c r="J411" i="2"/>
  <c r="R411" i="2"/>
  <c r="L410" i="2"/>
  <c r="J408" i="2"/>
  <c r="H407" i="2"/>
  <c r="Q406" i="2"/>
  <c r="M404" i="2"/>
  <c r="Q404" i="2"/>
  <c r="K403" i="2"/>
  <c r="R400" i="2"/>
  <c r="H400" i="2"/>
  <c r="P399" i="2"/>
  <c r="K398" i="2"/>
  <c r="G398" i="2"/>
  <c r="O398" i="2"/>
  <c r="J396" i="2"/>
  <c r="L392" i="2"/>
  <c r="G391" i="2"/>
  <c r="K390" i="2"/>
  <c r="G390" i="2"/>
  <c r="O390" i="2"/>
  <c r="Q390" i="2"/>
  <c r="J386" i="2"/>
  <c r="H384" i="2"/>
  <c r="P384" i="2"/>
  <c r="Q384" i="2"/>
  <c r="K384" i="2"/>
  <c r="M384" i="2"/>
  <c r="G384" i="2"/>
  <c r="O384" i="2"/>
  <c r="J382" i="2"/>
  <c r="R382" i="2"/>
  <c r="K382" i="2"/>
  <c r="M382" i="2"/>
  <c r="G382" i="2"/>
  <c r="O382" i="2"/>
  <c r="Q382" i="2"/>
  <c r="H378" i="2"/>
  <c r="K388" i="2"/>
  <c r="K380" i="2"/>
  <c r="Q374" i="2"/>
  <c r="K372" i="2"/>
  <c r="M370" i="2"/>
  <c r="Q366" i="2"/>
  <c r="K364" i="2"/>
  <c r="M362" i="2"/>
  <c r="Q358" i="2"/>
  <c r="K356" i="2"/>
  <c r="M354" i="2"/>
  <c r="O352" i="2"/>
  <c r="G352" i="2"/>
  <c r="Q350" i="2"/>
  <c r="K348" i="2"/>
  <c r="L347" i="2"/>
  <c r="L343" i="2"/>
  <c r="R339" i="2"/>
  <c r="J336" i="2"/>
  <c r="R335" i="2"/>
  <c r="H335" i="2"/>
  <c r="H334" i="2"/>
  <c r="P334" i="2"/>
  <c r="J334" i="2"/>
  <c r="R334" i="2"/>
  <c r="G327" i="2"/>
  <c r="O327" i="2"/>
  <c r="Q327" i="2"/>
  <c r="K326" i="2"/>
  <c r="M321" i="2"/>
  <c r="N321" i="2"/>
  <c r="G321" i="2"/>
  <c r="O321" i="2"/>
  <c r="G319" i="2"/>
  <c r="O319" i="2"/>
  <c r="H319" i="2"/>
  <c r="P319" i="2"/>
  <c r="Q319" i="2"/>
  <c r="M305" i="2"/>
  <c r="N305" i="2"/>
  <c r="G305" i="2"/>
  <c r="O305" i="2"/>
  <c r="K305" i="2"/>
  <c r="N303" i="2"/>
  <c r="P374" i="2"/>
  <c r="H374" i="2"/>
  <c r="P366" i="2"/>
  <c r="H366" i="2"/>
  <c r="P358" i="2"/>
  <c r="H358" i="2"/>
  <c r="P350" i="2"/>
  <c r="H350" i="2"/>
  <c r="R348" i="2"/>
  <c r="J348" i="2"/>
  <c r="J347" i="2"/>
  <c r="K345" i="2"/>
  <c r="K344" i="2"/>
  <c r="K343" i="2"/>
  <c r="Q340" i="2"/>
  <c r="H340" i="2"/>
  <c r="Q339" i="2"/>
  <c r="H339" i="2"/>
  <c r="R336" i="2"/>
  <c r="P335" i="2"/>
  <c r="R331" i="2"/>
  <c r="H331" i="2"/>
  <c r="Q317" i="2"/>
  <c r="J317" i="2"/>
  <c r="R317" i="2"/>
  <c r="K317" i="2"/>
  <c r="G311" i="2"/>
  <c r="O311" i="2"/>
  <c r="H311" i="2"/>
  <c r="P311" i="2"/>
  <c r="Q311" i="2"/>
  <c r="M311" i="2"/>
  <c r="P413" i="2"/>
  <c r="P405" i="2"/>
  <c r="P397" i="2"/>
  <c r="R395" i="2"/>
  <c r="J395" i="2"/>
  <c r="P389" i="2"/>
  <c r="Q388" i="2"/>
  <c r="R387" i="2"/>
  <c r="J387" i="2"/>
  <c r="N383" i="2"/>
  <c r="P381" i="2"/>
  <c r="Q380" i="2"/>
  <c r="R379" i="2"/>
  <c r="J379" i="2"/>
  <c r="M376" i="2"/>
  <c r="N375" i="2"/>
  <c r="O374" i="2"/>
  <c r="G374" i="2"/>
  <c r="P373" i="2"/>
  <c r="Q372" i="2"/>
  <c r="R371" i="2"/>
  <c r="J371" i="2"/>
  <c r="K370" i="2"/>
  <c r="M368" i="2"/>
  <c r="N367" i="2"/>
  <c r="O366" i="2"/>
  <c r="G366" i="2"/>
  <c r="P365" i="2"/>
  <c r="Q364" i="2"/>
  <c r="R363" i="2"/>
  <c r="J363" i="2"/>
  <c r="K362" i="2"/>
  <c r="M360" i="2"/>
  <c r="N359" i="2"/>
  <c r="O358" i="2"/>
  <c r="G358" i="2"/>
  <c r="P357" i="2"/>
  <c r="Q356" i="2"/>
  <c r="R355" i="2"/>
  <c r="J355" i="2"/>
  <c r="K354" i="2"/>
  <c r="M352" i="2"/>
  <c r="N351" i="2"/>
  <c r="O350" i="2"/>
  <c r="G350" i="2"/>
  <c r="P349" i="2"/>
  <c r="Q348" i="2"/>
  <c r="R347" i="2"/>
  <c r="J345" i="2"/>
  <c r="J344" i="2"/>
  <c r="J343" i="2"/>
  <c r="P341" i="2"/>
  <c r="H341" i="2"/>
  <c r="P340" i="2"/>
  <c r="G340" i="2"/>
  <c r="P339" i="2"/>
  <c r="G339" i="2"/>
  <c r="Q337" i="2"/>
  <c r="H337" i="2"/>
  <c r="Q336" i="2"/>
  <c r="G336" i="2"/>
  <c r="L334" i="2"/>
  <c r="Q331" i="2"/>
  <c r="G331" i="2"/>
  <c r="M328" i="2"/>
  <c r="N328" i="2"/>
  <c r="H328" i="2"/>
  <c r="P328" i="2"/>
  <c r="K327" i="2"/>
  <c r="G326" i="2"/>
  <c r="K321" i="2"/>
  <c r="L319" i="2"/>
  <c r="M317" i="2"/>
  <c r="M313" i="2"/>
  <c r="N313" i="2"/>
  <c r="G313" i="2"/>
  <c r="O313" i="2"/>
  <c r="K313" i="2"/>
  <c r="N311" i="2"/>
  <c r="L309" i="2"/>
  <c r="L305" i="2"/>
  <c r="Q301" i="2"/>
  <c r="J301" i="2"/>
  <c r="R301" i="2"/>
  <c r="K301" i="2"/>
  <c r="M301" i="2"/>
  <c r="G301" i="2"/>
  <c r="O301" i="2"/>
  <c r="H301" i="2"/>
  <c r="P301" i="2"/>
  <c r="P380" i="2"/>
  <c r="H380" i="2"/>
  <c r="Q379" i="2"/>
  <c r="N374" i="2"/>
  <c r="P372" i="2"/>
  <c r="H372" i="2"/>
  <c r="Q371" i="2"/>
  <c r="R370" i="2"/>
  <c r="J370" i="2"/>
  <c r="N366" i="2"/>
  <c r="P364" i="2"/>
  <c r="H364" i="2"/>
  <c r="Q363" i="2"/>
  <c r="R362" i="2"/>
  <c r="J362" i="2"/>
  <c r="N358" i="2"/>
  <c r="P356" i="2"/>
  <c r="H356" i="2"/>
  <c r="R354" i="2"/>
  <c r="J354" i="2"/>
  <c r="N350" i="2"/>
  <c r="P348" i="2"/>
  <c r="H348" i="2"/>
  <c r="Q347" i="2"/>
  <c r="H347" i="2"/>
  <c r="R345" i="2"/>
  <c r="O340" i="2"/>
  <c r="O339" i="2"/>
  <c r="P336" i="2"/>
  <c r="G335" i="2"/>
  <c r="O335" i="2"/>
  <c r="Q335" i="2"/>
  <c r="P331" i="2"/>
  <c r="O380" i="2"/>
  <c r="G380" i="2"/>
  <c r="P379" i="2"/>
  <c r="H379" i="2"/>
  <c r="K376" i="2"/>
  <c r="M374" i="2"/>
  <c r="O372" i="2"/>
  <c r="G372" i="2"/>
  <c r="P371" i="2"/>
  <c r="H371" i="2"/>
  <c r="Q370" i="2"/>
  <c r="K368" i="2"/>
  <c r="M366" i="2"/>
  <c r="O364" i="2"/>
  <c r="G364" i="2"/>
  <c r="P363" i="2"/>
  <c r="H363" i="2"/>
  <c r="Q362" i="2"/>
  <c r="K360" i="2"/>
  <c r="M358" i="2"/>
  <c r="O356" i="2"/>
  <c r="G356" i="2"/>
  <c r="P355" i="2"/>
  <c r="H355" i="2"/>
  <c r="Q354" i="2"/>
  <c r="K352" i="2"/>
  <c r="M350" i="2"/>
  <c r="O348" i="2"/>
  <c r="G348" i="2"/>
  <c r="P347" i="2"/>
  <c r="G347" i="2"/>
  <c r="Q345" i="2"/>
  <c r="H345" i="2"/>
  <c r="Q344" i="2"/>
  <c r="H344" i="2"/>
  <c r="Q343" i="2"/>
  <c r="H343" i="2"/>
  <c r="N339" i="2"/>
  <c r="L335" i="2"/>
  <c r="P333" i="2"/>
  <c r="G333" i="2"/>
  <c r="M329" i="2"/>
  <c r="G329" i="2"/>
  <c r="O329" i="2"/>
  <c r="Q325" i="2"/>
  <c r="K325" i="2"/>
  <c r="N320" i="2"/>
  <c r="G320" i="2"/>
  <c r="O320" i="2"/>
  <c r="H320" i="2"/>
  <c r="P320" i="2"/>
  <c r="J319" i="2"/>
  <c r="H318" i="2"/>
  <c r="P318" i="2"/>
  <c r="Q318" i="2"/>
  <c r="J318" i="2"/>
  <c r="R318" i="2"/>
  <c r="L313" i="2"/>
  <c r="K311" i="2"/>
  <c r="H310" i="2"/>
  <c r="P310" i="2"/>
  <c r="Q310" i="2"/>
  <c r="J310" i="2"/>
  <c r="R310" i="2"/>
  <c r="N310" i="2"/>
  <c r="J340" i="2"/>
  <c r="R340" i="2"/>
  <c r="N336" i="2"/>
  <c r="H336" i="2"/>
  <c r="K331" i="2"/>
  <c r="M331" i="2"/>
  <c r="H326" i="2"/>
  <c r="P326" i="2"/>
  <c r="J326" i="2"/>
  <c r="R326" i="2"/>
  <c r="J311" i="2"/>
  <c r="M306" i="2"/>
  <c r="J306" i="2"/>
  <c r="H305" i="2"/>
  <c r="K297" i="2"/>
  <c r="L297" i="2"/>
  <c r="O297" i="2"/>
  <c r="P297" i="2"/>
  <c r="G297" i="2"/>
  <c r="Q297" i="2"/>
  <c r="H297" i="2"/>
  <c r="R297" i="2"/>
  <c r="R383" i="2"/>
  <c r="R375" i="2"/>
  <c r="K374" i="2"/>
  <c r="O370" i="2"/>
  <c r="G370" i="2"/>
  <c r="R367" i="2"/>
  <c r="K366" i="2"/>
  <c r="O362" i="2"/>
  <c r="G362" i="2"/>
  <c r="R359" i="2"/>
  <c r="K358" i="2"/>
  <c r="O354" i="2"/>
  <c r="G354" i="2"/>
  <c r="R351" i="2"/>
  <c r="K350" i="2"/>
  <c r="N347" i="2"/>
  <c r="O345" i="2"/>
  <c r="O344" i="2"/>
  <c r="H342" i="2"/>
  <c r="P342" i="2"/>
  <c r="L340" i="2"/>
  <c r="L339" i="2"/>
  <c r="L336" i="2"/>
  <c r="J335" i="2"/>
  <c r="Q334" i="2"/>
  <c r="L331" i="2"/>
  <c r="K329" i="2"/>
  <c r="P327" i="2"/>
  <c r="M326" i="2"/>
  <c r="J325" i="2"/>
  <c r="R321" i="2"/>
  <c r="G317" i="2"/>
  <c r="R374" i="2"/>
  <c r="R366" i="2"/>
  <c r="R358" i="2"/>
  <c r="R350" i="2"/>
  <c r="N345" i="2"/>
  <c r="G343" i="2"/>
  <c r="O343" i="2"/>
  <c r="K340" i="2"/>
  <c r="J339" i="2"/>
  <c r="K336" i="2"/>
  <c r="O334" i="2"/>
  <c r="Q333" i="2"/>
  <c r="K333" i="2"/>
  <c r="J331" i="2"/>
  <c r="J329" i="2"/>
  <c r="N327" i="2"/>
  <c r="L326" i="2"/>
  <c r="P317" i="2"/>
  <c r="M314" i="2"/>
  <c r="J314" i="2"/>
  <c r="Q309" i="2"/>
  <c r="J309" i="2"/>
  <c r="R309" i="2"/>
  <c r="K309" i="2"/>
  <c r="G309" i="2"/>
  <c r="O309" i="2"/>
  <c r="R305" i="2"/>
  <c r="G303" i="2"/>
  <c r="O303" i="2"/>
  <c r="H303" i="2"/>
  <c r="P303" i="2"/>
  <c r="Q303" i="2"/>
  <c r="M303" i="2"/>
  <c r="N291" i="2"/>
  <c r="P289" i="2"/>
  <c r="H289" i="2"/>
  <c r="Q285" i="2"/>
  <c r="H285" i="2"/>
  <c r="Q284" i="2"/>
  <c r="H284" i="2"/>
  <c r="N280" i="2"/>
  <c r="J280" i="2"/>
  <c r="R280" i="2"/>
  <c r="H276" i="2"/>
  <c r="Q275" i="2"/>
  <c r="M273" i="2"/>
  <c r="Q273" i="2"/>
  <c r="O269" i="2"/>
  <c r="J268" i="2"/>
  <c r="R268" i="2"/>
  <c r="N268" i="2"/>
  <c r="H264" i="2"/>
  <c r="Q263" i="2"/>
  <c r="Q261" i="2"/>
  <c r="M261" i="2"/>
  <c r="R257" i="2"/>
  <c r="K244" i="2"/>
  <c r="L244" i="2"/>
  <c r="N244" i="2"/>
  <c r="G244" i="2"/>
  <c r="P244" i="2"/>
  <c r="M232" i="2"/>
  <c r="M228" i="2"/>
  <c r="N302" i="2"/>
  <c r="K293" i="2"/>
  <c r="M291" i="2"/>
  <c r="N290" i="2"/>
  <c r="O289" i="2"/>
  <c r="G289" i="2"/>
  <c r="O287" i="2"/>
  <c r="P285" i="2"/>
  <c r="G285" i="2"/>
  <c r="P284" i="2"/>
  <c r="G284" i="2"/>
  <c r="M281" i="2"/>
  <c r="L280" i="2"/>
  <c r="Q276" i="2"/>
  <c r="G276" i="2"/>
  <c r="K273" i="2"/>
  <c r="R271" i="2"/>
  <c r="H271" i="2"/>
  <c r="Q264" i="2"/>
  <c r="G264" i="2"/>
  <c r="R259" i="2"/>
  <c r="H259" i="2"/>
  <c r="J237" i="2"/>
  <c r="R237" i="2"/>
  <c r="K237" i="2"/>
  <c r="L237" i="2"/>
  <c r="N237" i="2"/>
  <c r="H236" i="2"/>
  <c r="G224" i="2"/>
  <c r="O224" i="2"/>
  <c r="H224" i="2"/>
  <c r="Q224" i="2"/>
  <c r="R224" i="2"/>
  <c r="J224" i="2"/>
  <c r="K224" i="2"/>
  <c r="L224" i="2"/>
  <c r="N289" i="2"/>
  <c r="O285" i="2"/>
  <c r="O284" i="2"/>
  <c r="H282" i="2"/>
  <c r="P282" i="2"/>
  <c r="K280" i="2"/>
  <c r="P276" i="2"/>
  <c r="K275" i="2"/>
  <c r="G275" i="2"/>
  <c r="O275" i="2"/>
  <c r="Q271" i="2"/>
  <c r="Q269" i="2"/>
  <c r="M269" i="2"/>
  <c r="P264" i="2"/>
  <c r="G263" i="2"/>
  <c r="O263" i="2"/>
  <c r="K263" i="2"/>
  <c r="Q259" i="2"/>
  <c r="M257" i="2"/>
  <c r="G257" i="2"/>
  <c r="O257" i="2"/>
  <c r="Q257" i="2"/>
  <c r="G248" i="2"/>
  <c r="O248" i="2"/>
  <c r="N248" i="2"/>
  <c r="H248" i="2"/>
  <c r="Q248" i="2"/>
  <c r="J248" i="2"/>
  <c r="J243" i="2"/>
  <c r="O237" i="2"/>
  <c r="G236" i="2"/>
  <c r="H223" i="2"/>
  <c r="P223" i="2"/>
  <c r="O223" i="2"/>
  <c r="G223" i="2"/>
  <c r="Q223" i="2"/>
  <c r="R223" i="2"/>
  <c r="J223" i="2"/>
  <c r="K223" i="2"/>
  <c r="G208" i="2"/>
  <c r="O208" i="2"/>
  <c r="J208" i="2"/>
  <c r="R208" i="2"/>
  <c r="P208" i="2"/>
  <c r="Q208" i="2"/>
  <c r="H208" i="2"/>
  <c r="K208" i="2"/>
  <c r="M187" i="2"/>
  <c r="J187" i="2"/>
  <c r="Q293" i="2"/>
  <c r="K291" i="2"/>
  <c r="M289" i="2"/>
  <c r="J288" i="2"/>
  <c r="R288" i="2"/>
  <c r="N285" i="2"/>
  <c r="M284" i="2"/>
  <c r="G283" i="2"/>
  <c r="O283" i="2"/>
  <c r="L282" i="2"/>
  <c r="K281" i="2"/>
  <c r="M275" i="2"/>
  <c r="M270" i="2"/>
  <c r="K269" i="2"/>
  <c r="M263" i="2"/>
  <c r="L257" i="2"/>
  <c r="H255" i="2"/>
  <c r="O255" i="2"/>
  <c r="Q255" i="2"/>
  <c r="K255" i="2"/>
  <c r="J253" i="2"/>
  <c r="R253" i="2"/>
  <c r="N253" i="2"/>
  <c r="G253" i="2"/>
  <c r="P253" i="2"/>
  <c r="M250" i="2"/>
  <c r="O250" i="2"/>
  <c r="H250" i="2"/>
  <c r="Q250" i="2"/>
  <c r="J250" i="2"/>
  <c r="P248" i="2"/>
  <c r="M237" i="2"/>
  <c r="J229" i="2"/>
  <c r="R229" i="2"/>
  <c r="G229" i="2"/>
  <c r="P229" i="2"/>
  <c r="H229" i="2"/>
  <c r="Q229" i="2"/>
  <c r="L229" i="2"/>
  <c r="Q222" i="2"/>
  <c r="N222" i="2"/>
  <c r="G222" i="2"/>
  <c r="O222" i="2"/>
  <c r="H222" i="2"/>
  <c r="P222" i="2"/>
  <c r="R222" i="2"/>
  <c r="J222" i="2"/>
  <c r="G216" i="2"/>
  <c r="O216" i="2"/>
  <c r="J216" i="2"/>
  <c r="R216" i="2"/>
  <c r="H216" i="2"/>
  <c r="K216" i="2"/>
  <c r="L216" i="2"/>
  <c r="M216" i="2"/>
  <c r="J276" i="2"/>
  <c r="R276" i="2"/>
  <c r="N276" i="2"/>
  <c r="G271" i="2"/>
  <c r="O271" i="2"/>
  <c r="K271" i="2"/>
  <c r="N264" i="2"/>
  <c r="J264" i="2"/>
  <c r="R264" i="2"/>
  <c r="K259" i="2"/>
  <c r="G259" i="2"/>
  <c r="O259" i="2"/>
  <c r="M248" i="2"/>
  <c r="J245" i="2"/>
  <c r="R245" i="2"/>
  <c r="L245" i="2"/>
  <c r="N245" i="2"/>
  <c r="G245" i="2"/>
  <c r="P245" i="2"/>
  <c r="J221" i="2"/>
  <c r="R221" i="2"/>
  <c r="N221" i="2"/>
  <c r="O221" i="2"/>
  <c r="G221" i="2"/>
  <c r="P221" i="2"/>
  <c r="H221" i="2"/>
  <c r="Q221" i="2"/>
  <c r="H215" i="2"/>
  <c r="P215" i="2"/>
  <c r="K215" i="2"/>
  <c r="O215" i="2"/>
  <c r="Q215" i="2"/>
  <c r="G215" i="2"/>
  <c r="R215" i="2"/>
  <c r="J215" i="2"/>
  <c r="J197" i="2"/>
  <c r="R197" i="2"/>
  <c r="K197" i="2"/>
  <c r="M197" i="2"/>
  <c r="Q197" i="2"/>
  <c r="G197" i="2"/>
  <c r="H197" i="2"/>
  <c r="L197" i="2"/>
  <c r="M323" i="2"/>
  <c r="M315" i="2"/>
  <c r="P312" i="2"/>
  <c r="H312" i="2"/>
  <c r="M307" i="2"/>
  <c r="P304" i="2"/>
  <c r="H304" i="2"/>
  <c r="R302" i="2"/>
  <c r="J302" i="2"/>
  <c r="M299" i="2"/>
  <c r="M295" i="2"/>
  <c r="O293" i="2"/>
  <c r="G293" i="2"/>
  <c r="P292" i="2"/>
  <c r="H292" i="2"/>
  <c r="Q291" i="2"/>
  <c r="R290" i="2"/>
  <c r="J290" i="2"/>
  <c r="K289" i="2"/>
  <c r="K288" i="2"/>
  <c r="J287" i="2"/>
  <c r="K285" i="2"/>
  <c r="K284" i="2"/>
  <c r="K283" i="2"/>
  <c r="J282" i="2"/>
  <c r="R281" i="2"/>
  <c r="Q280" i="2"/>
  <c r="G280" i="2"/>
  <c r="L276" i="2"/>
  <c r="J275" i="2"/>
  <c r="P273" i="2"/>
  <c r="G273" i="2"/>
  <c r="M271" i="2"/>
  <c r="Q268" i="2"/>
  <c r="G268" i="2"/>
  <c r="L264" i="2"/>
  <c r="J263" i="2"/>
  <c r="P261" i="2"/>
  <c r="G261" i="2"/>
  <c r="M259" i="2"/>
  <c r="J257" i="2"/>
  <c r="L255" i="2"/>
  <c r="L253" i="2"/>
  <c r="L250" i="2"/>
  <c r="L248" i="2"/>
  <c r="O245" i="2"/>
  <c r="H237" i="2"/>
  <c r="K236" i="2"/>
  <c r="R236" i="2"/>
  <c r="J236" i="2"/>
  <c r="L236" i="2"/>
  <c r="N236" i="2"/>
  <c r="G232" i="2"/>
  <c r="O232" i="2"/>
  <c r="J232" i="2"/>
  <c r="K232" i="2"/>
  <c r="L232" i="2"/>
  <c r="N232" i="2"/>
  <c r="K228" i="2"/>
  <c r="G228" i="2"/>
  <c r="P228" i="2"/>
  <c r="H228" i="2"/>
  <c r="Q228" i="2"/>
  <c r="R228" i="2"/>
  <c r="L228" i="2"/>
  <c r="J219" i="2"/>
  <c r="Q216" i="2"/>
  <c r="O312" i="2"/>
  <c r="G312" i="2"/>
  <c r="O304" i="2"/>
  <c r="G304" i="2"/>
  <c r="Q302" i="2"/>
  <c r="N293" i="2"/>
  <c r="O292" i="2"/>
  <c r="G292" i="2"/>
  <c r="P291" i="2"/>
  <c r="H291" i="2"/>
  <c r="Q290" i="2"/>
  <c r="R289" i="2"/>
  <c r="J289" i="2"/>
  <c r="R287" i="2"/>
  <c r="J285" i="2"/>
  <c r="J284" i="2"/>
  <c r="J283" i="2"/>
  <c r="R282" i="2"/>
  <c r="P281" i="2"/>
  <c r="H281" i="2"/>
  <c r="P280" i="2"/>
  <c r="G279" i="2"/>
  <c r="O279" i="2"/>
  <c r="K279" i="2"/>
  <c r="Q277" i="2"/>
  <c r="M277" i="2"/>
  <c r="K276" i="2"/>
  <c r="O273" i="2"/>
  <c r="N272" i="2"/>
  <c r="J272" i="2"/>
  <c r="R272" i="2"/>
  <c r="L271" i="2"/>
  <c r="R269" i="2"/>
  <c r="H269" i="2"/>
  <c r="P268" i="2"/>
  <c r="K267" i="2"/>
  <c r="G267" i="2"/>
  <c r="O267" i="2"/>
  <c r="M265" i="2"/>
  <c r="Q265" i="2"/>
  <c r="K264" i="2"/>
  <c r="O261" i="2"/>
  <c r="J260" i="2"/>
  <c r="R260" i="2"/>
  <c r="N260" i="2"/>
  <c r="L259" i="2"/>
  <c r="N256" i="2"/>
  <c r="H256" i="2"/>
  <c r="P256" i="2"/>
  <c r="J256" i="2"/>
  <c r="R256" i="2"/>
  <c r="J255" i="2"/>
  <c r="K253" i="2"/>
  <c r="K250" i="2"/>
  <c r="K248" i="2"/>
  <c r="M245" i="2"/>
  <c r="G237" i="2"/>
  <c r="O236" i="2"/>
  <c r="Q232" i="2"/>
  <c r="M229" i="2"/>
  <c r="O228" i="2"/>
  <c r="L223" i="2"/>
  <c r="L222" i="2"/>
  <c r="M221" i="2"/>
  <c r="P216" i="2"/>
  <c r="N215" i="2"/>
  <c r="M202" i="2"/>
  <c r="H202" i="2"/>
  <c r="P202" i="2"/>
  <c r="G202" i="2"/>
  <c r="R202" i="2"/>
  <c r="J202" i="2"/>
  <c r="K202" i="2"/>
  <c r="L202" i="2"/>
  <c r="P197" i="2"/>
  <c r="G192" i="2"/>
  <c r="O192" i="2"/>
  <c r="H192" i="2"/>
  <c r="P192" i="2"/>
  <c r="Q192" i="2"/>
  <c r="J192" i="2"/>
  <c r="R192" i="2"/>
  <c r="K192" i="2"/>
  <c r="L192" i="2"/>
  <c r="M192" i="2"/>
  <c r="R332" i="2"/>
  <c r="R324" i="2"/>
  <c r="R316" i="2"/>
  <c r="R308" i="2"/>
  <c r="P302" i="2"/>
  <c r="R300" i="2"/>
  <c r="R296" i="2"/>
  <c r="O291" i="2"/>
  <c r="P290" i="2"/>
  <c r="Q288" i="2"/>
  <c r="H288" i="2"/>
  <c r="Q287" i="2"/>
  <c r="H287" i="2"/>
  <c r="R285" i="2"/>
  <c r="R284" i="2"/>
  <c r="R283" i="2"/>
  <c r="Q282" i="2"/>
  <c r="G282" i="2"/>
  <c r="O281" i="2"/>
  <c r="G281" i="2"/>
  <c r="O280" i="2"/>
  <c r="M279" i="2"/>
  <c r="K277" i="2"/>
  <c r="R275" i="2"/>
  <c r="H275" i="2"/>
  <c r="N273" i="2"/>
  <c r="L272" i="2"/>
  <c r="J271" i="2"/>
  <c r="P269" i="2"/>
  <c r="G269" i="2"/>
  <c r="O268" i="2"/>
  <c r="M267" i="2"/>
  <c r="R263" i="2"/>
  <c r="H263" i="2"/>
  <c r="N261" i="2"/>
  <c r="J259" i="2"/>
  <c r="H257" i="2"/>
  <c r="Q254" i="2"/>
  <c r="N254" i="2"/>
  <c r="H254" i="2"/>
  <c r="P254" i="2"/>
  <c r="J254" i="2"/>
  <c r="K252" i="2"/>
  <c r="N252" i="2"/>
  <c r="G252" i="2"/>
  <c r="P252" i="2"/>
  <c r="R252" i="2"/>
  <c r="M251" i="2"/>
  <c r="N249" i="2"/>
  <c r="O249" i="2"/>
  <c r="H249" i="2"/>
  <c r="Q249" i="2"/>
  <c r="J249" i="2"/>
  <c r="K245" i="2"/>
  <c r="R244" i="2"/>
  <c r="M236" i="2"/>
  <c r="P232" i="2"/>
  <c r="K229" i="2"/>
  <c r="N228" i="2"/>
  <c r="K222" i="2"/>
  <c r="L221" i="2"/>
  <c r="N216" i="2"/>
  <c r="M215" i="2"/>
  <c r="N201" i="2"/>
  <c r="Q201" i="2"/>
  <c r="O201" i="2"/>
  <c r="G201" i="2"/>
  <c r="P201" i="2"/>
  <c r="H201" i="2"/>
  <c r="R201" i="2"/>
  <c r="J201" i="2"/>
  <c r="O197" i="2"/>
  <c r="M186" i="2"/>
  <c r="N186" i="2"/>
  <c r="G186" i="2"/>
  <c r="O186" i="2"/>
  <c r="H186" i="2"/>
  <c r="P186" i="2"/>
  <c r="J186" i="2"/>
  <c r="R186" i="2"/>
  <c r="K186" i="2"/>
  <c r="L186" i="2"/>
  <c r="Q186" i="2"/>
  <c r="P274" i="2"/>
  <c r="Q240" i="2"/>
  <c r="H240" i="2"/>
  <c r="N238" i="2"/>
  <c r="O234" i="2"/>
  <c r="O233" i="2"/>
  <c r="H231" i="2"/>
  <c r="P231" i="2"/>
  <c r="R218" i="2"/>
  <c r="G218" i="2"/>
  <c r="Q213" i="2"/>
  <c r="G213" i="2"/>
  <c r="N209" i="2"/>
  <c r="Q209" i="2"/>
  <c r="R207" i="2"/>
  <c r="G207" i="2"/>
  <c r="K204" i="2"/>
  <c r="N204" i="2"/>
  <c r="H200" i="2"/>
  <c r="N185" i="2"/>
  <c r="G185" i="2"/>
  <c r="O185" i="2"/>
  <c r="H185" i="2"/>
  <c r="P185" i="2"/>
  <c r="Q185" i="2"/>
  <c r="K185" i="2"/>
  <c r="M170" i="2"/>
  <c r="N170" i="2"/>
  <c r="G170" i="2"/>
  <c r="O170" i="2"/>
  <c r="H170" i="2"/>
  <c r="P170" i="2"/>
  <c r="Q170" i="2"/>
  <c r="J170" i="2"/>
  <c r="R170" i="2"/>
  <c r="N169" i="2"/>
  <c r="G169" i="2"/>
  <c r="O169" i="2"/>
  <c r="H169" i="2"/>
  <c r="P169" i="2"/>
  <c r="Q169" i="2"/>
  <c r="J169" i="2"/>
  <c r="R169" i="2"/>
  <c r="K169" i="2"/>
  <c r="M210" i="2"/>
  <c r="H210" i="2"/>
  <c r="P210" i="2"/>
  <c r="J205" i="2"/>
  <c r="R205" i="2"/>
  <c r="M205" i="2"/>
  <c r="H199" i="2"/>
  <c r="P199" i="2"/>
  <c r="K199" i="2"/>
  <c r="M194" i="2"/>
  <c r="N194" i="2"/>
  <c r="G194" i="2"/>
  <c r="O194" i="2"/>
  <c r="H194" i="2"/>
  <c r="P194" i="2"/>
  <c r="H191" i="2"/>
  <c r="P191" i="2"/>
  <c r="Q191" i="2"/>
  <c r="J191" i="2"/>
  <c r="R191" i="2"/>
  <c r="K191" i="2"/>
  <c r="M178" i="2"/>
  <c r="N178" i="2"/>
  <c r="G178" i="2"/>
  <c r="O178" i="2"/>
  <c r="H178" i="2"/>
  <c r="P178" i="2"/>
  <c r="Q178" i="2"/>
  <c r="J178" i="2"/>
  <c r="R178" i="2"/>
  <c r="N177" i="2"/>
  <c r="G177" i="2"/>
  <c r="O177" i="2"/>
  <c r="H177" i="2"/>
  <c r="P177" i="2"/>
  <c r="Q177" i="2"/>
  <c r="J177" i="2"/>
  <c r="R177" i="2"/>
  <c r="K177" i="2"/>
  <c r="H239" i="2"/>
  <c r="P239" i="2"/>
  <c r="N217" i="2"/>
  <c r="Q217" i="2"/>
  <c r="K212" i="2"/>
  <c r="N212" i="2"/>
  <c r="L210" i="2"/>
  <c r="L205" i="2"/>
  <c r="M199" i="2"/>
  <c r="Q194" i="2"/>
  <c r="N191" i="2"/>
  <c r="J171" i="2"/>
  <c r="G240" i="2"/>
  <c r="O240" i="2"/>
  <c r="M218" i="2"/>
  <c r="H218" i="2"/>
  <c r="P218" i="2"/>
  <c r="J213" i="2"/>
  <c r="R213" i="2"/>
  <c r="M213" i="2"/>
  <c r="K210" i="2"/>
  <c r="H207" i="2"/>
  <c r="P207" i="2"/>
  <c r="K207" i="2"/>
  <c r="K205" i="2"/>
  <c r="G200" i="2"/>
  <c r="O200" i="2"/>
  <c r="J200" i="2"/>
  <c r="R200" i="2"/>
  <c r="L199" i="2"/>
  <c r="L194" i="2"/>
  <c r="M191" i="2"/>
  <c r="P270" i="2"/>
  <c r="P262" i="2"/>
  <c r="H247" i="2"/>
  <c r="P247" i="2"/>
  <c r="L240" i="2"/>
  <c r="K239" i="2"/>
  <c r="J238" i="2"/>
  <c r="J234" i="2"/>
  <c r="J233" i="2"/>
  <c r="R231" i="2"/>
  <c r="P230" i="2"/>
  <c r="H230" i="2"/>
  <c r="Q226" i="2"/>
  <c r="H226" i="2"/>
  <c r="Q225" i="2"/>
  <c r="H225" i="2"/>
  <c r="K220" i="2"/>
  <c r="N220" i="2"/>
  <c r="L218" i="2"/>
  <c r="J217" i="2"/>
  <c r="L213" i="2"/>
  <c r="J212" i="2"/>
  <c r="J210" i="2"/>
  <c r="R209" i="2"/>
  <c r="H209" i="2"/>
  <c r="M207" i="2"/>
  <c r="R204" i="2"/>
  <c r="H204" i="2"/>
  <c r="M200" i="2"/>
  <c r="J199" i="2"/>
  <c r="K194" i="2"/>
  <c r="N193" i="2"/>
  <c r="G193" i="2"/>
  <c r="O193" i="2"/>
  <c r="H193" i="2"/>
  <c r="P193" i="2"/>
  <c r="Q193" i="2"/>
  <c r="L191" i="2"/>
  <c r="J185" i="2"/>
  <c r="L178" i="2"/>
  <c r="M177" i="2"/>
  <c r="K170" i="2"/>
  <c r="L169" i="2"/>
  <c r="H144" i="2"/>
  <c r="P144" i="2"/>
  <c r="H119" i="2"/>
  <c r="Q119" i="2"/>
  <c r="G5" i="2"/>
  <c r="H5" i="2"/>
  <c r="K5" i="2"/>
  <c r="L5" i="2"/>
  <c r="O5" i="2"/>
  <c r="P5" i="2"/>
  <c r="Q5" i="2"/>
  <c r="R5" i="2"/>
  <c r="J150" i="2"/>
  <c r="R150" i="2"/>
  <c r="G145" i="2"/>
  <c r="O145" i="2"/>
  <c r="L144" i="2"/>
  <c r="K143" i="2"/>
  <c r="K139" i="2"/>
  <c r="K138" i="2"/>
  <c r="M119" i="2"/>
  <c r="K118" i="2"/>
  <c r="M183" i="2"/>
  <c r="M175" i="2"/>
  <c r="M167" i="2"/>
  <c r="H152" i="2"/>
  <c r="P152" i="2"/>
  <c r="L150" i="2"/>
  <c r="L149" i="2"/>
  <c r="L145" i="2"/>
  <c r="K144" i="2"/>
  <c r="J143" i="2"/>
  <c r="J140" i="2"/>
  <c r="J139" i="2"/>
  <c r="J138" i="2"/>
  <c r="J137" i="2"/>
  <c r="N125" i="2"/>
  <c r="H120" i="2"/>
  <c r="P120" i="2"/>
  <c r="L119" i="2"/>
  <c r="J118" i="2"/>
  <c r="N70" i="2"/>
  <c r="M70" i="2"/>
  <c r="O70" i="2"/>
  <c r="G70" i="2"/>
  <c r="P70" i="2"/>
  <c r="H70" i="2"/>
  <c r="Q70" i="2"/>
  <c r="R70" i="2"/>
  <c r="J70" i="2"/>
  <c r="K70" i="2"/>
  <c r="L70" i="2"/>
  <c r="M54" i="2"/>
  <c r="J54" i="2"/>
  <c r="H44" i="2"/>
  <c r="P44" i="2"/>
  <c r="Q44" i="2"/>
  <c r="J44" i="2"/>
  <c r="R44" i="2"/>
  <c r="O44" i="2"/>
  <c r="G44" i="2"/>
  <c r="K44" i="2"/>
  <c r="L44" i="2"/>
  <c r="M44" i="2"/>
  <c r="N44" i="2"/>
  <c r="J158" i="2"/>
  <c r="R158" i="2"/>
  <c r="G153" i="2"/>
  <c r="O153" i="2"/>
  <c r="L152" i="2"/>
  <c r="K151" i="2"/>
  <c r="K150" i="2"/>
  <c r="J149" i="2"/>
  <c r="K147" i="2"/>
  <c r="K146" i="2"/>
  <c r="K145" i="2"/>
  <c r="J144" i="2"/>
  <c r="R143" i="2"/>
  <c r="R139" i="2"/>
  <c r="R138" i="2"/>
  <c r="J126" i="2"/>
  <c r="R126" i="2"/>
  <c r="G121" i="2"/>
  <c r="O121" i="2"/>
  <c r="L120" i="2"/>
  <c r="K119" i="2"/>
  <c r="R118" i="2"/>
  <c r="M114" i="2"/>
  <c r="N114" i="2"/>
  <c r="G114" i="2"/>
  <c r="O114" i="2"/>
  <c r="G112" i="2"/>
  <c r="O112" i="2"/>
  <c r="H112" i="2"/>
  <c r="P112" i="2"/>
  <c r="Q112" i="2"/>
  <c r="N196" i="2"/>
  <c r="M189" i="2"/>
  <c r="N188" i="2"/>
  <c r="R184" i="2"/>
  <c r="J184" i="2"/>
  <c r="K183" i="2"/>
  <c r="M181" i="2"/>
  <c r="N180" i="2"/>
  <c r="R176" i="2"/>
  <c r="J176" i="2"/>
  <c r="K175" i="2"/>
  <c r="M173" i="2"/>
  <c r="N172" i="2"/>
  <c r="R168" i="2"/>
  <c r="J168" i="2"/>
  <c r="K167" i="2"/>
  <c r="M165" i="2"/>
  <c r="N164" i="2"/>
  <c r="O163" i="2"/>
  <c r="O162" i="2"/>
  <c r="H160" i="2"/>
  <c r="P160" i="2"/>
  <c r="L158" i="2"/>
  <c r="L157" i="2"/>
  <c r="M155" i="2"/>
  <c r="L153" i="2"/>
  <c r="K152" i="2"/>
  <c r="J151" i="2"/>
  <c r="R149" i="2"/>
  <c r="J147" i="2"/>
  <c r="J146" i="2"/>
  <c r="J145" i="2"/>
  <c r="R144" i="2"/>
  <c r="P143" i="2"/>
  <c r="H143" i="2"/>
  <c r="Q139" i="2"/>
  <c r="H139" i="2"/>
  <c r="Q138" i="2"/>
  <c r="H138" i="2"/>
  <c r="N135" i="2"/>
  <c r="N133" i="2"/>
  <c r="O131" i="2"/>
  <c r="O130" i="2"/>
  <c r="H128" i="2"/>
  <c r="P128" i="2"/>
  <c r="L126" i="2"/>
  <c r="L125" i="2"/>
  <c r="L121" i="2"/>
  <c r="K120" i="2"/>
  <c r="P118" i="2"/>
  <c r="H118" i="2"/>
  <c r="L114" i="2"/>
  <c r="M112" i="2"/>
  <c r="Q110" i="2"/>
  <c r="J110" i="2"/>
  <c r="R110" i="2"/>
  <c r="K110" i="2"/>
  <c r="M71" i="2"/>
  <c r="N71" i="2"/>
  <c r="O71" i="2"/>
  <c r="G71" i="2"/>
  <c r="P71" i="2"/>
  <c r="H71" i="2"/>
  <c r="Q71" i="2"/>
  <c r="R71" i="2"/>
  <c r="J71" i="2"/>
  <c r="K71" i="2"/>
  <c r="L71" i="2"/>
  <c r="Q184" i="2"/>
  <c r="R183" i="2"/>
  <c r="J183" i="2"/>
  <c r="Q176" i="2"/>
  <c r="R175" i="2"/>
  <c r="J175" i="2"/>
  <c r="Q168" i="2"/>
  <c r="R167" i="2"/>
  <c r="J167" i="2"/>
  <c r="G161" i="2"/>
  <c r="O161" i="2"/>
  <c r="K158" i="2"/>
  <c r="J157" i="2"/>
  <c r="K153" i="2"/>
  <c r="J152" i="2"/>
  <c r="R151" i="2"/>
  <c r="Q150" i="2"/>
  <c r="H150" i="2"/>
  <c r="Q149" i="2"/>
  <c r="H149" i="2"/>
  <c r="R147" i="2"/>
  <c r="R146" i="2"/>
  <c r="R145" i="2"/>
  <c r="Q144" i="2"/>
  <c r="G144" i="2"/>
  <c r="O143" i="2"/>
  <c r="G143" i="2"/>
  <c r="P139" i="2"/>
  <c r="G139" i="2"/>
  <c r="P138" i="2"/>
  <c r="G138" i="2"/>
  <c r="J134" i="2"/>
  <c r="R134" i="2"/>
  <c r="G129" i="2"/>
  <c r="O129" i="2"/>
  <c r="K126" i="2"/>
  <c r="J125" i="2"/>
  <c r="K121" i="2"/>
  <c r="J120" i="2"/>
  <c r="R119" i="2"/>
  <c r="G119" i="2"/>
  <c r="O118" i="2"/>
  <c r="G118" i="2"/>
  <c r="K114" i="2"/>
  <c r="Q95" i="2"/>
  <c r="J95" i="2"/>
  <c r="R95" i="2"/>
  <c r="O95" i="2"/>
  <c r="G95" i="2"/>
  <c r="P95" i="2"/>
  <c r="H95" i="2"/>
  <c r="K95" i="2"/>
  <c r="J80" i="2"/>
  <c r="R80" i="2"/>
  <c r="M80" i="2"/>
  <c r="N80" i="2"/>
  <c r="G80" i="2"/>
  <c r="O80" i="2"/>
  <c r="H80" i="2"/>
  <c r="P80" i="2"/>
  <c r="K80" i="2"/>
  <c r="L80" i="2"/>
  <c r="Q80" i="2"/>
  <c r="K189" i="2"/>
  <c r="P184" i="2"/>
  <c r="H184" i="2"/>
  <c r="Q183" i="2"/>
  <c r="K181" i="2"/>
  <c r="P176" i="2"/>
  <c r="H176" i="2"/>
  <c r="Q175" i="2"/>
  <c r="K173" i="2"/>
  <c r="P168" i="2"/>
  <c r="H168" i="2"/>
  <c r="Q167" i="2"/>
  <c r="K165" i="2"/>
  <c r="L161" i="2"/>
  <c r="R157" i="2"/>
  <c r="J153" i="2"/>
  <c r="R152" i="2"/>
  <c r="P151" i="2"/>
  <c r="H151" i="2"/>
  <c r="P150" i="2"/>
  <c r="G150" i="2"/>
  <c r="P149" i="2"/>
  <c r="G149" i="2"/>
  <c r="Q147" i="2"/>
  <c r="H147" i="2"/>
  <c r="Q146" i="2"/>
  <c r="H146" i="2"/>
  <c r="Q145" i="2"/>
  <c r="H145" i="2"/>
  <c r="O144" i="2"/>
  <c r="N143" i="2"/>
  <c r="O139" i="2"/>
  <c r="O138" i="2"/>
  <c r="H136" i="2"/>
  <c r="P136" i="2"/>
  <c r="L134" i="2"/>
  <c r="L133" i="2"/>
  <c r="L129" i="2"/>
  <c r="R125" i="2"/>
  <c r="J123" i="2"/>
  <c r="J122" i="2"/>
  <c r="J121" i="2"/>
  <c r="R120" i="2"/>
  <c r="P119" i="2"/>
  <c r="N118" i="2"/>
  <c r="K116" i="2"/>
  <c r="M116" i="2"/>
  <c r="J114" i="2"/>
  <c r="K112" i="2"/>
  <c r="L110" i="2"/>
  <c r="R189" i="2"/>
  <c r="O184" i="2"/>
  <c r="P183" i="2"/>
  <c r="R181" i="2"/>
  <c r="O176" i="2"/>
  <c r="P175" i="2"/>
  <c r="R173" i="2"/>
  <c r="O168" i="2"/>
  <c r="P167" i="2"/>
  <c r="R165" i="2"/>
  <c r="K163" i="2"/>
  <c r="K162" i="2"/>
  <c r="K161" i="2"/>
  <c r="J160" i="2"/>
  <c r="R159" i="2"/>
  <c r="Q158" i="2"/>
  <c r="H158" i="2"/>
  <c r="Q157" i="2"/>
  <c r="H157" i="2"/>
  <c r="R155" i="2"/>
  <c r="R154" i="2"/>
  <c r="R153" i="2"/>
  <c r="Q152" i="2"/>
  <c r="G152" i="2"/>
  <c r="O151" i="2"/>
  <c r="G151" i="2"/>
  <c r="O150" i="2"/>
  <c r="O149" i="2"/>
  <c r="P147" i="2"/>
  <c r="G147" i="2"/>
  <c r="P146" i="2"/>
  <c r="G146" i="2"/>
  <c r="P145" i="2"/>
  <c r="N144" i="2"/>
  <c r="M143" i="2"/>
  <c r="J142" i="2"/>
  <c r="R142" i="2"/>
  <c r="N139" i="2"/>
  <c r="M138" i="2"/>
  <c r="G137" i="2"/>
  <c r="O137" i="2"/>
  <c r="L136" i="2"/>
  <c r="K135" i="2"/>
  <c r="K134" i="2"/>
  <c r="J133" i="2"/>
  <c r="K131" i="2"/>
  <c r="K130" i="2"/>
  <c r="K129" i="2"/>
  <c r="J128" i="2"/>
  <c r="R127" i="2"/>
  <c r="Q126" i="2"/>
  <c r="H126" i="2"/>
  <c r="Q125" i="2"/>
  <c r="H125" i="2"/>
  <c r="R123" i="2"/>
  <c r="R122" i="2"/>
  <c r="R121" i="2"/>
  <c r="Q120" i="2"/>
  <c r="G120" i="2"/>
  <c r="O119" i="2"/>
  <c r="M118" i="2"/>
  <c r="J117" i="2"/>
  <c r="L116" i="2"/>
  <c r="N113" i="2"/>
  <c r="G113" i="2"/>
  <c r="O113" i="2"/>
  <c r="H113" i="2"/>
  <c r="P113" i="2"/>
  <c r="J112" i="2"/>
  <c r="H111" i="2"/>
  <c r="P111" i="2"/>
  <c r="Q111" i="2"/>
  <c r="J111" i="2"/>
  <c r="R111" i="2"/>
  <c r="N95" i="2"/>
  <c r="H96" i="2"/>
  <c r="P96" i="2"/>
  <c r="Q75" i="2"/>
  <c r="M75" i="2"/>
  <c r="N75" i="2"/>
  <c r="G75" i="2"/>
  <c r="O75" i="2"/>
  <c r="H75" i="2"/>
  <c r="P75" i="2"/>
  <c r="R75" i="2"/>
  <c r="J75" i="2"/>
  <c r="K75" i="2"/>
  <c r="M48" i="2"/>
  <c r="J48" i="2"/>
  <c r="J102" i="2"/>
  <c r="R102" i="2"/>
  <c r="G97" i="2"/>
  <c r="O97" i="2"/>
  <c r="L96" i="2"/>
  <c r="M85" i="2"/>
  <c r="H85" i="2"/>
  <c r="P85" i="2"/>
  <c r="Q85" i="2"/>
  <c r="J85" i="2"/>
  <c r="R85" i="2"/>
  <c r="K85" i="2"/>
  <c r="H76" i="2"/>
  <c r="N76" i="2"/>
  <c r="O76" i="2"/>
  <c r="G76" i="2"/>
  <c r="P76" i="2"/>
  <c r="Q76" i="2"/>
  <c r="J76" i="2"/>
  <c r="R76" i="2"/>
  <c r="K76" i="2"/>
  <c r="L76" i="2"/>
  <c r="N13" i="2"/>
  <c r="G13" i="2"/>
  <c r="O13" i="2"/>
  <c r="H13" i="2"/>
  <c r="P13" i="2"/>
  <c r="Q13" i="2"/>
  <c r="J13" i="2"/>
  <c r="K13" i="2"/>
  <c r="L13" i="2"/>
  <c r="M13" i="2"/>
  <c r="M108" i="2"/>
  <c r="H104" i="2"/>
  <c r="P104" i="2"/>
  <c r="L102" i="2"/>
  <c r="L101" i="2"/>
  <c r="L97" i="2"/>
  <c r="K96" i="2"/>
  <c r="J88" i="2"/>
  <c r="R88" i="2"/>
  <c r="M88" i="2"/>
  <c r="N88" i="2"/>
  <c r="G88" i="2"/>
  <c r="O88" i="2"/>
  <c r="H88" i="2"/>
  <c r="P88" i="2"/>
  <c r="O85" i="2"/>
  <c r="M77" i="2"/>
  <c r="N77" i="2"/>
  <c r="G77" i="2"/>
  <c r="O77" i="2"/>
  <c r="H77" i="2"/>
  <c r="P77" i="2"/>
  <c r="Q77" i="2"/>
  <c r="J77" i="2"/>
  <c r="R77" i="2"/>
  <c r="K77" i="2"/>
  <c r="G105" i="2"/>
  <c r="O105" i="2"/>
  <c r="K102" i="2"/>
  <c r="J101" i="2"/>
  <c r="K97" i="2"/>
  <c r="J96" i="2"/>
  <c r="N85" i="2"/>
  <c r="N46" i="2"/>
  <c r="G46" i="2"/>
  <c r="O46" i="2"/>
  <c r="H46" i="2"/>
  <c r="P46" i="2"/>
  <c r="R46" i="2"/>
  <c r="J46" i="2"/>
  <c r="K46" i="2"/>
  <c r="L46" i="2"/>
  <c r="M46" i="2"/>
  <c r="R117" i="2"/>
  <c r="R109" i="2"/>
  <c r="L105" i="2"/>
  <c r="K104" i="2"/>
  <c r="J103" i="2"/>
  <c r="R101" i="2"/>
  <c r="J99" i="2"/>
  <c r="J98" i="2"/>
  <c r="J97" i="2"/>
  <c r="R96" i="2"/>
  <c r="J94" i="2"/>
  <c r="R94" i="2"/>
  <c r="K94" i="2"/>
  <c r="Q88" i="2"/>
  <c r="K87" i="2"/>
  <c r="N87" i="2"/>
  <c r="G87" i="2"/>
  <c r="O87" i="2"/>
  <c r="H87" i="2"/>
  <c r="P87" i="2"/>
  <c r="Q87" i="2"/>
  <c r="L85" i="2"/>
  <c r="L75" i="2"/>
  <c r="Q79" i="2"/>
  <c r="J68" i="2"/>
  <c r="R67" i="2"/>
  <c r="Q66" i="2"/>
  <c r="H66" i="2"/>
  <c r="Q65" i="2"/>
  <c r="H65" i="2"/>
  <c r="R63" i="2"/>
  <c r="R62" i="2"/>
  <c r="R61" i="2"/>
  <c r="M55" i="2"/>
  <c r="G55" i="2"/>
  <c r="O55" i="2"/>
  <c r="Q51" i="2"/>
  <c r="K51" i="2"/>
  <c r="H43" i="2"/>
  <c r="M39" i="2"/>
  <c r="N39" i="2"/>
  <c r="G39" i="2"/>
  <c r="O39" i="2"/>
  <c r="J38" i="2"/>
  <c r="G37" i="2"/>
  <c r="O37" i="2"/>
  <c r="H37" i="2"/>
  <c r="P37" i="2"/>
  <c r="Q37" i="2"/>
  <c r="J31" i="2"/>
  <c r="K29" i="2"/>
  <c r="R23" i="2"/>
  <c r="Q86" i="2"/>
  <c r="K84" i="2"/>
  <c r="P79" i="2"/>
  <c r="H79" i="2"/>
  <c r="Q78" i="2"/>
  <c r="R73" i="2"/>
  <c r="J69" i="2"/>
  <c r="R68" i="2"/>
  <c r="P67" i="2"/>
  <c r="H67" i="2"/>
  <c r="P66" i="2"/>
  <c r="G66" i="2"/>
  <c r="P65" i="2"/>
  <c r="G65" i="2"/>
  <c r="Q63" i="2"/>
  <c r="H63" i="2"/>
  <c r="Q62" i="2"/>
  <c r="H62" i="2"/>
  <c r="Q61" i="2"/>
  <c r="H61" i="2"/>
  <c r="K57" i="2"/>
  <c r="M57" i="2"/>
  <c r="L55" i="2"/>
  <c r="R53" i="2"/>
  <c r="H53" i="2"/>
  <c r="H52" i="2"/>
  <c r="P52" i="2"/>
  <c r="J52" i="2"/>
  <c r="R52" i="2"/>
  <c r="L51" i="2"/>
  <c r="G43" i="2"/>
  <c r="L39" i="2"/>
  <c r="M37" i="2"/>
  <c r="G36" i="2"/>
  <c r="Q35" i="2"/>
  <c r="J35" i="2"/>
  <c r="R35" i="2"/>
  <c r="K35" i="2"/>
  <c r="N30" i="2"/>
  <c r="G30" i="2"/>
  <c r="O30" i="2"/>
  <c r="H30" i="2"/>
  <c r="P30" i="2"/>
  <c r="H28" i="2"/>
  <c r="P28" i="2"/>
  <c r="Q28" i="2"/>
  <c r="J28" i="2"/>
  <c r="R28" i="2"/>
  <c r="G12" i="2"/>
  <c r="O12" i="2"/>
  <c r="H12" i="2"/>
  <c r="P12" i="2"/>
  <c r="Q12" i="2"/>
  <c r="J12" i="2"/>
  <c r="R12" i="2"/>
  <c r="L91" i="2"/>
  <c r="P86" i="2"/>
  <c r="H86" i="2"/>
  <c r="R84" i="2"/>
  <c r="J84" i="2"/>
  <c r="K83" i="2"/>
  <c r="O79" i="2"/>
  <c r="G79" i="2"/>
  <c r="P78" i="2"/>
  <c r="H78" i="2"/>
  <c r="Q74" i="2"/>
  <c r="H74" i="2"/>
  <c r="Q73" i="2"/>
  <c r="H73" i="2"/>
  <c r="Q68" i="2"/>
  <c r="G68" i="2"/>
  <c r="O67" i="2"/>
  <c r="G67" i="2"/>
  <c r="O66" i="2"/>
  <c r="O65" i="2"/>
  <c r="P63" i="2"/>
  <c r="G63" i="2"/>
  <c r="P62" i="2"/>
  <c r="G62" i="2"/>
  <c r="P61" i="2"/>
  <c r="K55" i="2"/>
  <c r="P53" i="2"/>
  <c r="H31" i="2"/>
  <c r="M23" i="2"/>
  <c r="N23" i="2"/>
  <c r="G23" i="2"/>
  <c r="O23" i="2"/>
  <c r="G21" i="2"/>
  <c r="O21" i="2"/>
  <c r="H21" i="2"/>
  <c r="P21" i="2"/>
  <c r="Q21" i="2"/>
  <c r="H8" i="2"/>
  <c r="L8" i="2"/>
  <c r="N8" i="2"/>
  <c r="O86" i="2"/>
  <c r="Q84" i="2"/>
  <c r="R83" i="2"/>
  <c r="N79" i="2"/>
  <c r="O78" i="2"/>
  <c r="P74" i="2"/>
  <c r="P73" i="2"/>
  <c r="G73" i="2"/>
  <c r="Q69" i="2"/>
  <c r="N67" i="2"/>
  <c r="N65" i="2"/>
  <c r="O63" i="2"/>
  <c r="O62" i="2"/>
  <c r="H60" i="2"/>
  <c r="P60" i="2"/>
  <c r="J57" i="2"/>
  <c r="J55" i="2"/>
  <c r="R54" i="2"/>
  <c r="L52" i="2"/>
  <c r="Q49" i="2"/>
  <c r="M47" i="2"/>
  <c r="N47" i="2"/>
  <c r="G47" i="2"/>
  <c r="O47" i="2"/>
  <c r="G45" i="2"/>
  <c r="O45" i="2"/>
  <c r="H45" i="2"/>
  <c r="P45" i="2"/>
  <c r="Q45" i="2"/>
  <c r="J39" i="2"/>
  <c r="K37" i="2"/>
  <c r="L35" i="2"/>
  <c r="R31" i="2"/>
  <c r="L30" i="2"/>
  <c r="L28" i="2"/>
  <c r="L23" i="2"/>
  <c r="M21" i="2"/>
  <c r="Q19" i="2"/>
  <c r="J19" i="2"/>
  <c r="R19" i="2"/>
  <c r="K19" i="2"/>
  <c r="M12" i="2"/>
  <c r="Q8" i="2"/>
  <c r="Q7" i="2"/>
  <c r="R7" i="2"/>
  <c r="G7" i="2"/>
  <c r="H7" i="2"/>
  <c r="J66" i="2"/>
  <c r="R66" i="2"/>
  <c r="G61" i="2"/>
  <c r="O61" i="2"/>
  <c r="G53" i="2"/>
  <c r="O53" i="2"/>
  <c r="Q53" i="2"/>
  <c r="Q43" i="2"/>
  <c r="J43" i="2"/>
  <c r="R43" i="2"/>
  <c r="K43" i="2"/>
  <c r="N38" i="2"/>
  <c r="G38" i="2"/>
  <c r="O38" i="2"/>
  <c r="H38" i="2"/>
  <c r="P38" i="2"/>
  <c r="H36" i="2"/>
  <c r="P36" i="2"/>
  <c r="Q36" i="2"/>
  <c r="J36" i="2"/>
  <c r="R36" i="2"/>
  <c r="M14" i="2"/>
  <c r="N14" i="2"/>
  <c r="G14" i="2"/>
  <c r="O14" i="2"/>
  <c r="H14" i="2"/>
  <c r="P14" i="2"/>
  <c r="L12" i="2"/>
  <c r="H11" i="2"/>
  <c r="P11" i="2"/>
  <c r="Q11" i="2"/>
  <c r="J11" i="2"/>
  <c r="R11" i="2"/>
  <c r="K11" i="2"/>
  <c r="H68" i="2"/>
  <c r="P68" i="2"/>
  <c r="L66" i="2"/>
  <c r="L65" i="2"/>
  <c r="L61" i="2"/>
  <c r="L53" i="2"/>
  <c r="M38" i="2"/>
  <c r="M31" i="2"/>
  <c r="N31" i="2"/>
  <c r="G31" i="2"/>
  <c r="O31" i="2"/>
  <c r="G29" i="2"/>
  <c r="O29" i="2"/>
  <c r="H29" i="2"/>
  <c r="P29" i="2"/>
  <c r="Q29" i="2"/>
  <c r="J23" i="2"/>
  <c r="K21" i="2"/>
  <c r="K12" i="2"/>
  <c r="J74" i="2"/>
  <c r="R74" i="2"/>
  <c r="G69" i="2"/>
  <c r="O69" i="2"/>
  <c r="L68" i="2"/>
  <c r="K67" i="2"/>
  <c r="K66" i="2"/>
  <c r="J65" i="2"/>
  <c r="K63" i="2"/>
  <c r="K62" i="2"/>
  <c r="K61" i="2"/>
  <c r="Q57" i="2"/>
  <c r="G57" i="2"/>
  <c r="Q55" i="2"/>
  <c r="N54" i="2"/>
  <c r="H54" i="2"/>
  <c r="P54" i="2"/>
  <c r="K53" i="2"/>
  <c r="G52" i="2"/>
  <c r="O51" i="2"/>
  <c r="K49" i="2"/>
  <c r="M49" i="2"/>
  <c r="L43" i="2"/>
  <c r="R39" i="2"/>
  <c r="L38" i="2"/>
  <c r="L36" i="2"/>
  <c r="G35" i="2"/>
  <c r="L31" i="2"/>
  <c r="M29" i="2"/>
  <c r="G28" i="2"/>
  <c r="Q27" i="2"/>
  <c r="J27" i="2"/>
  <c r="R27" i="2"/>
  <c r="K27" i="2"/>
  <c r="N22" i="2"/>
  <c r="G22" i="2"/>
  <c r="O22" i="2"/>
  <c r="H22" i="2"/>
  <c r="P22" i="2"/>
  <c r="J21" i="2"/>
  <c r="H20" i="2"/>
  <c r="P20" i="2"/>
  <c r="Q20" i="2"/>
  <c r="J20" i="2"/>
  <c r="R20" i="2"/>
  <c r="L14" i="2"/>
  <c r="M11" i="2"/>
  <c r="O7" i="2"/>
  <c r="K42" i="2"/>
  <c r="K34" i="2"/>
  <c r="K26" i="2"/>
  <c r="K18" i="2"/>
  <c r="N15" i="2"/>
  <c r="K10" i="2"/>
  <c r="L4" i="2"/>
  <c r="R58" i="2"/>
  <c r="R50" i="2"/>
  <c r="R42" i="2"/>
  <c r="R34" i="2"/>
  <c r="R26" i="2"/>
  <c r="R18" i="2"/>
  <c r="R10" i="2"/>
  <c r="J10" i="2"/>
  <c r="K9" i="2"/>
  <c r="O6" i="2"/>
  <c r="R9" i="2"/>
</calcChain>
</file>

<file path=xl/sharedStrings.xml><?xml version="1.0" encoding="utf-8"?>
<sst xmlns="http://schemas.openxmlformats.org/spreadsheetml/2006/main" count="16424" uniqueCount="2422">
  <si>
    <t>IIC</t>
  </si>
  <si>
    <t>IIB</t>
  </si>
  <si>
    <t>--</t>
  </si>
  <si>
    <t>Ziegler's aster</t>
  </si>
  <si>
    <t>Zayante band-winged grasshopper</t>
  </si>
  <si>
    <t>Yuma Ridgway's rail</t>
  </si>
  <si>
    <t>yuma myotis</t>
  </si>
  <si>
    <t>Yuma mountain lion</t>
  </si>
  <si>
    <t>Yuma hispid cotton rat</t>
  </si>
  <si>
    <t>Yucaipa onion</t>
  </si>
  <si>
    <t>Yreka phlox</t>
  </si>
  <si>
    <t>Yosemite woolly sunflower</t>
  </si>
  <si>
    <t xml:space="preserve">Yosemite Toad Biologist: All activities that occur within occupied or suitable habitat will be monitored by a qualified Yosemite toad biologist. Weather-dependent Limitation (Yosemite toad): If there is a 70% or greater forecasted rain event of 0.25-inch or greater, work activities will be postponed until site conditions are dry. Yosemite Toad WEAP Training: All field crew members must have received Yosemite toad WEAP training before performing work. This training includes information about how to identify Yosemite toads, habitat requirements, and resource protection measures to ensure crews avoid or minimize adverse impacts. Attendance must be tracked and reported to the Environmental Services Department. Schedule Limitation (Yosemite Toad): No work will occur within the 60-day dispersal period (determined annually each spring by the SNF Aquatic Biologist). Contact the Environmental Services Department for this date. When possible, operations should be completed by October 1 to minimize interference with Yosemite toad overwintering migrations and hibernation. Contact Environmental Services if you are unable to comply with the schedule limitations described in this measure. Dry Soil Conditions (Yosemite toad): Work must be conducted in daylight and during dry conditions. Between April 15 and November 15, all work activities will cease for 48 hours after a rain event (not applicable to winter months/hibernation periods) if within occupied habitat or if crossing through (including roads) known occupied Yosemite toad habitat. Activities will be postponed until site conditions are dry enough to avoid potential impacts on Yosemite toad. A biological monitor must determine when conditions are dry enough for work to proceed. Kaiser Pass Access Restriction (Yosemite Toad): Non-emergent vehicle traffic is prohibited on Kaiser Pass Road between 37.298056, -119.104892 and 37.292037, -119.099912 during the 60-day dispersal period for Yosemite toad (contact the Environmental Services Department for this date). Vehicles will observe a 10-mph speed limit year-round. If the project cannot comply with these restrictions, contact the Environmental Services Department to request a variance from the Sierra National Forest Aquatic Biologist. Pre-Activity Notification: Email District aquatic biologist, Stephanie Barnes, CC: Chung “Cissy” Jordan, Jack Goldfarb, and AnneMarie Ruane prior to the work start. Written approval from the District aquatic biologist is required. Monitoring Reporting: All areas patrolled or visited that overlap occupied Yosemite toad occupied habitat will have a brief email summary report completed after work has been implemented that will include information such as the date of survey work, the amount of habitat avoided (i.e. number of habitat areas flagged), unintended impacts to habitats (i.e. stepping on rodent burrows), individual toads observed and avoided, and general habitat overview. Reports will be emailed to the District aquatic biologist within a week of completion.YOTO BA RPMs 26-29, 30-34, 37(d); YOTO BA RPM 38 (Desktop Habitat Assessment); General Measures and Standard OMP BMPs. </t>
  </si>
  <si>
    <t xml:space="preserve">YOTO BA RPMs 26-29, 30-34, 37(d); YOTO BA RPM 38 (Desktop Habitat Assessment); General Measures and Standard OMP BMPs. </t>
  </si>
  <si>
    <t xml:space="preserve">Yosemite toad (FT; CDFW SSC; Habitat description: wet meadows, seasonal pools, small streams, and lake shores near conifer forest, and rocky or forested upland habitat within 0.78-mi) - Within USFS Mapped Suitable Habitat and access to the tree includes driving on Kaiser Pass Road past Kaiser Pass Meadow through known Occupied Habitat: (habitat suitable). </t>
  </si>
  <si>
    <t xml:space="preserve">Yosemite Toad Biologist: All activities that occur within occupied or suitable habitat will be monitored by a qualified Yosemite toad biologist. Weather-dependent Limitation (Yosemite toad): If there is a 70% or greater forecasted rain event of 0.25-inch or greater, work activities will be postponed until site conditions are dry. Yosemite Toad WEAP Training: All field crew members must have received Yosemite toad WEAP training before performing work. This training includes information about how to identify Yosemite toads, habitat requirements, and resource protection measures to ensure crews avoid or minimize adverse impacts. Attendance must be tracked and reported to the Environmental Services Department. Schedule Limitation (Yosemite Toad): No work will occur within the 60-day dispersal period (determined annually each spring by the SNF Aquatic Biologist). Contact the Environmental Services Department for this date. When possible, operations should be completed by October 1 to minimize interference with Yosemite toad overwintering migrations and hibernation. Contact Environmental Services if you are unable to comply with the schedule limitations described in this measure. Dry Soil Conditions (Yosemite toad): Work must be conducted in daylight and during dry conditions. Between April 15 and November 15, all work activities will cease for 48 hours after a rain event (not applicable to winter months/hibernation periods) if within occupied habitat or if crossing through (including roads) known occupied Yosemite toad habitat. Activities will be postponed until site conditions are dry enough to avoid potential impacts on Yosemite toad. A biological monitor must determine when conditions are dry enough for work to proceed. Debris Management in Toad Habitat: Materials from vegetation management will be removed or properly disposed of in a way that does not create dispersal barriers for Yosemite toads. No dispersal of chips and no lop and scatter in YOTO habitat. Logs left on site will be assessed by a YOTO monitor to determine if dispersal barrier mitigations are needed. Kaiser Pass Access Restriction (Yosemite Toad): Non-emergent vehicle traffic is prohibited on Kaiser Pass Road between 37.298056, -119.104892 and 37.292037, -119.099912 during the 60-day dispersal period for Yosemite toad (contact the Environmental Services Department for this date). Vehicles will observe a 10-mph speed limit year-round. If the project cannot comply with these restrictions, contact the Environmental Services Department to request a variance from the Sierra National Forest Aquatic Biologist. Pre-Activity Notification: Email District aquatic biologist, Stephanie Barnes, CC: Chung “Cissy” Jordan, Jack Goldfarb, and AnneMarie Ruane prior to the work start. Written approval from the District aquatic biologist is required. Monitoring Reporting: All areas patrolled or visited that overlap occupied Yosemite toad occupied habitat will have a brief email summary report completed after work has been implemented that will include information such as the date of survey work, the amount of habitat avoided (i.e. number of habitat areas flagged), unintended impacts to habitats (i.e. stepping on rodent burrows), individual toads observed and avoided, and general habitat overview. Reports will be emailed to the District aquatic biologist within a week of completion.YOTO BA RPMs 24(b)-36, 37(d); General Measures and Standard OMP BMPs. </t>
  </si>
  <si>
    <t xml:space="preserve">YOTO BA RPMs 24(b)-36, 37(d); 
General Measures and Standard OMP BMPs. </t>
  </si>
  <si>
    <t xml:space="preserve">Yosemite toad (FT; CDFW SSC; Habitat description: wet meadows, seasonal pools, small streams, and lake shores near conifer forest, and rocky or forested upland habitat within 0.78-mi) - Within USFS Mapped Occupied Habitat and access to the tree includes driving on Kaiser Pass Road past Kaiser Pass Meadow through known Occupied Habitat: (habitat suitable). </t>
  </si>
  <si>
    <t xml:space="preserve">Yosemite Toad Biologist: All activities that occur within occupied or suitable habitat will be monitored by a qualified Yosemite toad biologist. Weather-dependent Limitation (Yosemite toad): If there is a 70% or greater forecasted rain event of 0.25-inch or greater, work activities will be postponed until site conditions are dry. Yosemite Toad WEAP Training: All field crew members must have received Yosemite toad WEAP training before performing work. This training includes information about how to identify Yosemite toads, habitat requirements, and resource protection measures to ensure crews avoid or minimize adverse impacts. Attendance must be tracked and reported to the Environmental Services Department. YOTO BA RPMs 26-29; YOTO BA RPM 38 (Desktop Habitat Assessment); General Measures and Standard OMP BMPs. </t>
  </si>
  <si>
    <t xml:space="preserve">YOTO BA RPMs 26-29; YOTO BA RPM 38 (Desktop Habitat Assessment); General Measures and Standard OMP BMPs. </t>
  </si>
  <si>
    <t xml:space="preserve">Yosemite toad (FT; CDFW SSC; Habitat description: wet meadows, seasonal pools, small streams, and lake shores near conifer forest, and rocky or forested upland habitat within 0.78-mi) - Within USFS Mapped Suitable Habitat (habitat suitable). </t>
  </si>
  <si>
    <t xml:space="preserve">Yosemite Toad Biologist: All activities that occur within occupied or suitable habitat will be monitored by a qualified Yosemite toad biologist. Weather-dependent Limitation (Yosemite toad): If there is a 70% or greater forecasted rain event of 0.25-inch or greater, work activities will be postponed until site conditions are dry. Yosemite Toad WEAP Training: All field crew members must have received Yosemite toad WEAP training before performing work. This training includes information about how to identify Yosemite toads, habitat requirements, and resource protection measures to ensure crews avoid or minimize adverse impacts. Attendance must be tracked and reported to the Environmental Services Department. Schedule Limitation (Yosemite Toad): No work will occur within the 60-day dispersal period (determined annually each spring by the SNF Aquatic Biologist). Contact the Environmental Services Department for this date. When possible, operations should be completed by October 1 to minimize interference with Yosemite toad overwintering migrations and hibernation. Contact Environmental Services if you are unable to comply with the schedule limitations described in this measure. Dry Soil Conditions (Yosemite toad): Work must be conducted in daylight and during dry conditions. Between April 15 and November 15, all work activities will cease for 48 hours after a rain event (not applicable to winter months/hibernation periods) if within occupied habitat or if crossing through (including roads) known occupied Yosemite toad habitat. Activities will be postponed until site conditions are dry enough to avoid potential impacts on Yosemite toad. A biological monitor must determine when conditions are dry enough for work to proceed. Debris Management in Toad Habitat: Materials from vegetation management will be removed or properly disposed of in a way that does not create dispersal barriers for Yosemite toads. No dispersal of chips and no lop and scatter in YOTO habitat. Logs left on site will be assessed by a YOTO monitor to determine if dispersal barrier mitigations are needed. Pre-Activity Notification: Email District aquatic biologist, Stephanie Barnes, CC: Chung “Cissy” Jordan, Jack Goldfarb, and AnneMarie Ruane prior to the work start. Written approval from the District aquatic biologist is required. Monitoring Reporting: All areas patrolled or visited that overlap occupied Yosemite toad occupied habitat will have a brief email summary report completed after work has been implemented that will include information such as the date of survey work, the amount of habitat avoided (i.e. number of habitat areas flagged), unintended impacts to habitats (i.e. stepping on rodent burrows), individual toads observed and avoided, and general habitat overview. Reports will be emailed to the District aquatic biologist within a week of completion. YOTO BA RPMs 24(b)-36;  General Measures and Standard OMP BMPs. </t>
  </si>
  <si>
    <t xml:space="preserve">YOTO BA RPMs 24(b)-36;  General Measures and Standard OMP BMPs. </t>
  </si>
  <si>
    <t xml:space="preserve">Yosemite toad (FT; CDFW SSC; Habitat description: wet meadows, seasonal pools, small streams, and lake shores near conifer forest, and rocky or forested upland habitat within 0.78-mi) - Within USFS Mapped Occupied Habitat: (habitat suitable). </t>
  </si>
  <si>
    <t>YOTO BA RPM 38 (Desktop Habitat Assessment); 
Standard OMP BMPs. 
** IIC</t>
  </si>
  <si>
    <t xml:space="preserve">Yosemite toad (FT; CDFW SSC; Habitat description: wet meadows, seasonal pools, small streams, and lake shores near conifer forest, and rocky or forested upland habitat within 0.78-mi) - Within USFWS Critical Habitat and USFS Mapped Suitable Habitat (lack of suitable breeding meadows within dispersal distance). </t>
  </si>
  <si>
    <t>Yosemite toad</t>
  </si>
  <si>
    <t>Yosemite popcornflower</t>
  </si>
  <si>
    <t>Yosemite onion</t>
  </si>
  <si>
    <t>Yosemite lewisia</t>
  </si>
  <si>
    <t>Yosemite ivesia</t>
  </si>
  <si>
    <t>Yosemite bog orchid</t>
  </si>
  <si>
    <t>York's spring beauty</t>
  </si>
  <si>
    <t>Yolla Bolly Mtns. bird's-foot trefoil</t>
  </si>
  <si>
    <t>Yellow-headed Blackbird</t>
  </si>
  <si>
    <t>yellow-eared pocket mouse</t>
  </si>
  <si>
    <t>Yellow-breasted Chat</t>
  </si>
  <si>
    <t>yellow-blotched salamander</t>
  </si>
  <si>
    <t>yellow willowherb</t>
  </si>
  <si>
    <t>Yellow Warbler</t>
  </si>
  <si>
    <t>yellow tubered toothwort</t>
  </si>
  <si>
    <t>Yellow spinecape</t>
  </si>
  <si>
    <t>Yellow Rail</t>
  </si>
  <si>
    <t>yellow lip pansy monkeyflower</t>
  </si>
  <si>
    <t>yellow ivesia</t>
  </si>
  <si>
    <t>yellow flowered eriastrum</t>
  </si>
  <si>
    <t>Yakima bird's-beak</t>
  </si>
  <si>
    <t>Yadon's rein orchid</t>
  </si>
  <si>
    <t>Wright's trichocoronis</t>
  </si>
  <si>
    <t>Wright's jaffueliobryum moss</t>
  </si>
  <si>
    <t>Wright's bedstraw</t>
  </si>
  <si>
    <t>woven spored lichen</t>
  </si>
  <si>
    <t>Wooton's lace fern</t>
  </si>
  <si>
    <t>woolly stenotus</t>
  </si>
  <si>
    <t>woolly rose mallow</t>
  </si>
  <si>
    <t>woolly mountainparsley</t>
  </si>
  <si>
    <t>woolly meadowfoam</t>
  </si>
  <si>
    <t>woolly headed spineflower</t>
  </si>
  <si>
    <t>woolly headed gilia</t>
  </si>
  <si>
    <t>woolly fruited sedge</t>
  </si>
  <si>
    <t>woolly balsamroot</t>
  </si>
  <si>
    <t>woodnymph</t>
  </si>
  <si>
    <t>woodland woollythreads</t>
  </si>
  <si>
    <t>Wong's springsnail</t>
  </si>
  <si>
    <t>wolverine</t>
  </si>
  <si>
    <t>Wolf's evening-primrose</t>
  </si>
  <si>
    <t>Wintu sideband</t>
  </si>
  <si>
    <t>Winter's sunflower</t>
  </si>
  <si>
    <t>winged dock</t>
  </si>
  <si>
    <t>wing seed blazing star</t>
  </si>
  <si>
    <t>willowy monardella</t>
  </si>
  <si>
    <t>Willow Flycatcher</t>
  </si>
  <si>
    <t>Willow Creek pyrg</t>
  </si>
  <si>
    <t>Williams' combleaf</t>
  </si>
  <si>
    <t>Wilkin's harebell</t>
  </si>
  <si>
    <t>Wildrose Canyon buckwheat</t>
  </si>
  <si>
    <t>Wiggins' cryptantha</t>
  </si>
  <si>
    <t>Wiggins' croton</t>
  </si>
  <si>
    <t>Wiggins' cholla</t>
  </si>
  <si>
    <t>Whitney's farewell to spring</t>
  </si>
  <si>
    <t>whiteworm lichen</t>
  </si>
  <si>
    <t>White-tailed Kite</t>
  </si>
  <si>
    <t>white-footed vole</t>
  </si>
  <si>
    <t>white-faced ibis</t>
  </si>
  <si>
    <t>white-eared pocket mouse</t>
  </si>
  <si>
    <t>whitebark pine</t>
  </si>
  <si>
    <t>white veined monardella</t>
  </si>
  <si>
    <t>white stemmed pondweed</t>
  </si>
  <si>
    <t>white stemmed clarkia</t>
  </si>
  <si>
    <t>White-rayed pentachaeta</t>
  </si>
  <si>
    <t>white rabbit tobacco</t>
  </si>
  <si>
    <t>white pygmy poppy</t>
  </si>
  <si>
    <t>White Mountains horkelia</t>
  </si>
  <si>
    <t>White Mountains draba</t>
  </si>
  <si>
    <t>white margined oxytheca</t>
  </si>
  <si>
    <t>white margined everlasting</t>
  </si>
  <si>
    <t>white margined beardtongue</t>
  </si>
  <si>
    <t>white flowered rein orchid</t>
  </si>
  <si>
    <t>white bracted spineflower</t>
  </si>
  <si>
    <t>white bog adder's mouth</t>
  </si>
  <si>
    <t>white bear poppy</t>
  </si>
  <si>
    <t>white beaked-rush</t>
  </si>
  <si>
    <t>Wheeler's dune broom</t>
  </si>
  <si>
    <t>wheat sedge</t>
  </si>
  <si>
    <t>Western Yellow-billed Cuckoo</t>
  </si>
  <si>
    <t>western yellow bat</t>
  </si>
  <si>
    <t>western white-tailed jackrabbit</t>
  </si>
  <si>
    <t>western white bog violet</t>
  </si>
  <si>
    <t>western waterfan lichen</t>
  </si>
  <si>
    <t>western valley sedge</t>
  </si>
  <si>
    <t>western valerian</t>
  </si>
  <si>
    <t>Western spotted skunk</t>
  </si>
  <si>
    <t>western spadefoot</t>
  </si>
  <si>
    <t>Western Snowy Plover</t>
  </si>
  <si>
    <t>western small-footed myotis</t>
  </si>
  <si>
    <t>western single spiked sedge</t>
  </si>
  <si>
    <t>western sedge</t>
  </si>
  <si>
    <t>western seablite</t>
  </si>
  <si>
    <t>western sand spurrey</t>
  </si>
  <si>
    <t>western red bat</t>
  </si>
  <si>
    <t>western ragwort</t>
  </si>
  <si>
    <t xml:space="preserve">General Measures and Standard OMP BMPs. </t>
  </si>
  <si>
    <t xml:space="preserve">western pond turtle (FPT; CDFW SSC; FSS; BLM:S; Nesting habitat description: upland within 325-ft of ponds, lakes, marshes, perennial streams, irrigation ditches, reservoirs, or permanent pools along intermittent streams) - Within 0.25-mi of USFS Mapped Habitat (suitable dispersal habitat). </t>
  </si>
  <si>
    <t xml:space="preserve">Biological Pre-activity Survey (western pond turtle): A biological survey is required. 
General Measures and Standard OMP BMPs. </t>
  </si>
  <si>
    <t xml:space="preserve">Biological Pre-activity Survey (WPT);  
General Measures and Standard OMP BMPs. </t>
  </si>
  <si>
    <t xml:space="preserve">western pond turtle (FPT; CDFW SSC; FSS; BLM:S; Nesting habitat description: upland within 325-ft of ponds, lakes, marshes, perennial streams, irrigation ditches, reservoirs, or permanent pools along intermittent streams) - Within USFS Mapped Suitable Habitat (suitable but unknown occupied area). </t>
  </si>
  <si>
    <t xml:space="preserve">Biological Monitor (western pond turtle):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t>
  </si>
  <si>
    <t xml:space="preserve">Biological Monitor (WPT);  
General Measures and Standard OMP BMPs. </t>
  </si>
  <si>
    <t xml:space="preserve">western pond turtle (FPT; CDFW SSC; FSS; BLM:S; Nesting habitat description: upland within 325-ft of ponds, lakes, marshes, perennial streams, irrigation ditches, reservoirs, or permanent pools along intermittent streams) - Within USFS Mapped Occupied Habitat (known occupied area). </t>
  </si>
  <si>
    <t>Standard OMP BMPs.</t>
  </si>
  <si>
    <t>western pond turtle</t>
  </si>
  <si>
    <t>Western pearlshell mussel</t>
  </si>
  <si>
    <t>western mastiff bat</t>
  </si>
  <si>
    <t>western lily</t>
  </si>
  <si>
    <t>western leatherwood</t>
  </si>
  <si>
    <t>Western Joshua Tree</t>
  </si>
  <si>
    <t>western Heermann's buckwheat</t>
  </si>
  <si>
    <t>western goblin</t>
  </si>
  <si>
    <t>western bumble bee</t>
  </si>
  <si>
    <t>western brook lamprey</t>
  </si>
  <si>
    <t>western bristly scaleseed</t>
  </si>
  <si>
    <t>western black currant</t>
  </si>
  <si>
    <t>wedgeleaf woodbeauty</t>
  </si>
  <si>
    <t>Webber's milk-vetch</t>
  </si>
  <si>
    <t>Webber's ivesia</t>
  </si>
  <si>
    <t>wavyleaf twinvine</t>
  </si>
  <si>
    <t>wavy leaved malacothrix</t>
  </si>
  <si>
    <t>Watson's oxytheca</t>
  </si>
  <si>
    <t>watershield</t>
  </si>
  <si>
    <t>water whorlgrass</t>
  </si>
  <si>
    <t>water star grass</t>
  </si>
  <si>
    <t>water howellia</t>
  </si>
  <si>
    <t>water bulrush</t>
  </si>
  <si>
    <t>warty popcornflower</t>
  </si>
  <si>
    <t>wart stemmed ceanothus</t>
  </si>
  <si>
    <t>Warner Springs shoulderband</t>
  </si>
  <si>
    <t>Warner Springs lessingia</t>
  </si>
  <si>
    <t>Warner Mountains buckwheat</t>
  </si>
  <si>
    <t>Warner Mountains bedstraw</t>
  </si>
  <si>
    <t>wand like fleabane daisy</t>
  </si>
  <si>
    <t>Wallace's nightshade</t>
  </si>
  <si>
    <t>Walker Pass milk-vetch</t>
  </si>
  <si>
    <t>Waldo wild buckwheat</t>
  </si>
  <si>
    <t>Waldo rockcress</t>
  </si>
  <si>
    <t>Waldo daisy</t>
  </si>
  <si>
    <t>viviparous foxtail cactus</t>
  </si>
  <si>
    <t>Virginia's warbler</t>
  </si>
  <si>
    <t>Virgate halimolobos</t>
  </si>
  <si>
    <t>violet twining snapdragon</t>
  </si>
  <si>
    <t>Vine Hill manzanita</t>
  </si>
  <si>
    <t>Vine Hill clarkia</t>
  </si>
  <si>
    <t>Vine Hill ceanothus</t>
  </si>
  <si>
    <t>Viejas Mountain ceanothus</t>
  </si>
  <si>
    <t>vernal pool tadpole shrimp</t>
  </si>
  <si>
    <t>vernal pool smallscale</t>
  </si>
  <si>
    <t>vernal pool fairy shrimp</t>
  </si>
  <si>
    <t>vernal pool bent grass</t>
  </si>
  <si>
    <t>Vernal blue butterfly</t>
  </si>
  <si>
    <t>Vernal Barley</t>
  </si>
  <si>
    <t>vermilion flycatcher</t>
  </si>
  <si>
    <t>Verity's dudleya</t>
  </si>
  <si>
    <t>Ventura marsh milk-vetch</t>
  </si>
  <si>
    <t>velvety false lupine</t>
  </si>
  <si>
    <t>veiny monardella</t>
  </si>
  <si>
    <t>Vasek's clarkia</t>
  </si>
  <si>
    <t>variegated dudleya</t>
  </si>
  <si>
    <t>vanishing wild buckwheat</t>
  </si>
  <si>
    <t>vanilla grass</t>
  </si>
  <si>
    <t>Vandenberg monkeyflower</t>
  </si>
  <si>
    <t>Van Zuuk's morning-glory</t>
  </si>
  <si>
    <t>valley elderberry longhorn beetle</t>
  </si>
  <si>
    <t>Vail Lake ceanothus</t>
  </si>
  <si>
    <t>vaginulate grimmia</t>
  </si>
  <si>
    <t>Utah monkeyflower</t>
  </si>
  <si>
    <t>Utah daisy</t>
  </si>
  <si>
    <t>Utah beardtongue</t>
  </si>
  <si>
    <t>upswept moonwort</t>
  </si>
  <si>
    <t>Upper Klamath marbled sculpin</t>
  </si>
  <si>
    <t>unexpected larkspur</t>
  </si>
  <si>
    <t>unarmored threespine stickleback</t>
  </si>
  <si>
    <t>Umpqua green gentian</t>
  </si>
  <si>
    <t>umbrella larkspur</t>
  </si>
  <si>
    <t>two-striped gartersnake</t>
  </si>
  <si>
    <t>two-fork clover</t>
  </si>
  <si>
    <t>two flowered pea</t>
  </si>
  <si>
    <t>two carpellate western flax</t>
  </si>
  <si>
    <t>twisted horsehair lichen</t>
  </si>
  <si>
    <t>Twisselmann's nemacladus</t>
  </si>
  <si>
    <t>Twisselmann's buckwheat</t>
  </si>
  <si>
    <t>Tuolumne sideband</t>
  </si>
  <si>
    <t>Tuolumne iris</t>
  </si>
  <si>
    <t>Tuolumne fawn lily</t>
  </si>
  <si>
    <t>Tuolumne button celery</t>
  </si>
  <si>
    <t>tundra thread moss</t>
  </si>
  <si>
    <t>Tulare rockcress</t>
  </si>
  <si>
    <t>Tulare grasshopper mouse</t>
  </si>
  <si>
    <t>Tulare cryptantha</t>
  </si>
  <si>
    <t>tufted saxifrage</t>
  </si>
  <si>
    <t>tufted puffin</t>
  </si>
  <si>
    <t>tufted loosestrife</t>
  </si>
  <si>
    <t>True's mountain jewelflower</t>
  </si>
  <si>
    <t>triple-ribbed milk-vetch</t>
  </si>
  <si>
    <t>Trinity River jewelflower</t>
  </si>
  <si>
    <t>Trinity Mountains rockcress</t>
  </si>
  <si>
    <t>Trinity buckwheat</t>
  </si>
  <si>
    <t>Trinity bristle snail</t>
  </si>
  <si>
    <t>Tricolored Blackbird</t>
  </si>
  <si>
    <t>Tree anemone</t>
  </si>
  <si>
    <t>tree climacium moss</t>
  </si>
  <si>
    <t>Trask's milk-vetch</t>
  </si>
  <si>
    <t>Trask's cryptantha</t>
  </si>
  <si>
    <t>Tracy's sanicle</t>
  </si>
  <si>
    <t>Tracy's romanzoffia</t>
  </si>
  <si>
    <t>Tracy's eriastrum</t>
  </si>
  <si>
    <t>Tracy's beardtongue</t>
  </si>
  <si>
    <t>Townsend's big-eared bat</t>
  </si>
  <si>
    <t>tough muhly</t>
  </si>
  <si>
    <t>Torrey's popcornflower</t>
  </si>
  <si>
    <t>Torrey's Mormon tea</t>
  </si>
  <si>
    <t>Torrey's blazing star</t>
  </si>
  <si>
    <t>Torrey pine</t>
  </si>
  <si>
    <t>Toro manzanita</t>
  </si>
  <si>
    <t>Toren's grimmia</t>
  </si>
  <si>
    <t>topaz juga</t>
  </si>
  <si>
    <t>Tonopah milk-vetch</t>
  </si>
  <si>
    <t>tongue leaf copper moss</t>
  </si>
  <si>
    <t>Tompkins' sedge</t>
  </si>
  <si>
    <t>Toiyabe bluebells</t>
  </si>
  <si>
    <t>Tipton kangaroo rat</t>
  </si>
  <si>
    <t>Tioga Pass sedge</t>
  </si>
  <si>
    <t>timberland blue eyed grass</t>
  </si>
  <si>
    <t>Tiehm's rockcress</t>
  </si>
  <si>
    <t>tidewater goby</t>
  </si>
  <si>
    <t>Tidestrom's milk-vetch</t>
  </si>
  <si>
    <t>Tidestrom's lupine</t>
  </si>
  <si>
    <t>Tiburon paintbrush</t>
  </si>
  <si>
    <t>Tiburon mariposa-lily</t>
  </si>
  <si>
    <t>Tiburon jewelflower</t>
  </si>
  <si>
    <t>Tiburon buckwheat</t>
  </si>
  <si>
    <t>Thurber's reed grass</t>
  </si>
  <si>
    <t>Thurber's pilostyles</t>
  </si>
  <si>
    <t>threetip sagebrush</t>
  </si>
  <si>
    <t>three ranked hump moss</t>
  </si>
  <si>
    <t>Three Peaks jewelflower</t>
  </si>
  <si>
    <t>three fingered morning-glory</t>
  </si>
  <si>
    <t>three bracted onion</t>
  </si>
  <si>
    <t>three awned grama</t>
  </si>
  <si>
    <t>thread-leaved brodiaea</t>
  </si>
  <si>
    <t>thread leaved beardtongue</t>
  </si>
  <si>
    <t>thorny milkwort</t>
  </si>
  <si>
    <t>Thorne's royal larkspur</t>
  </si>
  <si>
    <t>Thorne's hairstreak</t>
  </si>
  <si>
    <t>Thorne's buckwheat</t>
  </si>
  <si>
    <t>Thompson's beardtongue</t>
  </si>
  <si>
    <t>thin lobed horkelia</t>
  </si>
  <si>
    <t>Temblor legless lizard</t>
  </si>
  <si>
    <t>Temblor buckwheat</t>
  </si>
  <si>
    <t>Telescope Peak bedstraw</t>
  </si>
  <si>
    <t>Tejon poppy</t>
  </si>
  <si>
    <t>Tejon jewelflower</t>
  </si>
  <si>
    <t>Tehipite Valley jewelflower</t>
  </si>
  <si>
    <t>Tehama County western flax</t>
  </si>
  <si>
    <t>Tehama chaparral</t>
  </si>
  <si>
    <t>Tehachapi slender salamander</t>
  </si>
  <si>
    <t>Tehachapi pocket mouse</t>
  </si>
  <si>
    <t>Tehachapi Mountain silverspot butterfly</t>
  </si>
  <si>
    <t>Tehachapi monardella</t>
  </si>
  <si>
    <t>Tehachapi buckwheat</t>
  </si>
  <si>
    <t>Tecopa bird's-beak</t>
  </si>
  <si>
    <t>Tecate tarplant</t>
  </si>
  <si>
    <t>Tecate cypress</t>
  </si>
  <si>
    <t>tear drop moss</t>
  </si>
  <si>
    <t>Tamalpais oak</t>
  </si>
  <si>
    <t>Tamalpais lessingia</t>
  </si>
  <si>
    <t>Tamalpais jewelflower</t>
  </si>
  <si>
    <t>talus fritillary</t>
  </si>
  <si>
    <t>talus collomia</t>
  </si>
  <si>
    <t>tall tumble mustard</t>
  </si>
  <si>
    <t>tall draba</t>
  </si>
  <si>
    <t>tall alpine aster</t>
  </si>
  <si>
    <t>Tahquitz ivesia</t>
  </si>
  <si>
    <t>Tahoe yellow cress</t>
  </si>
  <si>
    <t>Tahoe draba</t>
  </si>
  <si>
    <t>Sweetwater Mountains draba</t>
  </si>
  <si>
    <t>Sweet smelling monardella</t>
  </si>
  <si>
    <t>swamp harebell</t>
  </si>
  <si>
    <t>Swainson's Hawk</t>
  </si>
  <si>
    <t>Susanville beardtongue</t>
  </si>
  <si>
    <t>Surf thistle</t>
  </si>
  <si>
    <t>supple daisy</t>
  </si>
  <si>
    <t>summer tanager</t>
  </si>
  <si>
    <t>summer holly</t>
  </si>
  <si>
    <t>Sulphur Creek brodiaea</t>
  </si>
  <si>
    <t>Suksdorf's milk-vetch</t>
  </si>
  <si>
    <t>Suksdorf's broom rape</t>
  </si>
  <si>
    <t>Suisun thistle</t>
  </si>
  <si>
    <t>Suisun song sparrow</t>
  </si>
  <si>
    <t>Suisun shrew</t>
  </si>
  <si>
    <t>Suisun Marsh aster</t>
  </si>
  <si>
    <t>succulent owl's-clover</t>
  </si>
  <si>
    <t>subtle orache</t>
  </si>
  <si>
    <t>subalpine fireweed</t>
  </si>
  <si>
    <t>subalpine fir</t>
  </si>
  <si>
    <t>subalpine cryptantha</t>
  </si>
  <si>
    <t>subalpine aster</t>
  </si>
  <si>
    <t>Striped adobe lily</t>
  </si>
  <si>
    <t>straight awned spineflower</t>
  </si>
  <si>
    <t>Stony Creek spurge</t>
  </si>
  <si>
    <t>stoloniferous pussy toes</t>
  </si>
  <si>
    <t>stinkbells</t>
  </si>
  <si>
    <t>sticky pyrrocoma</t>
  </si>
  <si>
    <t>sticky geraea</t>
  </si>
  <si>
    <t>sticky dudleya</t>
  </si>
  <si>
    <t>Steven's sedge</t>
  </si>
  <si>
    <t>Stephens' kangaroo rat</t>
  </si>
  <si>
    <t>Stephens' beardtongue</t>
  </si>
  <si>
    <t>steelhead other that steelhead - southern California DPS</t>
  </si>
  <si>
    <t>steelhead - southern California DPS</t>
  </si>
  <si>
    <t>Stebbins' phacelia</t>
  </si>
  <si>
    <t>Stebbins' morning-glory</t>
  </si>
  <si>
    <t>Stebbins' monardella</t>
  </si>
  <si>
    <t>Stebbins' lomatium</t>
  </si>
  <si>
    <t>Stebbins' lewisia</t>
  </si>
  <si>
    <t>Stebbins' harmonia</t>
  </si>
  <si>
    <t>starved daisy</t>
  </si>
  <si>
    <t>Stanislaus monkeyflower</t>
  </si>
  <si>
    <t>stalked moonwort</t>
  </si>
  <si>
    <t>squarestem phlox</t>
  </si>
  <si>
    <t>Square dotted blue</t>
  </si>
  <si>
    <t>springville clarkia</t>
  </si>
  <si>
    <t>spreading navarretia</t>
  </si>
  <si>
    <t>spotted bat</t>
  </si>
  <si>
    <t>splitting yarn lichen</t>
  </si>
  <si>
    <t>Spjut's bristle moss</t>
  </si>
  <si>
    <t>spiral spored gilded head pin lichen</t>
  </si>
  <si>
    <t>spiny sepaled button celery</t>
  </si>
  <si>
    <t>spiny milkwort</t>
  </si>
  <si>
    <t>spiny milk-vetch</t>
  </si>
  <si>
    <t>spiny leaved milk-vetch</t>
  </si>
  <si>
    <t>spiny hair blazing star</t>
  </si>
  <si>
    <t>spiny cliff brake</t>
  </si>
  <si>
    <t>spine noded milk-vetch</t>
  </si>
  <si>
    <t>spikerush sedge</t>
  </si>
  <si>
    <t>spiked larkspur</t>
  </si>
  <si>
    <t>spear leaf matelea</t>
  </si>
  <si>
    <t>spear fruited draba</t>
  </si>
  <si>
    <t>Spanish Needle onion</t>
  </si>
  <si>
    <t>Southwestern Willow Flycatcher</t>
  </si>
  <si>
    <t>southwestern river otter</t>
  </si>
  <si>
    <t>southwestern mountain monardella</t>
  </si>
  <si>
    <t>southwestern false cloak fern</t>
  </si>
  <si>
    <t>southern torrent salamander</t>
  </si>
  <si>
    <t>southern tarplant</t>
  </si>
  <si>
    <t>southern Sierra monardella</t>
  </si>
  <si>
    <t>southern Sierra legless lizard</t>
  </si>
  <si>
    <t>southern sea otter</t>
  </si>
  <si>
    <t>southern rubber boa</t>
  </si>
  <si>
    <t>southern mountains skullcap</t>
  </si>
  <si>
    <t>southern mountain yellow-legged frog</t>
  </si>
  <si>
    <t>southern-mountain buckwheat</t>
  </si>
  <si>
    <t>southern long-toed salamander</t>
  </si>
  <si>
    <t>southern jewelflower</t>
  </si>
  <si>
    <t>Southern island mallow</t>
  </si>
  <si>
    <t>southern grasshopper mouse</t>
  </si>
  <si>
    <t>southern curly leaved monardella</t>
  </si>
  <si>
    <t>southern coastal roach</t>
  </si>
  <si>
    <t>southern California saltmarsh shrew</t>
  </si>
  <si>
    <t>southern California rufous-crowned sparrow</t>
  </si>
  <si>
    <t>Southern California rock draba</t>
  </si>
  <si>
    <t>southern California legless lizard</t>
  </si>
  <si>
    <t xml:space="preserve">southern California black walnut </t>
  </si>
  <si>
    <t>southern alpine buckwheat</t>
  </si>
  <si>
    <t>south island bush poppy</t>
  </si>
  <si>
    <t>South Fork Mountain lupine</t>
  </si>
  <si>
    <t>south coast saltscale</t>
  </si>
  <si>
    <t>south coast marsh vole</t>
  </si>
  <si>
    <t>south coast gartersnake</t>
  </si>
  <si>
    <t>Sonoran yellow warbler</t>
  </si>
  <si>
    <t>Sonoran mud turtle</t>
  </si>
  <si>
    <t>Sonoran maiden fern</t>
  </si>
  <si>
    <t>Sonoran Desert toad</t>
  </si>
  <si>
    <t>Sonoma tree vole</t>
  </si>
  <si>
    <t>Sonoma sunshine</t>
  </si>
  <si>
    <t>Sonoma spineflower</t>
  </si>
  <si>
    <t>Sonoma ceanothus</t>
  </si>
  <si>
    <t>Sonoma beardtongue</t>
  </si>
  <si>
    <t>Sonoma alopecurus</t>
  </si>
  <si>
    <t>song sparrow</t>
  </si>
  <si>
    <t>soft-salty bird's-beak</t>
  </si>
  <si>
    <t>soft-leaved paintbrush</t>
  </si>
  <si>
    <t>Sodaville milk-vetch</t>
  </si>
  <si>
    <t>Socrates Mine jewelflower</t>
  </si>
  <si>
    <t>snow willow</t>
  </si>
  <si>
    <t>Snow Mountain willowherb</t>
  </si>
  <si>
    <t>Snow Mountain rockcress</t>
  </si>
  <si>
    <t>Snow Mountain buckwheat</t>
  </si>
  <si>
    <t>snow fleabane daisy</t>
  </si>
  <si>
    <t>snow dwarf bramble</t>
  </si>
  <si>
    <t>snake cholla</t>
  </si>
  <si>
    <t>smooth tarplant</t>
  </si>
  <si>
    <t>smooth saltbush</t>
  </si>
  <si>
    <t>smooth lessingia</t>
  </si>
  <si>
    <t>Smith's blue butterfly</t>
  </si>
  <si>
    <t>Smith River stonecrop</t>
  </si>
  <si>
    <t>Small's southern clarkia</t>
  </si>
  <si>
    <t>small pincushion navarretia</t>
  </si>
  <si>
    <t>small mousetail moss</t>
  </si>
  <si>
    <t>Small-leaved rose</t>
  </si>
  <si>
    <t>small groundcone</t>
  </si>
  <si>
    <t>small flowered sand verbena</t>
  </si>
  <si>
    <t>small flowered rice grass</t>
  </si>
  <si>
    <t>small flowered grass of Parnassus</t>
  </si>
  <si>
    <t>small flowered fescue</t>
  </si>
  <si>
    <t>small flowered calycadenia</t>
  </si>
  <si>
    <t>small flowered bird's-beak</t>
  </si>
  <si>
    <t>small flowered androstephium</t>
  </si>
  <si>
    <t>slough thistle</t>
  </si>
  <si>
    <t>Slender townsendia</t>
  </si>
  <si>
    <t>slender stemmed monkeyflower</t>
  </si>
  <si>
    <t>slender stemmed androsace</t>
  </si>
  <si>
    <t>slender stem bean</t>
  </si>
  <si>
    <t>Slender stalked monkeyflower</t>
  </si>
  <si>
    <t>slender spined all thorn</t>
  </si>
  <si>
    <t>slender silver moss</t>
  </si>
  <si>
    <t>slender-petaled thelypodium</t>
  </si>
  <si>
    <t>slender Orcutt grass</t>
  </si>
  <si>
    <t>slender moonwort</t>
  </si>
  <si>
    <t>slender mariposa-lily</t>
  </si>
  <si>
    <t>slender lupine</t>
  </si>
  <si>
    <t>slender leaved ipomopsis</t>
  </si>
  <si>
    <t>slender-horned spineflower</t>
  </si>
  <si>
    <t>slender cottonheads</t>
  </si>
  <si>
    <t>slender collomia</t>
  </si>
  <si>
    <t>slender bushmallow</t>
  </si>
  <si>
    <t>slender bulrush</t>
  </si>
  <si>
    <t>sky blue phacelia</t>
  </si>
  <si>
    <t>Siskiyou phacelia</t>
  </si>
  <si>
    <t>Siskiyou paintbrush</t>
  </si>
  <si>
    <t>Siskiyou Mountains salamander</t>
  </si>
  <si>
    <t>Siskiyou mariposa-lily</t>
  </si>
  <si>
    <t>Siskiyou fireweed</t>
  </si>
  <si>
    <t>Siskiyou clover</t>
  </si>
  <si>
    <t>Siskiyou checkerbloom</t>
  </si>
  <si>
    <t>Siskiyou bells</t>
  </si>
  <si>
    <t>singlewhorl burrobrush</t>
  </si>
  <si>
    <t>single leaved skunkbrush</t>
  </si>
  <si>
    <t>single flowered mariposa-lily</t>
  </si>
  <si>
    <t>silver leaved milk-vetch</t>
  </si>
  <si>
    <t>silver haired ivesia</t>
  </si>
  <si>
    <t>Silver bladderpod</t>
  </si>
  <si>
    <t>silky cryptantha</t>
  </si>
  <si>
    <t>silky balsamroot</t>
  </si>
  <si>
    <t>Sierra Valley ivesia</t>
  </si>
  <si>
    <t>Sierra sulphur</t>
  </si>
  <si>
    <t>Sierra rush</t>
  </si>
  <si>
    <t>Sierra night lizard</t>
  </si>
  <si>
    <t xml:space="preserve">Sierra Nevada yellow-legged frog (FE; ST; CDFW WL; Habitat description: lakes, ponds, meadow streams, isolated pools, and sunny riverbanks, and upland meadows and conifer forest, within 82-ft of a perennial stream or lake) - Within USFS Mapped Suitable Habitat (suitable but unknown occupied area). </t>
  </si>
  <si>
    <t xml:space="preserve">Sierra Nevada yellow-legged frog (FE; ST; CDFW WL; Habitat description: lakes, ponds, meadow streams, isolated pools, and sunny riverbanks, and upland meadows and conifer forest, within 82-ft of a perennial stream or lake) -  Within USFS Mapped Occupied Habitat (known occupied area). </t>
  </si>
  <si>
    <t xml:space="preserve">Sierra Nevada yellow-legged frog (FE; ST; CDFW WL; Habitat description: lakes, ponds, meadow streams, isolated pools, and sunny riverbanks, and upland meadows and conifer forest, within 82-ft of a perennial stream or lake) - Within USFS Mapped Suitable Habitat (SNF Aquatics has previously indicated that Sierra Nevada yellow-legged frogs are unlikely to occur in this area, based on review of meadow and stream surveys in the area, historical survey information, lack of suitable breeding habitat, and fish presence). </t>
  </si>
  <si>
    <t>Sierra Nevada yellow-legged frog</t>
  </si>
  <si>
    <t>Sierra Nevada snowshoe hare</t>
  </si>
  <si>
    <t>Sierra Nevada red fox</t>
  </si>
  <si>
    <t>Sierra Nevada mountain beaver</t>
  </si>
  <si>
    <t>Sierra Nevada bighorn sheep</t>
  </si>
  <si>
    <t>Sierra marten</t>
  </si>
  <si>
    <t>Sierra draba</t>
  </si>
  <si>
    <t>Sierra blue grass</t>
  </si>
  <si>
    <t>Sierra arching sedge</t>
  </si>
  <si>
    <t>side flowering skullcap</t>
  </si>
  <si>
    <t>Shuteye Peak fawn lily</t>
  </si>
  <si>
    <t>shrubby Indian mallow</t>
  </si>
  <si>
    <t>showy raillardella</t>
  </si>
  <si>
    <t>Showy Island Snapdragon</t>
  </si>
  <si>
    <t>showy golden madia</t>
  </si>
  <si>
    <t>Shoshone pupfish</t>
  </si>
  <si>
    <t>Shoshone Cave whipscorpion</t>
  </si>
  <si>
    <t>short-nosed kangaroo rat</t>
  </si>
  <si>
    <t>shortnose sucker</t>
  </si>
  <si>
    <t>short-leaved hulsea</t>
  </si>
  <si>
    <t>short-eared owl</t>
  </si>
  <si>
    <t>short sepaled lewisia</t>
  </si>
  <si>
    <t>short lobed broomrape</t>
  </si>
  <si>
    <t>short-leaved evax</t>
  </si>
  <si>
    <t>short-leaved dudleya</t>
  </si>
  <si>
    <t>short joint beavertail</t>
  </si>
  <si>
    <t>short fruited willow</t>
  </si>
  <si>
    <t>Shockley's rockcress</t>
  </si>
  <si>
    <t>Shockley's milk-vetch</t>
  </si>
  <si>
    <t>Shirley Meadows star tulip</t>
  </si>
  <si>
    <t>shiny nutlet popcornflower</t>
  </si>
  <si>
    <t>shining navarretia</t>
  </si>
  <si>
    <t>shining milk-vetch</t>
  </si>
  <si>
    <t>Shevock's rockcress</t>
  </si>
  <si>
    <t>Shevock's milk-vetch</t>
  </si>
  <si>
    <t>Shevock's golden aster</t>
  </si>
  <si>
    <t>Shevock's copper moss</t>
  </si>
  <si>
    <t>Sheldon's sedge</t>
  </si>
  <si>
    <t>Shaw's agave</t>
  </si>
  <si>
    <t>Shasta snow-wreath</t>
  </si>
  <si>
    <t>Shasta sideband</t>
  </si>
  <si>
    <t>Shasta salamander</t>
  </si>
  <si>
    <t>Shasta orthocarpus</t>
  </si>
  <si>
    <t>Shasta limestone monkeyflower</t>
  </si>
  <si>
    <t>Shasta huckleberry</t>
  </si>
  <si>
    <t>Shasta hesperian</t>
  </si>
  <si>
    <t>Shasta fawn lily</t>
  </si>
  <si>
    <t>Shasta crayfish</t>
  </si>
  <si>
    <t>Shasta clarkia</t>
  </si>
  <si>
    <t>Shasta chaparral</t>
  </si>
  <si>
    <t>Shasta chaenactis</t>
  </si>
  <si>
    <t>Shasta ageratina</t>
  </si>
  <si>
    <t>Sharsmith's western flax</t>
  </si>
  <si>
    <t>Sharsmith's stickseed</t>
  </si>
  <si>
    <t>Sharsmith's onion</t>
  </si>
  <si>
    <t>Sharsmith's harebell</t>
  </si>
  <si>
    <t>sharp-shinned hawk</t>
  </si>
  <si>
    <t>shaggyhair lupine</t>
  </si>
  <si>
    <t>shaggy haired alumroot</t>
  </si>
  <si>
    <t>sessile leaved yerba santa</t>
  </si>
  <si>
    <t>serrated balsamroot</t>
  </si>
  <si>
    <t>serpentine sedge</t>
  </si>
  <si>
    <t>serpentine rockcress</t>
  </si>
  <si>
    <t>serpentine daisy</t>
  </si>
  <si>
    <t>serpentine cryptantha</t>
  </si>
  <si>
    <t>serpentine catchfly</t>
  </si>
  <si>
    <t>Serpentine Canyon monkeyflower</t>
  </si>
  <si>
    <t>Sequoia gooseberry</t>
  </si>
  <si>
    <t>Seep kobresia</t>
  </si>
  <si>
    <t>Sebastopol meadowfoam</t>
  </si>
  <si>
    <t>seaside pea</t>
  </si>
  <si>
    <t>seaside bittercress</t>
  </si>
  <si>
    <t>Seaside bird's-beak</t>
  </si>
  <si>
    <t>seacoast ragwort</t>
  </si>
  <si>
    <t>sea dahlia</t>
  </si>
  <si>
    <t>scrub lotus</t>
  </si>
  <si>
    <t>Scripps's murrelet</t>
  </si>
  <si>
    <t>Scribner's wheat grass</t>
  </si>
  <si>
    <t>Scouler's catchfly</t>
  </si>
  <si>
    <t>Scotts Valley spineflower</t>
  </si>
  <si>
    <t>Scotts Valley polygonum</t>
  </si>
  <si>
    <t>Scott Valley phacelia</t>
  </si>
  <si>
    <t>Scott Valley buckwheat</t>
  </si>
  <si>
    <t>Scott Mountains fawn lily</t>
  </si>
  <si>
    <t>Scott Mountain sandwort</t>
  </si>
  <si>
    <t>Scott Mountain howellanthus</t>
  </si>
  <si>
    <t>Scott Mountain bedstraw</t>
  </si>
  <si>
    <t>Scott Bar salamander</t>
  </si>
  <si>
    <t>Schreiber's manzanita</t>
  </si>
  <si>
    <t>Schoolcraft's wild buckwheat</t>
  </si>
  <si>
    <t>Schoolcraft's cryptantha</t>
  </si>
  <si>
    <t>scaly cloak fern</t>
  </si>
  <si>
    <t>scalloped moonwort</t>
  </si>
  <si>
    <t>scalloped leaved lousewort</t>
  </si>
  <si>
    <t>scalloped juga</t>
  </si>
  <si>
    <t>Scadden Flat checkerbloom</t>
  </si>
  <si>
    <t>scabrid alpine tarplant</t>
  </si>
  <si>
    <t>Sawyer's pussy toes</t>
  </si>
  <si>
    <t>saw toothed lewisia</t>
  </si>
  <si>
    <t>Saratoga Springs pupfish</t>
  </si>
  <si>
    <t>Santiago Peak phacelia</t>
  </si>
  <si>
    <t>Santa Ynez groundstar</t>
  </si>
  <si>
    <t>Santa Ynez false lupine</t>
  </si>
  <si>
    <t>Santa Susana tarplant</t>
  </si>
  <si>
    <t>Santa Rosa Mountains leptosiphon</t>
  </si>
  <si>
    <t>Santa Rosa Island Torrey pine</t>
  </si>
  <si>
    <t>Santa Rosa Island manzanita</t>
  </si>
  <si>
    <t>Santa Rosa Island fox</t>
  </si>
  <si>
    <t>Santa Rosa Island dudleya</t>
  </si>
  <si>
    <t>Santa Rosa basalt brodiaea</t>
  </si>
  <si>
    <t>Santa Monica dudleya</t>
  </si>
  <si>
    <t>Santa Margarita manzanita</t>
  </si>
  <si>
    <t>Santa Lucia purple amole</t>
  </si>
  <si>
    <t>Santa Lucia monkeyflower</t>
  </si>
  <si>
    <t>Santa Lucia mint</t>
  </si>
  <si>
    <t>Santa Lucia manzanita</t>
  </si>
  <si>
    <t>Santa Lucia dwarf rush</t>
  </si>
  <si>
    <t>Santa Lucia bushmallow</t>
  </si>
  <si>
    <t>Santa Lucia bedstraw</t>
  </si>
  <si>
    <t>Santa Cruz wallflower</t>
  </si>
  <si>
    <t>Santa Cruz tarplant</t>
  </si>
  <si>
    <t>Santa Cruz Mountains pussypaws</t>
  </si>
  <si>
    <t>Santa Cruz Mountains beardtongue</t>
  </si>
  <si>
    <t>Santa Cruz microseris</t>
  </si>
  <si>
    <t>Santa Cruz long-toed salamander</t>
  </si>
  <si>
    <t>Santa Cruz Island winged-rockcress</t>
  </si>
  <si>
    <t>Santa Cruz Island monkeyflower</t>
  </si>
  <si>
    <t>Santa Cruz Island malacothrix</t>
  </si>
  <si>
    <t>Santa Cruz Island ironwood</t>
  </si>
  <si>
    <t>Santa Cruz Island gooseberry</t>
  </si>
  <si>
    <t>Santa Cruz Island fringepod</t>
  </si>
  <si>
    <t>Santa Cruz Island fox</t>
  </si>
  <si>
    <t>Santa Cruz Island dudleya</t>
  </si>
  <si>
    <t>Santa Cruz Island bush-mallow</t>
  </si>
  <si>
    <t>Santa Cruz Island bird's-foot trefoil</t>
  </si>
  <si>
    <t>Santa Cruz cypress</t>
  </si>
  <si>
    <t>Santa Cruz clover</t>
  </si>
  <si>
    <t>Santa Cruz black salamander</t>
  </si>
  <si>
    <t>Santa Clara Valley dudleya</t>
  </si>
  <si>
    <t>Santa Clara red ribbons</t>
  </si>
  <si>
    <t>Santa Catalina shrew</t>
  </si>
  <si>
    <t>Santa Catalina Island monkeyflower</t>
  </si>
  <si>
    <t>Santa Catalina Island manzanita</t>
  </si>
  <si>
    <t>Santa Catalina Island ironwood</t>
  </si>
  <si>
    <t>Santa Catalina Island fox</t>
  </si>
  <si>
    <t>Santa Catalina Island desert thorn</t>
  </si>
  <si>
    <t>Santa Catalina Island currant</t>
  </si>
  <si>
    <t>Santa Catalina Island buckwheat</t>
  </si>
  <si>
    <t>Santa Catalina Island bedstraw</t>
  </si>
  <si>
    <t>Santa Catalina figwort</t>
  </si>
  <si>
    <t>Santa Barbara morning-glory</t>
  </si>
  <si>
    <t>Santa Barbara jewelflower</t>
  </si>
  <si>
    <t>Santa Barbara Island dudleya</t>
  </si>
  <si>
    <t>Santa Barbara Island cream cups</t>
  </si>
  <si>
    <t>Santa Barbara Island buckwheat</t>
  </si>
  <si>
    <t>Santa Barbara honeysuckle</t>
  </si>
  <si>
    <t>Santa Barbara ceanothus</t>
  </si>
  <si>
    <t>Santa Ana sucker</t>
  </si>
  <si>
    <t>Santa Ana speckled dace</t>
  </si>
  <si>
    <t>Santa Ana River woolly-star</t>
  </si>
  <si>
    <t>sanicle cymopterus</t>
  </si>
  <si>
    <t>Sanhedrin Mountain stonecrop</t>
  </si>
  <si>
    <t>Sanford's arrowhead</t>
  </si>
  <si>
    <t>sandstone night lizard</t>
  </si>
  <si>
    <t>sandmat manzanita</t>
  </si>
  <si>
    <t>sand mesa manzanita</t>
  </si>
  <si>
    <t>sand loving wallflower</t>
  </si>
  <si>
    <t>sand food</t>
  </si>
  <si>
    <t>sand evening-primrose</t>
  </si>
  <si>
    <t>sand-dune phacelia</t>
  </si>
  <si>
    <t>sand dune cryptantha</t>
  </si>
  <si>
    <t>San Simeon baccharis</t>
  </si>
  <si>
    <t>San Pablo vole</t>
  </si>
  <si>
    <t>San Pablo song sparrow</t>
  </si>
  <si>
    <t>San Nicolas Island lomatium</t>
  </si>
  <si>
    <t>San Nicolas Island fox</t>
  </si>
  <si>
    <t>San Nicolas Island desert thorn</t>
  </si>
  <si>
    <t>San Nicolas Island buckwheat</t>
  </si>
  <si>
    <t>San Miguel savory</t>
  </si>
  <si>
    <t>San Miguel Island fox</t>
  </si>
  <si>
    <t>San Mateo woolly sunflower</t>
  </si>
  <si>
    <t>San Mateo thorn-mint</t>
  </si>
  <si>
    <t>San Luis Obispo sedge</t>
  </si>
  <si>
    <t>San Luis Obispo owl's clover</t>
  </si>
  <si>
    <t>San Luis Obispo monardella</t>
  </si>
  <si>
    <t>San Luis Obispo County lupine</t>
  </si>
  <si>
    <t>San Luis Obispo ceanothus</t>
  </si>
  <si>
    <t>San Luis mariposa-lily</t>
  </si>
  <si>
    <t>San Joaquin woollythreads</t>
  </si>
  <si>
    <t>San Joaquin Valley Orcutt grass</t>
  </si>
  <si>
    <t>San Joaquin spearscale</t>
  </si>
  <si>
    <t>San Joaquin pocket mouse</t>
  </si>
  <si>
    <t>San Joaquin kit fox</t>
  </si>
  <si>
    <t>San Joaquin dune beetle</t>
  </si>
  <si>
    <t>San Joaquin coachwhip</t>
  </si>
  <si>
    <t>San Joaquin adobe sunburst</t>
  </si>
  <si>
    <t>San Jacinto Valley crownscale</t>
  </si>
  <si>
    <t>San Jacinto Mountains bedstraw</t>
  </si>
  <si>
    <t>San Jacinto mariposa-lily</t>
  </si>
  <si>
    <t>San Jacinto linanthus</t>
  </si>
  <si>
    <t>San Gabriel slender salamander</t>
  </si>
  <si>
    <t>San Gabriel River dudleya</t>
  </si>
  <si>
    <t>San Gabriel Mountains elfin </t>
  </si>
  <si>
    <t>San Gabriel Mountains elfin butterfly</t>
  </si>
  <si>
    <t>San Gabriel Mountains dudleya</t>
  </si>
  <si>
    <t>San Gabriel Mountains blue butterfly </t>
  </si>
  <si>
    <t>San Gabriel Mountains Blue butterfly</t>
  </si>
  <si>
    <t>San Gabriel manzanita</t>
  </si>
  <si>
    <t>San Gabriel linanthus</t>
  </si>
  <si>
    <t>San Gabriel bedstraw</t>
  </si>
  <si>
    <t>San Francisco popcornflower</t>
  </si>
  <si>
    <t>San Francisco owl's clover</t>
  </si>
  <si>
    <t>San Francisco lessingia</t>
  </si>
  <si>
    <t>San Francisco gumplant</t>
  </si>
  <si>
    <t>San Francisco gartersnake</t>
  </si>
  <si>
    <t>San Francisco dusky-footed woodrat</t>
  </si>
  <si>
    <t>San Francisco collinsia</t>
  </si>
  <si>
    <t>San Francisco campion</t>
  </si>
  <si>
    <t>San Francisco Bay spineflower</t>
  </si>
  <si>
    <t>San Fernando Valley spineflower</t>
  </si>
  <si>
    <t>San Felipe monardella</t>
  </si>
  <si>
    <t>San Emigdio blue butterfly </t>
  </si>
  <si>
    <t>San Emigdio blue butterfly</t>
  </si>
  <si>
    <t>San Diego thorn-mint</t>
  </si>
  <si>
    <t>San Diego sunflower</t>
  </si>
  <si>
    <t>San Diego sand aster</t>
  </si>
  <si>
    <t>San Diego sagewort</t>
  </si>
  <si>
    <t>San Diego ringneck snake</t>
  </si>
  <si>
    <t>San Diego milk-vetch</t>
  </si>
  <si>
    <t>San Diego mesa mint</t>
  </si>
  <si>
    <t>San Diego marsh elder</t>
  </si>
  <si>
    <t>San Diego gumplant</t>
  </si>
  <si>
    <t>San Diego goldenstar</t>
  </si>
  <si>
    <t>San Diego fairy shrimp</t>
  </si>
  <si>
    <t>San Diego desert woodrat</t>
  </si>
  <si>
    <t>San Diego County alumroot</t>
  </si>
  <si>
    <t>San Diego button-celery</t>
  </si>
  <si>
    <t>San Diego bur sage</t>
  </si>
  <si>
    <t>San Diego black-tailed jackrabbit</t>
  </si>
  <si>
    <t>San Diego barrel cactus</t>
  </si>
  <si>
    <t>San Diego banded gecko</t>
  </si>
  <si>
    <t>San Diego ambrosia</t>
  </si>
  <si>
    <t>San Clemente sage sparrow</t>
  </si>
  <si>
    <t>San Clemente loggerhead shrike</t>
  </si>
  <si>
    <t>San Clemente Island woodland-star</t>
  </si>
  <si>
    <t>San Clemente Island triteleia</t>
  </si>
  <si>
    <t>San Clemente Island paintbrush</t>
  </si>
  <si>
    <t>San Clemente Island milk-vetch</t>
  </si>
  <si>
    <t>San Clemente Island lotus</t>
  </si>
  <si>
    <t>San Clemente Island larkspur</t>
  </si>
  <si>
    <t>San Clemente Island hazardia</t>
  </si>
  <si>
    <t>San Clemente Island fox</t>
  </si>
  <si>
    <t>San Clemente Island evening-primrose</t>
  </si>
  <si>
    <t>San Clemente Island bush-mallow</t>
  </si>
  <si>
    <t>San Clemente Island buckwheat</t>
  </si>
  <si>
    <t>San Clemente Island brodiaea</t>
  </si>
  <si>
    <t>San Clemente Island bird's-foot trefoil</t>
  </si>
  <si>
    <t>San Clemente Island bedstraw</t>
  </si>
  <si>
    <t>San Bruno Mountain manzanita</t>
  </si>
  <si>
    <t>San Bruno elfin butterfly</t>
  </si>
  <si>
    <t>San Bernardino spring beauty</t>
  </si>
  <si>
    <t>San Bernardino rockcress</t>
  </si>
  <si>
    <t>San Bernardino ringneck snake</t>
  </si>
  <si>
    <t>San Bernardino ragwort</t>
  </si>
  <si>
    <t>San Bernardino Mountains silk moth</t>
  </si>
  <si>
    <t>San Bernardino Mountains owl's clover</t>
  </si>
  <si>
    <t>San Bernardino Mountains monkeyflower</t>
  </si>
  <si>
    <t>San Bernardino Mountains dudleya</t>
  </si>
  <si>
    <t>San Bernardino Mountains bladderpod</t>
  </si>
  <si>
    <t>San Bernardino milk-vetch</t>
  </si>
  <si>
    <t>San Bernardino kangaroo rat</t>
  </si>
  <si>
    <t>San Bernardino grass of Parnassus</t>
  </si>
  <si>
    <t>San Bernardino gilia</t>
  </si>
  <si>
    <t>San Bernardino flying squirrel</t>
  </si>
  <si>
    <t>San Bernardino blue grass</t>
  </si>
  <si>
    <t>San Bernardino aster</t>
  </si>
  <si>
    <t>San Benito pentachaeta</t>
  </si>
  <si>
    <t>San Benito onion</t>
  </si>
  <si>
    <t>San Benito fritillary</t>
  </si>
  <si>
    <t>San Benito evening-primrose</t>
  </si>
  <si>
    <t>San Antonio milk-vetch</t>
  </si>
  <si>
    <t>San Antonio collinsia</t>
  </si>
  <si>
    <t>salt-marsh wandering shrew</t>
  </si>
  <si>
    <t>salt-marsh harvest mouse</t>
  </si>
  <si>
    <t>saltmarsh common yellowthroat</t>
  </si>
  <si>
    <t>salt spring checkerbloom</t>
  </si>
  <si>
    <t>salt-marsh bird's-beak</t>
  </si>
  <si>
    <t>Salt Creek pupfish</t>
  </si>
  <si>
    <t>Saline Valley phacelia</t>
  </si>
  <si>
    <t>saline clover</t>
  </si>
  <si>
    <t>Salinas pocket mouse</t>
  </si>
  <si>
    <t>Salina Pass wild rye</t>
  </si>
  <si>
    <t>saguaro</t>
  </si>
  <si>
    <t>sagebrush loeflingia</t>
  </si>
  <si>
    <t>sagebrush bluebells</t>
  </si>
  <si>
    <t>Sacramento splittail</t>
  </si>
  <si>
    <t>Sacramento perch</t>
  </si>
  <si>
    <t>Sacramento Orcutt grass</t>
  </si>
  <si>
    <t>Russian River tule perch</t>
  </si>
  <si>
    <t>Rusby's desert mallow</t>
  </si>
  <si>
    <t>running pine</t>
  </si>
  <si>
    <t>ruffed grouse</t>
  </si>
  <si>
    <t>round headed Chinese houses</t>
  </si>
  <si>
    <t>round headed beaked-rush</t>
  </si>
  <si>
    <t>roughstalk witch grass</t>
  </si>
  <si>
    <t>rough sculpin</t>
  </si>
  <si>
    <t>rough menodora</t>
  </si>
  <si>
    <t>rosy two toned beardtongue</t>
  </si>
  <si>
    <t>rosy orthocarpus</t>
  </si>
  <si>
    <t>Ross' pitcher sage</t>
  </si>
  <si>
    <t>Rosette cushion cryptantha</t>
  </si>
  <si>
    <t>rose leptosiphon</t>
  </si>
  <si>
    <t>rose flowered larkspur</t>
  </si>
  <si>
    <t>Rosamond eriastrum</t>
  </si>
  <si>
    <t>Rolle's rockcress</t>
  </si>
  <si>
    <t>Roderick's fritillary</t>
  </si>
  <si>
    <t>Rocky Mountains Canada goldenrod</t>
  </si>
  <si>
    <t>Rock sanicle</t>
  </si>
  <si>
    <t>rock sandwort</t>
  </si>
  <si>
    <t>rock loving oxytrope</t>
  </si>
  <si>
    <t>Rock lady</t>
  </si>
  <si>
    <t>Rock Creek broomrape</t>
  </si>
  <si>
    <t>robust spineflower</t>
  </si>
  <si>
    <t>robust Hoffmann's buckwheat</t>
  </si>
  <si>
    <t>robust false lupine</t>
  </si>
  <si>
    <t>Robison's monardella</t>
  </si>
  <si>
    <t>Robinson's pepper grass</t>
  </si>
  <si>
    <t>Robbins' pondweed</t>
  </si>
  <si>
    <t>Robbins' nemacladus</t>
  </si>
  <si>
    <t>Riverside fairy shrimp</t>
  </si>
  <si>
    <t>Ripley's aliciella</t>
  </si>
  <si>
    <t>riparian brush rabbit</t>
  </si>
  <si>
    <t>riparian (=San Joaquin Valley) woodrat</t>
  </si>
  <si>
    <t>Ringtail</t>
  </si>
  <si>
    <t>Rincon Ridge manzanita</t>
  </si>
  <si>
    <t>Rincon Ridge ceanothus</t>
  </si>
  <si>
    <t>rigid pea</t>
  </si>
  <si>
    <t>rigid fringepod</t>
  </si>
  <si>
    <t>rhinoceros auklet</t>
  </si>
  <si>
    <t>Reveal's buckwheat</t>
  </si>
  <si>
    <t>relictual slender salamander</t>
  </si>
  <si>
    <t>Regel's rush</t>
  </si>
  <si>
    <t>regal ringneck snake</t>
  </si>
  <si>
    <t>Refugio manzanita</t>
  </si>
  <si>
    <t>Redspined fishhook cactus</t>
  </si>
  <si>
    <t>red-bellied newt</t>
  </si>
  <si>
    <t>Red Rock tarplant</t>
  </si>
  <si>
    <t>Red Rock poppy</t>
  </si>
  <si>
    <t>Red Rock Canyon monkeyflower</t>
  </si>
  <si>
    <t>Red Mountain stonecrop</t>
  </si>
  <si>
    <t>Red Mountain catchfly</t>
  </si>
  <si>
    <t>Red Hills vervain</t>
  </si>
  <si>
    <t>Red Hills soaproot</t>
  </si>
  <si>
    <t>Red Hills roach</t>
  </si>
  <si>
    <t>Red Hills ragwort</t>
  </si>
  <si>
    <t>Red Hills cryptantha</t>
  </si>
  <si>
    <t>red four o'clock</t>
  </si>
  <si>
    <t>red flowered buckwheat</t>
  </si>
  <si>
    <t>red flowered bird's-foot trefoil</t>
  </si>
  <si>
    <t>red diamond rattlesnake</t>
  </si>
  <si>
    <t>Red Bluff dwarf rush</t>
  </si>
  <si>
    <t>recurved larkspur</t>
  </si>
  <si>
    <t>Razorback sucker</t>
  </si>
  <si>
    <t>rayless mountain ragwort</t>
  </si>
  <si>
    <t>rayless layia</t>
  </si>
  <si>
    <t>Rawson's flaming trumpet</t>
  </si>
  <si>
    <t>Rawhide Hill onion</t>
  </si>
  <si>
    <t>Raven's milk-vetch</t>
  </si>
  <si>
    <t>Raven's lomatium</t>
  </si>
  <si>
    <t>Rau's jaffueliobryum moss</t>
  </si>
  <si>
    <t>rattlesnake fern</t>
  </si>
  <si>
    <t>Ramshaw Meadows abronia</t>
  </si>
  <si>
    <t>Ramona horkelia</t>
  </si>
  <si>
    <t>rainbow manzanita</t>
  </si>
  <si>
    <t>Raiche's red ribbons</t>
  </si>
  <si>
    <t>Raiche's manzanita</t>
  </si>
  <si>
    <t>Rabbit-ear rockcress</t>
  </si>
  <si>
    <t>rabbit ear rockcress</t>
  </si>
  <si>
    <t>Quino checkerspot butterfly</t>
  </si>
  <si>
    <t>Quincy lupine</t>
  </si>
  <si>
    <t>pyrola leaved buckwheat</t>
  </si>
  <si>
    <t>pygmy rabbit</t>
  </si>
  <si>
    <t>pygmy pussypaws</t>
  </si>
  <si>
    <t>pygmy manzanita</t>
  </si>
  <si>
    <t>pygmy lotus</t>
  </si>
  <si>
    <t>pygmy leptosiphon</t>
  </si>
  <si>
    <t>pygmy hulsea</t>
  </si>
  <si>
    <t>pygmy gentian</t>
  </si>
  <si>
    <t>pygmy cypress</t>
  </si>
  <si>
    <t>purple stemodia</t>
  </si>
  <si>
    <t>purple stemmed checkerbloom</t>
  </si>
  <si>
    <t>purple nerve cymopterus</t>
  </si>
  <si>
    <t>purple mountain parsley</t>
  </si>
  <si>
    <t>purple martin</t>
  </si>
  <si>
    <t>pungent glossopetalon</t>
  </si>
  <si>
    <t>pumice moonwort</t>
  </si>
  <si>
    <t>Pulsifer's milk-vetch</t>
  </si>
  <si>
    <t>Providence Mountains lotus</t>
  </si>
  <si>
    <t>prostrate vernal pool navarretia</t>
  </si>
  <si>
    <t>prostrate buckwheat</t>
  </si>
  <si>
    <t>profuse flowered pogogyne</t>
  </si>
  <si>
    <t>pristine pyrg</t>
  </si>
  <si>
    <t>Pringle's monardella</t>
  </si>
  <si>
    <t>Preuss' milk-vetch</t>
  </si>
  <si>
    <t>Presidio manzanita</t>
  </si>
  <si>
    <t>Presidio clarkia</t>
  </si>
  <si>
    <t>Pratt’s blue butterfly </t>
  </si>
  <si>
    <t>prairie wedge grass</t>
  </si>
  <si>
    <t>prairie false oat</t>
  </si>
  <si>
    <t>Prairie Falcon</t>
  </si>
  <si>
    <t>Porter's navarretia</t>
  </si>
  <si>
    <t>porcupine sedge</t>
  </si>
  <si>
    <t>Porcupine</t>
  </si>
  <si>
    <t>popcorn lichen</t>
  </si>
  <si>
    <t>polished blazing star</t>
  </si>
  <si>
    <t>Poison Canyon stickseed</t>
  </si>
  <si>
    <t>pointed broom sedge</t>
  </si>
  <si>
    <t>Point Reyes salty bird's-beak</t>
  </si>
  <si>
    <t>Point Reyes rein orchid</t>
  </si>
  <si>
    <t>Point Reyes paintbrush</t>
  </si>
  <si>
    <t>Point Reyes mountain beaver</t>
  </si>
  <si>
    <t>Point Reyes meadowfoam</t>
  </si>
  <si>
    <t>Point Reyes jumping mouse</t>
  </si>
  <si>
    <t>Point Reyes horkelia</t>
  </si>
  <si>
    <t>Point Reyes checkerbloom</t>
  </si>
  <si>
    <t>Point Reyes blennosperma</t>
  </si>
  <si>
    <t>Point Arguello monardella</t>
  </si>
  <si>
    <t>Point Arena mountain beaver</t>
  </si>
  <si>
    <t>pocketed free-tailed bat</t>
  </si>
  <si>
    <t>Plummer's woodsia</t>
  </si>
  <si>
    <t>Plummer's mariposa-lily</t>
  </si>
  <si>
    <t>Plummer's clover</t>
  </si>
  <si>
    <t>Plumas rayless daisy</t>
  </si>
  <si>
    <t>Plumas ivesia</t>
  </si>
  <si>
    <t>Pleasant Valley mariposa-lily</t>
  </si>
  <si>
    <t>playa phacelia</t>
  </si>
  <si>
    <t>playa milk-vetch</t>
  </si>
  <si>
    <t>plains stoneseed</t>
  </si>
  <si>
    <t>plains flax</t>
  </si>
  <si>
    <t>plains bee balm</t>
  </si>
  <si>
    <t>Piute Mountains triteleia</t>
  </si>
  <si>
    <t>Piute Mountains navarretia</t>
  </si>
  <si>
    <t>Piute Mountains jewelflower</t>
  </si>
  <si>
    <t>Piute cypress</t>
  </si>
  <si>
    <t>Pit-Klamath brook lamprey</t>
  </si>
  <si>
    <t>Pitkin Marsh paintbrush</t>
  </si>
  <si>
    <t>Pitkin Marsh lily</t>
  </si>
  <si>
    <t>Pismo clarkia</t>
  </si>
  <si>
    <t>Pioneertown linanthus</t>
  </si>
  <si>
    <t>Pinzl's rockcress</t>
  </si>
  <si>
    <t>pinyon rockcress</t>
  </si>
  <si>
    <t>Pinyon Mesa buckwheat</t>
  </si>
  <si>
    <t>Pinnacles buckwheat</t>
  </si>
  <si>
    <t>pink teddy bear cholla</t>
  </si>
  <si>
    <t>pink sand verbena</t>
  </si>
  <si>
    <t>pink margined monkeyflower</t>
  </si>
  <si>
    <t>pink Johnny nip</t>
  </si>
  <si>
    <t>pink fairy duster</t>
  </si>
  <si>
    <t>pink creamsacs</t>
  </si>
  <si>
    <t>pine rose</t>
  </si>
  <si>
    <t>Pine Hill flannelbush</t>
  </si>
  <si>
    <t>Pine Hill ceanothus</t>
  </si>
  <si>
    <t>pincushion navarretia</t>
  </si>
  <si>
    <t>Pilot Ridge fawn lily</t>
  </si>
  <si>
    <t>Pierpoint Springs dudleya</t>
  </si>
  <si>
    <t>Pickering's ivesia</t>
  </si>
  <si>
    <t>Philbrick's malacothrix</t>
  </si>
  <si>
    <t>Petaluma popcornflower</t>
  </si>
  <si>
    <t>Peruvian dodder</t>
  </si>
  <si>
    <t>perennial goldfields</t>
  </si>
  <si>
    <t>Pennell's bird's-beak</t>
  </si>
  <si>
    <t>Peninsular bighorn sheep</t>
  </si>
  <si>
    <t>pendulous bulrush</t>
  </si>
  <si>
    <t>Pendleton ceanothus</t>
  </si>
  <si>
    <t>Pendleton button celery</t>
  </si>
  <si>
    <t>Peirson's spring beauty</t>
  </si>
  <si>
    <t>Peirson's pincushion</t>
  </si>
  <si>
    <t>Peirson's morning-glory</t>
  </si>
  <si>
    <t>Peirson's milk-vetch</t>
  </si>
  <si>
    <t>Peirson's lupine</t>
  </si>
  <si>
    <t>Peck's lomatium</t>
  </si>
  <si>
    <t>Pecho manzanita</t>
  </si>
  <si>
    <t>Payson's jewelflower</t>
  </si>
  <si>
    <t>Payne's bush lupine</t>
  </si>
  <si>
    <t>Patterson's navarretia</t>
  </si>
  <si>
    <t>Patterson's blue grass</t>
  </si>
  <si>
    <t>Parry's tetracoccus</t>
  </si>
  <si>
    <t>Parry's spurge</t>
  </si>
  <si>
    <t>Parry's spineflower</t>
  </si>
  <si>
    <t>Parry's monkeyflower</t>
  </si>
  <si>
    <t>Parry's horkelia</t>
  </si>
  <si>
    <t>Parish's yampah</t>
  </si>
  <si>
    <t>Parish's Rockcress</t>
  </si>
  <si>
    <t>Parish's popcornflower</t>
  </si>
  <si>
    <t>Parish's phacelia</t>
  </si>
  <si>
    <t>Parish's meadowfoam</t>
  </si>
  <si>
    <t>Parish's gooseberry</t>
  </si>
  <si>
    <t>Parish's desert thorn</t>
  </si>
  <si>
    <t>Parish's daisy</t>
  </si>
  <si>
    <t>Parish's club cholla</t>
  </si>
  <si>
    <t>Parish's checkerbloom</t>
  </si>
  <si>
    <t>Parish's chaenactis</t>
  </si>
  <si>
    <t>Parish's bushmallow</t>
  </si>
  <si>
    <t>Parish's brittlescale</t>
  </si>
  <si>
    <t>Parish's alumroot</t>
  </si>
  <si>
    <t>Parish's alkali grass</t>
  </si>
  <si>
    <t>paradox moonwort</t>
  </si>
  <si>
    <t>pappose tarplant</t>
  </si>
  <si>
    <t>Panoche pepper grass</t>
  </si>
  <si>
    <t>Panoche navarretia</t>
  </si>
  <si>
    <t>Paniculate tarplant</t>
  </si>
  <si>
    <t>Panamint spring beauty</t>
  </si>
  <si>
    <t>Panamint rock-goldenrod</t>
  </si>
  <si>
    <t>Panamint rock goldenrod</t>
  </si>
  <si>
    <t>Panamint Mountains lupine</t>
  </si>
  <si>
    <t>Panamint Mountains buckwheat</t>
  </si>
  <si>
    <t>Panamint Mountains bedstraw</t>
  </si>
  <si>
    <t>Panamint dudleya</t>
  </si>
  <si>
    <t>Panamint daisy</t>
  </si>
  <si>
    <t>Panamint alligator lizard</t>
  </si>
  <si>
    <t>Palos Verdes blue butterfly</t>
  </si>
  <si>
    <t>Palmer's monardella</t>
  </si>
  <si>
    <t>Palmer's mariposa-lily</t>
  </si>
  <si>
    <t>Palmer's jackass clover</t>
  </si>
  <si>
    <t>Palmer's grapplinghook</t>
  </si>
  <si>
    <t>Palmer's goldenbush</t>
  </si>
  <si>
    <t>Palmer's frankenia</t>
  </si>
  <si>
    <t>palmate-bracted bird's-beak</t>
  </si>
  <si>
    <t>Palm Springs round-tailed ground squirrel</t>
  </si>
  <si>
    <t>Palm Springs pocket mouse</t>
  </si>
  <si>
    <t>pallid San Diego pocket mouse</t>
  </si>
  <si>
    <t>pallid manzanita</t>
  </si>
  <si>
    <t>pallid bird's-beak</t>
  </si>
  <si>
    <t>pallid bat</t>
  </si>
  <si>
    <t>pale yellow stonecrop</t>
  </si>
  <si>
    <t>pale yellow layia</t>
  </si>
  <si>
    <t>Pajaro manzanita</t>
  </si>
  <si>
    <t>Paiute lomatium</t>
  </si>
  <si>
    <t>Paiute cutthroat trout</t>
  </si>
  <si>
    <t>Pahute beardtongue</t>
  </si>
  <si>
    <t>Pahrump orache</t>
  </si>
  <si>
    <t>Pacific tailed frog - Coastal Tailed Frog</t>
  </si>
  <si>
    <t>Pacific silver fir</t>
  </si>
  <si>
    <t>Pacific pocket mouse</t>
  </si>
  <si>
    <t>Pacific marten</t>
  </si>
  <si>
    <t>Pacific manzanita</t>
  </si>
  <si>
    <t>Pacific lamprey</t>
  </si>
  <si>
    <t>Pacific Grove clover</t>
  </si>
  <si>
    <t>Pacific gilia</t>
  </si>
  <si>
    <t>Pacific fuzzwort</t>
  </si>
  <si>
    <t xml:space="preserve">Pacific fisher (FE; ST; CDFW SSC; BLM:S; Habitat description: large areas of mature, dense forest stands with snags and greater than 50% canopy closure) - Not located within 650-ft of CBI Modeled Reproductive Habitat Layers (revised to exclude MTBS Mapped high-severity burn areas) or USFWS Proposed Critical Habitat. </t>
  </si>
  <si>
    <t>Biological Pre-activity Survey (fisher): A biological survey is required.</t>
  </si>
  <si>
    <t xml:space="preserve">Biological Pre-activity Survey (Pacific Fisher); 
General Measures and Standard OMP BMPs. </t>
  </si>
  <si>
    <t xml:space="preserve">Pacific fisher (FE; ST; CDFW SSC; BLM:S; Habitat description: large areas of mature, dense forest stands with snags and greater than 50% canopy closure) - Within 650-ft Buffer of CBI Modeled Reproductive Habitat Layers (revised to exclude MTBS Mapped high-severity burn areas). </t>
  </si>
  <si>
    <t xml:space="preserve">Schedule Limitation (Fisher): Schedule all work between July 1 and February 28. Biological Monitor (fisher):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t>
  </si>
  <si>
    <t xml:space="preserve">Biological Monitor (Pacific Fisher); 
Schedule Limitation (Pacific Fisher); 
General Measures and Standard OMP BMPs. </t>
  </si>
  <si>
    <t xml:space="preserve">Pacific fisher (FE; ST; CDFW SSC; BLM:S; Habitat description: large areas of mature, dense forest stands with snags and greater than 50% canopy closure) - Within CBI Modeled Reproductive Habitat Layers (revised to exclude MTBS Mapped high-severity burn areas). </t>
  </si>
  <si>
    <t xml:space="preserve">Pacific fisher (FE; ST; CDFW SSC; BLM:S; Habitat description: large areas of mature, dense forest stands with snags and greater than 50% canopy closure) - Within 650-ft of USFWS Proposed Critical Habitat.  </t>
  </si>
  <si>
    <t xml:space="preserve">Pacific fisher (FE; ST; CDFW SSC; BLM:S; Habitat description: large areas of mature, dense forest stands with snags and greater than 50% canopy closure) - Within 650-ft of CBI Modeled Reproductive Habitat Layers (revised to exclude MTBS Mapped high-severity burn areas) (SCE and SNF evaluated this area as part of the review for MSUP #00408 and determined that no suitable denning habitat is present). </t>
  </si>
  <si>
    <t>Class II and Class I guidance for this species differs for HT/RLC. SB should refer to RPM's included in Class I for all class levels (this class II fisher guidance is specific to RLC/HT). 
DNO: On north shore of Huntington Lake
Option 1: Within 650-ft buffer of proposed critical habitat
Option 2: Within CBI reproductive but not critical habitat
Option 3: Within 650-ft buffer of CBI reproductive 
Option 4: Not within 650-ft of CBI reproductive</t>
  </si>
  <si>
    <t>Pacific fisher</t>
  </si>
  <si>
    <t>Owyhee ivesia</t>
  </si>
  <si>
    <t>owens valley vole</t>
  </si>
  <si>
    <t>Owens Valley springsnail</t>
  </si>
  <si>
    <t>Owens Valley checkerbloom</t>
  </si>
  <si>
    <t>Owens tui chub</t>
  </si>
  <si>
    <t>Owens sucker</t>
  </si>
  <si>
    <t>Owens speckled dace</t>
  </si>
  <si>
    <t>Owens pupfish</t>
  </si>
  <si>
    <t>Owens Peak lomatium</t>
  </si>
  <si>
    <t>oval leaved viburnum</t>
  </si>
  <si>
    <t>oval leaved snapdragon</t>
  </si>
  <si>
    <t>Otay tarplant</t>
  </si>
  <si>
    <t>Otay Mountain lotus</t>
  </si>
  <si>
    <t>Otay Mountain ceanothus</t>
  </si>
  <si>
    <t>Otay-Mesa mint</t>
  </si>
  <si>
    <t>Otay manzanita</t>
  </si>
  <si>
    <t>Osprey</t>
  </si>
  <si>
    <t>Oso manzanita</t>
  </si>
  <si>
    <t>Orocopia sage</t>
  </si>
  <si>
    <t>Orocopia Mountains spurge</t>
  </si>
  <si>
    <t>Ornduff's meadowfoam</t>
  </si>
  <si>
    <t>ornate dalea</t>
  </si>
  <si>
    <t>Oregon spotted frog</t>
  </si>
  <si>
    <t>Oregon snowshoe hare</t>
  </si>
  <si>
    <t>Oregon silverspot butterfly</t>
  </si>
  <si>
    <t>Oregon sedge</t>
  </si>
  <si>
    <t>Oregon polemonium</t>
  </si>
  <si>
    <t>Oregon meconella</t>
  </si>
  <si>
    <t>Oregon goldthread</t>
  </si>
  <si>
    <t>Oregon fireweed</t>
  </si>
  <si>
    <t>Oregon coast paintbrush</t>
  </si>
  <si>
    <t>Oregon campion</t>
  </si>
  <si>
    <t>Oregon bluebells</t>
  </si>
  <si>
    <t>Orcutt's woody aster</t>
  </si>
  <si>
    <t>Orcutt's spineflower</t>
  </si>
  <si>
    <t>Orcutt's pincushion</t>
  </si>
  <si>
    <t>Orcutt's linanthus</t>
  </si>
  <si>
    <t>Orcutt's hazardia</t>
  </si>
  <si>
    <t>Orcutt's dudleya</t>
  </si>
  <si>
    <t>Orcutt's brodiaea</t>
  </si>
  <si>
    <t>Orcutt's bird's-beak</t>
  </si>
  <si>
    <t>orange-throated whiptail</t>
  </si>
  <si>
    <t>orange lupine</t>
  </si>
  <si>
    <t>opposite leaved lewisia</t>
  </si>
  <si>
    <t>Onyx Peak bedstraw</t>
  </si>
  <si>
    <t>olive-sided flycatcher</t>
  </si>
  <si>
    <t>Olancha Peak buckwheat</t>
  </si>
  <si>
    <t>Ojai navarretia</t>
  </si>
  <si>
    <t>Ojai fritillary</t>
  </si>
  <si>
    <t>oil neststraw</t>
  </si>
  <si>
    <t>Ohlone tiger beetle</t>
  </si>
  <si>
    <t>Ohlone manzanita</t>
  </si>
  <si>
    <t>ochre flowered buckwheat</t>
  </si>
  <si>
    <t>obtuse starwort</t>
  </si>
  <si>
    <t>Nye milk-vetch</t>
  </si>
  <si>
    <t>Nuttall's scrub oak</t>
  </si>
  <si>
    <t>Nuttall's saxifrage</t>
  </si>
  <si>
    <t>Nuttall's ribbon leaved pondweed</t>
  </si>
  <si>
    <t>Nuttall's acmispon</t>
  </si>
  <si>
    <t>nugget pebblesnail</t>
  </si>
  <si>
    <t>notch beaked milkwort</t>
  </si>
  <si>
    <t>northwestern San Diego pocket mouse</t>
  </si>
  <si>
    <t>northwestern moonwort</t>
  </si>
  <si>
    <t>northern spleenwort</t>
  </si>
  <si>
    <t>northern slender pondweed</t>
  </si>
  <si>
    <t>northern sagebrush lizard</t>
  </si>
  <si>
    <t>northern roach</t>
  </si>
  <si>
    <t>northern red-legged frog</t>
  </si>
  <si>
    <t>northern microseris</t>
  </si>
  <si>
    <t>Northern meadow sedge</t>
  </si>
  <si>
    <t>northern leopard frog</t>
  </si>
  <si>
    <t>Northern Harrier</t>
  </si>
  <si>
    <t>Northern Goshawk</t>
  </si>
  <si>
    <t>northern curly leaved monardella</t>
  </si>
  <si>
    <t>northern coralroot</t>
  </si>
  <si>
    <t>northern coastal roach</t>
  </si>
  <si>
    <t>northern clustered sedge</t>
  </si>
  <si>
    <t>northern clarkia</t>
  </si>
  <si>
    <t>northern Channel Islands phacelia</t>
  </si>
  <si>
    <t>northern cardinal</t>
  </si>
  <si>
    <t>Northern California legless lizard</t>
  </si>
  <si>
    <t>northern California brook lamprey</t>
  </si>
  <si>
    <t>northern adder's tongue</t>
  </si>
  <si>
    <t>North Coast semaphore grass</t>
  </si>
  <si>
    <t>North Coast phacelia</t>
  </si>
  <si>
    <t>Nissenan manzanita</t>
  </si>
  <si>
    <t>Nipomo-Mesa lupine</t>
  </si>
  <si>
    <t>Nipomo Mesa ceanothus</t>
  </si>
  <si>
    <t>Nine Mile Canyon phacelia</t>
  </si>
  <si>
    <t>nine awned pappus grass</t>
  </si>
  <si>
    <t>Niles' harmonia</t>
  </si>
  <si>
    <t>Nicasio ceanothus</t>
  </si>
  <si>
    <t>Newhall sunflower</t>
  </si>
  <si>
    <t>Newberry's cinquefoil</t>
  </si>
  <si>
    <t>New Mexico locust</t>
  </si>
  <si>
    <t>Nevin's woolly sunflower</t>
  </si>
  <si>
    <t>Nevin's barberry</t>
  </si>
  <si>
    <t>Nevada oryctes</t>
  </si>
  <si>
    <t>Nevada onion</t>
  </si>
  <si>
    <t>Nevada ninebark</t>
  </si>
  <si>
    <t>Nevada daisy</t>
  </si>
  <si>
    <t>Nelson's evening-primrose</t>
  </si>
  <si>
    <t>Nelson's (=San Joaquin) antelope squirrel</t>
  </si>
  <si>
    <t>Needles buckwheat</t>
  </si>
  <si>
    <t>narrow leaved yerba santa</t>
  </si>
  <si>
    <t>narrow leaved psorothamnus</t>
  </si>
  <si>
    <t>Narrow leaved cottonwood</t>
  </si>
  <si>
    <t>narrow leaf sandpaper plant</t>
  </si>
  <si>
    <t>narrow anthered brodiaea</t>
  </si>
  <si>
    <t>nard sedge</t>
  </si>
  <si>
    <t>Napa false indigo</t>
  </si>
  <si>
    <t>Napa checkerbloom</t>
  </si>
  <si>
    <t>Napa bluecurls</t>
  </si>
  <si>
    <t>Napa blue grass</t>
  </si>
  <si>
    <t>naked stemmed phacelia</t>
  </si>
  <si>
    <t>naked flag moss</t>
  </si>
  <si>
    <t>Myrtle's silverspot butterfly</t>
  </si>
  <si>
    <t>Munz's tidy tips</t>
  </si>
  <si>
    <t>Munz's sage</t>
  </si>
  <si>
    <t>Munz's onion</t>
  </si>
  <si>
    <t>Munz's iris</t>
  </si>
  <si>
    <t>Munz's cholla</t>
  </si>
  <si>
    <t>Munro's desert mallow</t>
  </si>
  <si>
    <t>munchkin dudleya</t>
  </si>
  <si>
    <t>Muir's tarplant</t>
  </si>
  <si>
    <t>mud sedge</t>
  </si>
  <si>
    <t>mud nama</t>
  </si>
  <si>
    <t>Mt. Whitney draba</t>
  </si>
  <si>
    <t>Mt. Tamalpais thistle</t>
  </si>
  <si>
    <t>Mt. Tamalpais manzanita</t>
  </si>
  <si>
    <t>Mt. Tamalpais bristly jewelflower</t>
  </si>
  <si>
    <t>Mt. Saint Helena morning-glory</t>
  </si>
  <si>
    <t>Mt. Patterson senecio</t>
  </si>
  <si>
    <t>Mt. Eddy sky pilot</t>
  </si>
  <si>
    <t>Mt. Eddy draba</t>
  </si>
  <si>
    <t>Mt. Diablo phacelia</t>
  </si>
  <si>
    <t>Mt. Diablo manzanita</t>
  </si>
  <si>
    <t>Mt. Diablo jewelflower</t>
  </si>
  <si>
    <t>Mt. Diablo buckwheat</t>
  </si>
  <si>
    <t>Mt. Day rockcress</t>
  </si>
  <si>
    <t>Mt. Vision ceanothus</t>
  </si>
  <si>
    <t>Mt. Tedoc stonecrop</t>
  </si>
  <si>
    <t>Mt. Tedoc leptosiphon</t>
  </si>
  <si>
    <t>Mt. Shasta sky pilot</t>
  </si>
  <si>
    <t>Mt. Pinos onion</t>
  </si>
  <si>
    <t>Mt. Laguna aster</t>
  </si>
  <si>
    <t>Mt. Hamilton thistle</t>
  </si>
  <si>
    <t>Mt. Hamilton lomatium</t>
  </si>
  <si>
    <t>Mt. Hamilton jewelflower</t>
  </si>
  <si>
    <t>Mt. Hamilton coreopsis</t>
  </si>
  <si>
    <t>Mt. Gleason Paintbrush</t>
  </si>
  <si>
    <t>Mt. Diablo fairy lantern</t>
  </si>
  <si>
    <t>Mt. Diablo bird's-beak</t>
  </si>
  <si>
    <t>mouse gray dudleya</t>
  </si>
  <si>
    <t>mouse buckwheat</t>
  </si>
  <si>
    <t>mountain whitefish</t>
  </si>
  <si>
    <t>Mountain Springs bush lupine</t>
  </si>
  <si>
    <t>mountain plover</t>
  </si>
  <si>
    <t>mountain oxytrope</t>
  </si>
  <si>
    <t>Mountain garter snake</t>
  </si>
  <si>
    <t>mountain bent grass</t>
  </si>
  <si>
    <t>Mount Pinos sooty grouse</t>
  </si>
  <si>
    <t>Mount Pinos onion</t>
  </si>
  <si>
    <t>Mount Pinos chipmunk</t>
  </si>
  <si>
    <t>Mount Lyell shrew</t>
  </si>
  <si>
    <t>Mount Lyell salamander</t>
  </si>
  <si>
    <t>Mount Hermon (=barbate) June beetle</t>
  </si>
  <si>
    <t>Mount Burdell jewelflower</t>
  </si>
  <si>
    <t>most beautiful jewelflower</t>
  </si>
  <si>
    <t>Mosquin's clarkia</t>
  </si>
  <si>
    <t>Morro shoulderband</t>
  </si>
  <si>
    <t>Morro manzanita</t>
  </si>
  <si>
    <t>Morro Bay kangaroo rat</t>
  </si>
  <si>
    <t>Morrison's jewelflower</t>
  </si>
  <si>
    <t>Mormon needle grass</t>
  </si>
  <si>
    <t>Moreno currant</t>
  </si>
  <si>
    <t>Morefield's cinquefoil</t>
  </si>
  <si>
    <t>moosewort</t>
  </si>
  <si>
    <t>Monterey spineflower</t>
  </si>
  <si>
    <t>Monterey shrew</t>
  </si>
  <si>
    <t>Monterey pine</t>
  </si>
  <si>
    <t>Monterey hitch</t>
  </si>
  <si>
    <t>Monterey gilia</t>
  </si>
  <si>
    <t>Monterey dusky-footed woodrat</t>
  </si>
  <si>
    <t>Monterey cypress</t>
  </si>
  <si>
    <t>Monterey clover</t>
  </si>
  <si>
    <t>Montara manzanita</t>
  </si>
  <si>
    <t>montane peaclam</t>
  </si>
  <si>
    <t>mono milk-vetch</t>
  </si>
  <si>
    <t>Mono Lake lupine</t>
  </si>
  <si>
    <t>Mono Hot Springs evening-primrose</t>
  </si>
  <si>
    <t>Mono County phacelia</t>
  </si>
  <si>
    <t>Mono checkerspot butterfly</t>
  </si>
  <si>
    <t>Monarch golden aster</t>
  </si>
  <si>
    <t>Monarch gilia</t>
  </si>
  <si>
    <t>monarch butterfly</t>
  </si>
  <si>
    <t>Monarch buckwheat</t>
  </si>
  <si>
    <t>Mojave tarplant</t>
  </si>
  <si>
    <t>Mojave monkeyflower</t>
  </si>
  <si>
    <t>Mojave milkweed</t>
  </si>
  <si>
    <t>Mojave menodora</t>
  </si>
  <si>
    <t>Mojave fringe-toed lizard</t>
  </si>
  <si>
    <t>Mojave Desert plum</t>
  </si>
  <si>
    <t>Mohave tui chub</t>
  </si>
  <si>
    <t>Mohave river vole</t>
  </si>
  <si>
    <t>Mohave ground squirrel</t>
  </si>
  <si>
    <t>Modoc sucker</t>
  </si>
  <si>
    <t>Modoc green gentian</t>
  </si>
  <si>
    <t>Modoc County knotweed</t>
  </si>
  <si>
    <t>Modoc bedstraw</t>
  </si>
  <si>
    <t>Mi-Wuk navarretia</t>
  </si>
  <si>
    <t>Mission Canyon bluecup</t>
  </si>
  <si>
    <t>Mission blue butterfly</t>
  </si>
  <si>
    <t>minute pocket moss</t>
  </si>
  <si>
    <t>Mingan moonwort</t>
  </si>
  <si>
    <t>Mineral King draba</t>
  </si>
  <si>
    <t>Milo Baker's lupine</t>
  </si>
  <si>
    <t>Miles' milk-vetch</t>
  </si>
  <si>
    <t>Mildred's clarkia</t>
  </si>
  <si>
    <t>Mielichhofer's copper moss</t>
  </si>
  <si>
    <t>Mexican whip-poor-will</t>
  </si>
  <si>
    <t>Mexican malacothrix</t>
  </si>
  <si>
    <t>Mexican long-tongued bat</t>
  </si>
  <si>
    <t>Mexican hulsea</t>
  </si>
  <si>
    <t>Mexican flannelbush</t>
  </si>
  <si>
    <t>Mexican earthmoss</t>
  </si>
  <si>
    <t>Methuselah's beard lichen</t>
  </si>
  <si>
    <t>Metcalf Canyon jewelflower</t>
  </si>
  <si>
    <t>mesquite neststraw</t>
  </si>
  <si>
    <t>mesa horkelia</t>
  </si>
  <si>
    <t>merlin</t>
  </si>
  <si>
    <t>Merced phacelia</t>
  </si>
  <si>
    <t>Merced monardella</t>
  </si>
  <si>
    <t>Merced clarkia</t>
  </si>
  <si>
    <t>Menzies' wallflower</t>
  </si>
  <si>
    <t>Mendocino gentian</t>
  </si>
  <si>
    <t>Mendocino dodder</t>
  </si>
  <si>
    <t>Mendocino Coast paintbrush</t>
  </si>
  <si>
    <t>Mendocino bushmallow</t>
  </si>
  <si>
    <t>Mecca aster</t>
  </si>
  <si>
    <t>Mead's owls clover</t>
  </si>
  <si>
    <t>Mcgee Meadows lupine</t>
  </si>
  <si>
    <t>McDonald's rockcress</t>
  </si>
  <si>
    <t>McCloud River redband trout</t>
  </si>
  <si>
    <t>Mayacamas popcornflower</t>
  </si>
  <si>
    <t>maverick clover</t>
  </si>
  <si>
    <t>Mason's sky pilot</t>
  </si>
  <si>
    <t>Mason's neststraw</t>
  </si>
  <si>
    <t>Mason's lilaeopsis</t>
  </si>
  <si>
    <t>Mason's ceanothus</t>
  </si>
  <si>
    <t>Masonic rockcress</t>
  </si>
  <si>
    <t>Masonic Mountain jewelflower</t>
  </si>
  <si>
    <t>Marysville California kangaroo rat</t>
  </si>
  <si>
    <t>Marsh's blue grass</t>
  </si>
  <si>
    <t>marsh willowherb</t>
  </si>
  <si>
    <t>marsh skullcap</t>
  </si>
  <si>
    <t>Marsh sandwort</t>
  </si>
  <si>
    <t>marsh pea</t>
  </si>
  <si>
    <t>marsh microseris</t>
  </si>
  <si>
    <t>marsh checkerbloom</t>
  </si>
  <si>
    <t>marsh arrow grass</t>
  </si>
  <si>
    <t>Maritime ceanothus</t>
  </si>
  <si>
    <t>Mariposa Pussypaws</t>
  </si>
  <si>
    <t>Mariposa lupine</t>
  </si>
  <si>
    <t>Mariposa daisy</t>
  </si>
  <si>
    <t>Mariposa cryptantha</t>
  </si>
  <si>
    <t>Mariposa clarkia</t>
  </si>
  <si>
    <t>Marin western flax</t>
  </si>
  <si>
    <t>Marin manzanita</t>
  </si>
  <si>
    <t>Marin knotweed</t>
  </si>
  <si>
    <t>Marin County navarretia</t>
  </si>
  <si>
    <t>Marin checkerbloom</t>
  </si>
  <si>
    <t>Marin checker lily</t>
  </si>
  <si>
    <t>mardon skipper</t>
  </si>
  <si>
    <t>marcescent dudleya</t>
  </si>
  <si>
    <t>marbled wild ginger</t>
  </si>
  <si>
    <t>marbled murrelet</t>
  </si>
  <si>
    <t>Marble rockmat</t>
  </si>
  <si>
    <t>Marble Mountains stonecrop</t>
  </si>
  <si>
    <t>Marble Mountain campion</t>
  </si>
  <si>
    <t>maple leaved checkerbloom</t>
  </si>
  <si>
    <t>many stemmed dudleya</t>
  </si>
  <si>
    <t>Many flowered thelypodium</t>
  </si>
  <si>
    <t>many flowered phacelia</t>
  </si>
  <si>
    <t>many-flowered navarretia</t>
  </si>
  <si>
    <t>many flowered bahia</t>
  </si>
  <si>
    <t>Malibu baccharis</t>
  </si>
  <si>
    <t>male fern</t>
  </si>
  <si>
    <t>maidenhair spleenwort</t>
  </si>
  <si>
    <t>Madera leptosiphon</t>
  </si>
  <si>
    <t>Mad River fleabane daisy</t>
  </si>
  <si>
    <t>Macoun's buttercup</t>
  </si>
  <si>
    <t>Macdougal's lomatium</t>
  </si>
  <si>
    <t>Lyon's phacelia</t>
  </si>
  <si>
    <t>Lyon's pentachaeta</t>
  </si>
  <si>
    <t>Lyngbye's sedge</t>
  </si>
  <si>
    <t>Lyall's tonestus</t>
  </si>
  <si>
    <t>Lucy's warbler</t>
  </si>
  <si>
    <t>lucky morning-glory</t>
  </si>
  <si>
    <t>lowland leopard frog</t>
  </si>
  <si>
    <t>Lower Klamath marbled sculpin</t>
  </si>
  <si>
    <t>lotis blue butterfly</t>
  </si>
  <si>
    <t>lost thistle</t>
  </si>
  <si>
    <t>Lost River sucker</t>
  </si>
  <si>
    <t>Lost Hills crownscale</t>
  </si>
  <si>
    <t>Los Angeles sunflower</t>
  </si>
  <si>
    <t>Los Angeles pocket mouse</t>
  </si>
  <si>
    <t>longhorn fairy shrimp</t>
  </si>
  <si>
    <t>longfin smelt</t>
  </si>
  <si>
    <t>long-eared owl</t>
  </si>
  <si>
    <t>long-eared myotis</t>
  </si>
  <si>
    <t>Long Valley speckled dace</t>
  </si>
  <si>
    <t>Long Valley milk-vetch</t>
  </si>
  <si>
    <t>long styled sand spurrey</t>
  </si>
  <si>
    <t>long stiped campion</t>
  </si>
  <si>
    <t>long stem evening-primrose</t>
  </si>
  <si>
    <t>long spined spineflower</t>
  </si>
  <si>
    <t>long seta hump moss</t>
  </si>
  <si>
    <t>long petaled lewisia</t>
  </si>
  <si>
    <t>long leaved starwort</t>
  </si>
  <si>
    <t>long haired star tulip</t>
  </si>
  <si>
    <t>long bluebells</t>
  </si>
  <si>
    <t>Lompoc yerba santa</t>
  </si>
  <si>
    <t>Loma Prieta hoita</t>
  </si>
  <si>
    <t>Loggerhead Shrike</t>
  </si>
  <si>
    <t>Loch Lomond button celery</t>
  </si>
  <si>
    <t>lobed ground cherry</t>
  </si>
  <si>
    <t>livid sedge</t>
  </si>
  <si>
    <t>Livermore tarplant</t>
  </si>
  <si>
    <t>little willow flycatcher</t>
  </si>
  <si>
    <t>Little Sur manzanita</t>
  </si>
  <si>
    <t>Little San Bernardino Mtns. linanthus</t>
  </si>
  <si>
    <t>little ricegrass</t>
  </si>
  <si>
    <t>little purple monkeyflower</t>
  </si>
  <si>
    <t>little mousetail</t>
  </si>
  <si>
    <t>little leaved huckleberry</t>
  </si>
  <si>
    <t>little leaf elephant tree</t>
  </si>
  <si>
    <t>Little Kern golden trout</t>
  </si>
  <si>
    <t>little hulsea</t>
  </si>
  <si>
    <t>little cutleaf</t>
  </si>
  <si>
    <t>Little bulrush</t>
  </si>
  <si>
    <t>Lincoln rockcress</t>
  </si>
  <si>
    <t>limestone salamander</t>
  </si>
  <si>
    <t>limestone monkeyflower</t>
  </si>
  <si>
    <t>Limestone daisy</t>
  </si>
  <si>
    <t>Limestone beardtongue</t>
  </si>
  <si>
    <t>Lime Ridge navarretia</t>
  </si>
  <si>
    <t>Lime Ridge eriastrum</t>
  </si>
  <si>
    <t>lilliput lupine</t>
  </si>
  <si>
    <t>light-footed Ridgway's rail</t>
  </si>
  <si>
    <t>light gray lichen</t>
  </si>
  <si>
    <t>Liddon's sedge</t>
  </si>
  <si>
    <t>Lewis' woodpecker</t>
  </si>
  <si>
    <t>Lewis Rose's ragwort</t>
  </si>
  <si>
    <t>Letterman's blue grass</t>
  </si>
  <si>
    <t>lesser slender salamander</t>
  </si>
  <si>
    <t>lesser saltscale</t>
  </si>
  <si>
    <t>lesser long-nosed bat</t>
  </si>
  <si>
    <t>lens pod milk-vetch</t>
  </si>
  <si>
    <t>lemon lily</t>
  </si>
  <si>
    <t>Lemmon's milk-vetch</t>
  </si>
  <si>
    <t>Lemmon's jewelflower</t>
  </si>
  <si>
    <t>legenere</t>
  </si>
  <si>
    <t>least bittern</t>
  </si>
  <si>
    <t>Least Bell's vireo</t>
  </si>
  <si>
    <t>leafy stemmed mitrewort</t>
  </si>
  <si>
    <t>Leafy reed grass</t>
  </si>
  <si>
    <t>Le Conte's thrasher</t>
  </si>
  <si>
    <t>Layne's ragwort</t>
  </si>
  <si>
    <t>Lawrence's goldfinch</t>
  </si>
  <si>
    <t>Lavin's milk-vetch</t>
  </si>
  <si>
    <t>Latimer's woodland gilia</t>
  </si>
  <si>
    <t>late flowered mariposa-lily</t>
  </si>
  <si>
    <t>Last Chance rockcress</t>
  </si>
  <si>
    <t>Lassics sandwort</t>
  </si>
  <si>
    <t>Lassics lupine</t>
  </si>
  <si>
    <t>Lassen Peak copper moss</t>
  </si>
  <si>
    <t>Lassen paintbrush</t>
  </si>
  <si>
    <t>Las Animas colubrina</t>
  </si>
  <si>
    <t>large-blotched salamander</t>
  </si>
  <si>
    <t>large flowered triteleia</t>
  </si>
  <si>
    <t>large-flowered fiddleneck</t>
  </si>
  <si>
    <t>Langsdorf's violet</t>
  </si>
  <si>
    <t>Lange's metalmark butterfly</t>
  </si>
  <si>
    <t>Lane Mountain milk-vetch</t>
  </si>
  <si>
    <t>Lance-leaved scurf-pea</t>
  </si>
  <si>
    <t>lance leaved scurf pea</t>
  </si>
  <si>
    <t>Lancaster milk-vetch</t>
  </si>
  <si>
    <t>Lakeside ceanothus</t>
  </si>
  <si>
    <t>Lake Pillsbury checkerbloom</t>
  </si>
  <si>
    <t>Lake County western flax</t>
  </si>
  <si>
    <t>Lake County stonecrop</t>
  </si>
  <si>
    <t>Lahontan mountain sucker</t>
  </si>
  <si>
    <t>Lahontan Lake tui chub</t>
  </si>
  <si>
    <t>Lahontan cutthroat trout</t>
  </si>
  <si>
    <t>Laguna Mountains skipper</t>
  </si>
  <si>
    <t>Laguna Mountains jewelflower</t>
  </si>
  <si>
    <t>Laguna Mountains goldenbush</t>
  </si>
  <si>
    <t>Laguna Mountains alumroot</t>
  </si>
  <si>
    <t>Laguna Beach dudleya</t>
  </si>
  <si>
    <t>lagoon sedge</t>
  </si>
  <si>
    <t>La Purisima viguiera</t>
  </si>
  <si>
    <t>La Purisima manzanita</t>
  </si>
  <si>
    <t>La Panza mariposa-lily</t>
  </si>
  <si>
    <t>La Graciosa thistle</t>
  </si>
  <si>
    <t>Kruckeberg's jewelflower</t>
  </si>
  <si>
    <t>Krantz's catchfly</t>
  </si>
  <si>
    <t>Konocti manzanita</t>
  </si>
  <si>
    <t>Kofa Mountain barberry</t>
  </si>
  <si>
    <t>Koehler's stipitate rockcress</t>
  </si>
  <si>
    <t>Koch's cord moss</t>
  </si>
  <si>
    <t>knotted rush</t>
  </si>
  <si>
    <t>Kneeland Prairie pennycress</t>
  </si>
  <si>
    <t>kneecap lanx</t>
  </si>
  <si>
    <t>Klamath sedge</t>
  </si>
  <si>
    <t>Klamath River lamprey</t>
  </si>
  <si>
    <t>Klamath Mountain catchfly</t>
  </si>
  <si>
    <t>Klamath Mountain buckwheat</t>
  </si>
  <si>
    <t>Klamath manzanita</t>
  </si>
  <si>
    <t>Klamath largescale sucker</t>
  </si>
  <si>
    <t>Klamath gentian</t>
  </si>
  <si>
    <t>Klamath fawn lily</t>
  </si>
  <si>
    <t>kitten tails</t>
  </si>
  <si>
    <t>Kingston Mountains ivesia</t>
  </si>
  <si>
    <t>Kingston Mountains bedstraw</t>
  </si>
  <si>
    <t>Kings River slender salamander</t>
  </si>
  <si>
    <t>Kings River buckwheat</t>
  </si>
  <si>
    <t>Kings Mountain manzanita</t>
  </si>
  <si>
    <t>Kings gold</t>
  </si>
  <si>
    <t>King's eyelash grass</t>
  </si>
  <si>
    <t>Kern River rainbow trout</t>
  </si>
  <si>
    <t>Kern River evening-primrose</t>
  </si>
  <si>
    <t>Kern River daisy</t>
  </si>
  <si>
    <t>Kern primrose sphinx moth</t>
  </si>
  <si>
    <t>Kern Plateau salamander</t>
  </si>
  <si>
    <t>Kern Plateau milk-vetch</t>
  </si>
  <si>
    <t>Kern Plateau horkelia</t>
  </si>
  <si>
    <t>Kern Plateau bird's-beak</t>
  </si>
  <si>
    <t>Kern mallow</t>
  </si>
  <si>
    <t>Kern County milk-vetch</t>
  </si>
  <si>
    <t>Kern Canyon slender salamander</t>
  </si>
  <si>
    <t>kern canyon clarkia</t>
  </si>
  <si>
    <t>Kern buckwheat</t>
  </si>
  <si>
    <t>Kern brook lamprey</t>
  </si>
  <si>
    <t>Kenwood Marsh checkerbloom</t>
  </si>
  <si>
    <t>Kelso Creek monkeyflower</t>
  </si>
  <si>
    <t>Kellogg's sand verbena</t>
  </si>
  <si>
    <t>Kellogg's horkelia</t>
  </si>
  <si>
    <t>Kellogg's buckwheat</t>
  </si>
  <si>
    <t>Kellman's bristle moss</t>
  </si>
  <si>
    <t>Keil's daisy</t>
  </si>
  <si>
    <t>keeled sideband</t>
  </si>
  <si>
    <t>Keck's checkerbloom</t>
  </si>
  <si>
    <t>Kaweah monkeyflower</t>
  </si>
  <si>
    <t>Kaweah fawn lily</t>
  </si>
  <si>
    <t>kaweah brodiaea</t>
  </si>
  <si>
    <t>juniper sulphur flowered buckwheat</t>
  </si>
  <si>
    <t>June's jewelflower</t>
  </si>
  <si>
    <t>Junak's malcothrix</t>
  </si>
  <si>
    <t>July gold</t>
  </si>
  <si>
    <t>Josephine horkelia</t>
  </si>
  <si>
    <t>Jones' layia</t>
  </si>
  <si>
    <t>Jolon clarkia</t>
  </si>
  <si>
    <t>Jokerst's monardella</t>
  </si>
  <si>
    <t>jointed buckwheat</t>
  </si>
  <si>
    <t>Johnston's rockcress</t>
  </si>
  <si>
    <t>Johnston's buckwheat</t>
  </si>
  <si>
    <t>Johnson's bee hive cactus</t>
  </si>
  <si>
    <t>Jepson's onion</t>
  </si>
  <si>
    <t>Jepson's milk-vetch</t>
  </si>
  <si>
    <t>Jepson's leptosiphon</t>
  </si>
  <si>
    <t>Jepson's horkelia</t>
  </si>
  <si>
    <t>Jepson's dodder</t>
  </si>
  <si>
    <t>Jepson's coyote thistle</t>
  </si>
  <si>
    <t>Jennifer's monardella</t>
  </si>
  <si>
    <t>Jaynes Canyon buckwheat</t>
  </si>
  <si>
    <t>Jared's pepper grass</t>
  </si>
  <si>
    <t>Janish's beardtongue</t>
  </si>
  <si>
    <t>Jaeger's phacelia</t>
  </si>
  <si>
    <t>Jaeger's milk-vetch</t>
  </si>
  <si>
    <t>Jaeger's ivesia</t>
  </si>
  <si>
    <t>Jaeger's hesperidanthus</t>
  </si>
  <si>
    <t>Jaeger's bush milk-vetch</t>
  </si>
  <si>
    <t>Jacumba pocket mouse</t>
  </si>
  <si>
    <t>Jacumba Mountains linanthus</t>
  </si>
  <si>
    <t>Jacumba milk-vetch</t>
  </si>
  <si>
    <t>Jack's wild buckwheat</t>
  </si>
  <si>
    <t>jackass clover</t>
  </si>
  <si>
    <t>ivory spined agave</t>
  </si>
  <si>
    <t>island white felted paintbrush</t>
  </si>
  <si>
    <t>island wallflower</t>
  </si>
  <si>
    <t>island tube lichen</t>
  </si>
  <si>
    <t>island scrub oak</t>
  </si>
  <si>
    <t>island rush-rose</t>
  </si>
  <si>
    <t>island redberry</t>
  </si>
  <si>
    <t>Island Poppy</t>
  </si>
  <si>
    <t>island oak</t>
  </si>
  <si>
    <t>island mallow</t>
  </si>
  <si>
    <t>island malacothrix</t>
  </si>
  <si>
    <t>Island Jepsonia</t>
  </si>
  <si>
    <t>island green dudleya</t>
  </si>
  <si>
    <t>Island Buckwheat</t>
  </si>
  <si>
    <t>island barberry</t>
  </si>
  <si>
    <t>island alumroot</t>
  </si>
  <si>
    <t>Irish Hills spineflower</t>
  </si>
  <si>
    <t>Irish Hill buckwheat</t>
  </si>
  <si>
    <t>Ione manzanita</t>
  </si>
  <si>
    <t>Ione buckwheat</t>
  </si>
  <si>
    <t>Inyo rock daisy</t>
  </si>
  <si>
    <t>Inyo phacelia</t>
  </si>
  <si>
    <t>Inyo Mountains slender salamander</t>
  </si>
  <si>
    <t>Inyo milk-vetch</t>
  </si>
  <si>
    <t>Inyo hulsea</t>
  </si>
  <si>
    <t>Inyo County star tulip</t>
  </si>
  <si>
    <t>Inyo California towhee</t>
  </si>
  <si>
    <t>Inyo blazing star</t>
  </si>
  <si>
    <t>Inyo biscuitroot</t>
  </si>
  <si>
    <t>Inyo beardtongue</t>
  </si>
  <si>
    <t>inundated bog clubmoss</t>
  </si>
  <si>
    <t>intermountain milkwort</t>
  </si>
  <si>
    <t>intermontane lupine</t>
  </si>
  <si>
    <t>intermediate monardella</t>
  </si>
  <si>
    <t>intermediate mariposa-lily</t>
  </si>
  <si>
    <t>inland rush</t>
  </si>
  <si>
    <t>Inflated Cima milk-vetch</t>
  </si>
  <si>
    <t>inflated Cima milk-vetch</t>
  </si>
  <si>
    <t>Indian Valley spineflower</t>
  </si>
  <si>
    <t>Indian Valley bushmallow</t>
  </si>
  <si>
    <t>Indian Valley brodiaea</t>
  </si>
  <si>
    <t>Indian Knob mountainbalm</t>
  </si>
  <si>
    <t>Idaho sedge</t>
  </si>
  <si>
    <t>Hutchinson's larkspur</t>
  </si>
  <si>
    <t>Humboldt marten</t>
  </si>
  <si>
    <t>Humboldt lily</t>
  </si>
  <si>
    <t>Humboldt County milk-vetch</t>
  </si>
  <si>
    <t>Humboldt Bay owl's clover</t>
  </si>
  <si>
    <t>Howe's hedgehog cactus</t>
  </si>
  <si>
    <t>Howell's violet</t>
  </si>
  <si>
    <t>Howell's thelypodium</t>
  </si>
  <si>
    <t>Howell's tauschia</t>
  </si>
  <si>
    <t>Howell's spineflower</t>
  </si>
  <si>
    <t>Howell's sandwort</t>
  </si>
  <si>
    <t>Howell's montia</t>
  </si>
  <si>
    <t>Howell's jewelflower</t>
  </si>
  <si>
    <t>Howell's fawn lily</t>
  </si>
  <si>
    <t>Howell's alkali grass</t>
  </si>
  <si>
    <t>hot springs fimbristylis</t>
  </si>
  <si>
    <t>Hospital Canyon larkspur</t>
  </si>
  <si>
    <t>Horn's milk-vetch</t>
  </si>
  <si>
    <t>Horned dandelion</t>
  </si>
  <si>
    <t>horned butterwort</t>
  </si>
  <si>
    <t>Hoover's spurge</t>
  </si>
  <si>
    <t>Hoover's eriastrum</t>
  </si>
  <si>
    <t>Hoover's cryptantha</t>
  </si>
  <si>
    <t>Hoover's calycadenia</t>
  </si>
  <si>
    <t>Hoover's button celery</t>
  </si>
  <si>
    <t>Hoover's bent grass</t>
  </si>
  <si>
    <t>Hooker's manzanita</t>
  </si>
  <si>
    <t>Hooker's catchfly</t>
  </si>
  <si>
    <t>hooked popcornflower</t>
  </si>
  <si>
    <t>Holzinger's orthotrichum moss</t>
  </si>
  <si>
    <t>Holmgren's skullcap</t>
  </si>
  <si>
    <t>Holmgren's lupine</t>
  </si>
  <si>
    <t>holly leaved tetracoccus</t>
  </si>
  <si>
    <t>holly leaved ceanothus</t>
  </si>
  <si>
    <t>Hoffman's bristly jewelflower</t>
  </si>
  <si>
    <t>Hoffmann's slender-flowered gilia</t>
  </si>
  <si>
    <t>Hoffmann's rockcress</t>
  </si>
  <si>
    <t>Hoffmann's buckwheat</t>
  </si>
  <si>
    <t>Hockett Meadows lupine</t>
  </si>
  <si>
    <t>Hitchcock's blue eyed grass</t>
  </si>
  <si>
    <t>hispid salty bird's-beak</t>
  </si>
  <si>
    <t>hirsute Sierra sideband</t>
  </si>
  <si>
    <t>Hirshberg's rockcress</t>
  </si>
  <si>
    <t>Hiroshi's flapwort</t>
  </si>
  <si>
    <t>hillside arnica</t>
  </si>
  <si>
    <t>Hillsborough chocolate lily</t>
  </si>
  <si>
    <t>Hillman's silverscale</t>
  </si>
  <si>
    <t>Hillman's cleomella</t>
  </si>
  <si>
    <t>Higgin's barberry</t>
  </si>
  <si>
    <t>hidden rockcress</t>
  </si>
  <si>
    <t>Hidden Lake bluecurls</t>
  </si>
  <si>
    <t>Hickman's onion</t>
  </si>
  <si>
    <t>Hickman's cinquefoil</t>
  </si>
  <si>
    <t>Hickman's checkerbloom</t>
  </si>
  <si>
    <t>Hernandez spineflower</t>
  </si>
  <si>
    <t>Hermes copper butterfly</t>
  </si>
  <si>
    <t>hepatic tanager</t>
  </si>
  <si>
    <t>Henderson's triteleia</t>
  </si>
  <si>
    <t>Henderson's lomatium</t>
  </si>
  <si>
    <t>Henderson's horkelia</t>
  </si>
  <si>
    <t>Henderson's fawn lily</t>
  </si>
  <si>
    <t>Henderson's bent grass</t>
  </si>
  <si>
    <t>Hellhole scaleseed</t>
  </si>
  <si>
    <t>Heckner's lewisia</t>
  </si>
  <si>
    <t>Heckard's pepper grass</t>
  </si>
  <si>
    <t>heartscale</t>
  </si>
  <si>
    <t>heart leaved pitcher sage</t>
  </si>
  <si>
    <t>Hearst's manzanita</t>
  </si>
  <si>
    <t>Hearst's ceanothus</t>
  </si>
  <si>
    <t>Harwood's milk-vetch</t>
  </si>
  <si>
    <t>Harwood's eriastrum</t>
  </si>
  <si>
    <t>Hartweg's golden sunburst</t>
  </si>
  <si>
    <t>harlequin duck</t>
  </si>
  <si>
    <t>hardhead</t>
  </si>
  <si>
    <t>Hardham's evening-primrose</t>
  </si>
  <si>
    <t>Hardham's bedstraw</t>
  </si>
  <si>
    <t>Hanaupah rock daisy</t>
  </si>
  <si>
    <t>Hammitt's clay cress</t>
  </si>
  <si>
    <t>Hall's tarplant</t>
  </si>
  <si>
    <t>Hall's rupertia</t>
  </si>
  <si>
    <t>Hall's monardella</t>
  </si>
  <si>
    <t>Hall's meadow hawksbeard</t>
  </si>
  <si>
    <t>Hall's harmonia</t>
  </si>
  <si>
    <t>Hall's daisy</t>
  </si>
  <si>
    <t>Hall's bushmallow</t>
  </si>
  <si>
    <t>hairy stickleaf</t>
  </si>
  <si>
    <t>hairy podded fine leaf hymenopappus</t>
  </si>
  <si>
    <t>hairy Orcutt grass</t>
  </si>
  <si>
    <t>hairy marsh hedge nettle</t>
  </si>
  <si>
    <t>hairy erioneuron</t>
  </si>
  <si>
    <t>hairless popcornflower</t>
  </si>
  <si>
    <t>hair leaved rush</t>
  </si>
  <si>
    <t>gull-billed tern</t>
  </si>
  <si>
    <t>Guggolz's harmonia</t>
  </si>
  <si>
    <t>Gualala roach</t>
  </si>
  <si>
    <t>Guadalupe Island lupine</t>
  </si>
  <si>
    <t>Guadalupe fur-seal</t>
  </si>
  <si>
    <t>Greenland cochlearia</t>
  </si>
  <si>
    <t>greenhorn fritillary</t>
  </si>
  <si>
    <t>Greene's tuctoria</t>
  </si>
  <si>
    <t>Greene's rabbitbrush</t>
  </si>
  <si>
    <t>Greene's narrow leaved daisy</t>
  </si>
  <si>
    <t>Greene's mariposa-lily</t>
  </si>
  <si>
    <t>green yellow sedge</t>
  </si>
  <si>
    <t>green sturgeon</t>
  </si>
  <si>
    <t>green spleenwort</t>
  </si>
  <si>
    <t>green shield moss</t>
  </si>
  <si>
    <t>green sea turtle</t>
  </si>
  <si>
    <t>green jewelflower</t>
  </si>
  <si>
    <t>green flowered prince's plume</t>
  </si>
  <si>
    <t>greater sandhill crane</t>
  </si>
  <si>
    <t>Greata's aster</t>
  </si>
  <si>
    <t>Great Gray owl</t>
  </si>
  <si>
    <t>great burnet</t>
  </si>
  <si>
    <t>Great Basin rams-horn</t>
  </si>
  <si>
    <t>Great Basin onion</t>
  </si>
  <si>
    <t>Great Basin nemophila</t>
  </si>
  <si>
    <t>Great Basin lousewort</t>
  </si>
  <si>
    <t>Great Basin downingia</t>
  </si>
  <si>
    <t>Great Basin claytonia</t>
  </si>
  <si>
    <t>Gray's lomatium</t>
  </si>
  <si>
    <t>gray-headed junco</t>
  </si>
  <si>
    <t>gray wolf</t>
  </si>
  <si>
    <t>Gray vireo</t>
  </si>
  <si>
    <t>gray leaved violet</t>
  </si>
  <si>
    <t>gravel milk-vetch</t>
  </si>
  <si>
    <t>grasshopper sparrow</t>
  </si>
  <si>
    <t>grass alisma</t>
  </si>
  <si>
    <t>Graham fishhook cactus</t>
  </si>
  <si>
    <t>Gowen cypress</t>
  </si>
  <si>
    <t>Goose Lake tui chub</t>
  </si>
  <si>
    <t>Goose Lake sucker</t>
  </si>
  <si>
    <t>Goose Lake redband trout</t>
  </si>
  <si>
    <t>Goose Lake lamprey</t>
  </si>
  <si>
    <t>Goodding's phacelia</t>
  </si>
  <si>
    <t>Golden-mantled ground squirrel</t>
  </si>
  <si>
    <t>Golden violet</t>
  </si>
  <si>
    <t>golden spined cereus</t>
  </si>
  <si>
    <t>golden larkspur</t>
  </si>
  <si>
    <t>Golden eagle</t>
  </si>
  <si>
    <t>golden carpet gilmania</t>
  </si>
  <si>
    <t>golden alpine draba</t>
  </si>
  <si>
    <t>Globose cymopterus</t>
  </si>
  <si>
    <t>glandular western flax</t>
  </si>
  <si>
    <t>glandular ditaxis</t>
  </si>
  <si>
    <t>Gilman's milk-vetch</t>
  </si>
  <si>
    <t>Gilman's goldenbush</t>
  </si>
  <si>
    <t>Gilman's cymopterus</t>
  </si>
  <si>
    <t>Gilman's buckwheat</t>
  </si>
  <si>
    <t>gilded flicker</t>
  </si>
  <si>
    <t>Gila woodpecker</t>
  </si>
  <si>
    <t>giant spanish needle</t>
  </si>
  <si>
    <t>giant moonwort</t>
  </si>
  <si>
    <t>giant kangaroo rat</t>
  </si>
  <si>
    <t>giant gartersnake</t>
  </si>
  <si>
    <t>giant fawn lily</t>
  </si>
  <si>
    <t>ghost pipe</t>
  </si>
  <si>
    <t>Geysers panicum</t>
  </si>
  <si>
    <t>Geyer's milk-vetch</t>
  </si>
  <si>
    <t>Gerry's curly leaved monardella</t>
  </si>
  <si>
    <t>Gentner's fritillary</t>
  </si>
  <si>
    <t>Gaviota tarplant</t>
  </si>
  <si>
    <t>Gasquet rose</t>
  </si>
  <si>
    <t>Gander's ragwort</t>
  </si>
  <si>
    <t>Gander's pitcher sage</t>
  </si>
  <si>
    <t>Gander's cryptantha</t>
  </si>
  <si>
    <t>Gambel's watercress</t>
  </si>
  <si>
    <t>Galena Creek rockcress</t>
  </si>
  <si>
    <t>Gabilan Mountains manzanita</t>
  </si>
  <si>
    <t>Furnace spring beauty</t>
  </si>
  <si>
    <t>fulvous whistling-duck</t>
  </si>
  <si>
    <t>frosted mint</t>
  </si>
  <si>
    <t>Frog's bit buttercup</t>
  </si>
  <si>
    <t>fringed pelt</t>
  </si>
  <si>
    <t>fringed myotis</t>
  </si>
  <si>
    <t>fringed chocolate chip lichen</t>
  </si>
  <si>
    <t>Fresno kangaroo rat</t>
  </si>
  <si>
    <t>Fremont's gentian</t>
  </si>
  <si>
    <t>Fremont barberry</t>
  </si>
  <si>
    <t>Freed's jewelflower</t>
  </si>
  <si>
    <t>Franklin's bumble bee</t>
  </si>
  <si>
    <t>Franciscan thistle</t>
  </si>
  <si>
    <t>Franciscan onion</t>
  </si>
  <si>
    <t>Franciscan manzanita</t>
  </si>
  <si>
    <t>fragrant pitcher sage</t>
  </si>
  <si>
    <t>fragrant fritillary</t>
  </si>
  <si>
    <t>Foxtail thelypodium</t>
  </si>
  <si>
    <t>fountain thistle</t>
  </si>
  <si>
    <t>Fort Tejon woolly sunflower</t>
  </si>
  <si>
    <t>Fort Ord spineflower</t>
  </si>
  <si>
    <t>fork-tailed storm-petrel</t>
  </si>
  <si>
    <t>forked purple mat</t>
  </si>
  <si>
    <t>forked hare leaf</t>
  </si>
  <si>
    <t>forked buckwheat</t>
  </si>
  <si>
    <t xml:space="preserve">foothill yellow-legged frog (FE; SE; CDFW SSC; BLM:S; Habitat description: rocky streams, rivers with sunny banks, or pools/marshes, or upland forests, chaparral, and woodlands within 165-ft) - Within USFS Mapped Suitable Habitat (suitable but unknown occupied area). </t>
  </si>
  <si>
    <t xml:space="preserve">foothill yellow-legged frog (FE; SE; CDFW SSC; BLM:S; Habitat description: rocky streams, rivers with sunny banks, or pools/marshes, or upland forests, chaparral, and woodlands within 165-ft) - Within USFS Mapped Occupied Habitat (suitable and known occupied area). </t>
  </si>
  <si>
    <t>foothill yellow-legged frog</t>
  </si>
  <si>
    <t>Follett's monardella</t>
  </si>
  <si>
    <t>flexuose threadmoss</t>
  </si>
  <si>
    <t>flat-tailed horned lizard</t>
  </si>
  <si>
    <t>flat seeded spurge</t>
  </si>
  <si>
    <t>flat leaved bladderwort</t>
  </si>
  <si>
    <t>flammulated owl</t>
  </si>
  <si>
    <t>flagella-like atractylocarpus</t>
  </si>
  <si>
    <t>Fivepetal cliffbush</t>
  </si>
  <si>
    <t>Fish Slough milk-vetch</t>
  </si>
  <si>
    <t>finger rush</t>
  </si>
  <si>
    <t>field milk-vetch</t>
  </si>
  <si>
    <t>Field ivesia</t>
  </si>
  <si>
    <t>fiddleleaf hawksbeard</t>
  </si>
  <si>
    <t>fibrous pondweed</t>
  </si>
  <si>
    <t>few-flowered navarretia</t>
  </si>
  <si>
    <t>few flowered muhly</t>
  </si>
  <si>
    <t>ferruginous hawk</t>
  </si>
  <si>
    <t>Ferris' milk-vetch</t>
  </si>
  <si>
    <t>fern leaved monkeyflower</t>
  </si>
  <si>
    <t>felt leaved violet</t>
  </si>
  <si>
    <t>felt leaved monardella</t>
  </si>
  <si>
    <t>fell fields claytonia</t>
  </si>
  <si>
    <t>Feather River stonecrop</t>
  </si>
  <si>
    <t>Father Crowley's lupine</t>
  </si>
  <si>
    <t>false buffalo grass</t>
  </si>
  <si>
    <t>falcate saltbush</t>
  </si>
  <si>
    <t>Fairview slender salamander</t>
  </si>
  <si>
    <t>Ewan's woodbeauty</t>
  </si>
  <si>
    <t>Eureka Valley dune grass</t>
  </si>
  <si>
    <t>Eureka Dunes evening-primrose</t>
  </si>
  <si>
    <t>eulachon</t>
  </si>
  <si>
    <t>estuary seablite</t>
  </si>
  <si>
    <t>ephemeral monkeyflower</t>
  </si>
  <si>
    <t>English sundew</t>
  </si>
  <si>
    <t>English Peak greenbrier</t>
  </si>
  <si>
    <t>Engelmann spruce</t>
  </si>
  <si>
    <t>Encinitas baccharis</t>
  </si>
  <si>
    <t>Emory's crucifixion thorn</t>
  </si>
  <si>
    <t>elongate copper moss</t>
  </si>
  <si>
    <t>Eliasson's woolly tidestromia</t>
  </si>
  <si>
    <t>elf owl</t>
  </si>
  <si>
    <t>El Segundo blue butterfly</t>
  </si>
  <si>
    <t>El Paso gilia</t>
  </si>
  <si>
    <t>El Dorado County mule ears</t>
  </si>
  <si>
    <t>El Dorado bedstraw</t>
  </si>
  <si>
    <t>Ehrlich’s checkerspot butterfly </t>
  </si>
  <si>
    <t>Egg Lake monkeyflower</t>
  </si>
  <si>
    <t>eel grass pondweed</t>
  </si>
  <si>
    <t>Eastwood's larkspur</t>
  </si>
  <si>
    <t>Eastwood's goldenbush</t>
  </si>
  <si>
    <t>Eastwood's buckwheat</t>
  </si>
  <si>
    <t>Eastwood's brittle leaf manzanita</t>
  </si>
  <si>
    <t>early jewelflower</t>
  </si>
  <si>
    <t>early cinquefoil</t>
  </si>
  <si>
    <t>Earlimart orache</t>
  </si>
  <si>
    <t>eagle Lake tui chub</t>
  </si>
  <si>
    <t>eagle Lake rainbow trout</t>
  </si>
  <si>
    <t>dwarf soaproot</t>
  </si>
  <si>
    <t>dwarf resin birch</t>
  </si>
  <si>
    <t>dwarf monolepis</t>
  </si>
  <si>
    <t>dwarf goldenstar</t>
  </si>
  <si>
    <t>dwarf germander</t>
  </si>
  <si>
    <t>dwarf downingia</t>
  </si>
  <si>
    <t>dwarf calycadenia</t>
  </si>
  <si>
    <t>dwarf alkali grass</t>
  </si>
  <si>
    <t>dwarf abutilon</t>
  </si>
  <si>
    <t>Dunn's mariposa-lily</t>
  </si>
  <si>
    <t>dune larkspur</t>
  </si>
  <si>
    <t>Dune horsebrush</t>
  </si>
  <si>
    <t>Dulzura pocket mouse</t>
  </si>
  <si>
    <t>Dugway wild buckwheat</t>
  </si>
  <si>
    <t>Dudley's rush</t>
  </si>
  <si>
    <t>Dudley's lousewort</t>
  </si>
  <si>
    <t>dubious pea</t>
  </si>
  <si>
    <t>drymaria-like western flax</t>
  </si>
  <si>
    <t>Drummond's false pennyroyal</t>
  </si>
  <si>
    <t>downy buckwheat</t>
  </si>
  <si>
    <t>doublet</t>
  </si>
  <si>
    <t>double-crested cormorant</t>
  </si>
  <si>
    <t>dotted onion</t>
  </si>
  <si>
    <t>Dorr's Cabin jewelflower</t>
  </si>
  <si>
    <t>Donner Pass buckwheat</t>
  </si>
  <si>
    <t>Dog Valley ivesia</t>
  </si>
  <si>
    <t>dissected leaved toothwort</t>
  </si>
  <si>
    <t>dimorphic snapdragon</t>
  </si>
  <si>
    <t>diamond petaled California poppy</t>
  </si>
  <si>
    <t>Diablo Range hare leaf</t>
  </si>
  <si>
    <t>Diablo helianthella</t>
  </si>
  <si>
    <t>Diablo Canyon blue grass</t>
  </si>
  <si>
    <t>Detling's silverpuffs</t>
  </si>
  <si>
    <t>desert wing fruit</t>
  </si>
  <si>
    <t>desert tortoise</t>
  </si>
  <si>
    <t>desert spike moss</t>
  </si>
  <si>
    <t>desert slender salamander</t>
  </si>
  <si>
    <t>desert scaleseed</t>
  </si>
  <si>
    <t>desert pupfish</t>
  </si>
  <si>
    <t>desert popcornflower</t>
  </si>
  <si>
    <t>desert pincushion</t>
  </si>
  <si>
    <t>desert mountain thistle</t>
  </si>
  <si>
    <t>Desert monkey grasshopper</t>
  </si>
  <si>
    <t>desert green gentian</t>
  </si>
  <si>
    <t>desert germander</t>
  </si>
  <si>
    <t>desert cymopterus</t>
  </si>
  <si>
    <t>desert bighorn sheep</t>
  </si>
  <si>
    <t>desert bedstraw</t>
  </si>
  <si>
    <t>desert beauty</t>
  </si>
  <si>
    <t>desert beardtongue</t>
  </si>
  <si>
    <t>desert ageratina</t>
  </si>
  <si>
    <t>depressed wild buckwheat</t>
  </si>
  <si>
    <t>Delta tule pea</t>
  </si>
  <si>
    <t>Delta smelt</t>
  </si>
  <si>
    <t>Delta mudwort</t>
  </si>
  <si>
    <t>Delta green ground beetle</t>
  </si>
  <si>
    <t>Delta button-celery</t>
  </si>
  <si>
    <t>delicate muhly</t>
  </si>
  <si>
    <t>delicate clarkia</t>
  </si>
  <si>
    <t>delicate bluecup</t>
  </si>
  <si>
    <t>Delhi Sands flower-loving fly</t>
  </si>
  <si>
    <t>Del Norte salamander</t>
  </si>
  <si>
    <t>Del Norte pyrrocoma</t>
  </si>
  <si>
    <t>Del Norte buckwheat</t>
  </si>
  <si>
    <t>Del Mar Mesa sand aster</t>
  </si>
  <si>
    <t>Del Mar manzanita</t>
  </si>
  <si>
    <t>Dehesa nolina</t>
  </si>
  <si>
    <t>deep scarred cryptantha</t>
  </si>
  <si>
    <t>Deep Canyon snapdragon</t>
  </si>
  <si>
    <t>Dedecker's clover</t>
  </si>
  <si>
    <t>decumbent goldenbush</t>
  </si>
  <si>
    <t>deceiving sedge</t>
  </si>
  <si>
    <t>Death Valley sandpaper plant</t>
  </si>
  <si>
    <t>Death Valley round leaved phacelia</t>
  </si>
  <si>
    <t>Death Valley blue eyed grass</t>
  </si>
  <si>
    <t>Dean's milk-vetch</t>
  </si>
  <si>
    <t>Davy's sedge</t>
  </si>
  <si>
    <t>Davidson's saltscale</t>
  </si>
  <si>
    <t>Davidson's bushmallow</t>
  </si>
  <si>
    <t>Darwin Mesa milk-vetch</t>
  </si>
  <si>
    <t>Darlington's blazing star</t>
  </si>
  <si>
    <t>dark eyed gilia</t>
  </si>
  <si>
    <t>Dammer’s Blue butterfly  </t>
  </si>
  <si>
    <t>dacite manzanita</t>
  </si>
  <si>
    <t>cylindrical trichodon</t>
  </si>
  <si>
    <t>Cuyamaca raspberry</t>
  </si>
  <si>
    <t>Cuyamaca larkspur</t>
  </si>
  <si>
    <t>Cuyamaca Lake downingia</t>
  </si>
  <si>
    <t>Cuyamaca cypress</t>
  </si>
  <si>
    <t>cut leaf checkerbloom</t>
  </si>
  <si>
    <t>cut leaf anemone</t>
  </si>
  <si>
    <t>Cusick's monkeyflower</t>
  </si>
  <si>
    <t>cushion townsendia</t>
  </si>
  <si>
    <t>Cushenbury rose</t>
  </si>
  <si>
    <t>Cushenbury oxytheca</t>
  </si>
  <si>
    <t>Cushenbury milk-vetch</t>
  </si>
  <si>
    <t>Cushenbury buckwheat</t>
  </si>
  <si>
    <t>curved spine beavertail</t>
  </si>
  <si>
    <t>curved pod milk-vetch</t>
  </si>
  <si>
    <t>currant leaved desert mallow</t>
  </si>
  <si>
    <t>curly herissantia</t>
  </si>
  <si>
    <t>Cup Lake draba</t>
  </si>
  <si>
    <t>Cunningham Marsh cinquefoil</t>
  </si>
  <si>
    <t>Cuesta Ridge thistle</t>
  </si>
  <si>
    <t>Cuesta Pass checkerbloom</t>
  </si>
  <si>
    <t>Crystal Springs lessingia</t>
  </si>
  <si>
    <t>cruciform evening-primrose</t>
  </si>
  <si>
    <t>Crotch bumble bee</t>
  </si>
  <si>
    <t>Crissal thrasher</t>
  </si>
  <si>
    <t>crisp monardella</t>
  </si>
  <si>
    <t>crested potentilla</t>
  </si>
  <si>
    <t>creamy blazing star</t>
  </si>
  <si>
    <t>cream flowered bladderwort</t>
  </si>
  <si>
    <t>Crampton's tuctoria or Solano grass</t>
  </si>
  <si>
    <t>coyote gilia</t>
  </si>
  <si>
    <t>Coyote ceanothus</t>
  </si>
  <si>
    <t>Cow Head tui chub</t>
  </si>
  <si>
    <t>Coville's purple mat</t>
  </si>
  <si>
    <t>Cove's cassia</t>
  </si>
  <si>
    <t>Coulter's saltbush</t>
  </si>
  <si>
    <t>Coulter's goldfields</t>
  </si>
  <si>
    <t>Couch's spadefoot</t>
  </si>
  <si>
    <t>Cottonball Marsh pupfish</t>
  </si>
  <si>
    <t>Coronado skink</t>
  </si>
  <si>
    <t>copper flowered bird's-foot trefoil</t>
  </si>
  <si>
    <t>Cope's leopard lizard</t>
  </si>
  <si>
    <t>Cooper's hawk</t>
  </si>
  <si>
    <t>Cook's triteleia</t>
  </si>
  <si>
    <t>Cooke's phacelia</t>
  </si>
  <si>
    <t>Contra Costa wallflower</t>
  </si>
  <si>
    <t>Contra Costa manzanita</t>
  </si>
  <si>
    <t>Contra Costa goldfields</t>
  </si>
  <si>
    <t>Constance's rockcress</t>
  </si>
  <si>
    <t>Conservancy fairy shrimp</t>
  </si>
  <si>
    <t>congested headed hayfield tarplant</t>
  </si>
  <si>
    <t>Congdon's woolly sunflower</t>
  </si>
  <si>
    <t>Congdon's tarplant</t>
  </si>
  <si>
    <t>Congdon's lomatium</t>
  </si>
  <si>
    <t>Congdon's lewisia</t>
  </si>
  <si>
    <t>Conejo dudleya</t>
  </si>
  <si>
    <t>Conejo buckwheat</t>
  </si>
  <si>
    <t>Cone Peak bedstraw</t>
  </si>
  <si>
    <t>Compact daisy</t>
  </si>
  <si>
    <t>compact cobwebby thistle</t>
  </si>
  <si>
    <t>common moonwort</t>
  </si>
  <si>
    <t>Comanche Point layia</t>
  </si>
  <si>
    <t>Colusa layia</t>
  </si>
  <si>
    <t>Colusa grass</t>
  </si>
  <si>
    <t>Columbia yellow cress</t>
  </si>
  <si>
    <t>Colorado River cotton rat</t>
  </si>
  <si>
    <t>Colorado pikeminnow</t>
  </si>
  <si>
    <t>Colorado Desert fringe-toed lizard</t>
  </si>
  <si>
    <t>coho salmon - southern Oregon / northern California ESU</t>
  </si>
  <si>
    <t>coho salmon - central California coast ESU</t>
  </si>
  <si>
    <t>cocks comb cat's eye</t>
  </si>
  <si>
    <t>Cobb Mountain lupine</t>
  </si>
  <si>
    <t>coastal whiptail</t>
  </si>
  <si>
    <t>coastal triquetrella</t>
  </si>
  <si>
    <t>coastal marsh milk-vetch</t>
  </si>
  <si>
    <t>coastal goosefoot</t>
  </si>
  <si>
    <t>coastal-dunes milk-vetch</t>
  </si>
  <si>
    <t>Coastal California Gnatcatcher</t>
  </si>
  <si>
    <t>coastal cactus wren</t>
  </si>
  <si>
    <t>coastal bluff morning-glory</t>
  </si>
  <si>
    <t>Coast yellow leptosiphon</t>
  </si>
  <si>
    <t>coast woolly heads</t>
  </si>
  <si>
    <t>coast range newt</t>
  </si>
  <si>
    <t>Coast Range lomatium</t>
  </si>
  <si>
    <t>coast patch-nosed snake</t>
  </si>
  <si>
    <t>coast lily</t>
  </si>
  <si>
    <t>coast horned lizard</t>
  </si>
  <si>
    <t>coast fawn lily</t>
  </si>
  <si>
    <t>coast cutthroat trout</t>
  </si>
  <si>
    <t>coast checkerbloom</t>
  </si>
  <si>
    <t>Coachella valley milk-vetch</t>
  </si>
  <si>
    <t>Coachella Valley fringe-toed lizard</t>
  </si>
  <si>
    <t>Club-haired Mariposa-lily</t>
  </si>
  <si>
    <t>closed throated beardtongue</t>
  </si>
  <si>
    <t>Clokey's cryptantha</t>
  </si>
  <si>
    <t>Clifton's eremogone</t>
  </si>
  <si>
    <t>cliff spurge</t>
  </si>
  <si>
    <t>cliff cinquefoil</t>
  </si>
  <si>
    <t>Clear Lake tule perch</t>
  </si>
  <si>
    <t>Clear Lake hitch</t>
  </si>
  <si>
    <t>Clark Mountain spurge</t>
  </si>
  <si>
    <t>Clark Mountain monardella</t>
  </si>
  <si>
    <t>Clark Mountain green gentian</t>
  </si>
  <si>
    <t>Clara Hunt's milk-vetch</t>
  </si>
  <si>
    <t>Cima milk-vetch</t>
  </si>
  <si>
    <t>Ciervo aegilian scarab beetle</t>
  </si>
  <si>
    <t>Cienega Seca oxytheca</t>
  </si>
  <si>
    <t>Chorro Creek bog thistle</t>
  </si>
  <si>
    <t>Choris' popcornflower</t>
  </si>
  <si>
    <t>chinook salmon - upper Klamath and Trinity Rivers ESU</t>
  </si>
  <si>
    <t>chinook salmon - Sacramento River winter-run ESU</t>
  </si>
  <si>
    <t>chinook salmon - Central Valley spring-run ESU</t>
  </si>
  <si>
    <t>chinook salmon - California coastal ESU</t>
  </si>
  <si>
    <t>Chinese Camp brodiaea</t>
  </si>
  <si>
    <t>Chimney Creek nemacladus</t>
  </si>
  <si>
    <t>chickweed oxytheca</t>
  </si>
  <si>
    <t>Charlotte's phacelia</t>
  </si>
  <si>
    <t>Charleston sandwort</t>
  </si>
  <si>
    <t>chaparral sedge</t>
  </si>
  <si>
    <t>chaparral sand verbena</t>
  </si>
  <si>
    <t>Chaparral ragwort</t>
  </si>
  <si>
    <t>chaparral nolina</t>
  </si>
  <si>
    <t>chaparral harebell</t>
  </si>
  <si>
    <t>chaparral ash</t>
  </si>
  <si>
    <t>Channel Islands spotted skunk</t>
  </si>
  <si>
    <t>Channel Island song sparrow</t>
  </si>
  <si>
    <t>Chambers' physaria</t>
  </si>
  <si>
    <t>Chace juga</t>
  </si>
  <si>
    <t>central California roach</t>
  </si>
  <si>
    <t>Cedros Island oak</t>
  </si>
  <si>
    <t>Cedars manzanita</t>
  </si>
  <si>
    <t>Cedars fairy lantern</t>
  </si>
  <si>
    <t>Cedars buckwheat</t>
  </si>
  <si>
    <t>cave myotis</t>
  </si>
  <si>
    <t>cave evening-primrose</t>
  </si>
  <si>
    <t>Catalina mariposa-lily</t>
  </si>
  <si>
    <t>Catalina Island mountain-mahogany</t>
  </si>
  <si>
    <t>Catalina Island dudleya</t>
  </si>
  <si>
    <t>Catalina crossosoma</t>
  </si>
  <si>
    <t>Castle Crags ivesia</t>
  </si>
  <si>
    <t>Castle Crags harebell</t>
  </si>
  <si>
    <t>Casey's June beetle</t>
  </si>
  <si>
    <t>Cascades frog</t>
  </si>
  <si>
    <t>Cascade stonecrop</t>
  </si>
  <si>
    <t>Cascade grass of Parnassus</t>
  </si>
  <si>
    <t>Cascade downingia</t>
  </si>
  <si>
    <t>Cascade alpine campion</t>
  </si>
  <si>
    <t>Carson wandering skipper</t>
  </si>
  <si>
    <t>Carson Valley monkeyflower</t>
  </si>
  <si>
    <t>Carrizo Plain crownscale</t>
  </si>
  <si>
    <t>Carquinez goldenbush</t>
  </si>
  <si>
    <t>Carmel Valley malacothrix</t>
  </si>
  <si>
    <t>Carmel Valley bushmallow</t>
  </si>
  <si>
    <t>Caribou coffeeberry</t>
  </si>
  <si>
    <t>caper fruited tropidocarpum</t>
  </si>
  <si>
    <t>Canyon Creek stonecrop</t>
  </si>
  <si>
    <t>Cantelow's lewisia</t>
  </si>
  <si>
    <t>canescent draba</t>
  </si>
  <si>
    <t>candleholder dudleya</t>
  </si>
  <si>
    <t>Canadian buffaloberry</t>
  </si>
  <si>
    <t>Campbell's liverwort</t>
  </si>
  <si>
    <t>Cambria morning-glory</t>
  </si>
  <si>
    <t>Camatta Canyon amole</t>
  </si>
  <si>
    <t>callippe silverspot butterfly</t>
  </si>
  <si>
    <t>Callahan's mariposa-lily</t>
  </si>
  <si>
    <t>Calistoga popcornflower</t>
  </si>
  <si>
    <t>Calistoga ceanothus</t>
  </si>
  <si>
    <t>California twisted spikerush</t>
  </si>
  <si>
    <t>California tiger salamander</t>
  </si>
  <si>
    <t xml:space="preserve">California spotted owl - Sierra Nevada DPS (FPT; CDFW SSC; FSS; BLM:S; Habitat description: dense, old growth, multi-layered forest stands with large trees and snags) - Within USFS Region 5 California Spotted owl PAC, Territories, and
/or
Observations GIS (suitable habitat). </t>
  </si>
  <si>
    <t>California spotted owl - Sierra Nevada DPS</t>
  </si>
  <si>
    <t xml:space="preserve">California spotted owl - Coastal-Southern California DPS (FPE; CDFW SSC; FSS; BLM:S; Habitat description: dense, old growth, multi-layered forest stands with large trees and snags) - Within USFS Region 5 California Spotted owl PAC, Territories, and
/or
Observations GIS (suitable habitat). </t>
  </si>
  <si>
    <t>California spotted owl - Coastal-Southern California DPS</t>
  </si>
  <si>
    <t>California sedge</t>
  </si>
  <si>
    <t>California seablite</t>
  </si>
  <si>
    <t>California screw moss</t>
  </si>
  <si>
    <t>California saw grass</t>
  </si>
  <si>
    <t>California satintail</t>
  </si>
  <si>
    <t>California Ridgway's rail</t>
  </si>
  <si>
    <t>California red-legged frog</t>
  </si>
  <si>
    <t>California orcutt grass</t>
  </si>
  <si>
    <t>California muhly</t>
  </si>
  <si>
    <t>California marina</t>
  </si>
  <si>
    <t>California legless lizard</t>
  </si>
  <si>
    <t>California least tern</t>
  </si>
  <si>
    <t>California leaf-nosed bat</t>
  </si>
  <si>
    <t>California jewelflower</t>
  </si>
  <si>
    <t>California horned lark</t>
  </si>
  <si>
    <t>California gull</t>
  </si>
  <si>
    <t>California golden trout</t>
  </si>
  <si>
    <t>California gnatcatcher</t>
  </si>
  <si>
    <t>California glossy snake</t>
  </si>
  <si>
    <t>California globe mallow</t>
  </si>
  <si>
    <t>California giant salamander</t>
  </si>
  <si>
    <t>California freshwater shrimp</t>
  </si>
  <si>
    <t>California floater</t>
  </si>
  <si>
    <t>California draba</t>
  </si>
  <si>
    <t>California ditaxis</t>
  </si>
  <si>
    <t>California dissanthelium</t>
  </si>
  <si>
    <t>California diplectronan caddisfly</t>
  </si>
  <si>
    <t>California dandelion</t>
  </si>
  <si>
    <t>California Condor</t>
  </si>
  <si>
    <t>California Brown Pelican</t>
  </si>
  <si>
    <t>California black rail</t>
  </si>
  <si>
    <t>California beardtongue</t>
  </si>
  <si>
    <t>California beaked-rush</t>
  </si>
  <si>
    <t>California ayenia</t>
  </si>
  <si>
    <t>California alkali grass</t>
  </si>
  <si>
    <t>California adolphia</t>
  </si>
  <si>
    <t>calico monkeyflower</t>
  </si>
  <si>
    <t>cackling goose</t>
  </si>
  <si>
    <t>Butterworth's buckwheat</t>
  </si>
  <si>
    <t>buttercup-leaf hemieva</t>
  </si>
  <si>
    <t>Butte County morning-glory</t>
  </si>
  <si>
    <t>Butte County meadowfoam</t>
  </si>
  <si>
    <t>Butte County golden clover</t>
  </si>
  <si>
    <t>Butte County fritillary</t>
  </si>
  <si>
    <t>Butte County checkerbloom</t>
  </si>
  <si>
    <t>Butano Ridge cypress</t>
  </si>
  <si>
    <t>Burrowing owl</t>
  </si>
  <si>
    <t>burro grass</t>
  </si>
  <si>
    <t>Burke's goldfields</t>
  </si>
  <si>
    <t>bunchberry</t>
  </si>
  <si>
    <t>Bullfrog Mountain pea</t>
  </si>
  <si>
    <t>bull trout</t>
  </si>
  <si>
    <t>bulbil onion</t>
  </si>
  <si>
    <t>Buena Vista Lake ornate shrew</t>
  </si>
  <si>
    <t>brownish beaked-rush</t>
  </si>
  <si>
    <t>brown-crested flycatcher</t>
  </si>
  <si>
    <t>brown turbans</t>
  </si>
  <si>
    <t>brook pocket moss</t>
  </si>
  <si>
    <t>broad-nerved hump moss</t>
  </si>
  <si>
    <t>broad-keeled milk-vetch</t>
  </si>
  <si>
    <t>brittlescale</t>
  </si>
  <si>
    <t>brittle prickly-pear</t>
  </si>
  <si>
    <t>bristly sedge</t>
  </si>
  <si>
    <t>bristlecone fir</t>
  </si>
  <si>
    <t>bristlecone cryptantha</t>
  </si>
  <si>
    <t>bristle-stalked sedge</t>
  </si>
  <si>
    <t>bright green dudleya</t>
  </si>
  <si>
    <t>Brewer's western flax</t>
  </si>
  <si>
    <t>Brewer's spineflower</t>
  </si>
  <si>
    <t>Breedlove's buckwheat</t>
  </si>
  <si>
    <t>Brazilian watermeal</t>
  </si>
  <si>
    <t>Braunton's milk-vetch</t>
  </si>
  <si>
    <t>Brand's star phacelia</t>
  </si>
  <si>
    <t>Brandegee's sage</t>
  </si>
  <si>
    <t>Brandegee's eriastrum</t>
  </si>
  <si>
    <t>Brandegee's clarkia</t>
  </si>
  <si>
    <t>Boyd's monardella</t>
  </si>
  <si>
    <t>box bedstraw</t>
  </si>
  <si>
    <t>bottle liverwort</t>
  </si>
  <si>
    <t>Borrego bedstraw</t>
  </si>
  <si>
    <t>Booth's hairy evening-primrose</t>
  </si>
  <si>
    <t>Booth's evening-primrose</t>
  </si>
  <si>
    <t>bonytail</t>
  </si>
  <si>
    <t>Bonny Doon manzanita</t>
  </si>
  <si>
    <t>Bolander's woodreed</t>
  </si>
  <si>
    <t>Bolander's water hemlock</t>
  </si>
  <si>
    <t>Bolander's horkelia</t>
  </si>
  <si>
    <t>Bolander's clover</t>
  </si>
  <si>
    <t>Bolander's catchfly</t>
  </si>
  <si>
    <t>Bolander's bruchia</t>
  </si>
  <si>
    <t>Bolander's beach pine</t>
  </si>
  <si>
    <t>Boisduval's blue</t>
  </si>
  <si>
    <t>Boggs Lake hedge-hyssop</t>
  </si>
  <si>
    <t>bog sandwort</t>
  </si>
  <si>
    <t>Bodie Hills rockcress</t>
  </si>
  <si>
    <t>Bodie Hills cusickiella</t>
  </si>
  <si>
    <t>blushing wild buckwheat</t>
  </si>
  <si>
    <t>blunt-nosed leopard lizard</t>
  </si>
  <si>
    <t>blunt-fruited sweet-cicely</t>
  </si>
  <si>
    <t>bluff wallflower</t>
  </si>
  <si>
    <t>blue pendent-pod oxytrope</t>
  </si>
  <si>
    <t>Blue Creek stonecrop</t>
  </si>
  <si>
    <t>blue coast gilia</t>
  </si>
  <si>
    <t>blue chub</t>
  </si>
  <si>
    <t>blue alpine phacelia</t>
  </si>
  <si>
    <t>Blochman's leafy daisy</t>
  </si>
  <si>
    <t>Blochman's dudleya</t>
  </si>
  <si>
    <t>Blasdale's bent grass</t>
  </si>
  <si>
    <t>Blandow's bog moss</t>
  </si>
  <si>
    <t>Blakley's spineflower</t>
  </si>
  <si>
    <t>Blair's munzothamnus</t>
  </si>
  <si>
    <t>Blair Valley pepper grass</t>
  </si>
  <si>
    <t>black-tailed gnatcatcher</t>
  </si>
  <si>
    <t>black toad</t>
  </si>
  <si>
    <t>black tern</t>
  </si>
  <si>
    <t>black swift</t>
  </si>
  <si>
    <t>black storm-petrel</t>
  </si>
  <si>
    <t>black skimmer</t>
  </si>
  <si>
    <t>Black Rock potentilla</t>
  </si>
  <si>
    <t>black milk-vetch</t>
  </si>
  <si>
    <t>black-flowered figwort</t>
  </si>
  <si>
    <t>black crowberry</t>
  </si>
  <si>
    <t>black bog-rush</t>
  </si>
  <si>
    <t>black abalone</t>
  </si>
  <si>
    <t>bitter hymenoxys</t>
  </si>
  <si>
    <t>Bisbee Peak rush-rose</t>
  </si>
  <si>
    <t>bird-foot checkerbloom</t>
  </si>
  <si>
    <t>bigeye marbled sculpin</t>
  </si>
  <si>
    <t>big-eared kangaroo rat</t>
  </si>
  <si>
    <t>big tarplant</t>
  </si>
  <si>
    <t>big-scale balsamroot</t>
  </si>
  <si>
    <t>big-leaved crownbeard</t>
  </si>
  <si>
    <t>big free-tailed bat</t>
  </si>
  <si>
    <t>Big Bear Valley woollypod</t>
  </si>
  <si>
    <t>Big Bear Valley sandwort</t>
  </si>
  <si>
    <t>Big Bear Valley phlox</t>
  </si>
  <si>
    <t>Big Bear Valley milk-vetch</t>
  </si>
  <si>
    <t>Big Bar hesperian</t>
  </si>
  <si>
    <t>Betty's dudleya</t>
  </si>
  <si>
    <t>Berry's morning-glory</t>
  </si>
  <si>
    <t>bent-flowered fiddleneck</t>
  </si>
  <si>
    <t>Bensoniella</t>
  </si>
  <si>
    <t>Bendire's thrasher</t>
  </si>
  <si>
    <t>Ben Lomond spineflower</t>
  </si>
  <si>
    <t>Ben Lomond buckwheat</t>
  </si>
  <si>
    <t>Bell's sage sparrow</t>
  </si>
  <si>
    <t>Bellinger's meadowfoam</t>
  </si>
  <si>
    <t>Belding's savannah sparrow</t>
  </si>
  <si>
    <t>Behren's silverspot butterfly</t>
  </si>
  <si>
    <t>Bebb's willow</t>
  </si>
  <si>
    <t>Beaver Dam breadroot</t>
  </si>
  <si>
    <t>beautiful sagebrush bluebells</t>
  </si>
  <si>
    <t>Beautiful cinquefoil</t>
  </si>
  <si>
    <t>Beautiful cholla</t>
  </si>
  <si>
    <t>bearded popcornflower</t>
  </si>
  <si>
    <t>bearded lupine</t>
  </si>
  <si>
    <t>bear valley pyrrocoma</t>
  </si>
  <si>
    <t>Bear Valley checkerbloom</t>
  </si>
  <si>
    <t>Bear Lake buckwheat</t>
  </si>
  <si>
    <t>beaked tracyina</t>
  </si>
  <si>
    <t>beaked clarkia</t>
  </si>
  <si>
    <t>Beach spectaclepod</t>
  </si>
  <si>
    <t>Beach layia</t>
  </si>
  <si>
    <t>beach goldenaster</t>
  </si>
  <si>
    <t>Bay checkerspot butterfly</t>
  </si>
  <si>
    <t>Barton Flats horkelia</t>
  </si>
  <si>
    <t>Barstow woolly sunflower</t>
  </si>
  <si>
    <t>Barron's buckwheat</t>
  </si>
  <si>
    <t>Barneby's phacelia</t>
  </si>
  <si>
    <t>Barneby's beardtongue</t>
  </si>
  <si>
    <t>Barefoot banded gecko</t>
  </si>
  <si>
    <t>bare-stem larkspur</t>
  </si>
  <si>
    <t>Bank swallow</t>
  </si>
  <si>
    <t>banded Gila monster</t>
  </si>
  <si>
    <t>Ballona cinquefoil</t>
  </si>
  <si>
    <t>Baldwin Lake linanthus</t>
  </si>
  <si>
    <t>Bald Mountain milk-vetch</t>
  </si>
  <si>
    <t>Bald eagle</t>
  </si>
  <si>
    <t>bald daisy</t>
  </si>
  <si>
    <t>Bakersfield smallscale</t>
  </si>
  <si>
    <t>Bakersfield legless lizard</t>
  </si>
  <si>
    <t>Bakersfield cactus</t>
  </si>
  <si>
    <t>Baker's navarretia</t>
  </si>
  <si>
    <t>Baker's meadowfoam</t>
  </si>
  <si>
    <t>Baker's manzanita</t>
  </si>
  <si>
    <t>Baker's larkspur</t>
  </si>
  <si>
    <t>Baker's goldfields</t>
  </si>
  <si>
    <t>Baker's globe mallow</t>
  </si>
  <si>
    <t>Baja rock lichen</t>
  </si>
  <si>
    <t>Baja navarretia</t>
  </si>
  <si>
    <t>Baja California ipomopsis</t>
  </si>
  <si>
    <t>Baja California coachwhip</t>
  </si>
  <si>
    <t>Baja California birdbush</t>
  </si>
  <si>
    <t>Bailey's ivesia</t>
  </si>
  <si>
    <t>Bailey's greasewood</t>
  </si>
  <si>
    <t>Badger Flat threadplant</t>
  </si>
  <si>
    <t>Aven Nelson's phacelia</t>
  </si>
  <si>
    <t>Austin's astragalus</t>
  </si>
  <si>
    <t>ashy storm-petrel</t>
  </si>
  <si>
    <t>Ashland thistle</t>
  </si>
  <si>
    <t>Ash Valley milk-vetch</t>
  </si>
  <si>
    <t>Ash Meadows gumplant</t>
  </si>
  <si>
    <t>Ash Meadows daisy</t>
  </si>
  <si>
    <t>ash-gray paintbrush</t>
  </si>
  <si>
    <t>Ash Creek ivesia</t>
  </si>
  <si>
    <t xml:space="preserve">arroyo toad (FE; CDFW SSC; Upland Habitat description: sycamore-cottonwood woodlands, oak woodlands, coastal sage scrub, chaparral, and grassland; with less than 82-ft elevation gain and less than 1-mi horizontal distance from the nearest suitable aquatic habitat) - Within 1-mi of a CNDDB/SCE/USFS occurrence record (upland habitat present and within ARTO BO). </t>
  </si>
  <si>
    <t xml:space="preserve">arroyo toad (FE; CDFW SSC; Aquatic Habitat description: within 150-ft of washes and arroyos, or sandy riverbanks and riparian areas with willows, sycamores, oaks, cottonwoods) - Within 1-mi of a CNDDB/SCE/USFS occurrence record (aquatic habitat present and within ARTO BO). </t>
  </si>
  <si>
    <t>arroyo toad</t>
  </si>
  <si>
    <t>Arroyo Seco bushmallow</t>
  </si>
  <si>
    <t>Arroyo de la Cruz mariposa-lily</t>
  </si>
  <si>
    <t>Arroyo de la Cruz manzanita</t>
  </si>
  <si>
    <t>Arroyo de la Cruz lousewort</t>
  </si>
  <si>
    <t>arroyo chub</t>
  </si>
  <si>
    <t>Arrowhead Blue butterfly </t>
  </si>
  <si>
    <t>aromatic canyon gooseberry</t>
  </si>
  <si>
    <t>Arizona spurge</t>
  </si>
  <si>
    <t>Arizona pussypaws</t>
  </si>
  <si>
    <t>Arizona pholistoma</t>
  </si>
  <si>
    <t>Arizona Myotis</t>
  </si>
  <si>
    <t>Arizona desert-thorn</t>
  </si>
  <si>
    <t>Arizona cottontop</t>
  </si>
  <si>
    <t>Arizona carlowrightia</t>
  </si>
  <si>
    <t>Arizona Bell's vireo</t>
  </si>
  <si>
    <t>arcuate bushmallow</t>
  </si>
  <si>
    <t>arctic starflower</t>
  </si>
  <si>
    <t>Arburua Ranch jewelflower</t>
  </si>
  <si>
    <t>appressed muhly</t>
  </si>
  <si>
    <t>Applegate stonecrop</t>
  </si>
  <si>
    <t>aphanisma</t>
  </si>
  <si>
    <t>aparejo grass</t>
  </si>
  <si>
    <t>Apache fritillary</t>
  </si>
  <si>
    <t>Antioch Dunes evening-primrose</t>
  </si>
  <si>
    <t>Antioch Dunes buckwheat</t>
  </si>
  <si>
    <t>Anthony Peak lupine</t>
  </si>
  <si>
    <t>annual rock-nettle</t>
  </si>
  <si>
    <t>angel's hair lichen</t>
  </si>
  <si>
    <t>angel's trumpets</t>
  </si>
  <si>
    <t>Andrew's marble butterfly </t>
  </si>
  <si>
    <t>Anderson's manzanita</t>
  </si>
  <si>
    <t>Anacapa Island deer mouse</t>
  </si>
  <si>
    <t>American white pelican</t>
  </si>
  <si>
    <t>American scheuchzeria</t>
  </si>
  <si>
    <t>American saw-wort</t>
  </si>
  <si>
    <t>American riella</t>
  </si>
  <si>
    <t>American peregrine falcon</t>
  </si>
  <si>
    <t>American manna grass</t>
  </si>
  <si>
    <t>American bugseed</t>
  </si>
  <si>
    <t>American badger</t>
  </si>
  <si>
    <t>Amargosa vole</t>
  </si>
  <si>
    <t>Amargosa pupfish</t>
  </si>
  <si>
    <t>Amargosa nitrophila</t>
  </si>
  <si>
    <t>Amargosa Canyon speckled dace</t>
  </si>
  <si>
    <t>Amargosa beardtongue</t>
  </si>
  <si>
    <t>Alvin Meadow bedstraw</t>
  </si>
  <si>
    <t>Alverson's foxtail cactus</t>
  </si>
  <si>
    <t>alpine smelowskia</t>
  </si>
  <si>
    <t>alpine marsh violet</t>
  </si>
  <si>
    <t>alpine jewelflower</t>
  </si>
  <si>
    <t>alpine dusty maidens</t>
  </si>
  <si>
    <t>alpine crisp moss</t>
  </si>
  <si>
    <t>Allen's pentachaeta</t>
  </si>
  <si>
    <t>alkali tansy-sage</t>
  </si>
  <si>
    <t>alkali sink goldfields</t>
  </si>
  <si>
    <t>alkali milk-vetch</t>
  </si>
  <si>
    <t>alkali marsh aster</t>
  </si>
  <si>
    <t>alkali mariposa-lily</t>
  </si>
  <si>
    <t>Alkali ivesia</t>
  </si>
  <si>
    <t>alkali hymenoxys</t>
  </si>
  <si>
    <t>Algodones Dunes sunflower</t>
  </si>
  <si>
    <t>Alexander's buckwheat</t>
  </si>
  <si>
    <t>Alexander’s buckwheat</t>
  </si>
  <si>
    <t>Aleppo avens</t>
  </si>
  <si>
    <t>alder buckthorn</t>
  </si>
  <si>
    <t>Alameda whipsnake</t>
  </si>
  <si>
    <t>Alameda song sparrow</t>
  </si>
  <si>
    <t>Alameda Island mole</t>
  </si>
  <si>
    <t>Ahart's paronychia</t>
  </si>
  <si>
    <t>Ahart's dwarf rush</t>
  </si>
  <si>
    <t>Ahart's buckwheat</t>
  </si>
  <si>
    <t>Agoura Hills dudleya</t>
  </si>
  <si>
    <t>Adobe yampah</t>
  </si>
  <si>
    <t>adobe sanicle</t>
  </si>
  <si>
    <t>adobe lomatium</t>
  </si>
  <si>
    <t>adobe lily</t>
  </si>
  <si>
    <t>Abrams' spurge</t>
  </si>
  <si>
    <t>Abrams' oxytheca</t>
  </si>
  <si>
    <t>Abrams' onion</t>
  </si>
  <si>
    <t>Abert's sanvitalia</t>
  </si>
  <si>
    <t>Abbott's bush-mallow</t>
  </si>
  <si>
    <t>A cave obligate pseudoscorpion</t>
  </si>
  <si>
    <t xml:space="preserve">A pre-construction nesting bird/woodpecker survey is required for work activities that occur during nesting bird season. </t>
  </si>
  <si>
    <t>00_Woodpeckers</t>
  </si>
  <si>
    <t xml:space="preserve">A pre-construction nesting bird survey is required for work activities that occur during nesting bird season.  </t>
  </si>
  <si>
    <t>NBS</t>
  </si>
  <si>
    <t>00_Nesting Birds</t>
  </si>
  <si>
    <t xml:space="preserve">Invasive Plant - Within USFS Invasive plant record. </t>
  </si>
  <si>
    <t>00_Invasive Plants</t>
  </si>
  <si>
    <t>No known listed or fully protected biological resources are likely to occur near the work area.</t>
  </si>
  <si>
    <t xml:space="preserve">Implement Standard Environmental Requirements. </t>
  </si>
  <si>
    <t>0_None</t>
  </si>
  <si>
    <t>Wetlands/Waters Monitor: A wetlands monitor is required onsite during work activities and related actions.</t>
  </si>
  <si>
    <t>Per SCE determination, Wetlands/Waters Monitor: A wetlands monitor is required onsite during work activities and related actions.</t>
  </si>
  <si>
    <t xml:space="preserve">Per SCE determination, Implement Standard Environmental Requirements. </t>
  </si>
  <si>
    <t xml:space="preserve">No W/W concerns, Implement Standard Environmental Requirements.  </t>
  </si>
  <si>
    <t>Use the MSUP template here https://envirointel.sharepoint.com/:x:/r/sites/SCEVMEnviro-IntelSubcontractors/_layouts/15/Doc.aspx?sourcedoc=%7BED49D9BB-F1D5-4389-8721-BD354AC881E5%7D&amp;file=MSUP%20and%20NPS%20Waters%20Review%20Template.xlsx&amp;action=default&amp;mobileredirect=true</t>
  </si>
  <si>
    <t>_Waters Review Language</t>
  </si>
  <si>
    <t>RPM Translation (4)</t>
  </si>
  <si>
    <t>RPM (4)</t>
  </si>
  <si>
    <t>Review Language (4)</t>
  </si>
  <si>
    <t>RPM Translation (3)</t>
  </si>
  <si>
    <t>RPM (3)</t>
  </si>
  <si>
    <t>Review Language (3)</t>
  </si>
  <si>
    <t>RPM Translation (2)</t>
  </si>
  <si>
    <t>RPM (2)</t>
  </si>
  <si>
    <t>Review Language (2)</t>
  </si>
  <si>
    <t>RPM Translation (1)</t>
  </si>
  <si>
    <t>RPM (1)</t>
  </si>
  <si>
    <t>Review Language (1)</t>
  </si>
  <si>
    <t>Class Type</t>
  </si>
  <si>
    <t>RPM (DNO)</t>
  </si>
  <si>
    <t>Review Language (DNO)</t>
  </si>
  <si>
    <t>Pre- activity survey</t>
  </si>
  <si>
    <t>Species Specific Guidance</t>
  </si>
  <si>
    <t>Impact Buffer</t>
  </si>
  <si>
    <t>Row type</t>
  </si>
  <si>
    <t>Taxon</t>
  </si>
  <si>
    <t>Protect on USFS</t>
  </si>
  <si>
    <t>Habitat</t>
  </si>
  <si>
    <t>Scientific Name</t>
  </si>
  <si>
    <t>Species</t>
  </si>
  <si>
    <r>
      <rPr>
        <sz val="8"/>
        <color rgb="FFFFFF00"/>
        <rFont val="Calibri"/>
        <scheme val="minor"/>
      </rPr>
      <t xml:space="preserve">****NEW. Include review information with the following headers
</t>
    </r>
    <r>
      <rPr>
        <sz val="8"/>
        <color rgb="FFED7D31"/>
        <rFont val="Calibri"/>
        <scheme val="minor"/>
      </rPr>
      <t xml:space="preserve">POTENTIAL TO OCCUR:
</t>
    </r>
    <r>
      <rPr>
        <sz val="8"/>
        <color rgb="FFFFFFFF"/>
        <rFont val="Calibri"/>
        <scheme val="minor"/>
      </rPr>
      <t xml:space="preserve">A pre-construction nesting bird survey is required for work activities that occur during nesting bird season.  
Osprey (CDFW WL; SNF:SCC; Habitat description: coniferous forest near fish-bearing waterbodies) - Within 1-mi of a USFS occurrence record (habitat present). 
</t>
    </r>
    <r>
      <rPr>
        <sz val="8"/>
        <color rgb="FFED7D31"/>
        <rFont val="Calibri"/>
        <scheme val="minor"/>
      </rPr>
      <t xml:space="preserve">DOES NOT OCCUR:
</t>
    </r>
    <r>
      <rPr>
        <sz val="8"/>
        <color rgb="FFFFFFFF"/>
        <rFont val="Calibri"/>
        <scheme val="minor"/>
      </rPr>
      <t xml:space="preserve">short-leaved hulsea (FSS; CRPR 1B.2; Habitat description: disturbed, gravelly soils, open areas in conifer forest) - Within 1-mi of CNDDB and SCE occurrence records (unsuitable habitat). </t>
    </r>
  </si>
  <si>
    <r>
      <rPr>
        <b/>
        <u/>
        <sz val="9"/>
        <color rgb="FFFFFFFF"/>
        <rFont val="Calibri"/>
        <scheme val="minor"/>
      </rPr>
      <t xml:space="preserve">How to Use:
</t>
    </r>
    <r>
      <rPr>
        <sz val="9"/>
        <color rgb="FFFFFFFF"/>
        <rFont val="Calibri"/>
        <scheme val="minor"/>
      </rPr>
      <t>Class II: Adjust layer/radii to align with forest requirements 
Note that ANF requires distance and direction for their T&amp;E layers</t>
    </r>
  </si>
  <si>
    <r>
      <rPr>
        <b/>
        <u/>
        <sz val="9"/>
        <color rgb="FFFFFFFF"/>
        <rFont val="Calibri"/>
        <scheme val="minor"/>
      </rPr>
      <t xml:space="preserve">Class II Definition:
</t>
    </r>
    <r>
      <rPr>
        <sz val="9"/>
        <color rgb="FFFFFFFF"/>
        <rFont val="Calibri"/>
        <scheme val="minor"/>
      </rPr>
      <t>• SNF:  Tree removal  - Greater than or equal to 10”     
• Non SNF:   Tree removal  - Greater than or equal to 8”   
• First-time structure brushing   </t>
    </r>
  </si>
  <si>
    <t>Option 4</t>
  </si>
  <si>
    <t>Option 3</t>
  </si>
  <si>
    <t>Option 2</t>
  </si>
  <si>
    <t>Option 1</t>
  </si>
  <si>
    <t>Options 1-4 (unless otherwise noted)</t>
  </si>
  <si>
    <t>Does Not Occur</t>
  </si>
  <si>
    <t xml:space="preserve">USFS MSUP Class II Reviews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</si>
</sst>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Calibri"/>
      <family val="2"/>
      <scheme val="minor"/>
    </font>
    <font>
      <b/>
      <sz val="11"/>
      <color theme="1"/>
      <name val="Calibri"/>
      <family val="2"/>
      <scheme val="minor"/>
    </font>
    <font>
      <sz val="11"/>
      <color rgb="FF000000"/>
      <name val="Calibri"/>
      <family val="2"/>
      <scheme val="minor"/>
    </font>
    <font>
      <i/>
      <sz val="8"/>
      <color theme="1"/>
      <name val="Calibri"/>
      <scheme val="minor"/>
    </font>
    <font>
      <i/>
      <sz val="10"/>
      <color theme="9" tint="-0.499984740745262"/>
      <name val="Calibri"/>
      <scheme val="minor"/>
    </font>
    <font>
      <i/>
      <sz val="10"/>
      <color theme="5" tint="-0.499984740745262"/>
      <name val="Calibri"/>
      <scheme val="minor"/>
    </font>
    <font>
      <sz val="11"/>
      <color rgb="FF000000"/>
      <name val="Calibri"/>
      <family val="2"/>
    </font>
    <font>
      <b/>
      <sz val="10"/>
      <color rgb="FF354052"/>
      <name val="Segoe UI"/>
      <family val="2"/>
    </font>
    <font>
      <sz val="14"/>
      <color theme="1"/>
      <name val="Calibri"/>
      <family val="2"/>
      <scheme val="minor"/>
    </font>
    <font>
      <b/>
      <sz val="11"/>
      <color theme="4"/>
      <name val="Calibri"/>
      <family val="2"/>
      <scheme val="minor"/>
    </font>
    <font>
      <sz val="10"/>
      <color theme="4"/>
      <name val="Calibri"/>
      <family val="2"/>
      <scheme val="minor"/>
    </font>
    <font>
      <sz val="11"/>
      <color theme="4"/>
      <name val="Calibri"/>
      <family val="2"/>
      <scheme val="minor"/>
    </font>
    <font>
      <b/>
      <sz val="12"/>
      <color rgb="FF000000"/>
      <name val="Calibri"/>
      <family val="2"/>
    </font>
    <font>
      <b/>
      <sz val="12"/>
      <color rgb="FF000000"/>
      <name val="Calibri"/>
      <family val="2"/>
      <scheme val="minor"/>
    </font>
    <font>
      <b/>
      <sz val="12"/>
      <color theme="0"/>
      <name val="Calibri"/>
      <family val="2"/>
    </font>
    <font>
      <sz val="14"/>
      <color rgb="FFFFFFFF"/>
      <name val="Calibri"/>
      <family val="2"/>
      <scheme val="minor"/>
    </font>
    <font>
      <sz val="12"/>
      <color rgb="FFFFFFFF"/>
      <name val="Calibri"/>
      <family val="2"/>
      <scheme val="minor"/>
    </font>
    <font>
      <b/>
      <sz val="12"/>
      <color rgb="FFFFFFFF"/>
      <name val="Calibri"/>
      <family val="2"/>
      <scheme val="minor"/>
    </font>
    <font>
      <b/>
      <sz val="14"/>
      <color rgb="FF000000"/>
      <name val="Calibri"/>
      <family val="2"/>
    </font>
    <font>
      <b/>
      <sz val="8"/>
      <color theme="0"/>
      <name val="Calibri"/>
      <family val="2"/>
    </font>
    <font>
      <sz val="28"/>
      <color rgb="FF000000"/>
      <name val="Calibri"/>
      <family val="2"/>
    </font>
    <font>
      <sz val="8"/>
      <color rgb="FFFFFFFF"/>
      <name val="Calibri"/>
      <scheme val="minor"/>
    </font>
    <font>
      <sz val="8"/>
      <color rgb="FFFFFF00"/>
      <name val="Calibri"/>
      <scheme val="minor"/>
    </font>
    <font>
      <sz val="8"/>
      <color rgb="FFED7D31"/>
      <name val="Calibri"/>
      <scheme val="minor"/>
    </font>
    <font>
      <sz val="9"/>
      <color rgb="FFFFFFFF"/>
      <name val="Calibri"/>
      <scheme val="minor"/>
    </font>
    <font>
      <b/>
      <u/>
      <sz val="9"/>
      <color rgb="FFFFFFFF"/>
      <name val="Calibri"/>
      <scheme val="minor"/>
    </font>
    <font>
      <b/>
      <sz val="24"/>
      <color theme="0"/>
      <name val="Calibri"/>
      <family val="2"/>
      <scheme val="minor"/>
    </font>
    <font>
      <b/>
      <sz val="24"/>
      <color rgb="FFFFFFFF"/>
      <name val="Calibri"/>
      <scheme val="minor"/>
    </font>
  </fonts>
  <fills count="16">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2F2F2"/>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595959"/>
        <bgColor indexed="64"/>
      </patternFill>
    </fill>
    <fill>
      <patternFill patternType="solid">
        <fgColor theme="1" tint="0.249977111117893"/>
        <bgColor indexed="64"/>
      </patternFill>
    </fill>
    <fill>
      <patternFill patternType="solid">
        <fgColor theme="1"/>
        <bgColor indexed="64"/>
      </patternFill>
    </fill>
    <fill>
      <patternFill patternType="solid">
        <fgColor theme="7"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top/>
      <bottom style="thin">
        <color auto="1"/>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auto="1"/>
      </left>
      <right style="thin">
        <color auto="1"/>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auto="1"/>
      </left>
      <right/>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diagonal/>
    </border>
    <border>
      <left/>
      <right style="medium">
        <color rgb="FF000000"/>
      </right>
      <top/>
      <bottom/>
      <diagonal/>
    </border>
  </borders>
  <cellStyleXfs count="1">
    <xf numFmtId="0" fontId="0" fillId="0" borderId="0"/>
  </cellStyleXfs>
  <cellXfs count="87">
    <xf numFmtId="0" fontId="0" fillId="0" borderId="0" xfId="0"/>
    <xf numFmtId="0" fontId="0" fillId="0" borderId="0" xfId="0"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center" vertical="top" wrapText="1"/>
    </xf>
    <xf numFmtId="0" fontId="1" fillId="0" borderId="0" xfId="0" applyFont="1" applyAlignment="1">
      <alignment horizontal="left" vertical="top" wrapText="1"/>
    </xf>
    <xf numFmtId="0" fontId="3" fillId="0" borderId="6" xfId="0" applyFont="1" applyBorder="1" applyAlignment="1">
      <alignment horizontal="left" vertical="top" wrapText="1"/>
    </xf>
    <xf numFmtId="0" fontId="4" fillId="4" borderId="6" xfId="0" applyFont="1" applyFill="1" applyBorder="1" applyAlignment="1">
      <alignment horizontal="left" vertical="top" wrapText="1"/>
    </xf>
    <xf numFmtId="0" fontId="3" fillId="0" borderId="6" xfId="0" applyFont="1" applyBorder="1" applyAlignment="1">
      <alignment vertical="top" wrapText="1"/>
    </xf>
    <xf numFmtId="0" fontId="4" fillId="2" borderId="6" xfId="0" applyFont="1" applyFill="1" applyBorder="1" applyAlignment="1">
      <alignment vertical="top" wrapText="1"/>
    </xf>
    <xf numFmtId="0" fontId="3" fillId="5" borderId="6" xfId="0" applyFont="1" applyFill="1" applyBorder="1" applyAlignment="1">
      <alignment horizontal="left" vertical="top" wrapText="1"/>
    </xf>
    <xf numFmtId="0" fontId="4" fillId="2" borderId="5" xfId="0" applyFont="1" applyFill="1" applyBorder="1" applyAlignment="1">
      <alignment horizontal="left" vertical="top" wrapText="1"/>
    </xf>
    <xf numFmtId="0" fontId="3" fillId="5" borderId="0" xfId="0" applyFont="1" applyFill="1" applyAlignment="1">
      <alignment horizontal="left" vertical="top" wrapText="1"/>
    </xf>
    <xf numFmtId="0" fontId="5" fillId="6" borderId="6" xfId="0" applyFont="1" applyFill="1" applyBorder="1" applyAlignment="1">
      <alignment horizontal="left" vertical="top" wrapText="1"/>
    </xf>
    <xf numFmtId="0" fontId="6" fillId="7" borderId="1" xfId="0" applyFont="1" applyFill="1" applyBorder="1" applyAlignment="1">
      <alignment horizontal="left" vertical="top" wrapText="1"/>
    </xf>
    <xf numFmtId="0" fontId="0" fillId="7" borderId="1" xfId="0" applyFill="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top" wrapText="1"/>
    </xf>
    <xf numFmtId="0" fontId="0" fillId="8" borderId="2" xfId="0" applyFill="1" applyBorder="1" applyAlignment="1">
      <alignment horizontal="center" vertical="top" wrapText="1"/>
    </xf>
    <xf numFmtId="0" fontId="1" fillId="8" borderId="7" xfId="0" applyFont="1" applyFill="1" applyBorder="1" applyAlignment="1">
      <alignment horizontal="center" vertical="top" wrapText="1"/>
    </xf>
    <xf numFmtId="0" fontId="1" fillId="8" borderId="2" xfId="0" applyFont="1" applyFill="1" applyBorder="1" applyAlignment="1">
      <alignment horizontal="center" vertical="top" wrapText="1"/>
    </xf>
    <xf numFmtId="0" fontId="4" fillId="2" borderId="6"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5" xfId="0" applyFont="1" applyFill="1" applyBorder="1" applyAlignment="1">
      <alignment vertical="top" wrapText="1"/>
    </xf>
    <xf numFmtId="0" fontId="7" fillId="8" borderId="2" xfId="0" applyFont="1" applyFill="1" applyBorder="1" applyAlignment="1">
      <alignment horizontal="center" vertical="top" wrapText="1"/>
    </xf>
    <xf numFmtId="0" fontId="2" fillId="7" borderId="1" xfId="0" applyFont="1" applyFill="1" applyBorder="1" applyAlignment="1">
      <alignment horizontal="left" vertical="top" wrapText="1"/>
    </xf>
    <xf numFmtId="0" fontId="4" fillId="2" borderId="8" xfId="0" applyFont="1" applyFill="1" applyBorder="1" applyAlignment="1">
      <alignment horizontal="left" vertical="top" wrapText="1"/>
    </xf>
    <xf numFmtId="0" fontId="2" fillId="7"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3" fillId="5" borderId="10" xfId="0" applyFont="1" applyFill="1" applyBorder="1" applyAlignment="1">
      <alignment horizontal="left" vertical="top" wrapText="1"/>
    </xf>
    <xf numFmtId="0" fontId="6" fillId="7" borderId="11" xfId="0" applyFont="1" applyFill="1" applyBorder="1" applyAlignment="1">
      <alignment horizontal="left" vertical="top" wrapText="1"/>
    </xf>
    <xf numFmtId="0" fontId="8" fillId="0" borderId="0" xfId="0" applyFont="1" applyAlignment="1">
      <alignment horizontal="left" vertical="center" wrapText="1"/>
    </xf>
    <xf numFmtId="0" fontId="3" fillId="0" borderId="12" xfId="0" applyFont="1" applyBorder="1" applyAlignment="1">
      <alignment horizontal="left" vertical="top" wrapText="1"/>
    </xf>
    <xf numFmtId="0" fontId="4" fillId="4" borderId="12" xfId="0" applyFont="1" applyFill="1" applyBorder="1" applyAlignment="1">
      <alignment horizontal="left" vertical="top" wrapText="1"/>
    </xf>
    <xf numFmtId="0" fontId="3" fillId="0" borderId="12" xfId="0" applyFont="1" applyBorder="1" applyAlignment="1">
      <alignment vertical="top" wrapText="1"/>
    </xf>
    <xf numFmtId="0" fontId="4" fillId="2" borderId="12" xfId="0" applyFont="1" applyFill="1" applyBorder="1" applyAlignment="1">
      <alignment vertical="top" wrapText="1"/>
    </xf>
    <xf numFmtId="0" fontId="3" fillId="5"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2" fillId="7" borderId="11" xfId="0" applyFont="1" applyFill="1" applyBorder="1" applyAlignment="1">
      <alignment horizontal="left" vertical="top" wrapText="1"/>
    </xf>
    <xf numFmtId="0" fontId="9" fillId="9" borderId="2" xfId="0" applyFont="1" applyFill="1" applyBorder="1" applyAlignment="1">
      <alignment horizontal="center" vertical="top" wrapText="1"/>
    </xf>
    <xf numFmtId="0" fontId="10" fillId="9" borderId="1" xfId="0" applyFont="1" applyFill="1" applyBorder="1" applyAlignment="1">
      <alignment horizontal="left" vertical="top" wrapText="1"/>
    </xf>
    <xf numFmtId="0" fontId="10" fillId="9" borderId="2" xfId="0" applyFont="1" applyFill="1" applyBorder="1" applyAlignment="1">
      <alignment horizontal="center" vertical="top" wrapText="1"/>
    </xf>
    <xf numFmtId="0" fontId="11" fillId="9" borderId="2" xfId="0" applyFont="1" applyFill="1" applyBorder="1" applyAlignment="1">
      <alignment horizontal="center" vertical="top" wrapText="1"/>
    </xf>
    <xf numFmtId="0" fontId="12" fillId="4" borderId="14" xfId="0" applyFont="1" applyFill="1" applyBorder="1" applyAlignment="1">
      <alignment horizontal="center" vertical="top" wrapText="1"/>
    </xf>
    <xf numFmtId="0" fontId="12" fillId="4" borderId="15" xfId="0" applyFont="1" applyFill="1" applyBorder="1" applyAlignment="1">
      <alignment horizontal="center" vertical="top" wrapText="1"/>
    </xf>
    <xf numFmtId="0" fontId="13" fillId="2" borderId="16" xfId="0" applyFont="1" applyFill="1" applyBorder="1" applyAlignment="1">
      <alignment horizontal="center" vertical="top" wrapText="1"/>
    </xf>
    <xf numFmtId="0" fontId="12" fillId="2" borderId="15" xfId="0" applyFont="1" applyFill="1" applyBorder="1" applyAlignment="1">
      <alignment horizontal="center" vertical="top" wrapText="1"/>
    </xf>
    <xf numFmtId="0" fontId="12" fillId="2" borderId="17" xfId="0" applyFont="1" applyFill="1" applyBorder="1" applyAlignment="1">
      <alignment horizontal="center" vertical="top" wrapText="1"/>
    </xf>
    <xf numFmtId="0" fontId="14" fillId="10" borderId="0" xfId="0" applyFont="1" applyFill="1" applyAlignment="1">
      <alignment horizontal="center" vertical="top" wrapText="1"/>
    </xf>
    <xf numFmtId="0" fontId="12" fillId="11" borderId="12" xfId="0" applyFont="1" applyFill="1" applyBorder="1" applyAlignment="1">
      <alignment horizontal="center" vertical="top" wrapText="1"/>
    </xf>
    <xf numFmtId="0" fontId="12" fillId="11" borderId="18" xfId="0" applyFont="1" applyFill="1" applyBorder="1" applyAlignment="1">
      <alignment horizontal="center" vertical="top" wrapText="1"/>
    </xf>
    <xf numFmtId="0" fontId="15" fillId="12" borderId="3" xfId="0" applyFont="1" applyFill="1" applyBorder="1" applyAlignment="1">
      <alignment horizontal="center" vertical="top" wrapText="1"/>
    </xf>
    <xf numFmtId="0" fontId="16" fillId="12" borderId="3" xfId="0" applyFont="1" applyFill="1" applyBorder="1" applyAlignment="1">
      <alignment horizontal="center" vertical="top" wrapText="1"/>
    </xf>
    <xf numFmtId="0" fontId="17" fillId="13" borderId="4" xfId="0" applyFont="1" applyFill="1" applyBorder="1" applyAlignment="1">
      <alignment horizontal="center" vertical="top" wrapText="1"/>
    </xf>
    <xf numFmtId="0" fontId="16" fillId="13" borderId="4" xfId="0" applyFont="1" applyFill="1" applyBorder="1" applyAlignment="1">
      <alignment horizontal="center" vertical="top" wrapText="1"/>
    </xf>
    <xf numFmtId="0" fontId="16" fillId="13" borderId="3" xfId="0" applyFont="1" applyFill="1" applyBorder="1" applyAlignment="1">
      <alignment horizontal="center" vertical="top" wrapText="1"/>
    </xf>
    <xf numFmtId="0" fontId="17" fillId="13" borderId="3" xfId="0" applyFont="1" applyFill="1" applyBorder="1" applyAlignment="1">
      <alignment horizontal="center" vertical="top" wrapText="1"/>
    </xf>
    <xf numFmtId="0" fontId="18" fillId="4" borderId="19" xfId="0" applyFont="1" applyFill="1" applyBorder="1" applyAlignment="1">
      <alignment horizontal="center" vertical="center" wrapText="1"/>
    </xf>
    <xf numFmtId="0" fontId="18" fillId="4" borderId="20" xfId="0" applyFont="1" applyFill="1" applyBorder="1" applyAlignment="1">
      <alignment horizontal="center" vertical="center" wrapText="1"/>
    </xf>
    <xf numFmtId="0" fontId="18" fillId="4" borderId="21"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18" fillId="2" borderId="20" xfId="0" applyFont="1" applyFill="1" applyBorder="1" applyAlignment="1">
      <alignment horizontal="center" vertical="center" wrapText="1"/>
    </xf>
    <xf numFmtId="0" fontId="18" fillId="2" borderId="21" xfId="0" applyFont="1" applyFill="1" applyBorder="1" applyAlignment="1">
      <alignment horizontal="center" vertical="center" wrapText="1"/>
    </xf>
    <xf numFmtId="0" fontId="18" fillId="4" borderId="22" xfId="0" applyFont="1" applyFill="1" applyBorder="1" applyAlignment="1">
      <alignment horizontal="center" vertical="center" wrapText="1"/>
    </xf>
    <xf numFmtId="0" fontId="18" fillId="2" borderId="23"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19" fillId="10" borderId="0" xfId="0" applyFont="1" applyFill="1" applyAlignment="1">
      <alignment horizontal="center" vertical="center" wrapText="1"/>
    </xf>
    <xf numFmtId="0" fontId="18" fillId="11" borderId="0" xfId="0" applyFont="1" applyFill="1" applyAlignment="1">
      <alignment horizontal="center" vertical="center" wrapText="1"/>
    </xf>
    <xf numFmtId="0" fontId="20" fillId="3" borderId="0" xfId="0" applyFont="1" applyFill="1" applyAlignment="1">
      <alignment horizontal="center" vertical="center" wrapText="1"/>
    </xf>
    <xf numFmtId="0" fontId="21" fillId="14" borderId="0" xfId="0" applyFont="1" applyFill="1" applyAlignment="1">
      <alignment horizontal="left" vertical="center"/>
    </xf>
    <xf numFmtId="0" fontId="21" fillId="14" borderId="0" xfId="0" applyFont="1" applyFill="1" applyAlignment="1">
      <alignment horizontal="left" vertical="center" wrapText="1"/>
    </xf>
    <xf numFmtId="0" fontId="24" fillId="14" borderId="0" xfId="0" applyFont="1" applyFill="1" applyAlignment="1">
      <alignment vertical="center"/>
    </xf>
    <xf numFmtId="0" fontId="24" fillId="14" borderId="0" xfId="0" applyFont="1" applyFill="1" applyAlignment="1">
      <alignment vertical="center" wrapText="1"/>
    </xf>
    <xf numFmtId="0" fontId="18" fillId="4" borderId="24" xfId="0" applyFont="1" applyFill="1" applyBorder="1" applyAlignment="1">
      <alignment horizontal="center" vertical="center" wrapText="1"/>
    </xf>
    <xf numFmtId="0" fontId="18" fillId="4" borderId="25" xfId="0" applyFont="1" applyFill="1" applyBorder="1" applyAlignment="1">
      <alignment horizontal="center" vertical="center" wrapText="1"/>
    </xf>
    <xf numFmtId="0" fontId="18" fillId="4" borderId="26" xfId="0" applyFont="1" applyFill="1" applyBorder="1" applyAlignment="1">
      <alignment horizontal="center" vertical="center" wrapText="1"/>
    </xf>
    <xf numFmtId="0" fontId="18" fillId="2" borderId="24" xfId="0" applyFont="1" applyFill="1" applyBorder="1" applyAlignment="1">
      <alignment horizontal="center" vertical="center" wrapText="1"/>
    </xf>
    <xf numFmtId="0" fontId="18" fillId="2" borderId="25" xfId="0" applyFont="1" applyFill="1" applyBorder="1" applyAlignment="1">
      <alignment horizontal="center" vertical="center" wrapText="1"/>
    </xf>
    <xf numFmtId="0" fontId="18" fillId="2" borderId="26" xfId="0" applyFont="1" applyFill="1" applyBorder="1" applyAlignment="1">
      <alignment horizontal="center" vertical="center" wrapText="1"/>
    </xf>
    <xf numFmtId="0" fontId="18" fillId="4" borderId="27"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27" xfId="0" applyFont="1" applyFill="1" applyBorder="1" applyAlignment="1">
      <alignment horizontal="center" vertical="center" wrapText="1"/>
    </xf>
    <xf numFmtId="0" fontId="19" fillId="10" borderId="29" xfId="0" applyFont="1" applyFill="1" applyBorder="1" applyAlignment="1">
      <alignment horizontal="center" vertical="center" wrapText="1"/>
    </xf>
    <xf numFmtId="0" fontId="18" fillId="11" borderId="29" xfId="0" applyFont="1" applyFill="1" applyBorder="1" applyAlignment="1">
      <alignment horizontal="center" vertical="center" wrapText="1"/>
    </xf>
    <xf numFmtId="0" fontId="26" fillId="15" borderId="30" xfId="0" applyFont="1" applyFill="1" applyBorder="1" applyAlignment="1">
      <alignment horizontal="center" vertical="center" wrapText="1"/>
    </xf>
    <xf numFmtId="0" fontId="26" fillId="15" borderId="0" xfId="0" applyFont="1" applyFill="1" applyAlignment="1">
      <alignment horizontal="center" vertical="center" wrapText="1"/>
    </xf>
    <xf numFmtId="0" fontId="27" fillId="15" borderId="0" xfId="0" applyFont="1" applyFill="1" applyAlignment="1">
      <alignment horizontal="center" vertical="center" wrapText="1"/>
    </xf>
  </cellXfs>
  <cellStyles count="1">
    <cellStyle name="Normal" xfId="0" builtinId="0"/>
  </cellStyles>
  <dxfs count="33">
    <dxf>
      <font>
        <color rgb="FFFF0000"/>
      </font>
      <fill>
        <patternFill patternType="solid">
          <bgColor theme="0" tint="-4.9989318521683403E-2"/>
        </patternFill>
      </fill>
    </dxf>
    <dxf>
      <font>
        <color rgb="FFFF0000"/>
      </font>
      <fill>
        <patternFill patternType="solid">
          <bgColor theme="0" tint="-0.14999847407452621"/>
        </patternFill>
      </fill>
    </dxf>
    <dxf>
      <font>
        <color rgb="FF9C0006"/>
      </font>
      <fill>
        <patternFill>
          <bgColor rgb="FFFFC7CE"/>
        </patternFill>
      </fill>
    </dxf>
    <dxf>
      <font>
        <i/>
        <sz val="8"/>
      </font>
      <numFmt numFmtId="0" formatCode="Genera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i/>
        <sz val="8"/>
      </font>
      <numFmt numFmtId="0" formatCode="Genera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i/>
        <sz val="10"/>
        <color theme="9" tint="-0.499984740745262"/>
      </font>
      <numFmt numFmtId="0" formatCode="General"/>
      <fill>
        <patternFill patternType="solid">
          <fgColor indexed="64"/>
          <bgColor theme="9" tint="0.79998168889431442"/>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u val="none"/>
        <sz val="8"/>
        <name val="Calibri"/>
        <scheme val="minor"/>
      </font>
      <numFmt numFmtId="0" formatCode="Genera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u val="none"/>
        <sz val="8"/>
        <name val="Calibri"/>
        <scheme val="minor"/>
      </font>
      <numFmt numFmtId="0" formatCode="Genera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u val="none"/>
        <sz val="10"/>
        <color theme="9" tint="-0.499984740745262"/>
        <name val="Calibri"/>
        <scheme val="minor"/>
      </font>
      <numFmt numFmtId="0" formatCode="General"/>
      <fill>
        <patternFill patternType="solid">
          <fgColor indexed="64"/>
          <bgColor theme="9" tint="0.79998168889431442"/>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u val="none"/>
        <sz val="8"/>
        <name val="Calibri"/>
        <scheme val="minor"/>
      </font>
      <numFmt numFmtId="0" formatCode="General"/>
      <fill>
        <patternFill patternType="solid">
          <fgColor indexed="64"/>
          <bgColor theme="0" tint="-4.9989318521683403E-2"/>
        </patternFill>
      </fill>
      <alignment horizontal="left"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u val="none"/>
        <sz val="8"/>
        <name val="Calibri"/>
        <scheme val="minor"/>
      </font>
      <numFmt numFmtId="0" formatCode="General"/>
      <fill>
        <patternFill patternType="solid">
          <fgColor indexed="64"/>
          <bgColor theme="0" tint="-4.9989318521683403E-2"/>
        </patternFill>
      </fill>
      <alignment horizontal="left"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strike val="0"/>
        <condense val="0"/>
        <extend val="0"/>
        <outline val="0"/>
        <shadow val="0"/>
        <u val="none"/>
        <vertAlign val="baseline"/>
        <sz val="10"/>
        <color theme="9" tint="-0.499984740745262"/>
        <name val="Calibri"/>
        <scheme val="minor"/>
      </font>
      <numFmt numFmtId="0" formatCode="General"/>
      <fill>
        <patternFill patternType="solid">
          <fgColor indexed="64"/>
          <bgColor theme="9" tint="0.59999389629810485"/>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strike val="0"/>
        <condense val="0"/>
        <extend val="0"/>
        <outline val="0"/>
        <shadow val="0"/>
        <u val="none"/>
        <vertAlign val="baseline"/>
        <sz val="8"/>
        <color theme="1"/>
        <name val="Calibri"/>
        <scheme val="minor"/>
      </font>
      <numFmt numFmtId="0" formatCode="General"/>
      <fill>
        <patternFill patternType="solid">
          <fgColor indexed="64"/>
          <bgColor theme="0" tint="-4.9989318521683403E-2"/>
        </patternFill>
      </fill>
      <alignment horizontal="left" vertical="top" textRotation="0" wrapText="1" indent="0" justifyLastLine="0" shrinkToFit="0" readingOrder="0"/>
    </dxf>
    <dxf>
      <font>
        <b val="0"/>
        <i/>
        <strike val="0"/>
        <condense val="0"/>
        <extend val="0"/>
        <outline val="0"/>
        <shadow val="0"/>
        <u val="none"/>
        <vertAlign val="baseline"/>
        <sz val="8"/>
        <color rgb="FF000000"/>
        <name val="Calibri"/>
        <family val="2"/>
        <scheme val="none"/>
      </font>
      <numFmt numFmtId="0" formatCode="General"/>
      <fill>
        <patternFill patternType="solid">
          <fgColor indexed="64"/>
          <bgColor theme="0" tint="-4.9989318521683403E-2"/>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strike val="0"/>
        <condense val="0"/>
        <extend val="0"/>
        <outline val="0"/>
        <shadow val="0"/>
        <u val="none"/>
        <vertAlign val="baseline"/>
        <sz val="10"/>
        <color theme="5" tint="-0.499984740745262"/>
        <name val="Calibri"/>
        <family val="2"/>
        <scheme val="none"/>
      </font>
      <numFmt numFmtId="0" formatCode="General"/>
      <fill>
        <patternFill patternType="solid">
          <fgColor indexed="64"/>
          <bgColor theme="5" tint="0.79998168889431442"/>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fill>
        <patternFill patternType="solid">
          <fgColor indexed="64"/>
          <bgColor theme="0" tint="-0.1499984740745262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color rgb="FF000000"/>
      </font>
      <numFmt numFmtId="0" formatCode="General"/>
      <fill>
        <patternFill patternType="solid">
          <fgColor indexed="64"/>
          <bgColor theme="0" tint="-0.14999847407452621"/>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font>
      <numFmt numFmtId="0" formatCode="Genera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F2F2F2"/>
        </patternFill>
      </fill>
      <alignment horizontal="center" vertical="top" textRotation="0" wrapText="1" indent="0" justifyLastLine="0" shrinkToFit="0" readingOrder="0"/>
      <border diagonalUp="0" diagonalDown="0">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rgb="FFF2F2F2"/>
        </patternFill>
      </fill>
      <alignment horizontal="center" vertical="top" textRotation="0" wrapText="1" indent="0" justifyLastLine="0" shrinkToFit="0" readingOrder="0"/>
      <border diagonalUp="0" diagonalDown="0">
        <left/>
        <right style="thin">
          <color auto="1"/>
        </right>
        <top style="thin">
          <color auto="1"/>
        </top>
        <bottom style="thin">
          <color auto="1"/>
        </bottom>
        <vertical/>
        <horizontal/>
      </border>
    </dxf>
    <dxf>
      <font>
        <b/>
      </font>
      <fill>
        <patternFill patternType="solid">
          <fgColor indexed="64"/>
          <bgColor rgb="FFF2F2F2"/>
        </patternFill>
      </fill>
      <alignment horizontal="center"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alignment horizontal="general" vertical="top" textRotation="0" wrapText="1" indent="0" justifyLastLine="0" shrinkToFit="0" readingOrder="0"/>
    </dxf>
    <dxf>
      <font>
        <b/>
        <i val="0"/>
        <strike val="0"/>
        <condense val="0"/>
        <extend val="0"/>
        <outline val="0"/>
        <shadow val="0"/>
        <u val="none"/>
        <vertAlign val="baseline"/>
        <sz val="14"/>
        <color theme="0"/>
        <name val="Calibri"/>
        <family val="2"/>
        <scheme val="minor"/>
      </font>
      <fill>
        <patternFill patternType="solid">
          <fgColor indexed="64"/>
          <bgColor theme="9" tint="-0.249977111117893"/>
        </patternFill>
      </fill>
      <alignment horizontal="left" vertical="top" textRotation="0" wrapText="1" indent="0" justifyLastLine="0" shrinkToFit="0" readingOrder="0"/>
      <border diagonalUp="0" diagonalDown="0">
        <left style="thin">
          <color auto="1"/>
        </left>
        <right style="thin">
          <color auto="1"/>
        </right>
        <top/>
        <bottom/>
      </border>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MSUP" pivot="0" count="1" xr9:uid="{D9075972-5775-4A9E-B385-6C0F2A0B7E31}">
      <tableStyleElement type="wholeTable" dxfId="32"/>
    </tableStyle>
  </tableStyles>
  <colors>
    <mruColors>
      <color rgb="FFBBF1E4"/>
      <color rgb="FFF1A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ne/Documents/GitHub/bio-review/Biological-Review-Rubric-Template-Langu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WORD"/>
      <sheetName val="Change Log"/>
      <sheetName val="Table- Species Protections"/>
      <sheetName val="Feedback"/>
      <sheetName val="How to Use"/>
      <sheetName val="2024 Language (HT and RLC)"/>
      <sheetName val="2024 Language (SB and WA)"/>
      <sheetName val="USFS Class I"/>
      <sheetName val="LIBR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8518DC-1C42-1F49-A78D-CA922A06FE75}" name="Public_3mi7651452" displayName="Public_3mi7651452" ref="A3:X2336" totalsRowShown="0" headerRowDxfId="31" dataDxfId="30" headerRowBorderDxfId="28" tableBorderDxfId="29" totalsRowBorderDxfId="27">
  <autoFilter ref="A3:X2336" xr:uid="{3D7A6D4C-61B2-4525-AE97-B60A3466A977}"/>
  <tableColumns count="24">
    <tableColumn id="1" xr3:uid="{C07A8DC5-4F65-4494-AD0D-5AEE2332547C}" name="Species" dataDxfId="26"/>
    <tableColumn id="24" xr3:uid="{61C73CC8-8CC5-4B57-AABC-9188542C3AE6}" name="Scientific Name" dataDxfId="25">
      <calculatedColumnFormula>VLOOKUP(A4, [1]!Table9[#All], 2, FALSE)</calculatedColumnFormula>
    </tableColumn>
    <tableColumn id="16" xr3:uid="{5299C21F-176F-436D-84BE-3EE58381A207}" name="Habitat" dataDxfId="24">
      <calculatedColumnFormula>VLOOKUP(A4, [1]!Table9[#All], 13, FALSE)</calculatedColumnFormula>
    </tableColumn>
    <tableColumn id="2" xr3:uid="{19B00A29-576A-48D3-A338-C9FA27A5E99F}" name="Protect on USFS" dataDxfId="23">
      <calculatedColumnFormula>IF(ISNUMBER(SEARCH("1",VLOOKUP(A4, [1]!Table9[#All], 4, FALSE))), "Yes", "No")</calculatedColumnFormula>
    </tableColumn>
    <tableColumn id="5" xr3:uid="{6DADF477-6C16-4F82-882F-7A37475FF8BD}" name="Taxon" dataDxfId="22">
      <calculatedColumnFormula>VLOOKUP(A4, [1]!Table9[#All], 3, FALSE)</calculatedColumnFormula>
    </tableColumn>
    <tableColumn id="18" xr3:uid="{208B9EE8-A323-42D8-8992-0A355B0B5E36}" name="Row type" dataDxfId="21">
      <calculatedColumnFormula>VLOOKUP(A4, [1]!Table9[#All], 26, FALSE)</calculatedColumnFormula>
    </tableColumn>
    <tableColumn id="3" xr3:uid="{1F42796C-D542-4451-8116-C396F1436A06}" name="Impact Buffer" dataDxfId="20">
      <calculatedColumnFormula>IF(D4="No", "--",VLOOKUP(A4, [1]!Table9[#All], 25, FALSE))</calculatedColumnFormula>
    </tableColumn>
    <tableColumn id="9" xr3:uid="{341A895D-DEFB-40D5-B235-CB4148C4018D}" name="Species Specific Guidance" dataDxfId="19">
      <calculatedColumnFormula>IF(D4="No", "Not discussed on USFS. ", VLOOKUP(A4, [1]!Table9[#All], 24, FALSE))</calculatedColumnFormula>
    </tableColumn>
    <tableColumn id="13" xr3:uid="{805E37F9-46E4-4C22-BFA6-EA1E1BF4D272}" name="Pre- activity survey" dataDxfId="18"/>
    <tableColumn id="7" xr3:uid="{8D87661B-18F9-4C97-8689-AD3CC115AA12}" name="Review Language (DNO)" dataDxfId="17">
      <calculatedColumnFormula>IF(D4="No", "Not discussed on USFS. ", _xlfn.CONCAT(A4, " (", VLOOKUP(A4, [1]!Table9[#All], 11, FALSE), "; Habitat description: ", C4, ") - Within review radii for resource records (", VLOOKUP(A4, [1]!Table9[#All], 34, FALSE), "). " ))</calculatedColumnFormula>
    </tableColumn>
    <tableColumn id="19" xr3:uid="{0238971B-F177-4351-A50B-A5A7F4B58844}" name="RPM (DNO)" dataDxfId="16">
      <calculatedColumnFormula>IF(D4="No", "N/A ", VLOOKUP(A4, [1]!Table9[#All], 35, FALSE))</calculatedColumnFormula>
    </tableColumn>
    <tableColumn id="21" xr3:uid="{4CBE8180-2C37-49F1-8A76-438866A2415F}" name="Class Type" dataDxfId="15">
      <calculatedColumnFormula>IF(D4="No", "N/A", VLOOKUP(A4, [1]!Table9[#All], 28, FALSE))</calculatedColumnFormula>
    </tableColumn>
    <tableColumn id="23" xr3:uid="{499D503B-0666-43C2-A2DD-21F64E9FBD87}" name="Review Language (1)" dataDxfId="14">
      <calculatedColumnFormula>IF(D4="No", "Not discussed on USFS. ", _xlfn.CONCAT(A4, " (", VLOOKUP(A4, [1]!Table9[#All], 11, FALSE), "; Habitat description: ", C4, ") - Within review radii for resource records (", VLOOKUP(A4, [1]!Table9[#All], 27, FALSE), "). " ))</calculatedColumnFormula>
    </tableColumn>
    <tableColumn id="6" xr3:uid="{F63F2460-BC86-4C0F-8336-E56E3E1A8726}" name="RPM (1)" dataDxfId="13">
      <calculatedColumnFormula>IF(D4="No", "N/A ", VLOOKUP(A4, [1]!Table9[#All], 29, FALSE))</calculatedColumnFormula>
    </tableColumn>
    <tableColumn id="8" xr3:uid="{D61A4CE0-BF96-4305-A9E0-D45DAB2FCD2E}" name="RPM Translation (1)" dataDxfId="12">
      <calculatedColumnFormula>IF(D4="No", "N/A", VLOOKUP(A4, [1]!Table9[#All], 30, FALSE))</calculatedColumnFormula>
    </tableColumn>
    <tableColumn id="10" xr3:uid="{8D2CA4F0-5F09-4035-AAD7-70B37302BF03}" name="Review Language (2)" dataDxfId="11">
      <calculatedColumnFormula>IF(D4="No", "Not discussed on USFS. ", IF(VLOOKUP(A4, [1]!Table9[#All], 31, FALSE)="--", "N/A",  _xlfn.CONCAT(A4, " (", VLOOKUP(A4, [1]!Table9[#All], 11, FALSE), "; Habitat description: ", C4, ") - Within review radii for resource records (", VLOOKUP(A4, [1]!Table9[#All], 31, FALSE), "). " )))</calculatedColumnFormula>
    </tableColumn>
    <tableColumn id="14" xr3:uid="{1D6D3F21-B700-4BB6-B9BF-00738D9F54DC}" name="RPM (2)" dataDxfId="10">
      <calculatedColumnFormula>IF(D4="No", "Not discussed on USFS. ", IF(VLOOKUP(A4, [1]!Table9[#All], 31, FALSE)="--", "N/A",  VLOOKUP(A4, [1]!Table9[#All], 32, FALSE)))</calculatedColumnFormula>
    </tableColumn>
    <tableColumn id="15" xr3:uid="{6C714C5D-AC5D-4EE5-9A40-FF6BCFFC448E}" name="RPM Translation (2)" dataDxfId="9">
      <calculatedColumnFormula>IF(D4="No", "Not discussed on USFS. ", IF(VLOOKUP(A4, [1]!Table9[#All], 31, FALSE)="--", "N/A", VLOOKUP(A4, [1]!Table9[#All], 33, FALSE)))</calculatedColumnFormula>
    </tableColumn>
    <tableColumn id="4" xr3:uid="{4AC167DD-BA56-4B8B-AB1E-6D3136B75020}" name="Review Language (3)" dataDxfId="8"/>
    <tableColumn id="11" xr3:uid="{27EB070C-C4BC-4E4D-A1AB-57311A94BD3F}" name="RPM (3)" dataDxfId="7"/>
    <tableColumn id="12" xr3:uid="{5C75D1B2-69AD-4B82-86DC-795F1991B5E0}" name="RPM Translation (3)" dataDxfId="6"/>
    <tableColumn id="17" xr3:uid="{0D33454A-A08D-473C-8573-CE8A4E693FB1}" name="Review Language (4)" dataDxfId="5"/>
    <tableColumn id="20" xr3:uid="{A6E01CDD-E699-4ED1-AB10-B6FB76DB70B4}" name="RPM (4)" dataDxfId="4"/>
    <tableColumn id="22" xr3:uid="{8262E7B0-77E4-4D8E-91B2-AA3C0C7CD127}" name="RPM Translation (4)" dataDxfId="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6A7F-3639-D848-9BAF-8804C3EC98B1}">
  <sheetPr codeName="Sheet8">
    <tabColor theme="7" tint="0.39997558519241921"/>
  </sheetPr>
  <dimension ref="A1:X2336"/>
  <sheetViews>
    <sheetView tabSelected="1" workbookViewId="0">
      <pane xSplit="9" ySplit="3" topLeftCell="J4" activePane="bottomRight" state="frozen"/>
      <selection pane="topRight"/>
      <selection pane="bottomLeft" activeCell="A2" sqref="A2"/>
      <selection pane="bottomRight" activeCell="H4" sqref="H4"/>
    </sheetView>
  </sheetViews>
  <sheetFormatPr baseColWidth="10" defaultColWidth="8.83203125" defaultRowHeight="15" customHeight="1" x14ac:dyDescent="0.2"/>
  <cols>
    <col min="1" max="1" width="25.5" style="5" customWidth="1"/>
    <col min="2" max="2" width="10.33203125" style="5" hidden="1" customWidth="1"/>
    <col min="3" max="3" width="17.33203125" style="1" customWidth="1"/>
    <col min="4" max="4" width="8.83203125" style="4" hidden="1" customWidth="1"/>
    <col min="5" max="5" width="8.83203125" style="1" customWidth="1"/>
    <col min="6" max="6" width="7.83203125" style="1" hidden="1" customWidth="1"/>
    <col min="7" max="7" width="8.83203125" style="1" customWidth="1"/>
    <col min="8" max="8" width="43.5" style="1" customWidth="1"/>
    <col min="9" max="9" width="11.5" style="3" hidden="1" customWidth="1"/>
    <col min="10" max="10" width="36.6640625" style="3" customWidth="1"/>
    <col min="11" max="12" width="11.5" style="3" customWidth="1"/>
    <col min="13" max="13" width="32.6640625" style="3" customWidth="1"/>
    <col min="14" max="14" width="10.6640625" customWidth="1"/>
    <col min="15" max="15" width="36.6640625" customWidth="1"/>
    <col min="16" max="16" width="32.6640625" customWidth="1"/>
    <col min="17" max="17" width="10.6640625" customWidth="1"/>
    <col min="18" max="18" width="36.6640625" customWidth="1"/>
    <col min="19" max="19" width="32.6640625" customWidth="1"/>
    <col min="20" max="20" width="10.6640625" customWidth="1"/>
    <col min="21" max="21" width="32.6640625" customWidth="1"/>
    <col min="22" max="22" width="29.5" customWidth="1"/>
    <col min="24" max="24" width="29.83203125" customWidth="1"/>
  </cols>
  <sheetData>
    <row r="1" spans="1:24" ht="37.5" customHeight="1" x14ac:dyDescent="0.2">
      <c r="A1" s="86" t="s">
        <v>2421</v>
      </c>
      <c r="B1" s="86"/>
      <c r="C1" s="85"/>
      <c r="D1" s="85"/>
      <c r="E1" s="85"/>
      <c r="F1" s="85"/>
      <c r="G1" s="85"/>
      <c r="H1" s="84"/>
      <c r="I1" s="68"/>
      <c r="J1" s="83" t="s">
        <v>2420</v>
      </c>
      <c r="K1" s="83"/>
      <c r="L1" s="82" t="s">
        <v>2419</v>
      </c>
      <c r="M1" s="81" t="s">
        <v>2418</v>
      </c>
      <c r="N1" s="77"/>
      <c r="O1" s="80"/>
      <c r="P1" s="79" t="s">
        <v>2417</v>
      </c>
      <c r="Q1" s="74"/>
      <c r="R1" s="73"/>
      <c r="S1" s="78" t="s">
        <v>2416</v>
      </c>
      <c r="T1" s="77"/>
      <c r="U1" s="76"/>
      <c r="V1" s="75" t="s">
        <v>2415</v>
      </c>
      <c r="W1" s="74"/>
      <c r="X1" s="73"/>
    </row>
    <row r="2" spans="1:24" ht="126" customHeight="1" thickBot="1" x14ac:dyDescent="0.25">
      <c r="A2" s="72" t="s">
        <v>2414</v>
      </c>
      <c r="B2" s="72"/>
      <c r="C2" s="72" t="s">
        <v>2413</v>
      </c>
      <c r="D2" s="71"/>
      <c r="E2" s="70" t="s">
        <v>2412</v>
      </c>
      <c r="F2" s="69"/>
      <c r="G2" s="69"/>
      <c r="H2" s="69"/>
      <c r="I2" s="68"/>
      <c r="J2" s="67"/>
      <c r="K2" s="67"/>
      <c r="L2" s="66"/>
      <c r="M2" s="65"/>
      <c r="N2" s="61"/>
      <c r="O2" s="64"/>
      <c r="P2" s="63"/>
      <c r="Q2" s="58"/>
      <c r="R2" s="57"/>
      <c r="S2" s="62"/>
      <c r="T2" s="61"/>
      <c r="U2" s="60"/>
      <c r="V2" s="59"/>
      <c r="W2" s="58"/>
      <c r="X2" s="57"/>
    </row>
    <row r="3" spans="1:24" s="31" customFormat="1" ht="61" thickBot="1" x14ac:dyDescent="0.25">
      <c r="A3" s="56" t="s">
        <v>2411</v>
      </c>
      <c r="B3" s="56" t="s">
        <v>2410</v>
      </c>
      <c r="C3" s="55" t="s">
        <v>2409</v>
      </c>
      <c r="D3" s="54" t="s">
        <v>2408</v>
      </c>
      <c r="E3" s="53" t="s">
        <v>2407</v>
      </c>
      <c r="F3" s="53" t="s">
        <v>2406</v>
      </c>
      <c r="G3" s="53" t="s">
        <v>2405</v>
      </c>
      <c r="H3" s="52" t="s">
        <v>2404</v>
      </c>
      <c r="I3" s="51" t="s">
        <v>2403</v>
      </c>
      <c r="J3" s="50" t="s">
        <v>2402</v>
      </c>
      <c r="K3" s="49" t="s">
        <v>2401</v>
      </c>
      <c r="L3" s="48" t="s">
        <v>2400</v>
      </c>
      <c r="M3" s="47" t="s">
        <v>2399</v>
      </c>
      <c r="N3" s="46" t="s">
        <v>2398</v>
      </c>
      <c r="O3" s="46" t="s">
        <v>2397</v>
      </c>
      <c r="P3" s="44" t="s">
        <v>2396</v>
      </c>
      <c r="Q3" s="44" t="s">
        <v>2395</v>
      </c>
      <c r="R3" s="44" t="s">
        <v>2394</v>
      </c>
      <c r="S3" s="45" t="s">
        <v>2393</v>
      </c>
      <c r="T3" s="45" t="s">
        <v>2392</v>
      </c>
      <c r="U3" s="45" t="s">
        <v>2391</v>
      </c>
      <c r="V3" s="44" t="s">
        <v>2390</v>
      </c>
      <c r="W3" s="44" t="s">
        <v>2389</v>
      </c>
      <c r="X3" s="43" t="s">
        <v>2388</v>
      </c>
    </row>
    <row r="4" spans="1:24" s="31" customFormat="1" ht="128" x14ac:dyDescent="0.2">
      <c r="A4" s="39" t="s">
        <v>2387</v>
      </c>
      <c r="B4" s="39" t="str">
        <f>VLOOKUP(A4, [1]!Table9[#All], 2, FALSE)</f>
        <v> </v>
      </c>
      <c r="C4" s="39" t="str">
        <f>VLOOKUP(A4, [1]!Table9[#All], 13, FALSE)</f>
        <v>--</v>
      </c>
      <c r="D4" s="39" t="str">
        <f>IF(ISNUMBER(SEARCH("1",VLOOKUP(A4, [1]!Table9[#All], 4, FALSE))), "Yes", "No")</f>
        <v>Yes</v>
      </c>
      <c r="E4" s="39" t="str">
        <f>VLOOKUP(A4, [1]!Table9[#All], 3, FALSE)</f>
        <v>--</v>
      </c>
      <c r="F4" s="39" t="str">
        <f>VLOOKUP(A4, [1]!Table9[#All], 26, FALSE)</f>
        <v>Manual</v>
      </c>
      <c r="G4" s="39" t="str">
        <f>IF(D4="No", "--",VLOOKUP(A4, [1]!Table9[#All], 25, FALSE))</f>
        <v>--</v>
      </c>
      <c r="H4" s="42" t="s">
        <v>2386</v>
      </c>
      <c r="I4" s="39"/>
      <c r="J4" s="40" t="s">
        <v>2385</v>
      </c>
      <c r="K4" s="41" t="s">
        <v>2</v>
      </c>
      <c r="L4" s="41" t="str">
        <f>IF(D4="No", "--", VLOOKUP(A4, [1]!Table9[#All], 28, FALSE))</f>
        <v>--</v>
      </c>
      <c r="M4" s="40" t="s">
        <v>2382</v>
      </c>
      <c r="N4" s="40" t="s">
        <v>2</v>
      </c>
      <c r="O4" s="40" t="s">
        <v>2382</v>
      </c>
      <c r="P4" s="41" t="s">
        <v>2384</v>
      </c>
      <c r="Q4" s="41" t="s">
        <v>2</v>
      </c>
      <c r="R4" s="41" t="s">
        <v>2</v>
      </c>
      <c r="S4" s="41" t="s">
        <v>2383</v>
      </c>
      <c r="T4" s="41"/>
      <c r="U4" s="40" t="s">
        <v>2382</v>
      </c>
      <c r="V4" s="39"/>
      <c r="W4" s="39"/>
      <c r="X4" s="39"/>
    </row>
    <row r="5" spans="1:24" s="31" customFormat="1" ht="96" x14ac:dyDescent="0.2">
      <c r="A5" s="20" t="s">
        <v>2381</v>
      </c>
      <c r="B5" s="20" t="str">
        <f>VLOOKUP(A5, [1]!Table9[#All], 2, FALSE)</f>
        <v> </v>
      </c>
      <c r="C5" s="18" t="str">
        <f>VLOOKUP(A5, [1]!Table9[#All], 13, FALSE)</f>
        <v>--</v>
      </c>
      <c r="D5" s="17" t="str">
        <f>IF(ISNUMBER(SEARCH("1",VLOOKUP(A5, [1]!Table9[#All], 4, FALSE))), "Yes", "No")</f>
        <v>Yes</v>
      </c>
      <c r="E5" s="16" t="str">
        <f>VLOOKUP(A5, [1]!Table9[#All], 3, FALSE)</f>
        <v>--</v>
      </c>
      <c r="F5" s="15" t="str">
        <f>VLOOKUP(A5, [1]!Table9[#All], 26, FALSE)</f>
        <v>Manual</v>
      </c>
      <c r="G5" s="15" t="str">
        <f>IF(D5="No", "--",VLOOKUP(A5, [1]!Table9[#All], 25, FALSE))</f>
        <v>Work area</v>
      </c>
      <c r="H5" s="14" t="str">
        <f>IF(D5="No", "Not discussed on USFS. ", VLOOKUP(A5, [1]!Table9[#All], 24, FALSE))</f>
        <v>--</v>
      </c>
      <c r="I5" s="38" t="s">
        <v>2380</v>
      </c>
      <c r="J5" s="13" t="s">
        <v>2379</v>
      </c>
      <c r="K5" s="10" t="str">
        <f>IF(D5="No", "-- ", VLOOKUP(A5, [1]!Table9[#All], 35, FALSE))</f>
        <v>Standard OMP BMPs.</v>
      </c>
      <c r="L5" s="29" t="str">
        <f>IF(D5="No", "--", VLOOKUP(A5, [1]!Table9[#All], 28, FALSE))</f>
        <v>IIA</v>
      </c>
      <c r="M5" s="37" t="s">
        <v>2379</v>
      </c>
      <c r="N5" s="36" t="s">
        <v>129</v>
      </c>
      <c r="O5" s="36" t="str">
        <f>IF(D5="No", "--", VLOOKUP(A5, [1]!Table9[#All], 30, FALSE))</f>
        <v xml:space="preserve">Implement Standard Environmental Requirements. </v>
      </c>
      <c r="P5" s="33" t="str">
        <f>IF(D5="No", "Not discussed on USFS. ", IF(VLOOKUP(A5, [1]!Table9[#All], 31, FALSE)="--", "--",  _xlfn.CONCAT(A5, " (", VLOOKUP(A5, [1]!Table9[#All], 11, FALSE), "; Habitat description: ", C5, ") - Within 1-mi of a CNDDB/SCE/USFS occurrence record (", VLOOKUP(A5, [1]!Table9[#All], 31, FALSE), "). " )))</f>
        <v>--</v>
      </c>
      <c r="Q5" s="32" t="str">
        <f>IF(D5="No", "Not discussed on USFS. ", IF(VLOOKUP(A5, [1]!Table9[#All], 31, FALSE)="--", "--",  VLOOKUP(A5, [1]!Table9[#All], 32, FALSE)))</f>
        <v>--</v>
      </c>
      <c r="R5" s="32" t="str">
        <f>IF(D5="No", "Not discussed on USFS. ", IF(VLOOKUP(A5, [1]!Table9[#All], 31, FALSE)="--", "--", VLOOKUP(A5, [1]!Table9[#All], 33, FALSE)))</f>
        <v>--</v>
      </c>
      <c r="S5" s="35" t="s">
        <v>2</v>
      </c>
      <c r="T5" s="34" t="s">
        <v>2</v>
      </c>
      <c r="U5" s="34" t="s">
        <v>2</v>
      </c>
      <c r="V5" s="33" t="s">
        <v>2</v>
      </c>
      <c r="W5" s="32" t="s">
        <v>2</v>
      </c>
      <c r="X5" s="32" t="s">
        <v>2</v>
      </c>
    </row>
    <row r="6" spans="1:24" ht="156" x14ac:dyDescent="0.2">
      <c r="A6" s="20" t="s">
        <v>2378</v>
      </c>
      <c r="B6" s="20" t="str">
        <f>VLOOKUP(A6, [1]!Table9[#All], 2, FALSE)</f>
        <v>--</v>
      </c>
      <c r="C6" s="18" t="str">
        <f>VLOOKUP(A6, [1]!Table9[#All], 13, FALSE)</f>
        <v>--</v>
      </c>
      <c r="D6" s="17" t="str">
        <f>IF(ISNUMBER(SEARCH("1",VLOOKUP(A6, [1]!Table9[#All], 4, FALSE))), "Yes", "No")</f>
        <v>Yes</v>
      </c>
      <c r="E6" s="16" t="str">
        <f>VLOOKUP(A6, [1]!Table9[#All], 3, FALSE)</f>
        <v>--</v>
      </c>
      <c r="F6" s="15" t="str">
        <f>VLOOKUP(A6, [1]!Table9[#All], 26, FALSE)</f>
        <v>Manual</v>
      </c>
      <c r="G6" s="15" t="str">
        <f>IF(D6="No", "--",VLOOKUP(A6, [1]!Table9[#All], 25, FALSE))</f>
        <v>Work area</v>
      </c>
      <c r="H6" s="14" t="str">
        <f>IF(D6="No", "Not discussed on USFS. ", VLOOKUP(A6, [1]!Table9[#All], 24, FALSE))</f>
        <v>--</v>
      </c>
      <c r="I6" s="30"/>
      <c r="J6" s="13" t="s">
        <v>2</v>
      </c>
      <c r="K6" s="10" t="s">
        <v>2</v>
      </c>
      <c r="L6" s="29" t="str">
        <f>IF(D6="No", "--", VLOOKUP(A6, [1]!Table9[#All], 28, FALSE))</f>
        <v>IIA</v>
      </c>
      <c r="M6" s="28" t="s">
        <v>2377</v>
      </c>
      <c r="N6" s="10" t="str">
        <f>IF(D6="No", "-- ", VLOOKUP(A6, [1]!Table9[#All], 29, FALSE))</f>
        <v xml:space="preserve">Invasive Plant BMPs 1-8; 
General Measures and Standard OMP BMPs. </v>
      </c>
      <c r="O6" s="10" t="str">
        <f>IF(D6="No", "--", VLOOKUP(A6, [1]!Table9[#All], 30, FALSE))</f>
        <v xml:space="preserve">Invasive Plants: Non-native plant infestations within the action area will be flagged and avoided. If infestations cannot be avoided, all off-road equipment will be cleaned with compressed air, pressure washers, brushes, or similar equipment prior to moving between work sites or leaving the area. Avoid chipping or mulching in infested areas unless a biological monitor has confirmed viable seeds are not present.
Staging Areas: Staging areas will avoid invasive and nonnative plant-infested areas, be limited in size, and utilize existing disturbed areas, to the extent feasible.
General Measures and Standard OMP BMPs. </v>
      </c>
      <c r="P6" s="7" t="str">
        <f>IF(D6="No", "Not discussed on USFS. ", IF(VLOOKUP(A6, [1]!Table9[#All], 31, FALSE)="--", "--",  _xlfn.CONCAT(A6, " (", VLOOKUP(A6, [1]!Table9[#All], 11, FALSE), "; Habitat description: ", C6, ") - Within 1-mi of a CNDDB/SCE/USFS occurrence record (", VLOOKUP(A6, [1]!Table9[#All], 31, FALSE), "). " )))</f>
        <v>--</v>
      </c>
      <c r="Q6" s="6" t="str">
        <f>IF(D6="No", "Not discussed on USFS. ", IF(VLOOKUP(A6, [1]!Table9[#All], 31, FALSE)="--", "--",  VLOOKUP(A6, [1]!Table9[#All], 32, FALSE)))</f>
        <v>--</v>
      </c>
      <c r="R6" s="6" t="str">
        <f>IF(D6="No", "Not discussed on USFS. ", IF(VLOOKUP(A6, [1]!Table9[#All], 31, FALSE)="--", "--", VLOOKUP(A6, [1]!Table9[#All], 33, FALSE)))</f>
        <v>--</v>
      </c>
      <c r="S6" s="9" t="s">
        <v>2</v>
      </c>
      <c r="T6" s="8" t="s">
        <v>2</v>
      </c>
      <c r="U6" s="8" t="s">
        <v>2</v>
      </c>
      <c r="V6" s="7" t="s">
        <v>2</v>
      </c>
      <c r="W6" s="6" t="s">
        <v>2</v>
      </c>
      <c r="X6" s="6" t="s">
        <v>2</v>
      </c>
    </row>
    <row r="7" spans="1:24" ht="96" x14ac:dyDescent="0.2">
      <c r="A7" s="20" t="s">
        <v>2376</v>
      </c>
      <c r="B7" s="20" t="str">
        <f>VLOOKUP(A7, [1]!Table9[#All], 2, FALSE)</f>
        <v> </v>
      </c>
      <c r="C7" s="18" t="str">
        <f>VLOOKUP(A7, [1]!Table9[#All], 13, FALSE)</f>
        <v>--</v>
      </c>
      <c r="D7" s="17" t="str">
        <f>IF(ISNUMBER(SEARCH("1",VLOOKUP(A7, [1]!Table9[#All], 4, FALSE))), "Yes", "No")</f>
        <v>Yes</v>
      </c>
      <c r="E7" s="16" t="str">
        <f>VLOOKUP(A7, [1]!Table9[#All], 3, FALSE)</f>
        <v>--</v>
      </c>
      <c r="F7" s="15" t="str">
        <f>VLOOKUP(A7, [1]!Table9[#All], 26, FALSE)</f>
        <v>Manual</v>
      </c>
      <c r="G7" s="15" t="str">
        <f>IF(D7="No", "--",VLOOKUP(A7, [1]!Table9[#All], 25, FALSE))</f>
        <v>Work area</v>
      </c>
      <c r="H7" s="14" t="str">
        <f>IF(D7="No", "Not discussed on USFS. ", VLOOKUP(A7, [1]!Table9[#All], 24, FALSE))</f>
        <v xml:space="preserve">1. Required for all work in D50.
2. All brush and wood tree removals require a NB survey. 
3. Tree trimming may be at the discretion of the reviewer base on work site conditions, scope, and likelihood for nests to be identified by crews. </v>
      </c>
      <c r="I7" s="27" t="s">
        <v>2375</v>
      </c>
      <c r="J7" s="13" t="s">
        <v>2</v>
      </c>
      <c r="K7" s="10" t="s">
        <v>2</v>
      </c>
      <c r="L7" s="12" t="str">
        <f>IF(D7="No", "--", VLOOKUP(A7, [1]!Table9[#All], 28, FALSE))</f>
        <v>IIA</v>
      </c>
      <c r="M7" s="26" t="s">
        <v>2374</v>
      </c>
      <c r="N7" s="10" t="str">
        <f>IF(D7="No", "-- ", VLOOKUP(A7, [1]!Table9[#All], 29, FALSE))</f>
        <v>Nest Survey; </v>
      </c>
      <c r="O7" s="10" t="str">
        <f>IF(D7="No", "--", VLOOKUP(A7, [1]!Table9[#All], 30, FALSE))</f>
        <v xml:space="preserve">Nest Survey: A nest survey is required for activities scheduled between February 1 and August 31. </v>
      </c>
      <c r="P7" s="7" t="str">
        <f>IF(D7="No", "Not discussed on USFS. ", IF(VLOOKUP(A7, [1]!Table9[#All], 31, FALSE)="--", "--",  _xlfn.CONCAT(A7, " (", VLOOKUP(A7, [1]!Table9[#All], 11, FALSE), "; Habitat description: ", C7, ") - Within 1-mi of a CNDDB/SCE/USFS occurrence record (", VLOOKUP(A7, [1]!Table9[#All], 31, FALSE), "). " )))</f>
        <v>--</v>
      </c>
      <c r="Q7" s="6" t="str">
        <f>IF(D7="No", "Not discussed on USFS. ", IF(VLOOKUP(A7, [1]!Table9[#All], 31, FALSE)="--", "--",  VLOOKUP(A7, [1]!Table9[#All], 32, FALSE)))</f>
        <v>--</v>
      </c>
      <c r="R7" s="6" t="str">
        <f>IF(D7="No", "Not discussed on USFS. ", IF(VLOOKUP(A7, [1]!Table9[#All], 31, FALSE)="--", "--", VLOOKUP(A7, [1]!Table9[#All], 33, FALSE)))</f>
        <v>--</v>
      </c>
      <c r="S7" s="9" t="s">
        <v>2</v>
      </c>
      <c r="T7" s="8" t="s">
        <v>2</v>
      </c>
      <c r="U7" s="8" t="s">
        <v>2</v>
      </c>
      <c r="V7" s="7" t="s">
        <v>2</v>
      </c>
      <c r="W7" s="6" t="s">
        <v>2</v>
      </c>
      <c r="X7" s="6" t="s">
        <v>2</v>
      </c>
    </row>
    <row r="8" spans="1:24" ht="160" x14ac:dyDescent="0.2">
      <c r="A8" s="20" t="s">
        <v>2373</v>
      </c>
      <c r="B8" s="20" t="str">
        <f>VLOOKUP(A8, [1]!Table9[#All], 2, FALSE)</f>
        <v> </v>
      </c>
      <c r="C8" s="18" t="str">
        <f>VLOOKUP(A8, [1]!Table9[#All], 13, FALSE)</f>
        <v>ACWO usually nest in pines, maples, birches, cottonwoods, and oaks</v>
      </c>
      <c r="D8" s="17" t="str">
        <f>IF(ISNUMBER(SEARCH("1",VLOOKUP(A8, [1]!Table9[#All], 4, FALSE))), "Yes", "No")</f>
        <v>Yes</v>
      </c>
      <c r="E8" s="16" t="str">
        <f>VLOOKUP(A8, [1]!Table9[#All], 3, FALSE)</f>
        <v>--</v>
      </c>
      <c r="F8" s="15" t="str">
        <f>VLOOKUP(A8, [1]!Table9[#All], 26, FALSE)</f>
        <v>Manual</v>
      </c>
      <c r="G8" s="15" t="str">
        <f>IF(D8="No", "--",VLOOKUP(A8, [1]!Table9[#All], 25, FALSE))</f>
        <v>Work area</v>
      </c>
      <c r="H8" s="14" t="str">
        <f>IF(D8="No", "Not discussed on USFS. ", VLOOKUP(A8, [1]!Table9[#All], 24, FALSE))</f>
        <v>Do not order woodpecker surveys for structure brushing.  
Woodpecker surveys should only be added for tree removals in areas where oaks occur (generally elevations below Huntington Lake) and where there are Acorn woodpecker observations in eBird. Ask the PM if you have questions.  
If tree DBH is greater than 12", add NB/WP survey</v>
      </c>
      <c r="I8" s="14" t="str">
        <f>IF(NOT(ISBLANK(#REF!)),  "Pre-activity Survey Required", "")</f>
        <v>Pre-activity Survey Required</v>
      </c>
      <c r="J8" s="13" t="s">
        <v>2</v>
      </c>
      <c r="K8" s="10" t="s">
        <v>2</v>
      </c>
      <c r="L8" s="12" t="str">
        <f>IF(D8="No", "--", VLOOKUP(A8, [1]!Table9[#All], 28, FALSE))</f>
        <v>IIA</v>
      </c>
      <c r="M8" s="11" t="s">
        <v>2372</v>
      </c>
      <c r="N8" s="10" t="str">
        <f>IF(D8="No", "-- ", VLOOKUP(A8, [1]!Table9[#All], 29, FALSE))</f>
        <v xml:space="preserve">Nesting Bird/Woodpecker Survey; </v>
      </c>
      <c r="O8" s="10" t="str">
        <f>IF(D8="No", "--", VLOOKUP(A8, [1]!Table9[#All], 30, FALSE))</f>
        <v xml:space="preserve">Nesting Bird/Woodpecker Survey: A nesting bird/woodpecker survey is required for activities scheduled between February 1 and October 31. </v>
      </c>
      <c r="P8" s="7" t="str">
        <f>IF(D8="No", "Not discussed on USFS. ", IF(VLOOKUP(A8, [1]!Table9[#All], 31, FALSE)="--", "--",  _xlfn.CONCAT(A8, " (", VLOOKUP(A8, [1]!Table9[#All], 11, FALSE), "; Habitat description: ", C8, ") - Within 1-mi of a CNDDB/SCE/USFS occurrence record (", VLOOKUP(A8, [1]!Table9[#All], 31, FALSE), "). " )))</f>
        <v>--</v>
      </c>
      <c r="Q8" s="6" t="str">
        <f>IF(D8="No", "Not discussed on USFS. ", IF(VLOOKUP(A8, [1]!Table9[#All], 31, FALSE)="--", "--",  VLOOKUP(A8, [1]!Table9[#All], 32, FALSE)))</f>
        <v>--</v>
      </c>
      <c r="R8" s="6" t="str">
        <f>IF(D8="No", "Not discussed on USFS. ", IF(VLOOKUP(A8, [1]!Table9[#All], 31, FALSE)="--", "--", VLOOKUP(A8, [1]!Table9[#All], 33, FALSE)))</f>
        <v>--</v>
      </c>
      <c r="S8" s="9" t="s">
        <v>2</v>
      </c>
      <c r="T8" s="8" t="s">
        <v>2</v>
      </c>
      <c r="U8" s="8" t="s">
        <v>2</v>
      </c>
      <c r="V8" s="7" t="s">
        <v>2</v>
      </c>
      <c r="W8" s="6" t="s">
        <v>2</v>
      </c>
      <c r="X8" s="6" t="s">
        <v>2</v>
      </c>
    </row>
    <row r="9" spans="1:24" ht="96" x14ac:dyDescent="0.2">
      <c r="A9" s="20" t="s">
        <v>2371</v>
      </c>
      <c r="B9" s="20" t="str">
        <f>VLOOKUP(A9, [1]!Table9[#All], 2, FALSE)</f>
        <v>Tuberochernes aalbui</v>
      </c>
      <c r="C9" s="18" t="str">
        <f>VLOOKUP(A9, [1]!Table9[#All], 13, FALSE)</f>
        <v>dark caves and underground habitats with suitable microclimatic conditions</v>
      </c>
      <c r="D9" s="17" t="str">
        <f>IF(ISNUMBER(SEARCH("1",VLOOKUP(A9, [1]!Table9[#All], 4, FALSE))), "Yes", "No")</f>
        <v>Yes</v>
      </c>
      <c r="E9" s="16" t="str">
        <f>VLOOKUP(A9, [1]!Table9[#All], 3, FALSE)</f>
        <v>Invertebrate</v>
      </c>
      <c r="F9" s="15" t="str">
        <f>VLOOKUP(A9, [1]!Table9[#All], 26, FALSE)</f>
        <v>Formula</v>
      </c>
      <c r="G9" s="15" t="str">
        <f>IF(D9="No", "--",VLOOKUP(A9, [1]!Table9[#All], 25, FALSE))</f>
        <v>Work area</v>
      </c>
      <c r="H9" s="14" t="str">
        <f>IF(D9="No", "Not discussed on USFS. ", VLOOKUP(A9, [1]!Table9[#All], 24, FALSE))</f>
        <v>--</v>
      </c>
      <c r="I9" s="25" t="e">
        <f>_xlfn.TEXTJOIN(" ", TRUE, IF(#REF!="--", "",#REF!), IF(#REF!="--", "",#REF!))</f>
        <v>#REF!</v>
      </c>
      <c r="J9" s="13" t="str">
        <f>IF(D9="No", "Not discussed on USFS. ", _xlfn.CONCAT(A9, " (", VLOOKUP(A9, [1]!Table9[#All], 11, FALSE), "; Habitat description: ", C9, ") - Within 1-mi of a CNDDB/SCE/USFS occurrence record (", VLOOKUP(A9, [1]!Table9[#All], 34, FALSE), "). " ))</f>
        <v xml:space="preserve">A cave obligate pseudoscorpion (INF:SCC; Habitat description: dark caves and underground habitats with suitable microclimatic conditions) - Within 1-mi of a CNDDB/SCE/USFS occurrence record (unsuitable habitat). </v>
      </c>
      <c r="K9" s="10" t="str">
        <f>IF(D9="No", "-- ", VLOOKUP(A9, [1]!Table9[#All], 35, FALSE))</f>
        <v>Standard OMP BMPs.</v>
      </c>
      <c r="L9" s="12" t="str">
        <f>IF(D9="No", "--", VLOOKUP(A9, [1]!Table9[#All], 28, FALSE))</f>
        <v>IIB</v>
      </c>
      <c r="M9" s="11" t="str">
        <f>IF(D9="No", "Not discussed on USFS. ", _xlfn.CONCAT(A9, " (", VLOOKUP(A9, [1]!Table9[#All], 11, FALSE), "; Habitat description: ", C9, ") - Within 1-mi of a CNDDB/SCE/USFS occurrence record (", VLOOKUP(A9, [1]!Table9[#All], 27, FALSE), "). " ))</f>
        <v xml:space="preserve">A cave obligate pseudoscorpion (INF:SCC; Habitat description: dark caves and underground habitats with suitable microclimatic conditions) - Within 1-mi of a CNDDB/SCE/USFS occurrence record (habitat present). </v>
      </c>
      <c r="N9" s="10" t="str">
        <f>IF(D9="No", "-- ", VLOOKUP(A9, [1]!Table9[#All], 29, FALSE))</f>
        <v xml:space="preserve">General Measures and Standard OMP BMPs. </v>
      </c>
      <c r="O9" s="10" t="str">
        <f>IF(D9="No", "--", VLOOKUP(A9, [1]!Table9[#All], 30, FALSE))</f>
        <v xml:space="preserve">General Measures and Standard OMP BMPs. </v>
      </c>
      <c r="P9" s="7" t="str">
        <f>IF(D9="No", "Not discussed on USFS. ", IF(VLOOKUP(A9, [1]!Table9[#All], 31, FALSE)="--", "--",  _xlfn.CONCAT(A9, " (", VLOOKUP(A9, [1]!Table9[#All], 11, FALSE), "; Habitat description: ", C9, ") - Within 1-mi of a CNDDB/SCE/USFS occurrence record (", VLOOKUP(A9, [1]!Table9[#All], 31, FALSE), "). " )))</f>
        <v>--</v>
      </c>
      <c r="Q9" s="6" t="str">
        <f>IF(D9="No", "Not discussed on USFS. ", IF(VLOOKUP(A9, [1]!Table9[#All], 31, FALSE)="--", "--",  VLOOKUP(A9, [1]!Table9[#All], 32, FALSE)))</f>
        <v>--</v>
      </c>
      <c r="R9" s="6" t="str">
        <f>IF(D9="No", "Not discussed on USFS. ", IF(VLOOKUP(A9, [1]!Table9[#All], 31, FALSE)="--", "--", VLOOKUP(A9, [1]!Table9[#All], 33, FALSE)))</f>
        <v>--</v>
      </c>
      <c r="S9" s="9" t="s">
        <v>2</v>
      </c>
      <c r="T9" s="8" t="s">
        <v>2</v>
      </c>
      <c r="U9" s="8" t="s">
        <v>2</v>
      </c>
      <c r="V9" s="7" t="s">
        <v>2</v>
      </c>
      <c r="W9" s="6" t="s">
        <v>2</v>
      </c>
      <c r="X9" s="6" t="s">
        <v>2</v>
      </c>
    </row>
    <row r="10" spans="1:24" ht="75" x14ac:dyDescent="0.2">
      <c r="A10" s="20" t="s">
        <v>2370</v>
      </c>
      <c r="B10" s="20" t="str">
        <f>VLOOKUP(A10, [1]!Table9[#All], 2, FALSE)</f>
        <v>Malacothamnus abbottii</v>
      </c>
      <c r="C10" s="18" t="str">
        <f>VLOOKUP(A10, [1]!Table9[#All], 13, FALSE)</f>
        <v>sandy soils, streambanks, chaparral</v>
      </c>
      <c r="D10" s="17" t="str">
        <f>IF(ISNUMBER(SEARCH("1",VLOOKUP(A10, [1]!Table9[#All], 4, FALSE))), "Yes", "No")</f>
        <v>Yes</v>
      </c>
      <c r="E10" s="16" t="str">
        <f>VLOOKUP(A10, [1]!Table9[#All], 3, FALSE)</f>
        <v>Plant</v>
      </c>
      <c r="F10" s="15" t="str">
        <f>VLOOKUP(A10, [1]!Table9[#All], 26, FALSE)</f>
        <v>Formula</v>
      </c>
      <c r="G10" s="15" t="str">
        <f>IF(D10="No", "--",VLOOKUP(A10, [1]!Table9[#All], 25, FALSE))</f>
        <v>--</v>
      </c>
      <c r="H10" s="14" t="str">
        <f>IF(D10="No", "Not discussed on USFS. ", VLOOKUP(A10, [1]!Table9[#All], 24, FALSE))</f>
        <v>Not reviewed on USFS</v>
      </c>
      <c r="I10" s="14" t="str">
        <f>IF(NOT(ISBLANK(#REF!)),  "Pre-activity Survey Required", "")</f>
        <v>Pre-activity Survey Required</v>
      </c>
      <c r="J10" s="13" t="str">
        <f>IF(D10="No", "Not discussed on USFS. ", _xlfn.CONCAT(A10, " (", VLOOKUP(A10, [1]!Table9[#All], 11, FALSE), "; Habitat description: ", C10, ") - Within 1-mi of a CNDDB/SCE/USFS occurrence record (", VLOOKUP(A10, [1]!Table9[#All], 34, FALSE), "). " ))</f>
        <v xml:space="preserve">Abbott's bush-mallow (CRPR 1B.1, Blooming Period: May - Jul; Habitat description: sandy soils, streambanks, chaparral) - Within 1-mi of a CNDDB/SCE/USFS occurrence record (unsuitable habitat). </v>
      </c>
      <c r="K10" s="10" t="str">
        <f>IF(D10="No", "-- ", VLOOKUP(A10, [1]!Table9[#All], 35, FALSE))</f>
        <v>Standard OMP BMPs.</v>
      </c>
      <c r="L10" s="12" t="str">
        <f>IF(D10="No", "--", VLOOKUP(A10, [1]!Table9[#All], 28, FALSE))</f>
        <v>--</v>
      </c>
      <c r="M10" s="11" t="str">
        <f>IF(D10="No", "Not discussed on USFS. ", _xlfn.CONCAT(A10, " (", VLOOKUP(A10, [1]!Table9[#All], 11, FALSE), "; Habitat description: ", C10, ") - Within 1-mi of a CNDDB/SCE/USFS occurrence record (", VLOOKUP(A10, [1]!Table9[#All], 27, FALSE), "). " ))</f>
        <v xml:space="preserve">Abbott's bush-mallow (CRPR 1B.1, Blooming Period: May - Jul; Habitat description: sandy soils, streambanks, chaparral) - Within 1-mi of a CNDDB/SCE/USFS occurrence record (--). </v>
      </c>
      <c r="N10" s="10" t="str">
        <f>IF(D10="No", "-- ", VLOOKUP(A10, [1]!Table9[#All], 29, FALSE))</f>
        <v>--</v>
      </c>
      <c r="O10" s="10" t="str">
        <f>IF(D10="No", "--", VLOOKUP(A10, [1]!Table9[#All], 30, FALSE))</f>
        <v>Not reviewed on USFS</v>
      </c>
      <c r="P10" s="7" t="str">
        <f>IF(D10="No", "Not discussed on USFS. ", IF(VLOOKUP(A10, [1]!Table9[#All], 31, FALSE)="--", "--",  _xlfn.CONCAT(A10, " (", VLOOKUP(A10, [1]!Table9[#All], 11, FALSE), "; Habitat description: ", C10, ") - Within 1-mi of a CNDDB/SCE/USFS occurrence record (", VLOOKUP(A10, [1]!Table9[#All], 31, FALSE), "). " )))</f>
        <v>--</v>
      </c>
      <c r="Q10" s="6" t="str">
        <f>IF(D10="No", "Not discussed on USFS. ", IF(VLOOKUP(A10, [1]!Table9[#All], 31, FALSE)="--", "--",  VLOOKUP(A10, [1]!Table9[#All], 32, FALSE)))</f>
        <v>--</v>
      </c>
      <c r="R10" s="6" t="str">
        <f>IF(D10="No", "Not discussed on USFS. ", IF(VLOOKUP(A10, [1]!Table9[#All], 31, FALSE)="--", "--", VLOOKUP(A10, [1]!Table9[#All], 33, FALSE)))</f>
        <v>--</v>
      </c>
      <c r="S10" s="9" t="s">
        <v>2</v>
      </c>
      <c r="T10" s="8" t="s">
        <v>2</v>
      </c>
      <c r="U10" s="8" t="s">
        <v>2</v>
      </c>
      <c r="V10" s="7" t="s">
        <v>2</v>
      </c>
      <c r="W10" s="6" t="s">
        <v>2</v>
      </c>
      <c r="X10" s="6" t="s">
        <v>2</v>
      </c>
    </row>
    <row r="11" spans="1:24" ht="48" x14ac:dyDescent="0.2">
      <c r="A11" s="20" t="s">
        <v>2369</v>
      </c>
      <c r="B11" s="20" t="str">
        <f>VLOOKUP(A11, [1]!Table9[#All], 2, FALSE)</f>
        <v>Sanvitalia abertii</v>
      </c>
      <c r="C11" s="18" t="str">
        <f>VLOOKUP(A11, [1]!Table9[#All], 13, FALSE)</f>
        <v>dry slopes, washes, scrub, woodland</v>
      </c>
      <c r="D11" s="17" t="str">
        <f>IF(ISNUMBER(SEARCH("1",VLOOKUP(A11, [1]!Table9[#All], 4, FALSE))), "Yes", "No")</f>
        <v>No</v>
      </c>
      <c r="E11" s="16" t="str">
        <f>VLOOKUP(A11, [1]!Table9[#All], 3, FALSE)</f>
        <v>Plant</v>
      </c>
      <c r="F11" s="15" t="str">
        <f>VLOOKUP(A11, [1]!Table9[#All], 26, FALSE)</f>
        <v>Formula</v>
      </c>
      <c r="G11" s="15" t="str">
        <f>IF(D11="No", "--",VLOOKUP(A11, [1]!Table9[#All], 25, FALSE))</f>
        <v>--</v>
      </c>
      <c r="H11" s="14" t="str">
        <f>IF(D11="No", "Not discussed on USFS. ", VLOOKUP(A11, [1]!Table9[#All], 24, FALSE))</f>
        <v xml:space="preserve">Not discussed on USFS. </v>
      </c>
      <c r="I11" s="14" t="str">
        <f>IF(NOT(ISBLANK(#REF!)),  "Pre-activity Survey Required", "")</f>
        <v>Pre-activity Survey Required</v>
      </c>
      <c r="J11" s="13" t="str">
        <f>IF(D11="No", "Not discussed on USFS. ", _xlfn.CONCAT(A11, " (", VLOOKUP(A11, [1]!Table9[#All], 11, FALSE), "; Habitat description: ", C11, ") - Within 1-mi of a CNDDB/SCE/USFS occurrence record (", VLOOKUP(A11, [1]!Table9[#All], 34, FALSE), "). " ))</f>
        <v xml:space="preserve">Not discussed on USFS. </v>
      </c>
      <c r="K11" s="10" t="str">
        <f>IF(D11="No", "-- ", VLOOKUP(A11, [1]!Table9[#All], 35, FALSE))</f>
        <v xml:space="preserve">-- </v>
      </c>
      <c r="L11" s="12" t="str">
        <f>IF(D11="No", "--", VLOOKUP(A11, [1]!Table9[#All], 28, FALSE))</f>
        <v>--</v>
      </c>
      <c r="M11" s="11" t="str">
        <f>IF(D11="No", "Not discussed on USFS. ", _xlfn.CONCAT(A11, " (", VLOOKUP(A11, [1]!Table9[#All], 11, FALSE), "; Habitat description: ", C11, ") - Within 1-mi of a CNDDB/SCE/USFS occurrence record (", VLOOKUP(A11, [1]!Table9[#All], 27, FALSE), "). " ))</f>
        <v xml:space="preserve">Not discussed on USFS. </v>
      </c>
      <c r="N11" s="10" t="str">
        <f>IF(D11="No", "-- ", VLOOKUP(A11, [1]!Table9[#All], 29, FALSE))</f>
        <v xml:space="preserve">-- </v>
      </c>
      <c r="O11" s="10" t="str">
        <f>IF(D11="No", "--", VLOOKUP(A11, [1]!Table9[#All], 30, FALSE))</f>
        <v>--</v>
      </c>
      <c r="P11" s="7" t="str">
        <f>IF(D11="No", "Not discussed on USFS. ", IF(VLOOKUP(A11, [1]!Table9[#All], 31, FALSE)="--", "--",  _xlfn.CONCAT(A11, " (", VLOOKUP(A11, [1]!Table9[#All], 11, FALSE), "; Habitat description: ", C11, ") - Within 1-mi of a CNDDB/SCE/USFS occurrence record (", VLOOKUP(A11, [1]!Table9[#All], 31, FALSE), "). " )))</f>
        <v xml:space="preserve">Not discussed on USFS. </v>
      </c>
      <c r="Q11" s="6" t="str">
        <f>IF(D11="No", "Not discussed on USFS. ", IF(VLOOKUP(A11, [1]!Table9[#All], 31, FALSE)="--", "--",  VLOOKUP(A11, [1]!Table9[#All], 32, FALSE)))</f>
        <v xml:space="preserve">Not discussed on USFS. </v>
      </c>
      <c r="R11" s="6" t="str">
        <f>IF(D11="No", "Not discussed on USFS. ", IF(VLOOKUP(A11, [1]!Table9[#All], 31, FALSE)="--", "--", VLOOKUP(A11, [1]!Table9[#All], 33, FALSE)))</f>
        <v xml:space="preserve">Not discussed on USFS. </v>
      </c>
      <c r="S11" s="9" t="s">
        <v>2</v>
      </c>
      <c r="T11" s="8" t="s">
        <v>2</v>
      </c>
      <c r="U11" s="8" t="s">
        <v>2</v>
      </c>
      <c r="V11" s="7" t="s">
        <v>2</v>
      </c>
      <c r="W11" s="6" t="s">
        <v>2</v>
      </c>
      <c r="X11" s="6" t="s">
        <v>2</v>
      </c>
    </row>
    <row r="12" spans="1:24" ht="32" x14ac:dyDescent="0.2">
      <c r="A12" s="20" t="s">
        <v>2368</v>
      </c>
      <c r="B12" s="20" t="str">
        <f>VLOOKUP(A12, [1]!Table9[#All], 2, FALSE)</f>
        <v>Allium abramsii</v>
      </c>
      <c r="C12" s="18" t="str">
        <f>VLOOKUP(A12, [1]!Table9[#All], 13, FALSE)</f>
        <v>granitic sand in open coniferous forest</v>
      </c>
      <c r="D12" s="17" t="str">
        <f>IF(ISNUMBER(SEARCH("1",VLOOKUP(A12, [1]!Table9[#All], 4, FALSE))), "Yes", "No")</f>
        <v>No</v>
      </c>
      <c r="E12" s="16" t="str">
        <f>VLOOKUP(A12, [1]!Table9[#All], 3, FALSE)</f>
        <v>Plant</v>
      </c>
      <c r="F12" s="15" t="str">
        <f>VLOOKUP(A12, [1]!Table9[#All], 26, FALSE)</f>
        <v>Formula</v>
      </c>
      <c r="G12" s="15" t="str">
        <f>IF(D12="No", "--",VLOOKUP(A12, [1]!Table9[#All], 25, FALSE))</f>
        <v>--</v>
      </c>
      <c r="H12" s="14" t="str">
        <f>IF(D12="No", "Not discussed on USFS. ", VLOOKUP(A12, [1]!Table9[#All], 24, FALSE))</f>
        <v xml:space="preserve">Not discussed on USFS. </v>
      </c>
      <c r="I12" s="14" t="e">
        <f>IF(#REF!="--", "",  (IF(ISBLANK(#REF!), "", "Pre-activity Survey Required")))</f>
        <v>#REF!</v>
      </c>
      <c r="J12" s="13" t="str">
        <f>IF(D12="No", "Not discussed on USFS. ", _xlfn.CONCAT(A12, " (", VLOOKUP(A12, [1]!Table9[#All], 11, FALSE), "; Habitat description: ", C12, ") - Within 1-mi of a CNDDB/SCE/USFS occurrence record (", VLOOKUP(A12, [1]!Table9[#All], 34, FALSE), "). " ))</f>
        <v xml:space="preserve">Not discussed on USFS. </v>
      </c>
      <c r="K12" s="10" t="str">
        <f>IF(D12="No", "-- ", VLOOKUP(A12, [1]!Table9[#All], 35, FALSE))</f>
        <v xml:space="preserve">-- </v>
      </c>
      <c r="L12" s="12" t="str">
        <f>IF(D12="No", "--", VLOOKUP(A12, [1]!Table9[#All], 28, FALSE))</f>
        <v>--</v>
      </c>
      <c r="M12" s="11" t="str">
        <f>IF(D12="No", "Not discussed on USFS. ", _xlfn.CONCAT(A12, " (", VLOOKUP(A12, [1]!Table9[#All], 11, FALSE), "; Habitat description: ", C12, ") - Within 1-mi of a CNDDB/SCE/USFS occurrence record (", VLOOKUP(A12, [1]!Table9[#All], 27, FALSE), "). " ))</f>
        <v xml:space="preserve">Not discussed on USFS. </v>
      </c>
      <c r="N12" s="10" t="str">
        <f>IF(D12="No", "-- ", VLOOKUP(A12, [1]!Table9[#All], 29, FALSE))</f>
        <v xml:space="preserve">-- </v>
      </c>
      <c r="O12" s="10" t="str">
        <f>IF(D12="No", "--", VLOOKUP(A12, [1]!Table9[#All], 30, FALSE))</f>
        <v>--</v>
      </c>
      <c r="P12" s="7" t="str">
        <f>IF(D12="No", "Not discussed on USFS. ", IF(VLOOKUP(A12, [1]!Table9[#All], 31, FALSE)="--", "--",  _xlfn.CONCAT(A12, " (", VLOOKUP(A12, [1]!Table9[#All], 11, FALSE), "; Habitat description: ", C12, ") - Within 1-mi of a CNDDB/SCE/USFS occurrence record (", VLOOKUP(A12, [1]!Table9[#All], 31, FALSE), "). " )))</f>
        <v xml:space="preserve">Not discussed on USFS. </v>
      </c>
      <c r="Q12" s="6" t="str">
        <f>IF(D12="No", "Not discussed on USFS. ", IF(VLOOKUP(A12, [1]!Table9[#All], 31, FALSE)="--", "--",  VLOOKUP(A12, [1]!Table9[#All], 32, FALSE)))</f>
        <v xml:space="preserve">Not discussed on USFS. </v>
      </c>
      <c r="R12" s="6" t="str">
        <f>IF(D12="No", "Not discussed on USFS. ", IF(VLOOKUP(A12, [1]!Table9[#All], 31, FALSE)="--", "--", VLOOKUP(A12, [1]!Table9[#All], 33, FALSE)))</f>
        <v xml:space="preserve">Not discussed on USFS. </v>
      </c>
      <c r="S12" s="9" t="s">
        <v>2</v>
      </c>
      <c r="T12" s="8" t="s">
        <v>2</v>
      </c>
      <c r="U12" s="8" t="s">
        <v>2</v>
      </c>
      <c r="V12" s="7" t="s">
        <v>2</v>
      </c>
      <c r="W12" s="6" t="s">
        <v>2</v>
      </c>
      <c r="X12" s="6" t="s">
        <v>2</v>
      </c>
    </row>
    <row r="13" spans="1:24" ht="156" x14ac:dyDescent="0.2">
      <c r="A13" s="20" t="s">
        <v>2367</v>
      </c>
      <c r="B13" s="20" t="str">
        <f>VLOOKUP(A13, [1]!Table9[#All], 2, FALSE)</f>
        <v>Acanthoscyphus parishii var. abramsii</v>
      </c>
      <c r="C13" s="18" t="str">
        <f>VLOOKUP(A13, [1]!Table9[#All], 13, FALSE)</f>
        <v>sand and shale in chapparral at elevations ranging from 3,750 to 6,750 feet</v>
      </c>
      <c r="D13" s="17" t="str">
        <f>IF(ISNUMBER(SEARCH("1",VLOOKUP(A13, [1]!Table9[#All], 4, FALSE))), "Yes", "No")</f>
        <v>Yes</v>
      </c>
      <c r="E13" s="16" t="str">
        <f>VLOOKUP(A13, [1]!Table9[#All], 3, FALSE)</f>
        <v>Plant</v>
      </c>
      <c r="F13" s="15" t="str">
        <f>VLOOKUP(A13, [1]!Table9[#All], 26, FALSE)</f>
        <v>Formula</v>
      </c>
      <c r="G13" s="15" t="str">
        <f>IF(D13="No", "--",VLOOKUP(A13, [1]!Table9[#All], 25, FALSE))</f>
        <v>Work area</v>
      </c>
      <c r="H13" s="14" t="str">
        <f>IF(D13="No", "Not discussed on USFS. ", VLOOKUP(A13, [1]!Table9[#All], 24, FALSE))</f>
        <v>--</v>
      </c>
      <c r="I13" s="14" t="str">
        <f>IF(NOT(ISBLANK(#REF!)),  "Pre-activity Survey Required", "")</f>
        <v>Pre-activity Survey Required</v>
      </c>
      <c r="J13" s="13" t="str">
        <f>IF(D13="No", "Not discussed on USFS. ", _xlfn.CONCAT(A13, " (", VLOOKUP(A13, [1]!Table9[#All], 11, FALSE), "; Habitat description: ", C13, ") - Within 1-mi of a CNDDB/SCE/USFS occurrence record (", VLOOKUP(A13, [1]!Table9[#All], 34, FALSE), "). " ))</f>
        <v xml:space="preserve">Abrams' oxytheca (FSS; CRPR 1B.2, Blooming Period: Jun - Aug; Habitat description: sand and shale in chapparral at elevations ranging from 3,750 to 6,750 feet) - Within 1-mi of a CNDDB/SCE/USFS occurrence record (unsuitable habitat). </v>
      </c>
      <c r="K13" s="10" t="str">
        <f>IF(D13="No", "-- ", VLOOKUP(A13, [1]!Table9[#All], 35, FALSE))</f>
        <v>Standard OMP BMPs.</v>
      </c>
      <c r="L13" s="12" t="str">
        <f>IF(D13="No", "--", VLOOKUP(A13, [1]!Table9[#All], 28, FALSE))</f>
        <v>IIB</v>
      </c>
      <c r="M13" s="11" t="str">
        <f>IF(D13="No", "Not discussed on USFS. ", _xlfn.CONCAT(A13, " (", VLOOKUP(A13, [1]!Table9[#All], 11, FALSE), "; Habitat description: ", C13, ") - Within 1-mi of a CNDDB/SCE/USFS occurrence record (", VLOOKUP(A13, [1]!Table9[#All], 27, FALSE), "). " ))</f>
        <v xml:space="preserve">Abrams' oxytheca (FSS; CRPR 1B.2, Blooming Period: Jun - Aug; Habitat description: sand and shale in chapparral at elevations ranging from 3,750 to 6,750 feet) - Within 1-mi of a CNDDB/SCE/USFS occurrence record (habitat present). </v>
      </c>
      <c r="N13" s="10" t="str">
        <f>IF(D13="No", "-- ", VLOOKUP(A13, [1]!Table9[#All], 29, FALSE))</f>
        <v xml:space="preserve">BE BMP Plant-1(a)(c-d); 
General Measures and Standard OMP BMPs. </v>
      </c>
      <c r="O13" s="10" t="str">
        <f>IF(D13="No", "--", VLOOKUP(A13, [1]!Table9[#All], 30, FALSE))</f>
        <v xml:space="preserve">Pre-Activity Survey (Abrams' oxytheca): A biological survey is required. 
FSS Plant Avoidance (Abrams' oxytheca): If Abrams' oxytheca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 s="7" t="str">
        <f>IF(D13="No", "Not discussed on USFS. ", IF(VLOOKUP(A13, [1]!Table9[#All], 31, FALSE)="--", "--",  _xlfn.CONCAT(A13, " (", VLOOKUP(A13, [1]!Table9[#All], 11, FALSE), "; Habitat description: ", C13, ") - Within 1-mi of a CNDDB/SCE/USFS occurrence record (", VLOOKUP(A13, [1]!Table9[#All], 31, FALSE), "). " )))</f>
        <v>--</v>
      </c>
      <c r="Q13" s="6" t="str">
        <f>IF(D13="No", "Not discussed on USFS. ", IF(VLOOKUP(A13, [1]!Table9[#All], 31, FALSE)="--", "--",  VLOOKUP(A13, [1]!Table9[#All], 32, FALSE)))</f>
        <v>--</v>
      </c>
      <c r="R13" s="6" t="str">
        <f>IF(D13="No", "Not discussed on USFS. ", IF(VLOOKUP(A13, [1]!Table9[#All], 31, FALSE)="--", "--", VLOOKUP(A13, [1]!Table9[#All], 33, FALSE)))</f>
        <v>--</v>
      </c>
      <c r="S13" s="9" t="s">
        <v>2</v>
      </c>
      <c r="T13" s="8" t="s">
        <v>2</v>
      </c>
      <c r="U13" s="8" t="s">
        <v>2</v>
      </c>
      <c r="V13" s="7" t="s">
        <v>2</v>
      </c>
      <c r="W13" s="6" t="s">
        <v>2</v>
      </c>
      <c r="X13" s="6" t="s">
        <v>2</v>
      </c>
    </row>
    <row r="14" spans="1:24" ht="48" x14ac:dyDescent="0.2">
      <c r="A14" s="20" t="s">
        <v>2366</v>
      </c>
      <c r="B14" s="20" t="str">
        <f>VLOOKUP(A14, [1]!Table9[#All], 2, FALSE)</f>
        <v>Euphorbia abramsiana</v>
      </c>
      <c r="C14" s="18" t="str">
        <f>VLOOKUP(A14, [1]!Table9[#All], 13, FALSE)</f>
        <v>sandy flats and open areas</v>
      </c>
      <c r="D14" s="17" t="str">
        <f>IF(ISNUMBER(SEARCH("1",VLOOKUP(A14, [1]!Table9[#All], 4, FALSE))), "Yes", "No")</f>
        <v>No</v>
      </c>
      <c r="E14" s="16" t="str">
        <f>VLOOKUP(A14, [1]!Table9[#All], 3, FALSE)</f>
        <v>Plant</v>
      </c>
      <c r="F14" s="15" t="str">
        <f>VLOOKUP(A14, [1]!Table9[#All], 26, FALSE)</f>
        <v>Formula</v>
      </c>
      <c r="G14" s="15" t="str">
        <f>IF(D14="No", "--",VLOOKUP(A14, [1]!Table9[#All], 25, FALSE))</f>
        <v>--</v>
      </c>
      <c r="H14" s="14" t="str">
        <f>IF(D14="No", "Not discussed on USFS. ", VLOOKUP(A14, [1]!Table9[#All], 24, FALSE))</f>
        <v xml:space="preserve">Not discussed on USFS. </v>
      </c>
      <c r="I14" s="14" t="str">
        <f>IF(NOT(ISBLANK(#REF!)),  "Pre-activity Survey Required", "")</f>
        <v>Pre-activity Survey Required</v>
      </c>
      <c r="J14" s="13" t="str">
        <f>IF(D14="No", "Not discussed on USFS. ", _xlfn.CONCAT(A14, " (", VLOOKUP(A14, [1]!Table9[#All], 11, FALSE), "; Habitat description: ", C14, ") - Within 1-mi of a CNDDB/SCE/USFS occurrence record (", VLOOKUP(A14, [1]!Table9[#All], 34, FALSE), "). " ))</f>
        <v xml:space="preserve">Not discussed on USFS. </v>
      </c>
      <c r="K14" s="10" t="str">
        <f>IF(D14="No", "-- ", VLOOKUP(A14, [1]!Table9[#All], 35, FALSE))</f>
        <v xml:space="preserve">-- </v>
      </c>
      <c r="L14" s="12" t="str">
        <f>IF(D14="No", "--", VLOOKUP(A14, [1]!Table9[#All], 28, FALSE))</f>
        <v>--</v>
      </c>
      <c r="M14" s="11" t="str">
        <f>IF(D14="No", "Not discussed on USFS. ", _xlfn.CONCAT(A14, " (", VLOOKUP(A14, [1]!Table9[#All], 11, FALSE), "; Habitat description: ", C14, ") - Within 1-mi of a CNDDB/SCE/USFS occurrence record (", VLOOKUP(A14, [1]!Table9[#All], 27, FALSE), "). " ))</f>
        <v xml:space="preserve">Not discussed on USFS. </v>
      </c>
      <c r="N14" s="10" t="str">
        <f>IF(D14="No", "-- ", VLOOKUP(A14, [1]!Table9[#All], 29, FALSE))</f>
        <v xml:space="preserve">-- </v>
      </c>
      <c r="O14" s="10" t="str">
        <f>IF(D14="No", "--", VLOOKUP(A14, [1]!Table9[#All], 30, FALSE))</f>
        <v>--</v>
      </c>
      <c r="P14" s="7" t="str">
        <f>IF(D14="No", "Not discussed on USFS. ", IF(VLOOKUP(A14, [1]!Table9[#All], 31, FALSE)="--", "--",  _xlfn.CONCAT(A14, " (", VLOOKUP(A14, [1]!Table9[#All], 11, FALSE), "; Habitat description: ", C14, ") - Within 1-mi of a CNDDB/SCE/USFS occurrence record (", VLOOKUP(A14, [1]!Table9[#All], 31, FALSE), "). " )))</f>
        <v xml:space="preserve">Not discussed on USFS. </v>
      </c>
      <c r="Q14" s="6" t="str">
        <f>IF(D14="No", "Not discussed on USFS. ", IF(VLOOKUP(A14, [1]!Table9[#All], 31, FALSE)="--", "--",  VLOOKUP(A14, [1]!Table9[#All], 32, FALSE)))</f>
        <v xml:space="preserve">Not discussed on USFS. </v>
      </c>
      <c r="R14" s="6" t="str">
        <f>IF(D14="No", "Not discussed on USFS. ", IF(VLOOKUP(A14, [1]!Table9[#All], 31, FALSE)="--", "--", VLOOKUP(A14, [1]!Table9[#All], 33, FALSE)))</f>
        <v xml:space="preserve">Not discussed on USFS. </v>
      </c>
      <c r="S14" s="9" t="s">
        <v>2</v>
      </c>
      <c r="T14" s="8" t="s">
        <v>2</v>
      </c>
      <c r="U14" s="8" t="s">
        <v>2</v>
      </c>
      <c r="V14" s="7" t="s">
        <v>2</v>
      </c>
      <c r="W14" s="6" t="s">
        <v>2</v>
      </c>
      <c r="X14" s="6" t="s">
        <v>2</v>
      </c>
    </row>
    <row r="15" spans="1:24" ht="48" x14ac:dyDescent="0.2">
      <c r="A15" s="20" t="s">
        <v>2365</v>
      </c>
      <c r="B15" s="20" t="str">
        <f>VLOOKUP(A15, [1]!Table9[#All], 2, FALSE)</f>
        <v>Fritillaria pluriflora</v>
      </c>
      <c r="C15" s="18" t="str">
        <f>VLOOKUP(A15, [1]!Table9[#All], 13, FALSE)</f>
        <v>adobe, generally serpentine of interior foothills</v>
      </c>
      <c r="D15" s="17" t="str">
        <f>IF(ISNUMBER(SEARCH("1",VLOOKUP(A15, [1]!Table9[#All], 4, FALSE))), "Yes", "No")</f>
        <v>No</v>
      </c>
      <c r="E15" s="16" t="str">
        <f>VLOOKUP(A15, [1]!Table9[#All], 3, FALSE)</f>
        <v>Plant</v>
      </c>
      <c r="F15" s="15" t="str">
        <f>VLOOKUP(A15, [1]!Table9[#All], 26, FALSE)</f>
        <v>Formula</v>
      </c>
      <c r="G15" s="15" t="str">
        <f>IF(D15="No", "--",VLOOKUP(A15, [1]!Table9[#All], 25, FALSE))</f>
        <v>--</v>
      </c>
      <c r="H15" s="14" t="str">
        <f>IF(D15="No", "Not discussed on USFS. ", VLOOKUP(A15, [1]!Table9[#All], 24, FALSE))</f>
        <v xml:space="preserve">Not discussed on USFS. </v>
      </c>
      <c r="I15" s="14" t="str">
        <f>IF(NOT(ISBLANK(#REF!)),  "Pre-activity Survey Required", "")</f>
        <v>Pre-activity Survey Required</v>
      </c>
      <c r="J15" s="13" t="str">
        <f>IF(D15="No", "Not discussed on USFS. ", _xlfn.CONCAT(A15, " (", VLOOKUP(A15, [1]!Table9[#All], 11, FALSE), "; Habitat description: ", C15, ") - Within 1-mi of a CNDDB/SCE/USFS occurrence record (", VLOOKUP(A15, [1]!Table9[#All], 34, FALSE), "). " ))</f>
        <v xml:space="preserve">Not discussed on USFS. </v>
      </c>
      <c r="K15" s="10" t="str">
        <f>IF(D15="No", "-- ", VLOOKUP(A15, [1]!Table9[#All], 35, FALSE))</f>
        <v xml:space="preserve">-- </v>
      </c>
      <c r="L15" s="12" t="str">
        <f>IF(D15="No", "--", VLOOKUP(A15, [1]!Table9[#All], 28, FALSE))</f>
        <v>--</v>
      </c>
      <c r="M15" s="11" t="str">
        <f>IF(D15="No", "Not discussed on USFS. ", _xlfn.CONCAT(A15, " (", VLOOKUP(A15, [1]!Table9[#All], 11, FALSE), "; Habitat description: ", C15, ") - Within 1-mi of a CNDDB/SCE/USFS occurrence record (", VLOOKUP(A15, [1]!Table9[#All], 27, FALSE), "). " ))</f>
        <v xml:space="preserve">Not discussed on USFS. </v>
      </c>
      <c r="N15" s="10" t="str">
        <f>IF(D15="No", "-- ", VLOOKUP(A15, [1]!Table9[#All], 29, FALSE))</f>
        <v xml:space="preserve">-- </v>
      </c>
      <c r="O15" s="10" t="str">
        <f>IF(D15="No", "--", VLOOKUP(A15, [1]!Table9[#All], 30, FALSE))</f>
        <v>--</v>
      </c>
      <c r="P15" s="7" t="str">
        <f>IF(D15="No", "Not discussed on USFS. ", IF(VLOOKUP(A15, [1]!Table9[#All], 31, FALSE)="--", "--",  _xlfn.CONCAT(A15, " (", VLOOKUP(A15, [1]!Table9[#All], 11, FALSE), "; Habitat description: ", C15, ") - Within 1-mi of a CNDDB/SCE/USFS occurrence record (", VLOOKUP(A15, [1]!Table9[#All], 31, FALSE), "). " )))</f>
        <v xml:space="preserve">Not discussed on USFS. </v>
      </c>
      <c r="Q15" s="6" t="str">
        <f>IF(D15="No", "Not discussed on USFS. ", IF(VLOOKUP(A15, [1]!Table9[#All], 31, FALSE)="--", "--",  VLOOKUP(A15, [1]!Table9[#All], 32, FALSE)))</f>
        <v xml:space="preserve">Not discussed on USFS. </v>
      </c>
      <c r="R15" s="6" t="str">
        <f>IF(D15="No", "Not discussed on USFS. ", IF(VLOOKUP(A15, [1]!Table9[#All], 31, FALSE)="--", "--", VLOOKUP(A15, [1]!Table9[#All], 33, FALSE)))</f>
        <v xml:space="preserve">Not discussed on USFS. </v>
      </c>
      <c r="S15" s="9" t="s">
        <v>2</v>
      </c>
      <c r="T15" s="8" t="s">
        <v>2</v>
      </c>
      <c r="U15" s="8" t="s">
        <v>2</v>
      </c>
      <c r="V15" s="7" t="s">
        <v>2</v>
      </c>
      <c r="W15" s="6" t="s">
        <v>2</v>
      </c>
      <c r="X15" s="6" t="s">
        <v>2</v>
      </c>
    </row>
    <row r="16" spans="1:24" ht="156" x14ac:dyDescent="0.2">
      <c r="A16" s="20" t="s">
        <v>2364</v>
      </c>
      <c r="B16" s="20" t="str">
        <f>VLOOKUP(A16, [1]!Table9[#All], 2, FALSE)</f>
        <v>Lomatium roseanum</v>
      </c>
      <c r="C16" s="18" t="str">
        <f>VLOOKUP(A16, [1]!Table9[#All], 13, FALSE)</f>
        <v>rocky, gravelly openings in lower montane coniferous forest and Great Basin scrub at elevations ranging from 4,800 - 7,400 feet</v>
      </c>
      <c r="D16" s="17" t="str">
        <f>IF(ISNUMBER(SEARCH("1",VLOOKUP(A16, [1]!Table9[#All], 4, FALSE))), "Yes", "No")</f>
        <v>Yes</v>
      </c>
      <c r="E16" s="16" t="str">
        <f>VLOOKUP(A16, [1]!Table9[#All], 3, FALSE)</f>
        <v>Plant</v>
      </c>
      <c r="F16" s="15" t="str">
        <f>VLOOKUP(A16, [1]!Table9[#All], 26, FALSE)</f>
        <v>Formula</v>
      </c>
      <c r="G16" s="15" t="str">
        <f>IF(D16="No", "--",VLOOKUP(A16, [1]!Table9[#All], 25, FALSE))</f>
        <v>Work area</v>
      </c>
      <c r="H16" s="14" t="str">
        <f>IF(D16="No", "Not discussed on USFS. ", VLOOKUP(A16, [1]!Table9[#All], 24, FALSE))</f>
        <v>--</v>
      </c>
      <c r="I16" s="14" t="str">
        <f>IF(NOT(ISBLANK(#REF!)),  "Pre-activity Survey Required", "")</f>
        <v>Pre-activity Survey Required</v>
      </c>
      <c r="J16" s="13" t="str">
        <f>IF(D16="No", "Not discussed on USFS. ", _xlfn.CONCAT(A16, " (", VLOOKUP(A16, [1]!Table9[#All], 11, FALSE), "; Habitat description: ", C16, ") - Within 1-mi of a CNDDB/SCE/USFS occurrence record (", VLOOKUP(A16, [1]!Table9[#All], 34, FALSE), "). " ))</f>
        <v xml:space="preserve">adobe lomatium (FSS; BLM:S; CRPR 1B.2, Blooming Period: May - Jul; Habitat description: rocky, gravelly openings in lower montane coniferous forest and Great Basin scrub at elevations ranging from 4,800 - 7,400 feet) - Within 1-mi of a CNDDB/SCE/USFS occurrence record (unsuitable habitat). </v>
      </c>
      <c r="K16" s="10" t="str">
        <f>IF(D16="No", "-- ", VLOOKUP(A16, [1]!Table9[#All], 35, FALSE))</f>
        <v>Standard OMP BMPs.</v>
      </c>
      <c r="L16" s="12" t="str">
        <f>IF(D16="No", "--", VLOOKUP(A16, [1]!Table9[#All], 28, FALSE))</f>
        <v>IIB</v>
      </c>
      <c r="M16" s="11" t="str">
        <f>IF(D16="No", "Not discussed on USFS. ", _xlfn.CONCAT(A16, " (", VLOOKUP(A16, [1]!Table9[#All], 11, FALSE), "; Habitat description: ", C16, ") - Within 1-mi of a CNDDB/SCE/USFS occurrence record (", VLOOKUP(A16, [1]!Table9[#All], 27, FALSE), "). " ))</f>
        <v xml:space="preserve">adobe lomatium (FSS; BLM:S; CRPR 1B.2, Blooming Period: May - Jul; Habitat description: rocky, gravelly openings in lower montane coniferous forest and Great Basin scrub at elevations ranging from 4,800 - 7,400 feet) - Within 1-mi of a CNDDB/SCE/USFS occurrence record (habitat present). </v>
      </c>
      <c r="N16" s="10" t="str">
        <f>IF(D16="No", "-- ", VLOOKUP(A16, [1]!Table9[#All], 29, FALSE))</f>
        <v xml:space="preserve">BE BMP Plant-1(a)(c-d); 
General Measures and Standard OMP BMPs. </v>
      </c>
      <c r="O16" s="10" t="str">
        <f>IF(D16="No", "--", VLOOKUP(A16, [1]!Table9[#All], 30, FALSE))</f>
        <v xml:space="preserve">Pre-Activity Survey (adobe lomatium): A biological survey is required. 
FSS Plant Avoidance (adobe lomatium): If adobe lomatium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 s="7" t="str">
        <f>IF(D16="No", "Not discussed on USFS. ", IF(VLOOKUP(A16, [1]!Table9[#All], 31, FALSE)="--", "--",  _xlfn.CONCAT(A16, " (", VLOOKUP(A16, [1]!Table9[#All], 11, FALSE), "; Habitat description: ", C16, ") - Within 1-mi of a CNDDB/SCE/USFS occurrence record (", VLOOKUP(A16, [1]!Table9[#All], 31, FALSE), "). " )))</f>
        <v>--</v>
      </c>
      <c r="Q16" s="6" t="str">
        <f>IF(D16="No", "Not discussed on USFS. ", IF(VLOOKUP(A16, [1]!Table9[#All], 31, FALSE)="--", "--",  VLOOKUP(A16, [1]!Table9[#All], 32, FALSE)))</f>
        <v>--</v>
      </c>
      <c r="R16" s="6" t="str">
        <f>IF(D16="No", "Not discussed on USFS. ", IF(VLOOKUP(A16, [1]!Table9[#All], 31, FALSE)="--", "--", VLOOKUP(A16, [1]!Table9[#All], 33, FALSE)))</f>
        <v>--</v>
      </c>
      <c r="S16" s="9" t="s">
        <v>2</v>
      </c>
      <c r="T16" s="8" t="s">
        <v>2</v>
      </c>
      <c r="U16" s="8" t="s">
        <v>2</v>
      </c>
      <c r="V16" s="7" t="s">
        <v>2</v>
      </c>
      <c r="W16" s="6" t="s">
        <v>2</v>
      </c>
      <c r="X16" s="6" t="s">
        <v>2</v>
      </c>
    </row>
    <row r="17" spans="1:24" ht="132" x14ac:dyDescent="0.2">
      <c r="A17" s="20" t="s">
        <v>2363</v>
      </c>
      <c r="B17" s="20" t="str">
        <f>VLOOKUP(A17, [1]!Table9[#All], 2, FALSE)</f>
        <v>Sanicula maritima</v>
      </c>
      <c r="C17" s="18" t="str">
        <f>VLOOKUP(A17, [1]!Table9[#All], 13, FALSE)</f>
        <v>clay and serpentine soils in meadows and seeps, valley and foothill grassland, chaparral, and coastal prairie at elevations ranging from 100 to 785 feet</v>
      </c>
      <c r="D17" s="17" t="str">
        <f>IF(ISNUMBER(SEARCH("1",VLOOKUP(A17, [1]!Table9[#All], 4, FALSE))), "Yes", "No")</f>
        <v>Yes</v>
      </c>
      <c r="E17" s="16" t="str">
        <f>VLOOKUP(A17, [1]!Table9[#All], 3, FALSE)</f>
        <v>Plant</v>
      </c>
      <c r="F17" s="15" t="str">
        <f>VLOOKUP(A17, [1]!Table9[#All], 26, FALSE)</f>
        <v>Formula</v>
      </c>
      <c r="G17" s="15" t="str">
        <f>IF(D17="No", "--",VLOOKUP(A17, [1]!Table9[#All], 25, FALSE))</f>
        <v>Work area</v>
      </c>
      <c r="H17" s="14" t="str">
        <f>IF(D17="No", "Not discussed on USFS. ", VLOOKUP(A17, [1]!Table9[#All], 24, FALSE))</f>
        <v>--</v>
      </c>
      <c r="I17" s="14" t="str">
        <f>IF(NOT(ISBLANK(#REF!)),  "Pre-activity Survey Required", "")</f>
        <v>Pre-activity Survey Required</v>
      </c>
      <c r="J17" s="13" t="str">
        <f>IF(D17="No", "Not discussed on USFS. ", _xlfn.CONCAT(A17, " (", VLOOKUP(A17, [1]!Table9[#All], 11, FALSE), "; Habitat description: ", C17, ") - Within 1-mi of a CNDDB/SCE/USFS occurrence record (", VLOOKUP(A17, [1]!Table9[#All], 34, FALSE), "). " ))</f>
        <v xml:space="preserve">adobe sanicle (SR; FSS; CRPR 1B.1, Blooming Period: Apr - May; Habitat description: clay and serpentine soils in meadows and seeps, valley and foothill grassland, chaparral, and coastal prairie at elevations ranging from 100 to 785 feet) - Within 1-mi of a CNDDB/SCE/USFS occurrence record (unsuitable habitat). </v>
      </c>
      <c r="K17" s="10" t="str">
        <f>IF(D17="No", "-- ", VLOOKUP(A17, [1]!Table9[#All], 35, FALSE))</f>
        <v>Standard OMP BMPs.</v>
      </c>
      <c r="L17" s="12" t="str">
        <f>IF(D17="No", "--", VLOOKUP(A17, [1]!Table9[#All], 28, FALSE))</f>
        <v>IIB</v>
      </c>
      <c r="M17" s="11" t="str">
        <f>IF(D17="No", "Not discussed on USFS. ", _xlfn.CONCAT(A17, " (", VLOOKUP(A17, [1]!Table9[#All], 11, FALSE), "; Habitat description: ", C17, ") - Within 1-mi of a CNDDB/SCE/USFS occurrence record (", VLOOKUP(A17, [1]!Table9[#All], 27, FALSE), "). " ))</f>
        <v xml:space="preserve">adobe sanicle (SR; FSS; CRPR 1B.1, Blooming Period: Apr - May; Habitat description: clay and serpentine soils in meadows and seeps, valley and foothill grassland, chaparral, and coastal prairie at elevations ranging from 100 to 785 feet) - Within 1-mi of a CNDDB/SCE/USFS occurrence record (habitat present). </v>
      </c>
      <c r="N17" s="10" t="str">
        <f>IF(D17="No", "-- ", VLOOKUP(A17, [1]!Table9[#All], 29, FALSE))</f>
        <v xml:space="preserve">BE BMP Plant-1(a); 
General Measures and Standard OMP BMPs. </v>
      </c>
      <c r="O17" s="10" t="str">
        <f>IF(D17="No", "--", VLOOKUP(A17, [1]!Table9[#All], 30, FALSE))</f>
        <v xml:space="preserve">Pre-Activity Survey (adobe sanicle): A biological survey is required. 
State Threatened Plant Avoidance (adobe sanicle): If adobe sanicleis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7" s="7" t="str">
        <f>IF(D17="No", "Not discussed on USFS. ", IF(VLOOKUP(A17, [1]!Table9[#All], 31, FALSE)="--", "--",  _xlfn.CONCAT(A17, " (", VLOOKUP(A17, [1]!Table9[#All], 11, FALSE), "; Habitat description: ", C17, ") - Within 1-mi of a CNDDB/SCE/USFS occurrence record (", VLOOKUP(A17, [1]!Table9[#All], 31, FALSE), "). " )))</f>
        <v>--</v>
      </c>
      <c r="Q17" s="6" t="str">
        <f>IF(D17="No", "Not discussed on USFS. ", IF(VLOOKUP(A17, [1]!Table9[#All], 31, FALSE)="--", "--",  VLOOKUP(A17, [1]!Table9[#All], 32, FALSE)))</f>
        <v>--</v>
      </c>
      <c r="R17" s="6" t="str">
        <f>IF(D17="No", "Not discussed on USFS. ", IF(VLOOKUP(A17, [1]!Table9[#All], 31, FALSE)="--", "--", VLOOKUP(A17, [1]!Table9[#All], 33, FALSE)))</f>
        <v>--</v>
      </c>
      <c r="S17" s="9" t="s">
        <v>2</v>
      </c>
      <c r="T17" s="8" t="s">
        <v>2</v>
      </c>
      <c r="U17" s="8" t="s">
        <v>2</v>
      </c>
      <c r="V17" s="7" t="s">
        <v>2</v>
      </c>
      <c r="W17" s="6" t="s">
        <v>2</v>
      </c>
      <c r="X17" s="6" t="s">
        <v>2</v>
      </c>
    </row>
    <row r="18" spans="1:24" ht="32" x14ac:dyDescent="0.2">
      <c r="A18" s="20" t="s">
        <v>2362</v>
      </c>
      <c r="B18" s="20" t="str">
        <f>VLOOKUP(A18, [1]!Table9[#All], 2, FALSE)</f>
        <v>Perideridia pringlei</v>
      </c>
      <c r="C18" s="18" t="str">
        <f>VLOOKUP(A18, [1]!Table9[#All], 13, FALSE)</f>
        <v>grassy slopes, serpentine outcrops</v>
      </c>
      <c r="D18" s="17" t="str">
        <f>IF(ISNUMBER(SEARCH("1",VLOOKUP(A18, [1]!Table9[#All], 4, FALSE))), "Yes", "No")</f>
        <v>No</v>
      </c>
      <c r="E18" s="16" t="str">
        <f>VLOOKUP(A18, [1]!Table9[#All], 3, FALSE)</f>
        <v>Plant</v>
      </c>
      <c r="F18" s="15" t="str">
        <f>VLOOKUP(A18, [1]!Table9[#All], 26, FALSE)</f>
        <v>Formula</v>
      </c>
      <c r="G18" s="15" t="str">
        <f>IF(D18="No", "--",VLOOKUP(A18, [1]!Table9[#All], 25, FALSE))</f>
        <v>--</v>
      </c>
      <c r="H18" s="14" t="str">
        <f>IF(D18="No", "Not discussed on USFS. ", VLOOKUP(A18, [1]!Table9[#All], 24, FALSE))</f>
        <v xml:space="preserve">Not discussed on USFS. </v>
      </c>
      <c r="I18" s="14" t="e">
        <f>IF(#REF!="--", "",  (IF(ISBLANK(#REF!), "", "Pre-activity Survey Required")))</f>
        <v>#REF!</v>
      </c>
      <c r="J18" s="13" t="str">
        <f>IF(D18="No", "Not discussed on USFS. ", _xlfn.CONCAT(A18, " (", VLOOKUP(A18, [1]!Table9[#All], 11, FALSE), "; Habitat description: ", C18, ") - Within 1-mi of a CNDDB/SCE/USFS occurrence record (", VLOOKUP(A18, [1]!Table9[#All], 34, FALSE), "). " ))</f>
        <v xml:space="preserve">Not discussed on USFS. </v>
      </c>
      <c r="K18" s="10" t="str">
        <f>IF(D18="No", "-- ", VLOOKUP(A18, [1]!Table9[#All], 35, FALSE))</f>
        <v xml:space="preserve">-- </v>
      </c>
      <c r="L18" s="12" t="str">
        <f>IF(D18="No", "--", VLOOKUP(A18, [1]!Table9[#All], 28, FALSE))</f>
        <v>--</v>
      </c>
      <c r="M18" s="11" t="str">
        <f>IF(D18="No", "Not discussed on USFS. ", _xlfn.CONCAT(A18, " (", VLOOKUP(A18, [1]!Table9[#All], 11, FALSE), "; Habitat description: ", C18, ") - Within 1-mi of a CNDDB/SCE/USFS occurrence record (", VLOOKUP(A18, [1]!Table9[#All], 27, FALSE), "). " ))</f>
        <v xml:space="preserve">Not discussed on USFS. </v>
      </c>
      <c r="N18" s="10" t="str">
        <f>IF(D18="No", "-- ", VLOOKUP(A18, [1]!Table9[#All], 29, FALSE))</f>
        <v xml:space="preserve">-- </v>
      </c>
      <c r="O18" s="10" t="str">
        <f>IF(D18="No", "--", VLOOKUP(A18, [1]!Table9[#All], 30, FALSE))</f>
        <v>--</v>
      </c>
      <c r="P18" s="7" t="str">
        <f>IF(D18="No", "Not discussed on USFS. ", IF(VLOOKUP(A18, [1]!Table9[#All], 31, FALSE)="--", "--",  _xlfn.CONCAT(A18, " (", VLOOKUP(A18, [1]!Table9[#All], 11, FALSE), "; Habitat description: ", C18, ") - Within 1-mi of a CNDDB/SCE/USFS occurrence record (", VLOOKUP(A18, [1]!Table9[#All], 31, FALSE), "). " )))</f>
        <v xml:space="preserve">Not discussed on USFS. </v>
      </c>
      <c r="Q18" s="6" t="str">
        <f>IF(D18="No", "Not discussed on USFS. ", IF(VLOOKUP(A18, [1]!Table9[#All], 31, FALSE)="--", "--",  VLOOKUP(A18, [1]!Table9[#All], 32, FALSE)))</f>
        <v xml:space="preserve">Not discussed on USFS. </v>
      </c>
      <c r="R18" s="6" t="str">
        <f>IF(D18="No", "Not discussed on USFS. ", IF(VLOOKUP(A18, [1]!Table9[#All], 31, FALSE)="--", "--", VLOOKUP(A18, [1]!Table9[#All], 33, FALSE)))</f>
        <v xml:space="preserve">Not discussed on USFS. </v>
      </c>
      <c r="S18" s="9" t="s">
        <v>2</v>
      </c>
      <c r="T18" s="8" t="s">
        <v>2</v>
      </c>
      <c r="U18" s="8" t="s">
        <v>2</v>
      </c>
      <c r="V18" s="7" t="s">
        <v>2</v>
      </c>
      <c r="W18" s="6" t="s">
        <v>2</v>
      </c>
      <c r="X18" s="6" t="s">
        <v>2</v>
      </c>
    </row>
    <row r="19" spans="1:24" ht="168" x14ac:dyDescent="0.2">
      <c r="A19" s="20" t="s">
        <v>2361</v>
      </c>
      <c r="B19" s="20" t="str">
        <f>VLOOKUP(A19, [1]!Table9[#All], 2, FALSE)</f>
        <v>Dudleya cymosa ssp. agourensis</v>
      </c>
      <c r="C19" s="18" t="str">
        <f>VLOOKUP(A19, [1]!Table9[#All], 13, FALSE)</f>
        <v>open, rocky volcanic slopes</v>
      </c>
      <c r="D19" s="17" t="str">
        <f>IF(ISNUMBER(SEARCH("1",VLOOKUP(A19, [1]!Table9[#All], 4, FALSE))), "Yes", "No")</f>
        <v>Yes</v>
      </c>
      <c r="E19" s="16" t="str">
        <f>VLOOKUP(A19, [1]!Table9[#All], 3, FALSE)</f>
        <v>Plant</v>
      </c>
      <c r="F19" s="15" t="str">
        <f>VLOOKUP(A19, [1]!Table9[#All], 26, FALSE)</f>
        <v>Formula</v>
      </c>
      <c r="G19" s="15" t="str">
        <f>IF(D19="No", "--",VLOOKUP(A19, [1]!Table9[#All], 25, FALSE))</f>
        <v>Work area</v>
      </c>
      <c r="H19" s="14" t="str">
        <f>IF(D19="No", "Not discussed on USFS. ", VLOOKUP(A19, [1]!Table9[#All], 24, FALSE))</f>
        <v>--</v>
      </c>
      <c r="I19" s="14" t="e">
        <f>IF(#REF!="--", "",  (IF(ISBLANK(#REF!), "", "Pre-activity Survey Required")))</f>
        <v>#REF!</v>
      </c>
      <c r="J19" s="13" t="str">
        <f>IF(D19="No", "Not discussed on USFS. ", _xlfn.CONCAT(A19, " (", VLOOKUP(A19, [1]!Table9[#All], 11, FALSE), "; Habitat description: ", C19, ") - Within 1-mi of a CNDDB/SCE/USFS occurrence record (", VLOOKUP(A19, [1]!Table9[#All], 34, FALSE), "). " ))</f>
        <v xml:space="preserve">Agoura Hills dudleya (FT; CRPR 1B.2, Blooming Period: May - Jun; Habitat description: open, rocky volcanic slopes) - Within 1-mi of a CNDDB/SCE/USFS occurrence record (unsuitable habitat). </v>
      </c>
      <c r="K19" s="10" t="str">
        <f>IF(D19="No", "-- ", VLOOKUP(A19, [1]!Table9[#All], 35, FALSE))</f>
        <v xml:space="preserve">RPM Plant 1; 
Standard OMP BMPs. </v>
      </c>
      <c r="L19" s="12" t="str">
        <f>IF(D19="No", "--", VLOOKUP(A19, [1]!Table9[#All], 28, FALSE))</f>
        <v>IIB</v>
      </c>
      <c r="M19" s="11" t="str">
        <f>IF(D19="No", "Not discussed on USFS. ", _xlfn.CONCAT(A19, " (", VLOOKUP(A19, [1]!Table9[#All], 11, FALSE), "; Habitat description: ", C19, ") - Within 1-mi of a CNDDB/SCE/USFS occurrence record (", VLOOKUP(A19, [1]!Table9[#All], 27, FALSE), "). " ))</f>
        <v xml:space="preserve">Agoura Hills dudleya (FT; CRPR 1B.2, Blooming Period: May - Jun; Habitat description: open, rocky volcanic slopes) - Within 1-mi of a CNDDB/SCE/USFS occurrence record (habitat present). </v>
      </c>
      <c r="N19" s="10" t="str">
        <f>IF(D19="No", "-- ", VLOOKUP(A19, [1]!Table9[#All], 29, FALSE))</f>
        <v xml:space="preserve">RPM Plant-1-4; 
General Measures and Standard OMP BMPs. </v>
      </c>
      <c r="O19" s="10" t="str">
        <f>IF(D19="No", "--", VLOOKUP(A19, [1]!Table9[#All], 30, FALSE))</f>
        <v xml:space="preserve">Rare Plant Survey and Avoidance (Agoura Hills dudleya): A qualified botanist will conduct a rare plant survey for Agoura Hills dudleya within blooming season, verified by a reference population. All federally-listed plants within 100 feet of the work area will be flagged for avoidance. Coordination with Environmental Services Department will be required if full avoidance cannot be achieved. 
Schedule Limitation (Agoura Hills dudleya): Schedule all work in the year rare plant surveys are conducted. Work can occur only after rare plant surveys occur. If work gets delayed for a subsequent year, contact Environmental Services Department. 
General Measures and Standard OMP BMPs. </v>
      </c>
      <c r="P19" s="7" t="str">
        <f>IF(D19="No", "Not discussed on USFS. ", IF(VLOOKUP(A19, [1]!Table9[#All], 31, FALSE)="--", "--",  _xlfn.CONCAT(A19, " (", VLOOKUP(A19, [1]!Table9[#All], 11, FALSE), "; Habitat description: ", C19, ") - Within 1-mi of a CNDDB/SCE/USFS occurrence record (", VLOOKUP(A19, [1]!Table9[#All], 31, FALSE), "). " )))</f>
        <v>--</v>
      </c>
      <c r="Q19" s="6" t="str">
        <f>IF(D19="No", "Not discussed on USFS. ", IF(VLOOKUP(A19, [1]!Table9[#All], 31, FALSE)="--", "--",  VLOOKUP(A19, [1]!Table9[#All], 32, FALSE)))</f>
        <v>--</v>
      </c>
      <c r="R19" s="6" t="str">
        <f>IF(D19="No", "Not discussed on USFS. ", IF(VLOOKUP(A19, [1]!Table9[#All], 31, FALSE)="--", "--", VLOOKUP(A19, [1]!Table9[#All], 33, FALSE)))</f>
        <v>--</v>
      </c>
      <c r="S19" s="9" t="s">
        <v>2</v>
      </c>
      <c r="T19" s="8" t="s">
        <v>2</v>
      </c>
      <c r="U19" s="8" t="s">
        <v>2</v>
      </c>
      <c r="V19" s="7" t="s">
        <v>2</v>
      </c>
      <c r="W19" s="6" t="s">
        <v>2</v>
      </c>
      <c r="X19" s="6" t="s">
        <v>2</v>
      </c>
    </row>
    <row r="20" spans="1:24" ht="156" x14ac:dyDescent="0.2">
      <c r="A20" s="20" t="s">
        <v>2360</v>
      </c>
      <c r="B20" s="20" t="str">
        <f>VLOOKUP(A20, [1]!Table9[#All], 2, FALSE)</f>
        <v>Eriogonum umbellatum var. ahartii</v>
      </c>
      <c r="C20" s="18" t="str">
        <f>VLOOKUP(A20, [1]!Table9[#All], 13, FALSE)</f>
        <v>serpentine soils on slopes and in openings in cismontane woodland and chaparral at elevations ranging from 900 - 6,560 feet</v>
      </c>
      <c r="D20" s="17" t="str">
        <f>IF(ISNUMBER(SEARCH("1",VLOOKUP(A20, [1]!Table9[#All], 4, FALSE))), "Yes", "No")</f>
        <v>Yes</v>
      </c>
      <c r="E20" s="16" t="str">
        <f>VLOOKUP(A20, [1]!Table9[#All], 3, FALSE)</f>
        <v>Plant</v>
      </c>
      <c r="F20" s="15" t="str">
        <f>VLOOKUP(A20, [1]!Table9[#All], 26, FALSE)</f>
        <v>Formula</v>
      </c>
      <c r="G20" s="15" t="str">
        <f>IF(D20="No", "--",VLOOKUP(A20, [1]!Table9[#All], 25, FALSE))</f>
        <v>Work area</v>
      </c>
      <c r="H20" s="14" t="str">
        <f>IF(D20="No", "Not discussed on USFS. ", VLOOKUP(A20, [1]!Table9[#All], 24, FALSE))</f>
        <v>--</v>
      </c>
      <c r="I20" s="14" t="str">
        <f>IF(NOT(ISBLANK(#REF!)),  "Pre-activity Survey Required", "")</f>
        <v>Pre-activity Survey Required</v>
      </c>
      <c r="J20" s="13" t="str">
        <f>IF(D20="No", "Not discussed on USFS. ", _xlfn.CONCAT(A20, " (", VLOOKUP(A20, [1]!Table9[#All], 11, FALSE), "; Habitat description: ", C20, ") - Within 1-mi of a CNDDB/SCE/USFS occurrence record (", VLOOKUP(A20, [1]!Table9[#All], 34, FALSE), "). " ))</f>
        <v xml:space="preserve">Ahart's buckwheat (FSS; CRPR 1B.2, Blooming Period: Jun - Sep; Habitat description: serpentine soils on slopes and in openings in cismontane woodland and chaparral at elevations ranging from 900 - 6,560 feet) - Within 1-mi of a CNDDB/SCE/USFS occurrence record (unsuitable habitat). </v>
      </c>
      <c r="K20" s="10" t="str">
        <f>IF(D20="No", "-- ", VLOOKUP(A20, [1]!Table9[#All], 35, FALSE))</f>
        <v>Standard OMP BMPs.</v>
      </c>
      <c r="L20" s="12" t="str">
        <f>IF(D20="No", "--", VLOOKUP(A20, [1]!Table9[#All], 28, FALSE))</f>
        <v>IIB</v>
      </c>
      <c r="M20" s="11" t="str">
        <f>IF(D20="No", "Not discussed on USFS. ", _xlfn.CONCAT(A20, " (", VLOOKUP(A20, [1]!Table9[#All], 11, FALSE), "; Habitat description: ", C20, ") - Within 1-mi of a CNDDB/SCE/USFS occurrence record (", VLOOKUP(A20, [1]!Table9[#All], 27, FALSE), "). " ))</f>
        <v xml:space="preserve">Ahart's buckwheat (FSS; CRPR 1B.2, Blooming Period: Jun - Sep; Habitat description: serpentine soils on slopes and in openings in cismontane woodland and chaparral at elevations ranging from 900 - 6,560 feet) - Within 1-mi of a CNDDB/SCE/USFS occurrence record (habitat present). </v>
      </c>
      <c r="N20" s="10" t="str">
        <f>IF(D20="No", "-- ", VLOOKUP(A20, [1]!Table9[#All], 29, FALSE))</f>
        <v xml:space="preserve">BE BMP Plant-1(a)(c-d); 
General Measures and Standard OMP BMPs. </v>
      </c>
      <c r="O20" s="10" t="str">
        <f>IF(D20="No", "--", VLOOKUP(A20, [1]!Table9[#All], 30, FALSE))</f>
        <v xml:space="preserve">Pre-Activity Survey (Ahart's buckwheat): A biological survey is required. 
FSS Plant Avoidance (Ahart's buckwheat): If Ahart's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 s="7" t="str">
        <f>IF(D20="No", "Not discussed on USFS. ", IF(VLOOKUP(A20, [1]!Table9[#All], 31, FALSE)="--", "--",  _xlfn.CONCAT(A20, " (", VLOOKUP(A20, [1]!Table9[#All], 11, FALSE), "; Habitat description: ", C20, ") - Within 1-mi of a CNDDB/SCE/USFS occurrence record (", VLOOKUP(A20, [1]!Table9[#All], 31, FALSE), "). " )))</f>
        <v>--</v>
      </c>
      <c r="Q20" s="6" t="str">
        <f>IF(D20="No", "Not discussed on USFS. ", IF(VLOOKUP(A20, [1]!Table9[#All], 31, FALSE)="--", "--",  VLOOKUP(A20, [1]!Table9[#All], 32, FALSE)))</f>
        <v>--</v>
      </c>
      <c r="R20" s="6" t="str">
        <f>IF(D20="No", "Not discussed on USFS. ", IF(VLOOKUP(A20, [1]!Table9[#All], 31, FALSE)="--", "--", VLOOKUP(A20, [1]!Table9[#All], 33, FALSE)))</f>
        <v>--</v>
      </c>
      <c r="S20" s="9" t="s">
        <v>2</v>
      </c>
      <c r="T20" s="8" t="s">
        <v>2</v>
      </c>
      <c r="U20" s="8" t="s">
        <v>2</v>
      </c>
      <c r="V20" s="7" t="s">
        <v>2</v>
      </c>
      <c r="W20" s="6" t="s">
        <v>2</v>
      </c>
      <c r="X20" s="6" t="s">
        <v>2</v>
      </c>
    </row>
    <row r="21" spans="1:24" ht="48" x14ac:dyDescent="0.2">
      <c r="A21" s="20" t="s">
        <v>2359</v>
      </c>
      <c r="B21" s="20" t="str">
        <f>VLOOKUP(A21, [1]!Table9[#All], 2, FALSE)</f>
        <v>Juncus leiospermus var. ahartii</v>
      </c>
      <c r="C21" s="18" t="str">
        <f>VLOOKUP(A21, [1]!Table9[#All], 13, FALSE)</f>
        <v>vernal pool margins, grassland swales</v>
      </c>
      <c r="D21" s="17" t="str">
        <f>IF(ISNUMBER(SEARCH("1",VLOOKUP(A21, [1]!Table9[#All], 4, FALSE))), "Yes", "No")</f>
        <v>No</v>
      </c>
      <c r="E21" s="16" t="str">
        <f>VLOOKUP(A21, [1]!Table9[#All], 3, FALSE)</f>
        <v>Plant</v>
      </c>
      <c r="F21" s="15" t="str">
        <f>VLOOKUP(A21, [1]!Table9[#All], 26, FALSE)</f>
        <v>Formula</v>
      </c>
      <c r="G21" s="15" t="str">
        <f>IF(D21="No", "--",VLOOKUP(A21, [1]!Table9[#All], 25, FALSE))</f>
        <v>--</v>
      </c>
      <c r="H21" s="14" t="str">
        <f>IF(D21="No", "Not discussed on USFS. ", VLOOKUP(A21, [1]!Table9[#All], 24, FALSE))</f>
        <v xml:space="preserve">Not discussed on USFS. </v>
      </c>
      <c r="I21" s="14" t="str">
        <f>IF(NOT(ISBLANK(#REF!)),  "Pre-activity Survey Required", "")</f>
        <v>Pre-activity Survey Required</v>
      </c>
      <c r="J21" s="13" t="str">
        <f>IF(D21="No", "Not discussed on USFS. ", _xlfn.CONCAT(A21, " (", VLOOKUP(A21, [1]!Table9[#All], 11, FALSE), "; Habitat description: ", C21, ") - Within 1-mi of a CNDDB/SCE/USFS occurrence record (", VLOOKUP(A21, [1]!Table9[#All], 34, FALSE), "). " ))</f>
        <v xml:space="preserve">Not discussed on USFS. </v>
      </c>
      <c r="K21" s="10" t="str">
        <f>IF(D21="No", "-- ", VLOOKUP(A21, [1]!Table9[#All], 35, FALSE))</f>
        <v xml:space="preserve">-- </v>
      </c>
      <c r="L21" s="12" t="str">
        <f>IF(D21="No", "--", VLOOKUP(A21, [1]!Table9[#All], 28, FALSE))</f>
        <v>--</v>
      </c>
      <c r="M21" s="11" t="str">
        <f>IF(D21="No", "Not discussed on USFS. ", _xlfn.CONCAT(A21, " (", VLOOKUP(A21, [1]!Table9[#All], 11, FALSE), "; Habitat description: ", C21, ") - Within 1-mi of a CNDDB/SCE/USFS occurrence record (", VLOOKUP(A21, [1]!Table9[#All], 27, FALSE), "). " ))</f>
        <v xml:space="preserve">Not discussed on USFS. </v>
      </c>
      <c r="N21" s="10" t="str">
        <f>IF(D21="No", "-- ", VLOOKUP(A21, [1]!Table9[#All], 29, FALSE))</f>
        <v xml:space="preserve">-- </v>
      </c>
      <c r="O21" s="10" t="str">
        <f>IF(D21="No", "--", VLOOKUP(A21, [1]!Table9[#All], 30, FALSE))</f>
        <v>--</v>
      </c>
      <c r="P21" s="7" t="str">
        <f>IF(D21="No", "Not discussed on USFS. ", IF(VLOOKUP(A21, [1]!Table9[#All], 31, FALSE)="--", "--",  _xlfn.CONCAT(A21, " (", VLOOKUP(A21, [1]!Table9[#All], 11, FALSE), "; Habitat description: ", C21, ") - Within 1-mi of a CNDDB/SCE/USFS occurrence record (", VLOOKUP(A21, [1]!Table9[#All], 31, FALSE), "). " )))</f>
        <v xml:space="preserve">Not discussed on USFS. </v>
      </c>
      <c r="Q21" s="6" t="str">
        <f>IF(D21="No", "Not discussed on USFS. ", IF(VLOOKUP(A21, [1]!Table9[#All], 31, FALSE)="--", "--",  VLOOKUP(A21, [1]!Table9[#All], 32, FALSE)))</f>
        <v xml:space="preserve">Not discussed on USFS. </v>
      </c>
      <c r="R21" s="6" t="str">
        <f>IF(D21="No", "Not discussed on USFS. ", IF(VLOOKUP(A21, [1]!Table9[#All], 31, FALSE)="--", "--", VLOOKUP(A21, [1]!Table9[#All], 33, FALSE)))</f>
        <v xml:space="preserve">Not discussed on USFS. </v>
      </c>
      <c r="S21" s="9" t="s">
        <v>2</v>
      </c>
      <c r="T21" s="8" t="s">
        <v>2</v>
      </c>
      <c r="U21" s="8" t="s">
        <v>2</v>
      </c>
      <c r="V21" s="7" t="s">
        <v>2</v>
      </c>
      <c r="W21" s="6" t="s">
        <v>2</v>
      </c>
      <c r="X21" s="6" t="s">
        <v>2</v>
      </c>
    </row>
    <row r="22" spans="1:24" ht="64" x14ac:dyDescent="0.2">
      <c r="A22" s="20" t="s">
        <v>2358</v>
      </c>
      <c r="B22" s="20" t="str">
        <f>VLOOKUP(A22, [1]!Table9[#All], 2, FALSE)</f>
        <v>Paronychia ahartii</v>
      </c>
      <c r="C22" s="18" t="str">
        <f>VLOOKUP(A22, [1]!Table9[#All], 13, FALSE)</f>
        <v xml:space="preserve">well-drained, rocky outcrops, often vernal pool edges, volcanic upland </v>
      </c>
      <c r="D22" s="17" t="str">
        <f>IF(ISNUMBER(SEARCH("1",VLOOKUP(A22, [1]!Table9[#All], 4, FALSE))), "Yes", "No")</f>
        <v>No</v>
      </c>
      <c r="E22" s="16" t="str">
        <f>VLOOKUP(A22, [1]!Table9[#All], 3, FALSE)</f>
        <v>Plant</v>
      </c>
      <c r="F22" s="15" t="str">
        <f>VLOOKUP(A22, [1]!Table9[#All], 26, FALSE)</f>
        <v>Formula</v>
      </c>
      <c r="G22" s="15" t="str">
        <f>IF(D22="No", "--",VLOOKUP(A22, [1]!Table9[#All], 25, FALSE))</f>
        <v>--</v>
      </c>
      <c r="H22" s="14" t="str">
        <f>IF(D22="No", "Not discussed on USFS. ", VLOOKUP(A22, [1]!Table9[#All], 24, FALSE))</f>
        <v xml:space="preserve">Not discussed on USFS. </v>
      </c>
      <c r="I22" s="14" t="str">
        <f>IF(NOT(ISBLANK(#REF!)),  "Pre-activity Survey Required", "")</f>
        <v>Pre-activity Survey Required</v>
      </c>
      <c r="J22" s="13" t="str">
        <f>IF(D22="No", "Not discussed on USFS. ", _xlfn.CONCAT(A22, " (", VLOOKUP(A22, [1]!Table9[#All], 11, FALSE), "; Habitat description: ", C22, ") - Within 1-mi of a CNDDB/SCE/USFS occurrence record (", VLOOKUP(A22, [1]!Table9[#All], 34, FALSE), "). " ))</f>
        <v xml:space="preserve">Not discussed on USFS. </v>
      </c>
      <c r="K22" s="10" t="str">
        <f>IF(D22="No", "-- ", VLOOKUP(A22, [1]!Table9[#All], 35, FALSE))</f>
        <v xml:space="preserve">-- </v>
      </c>
      <c r="L22" s="12" t="str">
        <f>IF(D22="No", "--", VLOOKUP(A22, [1]!Table9[#All], 28, FALSE))</f>
        <v>--</v>
      </c>
      <c r="M22" s="11" t="str">
        <f>IF(D22="No", "Not discussed on USFS. ", _xlfn.CONCAT(A22, " (", VLOOKUP(A22, [1]!Table9[#All], 11, FALSE), "; Habitat description: ", C22, ") - Within 1-mi of a CNDDB/SCE/USFS occurrence record (", VLOOKUP(A22, [1]!Table9[#All], 27, FALSE), "). " ))</f>
        <v xml:space="preserve">Not discussed on USFS. </v>
      </c>
      <c r="N22" s="10" t="str">
        <f>IF(D22="No", "-- ", VLOOKUP(A22, [1]!Table9[#All], 29, FALSE))</f>
        <v xml:space="preserve">-- </v>
      </c>
      <c r="O22" s="10" t="str">
        <f>IF(D22="No", "--", VLOOKUP(A22, [1]!Table9[#All], 30, FALSE))</f>
        <v>--</v>
      </c>
      <c r="P22" s="7" t="str">
        <f>IF(D22="No", "Not discussed on USFS. ", IF(VLOOKUP(A22, [1]!Table9[#All], 31, FALSE)="--", "--",  _xlfn.CONCAT(A22, " (", VLOOKUP(A22, [1]!Table9[#All], 11, FALSE), "; Habitat description: ", C22, ") - Within 1-mi of a CNDDB/SCE/USFS occurrence record (", VLOOKUP(A22, [1]!Table9[#All], 31, FALSE), "). " )))</f>
        <v xml:space="preserve">Not discussed on USFS. </v>
      </c>
      <c r="Q22" s="6" t="str">
        <f>IF(D22="No", "Not discussed on USFS. ", IF(VLOOKUP(A22, [1]!Table9[#All], 31, FALSE)="--", "--",  VLOOKUP(A22, [1]!Table9[#All], 32, FALSE)))</f>
        <v xml:space="preserve">Not discussed on USFS. </v>
      </c>
      <c r="R22" s="6" t="str">
        <f>IF(D22="No", "Not discussed on USFS. ", IF(VLOOKUP(A22, [1]!Table9[#All], 31, FALSE)="--", "--", VLOOKUP(A22, [1]!Table9[#All], 33, FALSE)))</f>
        <v xml:space="preserve">Not discussed on USFS. </v>
      </c>
      <c r="S22" s="9" t="s">
        <v>2</v>
      </c>
      <c r="T22" s="8" t="s">
        <v>2</v>
      </c>
      <c r="U22" s="8" t="s">
        <v>2</v>
      </c>
      <c r="V22" s="7" t="s">
        <v>2</v>
      </c>
      <c r="W22" s="6" t="s">
        <v>2</v>
      </c>
      <c r="X22" s="6" t="s">
        <v>2</v>
      </c>
    </row>
    <row r="23" spans="1:24" ht="80" x14ac:dyDescent="0.2">
      <c r="A23" s="20" t="s">
        <v>2357</v>
      </c>
      <c r="B23" s="20" t="str">
        <f>VLOOKUP(A23, [1]!Table9[#All], 2, FALSE)</f>
        <v>Scapanus latimanus parvus</v>
      </c>
      <c r="C23" s="18" t="str">
        <f>VLOOKUP(A23, [1]!Table9[#All], 13, FALSE)</f>
        <v>loose moist soil within meadows, field, grasslands, gardens, forests and orchards</v>
      </c>
      <c r="D23" s="17" t="str">
        <f>IF(ISNUMBER(SEARCH("1",VLOOKUP(A23, [1]!Table9[#All], 4, FALSE))), "Yes", "No")</f>
        <v>No</v>
      </c>
      <c r="E23" s="16" t="str">
        <f>VLOOKUP(A23, [1]!Table9[#All], 3, FALSE)</f>
        <v>Mammal</v>
      </c>
      <c r="F23" s="15" t="str">
        <f>VLOOKUP(A23, [1]!Table9[#All], 26, FALSE)</f>
        <v>Formula</v>
      </c>
      <c r="G23" s="15" t="str">
        <f>IF(D23="No", "--",VLOOKUP(A23, [1]!Table9[#All], 25, FALSE))</f>
        <v>--</v>
      </c>
      <c r="H23" s="14" t="str">
        <f>IF(D23="No", "Not discussed on USFS. ", VLOOKUP(A23, [1]!Table9[#All], 24, FALSE))</f>
        <v xml:space="preserve">Not discussed on USFS. </v>
      </c>
      <c r="I23" s="14" t="str">
        <f>IF(NOT(ISBLANK(#REF!)),  "Pre-activity Survey Required", "")</f>
        <v>Pre-activity Survey Required</v>
      </c>
      <c r="J23" s="13" t="str">
        <f>IF(D23="No", "Not discussed on USFS. ", _xlfn.CONCAT(A23, " (", VLOOKUP(A23, [1]!Table9[#All], 11, FALSE), "; Habitat description: ", C23, ") - Within 1-mi of a CNDDB/SCE/USFS occurrence record (", VLOOKUP(A23, [1]!Table9[#All], 34, FALSE), "). " ))</f>
        <v xml:space="preserve">Not discussed on USFS. </v>
      </c>
      <c r="K23" s="10" t="str">
        <f>IF(D23="No", "-- ", VLOOKUP(A23, [1]!Table9[#All], 35, FALSE))</f>
        <v xml:space="preserve">-- </v>
      </c>
      <c r="L23" s="12" t="str">
        <f>IF(D23="No", "--", VLOOKUP(A23, [1]!Table9[#All], 28, FALSE))</f>
        <v>--</v>
      </c>
      <c r="M23" s="11" t="str">
        <f>IF(D23="No", "Not discussed on USFS. ", _xlfn.CONCAT(A23, " (", VLOOKUP(A23, [1]!Table9[#All], 11, FALSE), "; Habitat description: ", C23, ") - Within 1-mi of a CNDDB/SCE/USFS occurrence record (", VLOOKUP(A23, [1]!Table9[#All], 27, FALSE), "). " ))</f>
        <v xml:space="preserve">Not discussed on USFS. </v>
      </c>
      <c r="N23" s="10" t="str">
        <f>IF(D23="No", "-- ", VLOOKUP(A23, [1]!Table9[#All], 29, FALSE))</f>
        <v xml:space="preserve">-- </v>
      </c>
      <c r="O23" s="10" t="str">
        <f>IF(D23="No", "--", VLOOKUP(A23, [1]!Table9[#All], 30, FALSE))</f>
        <v>--</v>
      </c>
      <c r="P23" s="7" t="str">
        <f>IF(D23="No", "Not discussed on USFS. ", IF(VLOOKUP(A23, [1]!Table9[#All], 31, FALSE)="--", "--",  _xlfn.CONCAT(A23, " (", VLOOKUP(A23, [1]!Table9[#All], 11, FALSE), "; Habitat description: ", C23, ") - Within 1-mi of a CNDDB/SCE/USFS occurrence record (", VLOOKUP(A23, [1]!Table9[#All], 31, FALSE), "). " )))</f>
        <v xml:space="preserve">Not discussed on USFS. </v>
      </c>
      <c r="Q23" s="6" t="str">
        <f>IF(D23="No", "Not discussed on USFS. ", IF(VLOOKUP(A23, [1]!Table9[#All], 31, FALSE)="--", "--",  VLOOKUP(A23, [1]!Table9[#All], 32, FALSE)))</f>
        <v xml:space="preserve">Not discussed on USFS. </v>
      </c>
      <c r="R23" s="6" t="str">
        <f>IF(D23="No", "Not discussed on USFS. ", IF(VLOOKUP(A23, [1]!Table9[#All], 31, FALSE)="--", "--", VLOOKUP(A23, [1]!Table9[#All], 33, FALSE)))</f>
        <v xml:space="preserve">Not discussed on USFS. </v>
      </c>
      <c r="S23" s="9" t="s">
        <v>2</v>
      </c>
      <c r="T23" s="8" t="s">
        <v>2</v>
      </c>
      <c r="U23" s="8" t="s">
        <v>2</v>
      </c>
      <c r="V23" s="7" t="s">
        <v>2</v>
      </c>
      <c r="W23" s="6" t="s">
        <v>2</v>
      </c>
      <c r="X23" s="6" t="s">
        <v>2</v>
      </c>
    </row>
    <row r="24" spans="1:24" ht="48" x14ac:dyDescent="0.2">
      <c r="A24" s="20" t="s">
        <v>2356</v>
      </c>
      <c r="B24" s="20" t="str">
        <f>VLOOKUP(A24, [1]!Table9[#All], 2, FALSE)</f>
        <v>Melospiza melodia pusillula</v>
      </c>
      <c r="C24" s="18" t="str">
        <f>VLOOKUP(A24, [1]!Table9[#All], 13, FALSE)</f>
        <v>tidal salt marshes and marshes</v>
      </c>
      <c r="D24" s="17" t="str">
        <f>IF(ISNUMBER(SEARCH("1",VLOOKUP(A24, [1]!Table9[#All], 4, FALSE))), "Yes", "No")</f>
        <v>No</v>
      </c>
      <c r="E24" s="16" t="str">
        <f>VLOOKUP(A24, [1]!Table9[#All], 3, FALSE)</f>
        <v>Bird</v>
      </c>
      <c r="F24" s="15" t="str">
        <f>VLOOKUP(A24, [1]!Table9[#All], 26, FALSE)</f>
        <v>Formula</v>
      </c>
      <c r="G24" s="15" t="str">
        <f>IF(D24="No", "--",VLOOKUP(A24, [1]!Table9[#All], 25, FALSE))</f>
        <v>--</v>
      </c>
      <c r="H24" s="14" t="str">
        <f>IF(D24="No", "Not discussed on USFS. ", VLOOKUP(A24, [1]!Table9[#All], 24, FALSE))</f>
        <v xml:space="preserve">Not discussed on USFS. </v>
      </c>
      <c r="I24" s="14" t="e">
        <f>IF(#REF!="--", "",  (IF(ISBLANK(#REF!), "", "Pre-activity Survey Required")))</f>
        <v>#REF!</v>
      </c>
      <c r="J24" s="13" t="str">
        <f>IF(D24="No", "Not discussed on USFS. ", _xlfn.CONCAT(A24, " (", VLOOKUP(A24, [1]!Table9[#All], 11, FALSE), "; Habitat description: ", C24, ") - Within 1-mi of a CNDDB/SCE/USFS occurrence record (", VLOOKUP(A24, [1]!Table9[#All], 34, FALSE), "). " ))</f>
        <v xml:space="preserve">Not discussed on USFS. </v>
      </c>
      <c r="K24" s="10" t="str">
        <f>IF(D24="No", "-- ", VLOOKUP(A24, [1]!Table9[#All], 35, FALSE))</f>
        <v xml:space="preserve">-- </v>
      </c>
      <c r="L24" s="12" t="str">
        <f>IF(D24="No", "--", VLOOKUP(A24, [1]!Table9[#All], 28, FALSE))</f>
        <v>--</v>
      </c>
      <c r="M24" s="11" t="str">
        <f>IF(D24="No", "Not discussed on USFS. ", _xlfn.CONCAT(A24, " (", VLOOKUP(A24, [1]!Table9[#All], 11, FALSE), "; Habitat description: ", C24, ") - Within 1-mi of a CNDDB/SCE/USFS occurrence record (", VLOOKUP(A24, [1]!Table9[#All], 27, FALSE), "). " ))</f>
        <v xml:space="preserve">Not discussed on USFS. </v>
      </c>
      <c r="N24" s="10" t="str">
        <f>IF(D24="No", "-- ", VLOOKUP(A24, [1]!Table9[#All], 29, FALSE))</f>
        <v xml:space="preserve">-- </v>
      </c>
      <c r="O24" s="10" t="str">
        <f>IF(D24="No", "--", VLOOKUP(A24, [1]!Table9[#All], 30, FALSE))</f>
        <v>--</v>
      </c>
      <c r="P24" s="7" t="str">
        <f>IF(D24="No", "Not discussed on USFS. ", IF(VLOOKUP(A24, [1]!Table9[#All], 31, FALSE)="--", "--",  _xlfn.CONCAT(A24, " (", VLOOKUP(A24, [1]!Table9[#All], 11, FALSE), "; Habitat description: ", C24, ") - Within 1-mi of a CNDDB/SCE/USFS occurrence record (", VLOOKUP(A24, [1]!Table9[#All], 31, FALSE), "). " )))</f>
        <v xml:space="preserve">Not discussed on USFS. </v>
      </c>
      <c r="Q24" s="6" t="str">
        <f>IF(D24="No", "Not discussed on USFS. ", IF(VLOOKUP(A24, [1]!Table9[#All], 31, FALSE)="--", "--",  VLOOKUP(A24, [1]!Table9[#All], 32, FALSE)))</f>
        <v xml:space="preserve">Not discussed on USFS. </v>
      </c>
      <c r="R24" s="6" t="str">
        <f>IF(D24="No", "Not discussed on USFS. ", IF(VLOOKUP(A24, [1]!Table9[#All], 31, FALSE)="--", "--", VLOOKUP(A24, [1]!Table9[#All], 33, FALSE)))</f>
        <v xml:space="preserve">Not discussed on USFS. </v>
      </c>
      <c r="S24" s="9" t="s">
        <v>2</v>
      </c>
      <c r="T24" s="8" t="s">
        <v>2</v>
      </c>
      <c r="U24" s="8" t="s">
        <v>2</v>
      </c>
      <c r="V24" s="7" t="s">
        <v>2</v>
      </c>
      <c r="W24" s="6" t="s">
        <v>2</v>
      </c>
      <c r="X24" s="6" t="s">
        <v>2</v>
      </c>
    </row>
    <row r="25" spans="1:24" ht="96" x14ac:dyDescent="0.2">
      <c r="A25" s="20" t="s">
        <v>2355</v>
      </c>
      <c r="B25" s="20" t="str">
        <f>VLOOKUP(A25, [1]!Table9[#All], 2, FALSE)</f>
        <v>Masticophis lateralis euryxanthus</v>
      </c>
      <c r="C25" s="18" t="str">
        <f>VLOOKUP(A25, [1]!Table9[#All], 13, FALSE)</f>
        <v xml:space="preserve">chaparral, coastal scrub, grassland with rock piles, open woodlands, pond edges and stream courses </v>
      </c>
      <c r="D25" s="17" t="str">
        <f>IF(ISNUMBER(SEARCH("1",VLOOKUP(A25, [1]!Table9[#All], 4, FALSE))), "Yes", "No")</f>
        <v>Yes</v>
      </c>
      <c r="E25" s="16" t="str">
        <f>VLOOKUP(A25, [1]!Table9[#All], 3, FALSE)</f>
        <v>Reptile</v>
      </c>
      <c r="F25" s="15" t="str">
        <f>VLOOKUP(A25, [1]!Table9[#All], 26, FALSE)</f>
        <v>--</v>
      </c>
      <c r="G25" s="15" t="str">
        <f>IF(D25="No", "--",VLOOKUP(A25, [1]!Table9[#All], 25, FALSE))</f>
        <v>--</v>
      </c>
      <c r="H25" s="14" t="str">
        <f>IF(D25="No", "Not discussed on USFS. ", VLOOKUP(A25, [1]!Table9[#All], 24, FALSE))</f>
        <v>Notify SME if found on USFS</v>
      </c>
      <c r="I25" s="14" t="str">
        <f>IF(NOT(ISBLANK(#REF!)),  "Pre-activity Survey Required", "")</f>
        <v>Pre-activity Survey Required</v>
      </c>
      <c r="J25" s="13" t="str">
        <f>IF(D25="No", "Not discussed on USFS. ", _xlfn.CONCAT(A25, " (", VLOOKUP(A25, [1]!Table9[#All], 11, FALSE), "; Habitat description: ", C25, ") - Within 1-mi of a CNDDB/SCE/USFS occurrence record (", VLOOKUP(A25, [1]!Table9[#All], 34, FALSE), "). " ))</f>
        <v xml:space="preserve">Alameda whipsnake (FT; ST; Habitat description: chaparral, coastal scrub, grassland with rock piles, open woodlands, pond edges and stream courses ) - Within 1-mi of a CNDDB/SCE/USFS occurrence record (unsuitable habitat). </v>
      </c>
      <c r="K25" s="10" t="str">
        <f>IF(D25="No", "-- ", VLOOKUP(A25, [1]!Table9[#All], 35, FALSE))</f>
        <v>Standard OMP BMPs.</v>
      </c>
      <c r="L25" s="12" t="str">
        <f>IF(D25="No", "--", VLOOKUP(A25, [1]!Table9[#All], 28, FALSE))</f>
        <v>--</v>
      </c>
      <c r="M25" s="11" t="str">
        <f>IF(D25="No", "Not discussed on USFS. ", _xlfn.CONCAT(A25, " (", VLOOKUP(A25, [1]!Table9[#All], 11, FALSE), "; Habitat description: ", C25, ") - Within 1-mi of a CNDDB/SCE/USFS occurrence record (", VLOOKUP(A25, [1]!Table9[#All], 27, FALSE), "). " ))</f>
        <v xml:space="preserve">Alameda whipsnake (FT; ST; Habitat description: chaparral, coastal scrub, grassland with rock piles, open woodlands, pond edges and stream courses ) - Within 1-mi of a CNDDB/SCE/USFS occurrence record (--). </v>
      </c>
      <c r="N25" s="10" t="str">
        <f>IF(D25="No", "-- ", VLOOKUP(A25, [1]!Table9[#All], 29, FALSE))</f>
        <v>Notify SME if found on USFS</v>
      </c>
      <c r="O25" s="10" t="str">
        <f>IF(D25="No", "--", VLOOKUP(A25, [1]!Table9[#All], 30, FALSE))</f>
        <v>Notify SME if found on USFS</v>
      </c>
      <c r="P25" s="7" t="str">
        <f>IF(D25="No", "Not discussed on USFS. ", IF(VLOOKUP(A25, [1]!Table9[#All], 31, FALSE)="--", "--",  _xlfn.CONCAT(A25, " (", VLOOKUP(A25, [1]!Table9[#All], 11, FALSE), "; Habitat description: ", C25, ") - Within 1-mi of a CNDDB/SCE/USFS occurrence record (", VLOOKUP(A25, [1]!Table9[#All], 31, FALSE), "). " )))</f>
        <v>--</v>
      </c>
      <c r="Q25" s="6" t="str">
        <f>IF(D25="No", "Not discussed on USFS. ", IF(VLOOKUP(A25, [1]!Table9[#All], 31, FALSE)="--", "--",  VLOOKUP(A25, [1]!Table9[#All], 32, FALSE)))</f>
        <v>--</v>
      </c>
      <c r="R25" s="6" t="str">
        <f>IF(D25="No", "Not discussed on USFS. ", IF(VLOOKUP(A25, [1]!Table9[#All], 31, FALSE)="--", "--", VLOOKUP(A25, [1]!Table9[#All], 33, FALSE)))</f>
        <v>--</v>
      </c>
      <c r="S25" s="9" t="s">
        <v>2</v>
      </c>
      <c r="T25" s="8" t="s">
        <v>2</v>
      </c>
      <c r="U25" s="8" t="s">
        <v>2</v>
      </c>
      <c r="V25" s="7" t="s">
        <v>2</v>
      </c>
      <c r="W25" s="6" t="s">
        <v>2</v>
      </c>
      <c r="X25" s="6" t="s">
        <v>2</v>
      </c>
    </row>
    <row r="26" spans="1:24" ht="48" x14ac:dyDescent="0.2">
      <c r="A26" s="20" t="s">
        <v>2354</v>
      </c>
      <c r="B26" s="20" t="str">
        <f>VLOOKUP(A26, [1]!Table9[#All], 2, FALSE)</f>
        <v>Rhamnus alnifolia</v>
      </c>
      <c r="C26" s="18" t="str">
        <f>VLOOKUP(A26, [1]!Table9[#All], 13, FALSE)</f>
        <v>wet meadow edges, seeps, stream sides</v>
      </c>
      <c r="D26" s="17" t="str">
        <f>IF(ISNUMBER(SEARCH("1",VLOOKUP(A26, [1]!Table9[#All], 4, FALSE))), "Yes", "No")</f>
        <v>No</v>
      </c>
      <c r="E26" s="16" t="str">
        <f>VLOOKUP(A26, [1]!Table9[#All], 3, FALSE)</f>
        <v>Plant</v>
      </c>
      <c r="F26" s="15" t="str">
        <f>VLOOKUP(A26, [1]!Table9[#All], 26, FALSE)</f>
        <v>Formula</v>
      </c>
      <c r="G26" s="15" t="str">
        <f>IF(D26="No", "--",VLOOKUP(A26, [1]!Table9[#All], 25, FALSE))</f>
        <v>--</v>
      </c>
      <c r="H26" s="14" t="str">
        <f>IF(D26="No", "Not discussed on USFS. ", VLOOKUP(A26, [1]!Table9[#All], 24, FALSE))</f>
        <v xml:space="preserve">Not discussed on USFS. </v>
      </c>
      <c r="I26" s="14" t="str">
        <f>IF(NOT(ISBLANK(#REF!)),  "Pre-activity Survey Required", "")</f>
        <v>Pre-activity Survey Required</v>
      </c>
      <c r="J26" s="13" t="str">
        <f>IF(D26="No", "Not discussed on USFS. ", _xlfn.CONCAT(A26, " (", VLOOKUP(A26, [1]!Table9[#All], 11, FALSE), "; Habitat description: ", C26, ") - Within 1-mi of a CNDDB/SCE/USFS occurrence record (", VLOOKUP(A26, [1]!Table9[#All], 34, FALSE), "). " ))</f>
        <v xml:space="preserve">Not discussed on USFS. </v>
      </c>
      <c r="K26" s="10" t="str">
        <f>IF(D26="No", "-- ", VLOOKUP(A26, [1]!Table9[#All], 35, FALSE))</f>
        <v xml:space="preserve">-- </v>
      </c>
      <c r="L26" s="12" t="str">
        <f>IF(D26="No", "--", VLOOKUP(A26, [1]!Table9[#All], 28, FALSE))</f>
        <v>--</v>
      </c>
      <c r="M26" s="11" t="str">
        <f>IF(D26="No", "Not discussed on USFS. ", _xlfn.CONCAT(A26, " (", VLOOKUP(A26, [1]!Table9[#All], 11, FALSE), "; Habitat description: ", C26, ") - Within 1-mi of a CNDDB/SCE/USFS occurrence record (", VLOOKUP(A26, [1]!Table9[#All], 27, FALSE), "). " ))</f>
        <v xml:space="preserve">Not discussed on USFS. </v>
      </c>
      <c r="N26" s="10" t="str">
        <f>IF(D26="No", "-- ", VLOOKUP(A26, [1]!Table9[#All], 29, FALSE))</f>
        <v xml:space="preserve">-- </v>
      </c>
      <c r="O26" s="10" t="str">
        <f>IF(D26="No", "--", VLOOKUP(A26, [1]!Table9[#All], 30, FALSE))</f>
        <v>--</v>
      </c>
      <c r="P26" s="7" t="str">
        <f>IF(D26="No", "Not discussed on USFS. ", IF(VLOOKUP(A26, [1]!Table9[#All], 31, FALSE)="--", "--",  _xlfn.CONCAT(A26, " (", VLOOKUP(A26, [1]!Table9[#All], 11, FALSE), "; Habitat description: ", C26, ") - Within 1-mi of a CNDDB/SCE/USFS occurrence record (", VLOOKUP(A26, [1]!Table9[#All], 31, FALSE), "). " )))</f>
        <v xml:space="preserve">Not discussed on USFS. </v>
      </c>
      <c r="Q26" s="6" t="str">
        <f>IF(D26="No", "Not discussed on USFS. ", IF(VLOOKUP(A26, [1]!Table9[#All], 31, FALSE)="--", "--",  VLOOKUP(A26, [1]!Table9[#All], 32, FALSE)))</f>
        <v xml:space="preserve">Not discussed on USFS. </v>
      </c>
      <c r="R26" s="6" t="str">
        <f>IF(D26="No", "Not discussed on USFS. ", IF(VLOOKUP(A26, [1]!Table9[#All], 31, FALSE)="--", "--", VLOOKUP(A26, [1]!Table9[#All], 33, FALSE)))</f>
        <v xml:space="preserve">Not discussed on USFS. </v>
      </c>
      <c r="S26" s="9" t="s">
        <v>2</v>
      </c>
      <c r="T26" s="8" t="s">
        <v>2</v>
      </c>
      <c r="U26" s="8" t="s">
        <v>2</v>
      </c>
      <c r="V26" s="7" t="s">
        <v>2</v>
      </c>
      <c r="W26" s="6" t="s">
        <v>2</v>
      </c>
      <c r="X26" s="6" t="s">
        <v>2</v>
      </c>
    </row>
    <row r="27" spans="1:24" ht="48" x14ac:dyDescent="0.2">
      <c r="A27" s="20" t="s">
        <v>2353</v>
      </c>
      <c r="B27" s="20" t="str">
        <f>VLOOKUP(A27, [1]!Table9[#All], 2, FALSE)</f>
        <v>Geum aleppicum</v>
      </c>
      <c r="C27" s="18" t="str">
        <f>VLOOKUP(A27, [1]!Table9[#All], 13, FALSE)</f>
        <v>meadows</v>
      </c>
      <c r="D27" s="17" t="str">
        <f>IF(ISNUMBER(SEARCH("1",VLOOKUP(A27, [1]!Table9[#All], 4, FALSE))), "Yes", "No")</f>
        <v>No</v>
      </c>
      <c r="E27" s="16" t="str">
        <f>VLOOKUP(A27, [1]!Table9[#All], 3, FALSE)</f>
        <v>Plant</v>
      </c>
      <c r="F27" s="15" t="str">
        <f>VLOOKUP(A27, [1]!Table9[#All], 26, FALSE)</f>
        <v>Formula</v>
      </c>
      <c r="G27" s="15" t="str">
        <f>IF(D27="No", "--",VLOOKUP(A27, [1]!Table9[#All], 25, FALSE))</f>
        <v>--</v>
      </c>
      <c r="H27" s="14" t="str">
        <f>IF(D27="No", "Not discussed on USFS. ", VLOOKUP(A27, [1]!Table9[#All], 24, FALSE))</f>
        <v xml:space="preserve">Not discussed on USFS. </v>
      </c>
      <c r="I27" s="14" t="str">
        <f>IF(NOT(ISBLANK(#REF!)),  "Pre-activity Survey Required", "")</f>
        <v>Pre-activity Survey Required</v>
      </c>
      <c r="J27" s="13" t="str">
        <f>IF(D27="No", "Not discussed on USFS. ", _xlfn.CONCAT(A27, " (", VLOOKUP(A27, [1]!Table9[#All], 11, FALSE), "; Habitat description: ", C27, ") - Within 1-mi of a CNDDB/SCE/USFS occurrence record (", VLOOKUP(A27, [1]!Table9[#All], 34, FALSE), "). " ))</f>
        <v xml:space="preserve">Not discussed on USFS. </v>
      </c>
      <c r="K27" s="10" t="str">
        <f>IF(D27="No", "-- ", VLOOKUP(A27, [1]!Table9[#All], 35, FALSE))</f>
        <v xml:space="preserve">-- </v>
      </c>
      <c r="L27" s="12" t="str">
        <f>IF(D27="No", "--", VLOOKUP(A27, [1]!Table9[#All], 28, FALSE))</f>
        <v>--</v>
      </c>
      <c r="M27" s="11" t="str">
        <f>IF(D27="No", "Not discussed on USFS. ", _xlfn.CONCAT(A27, " (", VLOOKUP(A27, [1]!Table9[#All], 11, FALSE), "; Habitat description: ", C27, ") - Within 1-mi of a CNDDB/SCE/USFS occurrence record (", VLOOKUP(A27, [1]!Table9[#All], 27, FALSE), "). " ))</f>
        <v xml:space="preserve">Not discussed on USFS. </v>
      </c>
      <c r="N27" s="10" t="str">
        <f>IF(D27="No", "-- ", VLOOKUP(A27, [1]!Table9[#All], 29, FALSE))</f>
        <v xml:space="preserve">-- </v>
      </c>
      <c r="O27" s="10" t="str">
        <f>IF(D27="No", "--", VLOOKUP(A27, [1]!Table9[#All], 30, FALSE))</f>
        <v>--</v>
      </c>
      <c r="P27" s="7" t="str">
        <f>IF(D27="No", "Not discussed on USFS. ", IF(VLOOKUP(A27, [1]!Table9[#All], 31, FALSE)="--", "--",  _xlfn.CONCAT(A27, " (", VLOOKUP(A27, [1]!Table9[#All], 11, FALSE), "; Habitat description: ", C27, ") - Within 1-mi of a CNDDB/SCE/USFS occurrence record (", VLOOKUP(A27, [1]!Table9[#All], 31, FALSE), "). " )))</f>
        <v xml:space="preserve">Not discussed on USFS. </v>
      </c>
      <c r="Q27" s="6" t="str">
        <f>IF(D27="No", "Not discussed on USFS. ", IF(VLOOKUP(A27, [1]!Table9[#All], 31, FALSE)="--", "--",  VLOOKUP(A27, [1]!Table9[#All], 32, FALSE)))</f>
        <v xml:space="preserve">Not discussed on USFS. </v>
      </c>
      <c r="R27" s="6" t="str">
        <f>IF(D27="No", "Not discussed on USFS. ", IF(VLOOKUP(A27, [1]!Table9[#All], 31, FALSE)="--", "--", VLOOKUP(A27, [1]!Table9[#All], 33, FALSE)))</f>
        <v xml:space="preserve">Not discussed on USFS. </v>
      </c>
      <c r="S27" s="9" t="s">
        <v>2</v>
      </c>
      <c r="T27" s="8" t="s">
        <v>2</v>
      </c>
      <c r="U27" s="8" t="s">
        <v>2</v>
      </c>
      <c r="V27" s="7" t="s">
        <v>2</v>
      </c>
      <c r="W27" s="6" t="s">
        <v>2</v>
      </c>
      <c r="X27" s="6" t="s">
        <v>2</v>
      </c>
    </row>
    <row r="28" spans="1:24" ht="156" x14ac:dyDescent="0.2">
      <c r="A28" s="20" t="s">
        <v>2352</v>
      </c>
      <c r="B28" s="20" t="str">
        <f>VLOOKUP(A28, [1]!Table9[#All], 2, FALSE)</f>
        <v>Eriogonum alexandrae (E. ochrocephalum var. ochrocephalum)</v>
      </c>
      <c r="C28" s="18" t="str">
        <f>VLOOKUP(A28, [1]!Table9[#All], 13, FALSE)</f>
        <v>dry, rocky slopes, and sandy areas where Alexander's buckwheat thrives</v>
      </c>
      <c r="D28" s="17" t="str">
        <f>IF(ISNUMBER(SEARCH("1",VLOOKUP(A28, [1]!Table9[#All], 4, FALSE))), "Yes", "No")</f>
        <v>Yes</v>
      </c>
      <c r="E28" s="16" t="str">
        <f>VLOOKUP(A28, [1]!Table9[#All], 3, FALSE)</f>
        <v>Plant</v>
      </c>
      <c r="F28" s="15" t="str">
        <f>VLOOKUP(A28, [1]!Table9[#All], 26, FALSE)</f>
        <v>Formula</v>
      </c>
      <c r="G28" s="15" t="str">
        <f>IF(D28="No", "--",VLOOKUP(A28, [1]!Table9[#All], 25, FALSE))</f>
        <v>Work area</v>
      </c>
      <c r="H28" s="14" t="str">
        <f>IF(D28="No", "Not discussed on USFS. ", VLOOKUP(A28, [1]!Table9[#All], 24, FALSE))</f>
        <v xml:space="preserve">Only discussed in INF, if reviewing INF apply same RPM's and language as other CRPR 1/2 plant receive. </v>
      </c>
      <c r="I28" s="14" t="e">
        <f>IF(#REF!="--", "",  (IF(ISBLANK(#REF!), "", "Pre-activity Survey Required")))</f>
        <v>#REF!</v>
      </c>
      <c r="J28" s="13" t="str">
        <f>IF(D28="No", "Not discussed on USFS. ", _xlfn.CONCAT(A28, " (", VLOOKUP(A28, [1]!Table9[#All], 11, FALSE), "; Habitat description: ", C28, ") - Within 1-mi of a CNDDB/SCE/USFS occurrence record (", VLOOKUP(A28, [1]!Table9[#All], 34, FALSE), "). " ))</f>
        <v xml:space="preserve">Alexander’s buckwheat (INF:SCC; CRPR 4.2; Habitat description: dry, rocky slopes, and sandy areas where Alexander's buckwheat thrives) - Within 1-mi of a CNDDB/SCE/USFS occurrence record (unsuitable habitat). </v>
      </c>
      <c r="K28" s="10" t="str">
        <f>IF(D28="No", "-- ", VLOOKUP(A28, [1]!Table9[#All], 35, FALSE))</f>
        <v>Standard OMP BMPs.</v>
      </c>
      <c r="L28" s="12" t="str">
        <f>IF(D28="No", "--", VLOOKUP(A28, [1]!Table9[#All], 28, FALSE))</f>
        <v>IIB</v>
      </c>
      <c r="M28" s="11" t="str">
        <f>IF(D28="No", "Not discussed on USFS. ", _xlfn.CONCAT(A28, " (", VLOOKUP(A28, [1]!Table9[#All], 11, FALSE), "; Habitat description: ", C28, ") - Within 1-mi of a CNDDB/SCE/USFS occurrence record (", VLOOKUP(A28, [1]!Table9[#All], 27, FALSE), "). " ))</f>
        <v xml:space="preserve">Alexander’s buckwheat (INF:SCC; CRPR 4.2; Habitat description: dry, rocky slopes, and sandy areas where Alexander's buckwheat thrives) - Within 1-mi of a CNDDB/SCE/USFS occurrence record (habitat present). </v>
      </c>
      <c r="N28" s="10" t="str">
        <f>IF(D28="No", "-- ", VLOOKUP(A28, [1]!Table9[#All], 29, FALSE))</f>
        <v xml:space="preserve">BE BMP Plant-1(a)(c-d); 
General Measures and Standard OMP BMPs. </v>
      </c>
      <c r="O28" s="10" t="str">
        <f>IF(D28="No", "--", VLOOKUP(A28, [1]!Table9[#All], 30, FALSE))</f>
        <v xml:space="preserve">Pre-Activity Survey (Alexander’s buckwheat): A biological survey is required. 
FSS Plant Avoidance (Alexander’s buckwheat): If Alexander’s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8" s="7" t="str">
        <f>IF(D28="No", "Not discussed on USFS. ", IF(VLOOKUP(A28, [1]!Table9[#All], 31, FALSE)="--", "--",  _xlfn.CONCAT(A28, " (", VLOOKUP(A28, [1]!Table9[#All], 11, FALSE), "; Habitat description: ", C28, ") - Within 1-mi of a CNDDB/SCE/USFS occurrence record (", VLOOKUP(A28, [1]!Table9[#All], 31, FALSE), "). " )))</f>
        <v>--</v>
      </c>
      <c r="Q28" s="6" t="str">
        <f>IF(D28="No", "Not discussed on USFS. ", IF(VLOOKUP(A28, [1]!Table9[#All], 31, FALSE)="--", "--",  VLOOKUP(A28, [1]!Table9[#All], 32, FALSE)))</f>
        <v>--</v>
      </c>
      <c r="R28" s="6" t="str">
        <f>IF(D28="No", "Not discussed on USFS. ", IF(VLOOKUP(A28, [1]!Table9[#All], 31, FALSE)="--", "--", VLOOKUP(A28, [1]!Table9[#All], 33, FALSE)))</f>
        <v>--</v>
      </c>
      <c r="S28" s="9" t="s">
        <v>2</v>
      </c>
      <c r="T28" s="8" t="s">
        <v>2</v>
      </c>
      <c r="U28" s="8" t="s">
        <v>2</v>
      </c>
      <c r="V28" s="7" t="s">
        <v>2</v>
      </c>
      <c r="W28" s="6" t="s">
        <v>2</v>
      </c>
      <c r="X28" s="6" t="s">
        <v>2</v>
      </c>
    </row>
    <row r="29" spans="1:24" ht="48" x14ac:dyDescent="0.2">
      <c r="A29" s="20" t="s">
        <v>2351</v>
      </c>
      <c r="B29" s="20" t="str">
        <f>VLOOKUP(A29, [1]!Table9[#All], 2, FALSE)</f>
        <v>Eriogonum alexanderae</v>
      </c>
      <c r="C29" s="18" t="str">
        <f>VLOOKUP(A29, [1]!Table9[#All], 13, FALSE)</f>
        <v>clay</v>
      </c>
      <c r="D29" s="17" t="str">
        <f>IF(ISNUMBER(SEARCH("1",VLOOKUP(A29, [1]!Table9[#All], 4, FALSE))), "Yes", "No")</f>
        <v>No</v>
      </c>
      <c r="E29" s="16" t="str">
        <f>VLOOKUP(A29, [1]!Table9[#All], 3, FALSE)</f>
        <v>Plant</v>
      </c>
      <c r="F29" s="15" t="str">
        <f>VLOOKUP(A29, [1]!Table9[#All], 26, FALSE)</f>
        <v>Formula</v>
      </c>
      <c r="G29" s="15" t="str">
        <f>IF(D29="No", "--",VLOOKUP(A29, [1]!Table9[#All], 25, FALSE))</f>
        <v>--</v>
      </c>
      <c r="H29" s="14" t="str">
        <f>IF(D29="No", "Not discussed on USFS. ", VLOOKUP(A29, [1]!Table9[#All], 24, FALSE))</f>
        <v xml:space="preserve">Not discussed on USFS. </v>
      </c>
      <c r="I29" s="14" t="str">
        <f>IF(NOT(ISBLANK(#REF!)),  "Pre-activity Survey Required", "")</f>
        <v>Pre-activity Survey Required</v>
      </c>
      <c r="J29" s="13" t="str">
        <f>IF(D29="No", "Not discussed on USFS. ", _xlfn.CONCAT(A29, " (", VLOOKUP(A29, [1]!Table9[#All], 11, FALSE), "; Habitat description: ", C29, ") - Within 1-mi of a CNDDB/SCE/USFS occurrence record (", VLOOKUP(A29, [1]!Table9[#All], 34, FALSE), "). " ))</f>
        <v xml:space="preserve">Not discussed on USFS. </v>
      </c>
      <c r="K29" s="10" t="str">
        <f>IF(D29="No", "-- ", VLOOKUP(A29, [1]!Table9[#All], 35, FALSE))</f>
        <v xml:space="preserve">-- </v>
      </c>
      <c r="L29" s="12" t="str">
        <f>IF(D29="No", "--", VLOOKUP(A29, [1]!Table9[#All], 28, FALSE))</f>
        <v>--</v>
      </c>
      <c r="M29" s="11" t="str">
        <f>IF(D29="No", "Not discussed on USFS. ", _xlfn.CONCAT(A29, " (", VLOOKUP(A29, [1]!Table9[#All], 11, FALSE), "; Habitat description: ", C29, ") - Within 1-mi of a CNDDB/SCE/USFS occurrence record (", VLOOKUP(A29, [1]!Table9[#All], 27, FALSE), "). " ))</f>
        <v xml:space="preserve">Not discussed on USFS. </v>
      </c>
      <c r="N29" s="10" t="str">
        <f>IF(D29="No", "-- ", VLOOKUP(A29, [1]!Table9[#All], 29, FALSE))</f>
        <v xml:space="preserve">-- </v>
      </c>
      <c r="O29" s="10" t="str">
        <f>IF(D29="No", "--", VLOOKUP(A29, [1]!Table9[#All], 30, FALSE))</f>
        <v>--</v>
      </c>
      <c r="P29" s="7" t="str">
        <f>IF(D29="No", "Not discussed on USFS. ", IF(VLOOKUP(A29, [1]!Table9[#All], 31, FALSE)="--", "--",  _xlfn.CONCAT(A29, " (", VLOOKUP(A29, [1]!Table9[#All], 11, FALSE), "; Habitat description: ", C29, ") - Within 1-mi of a CNDDB/SCE/USFS occurrence record (", VLOOKUP(A29, [1]!Table9[#All], 31, FALSE), "). " )))</f>
        <v xml:space="preserve">Not discussed on USFS. </v>
      </c>
      <c r="Q29" s="6" t="str">
        <f>IF(D29="No", "Not discussed on USFS. ", IF(VLOOKUP(A29, [1]!Table9[#All], 31, FALSE)="--", "--",  VLOOKUP(A29, [1]!Table9[#All], 32, FALSE)))</f>
        <v xml:space="preserve">Not discussed on USFS. </v>
      </c>
      <c r="R29" s="6" t="str">
        <f>IF(D29="No", "Not discussed on USFS. ", IF(VLOOKUP(A29, [1]!Table9[#All], 31, FALSE)="--", "--", VLOOKUP(A29, [1]!Table9[#All], 33, FALSE)))</f>
        <v xml:space="preserve">Not discussed on USFS. </v>
      </c>
      <c r="S29" s="9" t="s">
        <v>2</v>
      </c>
      <c r="T29" s="8" t="s">
        <v>2</v>
      </c>
      <c r="U29" s="8" t="s">
        <v>2</v>
      </c>
      <c r="V29" s="7" t="s">
        <v>2</v>
      </c>
      <c r="W29" s="6" t="s">
        <v>2</v>
      </c>
      <c r="X29" s="6" t="s">
        <v>2</v>
      </c>
    </row>
    <row r="30" spans="1:24" ht="144" x14ac:dyDescent="0.2">
      <c r="A30" s="20" t="s">
        <v>2350</v>
      </c>
      <c r="B30" s="20" t="str">
        <f>VLOOKUP(A30, [1]!Table9[#All], 2, FALSE)</f>
        <v>Helianthus niveus ssp. tephrodes</v>
      </c>
      <c r="C30" s="18" t="str">
        <f>VLOOKUP(A30, [1]!Table9[#All], 13, FALSE)</f>
        <v>sand dunes</v>
      </c>
      <c r="D30" s="17" t="str">
        <f>IF(ISNUMBER(SEARCH("1",VLOOKUP(A30, [1]!Table9[#All], 4, FALSE))), "Yes", "No")</f>
        <v>Yes</v>
      </c>
      <c r="E30" s="16" t="str">
        <f>VLOOKUP(A30, [1]!Table9[#All], 3, FALSE)</f>
        <v>Plant</v>
      </c>
      <c r="F30" s="15" t="str">
        <f>VLOOKUP(A30, [1]!Table9[#All], 26, FALSE)</f>
        <v>Formula</v>
      </c>
      <c r="G30" s="15" t="str">
        <f>IF(D30="No", "--",VLOOKUP(A30, [1]!Table9[#All], 25, FALSE))</f>
        <v>Work area</v>
      </c>
      <c r="H30" s="14" t="str">
        <f>IF(D30="No", "Not discussed on USFS. ", VLOOKUP(A30, [1]!Table9[#All], 24, FALSE))</f>
        <v>--</v>
      </c>
      <c r="I30" s="14" t="str">
        <f>IF(NOT(ISBLANK(#REF!)),  "Pre-activity Survey Required", "")</f>
        <v>Pre-activity Survey Required</v>
      </c>
      <c r="J30" s="13" t="str">
        <f>IF(D30="No", "Not discussed on USFS. ", _xlfn.CONCAT(A30, " (", VLOOKUP(A30, [1]!Table9[#All], 11, FALSE), "; Habitat description: ", C30, ") - Within 1-mi of a CNDDB/SCE/USFS occurrence record (", VLOOKUP(A30, [1]!Table9[#All], 34, FALSE), "). " ))</f>
        <v xml:space="preserve">Algodones Dunes sunflower (SE; BLM:S; CRPR 1B.2, Blooming Period: Mar - May; Habitat description: sand dunes) - Within 1-mi of a CNDDB/SCE/USFS occurrence record (unsuitable habitat). </v>
      </c>
      <c r="K30" s="10" t="str">
        <f>IF(D30="No", "-- ", VLOOKUP(A30, [1]!Table9[#All], 35, FALSE))</f>
        <v>Standard OMP BMPs.</v>
      </c>
      <c r="L30" s="12" t="str">
        <f>IF(D30="No", "--", VLOOKUP(A30, [1]!Table9[#All], 28, FALSE))</f>
        <v>IIB</v>
      </c>
      <c r="M30" s="11" t="str">
        <f>IF(D30="No", "Not discussed on USFS. ", _xlfn.CONCAT(A30, " (", VLOOKUP(A30, [1]!Table9[#All], 11, FALSE), "; Habitat description: ", C30, ") - Within 1-mi of a CNDDB/SCE/USFS occurrence record (", VLOOKUP(A30, [1]!Table9[#All], 27, FALSE), "). " ))</f>
        <v xml:space="preserve">Algodones Dunes sunflower (SE; BLM:S; CRPR 1B.2, Blooming Period: Mar - May; Habitat description: sand dunes) - Within 1-mi of a CNDDB/SCE/USFS occurrence record (habitat present). </v>
      </c>
      <c r="N30" s="10" t="str">
        <f>IF(D30="No", "-- ", VLOOKUP(A30, [1]!Table9[#All], 29, FALSE))</f>
        <v xml:space="preserve">BE BMP Plant-1(a); 
General Measures and Standard OMP BMPs. </v>
      </c>
      <c r="O30" s="10" t="str">
        <f>IF(D30="No", "--", VLOOKUP(A30, [1]!Table9[#All], 30, FALSE))</f>
        <v xml:space="preserve">Pre-Activity Survey (Algodones Dunes sunflower): A biological survey is required. 
State Threatened Plant Avoidance (Algodones Dunes sunflower): If Algodones Dunes sunfloweris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30" s="7" t="str">
        <f>IF(D30="No", "Not discussed on USFS. ", IF(VLOOKUP(A30, [1]!Table9[#All], 31, FALSE)="--", "--",  _xlfn.CONCAT(A30, " (", VLOOKUP(A30, [1]!Table9[#All], 11, FALSE), "; Habitat description: ", C30, ") - Within 1-mi of a CNDDB/SCE/USFS occurrence record (", VLOOKUP(A30, [1]!Table9[#All], 31, FALSE), "). " )))</f>
        <v>--</v>
      </c>
      <c r="Q30" s="6" t="str">
        <f>IF(D30="No", "Not discussed on USFS. ", IF(VLOOKUP(A30, [1]!Table9[#All], 31, FALSE)="--", "--",  VLOOKUP(A30, [1]!Table9[#All], 32, FALSE)))</f>
        <v>--</v>
      </c>
      <c r="R30" s="6" t="str">
        <f>IF(D30="No", "Not discussed on USFS. ", IF(VLOOKUP(A30, [1]!Table9[#All], 31, FALSE)="--", "--", VLOOKUP(A30, [1]!Table9[#All], 33, FALSE)))</f>
        <v>--</v>
      </c>
      <c r="S30" s="9" t="s">
        <v>2</v>
      </c>
      <c r="T30" s="8" t="s">
        <v>2</v>
      </c>
      <c r="U30" s="8" t="s">
        <v>2</v>
      </c>
      <c r="V30" s="7" t="s">
        <v>2</v>
      </c>
      <c r="W30" s="6" t="s">
        <v>2</v>
      </c>
      <c r="X30" s="6" t="s">
        <v>2</v>
      </c>
    </row>
    <row r="31" spans="1:24" ht="64" x14ac:dyDescent="0.2">
      <c r="A31" s="20" t="s">
        <v>2349</v>
      </c>
      <c r="B31" s="20" t="str">
        <f>VLOOKUP(A31, [1]!Table9[#All], 2, FALSE)</f>
        <v>Hymenoxys lemmonii</v>
      </c>
      <c r="C31" s="18" t="str">
        <f>VLOOKUP(A31, [1]!Table9[#All], 13, FALSE)</f>
        <v>roadsides, open areas, meadows, slopes, drainage areas, stream banks</v>
      </c>
      <c r="D31" s="17" t="str">
        <f>IF(ISNUMBER(SEARCH("1",VLOOKUP(A31, [1]!Table9[#All], 4, FALSE))), "Yes", "No")</f>
        <v>No</v>
      </c>
      <c r="E31" s="16" t="str">
        <f>VLOOKUP(A31, [1]!Table9[#All], 3, FALSE)</f>
        <v>Plant</v>
      </c>
      <c r="F31" s="15" t="str">
        <f>VLOOKUP(A31, [1]!Table9[#All], 26, FALSE)</f>
        <v>Formula</v>
      </c>
      <c r="G31" s="15" t="str">
        <f>IF(D31="No", "--",VLOOKUP(A31, [1]!Table9[#All], 25, FALSE))</f>
        <v>--</v>
      </c>
      <c r="H31" s="14" t="str">
        <f>IF(D31="No", "Not discussed on USFS. ", VLOOKUP(A31, [1]!Table9[#All], 24, FALSE))</f>
        <v xml:space="preserve">Not discussed on USFS. </v>
      </c>
      <c r="I31" s="14" t="str">
        <f>IF(NOT(ISBLANK(#REF!)),  "Pre-activity Survey Required", "")</f>
        <v>Pre-activity Survey Required</v>
      </c>
      <c r="J31" s="13" t="str">
        <f>IF(D31="No", "Not discussed on USFS. ", _xlfn.CONCAT(A31, " (", VLOOKUP(A31, [1]!Table9[#All], 11, FALSE), "; Habitat description: ", C31, ") - Within 1-mi of a CNDDB/SCE/USFS occurrence record (", VLOOKUP(A31, [1]!Table9[#All], 34, FALSE), "). " ))</f>
        <v xml:space="preserve">Not discussed on USFS. </v>
      </c>
      <c r="K31" s="10" t="str">
        <f>IF(D31="No", "-- ", VLOOKUP(A31, [1]!Table9[#All], 35, FALSE))</f>
        <v xml:space="preserve">-- </v>
      </c>
      <c r="L31" s="12" t="str">
        <f>IF(D31="No", "--", VLOOKUP(A31, [1]!Table9[#All], 28, FALSE))</f>
        <v>--</v>
      </c>
      <c r="M31" s="11" t="str">
        <f>IF(D31="No", "Not discussed on USFS. ", _xlfn.CONCAT(A31, " (", VLOOKUP(A31, [1]!Table9[#All], 11, FALSE), "; Habitat description: ", C31, ") - Within 1-mi of a CNDDB/SCE/USFS occurrence record (", VLOOKUP(A31, [1]!Table9[#All], 27, FALSE), "). " ))</f>
        <v xml:space="preserve">Not discussed on USFS. </v>
      </c>
      <c r="N31" s="10" t="str">
        <f>IF(D31="No", "-- ", VLOOKUP(A31, [1]!Table9[#All], 29, FALSE))</f>
        <v xml:space="preserve">-- </v>
      </c>
      <c r="O31" s="10" t="str">
        <f>IF(D31="No", "--", VLOOKUP(A31, [1]!Table9[#All], 30, FALSE))</f>
        <v>--</v>
      </c>
      <c r="P31" s="7" t="str">
        <f>IF(D31="No", "Not discussed on USFS. ", IF(VLOOKUP(A31, [1]!Table9[#All], 31, FALSE)="--", "--",  _xlfn.CONCAT(A31, " (", VLOOKUP(A31, [1]!Table9[#All], 11, FALSE), "; Habitat description: ", C31, ") - Within 1-mi of a CNDDB/SCE/USFS occurrence record (", VLOOKUP(A31, [1]!Table9[#All], 31, FALSE), "). " )))</f>
        <v xml:space="preserve">Not discussed on USFS. </v>
      </c>
      <c r="Q31" s="6" t="str">
        <f>IF(D31="No", "Not discussed on USFS. ", IF(VLOOKUP(A31, [1]!Table9[#All], 31, FALSE)="--", "--",  VLOOKUP(A31, [1]!Table9[#All], 32, FALSE)))</f>
        <v xml:space="preserve">Not discussed on USFS. </v>
      </c>
      <c r="R31" s="6" t="str">
        <f>IF(D31="No", "Not discussed on USFS. ", IF(VLOOKUP(A31, [1]!Table9[#All], 31, FALSE)="--", "--", VLOOKUP(A31, [1]!Table9[#All], 33, FALSE)))</f>
        <v xml:space="preserve">Not discussed on USFS. </v>
      </c>
      <c r="S31" s="9" t="s">
        <v>2</v>
      </c>
      <c r="T31" s="8" t="s">
        <v>2</v>
      </c>
      <c r="U31" s="8" t="s">
        <v>2</v>
      </c>
      <c r="V31" s="7" t="s">
        <v>2</v>
      </c>
      <c r="W31" s="6" t="s">
        <v>2</v>
      </c>
      <c r="X31" s="6" t="s">
        <v>2</v>
      </c>
    </row>
    <row r="32" spans="1:24" ht="156" x14ac:dyDescent="0.2">
      <c r="A32" s="20" t="s">
        <v>2348</v>
      </c>
      <c r="B32" s="20" t="str">
        <f>VLOOKUP(A32, [1]!Table9[#All], 2, FALSE)</f>
        <v>Ivesia kingii var. kingii</v>
      </c>
      <c r="C32" s="18" t="str">
        <f>VLOOKUP(A32, [1]!Table9[#All], 13, FALSE)</f>
        <v>moist alkaline clay</v>
      </c>
      <c r="D32" s="17" t="str">
        <f>IF(ISNUMBER(SEARCH("1",VLOOKUP(A32, [1]!Table9[#All], 4, FALSE))), "Yes", "No")</f>
        <v>Yes</v>
      </c>
      <c r="E32" s="16" t="str">
        <f>VLOOKUP(A32, [1]!Table9[#All], 3, FALSE)</f>
        <v>Plant</v>
      </c>
      <c r="F32" s="15" t="str">
        <f>VLOOKUP(A32, [1]!Table9[#All], 26, FALSE)</f>
        <v>Formula</v>
      </c>
      <c r="G32" s="15" t="str">
        <f>IF(D32="No", "--",VLOOKUP(A32, [1]!Table9[#All], 25, FALSE))</f>
        <v>Work area</v>
      </c>
      <c r="H32" s="14" t="str">
        <f>IF(D32="No", "Not discussed on USFS. ", VLOOKUP(A32, [1]!Table9[#All], 24, FALSE))</f>
        <v>--</v>
      </c>
      <c r="I32" s="14" t="e">
        <f>IF(#REF!="--", "",  (IF(ISBLANK(#REF!), "", "Pre-activity Survey Required")))</f>
        <v>#REF!</v>
      </c>
      <c r="J32" s="13" t="str">
        <f>IF(D32="No", "Not discussed on USFS. ", _xlfn.CONCAT(A32, " (", VLOOKUP(A32, [1]!Table9[#All], 11, FALSE), "; Habitat description: ", C32, ") - Within 1-mi of a CNDDB/SCE/USFS occurrence record (", VLOOKUP(A32, [1]!Table9[#All], 34, FALSE), "). " ))</f>
        <v xml:space="preserve">Alkali ivesia (INF:SCC; BLM:S; CRPR 2B.2, Blooming Period: Jun - Aug; Habitat description: moist alkaline clay) - Within 1-mi of a CNDDB/SCE/USFS occurrence record (unsuitable habitat). </v>
      </c>
      <c r="K32" s="10" t="str">
        <f>IF(D32="No", "-- ", VLOOKUP(A32, [1]!Table9[#All], 35, FALSE))</f>
        <v>Standard OMP BMPs.</v>
      </c>
      <c r="L32" s="12" t="str">
        <f>IF(D32="No", "--", VLOOKUP(A32, [1]!Table9[#All], 28, FALSE))</f>
        <v>IIB</v>
      </c>
      <c r="M32" s="11" t="str">
        <f>IF(D32="No", "Not discussed on USFS. ", _xlfn.CONCAT(A32, " (", VLOOKUP(A32, [1]!Table9[#All], 11, FALSE), "; Habitat description: ", C32, ") - Within 1-mi of a CNDDB/SCE/USFS occurrence record (", VLOOKUP(A32, [1]!Table9[#All], 27, FALSE), "). " ))</f>
        <v xml:space="preserve">Alkali ivesia (INF:SCC; BLM:S; CRPR 2B.2, Blooming Period: Jun - Aug; Habitat description: moist alkaline clay) - Within 1-mi of a CNDDB/SCE/USFS occurrence record (habitat present). </v>
      </c>
      <c r="N32" s="10" t="str">
        <f>IF(D32="No", "-- ", VLOOKUP(A32, [1]!Table9[#All], 29, FALSE))</f>
        <v xml:space="preserve">BE BMP Plant-1(a)(c-d); 
General Measures and Standard OMP BMPs. </v>
      </c>
      <c r="O32" s="10" t="str">
        <f>IF(D32="No", "--", VLOOKUP(A32, [1]!Table9[#All], 30, FALSE))</f>
        <v xml:space="preserve">Pre-Activity Survey (alkali ivesia): A biological survey is required. 
FSS Plant Avoidance (alkali ivesia): If alkali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2" s="7" t="str">
        <f>IF(D32="No", "Not discussed on USFS. ", IF(VLOOKUP(A32, [1]!Table9[#All], 31, FALSE)="--", "--",  _xlfn.CONCAT(A32, " (", VLOOKUP(A32, [1]!Table9[#All], 11, FALSE), "; Habitat description: ", C32, ") - Within 1-mi of a CNDDB/SCE/USFS occurrence record (", VLOOKUP(A32, [1]!Table9[#All], 31, FALSE), "). " )))</f>
        <v>--</v>
      </c>
      <c r="Q32" s="6" t="str">
        <f>IF(D32="No", "Not discussed on USFS. ", IF(VLOOKUP(A32, [1]!Table9[#All], 31, FALSE)="--", "--",  VLOOKUP(A32, [1]!Table9[#All], 32, FALSE)))</f>
        <v>--</v>
      </c>
      <c r="R32" s="6" t="str">
        <f>IF(D32="No", "Not discussed on USFS. ", IF(VLOOKUP(A32, [1]!Table9[#All], 31, FALSE)="--", "--", VLOOKUP(A32, [1]!Table9[#All], 33, FALSE)))</f>
        <v>--</v>
      </c>
      <c r="S32" s="9" t="s">
        <v>2</v>
      </c>
      <c r="T32" s="8" t="s">
        <v>2</v>
      </c>
      <c r="U32" s="8" t="s">
        <v>2</v>
      </c>
      <c r="V32" s="7" t="s">
        <v>2</v>
      </c>
      <c r="W32" s="6" t="s">
        <v>2</v>
      </c>
      <c r="X32" s="6" t="s">
        <v>2</v>
      </c>
    </row>
    <row r="33" spans="1:24" ht="156" x14ac:dyDescent="0.2">
      <c r="A33" s="20" t="s">
        <v>2347</v>
      </c>
      <c r="B33" s="20" t="str">
        <f>VLOOKUP(A33, [1]!Table9[#All], 2, FALSE)</f>
        <v>Calochortus striatus</v>
      </c>
      <c r="C33" s="18" t="str">
        <f>VLOOKUP(A33, [1]!Table9[#All], 13, FALSE)</f>
        <v>wetlands/riparian, meadows, and moist creosote, chaparral, or shadscale scrub</v>
      </c>
      <c r="D33" s="17" t="str">
        <f>IF(ISNUMBER(SEARCH("1",VLOOKUP(A33, [1]!Table9[#All], 4, FALSE))), "Yes", "No")</f>
        <v>Yes</v>
      </c>
      <c r="E33" s="16" t="str">
        <f>VLOOKUP(A33, [1]!Table9[#All], 3, FALSE)</f>
        <v>Plant</v>
      </c>
      <c r="F33" s="15" t="str">
        <f>VLOOKUP(A33, [1]!Table9[#All], 26, FALSE)</f>
        <v>Formula</v>
      </c>
      <c r="G33" s="15" t="str">
        <f>IF(D33="No", "--",VLOOKUP(A33, [1]!Table9[#All], 25, FALSE))</f>
        <v>Work area</v>
      </c>
      <c r="H33" s="14" t="str">
        <f>IF(D33="No", "Not discussed on USFS. ", VLOOKUP(A33, [1]!Table9[#All], 24, FALSE))</f>
        <v>--</v>
      </c>
      <c r="I33" s="14" t="str">
        <f>IF(NOT(ISBLANK(#REF!)),  "Pre-activity Survey Required", "")</f>
        <v>Pre-activity Survey Required</v>
      </c>
      <c r="J33" s="13" t="str">
        <f>IF(D33="No", "Not discussed on USFS. ", _xlfn.CONCAT(A33, " (", VLOOKUP(A33, [1]!Table9[#All], 11, FALSE), "; Habitat description: ", C33, ") - Within 1-mi of a CNDDB/SCE/USFS occurrence record (", VLOOKUP(A33, [1]!Table9[#All], 34, FALSE), "). " ))</f>
        <v xml:space="preserve">alkali mariposa-lily (FSS; BLM:S; CRPR 1B.2, Blooming Period: Apr - Jun; Habitat description: wetlands/riparian, meadows, and moist creosote, chaparral, or shadscale scrub) - Within 1-mi of a CNDDB/SCE/USFS occurrence record (unsuitable habitat). </v>
      </c>
      <c r="K33" s="10" t="str">
        <f>IF(D33="No", "-- ", VLOOKUP(A33, [1]!Table9[#All], 35, FALSE))</f>
        <v>Standard OMP BMPs.</v>
      </c>
      <c r="L33" s="12" t="str">
        <f>IF(D33="No", "--", VLOOKUP(A33, [1]!Table9[#All], 28, FALSE))</f>
        <v>IIB</v>
      </c>
      <c r="M33" s="11" t="str">
        <f>IF(D33="No", "Not discussed on USFS. ", _xlfn.CONCAT(A33, " (", VLOOKUP(A33, [1]!Table9[#All], 11, FALSE), "; Habitat description: ", C33, ") - Within 1-mi of a CNDDB/SCE/USFS occurrence record (", VLOOKUP(A33, [1]!Table9[#All], 27, FALSE), "). " ))</f>
        <v xml:space="preserve">alkali mariposa-lily (FSS; BLM:S; CRPR 1B.2, Blooming Period: Apr - Jun; Habitat description: wetlands/riparian, meadows, and moist creosote, chaparral, or shadscale scrub) - Within 1-mi of a CNDDB/SCE/USFS occurrence record (habitat present). </v>
      </c>
      <c r="N33" s="10" t="str">
        <f>IF(D33="No", "-- ", VLOOKUP(A33, [1]!Table9[#All], 29, FALSE))</f>
        <v xml:space="preserve">BE BMP Plant-1(a)(c-d); 
General Measures and Standard OMP BMPs. </v>
      </c>
      <c r="O33" s="10" t="str">
        <f>IF(D33="No", "--", VLOOKUP(A33, [1]!Table9[#All], 30, FALSE))</f>
        <v xml:space="preserve">Pre-Activity Survey (alkali mariposa-lily): A biological survey is required. 
FSS Plant Avoidance (alkali mariposa-lily): If alkali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3" s="7" t="str">
        <f>IF(D33="No", "Not discussed on USFS. ", IF(VLOOKUP(A33, [1]!Table9[#All], 31, FALSE)="--", "--",  _xlfn.CONCAT(A33, " (", VLOOKUP(A33, [1]!Table9[#All], 11, FALSE), "; Habitat description: ", C33, ") - Within 1-mi of a CNDDB/SCE/USFS occurrence record (", VLOOKUP(A33, [1]!Table9[#All], 31, FALSE), "). " )))</f>
        <v>--</v>
      </c>
      <c r="Q33" s="6" t="str">
        <f>IF(D33="No", "Not discussed on USFS. ", IF(VLOOKUP(A33, [1]!Table9[#All], 31, FALSE)="--", "--",  VLOOKUP(A33, [1]!Table9[#All], 32, FALSE)))</f>
        <v>--</v>
      </c>
      <c r="R33" s="6" t="str">
        <f>IF(D33="No", "Not discussed on USFS. ", IF(VLOOKUP(A33, [1]!Table9[#All], 31, FALSE)="--", "--", VLOOKUP(A33, [1]!Table9[#All], 33, FALSE)))</f>
        <v>--</v>
      </c>
      <c r="S33" s="9" t="s">
        <v>2</v>
      </c>
      <c r="T33" s="8" t="s">
        <v>2</v>
      </c>
      <c r="U33" s="8" t="s">
        <v>2</v>
      </c>
      <c r="V33" s="7" t="s">
        <v>2</v>
      </c>
      <c r="W33" s="6" t="s">
        <v>2</v>
      </c>
      <c r="X33" s="6" t="s">
        <v>2</v>
      </c>
    </row>
    <row r="34" spans="1:24" ht="48" x14ac:dyDescent="0.2">
      <c r="A34" s="20" t="s">
        <v>2346</v>
      </c>
      <c r="B34" s="20" t="str">
        <f>VLOOKUP(A34, [1]!Table9[#All], 2, FALSE)</f>
        <v>Almutaster pauciflorus</v>
      </c>
      <c r="C34" s="18" t="str">
        <f>VLOOKUP(A34, [1]!Table9[#All], 13, FALSE)</f>
        <v>damp alkaline places</v>
      </c>
      <c r="D34" s="17" t="str">
        <f>IF(ISNUMBER(SEARCH("1",VLOOKUP(A34, [1]!Table9[#All], 4, FALSE))), "Yes", "No")</f>
        <v>No</v>
      </c>
      <c r="E34" s="16" t="str">
        <f>VLOOKUP(A34, [1]!Table9[#All], 3, FALSE)</f>
        <v>Plant</v>
      </c>
      <c r="F34" s="15" t="str">
        <f>VLOOKUP(A34, [1]!Table9[#All], 26, FALSE)</f>
        <v>Formula</v>
      </c>
      <c r="G34" s="15" t="str">
        <f>IF(D34="No", "--",VLOOKUP(A34, [1]!Table9[#All], 25, FALSE))</f>
        <v>--</v>
      </c>
      <c r="H34" s="14" t="str">
        <f>IF(D34="No", "Not discussed on USFS. ", VLOOKUP(A34, [1]!Table9[#All], 24, FALSE))</f>
        <v xml:space="preserve">Not discussed on USFS. </v>
      </c>
      <c r="I34" s="14" t="str">
        <f>IF(NOT(ISBLANK(#REF!)),  "Pre-activity Survey Required", "")</f>
        <v>Pre-activity Survey Required</v>
      </c>
      <c r="J34" s="13" t="str">
        <f>IF(D34="No", "Not discussed on USFS. ", _xlfn.CONCAT(A34, " (", VLOOKUP(A34, [1]!Table9[#All], 11, FALSE), "; Habitat description: ", C34, ") - Within 1-mi of a CNDDB/SCE/USFS occurrence record (", VLOOKUP(A34, [1]!Table9[#All], 34, FALSE), "). " ))</f>
        <v xml:space="preserve">Not discussed on USFS. </v>
      </c>
      <c r="K34" s="10" t="str">
        <f>IF(D34="No", "-- ", VLOOKUP(A34, [1]!Table9[#All], 35, FALSE))</f>
        <v xml:space="preserve">-- </v>
      </c>
      <c r="L34" s="12" t="str">
        <f>IF(D34="No", "--", VLOOKUP(A34, [1]!Table9[#All], 28, FALSE))</f>
        <v>--</v>
      </c>
      <c r="M34" s="11" t="str">
        <f>IF(D34="No", "Not discussed on USFS. ", _xlfn.CONCAT(A34, " (", VLOOKUP(A34, [1]!Table9[#All], 11, FALSE), "; Habitat description: ", C34, ") - Within 1-mi of a CNDDB/SCE/USFS occurrence record (", VLOOKUP(A34, [1]!Table9[#All], 27, FALSE), "). " ))</f>
        <v xml:space="preserve">Not discussed on USFS. </v>
      </c>
      <c r="N34" s="10" t="str">
        <f>IF(D34="No", "-- ", VLOOKUP(A34, [1]!Table9[#All], 29, FALSE))</f>
        <v xml:space="preserve">-- </v>
      </c>
      <c r="O34" s="10" t="str">
        <f>IF(D34="No", "--", VLOOKUP(A34, [1]!Table9[#All], 30, FALSE))</f>
        <v>--</v>
      </c>
      <c r="P34" s="7" t="str">
        <f>IF(D34="No", "Not discussed on USFS. ", IF(VLOOKUP(A34, [1]!Table9[#All], 31, FALSE)="--", "--",  _xlfn.CONCAT(A34, " (", VLOOKUP(A34, [1]!Table9[#All], 11, FALSE), "; Habitat description: ", C34, ") - Within 1-mi of a CNDDB/SCE/USFS occurrence record (", VLOOKUP(A34, [1]!Table9[#All], 31, FALSE), "). " )))</f>
        <v xml:space="preserve">Not discussed on USFS. </v>
      </c>
      <c r="Q34" s="6" t="str">
        <f>IF(D34="No", "Not discussed on USFS. ", IF(VLOOKUP(A34, [1]!Table9[#All], 31, FALSE)="--", "--",  VLOOKUP(A34, [1]!Table9[#All], 32, FALSE)))</f>
        <v xml:space="preserve">Not discussed on USFS. </v>
      </c>
      <c r="R34" s="6" t="str">
        <f>IF(D34="No", "Not discussed on USFS. ", IF(VLOOKUP(A34, [1]!Table9[#All], 31, FALSE)="--", "--", VLOOKUP(A34, [1]!Table9[#All], 33, FALSE)))</f>
        <v xml:space="preserve">Not discussed on USFS. </v>
      </c>
      <c r="S34" s="9" t="s">
        <v>2</v>
      </c>
      <c r="T34" s="8" t="s">
        <v>2</v>
      </c>
      <c r="U34" s="8" t="s">
        <v>2</v>
      </c>
      <c r="V34" s="7" t="s">
        <v>2</v>
      </c>
      <c r="W34" s="6" t="s">
        <v>2</v>
      </c>
      <c r="X34" s="6" t="s">
        <v>2</v>
      </c>
    </row>
    <row r="35" spans="1:24" ht="48" x14ac:dyDescent="0.2">
      <c r="A35" s="20" t="s">
        <v>2345</v>
      </c>
      <c r="B35" s="20" t="str">
        <f>VLOOKUP(A35, [1]!Table9[#All], 2, FALSE)</f>
        <v>Astragalus tener var. tener</v>
      </c>
      <c r="C35" s="18" t="str">
        <f>VLOOKUP(A35, [1]!Table9[#All], 13, FALSE)</f>
        <v>alkaline flats, vernally moist meadows</v>
      </c>
      <c r="D35" s="17" t="str">
        <f>IF(ISNUMBER(SEARCH("1",VLOOKUP(A35, [1]!Table9[#All], 4, FALSE))), "Yes", "No")</f>
        <v>No</v>
      </c>
      <c r="E35" s="16" t="str">
        <f>VLOOKUP(A35, [1]!Table9[#All], 3, FALSE)</f>
        <v>Plant</v>
      </c>
      <c r="F35" s="15" t="str">
        <f>VLOOKUP(A35, [1]!Table9[#All], 26, FALSE)</f>
        <v>Formula</v>
      </c>
      <c r="G35" s="15" t="str">
        <f>IF(D35="No", "--",VLOOKUP(A35, [1]!Table9[#All], 25, FALSE))</f>
        <v>--</v>
      </c>
      <c r="H35" s="14" t="str">
        <f>IF(D35="No", "Not discussed on USFS. ", VLOOKUP(A35, [1]!Table9[#All], 24, FALSE))</f>
        <v xml:space="preserve">Not discussed on USFS. </v>
      </c>
      <c r="I35" s="14" t="str">
        <f>IF(NOT(ISBLANK(#REF!)),  "Pre-activity Survey Required", "")</f>
        <v>Pre-activity Survey Required</v>
      </c>
      <c r="J35" s="13" t="str">
        <f>IF(D35="No", "Not discussed on USFS. ", _xlfn.CONCAT(A35, " (", VLOOKUP(A35, [1]!Table9[#All], 11, FALSE), "; Habitat description: ", C35, ") - Within 1-mi of a CNDDB/SCE/USFS occurrence record (", VLOOKUP(A35, [1]!Table9[#All], 34, FALSE), "). " ))</f>
        <v xml:space="preserve">Not discussed on USFS. </v>
      </c>
      <c r="K35" s="10" t="str">
        <f>IF(D35="No", "-- ", VLOOKUP(A35, [1]!Table9[#All], 35, FALSE))</f>
        <v xml:space="preserve">-- </v>
      </c>
      <c r="L35" s="12" t="str">
        <f>IF(D35="No", "--", VLOOKUP(A35, [1]!Table9[#All], 28, FALSE))</f>
        <v>--</v>
      </c>
      <c r="M35" s="11" t="str">
        <f>IF(D35="No", "Not discussed on USFS. ", _xlfn.CONCAT(A35, " (", VLOOKUP(A35, [1]!Table9[#All], 11, FALSE), "; Habitat description: ", C35, ") - Within 1-mi of a CNDDB/SCE/USFS occurrence record (", VLOOKUP(A35, [1]!Table9[#All], 27, FALSE), "). " ))</f>
        <v xml:space="preserve">Not discussed on USFS. </v>
      </c>
      <c r="N35" s="10" t="str">
        <f>IF(D35="No", "-- ", VLOOKUP(A35, [1]!Table9[#All], 29, FALSE))</f>
        <v xml:space="preserve">-- </v>
      </c>
      <c r="O35" s="10" t="str">
        <f>IF(D35="No", "--", VLOOKUP(A35, [1]!Table9[#All], 30, FALSE))</f>
        <v>--</v>
      </c>
      <c r="P35" s="7" t="str">
        <f>IF(D35="No", "Not discussed on USFS. ", IF(VLOOKUP(A35, [1]!Table9[#All], 31, FALSE)="--", "--",  _xlfn.CONCAT(A35, " (", VLOOKUP(A35, [1]!Table9[#All], 11, FALSE), "; Habitat description: ", C35, ") - Within 1-mi of a CNDDB/SCE/USFS occurrence record (", VLOOKUP(A35, [1]!Table9[#All], 31, FALSE), "). " )))</f>
        <v xml:space="preserve">Not discussed on USFS. </v>
      </c>
      <c r="Q35" s="6" t="str">
        <f>IF(D35="No", "Not discussed on USFS. ", IF(VLOOKUP(A35, [1]!Table9[#All], 31, FALSE)="--", "--",  VLOOKUP(A35, [1]!Table9[#All], 32, FALSE)))</f>
        <v xml:space="preserve">Not discussed on USFS. </v>
      </c>
      <c r="R35" s="6" t="str">
        <f>IF(D35="No", "Not discussed on USFS. ", IF(VLOOKUP(A35, [1]!Table9[#All], 31, FALSE)="--", "--", VLOOKUP(A35, [1]!Table9[#All], 33, FALSE)))</f>
        <v xml:space="preserve">Not discussed on USFS. </v>
      </c>
      <c r="S35" s="9" t="s">
        <v>2</v>
      </c>
      <c r="T35" s="8" t="s">
        <v>2</v>
      </c>
      <c r="U35" s="8" t="s">
        <v>2</v>
      </c>
      <c r="V35" s="7" t="s">
        <v>2</v>
      </c>
      <c r="W35" s="6" t="s">
        <v>2</v>
      </c>
      <c r="X35" s="6" t="s">
        <v>2</v>
      </c>
    </row>
    <row r="36" spans="1:24" ht="48" x14ac:dyDescent="0.2">
      <c r="A36" s="20" t="s">
        <v>2344</v>
      </c>
      <c r="B36" s="20" t="str">
        <f>VLOOKUP(A36, [1]!Table9[#All], 2, FALSE)</f>
        <v>Lasthenia chrysantha</v>
      </c>
      <c r="C36" s="18" t="str">
        <f>VLOOKUP(A36, [1]!Table9[#All], 13, FALSE)</f>
        <v>vernal pools, wet saline flats</v>
      </c>
      <c r="D36" s="17" t="str">
        <f>IF(ISNUMBER(SEARCH("1",VLOOKUP(A36, [1]!Table9[#All], 4, FALSE))), "Yes", "No")</f>
        <v>No</v>
      </c>
      <c r="E36" s="16" t="str">
        <f>VLOOKUP(A36, [1]!Table9[#All], 3, FALSE)</f>
        <v>Plant</v>
      </c>
      <c r="F36" s="15" t="str">
        <f>VLOOKUP(A36, [1]!Table9[#All], 26, FALSE)</f>
        <v>Formula</v>
      </c>
      <c r="G36" s="15" t="str">
        <f>IF(D36="No", "--",VLOOKUP(A36, [1]!Table9[#All], 25, FALSE))</f>
        <v>--</v>
      </c>
      <c r="H36" s="14" t="str">
        <f>IF(D36="No", "Not discussed on USFS. ", VLOOKUP(A36, [1]!Table9[#All], 24, FALSE))</f>
        <v xml:space="preserve">Not discussed on USFS. </v>
      </c>
      <c r="I36" s="14" t="str">
        <f>IF(NOT(ISBLANK(#REF!)),  "Pre-activity Survey Required", "")</f>
        <v>Pre-activity Survey Required</v>
      </c>
      <c r="J36" s="13" t="str">
        <f>IF(D36="No", "Not discussed on USFS. ", _xlfn.CONCAT(A36, " (", VLOOKUP(A36, [1]!Table9[#All], 11, FALSE), "; Habitat description: ", C36, ") - Within 1-mi of a CNDDB/SCE/USFS occurrence record (", VLOOKUP(A36, [1]!Table9[#All], 34, FALSE), "). " ))</f>
        <v xml:space="preserve">Not discussed on USFS. </v>
      </c>
      <c r="K36" s="10" t="str">
        <f>IF(D36="No", "-- ", VLOOKUP(A36, [1]!Table9[#All], 35, FALSE))</f>
        <v xml:space="preserve">-- </v>
      </c>
      <c r="L36" s="12" t="str">
        <f>IF(D36="No", "--", VLOOKUP(A36, [1]!Table9[#All], 28, FALSE))</f>
        <v>--</v>
      </c>
      <c r="M36" s="11" t="str">
        <f>IF(D36="No", "Not discussed on USFS. ", _xlfn.CONCAT(A36, " (", VLOOKUP(A36, [1]!Table9[#All], 11, FALSE), "; Habitat description: ", C36, ") - Within 1-mi of a CNDDB/SCE/USFS occurrence record (", VLOOKUP(A36, [1]!Table9[#All], 27, FALSE), "). " ))</f>
        <v xml:space="preserve">Not discussed on USFS. </v>
      </c>
      <c r="N36" s="10" t="str">
        <f>IF(D36="No", "-- ", VLOOKUP(A36, [1]!Table9[#All], 29, FALSE))</f>
        <v xml:space="preserve">-- </v>
      </c>
      <c r="O36" s="10" t="str">
        <f>IF(D36="No", "--", VLOOKUP(A36, [1]!Table9[#All], 30, FALSE))</f>
        <v>--</v>
      </c>
      <c r="P36" s="7" t="str">
        <f>IF(D36="No", "Not discussed on USFS. ", IF(VLOOKUP(A36, [1]!Table9[#All], 31, FALSE)="--", "--",  _xlfn.CONCAT(A36, " (", VLOOKUP(A36, [1]!Table9[#All], 11, FALSE), "; Habitat description: ", C36, ") - Within 1-mi of a CNDDB/SCE/USFS occurrence record (", VLOOKUP(A36, [1]!Table9[#All], 31, FALSE), "). " )))</f>
        <v xml:space="preserve">Not discussed on USFS. </v>
      </c>
      <c r="Q36" s="6" t="str">
        <f>IF(D36="No", "Not discussed on USFS. ", IF(VLOOKUP(A36, [1]!Table9[#All], 31, FALSE)="--", "--",  VLOOKUP(A36, [1]!Table9[#All], 32, FALSE)))</f>
        <v xml:space="preserve">Not discussed on USFS. </v>
      </c>
      <c r="R36" s="6" t="str">
        <f>IF(D36="No", "Not discussed on USFS. ", IF(VLOOKUP(A36, [1]!Table9[#All], 31, FALSE)="--", "--", VLOOKUP(A36, [1]!Table9[#All], 33, FALSE)))</f>
        <v xml:space="preserve">Not discussed on USFS. </v>
      </c>
      <c r="S36" s="9" t="s">
        <v>2</v>
      </c>
      <c r="T36" s="8" t="s">
        <v>2</v>
      </c>
      <c r="U36" s="8" t="s">
        <v>2</v>
      </c>
      <c r="V36" s="7" t="s">
        <v>2</v>
      </c>
      <c r="W36" s="6" t="s">
        <v>2</v>
      </c>
      <c r="X36" s="6" t="s">
        <v>2</v>
      </c>
    </row>
    <row r="37" spans="1:24" ht="156" x14ac:dyDescent="0.2">
      <c r="A37" s="20" t="s">
        <v>2343</v>
      </c>
      <c r="B37" s="20" t="str">
        <f>VLOOKUP(A37, [1]!Table9[#All], 2, FALSE)</f>
        <v>Sphaeromeria potentilloides var. nitrophila</v>
      </c>
      <c r="C37" s="18" t="str">
        <f>VLOOKUP(A37, [1]!Table9[#All], 13, FALSE)</f>
        <v>generally alkaline areas</v>
      </c>
      <c r="D37" s="17" t="str">
        <f>IF(ISNUMBER(SEARCH("1",VLOOKUP(A37, [1]!Table9[#All], 4, FALSE))), "Yes", "No")</f>
        <v>Yes</v>
      </c>
      <c r="E37" s="16" t="str">
        <f>VLOOKUP(A37, [1]!Table9[#All], 3, FALSE)</f>
        <v>Plant</v>
      </c>
      <c r="F37" s="15" t="str">
        <f>VLOOKUP(A37, [1]!Table9[#All], 26, FALSE)</f>
        <v>Formula</v>
      </c>
      <c r="G37" s="15" t="str">
        <f>IF(D37="No", "--",VLOOKUP(A37, [1]!Table9[#All], 25, FALSE))</f>
        <v>Work area</v>
      </c>
      <c r="H37" s="14" t="str">
        <f>IF(D37="No", "Not discussed on USFS. ", VLOOKUP(A37, [1]!Table9[#All], 24, FALSE))</f>
        <v>--</v>
      </c>
      <c r="I37" s="14" t="e">
        <f>IF(#REF!="--", "",  (IF(ISBLANK(#REF!), "", "Pre-activity Survey Required")))</f>
        <v>#REF!</v>
      </c>
      <c r="J37" s="13" t="str">
        <f>IF(D37="No", "Not discussed on USFS. ", _xlfn.CONCAT(A37, " (", VLOOKUP(A37, [1]!Table9[#All], 11, FALSE), "; Habitat description: ", C37, ") - Within 1-mi of a CNDDB/SCE/USFS occurrence record (", VLOOKUP(A37, [1]!Table9[#All], 34, FALSE), "). " ))</f>
        <v xml:space="preserve">alkali tansy-sage (INF:SCC; CRPR 2B.2, Blooming Period: May - Jul; Habitat description: generally alkaline areas) - Within 1-mi of a CNDDB/SCE/USFS occurrence record (unsuitable habitat). </v>
      </c>
      <c r="K37" s="10" t="str">
        <f>IF(D37="No", "-- ", VLOOKUP(A37, [1]!Table9[#All], 35, FALSE))</f>
        <v>Standard OMP BMPs.</v>
      </c>
      <c r="L37" s="12" t="str">
        <f>IF(D37="No", "--", VLOOKUP(A37, [1]!Table9[#All], 28, FALSE))</f>
        <v>IIB</v>
      </c>
      <c r="M37" s="11" t="str">
        <f>IF(D37="No", "Not discussed on USFS. ", _xlfn.CONCAT(A37, " (", VLOOKUP(A37, [1]!Table9[#All], 11, FALSE), "; Habitat description: ", C37, ") - Within 1-mi of a CNDDB/SCE/USFS occurrence record (", VLOOKUP(A37, [1]!Table9[#All], 27, FALSE), "). " ))</f>
        <v xml:space="preserve">alkali tansy-sage (INF:SCC; CRPR 2B.2, Blooming Period: May - Jul; Habitat description: generally alkaline areas) - Within 1-mi of a CNDDB/SCE/USFS occurrence record (habitat present). </v>
      </c>
      <c r="N37" s="10" t="str">
        <f>IF(D37="No", "-- ", VLOOKUP(A37, [1]!Table9[#All], 29, FALSE))</f>
        <v xml:space="preserve">BE BMP Plant-1(a)(c-d); 
General Measures and Standard OMP BMPs. </v>
      </c>
      <c r="O37" s="10" t="str">
        <f>IF(D37="No", "--", VLOOKUP(A37, [1]!Table9[#All], 30, FALSE))</f>
        <v xml:space="preserve">Pre-Activity Survey (alkali tansy-sage): A biological survey is required. 
FSS Plant Avoidance (alkali tansy-sage): If alkali tansy-sage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7" s="7" t="str">
        <f>IF(D37="No", "Not discussed on USFS. ", IF(VLOOKUP(A37, [1]!Table9[#All], 31, FALSE)="--", "--",  _xlfn.CONCAT(A37, " (", VLOOKUP(A37, [1]!Table9[#All], 11, FALSE), "; Habitat description: ", C37, ") - Within 1-mi of a CNDDB/SCE/USFS occurrence record (", VLOOKUP(A37, [1]!Table9[#All], 31, FALSE), "). " )))</f>
        <v>--</v>
      </c>
      <c r="Q37" s="6" t="str">
        <f>IF(D37="No", "Not discussed on USFS. ", IF(VLOOKUP(A37, [1]!Table9[#All], 31, FALSE)="--", "--",  VLOOKUP(A37, [1]!Table9[#All], 32, FALSE)))</f>
        <v>--</v>
      </c>
      <c r="R37" s="6" t="str">
        <f>IF(D37="No", "Not discussed on USFS. ", IF(VLOOKUP(A37, [1]!Table9[#All], 31, FALSE)="--", "--", VLOOKUP(A37, [1]!Table9[#All], 33, FALSE)))</f>
        <v>--</v>
      </c>
      <c r="S37" s="9" t="s">
        <v>2</v>
      </c>
      <c r="T37" s="8" t="s">
        <v>2</v>
      </c>
      <c r="U37" s="8" t="s">
        <v>2</v>
      </c>
      <c r="V37" s="7" t="s">
        <v>2</v>
      </c>
      <c r="W37" s="6" t="s">
        <v>2</v>
      </c>
      <c r="X37" s="6" t="s">
        <v>2</v>
      </c>
    </row>
    <row r="38" spans="1:24" ht="48" x14ac:dyDescent="0.2">
      <c r="A38" s="20" t="s">
        <v>2342</v>
      </c>
      <c r="B38" s="20" t="str">
        <f>VLOOKUP(A38, [1]!Table9[#All], 2, FALSE)</f>
        <v>Pentachaeta aurea ssp. allenii</v>
      </c>
      <c r="C38" s="18" t="str">
        <f>VLOOKUP(A38, [1]!Table9[#All], 13, FALSE)</f>
        <v>grassy areas and openings in coastal scrub or chapparal</v>
      </c>
      <c r="D38" s="17" t="str">
        <f>IF(ISNUMBER(SEARCH("1",VLOOKUP(A38, [1]!Table9[#All], 4, FALSE))), "Yes", "No")</f>
        <v>No</v>
      </c>
      <c r="E38" s="16" t="str">
        <f>VLOOKUP(A38, [1]!Table9[#All], 3, FALSE)</f>
        <v>Plant</v>
      </c>
      <c r="F38" s="15" t="str">
        <f>VLOOKUP(A38, [1]!Table9[#All], 26, FALSE)</f>
        <v>Formula</v>
      </c>
      <c r="G38" s="15" t="str">
        <f>IF(D38="No", "--",VLOOKUP(A38, [1]!Table9[#All], 25, FALSE))</f>
        <v>--</v>
      </c>
      <c r="H38" s="14" t="str">
        <f>IF(D38="No", "Not discussed on USFS. ", VLOOKUP(A38, [1]!Table9[#All], 24, FALSE))</f>
        <v xml:space="preserve">Not discussed on USFS. </v>
      </c>
      <c r="I38" s="14" t="e">
        <f>IF(#REF!="--", "",  (IF(ISBLANK(#REF!), "", "Pre-activity Survey Required")))</f>
        <v>#REF!</v>
      </c>
      <c r="J38" s="13" t="str">
        <f>IF(D38="No", "Not discussed on USFS. ", _xlfn.CONCAT(A38, " (", VLOOKUP(A38, [1]!Table9[#All], 11, FALSE), "; Habitat description: ", C38, ") - Within 1-mi of a CNDDB/SCE/USFS occurrence record (", VLOOKUP(A38, [1]!Table9[#All], 34, FALSE), "). " ))</f>
        <v xml:space="preserve">Not discussed on USFS. </v>
      </c>
      <c r="K38" s="10" t="str">
        <f>IF(D38="No", "-- ", VLOOKUP(A38, [1]!Table9[#All], 35, FALSE))</f>
        <v xml:space="preserve">-- </v>
      </c>
      <c r="L38" s="12" t="str">
        <f>IF(D38="No", "--", VLOOKUP(A38, [1]!Table9[#All], 28, FALSE))</f>
        <v>--</v>
      </c>
      <c r="M38" s="11" t="str">
        <f>IF(D38="No", "Not discussed on USFS. ", _xlfn.CONCAT(A38, " (", VLOOKUP(A38, [1]!Table9[#All], 11, FALSE), "; Habitat description: ", C38, ") - Within 1-mi of a CNDDB/SCE/USFS occurrence record (", VLOOKUP(A38, [1]!Table9[#All], 27, FALSE), "). " ))</f>
        <v xml:space="preserve">Not discussed on USFS. </v>
      </c>
      <c r="N38" s="10" t="str">
        <f>IF(D38="No", "-- ", VLOOKUP(A38, [1]!Table9[#All], 29, FALSE))</f>
        <v xml:space="preserve">-- </v>
      </c>
      <c r="O38" s="10" t="str">
        <f>IF(D38="No", "--", VLOOKUP(A38, [1]!Table9[#All], 30, FALSE))</f>
        <v>--</v>
      </c>
      <c r="P38" s="7" t="str">
        <f>IF(D38="No", "Not discussed on USFS. ", IF(VLOOKUP(A38, [1]!Table9[#All], 31, FALSE)="--", "--",  _xlfn.CONCAT(A38, " (", VLOOKUP(A38, [1]!Table9[#All], 11, FALSE), "; Habitat description: ", C38, ") - Within 1-mi of a CNDDB/SCE/USFS occurrence record (", VLOOKUP(A38, [1]!Table9[#All], 31, FALSE), "). " )))</f>
        <v xml:space="preserve">Not discussed on USFS. </v>
      </c>
      <c r="Q38" s="6" t="str">
        <f>IF(D38="No", "Not discussed on USFS. ", IF(VLOOKUP(A38, [1]!Table9[#All], 31, FALSE)="--", "--",  VLOOKUP(A38, [1]!Table9[#All], 32, FALSE)))</f>
        <v xml:space="preserve">Not discussed on USFS. </v>
      </c>
      <c r="R38" s="6" t="str">
        <f>IF(D38="No", "Not discussed on USFS. ", IF(VLOOKUP(A38, [1]!Table9[#All], 31, FALSE)="--", "--", VLOOKUP(A38, [1]!Table9[#All], 33, FALSE)))</f>
        <v xml:space="preserve">Not discussed on USFS. </v>
      </c>
      <c r="S38" s="9" t="s">
        <v>2</v>
      </c>
      <c r="T38" s="8" t="s">
        <v>2</v>
      </c>
      <c r="U38" s="8" t="s">
        <v>2</v>
      </c>
      <c r="V38" s="7" t="s">
        <v>2</v>
      </c>
      <c r="W38" s="6" t="s">
        <v>2</v>
      </c>
      <c r="X38" s="6" t="s">
        <v>2</v>
      </c>
    </row>
    <row r="39" spans="1:24" ht="48" x14ac:dyDescent="0.2">
      <c r="A39" s="20" t="s">
        <v>2341</v>
      </c>
      <c r="B39" s="20" t="str">
        <f>VLOOKUP(A39, [1]!Table9[#All], 2, FALSE)</f>
        <v>Tortella alpicola</v>
      </c>
      <c r="C39" s="18" t="str">
        <f>VLOOKUP(A39, [1]!Table9[#All], 13, FALSE)</f>
        <v>shaded or exposed, wet or dry rocks, crevices and ledges</v>
      </c>
      <c r="D39" s="17" t="str">
        <f>IF(ISNUMBER(SEARCH("1",VLOOKUP(A39, [1]!Table9[#All], 4, FALSE))), "Yes", "No")</f>
        <v>No</v>
      </c>
      <c r="E39" s="16" t="str">
        <f>VLOOKUP(A39, [1]!Table9[#All], 3, FALSE)</f>
        <v>Plant</v>
      </c>
      <c r="F39" s="15" t="str">
        <f>VLOOKUP(A39, [1]!Table9[#All], 26, FALSE)</f>
        <v>Formula</v>
      </c>
      <c r="G39" s="15" t="str">
        <f>IF(D39="No", "--",VLOOKUP(A39, [1]!Table9[#All], 25, FALSE))</f>
        <v>--</v>
      </c>
      <c r="H39" s="14" t="str">
        <f>IF(D39="No", "Not discussed on USFS. ", VLOOKUP(A39, [1]!Table9[#All], 24, FALSE))</f>
        <v xml:space="preserve">Not discussed on USFS. </v>
      </c>
      <c r="I39" s="14" t="str">
        <f>IF(NOT(ISBLANK(#REF!)),  "Pre-activity Survey Required", "")</f>
        <v>Pre-activity Survey Required</v>
      </c>
      <c r="J39" s="13" t="str">
        <f>IF(D39="No", "Not discussed on USFS. ", _xlfn.CONCAT(A39, " (", VLOOKUP(A39, [1]!Table9[#All], 11, FALSE), "; Habitat description: ", C39, ") - Within 1-mi of a CNDDB/SCE/USFS occurrence record (", VLOOKUP(A39, [1]!Table9[#All], 34, FALSE), "). " ))</f>
        <v xml:space="preserve">Not discussed on USFS. </v>
      </c>
      <c r="K39" s="10" t="str">
        <f>IF(D39="No", "-- ", VLOOKUP(A39, [1]!Table9[#All], 35, FALSE))</f>
        <v xml:space="preserve">-- </v>
      </c>
      <c r="L39" s="12" t="str">
        <f>IF(D39="No", "--", VLOOKUP(A39, [1]!Table9[#All], 28, FALSE))</f>
        <v>--</v>
      </c>
      <c r="M39" s="11" t="str">
        <f>IF(D39="No", "Not discussed on USFS. ", _xlfn.CONCAT(A39, " (", VLOOKUP(A39, [1]!Table9[#All], 11, FALSE), "; Habitat description: ", C39, ") - Within 1-mi of a CNDDB/SCE/USFS occurrence record (", VLOOKUP(A39, [1]!Table9[#All], 27, FALSE), "). " ))</f>
        <v xml:space="preserve">Not discussed on USFS. </v>
      </c>
      <c r="N39" s="10" t="str">
        <f>IF(D39="No", "-- ", VLOOKUP(A39, [1]!Table9[#All], 29, FALSE))</f>
        <v xml:space="preserve">-- </v>
      </c>
      <c r="O39" s="10" t="str">
        <f>IF(D39="No", "--", VLOOKUP(A39, [1]!Table9[#All], 30, FALSE))</f>
        <v>--</v>
      </c>
      <c r="P39" s="7" t="str">
        <f>IF(D39="No", "Not discussed on USFS. ", IF(VLOOKUP(A39, [1]!Table9[#All], 31, FALSE)="--", "--",  _xlfn.CONCAT(A39, " (", VLOOKUP(A39, [1]!Table9[#All], 11, FALSE), "; Habitat description: ", C39, ") - Within 1-mi of a CNDDB/SCE/USFS occurrence record (", VLOOKUP(A39, [1]!Table9[#All], 31, FALSE), "). " )))</f>
        <v xml:space="preserve">Not discussed on USFS. </v>
      </c>
      <c r="Q39" s="6" t="str">
        <f>IF(D39="No", "Not discussed on USFS. ", IF(VLOOKUP(A39, [1]!Table9[#All], 31, FALSE)="--", "--",  VLOOKUP(A39, [1]!Table9[#All], 32, FALSE)))</f>
        <v xml:space="preserve">Not discussed on USFS. </v>
      </c>
      <c r="R39" s="6" t="str">
        <f>IF(D39="No", "Not discussed on USFS. ", IF(VLOOKUP(A39, [1]!Table9[#All], 31, FALSE)="--", "--", VLOOKUP(A39, [1]!Table9[#All], 33, FALSE)))</f>
        <v xml:space="preserve">Not discussed on USFS. </v>
      </c>
      <c r="S39" s="9" t="s">
        <v>2</v>
      </c>
      <c r="T39" s="8" t="s">
        <v>2</v>
      </c>
      <c r="U39" s="8" t="s">
        <v>2</v>
      </c>
      <c r="V39" s="7" t="s">
        <v>2</v>
      </c>
      <c r="W39" s="6" t="s">
        <v>2</v>
      </c>
      <c r="X39" s="6" t="s">
        <v>2</v>
      </c>
    </row>
    <row r="40" spans="1:24" ht="48" x14ac:dyDescent="0.2">
      <c r="A40" s="20" t="s">
        <v>2340</v>
      </c>
      <c r="B40" s="20" t="str">
        <f>VLOOKUP(A40, [1]!Table9[#All], 2, FALSE)</f>
        <v>Chaenactis douglasii var. alpina</v>
      </c>
      <c r="C40" s="18" t="str">
        <f>VLOOKUP(A40, [1]!Table9[#All], 13, FALSE)</f>
        <v>rocky or gravelly ridges, talus, fell-fields, crevices</v>
      </c>
      <c r="D40" s="17" t="str">
        <f>IF(ISNUMBER(SEARCH("1",VLOOKUP(A40, [1]!Table9[#All], 4, FALSE))), "Yes", "No")</f>
        <v>No</v>
      </c>
      <c r="E40" s="16" t="str">
        <f>VLOOKUP(A40, [1]!Table9[#All], 3, FALSE)</f>
        <v>Plant</v>
      </c>
      <c r="F40" s="15" t="str">
        <f>VLOOKUP(A40, [1]!Table9[#All], 26, FALSE)</f>
        <v>Formula</v>
      </c>
      <c r="G40" s="15" t="str">
        <f>IF(D40="No", "--",VLOOKUP(A40, [1]!Table9[#All], 25, FALSE))</f>
        <v>--</v>
      </c>
      <c r="H40" s="14" t="str">
        <f>IF(D40="No", "Not discussed on USFS. ", VLOOKUP(A40, [1]!Table9[#All], 24, FALSE))</f>
        <v xml:space="preserve">Not discussed on USFS. </v>
      </c>
      <c r="I40" s="14" t="str">
        <f>IF(NOT(ISBLANK(#REF!)),  "Pre-activity Survey Required", "")</f>
        <v>Pre-activity Survey Required</v>
      </c>
      <c r="J40" s="13" t="str">
        <f>IF(D40="No", "Not discussed on USFS. ", _xlfn.CONCAT(A40, " (", VLOOKUP(A40, [1]!Table9[#All], 11, FALSE), "; Habitat description: ", C40, ") - Within 1-mi of a CNDDB/SCE/USFS occurrence record (", VLOOKUP(A40, [1]!Table9[#All], 34, FALSE), "). " ))</f>
        <v xml:space="preserve">Not discussed on USFS. </v>
      </c>
      <c r="K40" s="10" t="str">
        <f>IF(D40="No", "-- ", VLOOKUP(A40, [1]!Table9[#All], 35, FALSE))</f>
        <v xml:space="preserve">-- </v>
      </c>
      <c r="L40" s="12" t="str">
        <f>IF(D40="No", "--", VLOOKUP(A40, [1]!Table9[#All], 28, FALSE))</f>
        <v>--</v>
      </c>
      <c r="M40" s="11" t="str">
        <f>IF(D40="No", "Not discussed on USFS. ", _xlfn.CONCAT(A40, " (", VLOOKUP(A40, [1]!Table9[#All], 11, FALSE), "; Habitat description: ", C40, ") - Within 1-mi of a CNDDB/SCE/USFS occurrence record (", VLOOKUP(A40, [1]!Table9[#All], 27, FALSE), "). " ))</f>
        <v xml:space="preserve">Not discussed on USFS. </v>
      </c>
      <c r="N40" s="10" t="str">
        <f>IF(D40="No", "-- ", VLOOKUP(A40, [1]!Table9[#All], 29, FALSE))</f>
        <v xml:space="preserve">-- </v>
      </c>
      <c r="O40" s="10" t="str">
        <f>IF(D40="No", "--", VLOOKUP(A40, [1]!Table9[#All], 30, FALSE))</f>
        <v>--</v>
      </c>
      <c r="P40" s="7" t="str">
        <f>IF(D40="No", "Not discussed on USFS. ", IF(VLOOKUP(A40, [1]!Table9[#All], 31, FALSE)="--", "--",  _xlfn.CONCAT(A40, " (", VLOOKUP(A40, [1]!Table9[#All], 11, FALSE), "; Habitat description: ", C40, ") - Within 1-mi of a CNDDB/SCE/USFS occurrence record (", VLOOKUP(A40, [1]!Table9[#All], 31, FALSE), "). " )))</f>
        <v xml:space="preserve">Not discussed on USFS. </v>
      </c>
      <c r="Q40" s="6" t="str">
        <f>IF(D40="No", "Not discussed on USFS. ", IF(VLOOKUP(A40, [1]!Table9[#All], 31, FALSE)="--", "--",  VLOOKUP(A40, [1]!Table9[#All], 32, FALSE)))</f>
        <v xml:space="preserve">Not discussed on USFS. </v>
      </c>
      <c r="R40" s="6" t="str">
        <f>IF(D40="No", "Not discussed on USFS. ", IF(VLOOKUP(A40, [1]!Table9[#All], 31, FALSE)="--", "--", VLOOKUP(A40, [1]!Table9[#All], 33, FALSE)))</f>
        <v xml:space="preserve">Not discussed on USFS. </v>
      </c>
      <c r="S40" s="9" t="s">
        <v>2</v>
      </c>
      <c r="T40" s="8" t="s">
        <v>2</v>
      </c>
      <c r="U40" s="8" t="s">
        <v>2</v>
      </c>
      <c r="V40" s="7" t="s">
        <v>2</v>
      </c>
      <c r="W40" s="6" t="s">
        <v>2</v>
      </c>
      <c r="X40" s="6" t="s">
        <v>2</v>
      </c>
    </row>
    <row r="41" spans="1:24" ht="156" x14ac:dyDescent="0.2">
      <c r="A41" s="20" t="s">
        <v>2339</v>
      </c>
      <c r="B41" s="20" t="str">
        <f>VLOOKUP(A41, [1]!Table9[#All], 2, FALSE)</f>
        <v>Streptanthus gracilis</v>
      </c>
      <c r="C41" s="18" t="str">
        <f>VLOOKUP(A41, [1]!Table9[#All], 13, FALSE)</f>
        <v>gravel pockets among granitic outcrops and talus boulders in subalpine and upper montane coniferous forest at elevations ranging from 8,500 - 11,485 feet</v>
      </c>
      <c r="D41" s="17" t="str">
        <f>IF(ISNUMBER(SEARCH("1",VLOOKUP(A41, [1]!Table9[#All], 4, FALSE))), "Yes", "No")</f>
        <v>Yes</v>
      </c>
      <c r="E41" s="16" t="str">
        <f>VLOOKUP(A41, [1]!Table9[#All], 3, FALSE)</f>
        <v>Plant</v>
      </c>
      <c r="F41" s="15" t="str">
        <f>VLOOKUP(A41, [1]!Table9[#All], 26, FALSE)</f>
        <v>Formula</v>
      </c>
      <c r="G41" s="15" t="str">
        <f>IF(D41="No", "--",VLOOKUP(A41, [1]!Table9[#All], 25, FALSE))</f>
        <v>Work area</v>
      </c>
      <c r="H41" s="14" t="str">
        <f>IF(D41="No", "Not discussed on USFS. ", VLOOKUP(A41, [1]!Table9[#All], 24, FALSE))</f>
        <v>--</v>
      </c>
      <c r="I41" s="14" t="e">
        <f>IF(#REF!="--", "",  (IF(ISBLANK(#REF!), "", "Pre-activity Survey Required")))</f>
        <v>#REF!</v>
      </c>
      <c r="J41" s="13" t="str">
        <f>IF(D41="No", "Not discussed on USFS. ", _xlfn.CONCAT(A41, " (", VLOOKUP(A41, [1]!Table9[#All], 11, FALSE), "; Habitat description: ", C41, ") - Within 1-mi of a CNDDB/SCE/USFS occurrence record (", VLOOKUP(A41, [1]!Table9[#All], 34, FALSE), "). " ))</f>
        <v xml:space="preserve">alpine jewelflower (FSS; CRPR 1B.3, Blooming Period: Jun - Sep; Habitat description: gravel pockets among granitic outcrops and talus boulders in subalpine and upper montane coniferous forest at elevations ranging from 8,500 - 11,485 feet) - Within 1-mi of a CNDDB/SCE/USFS occurrence record (unsuitable habitat). </v>
      </c>
      <c r="K41" s="10" t="str">
        <f>IF(D41="No", "-- ", VLOOKUP(A41, [1]!Table9[#All], 35, FALSE))</f>
        <v>Standard OMP BMPs.</v>
      </c>
      <c r="L41" s="12" t="str">
        <f>IF(D41="No", "--", VLOOKUP(A41, [1]!Table9[#All], 28, FALSE))</f>
        <v>IIB</v>
      </c>
      <c r="M41" s="11" t="str">
        <f>IF(D41="No", "Not discussed on USFS. ", _xlfn.CONCAT(A41, " (", VLOOKUP(A41, [1]!Table9[#All], 11, FALSE), "; Habitat description: ", C41, ") - Within 1-mi of a CNDDB/SCE/USFS occurrence record (", VLOOKUP(A41, [1]!Table9[#All], 27, FALSE), "). " ))</f>
        <v xml:space="preserve">alpine jewelflower (FSS; CRPR 1B.3, Blooming Period: Jun - Sep; Habitat description: gravel pockets among granitic outcrops and talus boulders in subalpine and upper montane coniferous forest at elevations ranging from 8,500 - 11,485 feet) - Within 1-mi of a CNDDB/SCE/USFS occurrence record (habitat present). </v>
      </c>
      <c r="N41" s="10" t="str">
        <f>IF(D41="No", "-- ", VLOOKUP(A41, [1]!Table9[#All], 29, FALSE))</f>
        <v xml:space="preserve">BE BMP Plant-1(a)(c-d); 
General Measures and Standard OMP BMPs. </v>
      </c>
      <c r="O41" s="10" t="str">
        <f>IF(D41="No", "--", VLOOKUP(A41, [1]!Table9[#All], 30, FALSE))</f>
        <v xml:space="preserve">Pre-Activity Survey (alpine jewelflower): A biological survey is required. 
FSS Plant Avoidance (alpine jewelflower): If alpine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1" s="7" t="str">
        <f>IF(D41="No", "Not discussed on USFS. ", IF(VLOOKUP(A41, [1]!Table9[#All], 31, FALSE)="--", "--",  _xlfn.CONCAT(A41, " (", VLOOKUP(A41, [1]!Table9[#All], 11, FALSE), "; Habitat description: ", C41, ") - Within 1-mi of a CNDDB/SCE/USFS occurrence record (", VLOOKUP(A41, [1]!Table9[#All], 31, FALSE), "). " )))</f>
        <v>--</v>
      </c>
      <c r="Q41" s="6" t="str">
        <f>IF(D41="No", "Not discussed on USFS. ", IF(VLOOKUP(A41, [1]!Table9[#All], 31, FALSE)="--", "--",  VLOOKUP(A41, [1]!Table9[#All], 32, FALSE)))</f>
        <v>--</v>
      </c>
      <c r="R41" s="6" t="str">
        <f>IF(D41="No", "Not discussed on USFS. ", IF(VLOOKUP(A41, [1]!Table9[#All], 31, FALSE)="--", "--", VLOOKUP(A41, [1]!Table9[#All], 33, FALSE)))</f>
        <v>--</v>
      </c>
      <c r="S41" s="9" t="s">
        <v>2</v>
      </c>
      <c r="T41" s="8" t="s">
        <v>2</v>
      </c>
      <c r="U41" s="8" t="s">
        <v>2</v>
      </c>
      <c r="V41" s="7" t="s">
        <v>2</v>
      </c>
      <c r="W41" s="6" t="s">
        <v>2</v>
      </c>
      <c r="X41" s="6" t="s">
        <v>2</v>
      </c>
    </row>
    <row r="42" spans="1:24" ht="48" x14ac:dyDescent="0.2">
      <c r="A42" s="20" t="s">
        <v>2338</v>
      </c>
      <c r="B42" s="20" t="str">
        <f>VLOOKUP(A42, [1]!Table9[#All], 2, FALSE)</f>
        <v>Viola palustris</v>
      </c>
      <c r="C42" s="18" t="str">
        <f>VLOOKUP(A42, [1]!Table9[#All], 13, FALSE)</f>
        <v>marshes, swamps, streambanks, often beneath shrubs</v>
      </c>
      <c r="D42" s="17" t="str">
        <f>IF(ISNUMBER(SEARCH("1",VLOOKUP(A42, [1]!Table9[#All], 4, FALSE))), "Yes", "No")</f>
        <v>No</v>
      </c>
      <c r="E42" s="16" t="str">
        <f>VLOOKUP(A42, [1]!Table9[#All], 3, FALSE)</f>
        <v>Plant</v>
      </c>
      <c r="F42" s="15" t="str">
        <f>VLOOKUP(A42, [1]!Table9[#All], 26, FALSE)</f>
        <v>Formula</v>
      </c>
      <c r="G42" s="15" t="str">
        <f>IF(D42="No", "--",VLOOKUP(A42, [1]!Table9[#All], 25, FALSE))</f>
        <v>--</v>
      </c>
      <c r="H42" s="14" t="str">
        <f>IF(D42="No", "Not discussed on USFS. ", VLOOKUP(A42, [1]!Table9[#All], 24, FALSE))</f>
        <v xml:space="preserve">Not discussed on USFS. </v>
      </c>
      <c r="I42" s="14" t="str">
        <f>IF(NOT(ISBLANK(#REF!)),  "Pre-activity Survey Required", "")</f>
        <v>Pre-activity Survey Required</v>
      </c>
      <c r="J42" s="13" t="str">
        <f>IF(D42="No", "Not discussed on USFS. ", _xlfn.CONCAT(A42, " (", VLOOKUP(A42, [1]!Table9[#All], 11, FALSE), "; Habitat description: ", C42, ") - Within 1-mi of a CNDDB/SCE/USFS occurrence record (", VLOOKUP(A42, [1]!Table9[#All], 34, FALSE), "). " ))</f>
        <v xml:space="preserve">Not discussed on USFS. </v>
      </c>
      <c r="K42" s="10" t="str">
        <f>IF(D42="No", "-- ", VLOOKUP(A42, [1]!Table9[#All], 35, FALSE))</f>
        <v xml:space="preserve">-- </v>
      </c>
      <c r="L42" s="12" t="str">
        <f>IF(D42="No", "--", VLOOKUP(A42, [1]!Table9[#All], 28, FALSE))</f>
        <v>--</v>
      </c>
      <c r="M42" s="11" t="str">
        <f>IF(D42="No", "Not discussed on USFS. ", _xlfn.CONCAT(A42, " (", VLOOKUP(A42, [1]!Table9[#All], 11, FALSE), "; Habitat description: ", C42, ") - Within 1-mi of a CNDDB/SCE/USFS occurrence record (", VLOOKUP(A42, [1]!Table9[#All], 27, FALSE), "). " ))</f>
        <v xml:space="preserve">Not discussed on USFS. </v>
      </c>
      <c r="N42" s="10" t="str">
        <f>IF(D42="No", "-- ", VLOOKUP(A42, [1]!Table9[#All], 29, FALSE))</f>
        <v xml:space="preserve">-- </v>
      </c>
      <c r="O42" s="10" t="str">
        <f>IF(D42="No", "--", VLOOKUP(A42, [1]!Table9[#All], 30, FALSE))</f>
        <v>--</v>
      </c>
      <c r="P42" s="7" t="str">
        <f>IF(D42="No", "Not discussed on USFS. ", IF(VLOOKUP(A42, [1]!Table9[#All], 31, FALSE)="--", "--",  _xlfn.CONCAT(A42, " (", VLOOKUP(A42, [1]!Table9[#All], 11, FALSE), "; Habitat description: ", C42, ") - Within 1-mi of a CNDDB/SCE/USFS occurrence record (", VLOOKUP(A42, [1]!Table9[#All], 31, FALSE), "). " )))</f>
        <v xml:space="preserve">Not discussed on USFS. </v>
      </c>
      <c r="Q42" s="6" t="str">
        <f>IF(D42="No", "Not discussed on USFS. ", IF(VLOOKUP(A42, [1]!Table9[#All], 31, FALSE)="--", "--",  VLOOKUP(A42, [1]!Table9[#All], 32, FALSE)))</f>
        <v xml:space="preserve">Not discussed on USFS. </v>
      </c>
      <c r="R42" s="6" t="str">
        <f>IF(D42="No", "Not discussed on USFS. ", IF(VLOOKUP(A42, [1]!Table9[#All], 31, FALSE)="--", "--", VLOOKUP(A42, [1]!Table9[#All], 33, FALSE)))</f>
        <v xml:space="preserve">Not discussed on USFS. </v>
      </c>
      <c r="S42" s="9" t="s">
        <v>2</v>
      </c>
      <c r="T42" s="8" t="s">
        <v>2</v>
      </c>
      <c r="U42" s="8" t="s">
        <v>2</v>
      </c>
      <c r="V42" s="7" t="s">
        <v>2</v>
      </c>
      <c r="W42" s="6" t="s">
        <v>2</v>
      </c>
      <c r="X42" s="6" t="s">
        <v>2</v>
      </c>
    </row>
    <row r="43" spans="1:24" ht="48" x14ac:dyDescent="0.2">
      <c r="A43" s="20" t="s">
        <v>2337</v>
      </c>
      <c r="B43" s="20" t="str">
        <f>VLOOKUP(A43, [1]!Table9[#All], 2, FALSE)</f>
        <v>Smelowskia ovalis</v>
      </c>
      <c r="C43" s="18" t="str">
        <f>VLOOKUP(A43, [1]!Table9[#All], 13, FALSE)</f>
        <v>rock crevices, loose soils</v>
      </c>
      <c r="D43" s="17" t="str">
        <f>IF(ISNUMBER(SEARCH("1",VLOOKUP(A43, [1]!Table9[#All], 4, FALSE))), "Yes", "No")</f>
        <v>No</v>
      </c>
      <c r="E43" s="16" t="str">
        <f>VLOOKUP(A43, [1]!Table9[#All], 3, FALSE)</f>
        <v>Plant</v>
      </c>
      <c r="F43" s="15" t="str">
        <f>VLOOKUP(A43, [1]!Table9[#All], 26, FALSE)</f>
        <v>Formula</v>
      </c>
      <c r="G43" s="15" t="str">
        <f>IF(D43="No", "--",VLOOKUP(A43, [1]!Table9[#All], 25, FALSE))</f>
        <v>--</v>
      </c>
      <c r="H43" s="14" t="str">
        <f>IF(D43="No", "Not discussed on USFS. ", VLOOKUP(A43, [1]!Table9[#All], 24, FALSE))</f>
        <v xml:space="preserve">Not discussed on USFS. </v>
      </c>
      <c r="I43" s="14" t="str">
        <f>IF(NOT(ISBLANK(#REF!)),  "Pre-activity Survey Required", "")</f>
        <v>Pre-activity Survey Required</v>
      </c>
      <c r="J43" s="13" t="str">
        <f>IF(D43="No", "Not discussed on USFS. ", _xlfn.CONCAT(A43, " (", VLOOKUP(A43, [1]!Table9[#All], 11, FALSE), "; Habitat description: ", C43, ") - Within 1-mi of a CNDDB/SCE/USFS occurrence record (", VLOOKUP(A43, [1]!Table9[#All], 34, FALSE), "). " ))</f>
        <v xml:space="preserve">Not discussed on USFS. </v>
      </c>
      <c r="K43" s="10" t="str">
        <f>IF(D43="No", "-- ", VLOOKUP(A43, [1]!Table9[#All], 35, FALSE))</f>
        <v xml:space="preserve">-- </v>
      </c>
      <c r="L43" s="12" t="str">
        <f>IF(D43="No", "--", VLOOKUP(A43, [1]!Table9[#All], 28, FALSE))</f>
        <v>--</v>
      </c>
      <c r="M43" s="11" t="str">
        <f>IF(D43="No", "Not discussed on USFS. ", _xlfn.CONCAT(A43, " (", VLOOKUP(A43, [1]!Table9[#All], 11, FALSE), "; Habitat description: ", C43, ") - Within 1-mi of a CNDDB/SCE/USFS occurrence record (", VLOOKUP(A43, [1]!Table9[#All], 27, FALSE), "). " ))</f>
        <v xml:space="preserve">Not discussed on USFS. </v>
      </c>
      <c r="N43" s="10" t="str">
        <f>IF(D43="No", "-- ", VLOOKUP(A43, [1]!Table9[#All], 29, FALSE))</f>
        <v xml:space="preserve">-- </v>
      </c>
      <c r="O43" s="10" t="str">
        <f>IF(D43="No", "--", VLOOKUP(A43, [1]!Table9[#All], 30, FALSE))</f>
        <v>--</v>
      </c>
      <c r="P43" s="7" t="str">
        <f>IF(D43="No", "Not discussed on USFS. ", IF(VLOOKUP(A43, [1]!Table9[#All], 31, FALSE)="--", "--",  _xlfn.CONCAT(A43, " (", VLOOKUP(A43, [1]!Table9[#All], 11, FALSE), "; Habitat description: ", C43, ") - Within 1-mi of a CNDDB/SCE/USFS occurrence record (", VLOOKUP(A43, [1]!Table9[#All], 31, FALSE), "). " )))</f>
        <v xml:space="preserve">Not discussed on USFS. </v>
      </c>
      <c r="Q43" s="6" t="str">
        <f>IF(D43="No", "Not discussed on USFS. ", IF(VLOOKUP(A43, [1]!Table9[#All], 31, FALSE)="--", "--",  VLOOKUP(A43, [1]!Table9[#All], 32, FALSE)))</f>
        <v xml:space="preserve">Not discussed on USFS. </v>
      </c>
      <c r="R43" s="6" t="str">
        <f>IF(D43="No", "Not discussed on USFS. ", IF(VLOOKUP(A43, [1]!Table9[#All], 31, FALSE)="--", "--", VLOOKUP(A43, [1]!Table9[#All], 33, FALSE)))</f>
        <v xml:space="preserve">Not discussed on USFS. </v>
      </c>
      <c r="S43" s="9" t="s">
        <v>2</v>
      </c>
      <c r="T43" s="8" t="s">
        <v>2</v>
      </c>
      <c r="U43" s="8" t="s">
        <v>2</v>
      </c>
      <c r="V43" s="7" t="s">
        <v>2</v>
      </c>
      <c r="W43" s="6" t="s">
        <v>2</v>
      </c>
      <c r="X43" s="6" t="s">
        <v>2</v>
      </c>
    </row>
    <row r="44" spans="1:24" ht="156" x14ac:dyDescent="0.2">
      <c r="A44" s="20" t="s">
        <v>2336</v>
      </c>
      <c r="B44" s="20" t="str">
        <f>VLOOKUP(A44, [1]!Table9[#All], 2, FALSE)</f>
        <v>Coryphantha alversonii</v>
      </c>
      <c r="C44" s="18" t="str">
        <f>VLOOKUP(A44, [1]!Table9[#All], 13, FALSE)</f>
        <v>sandy or rocky, creosote-bush scrub</v>
      </c>
      <c r="D44" s="17" t="str">
        <f>IF(ISNUMBER(SEARCH("1",VLOOKUP(A44, [1]!Table9[#All], 4, FALSE))), "Yes", "No")</f>
        <v>Yes</v>
      </c>
      <c r="E44" s="16" t="str">
        <f>VLOOKUP(A44, [1]!Table9[#All], 3, FALSE)</f>
        <v>Plant</v>
      </c>
      <c r="F44" s="15" t="str">
        <f>VLOOKUP(A44, [1]!Table9[#All], 26, FALSE)</f>
        <v>Formula</v>
      </c>
      <c r="G44" s="15" t="str">
        <f>IF(D44="No", "--",VLOOKUP(A44, [1]!Table9[#All], 25, FALSE))</f>
        <v>Work area</v>
      </c>
      <c r="H44" s="14" t="str">
        <f>IF(D44="No", "Not discussed on USFS. ", VLOOKUP(A44, [1]!Table9[#All], 24, FALSE))</f>
        <v xml:space="preserve">Only discussed in INF, if reviewing INF apply same RPM's and language as other CRPR 1/2 plant receive. </v>
      </c>
      <c r="I44" s="14" t="str">
        <f>IF(NOT(ISBLANK(#REF!)),  "Pre-activity Survey Required", "")</f>
        <v>Pre-activity Survey Required</v>
      </c>
      <c r="J44" s="13" t="str">
        <f>IF(D44="No", "Not discussed on USFS. ", _xlfn.CONCAT(A44, " (", VLOOKUP(A44, [1]!Table9[#All], 11, FALSE), "; Habitat description: ", C44, ") - Within 1-mi of a CNDDB/SCE/USFS occurrence record (", VLOOKUP(A44, [1]!Table9[#All], 34, FALSE), "). " ))</f>
        <v xml:space="preserve">Alverson's foxtail cactus (INF:SCC; CRPR 4.3, Blooming Period: May - Jun; Habitat description: sandy or rocky, creosote-bush scrub) - Within 1-mi of a CNDDB/SCE/USFS occurrence record (unsuitable habitat). </v>
      </c>
      <c r="K44" s="10" t="str">
        <f>IF(D44="No", "-- ", VLOOKUP(A44, [1]!Table9[#All], 35, FALSE))</f>
        <v>Standard OMP BMPs.</v>
      </c>
      <c r="L44" s="12" t="str">
        <f>IF(D44="No", "--", VLOOKUP(A44, [1]!Table9[#All], 28, FALSE))</f>
        <v>IIB</v>
      </c>
      <c r="M44" s="11" t="str">
        <f>IF(D44="No", "Not discussed on USFS. ", _xlfn.CONCAT(A44, " (", VLOOKUP(A44, [1]!Table9[#All], 11, FALSE), "; Habitat description: ", C44, ") - Within 1-mi of a CNDDB/SCE/USFS occurrence record (", VLOOKUP(A44, [1]!Table9[#All], 27, FALSE), "). " ))</f>
        <v xml:space="preserve">Alverson's foxtail cactus (INF:SCC; CRPR 4.3, Blooming Period: May - Jun; Habitat description: sandy or rocky, creosote-bush scrub) - Within 1-mi of a CNDDB/SCE/USFS occurrence record (habitat present). </v>
      </c>
      <c r="N44" s="10" t="str">
        <f>IF(D44="No", "-- ", VLOOKUP(A44, [1]!Table9[#All], 29, FALSE))</f>
        <v xml:space="preserve">BE BMP Plant-1(a)(c-d); 
General Measures and Standard OMP BMPs. </v>
      </c>
      <c r="O44" s="10" t="str">
        <f>IF(D44="No", "--", VLOOKUP(A44, [1]!Table9[#All], 30, FALSE))</f>
        <v xml:space="preserve">Pre-Activity Survey (Alverson's foxtail cactus): A biological survey is required. 
FSS Plant Avoidance (Alverson's foxtail cactus): If Alverson's foxtail cactus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4" s="7" t="str">
        <f>IF(D44="No", "Not discussed on USFS. ", IF(VLOOKUP(A44, [1]!Table9[#All], 31, FALSE)="--", "--",  _xlfn.CONCAT(A44, " (", VLOOKUP(A44, [1]!Table9[#All], 11, FALSE), "; Habitat description: ", C44, ") - Within 1-mi of a CNDDB/SCE/USFS occurrence record (", VLOOKUP(A44, [1]!Table9[#All], 31, FALSE), "). " )))</f>
        <v>--</v>
      </c>
      <c r="Q44" s="6" t="str">
        <f>IF(D44="No", "Not discussed on USFS. ", IF(VLOOKUP(A44, [1]!Table9[#All], 31, FALSE)="--", "--",  VLOOKUP(A44, [1]!Table9[#All], 32, FALSE)))</f>
        <v>--</v>
      </c>
      <c r="R44" s="6" t="str">
        <f>IF(D44="No", "Not discussed on USFS. ", IF(VLOOKUP(A44, [1]!Table9[#All], 31, FALSE)="--", "--", VLOOKUP(A44, [1]!Table9[#All], 33, FALSE)))</f>
        <v>--</v>
      </c>
      <c r="S44" s="9" t="s">
        <v>2</v>
      </c>
      <c r="T44" s="8" t="s">
        <v>2</v>
      </c>
      <c r="U44" s="8" t="s">
        <v>2</v>
      </c>
      <c r="V44" s="7" t="s">
        <v>2</v>
      </c>
      <c r="W44" s="6" t="s">
        <v>2</v>
      </c>
      <c r="X44" s="6" t="s">
        <v>2</v>
      </c>
    </row>
    <row r="45" spans="1:24" ht="156" x14ac:dyDescent="0.2">
      <c r="A45" s="20" t="s">
        <v>2335</v>
      </c>
      <c r="B45" s="20" t="str">
        <f>VLOOKUP(A45, [1]!Table9[#All], 2, FALSE)</f>
        <v>Galium californicum ssp. primum</v>
      </c>
      <c r="C45" s="18" t="str">
        <f>VLOOKUP(A45, [1]!Table9[#All], 13, FALSE)</f>
        <v>granitic, sandy soils in shaded areas at the lower edge of the pine belt in pine forest-chaparral ecotone at elevations ranging from 4,430 - 6,000 feet</v>
      </c>
      <c r="D45" s="17" t="str">
        <f>IF(ISNUMBER(SEARCH("1",VLOOKUP(A45, [1]!Table9[#All], 4, FALSE))), "Yes", "No")</f>
        <v>Yes</v>
      </c>
      <c r="E45" s="16" t="str">
        <f>VLOOKUP(A45, [1]!Table9[#All], 3, FALSE)</f>
        <v>Plant</v>
      </c>
      <c r="F45" s="15" t="str">
        <f>VLOOKUP(A45, [1]!Table9[#All], 26, FALSE)</f>
        <v>Formula</v>
      </c>
      <c r="G45" s="15" t="str">
        <f>IF(D45="No", "--",VLOOKUP(A45, [1]!Table9[#All], 25, FALSE))</f>
        <v>Work area</v>
      </c>
      <c r="H45" s="14" t="str">
        <f>IF(D45="No", "Not discussed on USFS. ", VLOOKUP(A45, [1]!Table9[#All], 24, FALSE))</f>
        <v>--</v>
      </c>
      <c r="I45" s="14" t="e">
        <f>IF(#REF!="--", "",  (IF(ISBLANK(#REF!), "", "Pre-activity Survey Required")))</f>
        <v>#REF!</v>
      </c>
      <c r="J45" s="13" t="str">
        <f>IF(D45="No", "Not discussed on USFS. ", _xlfn.CONCAT(A45, " (", VLOOKUP(A45, [1]!Table9[#All], 11, FALSE), "; Habitat description: ", C45, ") - Within 1-mi of a CNDDB/SCE/USFS occurrence record (", VLOOKUP(A45, [1]!Table9[#All], 34, FALSE), "). " ))</f>
        <v xml:space="preserve">Alvin Meadow bedstraw (FSS; CRPR 1B.2, Blooming Period: Mar - Jul; Habitat description: granitic, sandy soils in shaded areas at the lower edge of the pine belt in pine forest-chaparral ecotone at elevations ranging from 4,430 - 6,000 feet) - Within 1-mi of a CNDDB/SCE/USFS occurrence record (unsuitable habitat). </v>
      </c>
      <c r="K45" s="10" t="str">
        <f>IF(D45="No", "-- ", VLOOKUP(A45, [1]!Table9[#All], 35, FALSE))</f>
        <v>Standard OMP BMPs.</v>
      </c>
      <c r="L45" s="12" t="str">
        <f>IF(D45="No", "--", VLOOKUP(A45, [1]!Table9[#All], 28, FALSE))</f>
        <v>IIB</v>
      </c>
      <c r="M45" s="11" t="str">
        <f>IF(D45="No", "Not discussed on USFS. ", _xlfn.CONCAT(A45, " (", VLOOKUP(A45, [1]!Table9[#All], 11, FALSE), "; Habitat description: ", C45, ") - Within 1-mi of a CNDDB/SCE/USFS occurrence record (", VLOOKUP(A45, [1]!Table9[#All], 27, FALSE), "). " ))</f>
        <v xml:space="preserve">Alvin Meadow bedstraw (FSS; CRPR 1B.2, Blooming Period: Mar - Jul; Habitat description: granitic, sandy soils in shaded areas at the lower edge of the pine belt in pine forest-chaparral ecotone at elevations ranging from 4,430 - 6,000 feet) - Within 1-mi of a CNDDB/SCE/USFS occurrence record (habitat present). </v>
      </c>
      <c r="N45" s="10" t="str">
        <f>IF(D45="No", "-- ", VLOOKUP(A45, [1]!Table9[#All], 29, FALSE))</f>
        <v xml:space="preserve">BE BMP Plant-1(a)(c-d); 
General Measures and Standard OMP BMPs. </v>
      </c>
      <c r="O45" s="10" t="str">
        <f>IF(D45="No", "--", VLOOKUP(A45, [1]!Table9[#All], 30, FALSE))</f>
        <v xml:space="preserve">Pre-Activity Survey (Alvin Meadow bedstraw): A biological survey is required. 
FSS Plant Avoidance (Alvin Meadow bedstraw): If Alvin Meadow bedstraw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5" s="7" t="str">
        <f>IF(D45="No", "Not discussed on USFS. ", IF(VLOOKUP(A45, [1]!Table9[#All], 31, FALSE)="--", "--",  _xlfn.CONCAT(A45, " (", VLOOKUP(A45, [1]!Table9[#All], 11, FALSE), "; Habitat description: ", C45, ") - Within 1-mi of a CNDDB/SCE/USFS occurrence record (", VLOOKUP(A45, [1]!Table9[#All], 31, FALSE), "). " )))</f>
        <v>--</v>
      </c>
      <c r="Q45" s="6" t="str">
        <f>IF(D45="No", "Not discussed on USFS. ", IF(VLOOKUP(A45, [1]!Table9[#All], 31, FALSE)="--", "--",  VLOOKUP(A45, [1]!Table9[#All], 32, FALSE)))</f>
        <v>--</v>
      </c>
      <c r="R45" s="6" t="str">
        <f>IF(D45="No", "Not discussed on USFS. ", IF(VLOOKUP(A45, [1]!Table9[#All], 31, FALSE)="--", "--", VLOOKUP(A45, [1]!Table9[#All], 33, FALSE)))</f>
        <v>--</v>
      </c>
      <c r="S45" s="9" t="s">
        <v>2</v>
      </c>
      <c r="T45" s="8" t="s">
        <v>2</v>
      </c>
      <c r="U45" s="8" t="s">
        <v>2</v>
      </c>
      <c r="V45" s="7" t="s">
        <v>2</v>
      </c>
      <c r="W45" s="6" t="s">
        <v>2</v>
      </c>
      <c r="X45" s="6" t="s">
        <v>2</v>
      </c>
    </row>
    <row r="46" spans="1:24" ht="64" x14ac:dyDescent="0.2">
      <c r="A46" s="20" t="s">
        <v>2334</v>
      </c>
      <c r="B46" s="20" t="str">
        <f>VLOOKUP(A46, [1]!Table9[#All], 2, FALSE)</f>
        <v>Penstemon fruticiformis var. amargosae</v>
      </c>
      <c r="C46" s="18" t="str">
        <f>VLOOKUP(A46, [1]!Table9[#All], 13, FALSE)</f>
        <v>creosote-bush scrub</v>
      </c>
      <c r="D46" s="17" t="str">
        <f>IF(ISNUMBER(SEARCH("1",VLOOKUP(A46, [1]!Table9[#All], 4, FALSE))), "Yes", "No")</f>
        <v>No</v>
      </c>
      <c r="E46" s="16" t="str">
        <f>VLOOKUP(A46, [1]!Table9[#All], 3, FALSE)</f>
        <v>Plant</v>
      </c>
      <c r="F46" s="15" t="str">
        <f>VLOOKUP(A46, [1]!Table9[#All], 26, FALSE)</f>
        <v>Formula</v>
      </c>
      <c r="G46" s="15" t="str">
        <f>IF(D46="No", "--",VLOOKUP(A46, [1]!Table9[#All], 25, FALSE))</f>
        <v>--</v>
      </c>
      <c r="H46" s="14" t="str">
        <f>IF(D46="No", "Not discussed on USFS. ", VLOOKUP(A46, [1]!Table9[#All], 24, FALSE))</f>
        <v xml:space="preserve">Not discussed on USFS. </v>
      </c>
      <c r="I46" s="14" t="str">
        <f>IF(NOT(ISBLANK(#REF!)),  "Pre-activity Survey Required", "")</f>
        <v>Pre-activity Survey Required</v>
      </c>
      <c r="J46" s="13" t="str">
        <f>IF(D46="No", "Not discussed on USFS. ", _xlfn.CONCAT(A46, " (", VLOOKUP(A46, [1]!Table9[#All], 11, FALSE), "; Habitat description: ", C46, ") - Within 1-mi of a CNDDB/SCE/USFS occurrence record (", VLOOKUP(A46, [1]!Table9[#All], 34, FALSE), "). " ))</f>
        <v xml:space="preserve">Not discussed on USFS. </v>
      </c>
      <c r="K46" s="10" t="str">
        <f>IF(D46="No", "-- ", VLOOKUP(A46, [1]!Table9[#All], 35, FALSE))</f>
        <v xml:space="preserve">-- </v>
      </c>
      <c r="L46" s="12" t="str">
        <f>IF(D46="No", "--", VLOOKUP(A46, [1]!Table9[#All], 28, FALSE))</f>
        <v>--</v>
      </c>
      <c r="M46" s="11" t="str">
        <f>IF(D46="No", "Not discussed on USFS. ", _xlfn.CONCAT(A46, " (", VLOOKUP(A46, [1]!Table9[#All], 11, FALSE), "; Habitat description: ", C46, ") - Within 1-mi of a CNDDB/SCE/USFS occurrence record (", VLOOKUP(A46, [1]!Table9[#All], 27, FALSE), "). " ))</f>
        <v xml:space="preserve">Not discussed on USFS. </v>
      </c>
      <c r="N46" s="10" t="str">
        <f>IF(D46="No", "-- ", VLOOKUP(A46, [1]!Table9[#All], 29, FALSE))</f>
        <v xml:space="preserve">-- </v>
      </c>
      <c r="O46" s="10" t="str">
        <f>IF(D46="No", "--", VLOOKUP(A46, [1]!Table9[#All], 30, FALSE))</f>
        <v>--</v>
      </c>
      <c r="P46" s="7" t="str">
        <f>IF(D46="No", "Not discussed on USFS. ", IF(VLOOKUP(A46, [1]!Table9[#All], 31, FALSE)="--", "--",  _xlfn.CONCAT(A46, " (", VLOOKUP(A46, [1]!Table9[#All], 11, FALSE), "; Habitat description: ", C46, ") - Within 1-mi of a CNDDB/SCE/USFS occurrence record (", VLOOKUP(A46, [1]!Table9[#All], 31, FALSE), "). " )))</f>
        <v xml:space="preserve">Not discussed on USFS. </v>
      </c>
      <c r="Q46" s="6" t="str">
        <f>IF(D46="No", "Not discussed on USFS. ", IF(VLOOKUP(A46, [1]!Table9[#All], 31, FALSE)="--", "--",  VLOOKUP(A46, [1]!Table9[#All], 32, FALSE)))</f>
        <v xml:space="preserve">Not discussed on USFS. </v>
      </c>
      <c r="R46" s="6" t="str">
        <f>IF(D46="No", "Not discussed on USFS. ", IF(VLOOKUP(A46, [1]!Table9[#All], 31, FALSE)="--", "--", VLOOKUP(A46, [1]!Table9[#All], 33, FALSE)))</f>
        <v xml:space="preserve">Not discussed on USFS. </v>
      </c>
      <c r="S46" s="9" t="s">
        <v>2</v>
      </c>
      <c r="T46" s="8" t="s">
        <v>2</v>
      </c>
      <c r="U46" s="8" t="s">
        <v>2</v>
      </c>
      <c r="V46" s="7" t="s">
        <v>2</v>
      </c>
      <c r="W46" s="6" t="s">
        <v>2</v>
      </c>
      <c r="X46" s="6" t="s">
        <v>2</v>
      </c>
    </row>
    <row r="47" spans="1:24" ht="80" x14ac:dyDescent="0.2">
      <c r="A47" s="20" t="s">
        <v>2333</v>
      </c>
      <c r="B47" s="20" t="str">
        <f>VLOOKUP(A47, [1]!Table9[#All], 2, FALSE)</f>
        <v>Rhinichthys osculus ssp. 1</v>
      </c>
      <c r="C47" s="18" t="str">
        <f>VLOOKUP(A47, [1]!Table9[#All], 13, FALSE)</f>
        <v>intermittent or perennial stream, pond, lake or jurisdictional waters feature</v>
      </c>
      <c r="D47" s="17" t="str">
        <f>IF(ISNUMBER(SEARCH("1",VLOOKUP(A47, [1]!Table9[#All], 4, FALSE))), "Yes", "No")</f>
        <v>No</v>
      </c>
      <c r="E47" s="16" t="str">
        <f>VLOOKUP(A47, [1]!Table9[#All], 3, FALSE)</f>
        <v>Fish</v>
      </c>
      <c r="F47" s="15" t="str">
        <f>VLOOKUP(A47, [1]!Table9[#All], 26, FALSE)</f>
        <v>Formula</v>
      </c>
      <c r="G47" s="15" t="str">
        <f>IF(D47="No", "--",VLOOKUP(A47, [1]!Table9[#All], 25, FALSE))</f>
        <v>--</v>
      </c>
      <c r="H47" s="14" t="str">
        <f>IF(D47="No", "Not discussed on USFS. ", VLOOKUP(A47, [1]!Table9[#All], 24, FALSE))</f>
        <v xml:space="preserve">Not discussed on USFS. </v>
      </c>
      <c r="I47" s="14" t="str">
        <f>IF(NOT(ISBLANK(#REF!)),  "Pre-activity Survey Required", "")</f>
        <v>Pre-activity Survey Required</v>
      </c>
      <c r="J47" s="13" t="str">
        <f>IF(D47="No", "Not discussed on USFS. ", _xlfn.CONCAT(A47, " (", VLOOKUP(A47, [1]!Table9[#All], 11, FALSE), "; Habitat description: ", C47, ") - Within 1-mi of a CNDDB/SCE/USFS occurrence record (", VLOOKUP(A47, [1]!Table9[#All], 34, FALSE), "). " ))</f>
        <v xml:space="preserve">Not discussed on USFS. </v>
      </c>
      <c r="K47" s="10" t="str">
        <f>IF(D47="No", "-- ", VLOOKUP(A47, [1]!Table9[#All], 35, FALSE))</f>
        <v xml:space="preserve">-- </v>
      </c>
      <c r="L47" s="12" t="str">
        <f>IF(D47="No", "--", VLOOKUP(A47, [1]!Table9[#All], 28, FALSE))</f>
        <v>--</v>
      </c>
      <c r="M47" s="11" t="str">
        <f>IF(D47="No", "Not discussed on USFS. ", _xlfn.CONCAT(A47, " (", VLOOKUP(A47, [1]!Table9[#All], 11, FALSE), "; Habitat description: ", C47, ") - Within 1-mi of a CNDDB/SCE/USFS occurrence record (", VLOOKUP(A47, [1]!Table9[#All], 27, FALSE), "). " ))</f>
        <v xml:space="preserve">Not discussed on USFS. </v>
      </c>
      <c r="N47" s="10" t="str">
        <f>IF(D47="No", "-- ", VLOOKUP(A47, [1]!Table9[#All], 29, FALSE))</f>
        <v xml:space="preserve">-- </v>
      </c>
      <c r="O47" s="10" t="str">
        <f>IF(D47="No", "--", VLOOKUP(A47, [1]!Table9[#All], 30, FALSE))</f>
        <v>--</v>
      </c>
      <c r="P47" s="7" t="str">
        <f>IF(D47="No", "Not discussed on USFS. ", IF(VLOOKUP(A47, [1]!Table9[#All], 31, FALSE)="--", "--",  _xlfn.CONCAT(A47, " (", VLOOKUP(A47, [1]!Table9[#All], 11, FALSE), "; Habitat description: ", C47, ") - Within 1-mi of a CNDDB/SCE/USFS occurrence record (", VLOOKUP(A47, [1]!Table9[#All], 31, FALSE), "). " )))</f>
        <v xml:space="preserve">Not discussed on USFS. </v>
      </c>
      <c r="Q47" s="6" t="str">
        <f>IF(D47="No", "Not discussed on USFS. ", IF(VLOOKUP(A47, [1]!Table9[#All], 31, FALSE)="--", "--",  VLOOKUP(A47, [1]!Table9[#All], 32, FALSE)))</f>
        <v xml:space="preserve">Not discussed on USFS. </v>
      </c>
      <c r="R47" s="6" t="str">
        <f>IF(D47="No", "Not discussed on USFS. ", IF(VLOOKUP(A47, [1]!Table9[#All], 31, FALSE)="--", "--", VLOOKUP(A47, [1]!Table9[#All], 33, FALSE)))</f>
        <v xml:space="preserve">Not discussed on USFS. </v>
      </c>
      <c r="S47" s="9" t="s">
        <v>2</v>
      </c>
      <c r="T47" s="8" t="s">
        <v>2</v>
      </c>
      <c r="U47" s="8" t="s">
        <v>2</v>
      </c>
      <c r="V47" s="7" t="s">
        <v>2</v>
      </c>
      <c r="W47" s="6" t="s">
        <v>2</v>
      </c>
      <c r="X47" s="6" t="s">
        <v>2</v>
      </c>
    </row>
    <row r="48" spans="1:24" ht="168" x14ac:dyDescent="0.2">
      <c r="A48" s="20" t="s">
        <v>2332</v>
      </c>
      <c r="B48" s="20" t="str">
        <f>VLOOKUP(A48, [1]!Table9[#All], 2, FALSE)</f>
        <v>Nitrophila mohavensis</v>
      </c>
      <c r="C48" s="18" t="str">
        <f>VLOOKUP(A48, [1]!Table9[#All], 13, FALSE)</f>
        <v>alkaline flats</v>
      </c>
      <c r="D48" s="17" t="str">
        <f>IF(ISNUMBER(SEARCH("1",VLOOKUP(A48, [1]!Table9[#All], 4, FALSE))), "Yes", "No")</f>
        <v>Yes</v>
      </c>
      <c r="E48" s="16" t="str">
        <f>VLOOKUP(A48, [1]!Table9[#All], 3, FALSE)</f>
        <v>Plant</v>
      </c>
      <c r="F48" s="15" t="str">
        <f>VLOOKUP(A48, [1]!Table9[#All], 26, FALSE)</f>
        <v>Formula</v>
      </c>
      <c r="G48" s="15" t="str">
        <f>IF(D48="No", "--",VLOOKUP(A48, [1]!Table9[#All], 25, FALSE))</f>
        <v>Work area</v>
      </c>
      <c r="H48" s="14" t="str">
        <f>IF(D48="No", "Not discussed on USFS. ", VLOOKUP(A48, [1]!Table9[#All], 24, FALSE))</f>
        <v>--</v>
      </c>
      <c r="I48" s="14" t="str">
        <f>IF(NOT(ISBLANK(#REF!)),  "Pre-activity Survey Required", "")</f>
        <v>Pre-activity Survey Required</v>
      </c>
      <c r="J48" s="13" t="str">
        <f>IF(D48="No", "Not discussed on USFS. ", _xlfn.CONCAT(A48, " (", VLOOKUP(A48, [1]!Table9[#All], 11, FALSE), "; Habitat description: ", C48, ") - Within 1-mi of a CNDDB/SCE/USFS occurrence record (", VLOOKUP(A48, [1]!Table9[#All], 34, FALSE), "). " ))</f>
        <v xml:space="preserve">Amargosa nitrophila (FE; SE; CRPR 1B.1, Blooming Period: May - Nov; Habitat description: alkaline flats) - Within 1-mi of a CNDDB/SCE/USFS occurrence record (unsuitable habitat). </v>
      </c>
      <c r="K48" s="10" t="str">
        <f>IF(D48="No", "-- ", VLOOKUP(A48, [1]!Table9[#All], 35, FALSE))</f>
        <v xml:space="preserve">RPM Plant 1; 
Standard OMP BMPs. </v>
      </c>
      <c r="L48" s="12" t="str">
        <f>IF(D48="No", "--", VLOOKUP(A48, [1]!Table9[#All], 28, FALSE))</f>
        <v>IIB</v>
      </c>
      <c r="M48" s="11" t="str">
        <f>IF(D48="No", "Not discussed on USFS. ", _xlfn.CONCAT(A48, " (", VLOOKUP(A48, [1]!Table9[#All], 11, FALSE), "; Habitat description: ", C48, ") - Within 1-mi of a CNDDB/SCE/USFS occurrence record (", VLOOKUP(A48, [1]!Table9[#All], 27, FALSE), "). " ))</f>
        <v xml:space="preserve">Amargosa nitrophila (FE; SE; CRPR 1B.1, Blooming Period: May - Nov; Habitat description: alkaline flats) - Within 1-mi of a CNDDB/SCE/USFS occurrence record (habitat present). </v>
      </c>
      <c r="N48" s="10" t="str">
        <f>IF(D48="No", "-- ", VLOOKUP(A48, [1]!Table9[#All], 29, FALSE))</f>
        <v xml:space="preserve">RPM Plant-1-4; 
General Measures and Standard OMP BMPs. </v>
      </c>
      <c r="O48" s="10" t="str">
        <f>IF(D48="No", "--", VLOOKUP(A48, [1]!Table9[#All], 30, FALSE))</f>
        <v xml:space="preserve">Rare Plant Survey and Avoidance (Amargosa nitrophila): A qualified botanist will conduct a rare plant survey for Amargosa nitrophila within blooming season, verified by a reference population. All federally-listed plants within 100 feet of the work area will be flagged for avoidance. Coordination with Environmental Services Department will be required if full avoidance cannot be achieved. 
Schedule Limitation (Amargosa nitrophila): Schedule all work in the year rare plant surveys are conducted. Work can occur only after rare plant surveys occur. If work gets delayed for a subsequent year, contact Environmental Services Department. 
General Measures and Standard OMP BMPs. </v>
      </c>
      <c r="P48" s="7" t="str">
        <f>IF(D48="No", "Not discussed on USFS. ", IF(VLOOKUP(A48, [1]!Table9[#All], 31, FALSE)="--", "--",  _xlfn.CONCAT(A48, " (", VLOOKUP(A48, [1]!Table9[#All], 11, FALSE), "; Habitat description: ", C48, ") - Within 1-mi of a CNDDB/SCE/USFS occurrence record (", VLOOKUP(A48, [1]!Table9[#All], 31, FALSE), "). " )))</f>
        <v>--</v>
      </c>
      <c r="Q48" s="6" t="str">
        <f>IF(D48="No", "Not discussed on USFS. ", IF(VLOOKUP(A48, [1]!Table9[#All], 31, FALSE)="--", "--",  VLOOKUP(A48, [1]!Table9[#All], 32, FALSE)))</f>
        <v>--</v>
      </c>
      <c r="R48" s="6" t="str">
        <f>IF(D48="No", "Not discussed on USFS. ", IF(VLOOKUP(A48, [1]!Table9[#All], 31, FALSE)="--", "--", VLOOKUP(A48, [1]!Table9[#All], 33, FALSE)))</f>
        <v>--</v>
      </c>
      <c r="S48" s="9" t="s">
        <v>2</v>
      </c>
      <c r="T48" s="8" t="s">
        <v>2</v>
      </c>
      <c r="U48" s="8" t="s">
        <v>2</v>
      </c>
      <c r="V48" s="7" t="s">
        <v>2</v>
      </c>
      <c r="W48" s="6" t="s">
        <v>2</v>
      </c>
      <c r="X48" s="6" t="s">
        <v>2</v>
      </c>
    </row>
    <row r="49" spans="1:24" ht="48" x14ac:dyDescent="0.2">
      <c r="A49" s="20" t="s">
        <v>2331</v>
      </c>
      <c r="B49" s="20" t="str">
        <f>VLOOKUP(A49, [1]!Table9[#All], 2, FALSE)</f>
        <v>Cyprinodon nevadensis amargosae</v>
      </c>
      <c r="C49" s="18" t="str">
        <f>VLOOKUP(A49, [1]!Table9[#All], 13, FALSE)</f>
        <v>alkaline flats</v>
      </c>
      <c r="D49" s="17" t="str">
        <f>IF(ISNUMBER(SEARCH("1",VLOOKUP(A49, [1]!Table9[#All], 4, FALSE))), "Yes", "No")</f>
        <v>No</v>
      </c>
      <c r="E49" s="16" t="str">
        <f>VLOOKUP(A49, [1]!Table9[#All], 3, FALSE)</f>
        <v>Fish</v>
      </c>
      <c r="F49" s="15" t="str">
        <f>VLOOKUP(A49, [1]!Table9[#All], 26, FALSE)</f>
        <v>Formula</v>
      </c>
      <c r="G49" s="15" t="str">
        <f>IF(D49="No", "--",VLOOKUP(A49, [1]!Table9[#All], 25, FALSE))</f>
        <v>--</v>
      </c>
      <c r="H49" s="14" t="str">
        <f>IF(D49="No", "Not discussed on USFS. ", VLOOKUP(A49, [1]!Table9[#All], 24, FALSE))</f>
        <v xml:space="preserve">Not discussed on USFS. </v>
      </c>
      <c r="I49" s="14" t="str">
        <f>IF(NOT(ISBLANK(#REF!)),  "Pre-activity Survey Required", "")</f>
        <v>Pre-activity Survey Required</v>
      </c>
      <c r="J49" s="13" t="str">
        <f>IF(D49="No", "Not discussed on USFS. ", _xlfn.CONCAT(A49, " (", VLOOKUP(A49, [1]!Table9[#All], 11, FALSE), "; Habitat description: ", C49, ") - Within 1-mi of a CNDDB/SCE/USFS occurrence record (", VLOOKUP(A49, [1]!Table9[#All], 34, FALSE), "). " ))</f>
        <v xml:space="preserve">Not discussed on USFS. </v>
      </c>
      <c r="K49" s="10" t="str">
        <f>IF(D49="No", "-- ", VLOOKUP(A49, [1]!Table9[#All], 35, FALSE))</f>
        <v xml:space="preserve">-- </v>
      </c>
      <c r="L49" s="12" t="str">
        <f>IF(D49="No", "--", VLOOKUP(A49, [1]!Table9[#All], 28, FALSE))</f>
        <v>--</v>
      </c>
      <c r="M49" s="11" t="str">
        <f>IF(D49="No", "Not discussed on USFS. ", _xlfn.CONCAT(A49, " (", VLOOKUP(A49, [1]!Table9[#All], 11, FALSE), "; Habitat description: ", C49, ") - Within 1-mi of a CNDDB/SCE/USFS occurrence record (", VLOOKUP(A49, [1]!Table9[#All], 27, FALSE), "). " ))</f>
        <v xml:space="preserve">Not discussed on USFS. </v>
      </c>
      <c r="N49" s="10" t="str">
        <f>IF(D49="No", "-- ", VLOOKUP(A49, [1]!Table9[#All], 29, FALSE))</f>
        <v xml:space="preserve">-- </v>
      </c>
      <c r="O49" s="10" t="str">
        <f>IF(D49="No", "--", VLOOKUP(A49, [1]!Table9[#All], 30, FALSE))</f>
        <v>--</v>
      </c>
      <c r="P49" s="7" t="str">
        <f>IF(D49="No", "Not discussed on USFS. ", IF(VLOOKUP(A49, [1]!Table9[#All], 31, FALSE)="--", "--",  _xlfn.CONCAT(A49, " (", VLOOKUP(A49, [1]!Table9[#All], 11, FALSE), "; Habitat description: ", C49, ") - Within 1-mi of a CNDDB/SCE/USFS occurrence record (", VLOOKUP(A49, [1]!Table9[#All], 31, FALSE), "). " )))</f>
        <v xml:space="preserve">Not discussed on USFS. </v>
      </c>
      <c r="Q49" s="6" t="str">
        <f>IF(D49="No", "Not discussed on USFS. ", IF(VLOOKUP(A49, [1]!Table9[#All], 31, FALSE)="--", "--",  VLOOKUP(A49, [1]!Table9[#All], 32, FALSE)))</f>
        <v xml:space="preserve">Not discussed on USFS. </v>
      </c>
      <c r="R49" s="6" t="str">
        <f>IF(D49="No", "Not discussed on USFS. ", IF(VLOOKUP(A49, [1]!Table9[#All], 31, FALSE)="--", "--", VLOOKUP(A49, [1]!Table9[#All], 33, FALSE)))</f>
        <v xml:space="preserve">Not discussed on USFS. </v>
      </c>
      <c r="S49" s="9" t="s">
        <v>2</v>
      </c>
      <c r="T49" s="8" t="s">
        <v>2</v>
      </c>
      <c r="U49" s="8" t="s">
        <v>2</v>
      </c>
      <c r="V49" s="7" t="s">
        <v>2</v>
      </c>
      <c r="W49" s="6" t="s">
        <v>2</v>
      </c>
      <c r="X49" s="6" t="s">
        <v>2</v>
      </c>
    </row>
    <row r="50" spans="1:24" ht="64" x14ac:dyDescent="0.2">
      <c r="A50" s="20" t="s">
        <v>2330</v>
      </c>
      <c r="B50" s="20" t="str">
        <f>VLOOKUP(A50, [1]!Table9[#All], 2, FALSE)</f>
        <v>Microtus californicus scirpensis</v>
      </c>
      <c r="C50" s="18" t="str">
        <f>VLOOKUP(A50, [1]!Table9[#All], 13, FALSE)</f>
        <v>wetland marshes, wetland vegetation dominated by bulrush</v>
      </c>
      <c r="D50" s="17" t="str">
        <f>IF(ISNUMBER(SEARCH("1",VLOOKUP(A50, [1]!Table9[#All], 4, FALSE))), "Yes", "No")</f>
        <v>Yes</v>
      </c>
      <c r="E50" s="16" t="str">
        <f>VLOOKUP(A50, [1]!Table9[#All], 3, FALSE)</f>
        <v>Mammal</v>
      </c>
      <c r="F50" s="15" t="str">
        <f>VLOOKUP(A50, [1]!Table9[#All], 26, FALSE)</f>
        <v>--</v>
      </c>
      <c r="G50" s="15" t="str">
        <f>IF(D50="No", "--",VLOOKUP(A50, [1]!Table9[#All], 25, FALSE))</f>
        <v>--</v>
      </c>
      <c r="H50" s="14" t="str">
        <f>IF(D50="No", "Not discussed on USFS. ", VLOOKUP(A50, [1]!Table9[#All], 24, FALSE))</f>
        <v>Notify SME if found on USFS</v>
      </c>
      <c r="I50" s="14" t="str">
        <f>IF(NOT(ISBLANK(#REF!)),  "Pre-activity Survey Required", "")</f>
        <v>Pre-activity Survey Required</v>
      </c>
      <c r="J50" s="13" t="str">
        <f>IF(D50="No", "Not discussed on USFS. ", _xlfn.CONCAT(A50, " (", VLOOKUP(A50, [1]!Table9[#All], 11, FALSE), "; Habitat description: ", C50, ") - Within 1-mi of a CNDDB/SCE/USFS occurrence record (", VLOOKUP(A50, [1]!Table9[#All], 34, FALSE), "). " ))</f>
        <v xml:space="preserve">Amargosa vole (FE; SE; Habitat description: wetland marshes, wetland vegetation dominated by bulrush) - Within 1-mi of a CNDDB/SCE/USFS occurrence record (unsuitable habitat). </v>
      </c>
      <c r="K50" s="10" t="str">
        <f>IF(D50="No", "-- ", VLOOKUP(A50, [1]!Table9[#All], 35, FALSE))</f>
        <v>Standard OMP BMPs.</v>
      </c>
      <c r="L50" s="12" t="str">
        <f>IF(D50="No", "--", VLOOKUP(A50, [1]!Table9[#All], 28, FALSE))</f>
        <v>--</v>
      </c>
      <c r="M50" s="11" t="str">
        <f>IF(D50="No", "Not discussed on USFS. ", _xlfn.CONCAT(A50, " (", VLOOKUP(A50, [1]!Table9[#All], 11, FALSE), "; Habitat description: ", C50, ") - Within 1-mi of a CNDDB/SCE/USFS occurrence record (", VLOOKUP(A50, [1]!Table9[#All], 27, FALSE), "). " ))</f>
        <v xml:space="preserve">Amargosa vole (FE; SE; Habitat description: wetland marshes, wetland vegetation dominated by bulrush) - Within 1-mi of a CNDDB/SCE/USFS occurrence record (--). </v>
      </c>
      <c r="N50" s="10" t="str">
        <f>IF(D50="No", "-- ", VLOOKUP(A50, [1]!Table9[#All], 29, FALSE))</f>
        <v>Notify SME if found on USFS</v>
      </c>
      <c r="O50" s="10" t="str">
        <f>IF(D50="No", "--", VLOOKUP(A50, [1]!Table9[#All], 30, FALSE))</f>
        <v>Notify SME if found on USFS</v>
      </c>
      <c r="P50" s="7" t="str">
        <f>IF(D50="No", "Not discussed on USFS. ", IF(VLOOKUP(A50, [1]!Table9[#All], 31, FALSE)="--", "--",  _xlfn.CONCAT(A50, " (", VLOOKUP(A50, [1]!Table9[#All], 11, FALSE), "; Habitat description: ", C50, ") - Within 1-mi of a CNDDB/SCE/USFS occurrence record (", VLOOKUP(A50, [1]!Table9[#All], 31, FALSE), "). " )))</f>
        <v>--</v>
      </c>
      <c r="Q50" s="6" t="str">
        <f>IF(D50="No", "Not discussed on USFS. ", IF(VLOOKUP(A50, [1]!Table9[#All], 31, FALSE)="--", "--",  VLOOKUP(A50, [1]!Table9[#All], 32, FALSE)))</f>
        <v>--</v>
      </c>
      <c r="R50" s="6" t="str">
        <f>IF(D50="No", "Not discussed on USFS. ", IF(VLOOKUP(A50, [1]!Table9[#All], 31, FALSE)="--", "--", VLOOKUP(A50, [1]!Table9[#All], 33, FALSE)))</f>
        <v>--</v>
      </c>
      <c r="S50" s="9" t="s">
        <v>2</v>
      </c>
      <c r="T50" s="8" t="s">
        <v>2</v>
      </c>
      <c r="U50" s="8" t="s">
        <v>2</v>
      </c>
      <c r="V50" s="7" t="s">
        <v>2</v>
      </c>
      <c r="W50" s="6" t="s">
        <v>2</v>
      </c>
      <c r="X50" s="6" t="s">
        <v>2</v>
      </c>
    </row>
    <row r="51" spans="1:24" ht="75" x14ac:dyDescent="0.2">
      <c r="A51" s="20" t="s">
        <v>2329</v>
      </c>
      <c r="B51" s="20" t="str">
        <f>VLOOKUP(A51, [1]!Table9[#All], 2, FALSE)</f>
        <v>Taxidea taxus</v>
      </c>
      <c r="C51" s="18" t="str">
        <f>VLOOKUP(A51, [1]!Table9[#All], 13, FALSE)</f>
        <v>dry, open grasslands, fields, pastures, forest glades and meadows</v>
      </c>
      <c r="D51" s="17" t="str">
        <f>IF(ISNUMBER(SEARCH("1",VLOOKUP(A51, [1]!Table9[#All], 4, FALSE))), "Yes", "No")</f>
        <v>Yes</v>
      </c>
      <c r="E51" s="16" t="str">
        <f>VLOOKUP(A51, [1]!Table9[#All], 3, FALSE)</f>
        <v>Mammal</v>
      </c>
      <c r="F51" s="15" t="str">
        <f>VLOOKUP(A51, [1]!Table9[#All], 26, FALSE)</f>
        <v>Formula</v>
      </c>
      <c r="G51" s="15" t="str">
        <f>IF(D51="No", "--",VLOOKUP(A51, [1]!Table9[#All], 25, FALSE))</f>
        <v>Work area</v>
      </c>
      <c r="H51" s="14" t="str">
        <f>IF(D51="No", "Not discussed on USFS. ", VLOOKUP(A51, [1]!Table9[#All], 24, FALSE))</f>
        <v>--</v>
      </c>
      <c r="I51" s="14" t="e">
        <f>IF(#REF!="--", "",  (IF(ISBLANK(#REF!), "", "Pre-activity Survey Required")))</f>
        <v>#REF!</v>
      </c>
      <c r="J51" s="13" t="str">
        <f>IF(D51="No", "Not discussed on USFS. ", _xlfn.CONCAT(A51, " (", VLOOKUP(A51, [1]!Table9[#All], 11, FALSE), "; Habitat description: ", C51, ") - Within 1-mi of a CNDDB/SCE/USFS occurrence record (", VLOOKUP(A51, [1]!Table9[#All], 34, FALSE), "). " ))</f>
        <v xml:space="preserve">American badger (CDFW SSC; SBNF:WL; Habitat description: dry, open grasslands, fields, pastures, forest glades and meadows) - Within 1-mi of a CNDDB/SCE/USFS occurrence record (unsuitable habitat). </v>
      </c>
      <c r="K51" s="10" t="str">
        <f>IF(D51="No", "-- ", VLOOKUP(A51, [1]!Table9[#All], 35, FALSE))</f>
        <v>Standard OMP BMPs.</v>
      </c>
      <c r="L51" s="12" t="str">
        <f>IF(D51="No", "--", VLOOKUP(A51, [1]!Table9[#All], 28, FALSE))</f>
        <v>IIB</v>
      </c>
      <c r="M51" s="11" t="str">
        <f>IF(D51="No", "Not discussed on USFS. ", _xlfn.CONCAT(A51, " (", VLOOKUP(A51, [1]!Table9[#All], 11, FALSE), "; Habitat description: ", C51, ") - Within 1-mi of a CNDDB/SCE/USFS occurrence record (", VLOOKUP(A51, [1]!Table9[#All], 27, FALSE), "). " ))</f>
        <v xml:space="preserve">American badger (CDFW SSC; SBNF:WL; Habitat description: dry, open grasslands, fields, pastures, forest glades and meadows) - Within 1-mi of a CNDDB/SCE/USFS occurrence record (habitat present). </v>
      </c>
      <c r="N51" s="10" t="str">
        <f>IF(D51="No", "-- ", VLOOKUP(A51, [1]!Table9[#All], 29, FALSE))</f>
        <v xml:space="preserve">BE BMP Mammal-1; 
General Measures and Standard OMP BMPs. </v>
      </c>
      <c r="O51" s="10" t="str">
        <f>IF(D51="No", "--", VLOOKUP(A51, [1]!Table9[#All], 30, FALSE))</f>
        <v xml:space="preserve">General Measures and Standard OMP BMPs. </v>
      </c>
      <c r="P51" s="7" t="str">
        <f>IF(D51="No", "Not discussed on USFS. ", IF(VLOOKUP(A51, [1]!Table9[#All], 31, FALSE)="--", "--",  _xlfn.CONCAT(A51, " (", VLOOKUP(A51, [1]!Table9[#All], 11, FALSE), "; Habitat description: ", C51, ") - Within 1-mi of a CNDDB/SCE/USFS occurrence record (", VLOOKUP(A51, [1]!Table9[#All], 31, FALSE), "). " )))</f>
        <v>--</v>
      </c>
      <c r="Q51" s="6" t="str">
        <f>IF(D51="No", "Not discussed on USFS. ", IF(VLOOKUP(A51, [1]!Table9[#All], 31, FALSE)="--", "--",  VLOOKUP(A51, [1]!Table9[#All], 32, FALSE)))</f>
        <v>--</v>
      </c>
      <c r="R51" s="6" t="str">
        <f>IF(D51="No", "Not discussed on USFS. ", IF(VLOOKUP(A51, [1]!Table9[#All], 31, FALSE)="--", "--", VLOOKUP(A51, [1]!Table9[#All], 33, FALSE)))</f>
        <v>--</v>
      </c>
      <c r="S51" s="9" t="s">
        <v>2</v>
      </c>
      <c r="T51" s="8" t="s">
        <v>2</v>
      </c>
      <c r="U51" s="8" t="s">
        <v>2</v>
      </c>
      <c r="V51" s="7" t="s">
        <v>2</v>
      </c>
      <c r="W51" s="6" t="s">
        <v>2</v>
      </c>
      <c r="X51" s="6" t="s">
        <v>2</v>
      </c>
    </row>
    <row r="52" spans="1:24" ht="96" x14ac:dyDescent="0.2">
      <c r="A52" s="20" t="s">
        <v>2328</v>
      </c>
      <c r="B52" s="20" t="str">
        <f>VLOOKUP(A52, [1]!Table9[#All], 2, FALSE)</f>
        <v>Corispermum americanum var. americanum</v>
      </c>
      <c r="C52" s="18" t="str">
        <f>VLOOKUP(A52, [1]!Table9[#All], 13, FALSE)</f>
        <v>sandy soils, dunes</v>
      </c>
      <c r="D52" s="17" t="str">
        <f>IF(ISNUMBER(SEARCH("1",VLOOKUP(A52, [1]!Table9[#All], 4, FALSE))), "Yes", "No")</f>
        <v>No</v>
      </c>
      <c r="E52" s="16" t="str">
        <f>VLOOKUP(A52, [1]!Table9[#All], 3, FALSE)</f>
        <v>Plant</v>
      </c>
      <c r="F52" s="15" t="str">
        <f>VLOOKUP(A52, [1]!Table9[#All], 26, FALSE)</f>
        <v>Formula</v>
      </c>
      <c r="G52" s="15" t="str">
        <f>IF(D52="No", "--",VLOOKUP(A52, [1]!Table9[#All], 25, FALSE))</f>
        <v>--</v>
      </c>
      <c r="H52" s="14" t="str">
        <f>IF(D52="No", "Not discussed on USFS. ", VLOOKUP(A52, [1]!Table9[#All], 24, FALSE))</f>
        <v xml:space="preserve">Not discussed on USFS. </v>
      </c>
      <c r="I52" s="14" t="str">
        <f>IF(NOT(ISBLANK(#REF!)),  "Pre-activity Survey Required", "")</f>
        <v>Pre-activity Survey Required</v>
      </c>
      <c r="J52" s="13" t="str">
        <f>IF(D52="No", "Not discussed on USFS. ", _xlfn.CONCAT(A52, " (", VLOOKUP(A52, [1]!Table9[#All], 11, FALSE), "; Habitat description: ", C52, ") - Within 1-mi of a CNDDB/SCE/USFS occurrence record (", VLOOKUP(A52, [1]!Table9[#All], 34, FALSE), "). " ))</f>
        <v xml:space="preserve">Not discussed on USFS. </v>
      </c>
      <c r="K52" s="10" t="str">
        <f>IF(D52="No", "-- ", VLOOKUP(A52, [1]!Table9[#All], 35, FALSE))</f>
        <v xml:space="preserve">-- </v>
      </c>
      <c r="L52" s="12" t="str">
        <f>IF(D52="No", "--", VLOOKUP(A52, [1]!Table9[#All], 28, FALSE))</f>
        <v>--</v>
      </c>
      <c r="M52" s="11" t="str">
        <f>IF(D52="No", "Not discussed on USFS. ", _xlfn.CONCAT(A52, " (", VLOOKUP(A52, [1]!Table9[#All], 11, FALSE), "; Habitat description: ", C52, ") - Within 1-mi of a CNDDB/SCE/USFS occurrence record (", VLOOKUP(A52, [1]!Table9[#All], 27, FALSE), "). " ))</f>
        <v xml:space="preserve">Not discussed on USFS. </v>
      </c>
      <c r="N52" s="10" t="str">
        <f>IF(D52="No", "-- ", VLOOKUP(A52, [1]!Table9[#All], 29, FALSE))</f>
        <v xml:space="preserve">-- </v>
      </c>
      <c r="O52" s="10" t="str">
        <f>IF(D52="No", "--", VLOOKUP(A52, [1]!Table9[#All], 30, FALSE))</f>
        <v>--</v>
      </c>
      <c r="P52" s="7" t="str">
        <f>IF(D52="No", "Not discussed on USFS. ", IF(VLOOKUP(A52, [1]!Table9[#All], 31, FALSE)="--", "--",  _xlfn.CONCAT(A52, " (", VLOOKUP(A52, [1]!Table9[#All], 11, FALSE), "; Habitat description: ", C52, ") - Within 1-mi of a CNDDB/SCE/USFS occurrence record (", VLOOKUP(A52, [1]!Table9[#All], 31, FALSE), "). " )))</f>
        <v xml:space="preserve">Not discussed on USFS. </v>
      </c>
      <c r="Q52" s="6" t="str">
        <f>IF(D52="No", "Not discussed on USFS. ", IF(VLOOKUP(A52, [1]!Table9[#All], 31, FALSE)="--", "--",  VLOOKUP(A52, [1]!Table9[#All], 32, FALSE)))</f>
        <v xml:space="preserve">Not discussed on USFS. </v>
      </c>
      <c r="R52" s="6" t="str">
        <f>IF(D52="No", "Not discussed on USFS. ", IF(VLOOKUP(A52, [1]!Table9[#All], 31, FALSE)="--", "--", VLOOKUP(A52, [1]!Table9[#All], 33, FALSE)))</f>
        <v xml:space="preserve">Not discussed on USFS. </v>
      </c>
      <c r="S52" s="9" t="s">
        <v>2</v>
      </c>
      <c r="T52" s="8" t="s">
        <v>2</v>
      </c>
      <c r="U52" s="8" t="s">
        <v>2</v>
      </c>
      <c r="V52" s="7" t="s">
        <v>2</v>
      </c>
      <c r="W52" s="6" t="s">
        <v>2</v>
      </c>
      <c r="X52" s="6" t="s">
        <v>2</v>
      </c>
    </row>
    <row r="53" spans="1:24" ht="48" x14ac:dyDescent="0.2">
      <c r="A53" s="20" t="s">
        <v>2327</v>
      </c>
      <c r="B53" s="20" t="str">
        <f>VLOOKUP(A53, [1]!Table9[#All], 2, FALSE)</f>
        <v>Glyceria grandis</v>
      </c>
      <c r="C53" s="18" t="str">
        <f>VLOOKUP(A53, [1]!Table9[#All], 13, FALSE)</f>
        <v>wet places, meadows, lake and stream margins</v>
      </c>
      <c r="D53" s="17" t="str">
        <f>IF(ISNUMBER(SEARCH("1",VLOOKUP(A53, [1]!Table9[#All], 4, FALSE))), "Yes", "No")</f>
        <v>No</v>
      </c>
      <c r="E53" s="16" t="str">
        <f>VLOOKUP(A53, [1]!Table9[#All], 3, FALSE)</f>
        <v>Plant</v>
      </c>
      <c r="F53" s="15" t="str">
        <f>VLOOKUP(A53, [1]!Table9[#All], 26, FALSE)</f>
        <v>Formula</v>
      </c>
      <c r="G53" s="15" t="str">
        <f>IF(D53="No", "--",VLOOKUP(A53, [1]!Table9[#All], 25, FALSE))</f>
        <v>--</v>
      </c>
      <c r="H53" s="14" t="str">
        <f>IF(D53="No", "Not discussed on USFS. ", VLOOKUP(A53, [1]!Table9[#All], 24, FALSE))</f>
        <v xml:space="preserve">Not discussed on USFS. </v>
      </c>
      <c r="I53" s="14" t="str">
        <f>IF(NOT(ISBLANK(#REF!)),  "Pre-activity Survey Required", "")</f>
        <v>Pre-activity Survey Required</v>
      </c>
      <c r="J53" s="13" t="str">
        <f>IF(D53="No", "Not discussed on USFS. ", _xlfn.CONCAT(A53, " (", VLOOKUP(A53, [1]!Table9[#All], 11, FALSE), "; Habitat description: ", C53, ") - Within 1-mi of a CNDDB/SCE/USFS occurrence record (", VLOOKUP(A53, [1]!Table9[#All], 34, FALSE), "). " ))</f>
        <v xml:space="preserve">Not discussed on USFS. </v>
      </c>
      <c r="K53" s="10" t="str">
        <f>IF(D53="No", "-- ", VLOOKUP(A53, [1]!Table9[#All], 35, FALSE))</f>
        <v xml:space="preserve">-- </v>
      </c>
      <c r="L53" s="12" t="str">
        <f>IF(D53="No", "--", VLOOKUP(A53, [1]!Table9[#All], 28, FALSE))</f>
        <v>--</v>
      </c>
      <c r="M53" s="11" t="str">
        <f>IF(D53="No", "Not discussed on USFS. ", _xlfn.CONCAT(A53, " (", VLOOKUP(A53, [1]!Table9[#All], 11, FALSE), "; Habitat description: ", C53, ") - Within 1-mi of a CNDDB/SCE/USFS occurrence record (", VLOOKUP(A53, [1]!Table9[#All], 27, FALSE), "). " ))</f>
        <v xml:space="preserve">Not discussed on USFS. </v>
      </c>
      <c r="N53" s="10" t="str">
        <f>IF(D53="No", "-- ", VLOOKUP(A53, [1]!Table9[#All], 29, FALSE))</f>
        <v xml:space="preserve">-- </v>
      </c>
      <c r="O53" s="10" t="str">
        <f>IF(D53="No", "--", VLOOKUP(A53, [1]!Table9[#All], 30, FALSE))</f>
        <v>--</v>
      </c>
      <c r="P53" s="7" t="str">
        <f>IF(D53="No", "Not discussed on USFS. ", IF(VLOOKUP(A53, [1]!Table9[#All], 31, FALSE)="--", "--",  _xlfn.CONCAT(A53, " (", VLOOKUP(A53, [1]!Table9[#All], 11, FALSE), "; Habitat description: ", C53, ") - Within 1-mi of a CNDDB/SCE/USFS occurrence record (", VLOOKUP(A53, [1]!Table9[#All], 31, FALSE), "). " )))</f>
        <v xml:space="preserve">Not discussed on USFS. </v>
      </c>
      <c r="Q53" s="6" t="str">
        <f>IF(D53="No", "Not discussed on USFS. ", IF(VLOOKUP(A53, [1]!Table9[#All], 31, FALSE)="--", "--",  VLOOKUP(A53, [1]!Table9[#All], 32, FALSE)))</f>
        <v xml:space="preserve">Not discussed on USFS. </v>
      </c>
      <c r="R53" s="6" t="str">
        <f>IF(D53="No", "Not discussed on USFS. ", IF(VLOOKUP(A53, [1]!Table9[#All], 31, FALSE)="--", "--", VLOOKUP(A53, [1]!Table9[#All], 33, FALSE)))</f>
        <v xml:space="preserve">Not discussed on USFS. </v>
      </c>
      <c r="S53" s="9" t="s">
        <v>2</v>
      </c>
      <c r="T53" s="8" t="s">
        <v>2</v>
      </c>
      <c r="U53" s="8" t="s">
        <v>2</v>
      </c>
      <c r="V53" s="7" t="s">
        <v>2</v>
      </c>
      <c r="W53" s="6" t="s">
        <v>2</v>
      </c>
      <c r="X53" s="6" t="s">
        <v>2</v>
      </c>
    </row>
    <row r="54" spans="1:24" ht="192" x14ac:dyDescent="0.2">
      <c r="A54" s="20" t="s">
        <v>2326</v>
      </c>
      <c r="B54" s="20" t="str">
        <f>VLOOKUP(A54, [1]!Table9[#All], 2, FALSE)</f>
        <v>Falco peregrinus anatum</v>
      </c>
      <c r="C54" s="18" t="str">
        <f>VLOOKUP(A54, [1]!Table9[#All], 13, FALSE)</f>
        <v>canyons, cliffs, tall buildings, bridges and other tall structures</v>
      </c>
      <c r="D54" s="17" t="str">
        <f>IF(ISNUMBER(SEARCH("1",VLOOKUP(A54, [1]!Table9[#All], 4, FALSE))), "Yes", "No")</f>
        <v>Yes</v>
      </c>
      <c r="E54" s="16" t="str">
        <f>VLOOKUP(A54, [1]!Table9[#All], 3, FALSE)</f>
        <v>Bird</v>
      </c>
      <c r="F54" s="15" t="str">
        <f>VLOOKUP(A54, [1]!Table9[#All], 26, FALSE)</f>
        <v>Formula</v>
      </c>
      <c r="G54" s="15" t="str">
        <f>IF(D54="No", "--",VLOOKUP(A54, [1]!Table9[#All], 25, FALSE))</f>
        <v>Work area</v>
      </c>
      <c r="H54" s="14" t="str">
        <f>IF(D54="No", "Not discussed on USFS. ", VLOOKUP(A54, [1]!Table9[#All], 24, FALSE))</f>
        <v xml:space="preserve">There is one known nest record for American peregrine falcon on the Big Creek Powerhouse. An LOP is not required in this area due to the increased ambient noise levels associated with the Powerhouse. If this record comes up in reviews, mention it as an "occurrence record" rather than a nest record. State that suitable nesting habitat is present, and apply the standard nest survey measure.  
Apply LOPs (schedule limitations) in the following circumstances, regardless of habitat suitability within 0.25-mi buffer around Sunset Point. </v>
      </c>
      <c r="I54" s="14" t="str">
        <f>IF(NOT(ISBLANK(#REF!)),  "Pre-activity Survey Required", "")</f>
        <v>Pre-activity Survey Required</v>
      </c>
      <c r="J54" s="13" t="str">
        <f>IF(D54="No", "Not discussed on USFS. ", _xlfn.CONCAT(A54, " (", VLOOKUP(A54, [1]!Table9[#All], 11, FALSE), "; Habitat description: ", C54, ") - Within 1-mi of a CNDDB/SCE/USFS occurrence record (", VLOOKUP(A54, [1]!Table9[#All], 34, FALSE), "). " ))</f>
        <v xml:space="preserve">American peregrine falcon (CDFW SSC; SNF: SCC; Habitat description: canyons, cliffs, tall buildings, bridges and other tall structures) - Within 1-mi of a CNDDB/SCE/USFS occurrence record (unsuitable habitat). </v>
      </c>
      <c r="K54" s="10" t="str">
        <f>IF(D54="No", "-- ", VLOOKUP(A54, [1]!Table9[#All], 35, FALSE))</f>
        <v>Standard OMP BMPs.</v>
      </c>
      <c r="L54" s="12" t="str">
        <f>IF(D54="No", "--", VLOOKUP(A54, [1]!Table9[#All], 28, FALSE))</f>
        <v>IIB</v>
      </c>
      <c r="M54" s="11" t="str">
        <f>IF(D54="No", "Not discussed on USFS. ", _xlfn.CONCAT(A54, " (", VLOOKUP(A54, [1]!Table9[#All], 11, FALSE), "; Habitat description: ", C54, ") - Within 1-mi of a CNDDB/SCE/USFS occurrence record (", VLOOKUP(A54, [1]!Table9[#All], 27, FALSE), "). " ))</f>
        <v xml:space="preserve">American peregrine falcon (CDFW SSC; SNF: SCC; Habitat description: canyons, cliffs, tall buildings, bridges and other tall structures) - Within 1-mi of a CNDDB/SCE/USFS occurrence record (known nest). </v>
      </c>
      <c r="N54" s="10" t="str">
        <f>IF(D54="No", "-- ", VLOOKUP(A54, [1]!Table9[#All], 29, FALSE))</f>
        <v xml:space="preserve">Sunset Point Peregrine Falcon LOP; 
General Measures and Standard OMP BMPs. </v>
      </c>
      <c r="O54" s="10" t="str">
        <f>IF(D54="No", "--", VLOOKUP(A54, [1]!Table9[#All], 30, FALSE))</f>
        <v xml:space="preserve">Schedule Limitation (American peregrine falcon): Schedule all work between September 1 and February 14; if the project cannot comply with these dates, contact SCE ED. 
General Measures and Standard OMP BMPs. </v>
      </c>
      <c r="P54" s="7" t="str">
        <f>IF(D54="No", "Not discussed on USFS. ", IF(VLOOKUP(A54, [1]!Table9[#All], 31, FALSE)="--", "--",  _xlfn.CONCAT(A54, " (", VLOOKUP(A54, [1]!Table9[#All], 11, FALSE), "; Habitat description: ", C54, ") - Within 1-mi of a CNDDB/SCE/USFS occurrence record (", VLOOKUP(A54, [1]!Table9[#All], 31, FALSE), "). " )))</f>
        <v xml:space="preserve">American peregrine falcon (CDFW SSC; SNF: SCC; Habitat description: canyons, cliffs, tall buildings, bridges and other tall structures) - Within 1-mi of a CNDDB/SCE/USFS occurrence record (habitat present). </v>
      </c>
      <c r="Q54" s="6" t="str">
        <f>IF(D54="No", "Not discussed on USFS. ", IF(VLOOKUP(A54, [1]!Table9[#All], 31, FALSE)="--", "--",  VLOOKUP(A54, [1]!Table9[#All], 32, FALSE)))</f>
        <v>General Measures and Standard OMP BMPs.</v>
      </c>
      <c r="R54" s="6" t="str">
        <f>IF(D54="No", "Not discussed on USFS. ", IF(VLOOKUP(A54, [1]!Table9[#All], 31, FALSE)="--", "--", VLOOKUP(A54, [1]!Table9[#All], 33, FALSE)))</f>
        <v>General Measures and Standard OMP BMPs.</v>
      </c>
      <c r="S54" s="9" t="s">
        <v>2</v>
      </c>
      <c r="T54" s="8" t="s">
        <v>2</v>
      </c>
      <c r="U54" s="8" t="s">
        <v>2</v>
      </c>
      <c r="V54" s="7" t="s">
        <v>2</v>
      </c>
      <c r="W54" s="6" t="s">
        <v>2</v>
      </c>
      <c r="X54" s="6" t="s">
        <v>2</v>
      </c>
    </row>
    <row r="55" spans="1:24" ht="64" x14ac:dyDescent="0.2">
      <c r="A55" s="20" t="s">
        <v>2325</v>
      </c>
      <c r="B55" s="20" t="str">
        <f>VLOOKUP(A55, [1]!Table9[#All], 2, FALSE)</f>
        <v>Riella americana</v>
      </c>
      <c r="C55" s="18" t="str">
        <f>VLOOKUP(A55, [1]!Table9[#All], 13, FALSE)</f>
        <v>submerged aquatic in temporary pools and streams in arid and semiarid areas</v>
      </c>
      <c r="D55" s="17" t="str">
        <f>IF(ISNUMBER(SEARCH("1",VLOOKUP(A55, [1]!Table9[#All], 4, FALSE))), "Yes", "No")</f>
        <v>No</v>
      </c>
      <c r="E55" s="16" t="str">
        <f>VLOOKUP(A55, [1]!Table9[#All], 3, FALSE)</f>
        <v>Plant</v>
      </c>
      <c r="F55" s="15" t="str">
        <f>VLOOKUP(A55, [1]!Table9[#All], 26, FALSE)</f>
        <v>Formula</v>
      </c>
      <c r="G55" s="15" t="str">
        <f>IF(D55="No", "--",VLOOKUP(A55, [1]!Table9[#All], 25, FALSE))</f>
        <v>--</v>
      </c>
      <c r="H55" s="14" t="str">
        <f>IF(D55="No", "Not discussed on USFS. ", VLOOKUP(A55, [1]!Table9[#All], 24, FALSE))</f>
        <v xml:space="preserve">Not discussed on USFS. </v>
      </c>
      <c r="I55" s="14" t="str">
        <f>IF(NOT(ISBLANK(#REF!)),  "Pre-activity Survey Required", "")</f>
        <v>Pre-activity Survey Required</v>
      </c>
      <c r="J55" s="13" t="str">
        <f>IF(D55="No", "Not discussed on USFS. ", _xlfn.CONCAT(A55, " (", VLOOKUP(A55, [1]!Table9[#All], 11, FALSE), "; Habitat description: ", C55, ") - Within 1-mi of a CNDDB/SCE/USFS occurrence record (", VLOOKUP(A55, [1]!Table9[#All], 34, FALSE), "). " ))</f>
        <v xml:space="preserve">Not discussed on USFS. </v>
      </c>
      <c r="K55" s="10" t="str">
        <f>IF(D55="No", "-- ", VLOOKUP(A55, [1]!Table9[#All], 35, FALSE))</f>
        <v xml:space="preserve">-- </v>
      </c>
      <c r="L55" s="12" t="str">
        <f>IF(D55="No", "--", VLOOKUP(A55, [1]!Table9[#All], 28, FALSE))</f>
        <v>--</v>
      </c>
      <c r="M55" s="11" t="str">
        <f>IF(D55="No", "Not discussed on USFS. ", _xlfn.CONCAT(A55, " (", VLOOKUP(A55, [1]!Table9[#All], 11, FALSE), "; Habitat description: ", C55, ") - Within 1-mi of a CNDDB/SCE/USFS occurrence record (", VLOOKUP(A55, [1]!Table9[#All], 27, FALSE), "). " ))</f>
        <v xml:space="preserve">Not discussed on USFS. </v>
      </c>
      <c r="N55" s="10" t="str">
        <f>IF(D55="No", "-- ", VLOOKUP(A55, [1]!Table9[#All], 29, FALSE))</f>
        <v xml:space="preserve">-- </v>
      </c>
      <c r="O55" s="10" t="str">
        <f>IF(D55="No", "--", VLOOKUP(A55, [1]!Table9[#All], 30, FALSE))</f>
        <v>--</v>
      </c>
      <c r="P55" s="7" t="str">
        <f>IF(D55="No", "Not discussed on USFS. ", IF(VLOOKUP(A55, [1]!Table9[#All], 31, FALSE)="--", "--",  _xlfn.CONCAT(A55, " (", VLOOKUP(A55, [1]!Table9[#All], 11, FALSE), "; Habitat description: ", C55, ") - Within 1-mi of a CNDDB/SCE/USFS occurrence record (", VLOOKUP(A55, [1]!Table9[#All], 31, FALSE), "). " )))</f>
        <v xml:space="preserve">Not discussed on USFS. </v>
      </c>
      <c r="Q55" s="6" t="str">
        <f>IF(D55="No", "Not discussed on USFS. ", IF(VLOOKUP(A55, [1]!Table9[#All], 31, FALSE)="--", "--",  VLOOKUP(A55, [1]!Table9[#All], 32, FALSE)))</f>
        <v xml:space="preserve">Not discussed on USFS. </v>
      </c>
      <c r="R55" s="6" t="str">
        <f>IF(D55="No", "Not discussed on USFS. ", IF(VLOOKUP(A55, [1]!Table9[#All], 31, FALSE)="--", "--", VLOOKUP(A55, [1]!Table9[#All], 33, FALSE)))</f>
        <v xml:space="preserve">Not discussed on USFS. </v>
      </c>
      <c r="S55" s="9" t="s">
        <v>2</v>
      </c>
      <c r="T55" s="8" t="s">
        <v>2</v>
      </c>
      <c r="U55" s="8" t="s">
        <v>2</v>
      </c>
      <c r="V55" s="7" t="s">
        <v>2</v>
      </c>
      <c r="W55" s="6" t="s">
        <v>2</v>
      </c>
      <c r="X55" s="6" t="s">
        <v>2</v>
      </c>
    </row>
    <row r="56" spans="1:24" ht="48" x14ac:dyDescent="0.2">
      <c r="A56" s="20" t="s">
        <v>2324</v>
      </c>
      <c r="B56" s="20" t="str">
        <f>VLOOKUP(A56, [1]!Table9[#All], 2, FALSE)</f>
        <v>Saussurea americana</v>
      </c>
      <c r="C56" s="18" t="str">
        <f>VLOOKUP(A56, [1]!Table9[#All], 13, FALSE)</f>
        <v>meadows, slopes</v>
      </c>
      <c r="D56" s="17" t="str">
        <f>IF(ISNUMBER(SEARCH("1",VLOOKUP(A56, [1]!Table9[#All], 4, FALSE))), "Yes", "No")</f>
        <v>No</v>
      </c>
      <c r="E56" s="16" t="str">
        <f>VLOOKUP(A56, [1]!Table9[#All], 3, FALSE)</f>
        <v>Plant</v>
      </c>
      <c r="F56" s="15" t="str">
        <f>VLOOKUP(A56, [1]!Table9[#All], 26, FALSE)</f>
        <v>Formula</v>
      </c>
      <c r="G56" s="15" t="str">
        <f>IF(D56="No", "--",VLOOKUP(A56, [1]!Table9[#All], 25, FALSE))</f>
        <v>--</v>
      </c>
      <c r="H56" s="14" t="str">
        <f>IF(D56="No", "Not discussed on USFS. ", VLOOKUP(A56, [1]!Table9[#All], 24, FALSE))</f>
        <v xml:space="preserve">Not discussed on USFS. </v>
      </c>
      <c r="I56" s="14" t="str">
        <f>IF(NOT(ISBLANK(#REF!)),  "Pre-activity Survey Required", "")</f>
        <v>Pre-activity Survey Required</v>
      </c>
      <c r="J56" s="13" t="str">
        <f>IF(D56="No", "Not discussed on USFS. ", _xlfn.CONCAT(A56, " (", VLOOKUP(A56, [1]!Table9[#All], 11, FALSE), "; Habitat description: ", C56, ") - Within 1-mi of a CNDDB/SCE/USFS occurrence record (", VLOOKUP(A56, [1]!Table9[#All], 34, FALSE), "). " ))</f>
        <v xml:space="preserve">Not discussed on USFS. </v>
      </c>
      <c r="K56" s="10" t="str">
        <f>IF(D56="No", "-- ", VLOOKUP(A56, [1]!Table9[#All], 35, FALSE))</f>
        <v xml:space="preserve">-- </v>
      </c>
      <c r="L56" s="12" t="str">
        <f>IF(D56="No", "--", VLOOKUP(A56, [1]!Table9[#All], 28, FALSE))</f>
        <v>--</v>
      </c>
      <c r="M56" s="11" t="str">
        <f>IF(D56="No", "Not discussed on USFS. ", _xlfn.CONCAT(A56, " (", VLOOKUP(A56, [1]!Table9[#All], 11, FALSE), "; Habitat description: ", C56, ") - Within 1-mi of a CNDDB/SCE/USFS occurrence record (", VLOOKUP(A56, [1]!Table9[#All], 27, FALSE), "). " ))</f>
        <v xml:space="preserve">Not discussed on USFS. </v>
      </c>
      <c r="N56" s="10" t="str">
        <f>IF(D56="No", "-- ", VLOOKUP(A56, [1]!Table9[#All], 29, FALSE))</f>
        <v xml:space="preserve">-- </v>
      </c>
      <c r="O56" s="10" t="str">
        <f>IF(D56="No", "--", VLOOKUP(A56, [1]!Table9[#All], 30, FALSE))</f>
        <v>--</v>
      </c>
      <c r="P56" s="7" t="str">
        <f>IF(D56="No", "Not discussed on USFS. ", IF(VLOOKUP(A56, [1]!Table9[#All], 31, FALSE)="--", "--",  _xlfn.CONCAT(A56, " (", VLOOKUP(A56, [1]!Table9[#All], 11, FALSE), "; Habitat description: ", C56, ") - Within 1-mi of a CNDDB/SCE/USFS occurrence record (", VLOOKUP(A56, [1]!Table9[#All], 31, FALSE), "). " )))</f>
        <v xml:space="preserve">Not discussed on USFS. </v>
      </c>
      <c r="Q56" s="6" t="str">
        <f>IF(D56="No", "Not discussed on USFS. ", IF(VLOOKUP(A56, [1]!Table9[#All], 31, FALSE)="--", "--",  VLOOKUP(A56, [1]!Table9[#All], 32, FALSE)))</f>
        <v xml:space="preserve">Not discussed on USFS. </v>
      </c>
      <c r="R56" s="6" t="str">
        <f>IF(D56="No", "Not discussed on USFS. ", IF(VLOOKUP(A56, [1]!Table9[#All], 31, FALSE)="--", "--", VLOOKUP(A56, [1]!Table9[#All], 33, FALSE)))</f>
        <v xml:space="preserve">Not discussed on USFS. </v>
      </c>
      <c r="S56" s="9" t="s">
        <v>2</v>
      </c>
      <c r="T56" s="8" t="s">
        <v>2</v>
      </c>
      <c r="U56" s="8" t="s">
        <v>2</v>
      </c>
      <c r="V56" s="7" t="s">
        <v>2</v>
      </c>
      <c r="W56" s="6" t="s">
        <v>2</v>
      </c>
      <c r="X56" s="6" t="s">
        <v>2</v>
      </c>
    </row>
    <row r="57" spans="1:24" ht="156" x14ac:dyDescent="0.2">
      <c r="A57" s="20" t="s">
        <v>2323</v>
      </c>
      <c r="B57" s="20" t="str">
        <f>VLOOKUP(A57, [1]!Table9[#All], 2, FALSE)</f>
        <v>Scheuchzeria palustris</v>
      </c>
      <c r="C57" s="18" t="str">
        <f>VLOOKUP(A57, [1]!Table9[#All], 13, FALSE)</f>
        <v>sphagnum bogs, floating mats, and on lake margins at elevations ranging from 4,495 to 6,560 feet</v>
      </c>
      <c r="D57" s="17" t="str">
        <f>IF(ISNUMBER(SEARCH("1",VLOOKUP(A57, [1]!Table9[#All], 4, FALSE))), "Yes", "No")</f>
        <v>Yes</v>
      </c>
      <c r="E57" s="16" t="str">
        <f>VLOOKUP(A57, [1]!Table9[#All], 3, FALSE)</f>
        <v>Plant</v>
      </c>
      <c r="F57" s="15" t="str">
        <f>VLOOKUP(A57, [1]!Table9[#All], 26, FALSE)</f>
        <v>Formula</v>
      </c>
      <c r="G57" s="15" t="str">
        <f>IF(D57="No", "--",VLOOKUP(A57, [1]!Table9[#All], 25, FALSE))</f>
        <v>Work area</v>
      </c>
      <c r="H57" s="14" t="str">
        <f>IF(D57="No", "Not discussed on USFS. ", VLOOKUP(A57, [1]!Table9[#All], 24, FALSE))</f>
        <v>--</v>
      </c>
      <c r="I57" s="14" t="str">
        <f>IF(NOT(ISBLANK(#REF!)),  "Pre-activity Survey Required", "")</f>
        <v>Pre-activity Survey Required</v>
      </c>
      <c r="J57" s="13" t="str">
        <f>IF(D57="No", "Not discussed on USFS. ", _xlfn.CONCAT(A57, " (", VLOOKUP(A57, [1]!Table9[#All], 11, FALSE), "; Habitat description: ", C57, ") - Within 1-mi of a CNDDB/SCE/USFS occurrence record (", VLOOKUP(A57, [1]!Table9[#All], 34, FALSE), "). " ))</f>
        <v xml:space="preserve">American scheuchzeria (FSS; CRPR 2B.1, Blooming Period: Jul - Aug; Habitat description: sphagnum bogs, floating mats, and on lake margins at elevations ranging from 4,495 to 6,560 feet) - Within 1-mi of a CNDDB/SCE/USFS occurrence record (unsuitable habitat). </v>
      </c>
      <c r="K57" s="10" t="str">
        <f>IF(D57="No", "-- ", VLOOKUP(A57, [1]!Table9[#All], 35, FALSE))</f>
        <v>Standard OMP BMPs.</v>
      </c>
      <c r="L57" s="12" t="str">
        <f>IF(D57="No", "--", VLOOKUP(A57, [1]!Table9[#All], 28, FALSE))</f>
        <v>IIB</v>
      </c>
      <c r="M57" s="11" t="str">
        <f>IF(D57="No", "Not discussed on USFS. ", _xlfn.CONCAT(A57, " (", VLOOKUP(A57, [1]!Table9[#All], 11, FALSE), "; Habitat description: ", C57, ") - Within 1-mi of a CNDDB/SCE/USFS occurrence record (", VLOOKUP(A57, [1]!Table9[#All], 27, FALSE), "). " ))</f>
        <v xml:space="preserve">American scheuchzeria (FSS; CRPR 2B.1, Blooming Period: Jul - Aug; Habitat description: sphagnum bogs, floating mats, and on lake margins at elevations ranging from 4,495 to 6,560 feet) - Within 1-mi of a CNDDB/SCE/USFS occurrence record (habitat present). </v>
      </c>
      <c r="N57" s="10" t="str">
        <f>IF(D57="No", "-- ", VLOOKUP(A57, [1]!Table9[#All], 29, FALSE))</f>
        <v xml:space="preserve">BE BMP Plant-1(a)(c-d); 
General Measures and Standard OMP BMPs. </v>
      </c>
      <c r="O57" s="10" t="str">
        <f>IF(D57="No", "--", VLOOKUP(A57, [1]!Table9[#All], 30, FALSE))</f>
        <v xml:space="preserve">Pre-Activity Survey (American scheuchzeria): A biological survey is required. 
FSS Plant Avoidance (American scheuchzeria): If American scheuchzeria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7" s="7" t="str">
        <f>IF(D57="No", "Not discussed on USFS. ", IF(VLOOKUP(A57, [1]!Table9[#All], 31, FALSE)="--", "--",  _xlfn.CONCAT(A57, " (", VLOOKUP(A57, [1]!Table9[#All], 11, FALSE), "; Habitat description: ", C57, ") - Within 1-mi of a CNDDB/SCE/USFS occurrence record (", VLOOKUP(A57, [1]!Table9[#All], 31, FALSE), "). " )))</f>
        <v>--</v>
      </c>
      <c r="Q57" s="6" t="str">
        <f>IF(D57="No", "Not discussed on USFS. ", IF(VLOOKUP(A57, [1]!Table9[#All], 31, FALSE)="--", "--",  VLOOKUP(A57, [1]!Table9[#All], 32, FALSE)))</f>
        <v>--</v>
      </c>
      <c r="R57" s="6" t="str">
        <f>IF(D57="No", "Not discussed on USFS. ", IF(VLOOKUP(A57, [1]!Table9[#All], 31, FALSE)="--", "--", VLOOKUP(A57, [1]!Table9[#All], 33, FALSE)))</f>
        <v>--</v>
      </c>
      <c r="S57" s="9" t="s">
        <v>2</v>
      </c>
      <c r="T57" s="8" t="s">
        <v>2</v>
      </c>
      <c r="U57" s="8" t="s">
        <v>2</v>
      </c>
      <c r="V57" s="7" t="s">
        <v>2</v>
      </c>
      <c r="W57" s="6" t="s">
        <v>2</v>
      </c>
      <c r="X57" s="6" t="s">
        <v>2</v>
      </c>
    </row>
    <row r="58" spans="1:24" ht="96" x14ac:dyDescent="0.2">
      <c r="A58" s="20" t="s">
        <v>2322</v>
      </c>
      <c r="B58" s="20" t="str">
        <f>VLOOKUP(A58, [1]!Table9[#All], 2, FALSE)</f>
        <v>Pelecanus erythrorhynchos</v>
      </c>
      <c r="C58" s="18" t="str">
        <f>VLOOKUP(A58, [1]!Table9[#All], 13, FALSE)</f>
        <v>inland shallow freshwater lakes, fresh water reservoirs, wet prairies, marshes, river edges</v>
      </c>
      <c r="D58" s="17" t="str">
        <f>IF(ISNUMBER(SEARCH("1",VLOOKUP(A58, [1]!Table9[#All], 4, FALSE))), "Yes", "No")</f>
        <v>No</v>
      </c>
      <c r="E58" s="16" t="str">
        <f>VLOOKUP(A58, [1]!Table9[#All], 3, FALSE)</f>
        <v>Bird</v>
      </c>
      <c r="F58" s="15" t="str">
        <f>VLOOKUP(A58, [1]!Table9[#All], 26, FALSE)</f>
        <v>Formula</v>
      </c>
      <c r="G58" s="15" t="str">
        <f>IF(D58="No", "--",VLOOKUP(A58, [1]!Table9[#All], 25, FALSE))</f>
        <v>--</v>
      </c>
      <c r="H58" s="14" t="str">
        <f>IF(D58="No", "Not discussed on USFS. ", VLOOKUP(A58, [1]!Table9[#All], 24, FALSE))</f>
        <v xml:space="preserve">Not discussed on USFS. </v>
      </c>
      <c r="I58" s="14" t="str">
        <f>IF(NOT(ISBLANK(#REF!)),  "Pre-activity Survey Required", "")</f>
        <v>Pre-activity Survey Required</v>
      </c>
      <c r="J58" s="13" t="str">
        <f>IF(D58="No", "Not discussed on USFS. ", _xlfn.CONCAT(A58, " (", VLOOKUP(A58, [1]!Table9[#All], 11, FALSE), "; Habitat description: ", C58, ") - Within 1-mi of a CNDDB/SCE/USFS occurrence record (", VLOOKUP(A58, [1]!Table9[#All], 34, FALSE), "). " ))</f>
        <v xml:space="preserve">Not discussed on USFS. </v>
      </c>
      <c r="K58" s="10" t="str">
        <f>IF(D58="No", "-- ", VLOOKUP(A58, [1]!Table9[#All], 35, FALSE))</f>
        <v xml:space="preserve">-- </v>
      </c>
      <c r="L58" s="12" t="str">
        <f>IF(D58="No", "--", VLOOKUP(A58, [1]!Table9[#All], 28, FALSE))</f>
        <v>--</v>
      </c>
      <c r="M58" s="11" t="str">
        <f>IF(D58="No", "Not discussed on USFS. ", _xlfn.CONCAT(A58, " (", VLOOKUP(A58, [1]!Table9[#All], 11, FALSE), "; Habitat description: ", C58, ") - Within 1-mi of a CNDDB/SCE/USFS occurrence record (", VLOOKUP(A58, [1]!Table9[#All], 27, FALSE), "). " ))</f>
        <v xml:space="preserve">Not discussed on USFS. </v>
      </c>
      <c r="N58" s="10" t="str">
        <f>IF(D58="No", "-- ", VLOOKUP(A58, [1]!Table9[#All], 29, FALSE))</f>
        <v xml:space="preserve">-- </v>
      </c>
      <c r="O58" s="10" t="str">
        <f>IF(D58="No", "--", VLOOKUP(A58, [1]!Table9[#All], 30, FALSE))</f>
        <v>--</v>
      </c>
      <c r="P58" s="7" t="str">
        <f>IF(D58="No", "Not discussed on USFS. ", IF(VLOOKUP(A58, [1]!Table9[#All], 31, FALSE)="--", "--",  _xlfn.CONCAT(A58, " (", VLOOKUP(A58, [1]!Table9[#All], 11, FALSE), "; Habitat description: ", C58, ") - Within 1-mi of a CNDDB/SCE/USFS occurrence record (", VLOOKUP(A58, [1]!Table9[#All], 31, FALSE), "). " )))</f>
        <v xml:space="preserve">Not discussed on USFS. </v>
      </c>
      <c r="Q58" s="6" t="str">
        <f>IF(D58="No", "Not discussed on USFS. ", IF(VLOOKUP(A58, [1]!Table9[#All], 31, FALSE)="--", "--",  VLOOKUP(A58, [1]!Table9[#All], 32, FALSE)))</f>
        <v xml:space="preserve">Not discussed on USFS. </v>
      </c>
      <c r="R58" s="6" t="str">
        <f>IF(D58="No", "Not discussed on USFS. ", IF(VLOOKUP(A58, [1]!Table9[#All], 31, FALSE)="--", "--", VLOOKUP(A58, [1]!Table9[#All], 33, FALSE)))</f>
        <v xml:space="preserve">Not discussed on USFS. </v>
      </c>
      <c r="S58" s="9" t="s">
        <v>2</v>
      </c>
      <c r="T58" s="8" t="s">
        <v>2</v>
      </c>
      <c r="U58" s="8" t="s">
        <v>2</v>
      </c>
      <c r="V58" s="7" t="s">
        <v>2</v>
      </c>
      <c r="W58" s="6" t="s">
        <v>2</v>
      </c>
      <c r="X58" s="6" t="s">
        <v>2</v>
      </c>
    </row>
    <row r="59" spans="1:24" ht="48" x14ac:dyDescent="0.2">
      <c r="A59" s="20" t="s">
        <v>2321</v>
      </c>
      <c r="B59" s="20" t="str">
        <f>VLOOKUP(A59, [1]!Table9[#All], 2, FALSE)</f>
        <v>Peromyscus maniculatus anacapae</v>
      </c>
      <c r="C59" s="18" t="str">
        <f>VLOOKUP(A59, [1]!Table9[#All], 13, FALSE)</f>
        <v>native vegetation with loose, soft soils</v>
      </c>
      <c r="D59" s="17" t="str">
        <f>IF(ISNUMBER(SEARCH("1",VLOOKUP(A59, [1]!Table9[#All], 4, FALSE))), "Yes", "No")</f>
        <v>No</v>
      </c>
      <c r="E59" s="16" t="str">
        <f>VLOOKUP(A59, [1]!Table9[#All], 3, FALSE)</f>
        <v>Mammal</v>
      </c>
      <c r="F59" s="15" t="str">
        <f>VLOOKUP(A59, [1]!Table9[#All], 26, FALSE)</f>
        <v>Formula</v>
      </c>
      <c r="G59" s="15" t="str">
        <f>IF(D59="No", "--",VLOOKUP(A59, [1]!Table9[#All], 25, FALSE))</f>
        <v>--</v>
      </c>
      <c r="H59" s="14" t="str">
        <f>IF(D59="No", "Not discussed on USFS. ", VLOOKUP(A59, [1]!Table9[#All], 24, FALSE))</f>
        <v xml:space="preserve">Not discussed on USFS. </v>
      </c>
      <c r="I59" s="14" t="str">
        <f>IF(NOT(ISBLANK(#REF!)),  "Pre-activity Survey Required", "")</f>
        <v>Pre-activity Survey Required</v>
      </c>
      <c r="J59" s="13" t="str">
        <f>IF(D59="No", "Not discussed on USFS. ", _xlfn.CONCAT(A59, " (", VLOOKUP(A59, [1]!Table9[#All], 11, FALSE), "; Habitat description: ", C59, ") - Within 1-mi of a CNDDB/SCE/USFS occurrence record (", VLOOKUP(A59, [1]!Table9[#All], 34, FALSE), "). " ))</f>
        <v xml:space="preserve">Not discussed on USFS. </v>
      </c>
      <c r="K59" s="10" t="str">
        <f>IF(D59="No", "-- ", VLOOKUP(A59, [1]!Table9[#All], 35, FALSE))</f>
        <v xml:space="preserve">-- </v>
      </c>
      <c r="L59" s="12" t="str">
        <f>IF(D59="No", "--", VLOOKUP(A59, [1]!Table9[#All], 28, FALSE))</f>
        <v>--</v>
      </c>
      <c r="M59" s="11" t="str">
        <f>IF(D59="No", "Not discussed on USFS. ", _xlfn.CONCAT(A59, " (", VLOOKUP(A59, [1]!Table9[#All], 11, FALSE), "; Habitat description: ", C59, ") - Within 1-mi of a CNDDB/SCE/USFS occurrence record (", VLOOKUP(A59, [1]!Table9[#All], 27, FALSE), "). " ))</f>
        <v xml:space="preserve">Not discussed on USFS. </v>
      </c>
      <c r="N59" s="10" t="str">
        <f>IF(D59="No", "-- ", VLOOKUP(A59, [1]!Table9[#All], 29, FALSE))</f>
        <v xml:space="preserve">-- </v>
      </c>
      <c r="O59" s="10" t="str">
        <f>IF(D59="No", "--", VLOOKUP(A59, [1]!Table9[#All], 30, FALSE))</f>
        <v>--</v>
      </c>
      <c r="P59" s="7" t="str">
        <f>IF(D59="No", "Not discussed on USFS. ", IF(VLOOKUP(A59, [1]!Table9[#All], 31, FALSE)="--", "--",  _xlfn.CONCAT(A59, " (", VLOOKUP(A59, [1]!Table9[#All], 11, FALSE), "; Habitat description: ", C59, ") - Within 1-mi of a CNDDB/SCE/USFS occurrence record (", VLOOKUP(A59, [1]!Table9[#All], 31, FALSE), "). " )))</f>
        <v xml:space="preserve">Not discussed on USFS. </v>
      </c>
      <c r="Q59" s="6" t="str">
        <f>IF(D59="No", "Not discussed on USFS. ", IF(VLOOKUP(A59, [1]!Table9[#All], 31, FALSE)="--", "--",  VLOOKUP(A59, [1]!Table9[#All], 32, FALSE)))</f>
        <v xml:space="preserve">Not discussed on USFS. </v>
      </c>
      <c r="R59" s="6" t="str">
        <f>IF(D59="No", "Not discussed on USFS. ", IF(VLOOKUP(A59, [1]!Table9[#All], 31, FALSE)="--", "--", VLOOKUP(A59, [1]!Table9[#All], 33, FALSE)))</f>
        <v xml:space="preserve">Not discussed on USFS. </v>
      </c>
      <c r="S59" s="9" t="s">
        <v>2</v>
      </c>
      <c r="T59" s="8" t="s">
        <v>2</v>
      </c>
      <c r="U59" s="8" t="s">
        <v>2</v>
      </c>
      <c r="V59" s="7" t="s">
        <v>2</v>
      </c>
      <c r="W59" s="6" t="s">
        <v>2</v>
      </c>
      <c r="X59" s="6" t="s">
        <v>2</v>
      </c>
    </row>
    <row r="60" spans="1:24" ht="96" x14ac:dyDescent="0.2">
      <c r="A60" s="20" t="s">
        <v>2320</v>
      </c>
      <c r="B60" s="20" t="str">
        <f>VLOOKUP(A60, [1]!Table9[#All], 2, FALSE)</f>
        <v>Arctostaphylos andersonii</v>
      </c>
      <c r="C60" s="18" t="str">
        <f>VLOOKUP(A60, [1]!Table9[#All], 13, FALSE)</f>
        <v>open sites or forest edge, redwood or mixed-evergreen forest, occasionally in chaparral near coast</v>
      </c>
      <c r="D60" s="17" t="str">
        <f>IF(ISNUMBER(SEARCH("1",VLOOKUP(A60, [1]!Table9[#All], 4, FALSE))), "Yes", "No")</f>
        <v>No</v>
      </c>
      <c r="E60" s="16" t="str">
        <f>VLOOKUP(A60, [1]!Table9[#All], 3, FALSE)</f>
        <v>Plant</v>
      </c>
      <c r="F60" s="15" t="str">
        <f>VLOOKUP(A60, [1]!Table9[#All], 26, FALSE)</f>
        <v>Formula</v>
      </c>
      <c r="G60" s="15" t="str">
        <f>IF(D60="No", "--",VLOOKUP(A60, [1]!Table9[#All], 25, FALSE))</f>
        <v>--</v>
      </c>
      <c r="H60" s="14" t="str">
        <f>IF(D60="No", "Not discussed on USFS. ", VLOOKUP(A60, [1]!Table9[#All], 24, FALSE))</f>
        <v xml:space="preserve">Not discussed on USFS. </v>
      </c>
      <c r="I60" s="14" t="str">
        <f>IF(NOT(ISBLANK(#REF!)),  "Pre-activity Survey Required", "")</f>
        <v>Pre-activity Survey Required</v>
      </c>
      <c r="J60" s="13" t="str">
        <f>IF(D60="No", "Not discussed on USFS. ", _xlfn.CONCAT(A60, " (", VLOOKUP(A60, [1]!Table9[#All], 11, FALSE), "; Habitat description: ", C60, ") - Within 1-mi of a CNDDB/SCE/USFS occurrence record (", VLOOKUP(A60, [1]!Table9[#All], 34, FALSE), "). " ))</f>
        <v xml:space="preserve">Not discussed on USFS. </v>
      </c>
      <c r="K60" s="10" t="str">
        <f>IF(D60="No", "-- ", VLOOKUP(A60, [1]!Table9[#All], 35, FALSE))</f>
        <v xml:space="preserve">-- </v>
      </c>
      <c r="L60" s="12" t="str">
        <f>IF(D60="No", "--", VLOOKUP(A60, [1]!Table9[#All], 28, FALSE))</f>
        <v>--</v>
      </c>
      <c r="M60" s="11" t="str">
        <f>IF(D60="No", "Not discussed on USFS. ", _xlfn.CONCAT(A60, " (", VLOOKUP(A60, [1]!Table9[#All], 11, FALSE), "; Habitat description: ", C60, ") - Within 1-mi of a CNDDB/SCE/USFS occurrence record (", VLOOKUP(A60, [1]!Table9[#All], 27, FALSE), "). " ))</f>
        <v xml:space="preserve">Not discussed on USFS. </v>
      </c>
      <c r="N60" s="10" t="str">
        <f>IF(D60="No", "-- ", VLOOKUP(A60, [1]!Table9[#All], 29, FALSE))</f>
        <v xml:space="preserve">-- </v>
      </c>
      <c r="O60" s="10" t="str">
        <f>IF(D60="No", "--", VLOOKUP(A60, [1]!Table9[#All], 30, FALSE))</f>
        <v>--</v>
      </c>
      <c r="P60" s="7" t="str">
        <f>IF(D60="No", "Not discussed on USFS. ", IF(VLOOKUP(A60, [1]!Table9[#All], 31, FALSE)="--", "--",  _xlfn.CONCAT(A60, " (", VLOOKUP(A60, [1]!Table9[#All], 11, FALSE), "; Habitat description: ", C60, ") - Within 1-mi of a CNDDB/SCE/USFS occurrence record (", VLOOKUP(A60, [1]!Table9[#All], 31, FALSE), "). " )))</f>
        <v xml:space="preserve">Not discussed on USFS. </v>
      </c>
      <c r="Q60" s="6" t="str">
        <f>IF(D60="No", "Not discussed on USFS. ", IF(VLOOKUP(A60, [1]!Table9[#All], 31, FALSE)="--", "--",  VLOOKUP(A60, [1]!Table9[#All], 32, FALSE)))</f>
        <v xml:space="preserve">Not discussed on USFS. </v>
      </c>
      <c r="R60" s="6" t="str">
        <f>IF(D60="No", "Not discussed on USFS. ", IF(VLOOKUP(A60, [1]!Table9[#All], 31, FALSE)="--", "--", VLOOKUP(A60, [1]!Table9[#All], 33, FALSE)))</f>
        <v xml:space="preserve">Not discussed on USFS. </v>
      </c>
      <c r="S60" s="9" t="s">
        <v>2</v>
      </c>
      <c r="T60" s="8" t="s">
        <v>2</v>
      </c>
      <c r="U60" s="8" t="s">
        <v>2</v>
      </c>
      <c r="V60" s="7" t="s">
        <v>2</v>
      </c>
      <c r="W60" s="6" t="s">
        <v>2</v>
      </c>
      <c r="X60" s="6" t="s">
        <v>2</v>
      </c>
    </row>
    <row r="61" spans="1:24" ht="75" x14ac:dyDescent="0.2">
      <c r="A61" s="20" t="s">
        <v>2319</v>
      </c>
      <c r="B61" s="20" t="str">
        <f>VLOOKUP(A61, [1]!Table9[#All], 2, FALSE)</f>
        <v>Euchloe hyantis andrewsi </v>
      </c>
      <c r="C61" s="18" t="str">
        <f>VLOOKUP(A61, [1]!Table9[#All], 13, FALSE)</f>
        <v>subalpine meadows, rocky ridges, and high-altitude habitats</v>
      </c>
      <c r="D61" s="17" t="str">
        <f>IF(ISNUMBER(SEARCH("1",VLOOKUP(A61, [1]!Table9[#All], 4, FALSE))), "Yes", "No")</f>
        <v>Yes</v>
      </c>
      <c r="E61" s="16" t="str">
        <f>VLOOKUP(A61, [1]!Table9[#All], 3, FALSE)</f>
        <v>Invertebrate</v>
      </c>
      <c r="F61" s="15" t="str">
        <f>VLOOKUP(A61, [1]!Table9[#All], 26, FALSE)</f>
        <v>Formula</v>
      </c>
      <c r="G61" s="15" t="str">
        <f>IF(D61="No", "--",VLOOKUP(A61, [1]!Table9[#All], 25, FALSE))</f>
        <v>Work area</v>
      </c>
      <c r="H61" s="14" t="str">
        <f>IF(D61="No", "Not discussed on USFS. ", VLOOKUP(A61, [1]!Table9[#All], 24, FALSE))</f>
        <v>--</v>
      </c>
      <c r="I61" s="14" t="str">
        <f>IF(NOT(ISBLANK(#REF!)),  "Pre-activity Survey Required", "")</f>
        <v>Pre-activity Survey Required</v>
      </c>
      <c r="J61" s="13" t="str">
        <f>IF(D61="No", "Not discussed on USFS. ", _xlfn.CONCAT(A61, " (", VLOOKUP(A61, [1]!Table9[#All], 11, FALSE), "; Habitat description: ", C61, ") - Within 1-mi of a CNDDB/SCE/USFS occurrence record (", VLOOKUP(A61, [1]!Table9[#All], 34, FALSE), "). " ))</f>
        <v xml:space="preserve">Andrew's marble butterfly  (SBNF:WL; Habitat description: subalpine meadows, rocky ridges, and high-altitude habitats) - Within 1-mi of a CNDDB/SCE/USFS occurrence record (unsuitable habitat). </v>
      </c>
      <c r="K61" s="10" t="str">
        <f>IF(D61="No", "-- ", VLOOKUP(A61, [1]!Table9[#All], 35, FALSE))</f>
        <v>Standard OMP BMPs.</v>
      </c>
      <c r="L61" s="12" t="str">
        <f>IF(D61="No", "--", VLOOKUP(A61, [1]!Table9[#All], 28, FALSE))</f>
        <v>IIB</v>
      </c>
      <c r="M61" s="11" t="str">
        <f>IF(D61="No", "Not discussed on USFS. ", _xlfn.CONCAT(A61, " (", VLOOKUP(A61, [1]!Table9[#All], 11, FALSE), "; Habitat description: ", C61, ") - Within 1-mi of a CNDDB/SCE/USFS occurrence record (", VLOOKUP(A61, [1]!Table9[#All], 27, FALSE), "). " ))</f>
        <v xml:space="preserve">Andrew's marble butterfly  (SBNF:WL; Habitat description: subalpine meadows, rocky ridges, and high-altitude habitats) - Within 1-mi of a CNDDB/SCE/USFS occurrence record (habitat present). </v>
      </c>
      <c r="N61" s="10" t="str">
        <f>IF(D61="No", "-- ", VLOOKUP(A61, [1]!Table9[#All], 29, FALSE))</f>
        <v xml:space="preserve">General Measures and Standard OMP BMPs. </v>
      </c>
      <c r="O61" s="10" t="str">
        <f>IF(D61="No", "--", VLOOKUP(A61, [1]!Table9[#All], 30, FALSE))</f>
        <v xml:space="preserve">General Measures and Standard OMP BMPs. </v>
      </c>
      <c r="P61" s="7" t="str">
        <f>IF(D61="No", "Not discussed on USFS. ", IF(VLOOKUP(A61, [1]!Table9[#All], 31, FALSE)="--", "--",  _xlfn.CONCAT(A61, " (", VLOOKUP(A61, [1]!Table9[#All], 11, FALSE), "; Habitat description: ", C61, ") - Within 1-mi of a CNDDB/SCE/USFS occurrence record (", VLOOKUP(A61, [1]!Table9[#All], 31, FALSE), "). " )))</f>
        <v>--</v>
      </c>
      <c r="Q61" s="6" t="str">
        <f>IF(D61="No", "Not discussed on USFS. ", IF(VLOOKUP(A61, [1]!Table9[#All], 31, FALSE)="--", "--",  VLOOKUP(A61, [1]!Table9[#All], 32, FALSE)))</f>
        <v>--</v>
      </c>
      <c r="R61" s="6" t="str">
        <f>IF(D61="No", "Not discussed on USFS. ", IF(VLOOKUP(A61, [1]!Table9[#All], 31, FALSE)="--", "--", VLOOKUP(A61, [1]!Table9[#All], 33, FALSE)))</f>
        <v>--</v>
      </c>
      <c r="S61" s="9" t="s">
        <v>2</v>
      </c>
      <c r="T61" s="8" t="s">
        <v>2</v>
      </c>
      <c r="U61" s="8" t="s">
        <v>2</v>
      </c>
      <c r="V61" s="7" t="s">
        <v>2</v>
      </c>
      <c r="W61" s="6" t="s">
        <v>2</v>
      </c>
      <c r="X61" s="6" t="s">
        <v>2</v>
      </c>
    </row>
    <row r="62" spans="1:24" ht="48" x14ac:dyDescent="0.2">
      <c r="A62" s="20" t="s">
        <v>2318</v>
      </c>
      <c r="B62" s="20" t="str">
        <f>VLOOKUP(A62, [1]!Table9[#All], 2, FALSE)</f>
        <v>Acleisanthes longiflora</v>
      </c>
      <c r="C62" s="18" t="str">
        <f>VLOOKUP(A62, [1]!Table9[#All], 13, FALSE)</f>
        <v>slopes and washes</v>
      </c>
      <c r="D62" s="17" t="str">
        <f>IF(ISNUMBER(SEARCH("1",VLOOKUP(A62, [1]!Table9[#All], 4, FALSE))), "Yes", "No")</f>
        <v>No</v>
      </c>
      <c r="E62" s="16" t="str">
        <f>VLOOKUP(A62, [1]!Table9[#All], 3, FALSE)</f>
        <v>Plant</v>
      </c>
      <c r="F62" s="15" t="str">
        <f>VLOOKUP(A62, [1]!Table9[#All], 26, FALSE)</f>
        <v>Formula</v>
      </c>
      <c r="G62" s="15" t="str">
        <f>IF(D62="No", "--",VLOOKUP(A62, [1]!Table9[#All], 25, FALSE))</f>
        <v>--</v>
      </c>
      <c r="H62" s="14" t="str">
        <f>IF(D62="No", "Not discussed on USFS. ", VLOOKUP(A62, [1]!Table9[#All], 24, FALSE))</f>
        <v xml:space="preserve">Not discussed on USFS. </v>
      </c>
      <c r="I62" s="14" t="str">
        <f>IF(NOT(ISBLANK(#REF!)),  "Pre-activity Survey Required", "")</f>
        <v>Pre-activity Survey Required</v>
      </c>
      <c r="J62" s="13" t="str">
        <f>IF(D62="No", "Not discussed on USFS. ", _xlfn.CONCAT(A62, " (", VLOOKUP(A62, [1]!Table9[#All], 11, FALSE), "; Habitat description: ", C62, ") - Within 1-mi of a CNDDB/SCE/USFS occurrence record (", VLOOKUP(A62, [1]!Table9[#All], 34, FALSE), "). " ))</f>
        <v xml:space="preserve">Not discussed on USFS. </v>
      </c>
      <c r="K62" s="10" t="str">
        <f>IF(D62="No", "-- ", VLOOKUP(A62, [1]!Table9[#All], 35, FALSE))</f>
        <v xml:space="preserve">-- </v>
      </c>
      <c r="L62" s="12" t="str">
        <f>IF(D62="No", "--", VLOOKUP(A62, [1]!Table9[#All], 28, FALSE))</f>
        <v>--</v>
      </c>
      <c r="M62" s="11" t="str">
        <f>IF(D62="No", "Not discussed on USFS. ", _xlfn.CONCAT(A62, " (", VLOOKUP(A62, [1]!Table9[#All], 11, FALSE), "; Habitat description: ", C62, ") - Within 1-mi of a CNDDB/SCE/USFS occurrence record (", VLOOKUP(A62, [1]!Table9[#All], 27, FALSE), "). " ))</f>
        <v xml:space="preserve">Not discussed on USFS. </v>
      </c>
      <c r="N62" s="10" t="str">
        <f>IF(D62="No", "-- ", VLOOKUP(A62, [1]!Table9[#All], 29, FALSE))</f>
        <v xml:space="preserve">-- </v>
      </c>
      <c r="O62" s="10" t="str">
        <f>IF(D62="No", "--", VLOOKUP(A62, [1]!Table9[#All], 30, FALSE))</f>
        <v>--</v>
      </c>
      <c r="P62" s="7" t="str">
        <f>IF(D62="No", "Not discussed on USFS. ", IF(VLOOKUP(A62, [1]!Table9[#All], 31, FALSE)="--", "--",  _xlfn.CONCAT(A62, " (", VLOOKUP(A62, [1]!Table9[#All], 11, FALSE), "; Habitat description: ", C62, ") - Within 1-mi of a CNDDB/SCE/USFS occurrence record (", VLOOKUP(A62, [1]!Table9[#All], 31, FALSE), "). " )))</f>
        <v xml:space="preserve">Not discussed on USFS. </v>
      </c>
      <c r="Q62" s="6" t="str">
        <f>IF(D62="No", "Not discussed on USFS. ", IF(VLOOKUP(A62, [1]!Table9[#All], 31, FALSE)="--", "--",  VLOOKUP(A62, [1]!Table9[#All], 32, FALSE)))</f>
        <v xml:space="preserve">Not discussed on USFS. </v>
      </c>
      <c r="R62" s="6" t="str">
        <f>IF(D62="No", "Not discussed on USFS. ", IF(VLOOKUP(A62, [1]!Table9[#All], 31, FALSE)="--", "--", VLOOKUP(A62, [1]!Table9[#All], 33, FALSE)))</f>
        <v xml:space="preserve">Not discussed on USFS. </v>
      </c>
      <c r="S62" s="9" t="s">
        <v>2</v>
      </c>
      <c r="T62" s="8" t="s">
        <v>2</v>
      </c>
      <c r="U62" s="8" t="s">
        <v>2</v>
      </c>
      <c r="V62" s="7" t="s">
        <v>2</v>
      </c>
      <c r="W62" s="6" t="s">
        <v>2</v>
      </c>
      <c r="X62" s="6" t="s">
        <v>2</v>
      </c>
    </row>
    <row r="63" spans="1:24" ht="48" x14ac:dyDescent="0.2">
      <c r="A63" s="20" t="s">
        <v>2317</v>
      </c>
      <c r="B63" s="20" t="str">
        <f>VLOOKUP(A63, [1]!Table9[#All], 2, FALSE)</f>
        <v>Ramalina thrausta</v>
      </c>
      <c r="C63" s="18" t="str">
        <f>VLOOKUP(A63, [1]!Table9[#All], 13, FALSE)</f>
        <v>coniferous forests</v>
      </c>
      <c r="D63" s="17" t="str">
        <f>IF(ISNUMBER(SEARCH("1",VLOOKUP(A63, [1]!Table9[#All], 4, FALSE))), "Yes", "No")</f>
        <v>No</v>
      </c>
      <c r="E63" s="16" t="str">
        <f>VLOOKUP(A63, [1]!Table9[#All], 3, FALSE)</f>
        <v>Plant</v>
      </c>
      <c r="F63" s="15" t="str">
        <f>VLOOKUP(A63, [1]!Table9[#All], 26, FALSE)</f>
        <v>Formula</v>
      </c>
      <c r="G63" s="15" t="str">
        <f>IF(D63="No", "--",VLOOKUP(A63, [1]!Table9[#All], 25, FALSE))</f>
        <v>--</v>
      </c>
      <c r="H63" s="14" t="str">
        <f>IF(D63="No", "Not discussed on USFS. ", VLOOKUP(A63, [1]!Table9[#All], 24, FALSE))</f>
        <v xml:space="preserve">Not discussed on USFS. </v>
      </c>
      <c r="I63" s="14" t="str">
        <f>IF(NOT(ISBLANK(#REF!)),  "Pre-activity Survey Required", "")</f>
        <v>Pre-activity Survey Required</v>
      </c>
      <c r="J63" s="13" t="str">
        <f>IF(D63="No", "Not discussed on USFS. ", _xlfn.CONCAT(A63, " (", VLOOKUP(A63, [1]!Table9[#All], 11, FALSE), "; Habitat description: ", C63, ") - Within 1-mi of a CNDDB/SCE/USFS occurrence record (", VLOOKUP(A63, [1]!Table9[#All], 34, FALSE), "). " ))</f>
        <v xml:space="preserve">Not discussed on USFS. </v>
      </c>
      <c r="K63" s="10" t="str">
        <f>IF(D63="No", "-- ", VLOOKUP(A63, [1]!Table9[#All], 35, FALSE))</f>
        <v xml:space="preserve">-- </v>
      </c>
      <c r="L63" s="12" t="str">
        <f>IF(D63="No", "--", VLOOKUP(A63, [1]!Table9[#All], 28, FALSE))</f>
        <v>--</v>
      </c>
      <c r="M63" s="11" t="str">
        <f>IF(D63="No", "Not discussed on USFS. ", _xlfn.CONCAT(A63, " (", VLOOKUP(A63, [1]!Table9[#All], 11, FALSE), "; Habitat description: ", C63, ") - Within 1-mi of a CNDDB/SCE/USFS occurrence record (", VLOOKUP(A63, [1]!Table9[#All], 27, FALSE), "). " ))</f>
        <v xml:space="preserve">Not discussed on USFS. </v>
      </c>
      <c r="N63" s="10" t="str">
        <f>IF(D63="No", "-- ", VLOOKUP(A63, [1]!Table9[#All], 29, FALSE))</f>
        <v xml:space="preserve">-- </v>
      </c>
      <c r="O63" s="10" t="str">
        <f>IF(D63="No", "--", VLOOKUP(A63, [1]!Table9[#All], 30, FALSE))</f>
        <v>--</v>
      </c>
      <c r="P63" s="7" t="str">
        <f>IF(D63="No", "Not discussed on USFS. ", IF(VLOOKUP(A63, [1]!Table9[#All], 31, FALSE)="--", "--",  _xlfn.CONCAT(A63, " (", VLOOKUP(A63, [1]!Table9[#All], 11, FALSE), "; Habitat description: ", C63, ") - Within 1-mi of a CNDDB/SCE/USFS occurrence record (", VLOOKUP(A63, [1]!Table9[#All], 31, FALSE), "). " )))</f>
        <v xml:space="preserve">Not discussed on USFS. </v>
      </c>
      <c r="Q63" s="6" t="str">
        <f>IF(D63="No", "Not discussed on USFS. ", IF(VLOOKUP(A63, [1]!Table9[#All], 31, FALSE)="--", "--",  VLOOKUP(A63, [1]!Table9[#All], 32, FALSE)))</f>
        <v xml:space="preserve">Not discussed on USFS. </v>
      </c>
      <c r="R63" s="6" t="str">
        <f>IF(D63="No", "Not discussed on USFS. ", IF(VLOOKUP(A63, [1]!Table9[#All], 31, FALSE)="--", "--", VLOOKUP(A63, [1]!Table9[#All], 33, FALSE)))</f>
        <v xml:space="preserve">Not discussed on USFS. </v>
      </c>
      <c r="S63" s="9" t="s">
        <v>2</v>
      </c>
      <c r="T63" s="8" t="s">
        <v>2</v>
      </c>
      <c r="U63" s="8" t="s">
        <v>2</v>
      </c>
      <c r="V63" s="7" t="s">
        <v>2</v>
      </c>
      <c r="W63" s="6" t="s">
        <v>2</v>
      </c>
      <c r="X63" s="6" t="s">
        <v>2</v>
      </c>
    </row>
    <row r="64" spans="1:24" ht="48" x14ac:dyDescent="0.2">
      <c r="A64" s="20" t="s">
        <v>2316</v>
      </c>
      <c r="B64" s="20" t="str">
        <f>VLOOKUP(A64, [1]!Table9[#All], 2, FALSE)</f>
        <v>Eucnide rupestris</v>
      </c>
      <c r="C64" s="18" t="str">
        <f>VLOOKUP(A64, [1]!Table9[#All], 13, FALSE)</f>
        <v>crevices, cliffs</v>
      </c>
      <c r="D64" s="17" t="str">
        <f>IF(ISNUMBER(SEARCH("1",VLOOKUP(A64, [1]!Table9[#All], 4, FALSE))), "Yes", "No")</f>
        <v>No</v>
      </c>
      <c r="E64" s="16" t="str">
        <f>VLOOKUP(A64, [1]!Table9[#All], 3, FALSE)</f>
        <v>Plant</v>
      </c>
      <c r="F64" s="15" t="str">
        <f>VLOOKUP(A64, [1]!Table9[#All], 26, FALSE)</f>
        <v>Formula</v>
      </c>
      <c r="G64" s="15" t="str">
        <f>IF(D64="No", "--",VLOOKUP(A64, [1]!Table9[#All], 25, FALSE))</f>
        <v>--</v>
      </c>
      <c r="H64" s="14" t="str">
        <f>IF(D64="No", "Not discussed on USFS. ", VLOOKUP(A64, [1]!Table9[#All], 24, FALSE))</f>
        <v xml:space="preserve">Not discussed on USFS. </v>
      </c>
      <c r="I64" s="14" t="str">
        <f>IF(NOT(ISBLANK(#REF!)),  "Pre-activity Survey Required", "")</f>
        <v>Pre-activity Survey Required</v>
      </c>
      <c r="J64" s="13" t="str">
        <f>IF(D64="No", "Not discussed on USFS. ", _xlfn.CONCAT(A64, " (", VLOOKUP(A64, [1]!Table9[#All], 11, FALSE), "; Habitat description: ", C64, ") - Within 1-mi of a CNDDB/SCE/USFS occurrence record (", VLOOKUP(A64, [1]!Table9[#All], 34, FALSE), "). " ))</f>
        <v xml:space="preserve">Not discussed on USFS. </v>
      </c>
      <c r="K64" s="10" t="str">
        <f>IF(D64="No", "-- ", VLOOKUP(A64, [1]!Table9[#All], 35, FALSE))</f>
        <v xml:space="preserve">-- </v>
      </c>
      <c r="L64" s="12" t="str">
        <f>IF(D64="No", "--", VLOOKUP(A64, [1]!Table9[#All], 28, FALSE))</f>
        <v>--</v>
      </c>
      <c r="M64" s="11" t="str">
        <f>IF(D64="No", "Not discussed on USFS. ", _xlfn.CONCAT(A64, " (", VLOOKUP(A64, [1]!Table9[#All], 11, FALSE), "; Habitat description: ", C64, ") - Within 1-mi of a CNDDB/SCE/USFS occurrence record (", VLOOKUP(A64, [1]!Table9[#All], 27, FALSE), "). " ))</f>
        <v xml:space="preserve">Not discussed on USFS. </v>
      </c>
      <c r="N64" s="10" t="str">
        <f>IF(D64="No", "-- ", VLOOKUP(A64, [1]!Table9[#All], 29, FALSE))</f>
        <v xml:space="preserve">-- </v>
      </c>
      <c r="O64" s="10" t="str">
        <f>IF(D64="No", "--", VLOOKUP(A64, [1]!Table9[#All], 30, FALSE))</f>
        <v>--</v>
      </c>
      <c r="P64" s="7" t="str">
        <f>IF(D64="No", "Not discussed on USFS. ", IF(VLOOKUP(A64, [1]!Table9[#All], 31, FALSE)="--", "--",  _xlfn.CONCAT(A64, " (", VLOOKUP(A64, [1]!Table9[#All], 11, FALSE), "; Habitat description: ", C64, ") - Within 1-mi of a CNDDB/SCE/USFS occurrence record (", VLOOKUP(A64, [1]!Table9[#All], 31, FALSE), "). " )))</f>
        <v xml:space="preserve">Not discussed on USFS. </v>
      </c>
      <c r="Q64" s="6" t="str">
        <f>IF(D64="No", "Not discussed on USFS. ", IF(VLOOKUP(A64, [1]!Table9[#All], 31, FALSE)="--", "--",  VLOOKUP(A64, [1]!Table9[#All], 32, FALSE)))</f>
        <v xml:space="preserve">Not discussed on USFS. </v>
      </c>
      <c r="R64" s="6" t="str">
        <f>IF(D64="No", "Not discussed on USFS. ", IF(VLOOKUP(A64, [1]!Table9[#All], 31, FALSE)="--", "--", VLOOKUP(A64, [1]!Table9[#All], 33, FALSE)))</f>
        <v xml:space="preserve">Not discussed on USFS. </v>
      </c>
      <c r="S64" s="9" t="s">
        <v>2</v>
      </c>
      <c r="T64" s="8" t="s">
        <v>2</v>
      </c>
      <c r="U64" s="8" t="s">
        <v>2</v>
      </c>
      <c r="V64" s="7" t="s">
        <v>2</v>
      </c>
      <c r="W64" s="6" t="s">
        <v>2</v>
      </c>
      <c r="X64" s="6" t="s">
        <v>2</v>
      </c>
    </row>
    <row r="65" spans="1:24" ht="156" x14ac:dyDescent="0.2">
      <c r="A65" s="20" t="s">
        <v>2315</v>
      </c>
      <c r="B65" s="20" t="str">
        <f>VLOOKUP(A65, [1]!Table9[#All], 2, FALSE)</f>
        <v>Lupinus antoninus</v>
      </c>
      <c r="C65" s="18" t="str">
        <f>VLOOKUP(A65, [1]!Table9[#All], 13, FALSE)</f>
        <v>open fir forest</v>
      </c>
      <c r="D65" s="17" t="str">
        <f>IF(ISNUMBER(SEARCH("1",VLOOKUP(A65, [1]!Table9[#All], 4, FALSE))), "Yes", "No")</f>
        <v>Yes</v>
      </c>
      <c r="E65" s="16" t="str">
        <f>VLOOKUP(A65, [1]!Table9[#All], 3, FALSE)</f>
        <v>Plant</v>
      </c>
      <c r="F65" s="15" t="str">
        <f>VLOOKUP(A65, [1]!Table9[#All], 26, FALSE)</f>
        <v>Formula</v>
      </c>
      <c r="G65" s="15" t="str">
        <f>IF(D65="No", "--",VLOOKUP(A65, [1]!Table9[#All], 25, FALSE))</f>
        <v>Work area</v>
      </c>
      <c r="H65" s="14" t="str">
        <f>IF(D65="No", "Not discussed on USFS. ", VLOOKUP(A65, [1]!Table9[#All], 24, FALSE))</f>
        <v>--</v>
      </c>
      <c r="I65" s="14" t="str">
        <f>IF(NOT(ISBLANK(#REF!)),  "Pre-activity Survey Required", "")</f>
        <v>Pre-activity Survey Required</v>
      </c>
      <c r="J65" s="13" t="str">
        <f>IF(D65="No", "Not discussed on USFS. ", _xlfn.CONCAT(A65, " (", VLOOKUP(A65, [1]!Table9[#All], 11, FALSE), "; Habitat description: ", C65, ") - Within 1-mi of a CNDDB/SCE/USFS occurrence record (", VLOOKUP(A65, [1]!Table9[#All], 34, FALSE), "). " ))</f>
        <v xml:space="preserve">Anthony Peak lupine (FSS; CRPR 1B.2, Blooming Period: Jun - Jul; Habitat description: open fir forest) - Within 1-mi of a CNDDB/SCE/USFS occurrence record (unsuitable habitat). </v>
      </c>
      <c r="K65" s="10" t="str">
        <f>IF(D65="No", "-- ", VLOOKUP(A65, [1]!Table9[#All], 35, FALSE))</f>
        <v>Standard OMP BMPs.</v>
      </c>
      <c r="L65" s="12" t="str">
        <f>IF(D65="No", "--", VLOOKUP(A65, [1]!Table9[#All], 28, FALSE))</f>
        <v>IIB</v>
      </c>
      <c r="M65" s="11" t="str">
        <f>IF(D65="No", "Not discussed on USFS. ", _xlfn.CONCAT(A65, " (", VLOOKUP(A65, [1]!Table9[#All], 11, FALSE), "; Habitat description: ", C65, ") - Within 1-mi of a CNDDB/SCE/USFS occurrence record (", VLOOKUP(A65, [1]!Table9[#All], 27, FALSE), "). " ))</f>
        <v xml:space="preserve">Anthony Peak lupine (FSS; CRPR 1B.2, Blooming Period: Jun - Jul; Habitat description: open fir forest) - Within 1-mi of a CNDDB/SCE/USFS occurrence record (habitat present). </v>
      </c>
      <c r="N65" s="10" t="str">
        <f>IF(D65="No", "-- ", VLOOKUP(A65, [1]!Table9[#All], 29, FALSE))</f>
        <v xml:space="preserve">BE BMP Plant-1(a)(c-d); 
General Measures and Standard OMP BMPs. </v>
      </c>
      <c r="O65" s="10" t="str">
        <f>IF(D65="No", "--", VLOOKUP(A65, [1]!Table9[#All], 30, FALSE))</f>
        <v xml:space="preserve">Pre-Activity Survey (Anthony Peak lupine): A biological survey is required. 
FSS Plant Avoidance (Anthony Peak lupine): If Anthony Peak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5" s="7" t="str">
        <f>IF(D65="No", "Not discussed on USFS. ", IF(VLOOKUP(A65, [1]!Table9[#All], 31, FALSE)="--", "--",  _xlfn.CONCAT(A65, " (", VLOOKUP(A65, [1]!Table9[#All], 11, FALSE), "; Habitat description: ", C65, ") - Within 1-mi of a CNDDB/SCE/USFS occurrence record (", VLOOKUP(A65, [1]!Table9[#All], 31, FALSE), "). " )))</f>
        <v>--</v>
      </c>
      <c r="Q65" s="6" t="str">
        <f>IF(D65="No", "Not discussed on USFS. ", IF(VLOOKUP(A65, [1]!Table9[#All], 31, FALSE)="--", "--",  VLOOKUP(A65, [1]!Table9[#All], 32, FALSE)))</f>
        <v>--</v>
      </c>
      <c r="R65" s="6" t="str">
        <f>IF(D65="No", "Not discussed on USFS. ", IF(VLOOKUP(A65, [1]!Table9[#All], 31, FALSE)="--", "--", VLOOKUP(A65, [1]!Table9[#All], 33, FALSE)))</f>
        <v>--</v>
      </c>
      <c r="S65" s="9" t="s">
        <v>2</v>
      </c>
      <c r="T65" s="8" t="s">
        <v>2</v>
      </c>
      <c r="U65" s="8" t="s">
        <v>2</v>
      </c>
      <c r="V65" s="7" t="s">
        <v>2</v>
      </c>
      <c r="W65" s="6" t="s">
        <v>2</v>
      </c>
      <c r="X65" s="6" t="s">
        <v>2</v>
      </c>
    </row>
    <row r="66" spans="1:24" ht="48" x14ac:dyDescent="0.2">
      <c r="A66" s="20" t="s">
        <v>2314</v>
      </c>
      <c r="B66" s="20" t="str">
        <f>VLOOKUP(A66, [1]!Table9[#All], 2, FALSE)</f>
        <v>Eriogonum nudum var. psychicola</v>
      </c>
      <c r="C66" s="18" t="str">
        <f>VLOOKUP(A66, [1]!Table9[#All], 13, FALSE)</f>
        <v>sand</v>
      </c>
      <c r="D66" s="17" t="str">
        <f>IF(ISNUMBER(SEARCH("1",VLOOKUP(A66, [1]!Table9[#All], 4, FALSE))), "Yes", "No")</f>
        <v>No</v>
      </c>
      <c r="E66" s="16" t="str">
        <f>VLOOKUP(A66, [1]!Table9[#All], 3, FALSE)</f>
        <v>Plant</v>
      </c>
      <c r="F66" s="15" t="str">
        <f>VLOOKUP(A66, [1]!Table9[#All], 26, FALSE)</f>
        <v>Formula</v>
      </c>
      <c r="G66" s="15" t="str">
        <f>IF(D66="No", "--",VLOOKUP(A66, [1]!Table9[#All], 25, FALSE))</f>
        <v>--</v>
      </c>
      <c r="H66" s="14" t="str">
        <f>IF(D66="No", "Not discussed on USFS. ", VLOOKUP(A66, [1]!Table9[#All], 24, FALSE))</f>
        <v xml:space="preserve">Not discussed on USFS. </v>
      </c>
      <c r="I66" s="14" t="str">
        <f>IF(NOT(ISBLANK(#REF!)),  "Pre-activity Survey Required", "")</f>
        <v>Pre-activity Survey Required</v>
      </c>
      <c r="J66" s="13" t="str">
        <f>IF(D66="No", "Not discussed on USFS. ", _xlfn.CONCAT(A66, " (", VLOOKUP(A66, [1]!Table9[#All], 11, FALSE), "; Habitat description: ", C66, ") - Within 1-mi of a CNDDB/SCE/USFS occurrence record (", VLOOKUP(A66, [1]!Table9[#All], 34, FALSE), "). " ))</f>
        <v xml:space="preserve">Not discussed on USFS. </v>
      </c>
      <c r="K66" s="10" t="str">
        <f>IF(D66="No", "-- ", VLOOKUP(A66, [1]!Table9[#All], 35, FALSE))</f>
        <v xml:space="preserve">-- </v>
      </c>
      <c r="L66" s="12" t="str">
        <f>IF(D66="No", "--", VLOOKUP(A66, [1]!Table9[#All], 28, FALSE))</f>
        <v>--</v>
      </c>
      <c r="M66" s="11" t="str">
        <f>IF(D66="No", "Not discussed on USFS. ", _xlfn.CONCAT(A66, " (", VLOOKUP(A66, [1]!Table9[#All], 11, FALSE), "; Habitat description: ", C66, ") - Within 1-mi of a CNDDB/SCE/USFS occurrence record (", VLOOKUP(A66, [1]!Table9[#All], 27, FALSE), "). " ))</f>
        <v xml:space="preserve">Not discussed on USFS. </v>
      </c>
      <c r="N66" s="10" t="str">
        <f>IF(D66="No", "-- ", VLOOKUP(A66, [1]!Table9[#All], 29, FALSE))</f>
        <v xml:space="preserve">-- </v>
      </c>
      <c r="O66" s="10" t="str">
        <f>IF(D66="No", "--", VLOOKUP(A66, [1]!Table9[#All], 30, FALSE))</f>
        <v>--</v>
      </c>
      <c r="P66" s="7" t="str">
        <f>IF(D66="No", "Not discussed on USFS. ", IF(VLOOKUP(A66, [1]!Table9[#All], 31, FALSE)="--", "--",  _xlfn.CONCAT(A66, " (", VLOOKUP(A66, [1]!Table9[#All], 11, FALSE), "; Habitat description: ", C66, ") - Within 1-mi of a CNDDB/SCE/USFS occurrence record (", VLOOKUP(A66, [1]!Table9[#All], 31, FALSE), "). " )))</f>
        <v xml:space="preserve">Not discussed on USFS. </v>
      </c>
      <c r="Q66" s="6" t="str">
        <f>IF(D66="No", "Not discussed on USFS. ", IF(VLOOKUP(A66, [1]!Table9[#All], 31, FALSE)="--", "--",  VLOOKUP(A66, [1]!Table9[#All], 32, FALSE)))</f>
        <v xml:space="preserve">Not discussed on USFS. </v>
      </c>
      <c r="R66" s="6" t="str">
        <f>IF(D66="No", "Not discussed on USFS. ", IF(VLOOKUP(A66, [1]!Table9[#All], 31, FALSE)="--", "--", VLOOKUP(A66, [1]!Table9[#All], 33, FALSE)))</f>
        <v xml:space="preserve">Not discussed on USFS. </v>
      </c>
      <c r="S66" s="9" t="s">
        <v>2</v>
      </c>
      <c r="T66" s="8" t="s">
        <v>2</v>
      </c>
      <c r="U66" s="8" t="s">
        <v>2</v>
      </c>
      <c r="V66" s="7" t="s">
        <v>2</v>
      </c>
      <c r="W66" s="6" t="s">
        <v>2</v>
      </c>
      <c r="X66" s="6" t="s">
        <v>2</v>
      </c>
    </row>
    <row r="67" spans="1:24" ht="180" x14ac:dyDescent="0.2">
      <c r="A67" s="20" t="s">
        <v>2313</v>
      </c>
      <c r="B67" s="20" t="str">
        <f>VLOOKUP(A67, [1]!Table9[#All], 2, FALSE)</f>
        <v>Oenothera deltoides ssp. howellii</v>
      </c>
      <c r="C67" s="18" t="str">
        <f>VLOOKUP(A67, [1]!Table9[#All], 13, FALSE)</f>
        <v>sandy bluffs, dunes</v>
      </c>
      <c r="D67" s="17" t="str">
        <f>IF(ISNUMBER(SEARCH("1",VLOOKUP(A67, [1]!Table9[#All], 4, FALSE))), "Yes", "No")</f>
        <v>Yes</v>
      </c>
      <c r="E67" s="16" t="str">
        <f>VLOOKUP(A67, [1]!Table9[#All], 3, FALSE)</f>
        <v>Plant</v>
      </c>
      <c r="F67" s="15" t="str">
        <f>VLOOKUP(A67, [1]!Table9[#All], 26, FALSE)</f>
        <v>Formula</v>
      </c>
      <c r="G67" s="15" t="str">
        <f>IF(D67="No", "--",VLOOKUP(A67, [1]!Table9[#All], 25, FALSE))</f>
        <v>Work area</v>
      </c>
      <c r="H67" s="14" t="str">
        <f>IF(D67="No", "Not discussed on USFS. ", VLOOKUP(A67, [1]!Table9[#All], 24, FALSE))</f>
        <v>--</v>
      </c>
      <c r="I67" s="14" t="str">
        <f>IF(NOT(ISBLANK(#REF!)),  "Pre-activity Survey Required", "")</f>
        <v>Pre-activity Survey Required</v>
      </c>
      <c r="J67" s="13" t="str">
        <f>IF(D67="No", "Not discussed on USFS. ", _xlfn.CONCAT(A67, " (", VLOOKUP(A67, [1]!Table9[#All], 11, FALSE), "; Habitat description: ", C67, ") - Within 1-mi of a CNDDB/SCE/USFS occurrence record (", VLOOKUP(A67, [1]!Table9[#All], 34, FALSE), "). " ))</f>
        <v xml:space="preserve">Antioch Dunes evening-primrose (FE; SE; CRPR 1B.1, Blooming Period: Mar - Sep; Habitat description: sandy bluffs, dunes) - Within 1-mi of a CNDDB/SCE/USFS occurrence record (unsuitable habitat). </v>
      </c>
      <c r="K67" s="10" t="str">
        <f>IF(D67="No", "-- ", VLOOKUP(A67, [1]!Table9[#All], 35, FALSE))</f>
        <v xml:space="preserve">RPM Plant 1; 
Standard OMP BMPs. </v>
      </c>
      <c r="L67" s="12" t="str">
        <f>IF(D67="No", "--", VLOOKUP(A67, [1]!Table9[#All], 28, FALSE))</f>
        <v>IIB</v>
      </c>
      <c r="M67" s="11" t="str">
        <f>IF(D67="No", "Not discussed on USFS. ", _xlfn.CONCAT(A67, " (", VLOOKUP(A67, [1]!Table9[#All], 11, FALSE), "; Habitat description: ", C67, ") - Within 1-mi of a CNDDB/SCE/USFS occurrence record (", VLOOKUP(A67, [1]!Table9[#All], 27, FALSE), "). " ))</f>
        <v xml:space="preserve">Antioch Dunes evening-primrose (FE; SE; CRPR 1B.1, Blooming Period: Mar - Sep; Habitat description: sandy bluffs, dunes) - Within 1-mi of a CNDDB/SCE/USFS occurrence record (habitat present). </v>
      </c>
      <c r="N67" s="10" t="str">
        <f>IF(D67="No", "-- ", VLOOKUP(A67, [1]!Table9[#All], 29, FALSE))</f>
        <v xml:space="preserve">RPM Plant-1-4; 
General Measures and Standard OMP BMPs. </v>
      </c>
      <c r="O67" s="10" t="str">
        <f>IF(D67="No", "--", VLOOKUP(A67, [1]!Table9[#All], 30, FALSE))</f>
        <v xml:space="preserve">Rare Plant Survey and Avoidance (Antioch Dunes evening-primrose): A qualified botanist will conduct a rare plant survey for Antioch Dunes evening-primrose within blooming season, verified by a reference population. All federally-listed plants within 100 feet of the work area will be flagged for avoidance. Coordination with Environmental Services Department will be required if full avoidance cannot be achieved. 
Schedule Limitation (Antioch Dunes evening-primrose): Schedule all work in the year rare plant surveys are conducted. Work can occur only after rare plant surveys occur. If work gets delayed for a subsequent year, contact Environmental Services Department. 
General Measures and Standard OMP BMPs. </v>
      </c>
      <c r="P67" s="7" t="str">
        <f>IF(D67="No", "Not discussed on USFS. ", IF(VLOOKUP(A67, [1]!Table9[#All], 31, FALSE)="--", "--",  _xlfn.CONCAT(A67, " (", VLOOKUP(A67, [1]!Table9[#All], 11, FALSE), "; Habitat description: ", C67, ") - Within 1-mi of a CNDDB/SCE/USFS occurrence record (", VLOOKUP(A67, [1]!Table9[#All], 31, FALSE), "). " )))</f>
        <v>--</v>
      </c>
      <c r="Q67" s="6" t="str">
        <f>IF(D67="No", "Not discussed on USFS. ", IF(VLOOKUP(A67, [1]!Table9[#All], 31, FALSE)="--", "--",  VLOOKUP(A67, [1]!Table9[#All], 32, FALSE)))</f>
        <v>--</v>
      </c>
      <c r="R67" s="6" t="str">
        <f>IF(D67="No", "Not discussed on USFS. ", IF(VLOOKUP(A67, [1]!Table9[#All], 31, FALSE)="--", "--", VLOOKUP(A67, [1]!Table9[#All], 33, FALSE)))</f>
        <v>--</v>
      </c>
      <c r="S67" s="9" t="s">
        <v>2</v>
      </c>
      <c r="T67" s="8" t="s">
        <v>2</v>
      </c>
      <c r="U67" s="8" t="s">
        <v>2</v>
      </c>
      <c r="V67" s="7" t="s">
        <v>2</v>
      </c>
      <c r="W67" s="6" t="s">
        <v>2</v>
      </c>
      <c r="X67" s="6" t="s">
        <v>2</v>
      </c>
    </row>
    <row r="68" spans="1:24" ht="60" x14ac:dyDescent="0.2">
      <c r="A68" s="20" t="s">
        <v>2312</v>
      </c>
      <c r="B68" s="20" t="str">
        <f>VLOOKUP(A68, [1]!Table9[#All], 2, FALSE)</f>
        <v>Speyeria nokomis apacheana</v>
      </c>
      <c r="C68" s="18" t="str">
        <f>VLOOKUP(A68, [1]!Table9[#All], 13, FALSE)</f>
        <v>arid habitats, including deserts and grassy areas</v>
      </c>
      <c r="D68" s="17" t="str">
        <f>IF(ISNUMBER(SEARCH("1",VLOOKUP(A68, [1]!Table9[#All], 4, FALSE))), "Yes", "No")</f>
        <v>Yes</v>
      </c>
      <c r="E68" s="16" t="str">
        <f>VLOOKUP(A68, [1]!Table9[#All], 3, FALSE)</f>
        <v>Invertebrate</v>
      </c>
      <c r="F68" s="15" t="str">
        <f>VLOOKUP(A68, [1]!Table9[#All], 26, FALSE)</f>
        <v>Formula</v>
      </c>
      <c r="G68" s="15" t="str">
        <f>IF(D68="No", "--",VLOOKUP(A68, [1]!Table9[#All], 25, FALSE))</f>
        <v>Work area</v>
      </c>
      <c r="H68" s="14" t="str">
        <f>IF(D68="No", "Not discussed on USFS. ", VLOOKUP(A68, [1]!Table9[#All], 24, FALSE))</f>
        <v>--</v>
      </c>
      <c r="I68" s="14" t="str">
        <f>IF(NOT(ISBLANK(#REF!)),  "Pre-activity Survey Required", "")</f>
        <v>Pre-activity Survey Required</v>
      </c>
      <c r="J68" s="13" t="str">
        <f>IF(D68="No", "Not discussed on USFS. ", _xlfn.CONCAT(A68, " (", VLOOKUP(A68, [1]!Table9[#All], 11, FALSE), "; Habitat description: ", C68, ") - Within 1-mi of a CNDDB/SCE/USFS occurrence record (", VLOOKUP(A68, [1]!Table9[#All], 34, FALSE), "). " ))</f>
        <v xml:space="preserve">Apache fritillary (INF:SCC; Habitat description: arid habitats, including deserts and grassy areas) - Within 1-mi of a CNDDB/SCE/USFS occurrence record (unsuitable habitat). </v>
      </c>
      <c r="K68" s="10" t="str">
        <f>IF(D68="No", "-- ", VLOOKUP(A68, [1]!Table9[#All], 35, FALSE))</f>
        <v>Standard OMP BMPs.</v>
      </c>
      <c r="L68" s="12" t="str">
        <f>IF(D68="No", "--", VLOOKUP(A68, [1]!Table9[#All], 28, FALSE))</f>
        <v>IIB</v>
      </c>
      <c r="M68" s="11" t="str">
        <f>IF(D68="No", "Not discussed on USFS. ", _xlfn.CONCAT(A68, " (", VLOOKUP(A68, [1]!Table9[#All], 11, FALSE), "; Habitat description: ", C68, ") - Within 1-mi of a CNDDB/SCE/USFS occurrence record (", VLOOKUP(A68, [1]!Table9[#All], 27, FALSE), "). " ))</f>
        <v xml:space="preserve">Apache fritillary (INF:SCC; Habitat description: arid habitats, including deserts and grassy areas) - Within 1-mi of a CNDDB/SCE/USFS occurrence record (habitat present). </v>
      </c>
      <c r="N68" s="10" t="str">
        <f>IF(D68="No", "-- ", VLOOKUP(A68, [1]!Table9[#All], 29, FALSE))</f>
        <v xml:space="preserve">General Measures and Standard OMP BMPs. </v>
      </c>
      <c r="O68" s="10" t="str">
        <f>IF(D68="No", "--", VLOOKUP(A68, [1]!Table9[#All], 30, FALSE))</f>
        <v xml:space="preserve">General Measures and Standard OMP BMPs. </v>
      </c>
      <c r="P68" s="7" t="str">
        <f>IF(D68="No", "Not discussed on USFS. ", IF(VLOOKUP(A68, [1]!Table9[#All], 31, FALSE)="--", "--",  _xlfn.CONCAT(A68, " (", VLOOKUP(A68, [1]!Table9[#All], 11, FALSE), "; Habitat description: ", C68, ") - Within 1-mi of a CNDDB/SCE/USFS occurrence record (", VLOOKUP(A68, [1]!Table9[#All], 31, FALSE), "). " )))</f>
        <v>--</v>
      </c>
      <c r="Q68" s="6" t="str">
        <f>IF(D68="No", "Not discussed on USFS. ", IF(VLOOKUP(A68, [1]!Table9[#All], 31, FALSE)="--", "--",  VLOOKUP(A68, [1]!Table9[#All], 32, FALSE)))</f>
        <v>--</v>
      </c>
      <c r="R68" s="6" t="str">
        <f>IF(D68="No", "Not discussed on USFS. ", IF(VLOOKUP(A68, [1]!Table9[#All], 31, FALSE)="--", "--", VLOOKUP(A68, [1]!Table9[#All], 33, FALSE)))</f>
        <v>--</v>
      </c>
      <c r="S68" s="9" t="s">
        <v>2</v>
      </c>
      <c r="T68" s="8" t="s">
        <v>2</v>
      </c>
      <c r="U68" s="8" t="s">
        <v>2</v>
      </c>
      <c r="V68" s="7" t="s">
        <v>2</v>
      </c>
      <c r="W68" s="6" t="s">
        <v>2</v>
      </c>
      <c r="X68" s="6" t="s">
        <v>2</v>
      </c>
    </row>
    <row r="69" spans="1:24" ht="48" x14ac:dyDescent="0.2">
      <c r="A69" s="20" t="s">
        <v>2311</v>
      </c>
      <c r="B69" s="20" t="str">
        <f>VLOOKUP(A69, [1]!Table9[#All], 2, FALSE)</f>
        <v>Muhlenbergia utilis</v>
      </c>
      <c r="C69" s="18" t="str">
        <f>VLOOKUP(A69, [1]!Table9[#All], 13, FALSE)</f>
        <v>wet sites along streams, ponds</v>
      </c>
      <c r="D69" s="17" t="str">
        <f>IF(ISNUMBER(SEARCH("1",VLOOKUP(A69, [1]!Table9[#All], 4, FALSE))), "Yes", "No")</f>
        <v>No</v>
      </c>
      <c r="E69" s="16" t="str">
        <f>VLOOKUP(A69, [1]!Table9[#All], 3, FALSE)</f>
        <v>Plant</v>
      </c>
      <c r="F69" s="15" t="str">
        <f>VLOOKUP(A69, [1]!Table9[#All], 26, FALSE)</f>
        <v>Formula</v>
      </c>
      <c r="G69" s="15" t="str">
        <f>IF(D69="No", "--",VLOOKUP(A69, [1]!Table9[#All], 25, FALSE))</f>
        <v>--</v>
      </c>
      <c r="H69" s="14" t="str">
        <f>IF(D69="No", "Not discussed on USFS. ", VLOOKUP(A69, [1]!Table9[#All], 24, FALSE))</f>
        <v xml:space="preserve">Not discussed on USFS. </v>
      </c>
      <c r="I69" s="14" t="str">
        <f>IF(NOT(ISBLANK(#REF!)),  "Pre-activity Survey Required", "")</f>
        <v>Pre-activity Survey Required</v>
      </c>
      <c r="J69" s="13" t="str">
        <f>IF(D69="No", "Not discussed on USFS. ", _xlfn.CONCAT(A69, " (", VLOOKUP(A69, [1]!Table9[#All], 11, FALSE), "; Habitat description: ", C69, ") - Within 1-mi of a CNDDB/SCE/USFS occurrence record (", VLOOKUP(A69, [1]!Table9[#All], 34, FALSE), "). " ))</f>
        <v xml:space="preserve">Not discussed on USFS. </v>
      </c>
      <c r="K69" s="10" t="str">
        <f>IF(D69="No", "-- ", VLOOKUP(A69, [1]!Table9[#All], 35, FALSE))</f>
        <v xml:space="preserve">-- </v>
      </c>
      <c r="L69" s="12" t="str">
        <f>IF(D69="No", "--", VLOOKUP(A69, [1]!Table9[#All], 28, FALSE))</f>
        <v>--</v>
      </c>
      <c r="M69" s="11" t="str">
        <f>IF(D69="No", "Not discussed on USFS. ", _xlfn.CONCAT(A69, " (", VLOOKUP(A69, [1]!Table9[#All], 11, FALSE), "; Habitat description: ", C69, ") - Within 1-mi of a CNDDB/SCE/USFS occurrence record (", VLOOKUP(A69, [1]!Table9[#All], 27, FALSE), "). " ))</f>
        <v xml:space="preserve">Not discussed on USFS. </v>
      </c>
      <c r="N69" s="10" t="str">
        <f>IF(D69="No", "-- ", VLOOKUP(A69, [1]!Table9[#All], 29, FALSE))</f>
        <v xml:space="preserve">-- </v>
      </c>
      <c r="O69" s="10" t="str">
        <f>IF(D69="No", "--", VLOOKUP(A69, [1]!Table9[#All], 30, FALSE))</f>
        <v>--</v>
      </c>
      <c r="P69" s="7" t="str">
        <f>IF(D69="No", "Not discussed on USFS. ", IF(VLOOKUP(A69, [1]!Table9[#All], 31, FALSE)="--", "--",  _xlfn.CONCAT(A69, " (", VLOOKUP(A69, [1]!Table9[#All], 11, FALSE), "; Habitat description: ", C69, ") - Within 1-mi of a CNDDB/SCE/USFS occurrence record (", VLOOKUP(A69, [1]!Table9[#All], 31, FALSE), "). " )))</f>
        <v xml:space="preserve">Not discussed on USFS. </v>
      </c>
      <c r="Q69" s="6" t="str">
        <f>IF(D69="No", "Not discussed on USFS. ", IF(VLOOKUP(A69, [1]!Table9[#All], 31, FALSE)="--", "--",  VLOOKUP(A69, [1]!Table9[#All], 32, FALSE)))</f>
        <v xml:space="preserve">Not discussed on USFS. </v>
      </c>
      <c r="R69" s="6" t="str">
        <f>IF(D69="No", "Not discussed on USFS. ", IF(VLOOKUP(A69, [1]!Table9[#All], 31, FALSE)="--", "--", VLOOKUP(A69, [1]!Table9[#All], 33, FALSE)))</f>
        <v xml:space="preserve">Not discussed on USFS. </v>
      </c>
      <c r="S69" s="9" t="s">
        <v>2</v>
      </c>
      <c r="T69" s="8" t="s">
        <v>2</v>
      </c>
      <c r="U69" s="8" t="s">
        <v>2</v>
      </c>
      <c r="V69" s="7" t="s">
        <v>2</v>
      </c>
      <c r="W69" s="6" t="s">
        <v>2</v>
      </c>
      <c r="X69" s="6" t="s">
        <v>2</v>
      </c>
    </row>
    <row r="70" spans="1:24" ht="48" x14ac:dyDescent="0.2">
      <c r="A70" s="20" t="s">
        <v>2310</v>
      </c>
      <c r="B70" s="20" t="str">
        <f>VLOOKUP(A70, [1]!Table9[#All], 2, FALSE)</f>
        <v>Aphanisma blitoides</v>
      </c>
      <c r="C70" s="18" t="str">
        <f>VLOOKUP(A70, [1]!Table9[#All], 13, FALSE)</f>
        <v>coastal scrub, bluffs, saline sand</v>
      </c>
      <c r="D70" s="17" t="str">
        <f>IF(ISNUMBER(SEARCH("1",VLOOKUP(A70, [1]!Table9[#All], 4, FALSE))), "Yes", "No")</f>
        <v>No</v>
      </c>
      <c r="E70" s="16" t="str">
        <f>VLOOKUP(A70, [1]!Table9[#All], 3, FALSE)</f>
        <v>Plant</v>
      </c>
      <c r="F70" s="15" t="str">
        <f>VLOOKUP(A70, [1]!Table9[#All], 26, FALSE)</f>
        <v>Formula</v>
      </c>
      <c r="G70" s="15" t="str">
        <f>IF(D70="No", "--",VLOOKUP(A70, [1]!Table9[#All], 25, FALSE))</f>
        <v>--</v>
      </c>
      <c r="H70" s="14" t="str">
        <f>IF(D70="No", "Not discussed on USFS. ", VLOOKUP(A70, [1]!Table9[#All], 24, FALSE))</f>
        <v xml:space="preserve">Not discussed on USFS. </v>
      </c>
      <c r="I70" s="14" t="str">
        <f>IF(NOT(ISBLANK(#REF!)),  "Pre-activity Survey Required", "")</f>
        <v>Pre-activity Survey Required</v>
      </c>
      <c r="J70" s="13" t="str">
        <f>IF(D70="No", "Not discussed on USFS. ", _xlfn.CONCAT(A70, " (", VLOOKUP(A70, [1]!Table9[#All], 11, FALSE), "; Habitat description: ", C70, ") - Within 1-mi of a CNDDB/SCE/USFS occurrence record (", VLOOKUP(A70, [1]!Table9[#All], 34, FALSE), "). " ))</f>
        <v xml:space="preserve">Not discussed on USFS. </v>
      </c>
      <c r="K70" s="10" t="str">
        <f>IF(D70="No", "-- ", VLOOKUP(A70, [1]!Table9[#All], 35, FALSE))</f>
        <v xml:space="preserve">-- </v>
      </c>
      <c r="L70" s="12" t="str">
        <f>IF(D70="No", "--", VLOOKUP(A70, [1]!Table9[#All], 28, FALSE))</f>
        <v>--</v>
      </c>
      <c r="M70" s="11" t="str">
        <f>IF(D70="No", "Not discussed on USFS. ", _xlfn.CONCAT(A70, " (", VLOOKUP(A70, [1]!Table9[#All], 11, FALSE), "; Habitat description: ", C70, ") - Within 1-mi of a CNDDB/SCE/USFS occurrence record (", VLOOKUP(A70, [1]!Table9[#All], 27, FALSE), "). " ))</f>
        <v xml:space="preserve">Not discussed on USFS. </v>
      </c>
      <c r="N70" s="10" t="str">
        <f>IF(D70="No", "-- ", VLOOKUP(A70, [1]!Table9[#All], 29, FALSE))</f>
        <v xml:space="preserve">-- </v>
      </c>
      <c r="O70" s="10" t="str">
        <f>IF(D70="No", "--", VLOOKUP(A70, [1]!Table9[#All], 30, FALSE))</f>
        <v>--</v>
      </c>
      <c r="P70" s="7" t="str">
        <f>IF(D70="No", "Not discussed on USFS. ", IF(VLOOKUP(A70, [1]!Table9[#All], 31, FALSE)="--", "--",  _xlfn.CONCAT(A70, " (", VLOOKUP(A70, [1]!Table9[#All], 11, FALSE), "; Habitat description: ", C70, ") - Within 1-mi of a CNDDB/SCE/USFS occurrence record (", VLOOKUP(A70, [1]!Table9[#All], 31, FALSE), "). " )))</f>
        <v xml:space="preserve">Not discussed on USFS. </v>
      </c>
      <c r="Q70" s="6" t="str">
        <f>IF(D70="No", "Not discussed on USFS. ", IF(VLOOKUP(A70, [1]!Table9[#All], 31, FALSE)="--", "--",  VLOOKUP(A70, [1]!Table9[#All], 32, FALSE)))</f>
        <v xml:space="preserve">Not discussed on USFS. </v>
      </c>
      <c r="R70" s="6" t="str">
        <f>IF(D70="No", "Not discussed on USFS. ", IF(VLOOKUP(A70, [1]!Table9[#All], 31, FALSE)="--", "--", VLOOKUP(A70, [1]!Table9[#All], 33, FALSE)))</f>
        <v xml:space="preserve">Not discussed on USFS. </v>
      </c>
      <c r="S70" s="9" t="s">
        <v>2</v>
      </c>
      <c r="T70" s="8" t="s">
        <v>2</v>
      </c>
      <c r="U70" s="8" t="s">
        <v>2</v>
      </c>
      <c r="V70" s="7" t="s">
        <v>2</v>
      </c>
      <c r="W70" s="6" t="s">
        <v>2</v>
      </c>
      <c r="X70" s="6" t="s">
        <v>2</v>
      </c>
    </row>
    <row r="71" spans="1:24" ht="80" x14ac:dyDescent="0.2">
      <c r="A71" s="20" t="s">
        <v>2309</v>
      </c>
      <c r="B71" s="20" t="str">
        <f>VLOOKUP(A71, [1]!Table9[#All], 2, FALSE)</f>
        <v>Sedum oblanceolatum</v>
      </c>
      <c r="C71" s="18" t="str">
        <f>VLOOKUP(A71, [1]!Table9[#All], 13, FALSE)</f>
        <v>dry rocky slopes, sunny outcrops, ridgelines, on serpentine and non-serpentine substrates</v>
      </c>
      <c r="D71" s="17" t="str">
        <f>IF(ISNUMBER(SEARCH("1",VLOOKUP(A71, [1]!Table9[#All], 4, FALSE))), "Yes", "No")</f>
        <v>No</v>
      </c>
      <c r="E71" s="16" t="str">
        <f>VLOOKUP(A71, [1]!Table9[#All], 3, FALSE)</f>
        <v>Plant</v>
      </c>
      <c r="F71" s="15" t="str">
        <f>VLOOKUP(A71, [1]!Table9[#All], 26, FALSE)</f>
        <v>Formula</v>
      </c>
      <c r="G71" s="15" t="str">
        <f>IF(D71="No", "--",VLOOKUP(A71, [1]!Table9[#All], 25, FALSE))</f>
        <v>--</v>
      </c>
      <c r="H71" s="14" t="str">
        <f>IF(D71="No", "Not discussed on USFS. ", VLOOKUP(A71, [1]!Table9[#All], 24, FALSE))</f>
        <v xml:space="preserve">Not discussed on USFS. </v>
      </c>
      <c r="I71" s="14" t="str">
        <f>IF(NOT(ISBLANK(#REF!)),  "Pre-activity Survey Required", "")</f>
        <v>Pre-activity Survey Required</v>
      </c>
      <c r="J71" s="13" t="str">
        <f>IF(D71="No", "Not discussed on USFS. ", _xlfn.CONCAT(A71, " (", VLOOKUP(A71, [1]!Table9[#All], 11, FALSE), "; Habitat description: ", C71, ") - Within 1-mi of a CNDDB/SCE/USFS occurrence record (", VLOOKUP(A71, [1]!Table9[#All], 34, FALSE), "). " ))</f>
        <v xml:space="preserve">Not discussed on USFS. </v>
      </c>
      <c r="K71" s="10" t="str">
        <f>IF(D71="No", "-- ", VLOOKUP(A71, [1]!Table9[#All], 35, FALSE))</f>
        <v xml:space="preserve">-- </v>
      </c>
      <c r="L71" s="12" t="str">
        <f>IF(D71="No", "--", VLOOKUP(A71, [1]!Table9[#All], 28, FALSE))</f>
        <v>--</v>
      </c>
      <c r="M71" s="11" t="str">
        <f>IF(D71="No", "Not discussed on USFS. ", _xlfn.CONCAT(A71, " (", VLOOKUP(A71, [1]!Table9[#All], 11, FALSE), "; Habitat description: ", C71, ") - Within 1-mi of a CNDDB/SCE/USFS occurrence record (", VLOOKUP(A71, [1]!Table9[#All], 27, FALSE), "). " ))</f>
        <v xml:space="preserve">Not discussed on USFS. </v>
      </c>
      <c r="N71" s="10" t="str">
        <f>IF(D71="No", "-- ", VLOOKUP(A71, [1]!Table9[#All], 29, FALSE))</f>
        <v xml:space="preserve">-- </v>
      </c>
      <c r="O71" s="10" t="str">
        <f>IF(D71="No", "--", VLOOKUP(A71, [1]!Table9[#All], 30, FALSE))</f>
        <v>--</v>
      </c>
      <c r="P71" s="7" t="str">
        <f>IF(D71="No", "Not discussed on USFS. ", IF(VLOOKUP(A71, [1]!Table9[#All], 31, FALSE)="--", "--",  _xlfn.CONCAT(A71, " (", VLOOKUP(A71, [1]!Table9[#All], 11, FALSE), "; Habitat description: ", C71, ") - Within 1-mi of a CNDDB/SCE/USFS occurrence record (", VLOOKUP(A71, [1]!Table9[#All], 31, FALSE), "). " )))</f>
        <v xml:space="preserve">Not discussed on USFS. </v>
      </c>
      <c r="Q71" s="6" t="str">
        <f>IF(D71="No", "Not discussed on USFS. ", IF(VLOOKUP(A71, [1]!Table9[#All], 31, FALSE)="--", "--",  VLOOKUP(A71, [1]!Table9[#All], 32, FALSE)))</f>
        <v xml:space="preserve">Not discussed on USFS. </v>
      </c>
      <c r="R71" s="6" t="str">
        <f>IF(D71="No", "Not discussed on USFS. ", IF(VLOOKUP(A71, [1]!Table9[#All], 31, FALSE)="--", "--", VLOOKUP(A71, [1]!Table9[#All], 33, FALSE)))</f>
        <v xml:space="preserve">Not discussed on USFS. </v>
      </c>
      <c r="S71" s="9" t="s">
        <v>2</v>
      </c>
      <c r="T71" s="8" t="s">
        <v>2</v>
      </c>
      <c r="U71" s="8" t="s">
        <v>2</v>
      </c>
      <c r="V71" s="7" t="s">
        <v>2</v>
      </c>
      <c r="W71" s="6" t="s">
        <v>2</v>
      </c>
      <c r="X71" s="6" t="s">
        <v>2</v>
      </c>
    </row>
    <row r="72" spans="1:24" ht="48" x14ac:dyDescent="0.2">
      <c r="A72" s="20" t="s">
        <v>2308</v>
      </c>
      <c r="B72" s="20" t="str">
        <f>VLOOKUP(A72, [1]!Table9[#All], 2, FALSE)</f>
        <v>Muhlenbergia appressa</v>
      </c>
      <c r="C72" s="18" t="str">
        <f>VLOOKUP(A72, [1]!Table9[#All], 13, FALSE)</f>
        <v>open canyon bottoms, rocky slopes</v>
      </c>
      <c r="D72" s="17" t="str">
        <f>IF(ISNUMBER(SEARCH("1",VLOOKUP(A72, [1]!Table9[#All], 4, FALSE))), "Yes", "No")</f>
        <v>No</v>
      </c>
      <c r="E72" s="16" t="str">
        <f>VLOOKUP(A72, [1]!Table9[#All], 3, FALSE)</f>
        <v>Plant</v>
      </c>
      <c r="F72" s="15" t="str">
        <f>VLOOKUP(A72, [1]!Table9[#All], 26, FALSE)</f>
        <v>Formula</v>
      </c>
      <c r="G72" s="15" t="str">
        <f>IF(D72="No", "--",VLOOKUP(A72, [1]!Table9[#All], 25, FALSE))</f>
        <v>--</v>
      </c>
      <c r="H72" s="14" t="str">
        <f>IF(D72="No", "Not discussed on USFS. ", VLOOKUP(A72, [1]!Table9[#All], 24, FALSE))</f>
        <v xml:space="preserve">Not discussed on USFS. </v>
      </c>
      <c r="I72" s="14" t="str">
        <f>IF(NOT(ISBLANK(#REF!)),  "Pre-activity Survey Required", "")</f>
        <v>Pre-activity Survey Required</v>
      </c>
      <c r="J72" s="13" t="str">
        <f>IF(D72="No", "Not discussed on USFS. ", _xlfn.CONCAT(A72, " (", VLOOKUP(A72, [1]!Table9[#All], 11, FALSE), "; Habitat description: ", C72, ") - Within 1-mi of a CNDDB/SCE/USFS occurrence record (", VLOOKUP(A72, [1]!Table9[#All], 34, FALSE), "). " ))</f>
        <v xml:space="preserve">Not discussed on USFS. </v>
      </c>
      <c r="K72" s="10" t="str">
        <f>IF(D72="No", "-- ", VLOOKUP(A72, [1]!Table9[#All], 35, FALSE))</f>
        <v xml:space="preserve">-- </v>
      </c>
      <c r="L72" s="12" t="str">
        <f>IF(D72="No", "--", VLOOKUP(A72, [1]!Table9[#All], 28, FALSE))</f>
        <v>--</v>
      </c>
      <c r="M72" s="11" t="str">
        <f>IF(D72="No", "Not discussed on USFS. ", _xlfn.CONCAT(A72, " (", VLOOKUP(A72, [1]!Table9[#All], 11, FALSE), "; Habitat description: ", C72, ") - Within 1-mi of a CNDDB/SCE/USFS occurrence record (", VLOOKUP(A72, [1]!Table9[#All], 27, FALSE), "). " ))</f>
        <v xml:space="preserve">Not discussed on USFS. </v>
      </c>
      <c r="N72" s="10" t="str">
        <f>IF(D72="No", "-- ", VLOOKUP(A72, [1]!Table9[#All], 29, FALSE))</f>
        <v xml:space="preserve">-- </v>
      </c>
      <c r="O72" s="10" t="str">
        <f>IF(D72="No", "--", VLOOKUP(A72, [1]!Table9[#All], 30, FALSE))</f>
        <v>--</v>
      </c>
      <c r="P72" s="7" t="str">
        <f>IF(D72="No", "Not discussed on USFS. ", IF(VLOOKUP(A72, [1]!Table9[#All], 31, FALSE)="--", "--",  _xlfn.CONCAT(A72, " (", VLOOKUP(A72, [1]!Table9[#All], 11, FALSE), "; Habitat description: ", C72, ") - Within 1-mi of a CNDDB/SCE/USFS occurrence record (", VLOOKUP(A72, [1]!Table9[#All], 31, FALSE), "). " )))</f>
        <v xml:space="preserve">Not discussed on USFS. </v>
      </c>
      <c r="Q72" s="6" t="str">
        <f>IF(D72="No", "Not discussed on USFS. ", IF(VLOOKUP(A72, [1]!Table9[#All], 31, FALSE)="--", "--",  VLOOKUP(A72, [1]!Table9[#All], 32, FALSE)))</f>
        <v xml:space="preserve">Not discussed on USFS. </v>
      </c>
      <c r="R72" s="6" t="str">
        <f>IF(D72="No", "Not discussed on USFS. ", IF(VLOOKUP(A72, [1]!Table9[#All], 31, FALSE)="--", "--", VLOOKUP(A72, [1]!Table9[#All], 33, FALSE)))</f>
        <v xml:space="preserve">Not discussed on USFS. </v>
      </c>
      <c r="S72" s="9" t="s">
        <v>2</v>
      </c>
      <c r="T72" s="8" t="s">
        <v>2</v>
      </c>
      <c r="U72" s="8" t="s">
        <v>2</v>
      </c>
      <c r="V72" s="7" t="s">
        <v>2</v>
      </c>
      <c r="W72" s="6" t="s">
        <v>2</v>
      </c>
      <c r="X72" s="6" t="s">
        <v>2</v>
      </c>
    </row>
    <row r="73" spans="1:24" ht="48" x14ac:dyDescent="0.2">
      <c r="A73" s="20" t="s">
        <v>2307</v>
      </c>
      <c r="B73" s="20" t="str">
        <f>VLOOKUP(A73, [1]!Table9[#All], 2, FALSE)</f>
        <v>Streptanthus insignis ssp. lyonii</v>
      </c>
      <c r="C73" s="18" t="str">
        <f>VLOOKUP(A73, [1]!Table9[#All], 13, FALSE)</f>
        <v>serpentine, grassland, oak woodland</v>
      </c>
      <c r="D73" s="17" t="str">
        <f>IF(ISNUMBER(SEARCH("1",VLOOKUP(A73, [1]!Table9[#All], 4, FALSE))), "Yes", "No")</f>
        <v>No</v>
      </c>
      <c r="E73" s="16" t="str">
        <f>VLOOKUP(A73, [1]!Table9[#All], 3, FALSE)</f>
        <v>Plant</v>
      </c>
      <c r="F73" s="15" t="str">
        <f>VLOOKUP(A73, [1]!Table9[#All], 26, FALSE)</f>
        <v>Formula</v>
      </c>
      <c r="G73" s="15" t="str">
        <f>IF(D73="No", "--",VLOOKUP(A73, [1]!Table9[#All], 25, FALSE))</f>
        <v>--</v>
      </c>
      <c r="H73" s="14" t="str">
        <f>IF(D73="No", "Not discussed on USFS. ", VLOOKUP(A73, [1]!Table9[#All], 24, FALSE))</f>
        <v xml:space="preserve">Not discussed on USFS. </v>
      </c>
      <c r="I73" s="14" t="str">
        <f>IF(NOT(ISBLANK(#REF!)),  "Pre-activity Survey Required", "")</f>
        <v>Pre-activity Survey Required</v>
      </c>
      <c r="J73" s="13" t="str">
        <f>IF(D73="No", "Not discussed on USFS. ", _xlfn.CONCAT(A73, " (", VLOOKUP(A73, [1]!Table9[#All], 11, FALSE), "; Habitat description: ", C73, ") - Within 1-mi of a CNDDB/SCE/USFS occurrence record (", VLOOKUP(A73, [1]!Table9[#All], 34, FALSE), "). " ))</f>
        <v xml:space="preserve">Not discussed on USFS. </v>
      </c>
      <c r="K73" s="10" t="str">
        <f>IF(D73="No", "-- ", VLOOKUP(A73, [1]!Table9[#All], 35, FALSE))</f>
        <v xml:space="preserve">-- </v>
      </c>
      <c r="L73" s="12" t="str">
        <f>IF(D73="No", "--", VLOOKUP(A73, [1]!Table9[#All], 28, FALSE))</f>
        <v>--</v>
      </c>
      <c r="M73" s="11" t="str">
        <f>IF(D73="No", "Not discussed on USFS. ", _xlfn.CONCAT(A73, " (", VLOOKUP(A73, [1]!Table9[#All], 11, FALSE), "; Habitat description: ", C73, ") - Within 1-mi of a CNDDB/SCE/USFS occurrence record (", VLOOKUP(A73, [1]!Table9[#All], 27, FALSE), "). " ))</f>
        <v xml:space="preserve">Not discussed on USFS. </v>
      </c>
      <c r="N73" s="10" t="str">
        <f>IF(D73="No", "-- ", VLOOKUP(A73, [1]!Table9[#All], 29, FALSE))</f>
        <v xml:space="preserve">-- </v>
      </c>
      <c r="O73" s="10" t="str">
        <f>IF(D73="No", "--", VLOOKUP(A73, [1]!Table9[#All], 30, FALSE))</f>
        <v>--</v>
      </c>
      <c r="P73" s="7" t="str">
        <f>IF(D73="No", "Not discussed on USFS. ", IF(VLOOKUP(A73, [1]!Table9[#All], 31, FALSE)="--", "--",  _xlfn.CONCAT(A73, " (", VLOOKUP(A73, [1]!Table9[#All], 11, FALSE), "; Habitat description: ", C73, ") - Within 1-mi of a CNDDB/SCE/USFS occurrence record (", VLOOKUP(A73, [1]!Table9[#All], 31, FALSE), "). " )))</f>
        <v xml:space="preserve">Not discussed on USFS. </v>
      </c>
      <c r="Q73" s="6" t="str">
        <f>IF(D73="No", "Not discussed on USFS. ", IF(VLOOKUP(A73, [1]!Table9[#All], 31, FALSE)="--", "--",  VLOOKUP(A73, [1]!Table9[#All], 32, FALSE)))</f>
        <v xml:space="preserve">Not discussed on USFS. </v>
      </c>
      <c r="R73" s="6" t="str">
        <f>IF(D73="No", "Not discussed on USFS. ", IF(VLOOKUP(A73, [1]!Table9[#All], 31, FALSE)="--", "--", VLOOKUP(A73, [1]!Table9[#All], 33, FALSE)))</f>
        <v xml:space="preserve">Not discussed on USFS. </v>
      </c>
      <c r="S73" s="9" t="s">
        <v>2</v>
      </c>
      <c r="T73" s="8" t="s">
        <v>2</v>
      </c>
      <c r="U73" s="8" t="s">
        <v>2</v>
      </c>
      <c r="V73" s="7" t="s">
        <v>2</v>
      </c>
      <c r="W73" s="6" t="s">
        <v>2</v>
      </c>
      <c r="X73" s="6" t="s">
        <v>2</v>
      </c>
    </row>
    <row r="74" spans="1:24" ht="48" x14ac:dyDescent="0.2">
      <c r="A74" s="20" t="s">
        <v>2306</v>
      </c>
      <c r="B74" s="20" t="str">
        <f>VLOOKUP(A74, [1]!Table9[#All], 2, FALSE)</f>
        <v>Lysimachia europaea</v>
      </c>
      <c r="C74" s="18" t="str">
        <f>VLOOKUP(A74, [1]!Table9[#All], 13, FALSE)</f>
        <v>bogs, wet areas</v>
      </c>
      <c r="D74" s="17" t="str">
        <f>IF(ISNUMBER(SEARCH("1",VLOOKUP(A74, [1]!Table9[#All], 4, FALSE))), "Yes", "No")</f>
        <v>No</v>
      </c>
      <c r="E74" s="16" t="str">
        <f>VLOOKUP(A74, [1]!Table9[#All], 3, FALSE)</f>
        <v>Plant</v>
      </c>
      <c r="F74" s="15" t="str">
        <f>VLOOKUP(A74, [1]!Table9[#All], 26, FALSE)</f>
        <v>Formula</v>
      </c>
      <c r="G74" s="15" t="str">
        <f>IF(D74="No", "--",VLOOKUP(A74, [1]!Table9[#All], 25, FALSE))</f>
        <v>--</v>
      </c>
      <c r="H74" s="14" t="str">
        <f>IF(D74="No", "Not discussed on USFS. ", VLOOKUP(A74, [1]!Table9[#All], 24, FALSE))</f>
        <v xml:space="preserve">Not discussed on USFS. </v>
      </c>
      <c r="I74" s="14" t="str">
        <f>IF(NOT(ISBLANK(#REF!)),  "Pre-activity Survey Required", "")</f>
        <v>Pre-activity Survey Required</v>
      </c>
      <c r="J74" s="13" t="str">
        <f>IF(D74="No", "Not discussed on USFS. ", _xlfn.CONCAT(A74, " (", VLOOKUP(A74, [1]!Table9[#All], 11, FALSE), "; Habitat description: ", C74, ") - Within 1-mi of a CNDDB/SCE/USFS occurrence record (", VLOOKUP(A74, [1]!Table9[#All], 34, FALSE), "). " ))</f>
        <v xml:space="preserve">Not discussed on USFS. </v>
      </c>
      <c r="K74" s="10" t="str">
        <f>IF(D74="No", "-- ", VLOOKUP(A74, [1]!Table9[#All], 35, FALSE))</f>
        <v xml:space="preserve">-- </v>
      </c>
      <c r="L74" s="12" t="str">
        <f>IF(D74="No", "--", VLOOKUP(A74, [1]!Table9[#All], 28, FALSE))</f>
        <v>--</v>
      </c>
      <c r="M74" s="11" t="str">
        <f>IF(D74="No", "Not discussed on USFS. ", _xlfn.CONCAT(A74, " (", VLOOKUP(A74, [1]!Table9[#All], 11, FALSE), "; Habitat description: ", C74, ") - Within 1-mi of a CNDDB/SCE/USFS occurrence record (", VLOOKUP(A74, [1]!Table9[#All], 27, FALSE), "). " ))</f>
        <v xml:space="preserve">Not discussed on USFS. </v>
      </c>
      <c r="N74" s="10" t="str">
        <f>IF(D74="No", "-- ", VLOOKUP(A74, [1]!Table9[#All], 29, FALSE))</f>
        <v xml:space="preserve">-- </v>
      </c>
      <c r="O74" s="10" t="str">
        <f>IF(D74="No", "--", VLOOKUP(A74, [1]!Table9[#All], 30, FALSE))</f>
        <v>--</v>
      </c>
      <c r="P74" s="7" t="str">
        <f>IF(D74="No", "Not discussed on USFS. ", IF(VLOOKUP(A74, [1]!Table9[#All], 31, FALSE)="--", "--",  _xlfn.CONCAT(A74, " (", VLOOKUP(A74, [1]!Table9[#All], 11, FALSE), "; Habitat description: ", C74, ") - Within 1-mi of a CNDDB/SCE/USFS occurrence record (", VLOOKUP(A74, [1]!Table9[#All], 31, FALSE), "). " )))</f>
        <v xml:space="preserve">Not discussed on USFS. </v>
      </c>
      <c r="Q74" s="6" t="str">
        <f>IF(D74="No", "Not discussed on USFS. ", IF(VLOOKUP(A74, [1]!Table9[#All], 31, FALSE)="--", "--",  VLOOKUP(A74, [1]!Table9[#All], 32, FALSE)))</f>
        <v xml:space="preserve">Not discussed on USFS. </v>
      </c>
      <c r="R74" s="6" t="str">
        <f>IF(D74="No", "Not discussed on USFS. ", IF(VLOOKUP(A74, [1]!Table9[#All], 31, FALSE)="--", "--", VLOOKUP(A74, [1]!Table9[#All], 33, FALSE)))</f>
        <v xml:space="preserve">Not discussed on USFS. </v>
      </c>
      <c r="S74" s="9" t="s">
        <v>2</v>
      </c>
      <c r="T74" s="8" t="s">
        <v>2</v>
      </c>
      <c r="U74" s="8" t="s">
        <v>2</v>
      </c>
      <c r="V74" s="7" t="s">
        <v>2</v>
      </c>
      <c r="W74" s="6" t="s">
        <v>2</v>
      </c>
      <c r="X74" s="6" t="s">
        <v>2</v>
      </c>
    </row>
    <row r="75" spans="1:24" ht="48" x14ac:dyDescent="0.2">
      <c r="A75" s="20" t="s">
        <v>2305</v>
      </c>
      <c r="B75" s="20" t="str">
        <f>VLOOKUP(A75, [1]!Table9[#All], 2, FALSE)</f>
        <v>Malacothamnus arcuatus</v>
      </c>
      <c r="C75" s="18" t="str">
        <f>VLOOKUP(A75, [1]!Table9[#All], 13, FALSE)</f>
        <v>chaparral, openings, slope, foothills, also drainages</v>
      </c>
      <c r="D75" s="17" t="str">
        <f>IF(ISNUMBER(SEARCH("1",VLOOKUP(A75, [1]!Table9[#All], 4, FALSE))), "Yes", "No")</f>
        <v>No</v>
      </c>
      <c r="E75" s="16" t="str">
        <f>VLOOKUP(A75, [1]!Table9[#All], 3, FALSE)</f>
        <v>Plant</v>
      </c>
      <c r="F75" s="15" t="str">
        <f>VLOOKUP(A75, [1]!Table9[#All], 26, FALSE)</f>
        <v>Formula</v>
      </c>
      <c r="G75" s="15" t="str">
        <f>IF(D75="No", "--",VLOOKUP(A75, [1]!Table9[#All], 25, FALSE))</f>
        <v>--</v>
      </c>
      <c r="H75" s="14" t="str">
        <f>IF(D75="No", "Not discussed on USFS. ", VLOOKUP(A75, [1]!Table9[#All], 24, FALSE))</f>
        <v xml:space="preserve">Not discussed on USFS. </v>
      </c>
      <c r="I75" s="14" t="str">
        <f>IF(NOT(ISBLANK(#REF!)),  "Pre-activity Survey Required", "")</f>
        <v>Pre-activity Survey Required</v>
      </c>
      <c r="J75" s="13" t="str">
        <f>IF(D75="No", "Not discussed on USFS. ", _xlfn.CONCAT(A75, " (", VLOOKUP(A75, [1]!Table9[#All], 11, FALSE), "; Habitat description: ", C75, ") - Within 1-mi of a CNDDB/SCE/USFS occurrence record (", VLOOKUP(A75, [1]!Table9[#All], 34, FALSE), "). " ))</f>
        <v xml:space="preserve">Not discussed on USFS. </v>
      </c>
      <c r="K75" s="10" t="str">
        <f>IF(D75="No", "-- ", VLOOKUP(A75, [1]!Table9[#All], 35, FALSE))</f>
        <v xml:space="preserve">-- </v>
      </c>
      <c r="L75" s="12" t="str">
        <f>IF(D75="No", "--", VLOOKUP(A75, [1]!Table9[#All], 28, FALSE))</f>
        <v>--</v>
      </c>
      <c r="M75" s="11" t="str">
        <f>IF(D75="No", "Not discussed on USFS. ", _xlfn.CONCAT(A75, " (", VLOOKUP(A75, [1]!Table9[#All], 11, FALSE), "; Habitat description: ", C75, ") - Within 1-mi of a CNDDB/SCE/USFS occurrence record (", VLOOKUP(A75, [1]!Table9[#All], 27, FALSE), "). " ))</f>
        <v xml:space="preserve">Not discussed on USFS. </v>
      </c>
      <c r="N75" s="10" t="str">
        <f>IF(D75="No", "-- ", VLOOKUP(A75, [1]!Table9[#All], 29, FALSE))</f>
        <v xml:space="preserve">-- </v>
      </c>
      <c r="O75" s="10" t="str">
        <f>IF(D75="No", "--", VLOOKUP(A75, [1]!Table9[#All], 30, FALSE))</f>
        <v>--</v>
      </c>
      <c r="P75" s="7" t="str">
        <f>IF(D75="No", "Not discussed on USFS. ", IF(VLOOKUP(A75, [1]!Table9[#All], 31, FALSE)="--", "--",  _xlfn.CONCAT(A75, " (", VLOOKUP(A75, [1]!Table9[#All], 11, FALSE), "; Habitat description: ", C75, ") - Within 1-mi of a CNDDB/SCE/USFS occurrence record (", VLOOKUP(A75, [1]!Table9[#All], 31, FALSE), "). " )))</f>
        <v xml:space="preserve">Not discussed on USFS. </v>
      </c>
      <c r="Q75" s="6" t="str">
        <f>IF(D75="No", "Not discussed on USFS. ", IF(VLOOKUP(A75, [1]!Table9[#All], 31, FALSE)="--", "--",  VLOOKUP(A75, [1]!Table9[#All], 32, FALSE)))</f>
        <v xml:space="preserve">Not discussed on USFS. </v>
      </c>
      <c r="R75" s="6" t="str">
        <f>IF(D75="No", "Not discussed on USFS. ", IF(VLOOKUP(A75, [1]!Table9[#All], 31, FALSE)="--", "--", VLOOKUP(A75, [1]!Table9[#All], 33, FALSE)))</f>
        <v xml:space="preserve">Not discussed on USFS. </v>
      </c>
      <c r="S75" s="9" t="s">
        <v>2</v>
      </c>
      <c r="T75" s="8" t="s">
        <v>2</v>
      </c>
      <c r="U75" s="8" t="s">
        <v>2</v>
      </c>
      <c r="V75" s="7" t="s">
        <v>2</v>
      </c>
      <c r="W75" s="6" t="s">
        <v>2</v>
      </c>
      <c r="X75" s="6" t="s">
        <v>2</v>
      </c>
    </row>
    <row r="76" spans="1:24" ht="80" x14ac:dyDescent="0.2">
      <c r="A76" s="20" t="s">
        <v>2304</v>
      </c>
      <c r="B76" s="20" t="str">
        <f>VLOOKUP(A76, [1]!Table9[#All], 2, FALSE)</f>
        <v>vireo bellii arizonae</v>
      </c>
      <c r="C76" s="18" t="str">
        <f>VLOOKUP(A76, [1]!Table9[#All], 13, FALSE)</f>
        <v>willow thickets, dense shrubs near riparian areas and mesquite bosque woodlands</v>
      </c>
      <c r="D76" s="17" t="str">
        <f>IF(ISNUMBER(SEARCH("1",VLOOKUP(A76, [1]!Table9[#All], 4, FALSE))), "Yes", "No")</f>
        <v>Yes</v>
      </c>
      <c r="E76" s="16" t="str">
        <f>VLOOKUP(A76, [1]!Table9[#All], 3, FALSE)</f>
        <v>Bird</v>
      </c>
      <c r="F76" s="15" t="str">
        <f>VLOOKUP(A76, [1]!Table9[#All], 26, FALSE)</f>
        <v>--</v>
      </c>
      <c r="G76" s="15" t="str">
        <f>IF(D76="No", "--",VLOOKUP(A76, [1]!Table9[#All], 25, FALSE))</f>
        <v>--</v>
      </c>
      <c r="H76" s="14" t="str">
        <f>IF(D76="No", "Not discussed on USFS. ", VLOOKUP(A76, [1]!Table9[#All], 24, FALSE))</f>
        <v>Notify SME if found on USFS</v>
      </c>
      <c r="I76" s="14" t="str">
        <f>IF(NOT(ISBLANK(#REF!)),  "Pre-activity Survey Required", "")</f>
        <v>Pre-activity Survey Required</v>
      </c>
      <c r="J76" s="13" t="str">
        <f>IF(D76="No", "Not discussed on USFS. ", _xlfn.CONCAT(A76, " (", VLOOKUP(A76, [1]!Table9[#All], 11, FALSE), "; Habitat description: ", C76, ") - Within 1-mi of a CNDDB/SCE/USFS occurrence record (", VLOOKUP(A76, [1]!Table9[#All], 34, FALSE), "). " ))</f>
        <v xml:space="preserve">Arizona Bell's vireo (SE; BLM:S; Habitat description: willow thickets, dense shrubs near riparian areas and mesquite bosque woodlands) - Within 1-mi of a CNDDB/SCE/USFS occurrence record (unsuitable habitat). </v>
      </c>
      <c r="K76" s="10" t="str">
        <f>IF(D76="No", "-- ", VLOOKUP(A76, [1]!Table9[#All], 35, FALSE))</f>
        <v>Standard OMP BMPs.</v>
      </c>
      <c r="L76" s="12" t="str">
        <f>IF(D76="No", "--", VLOOKUP(A76, [1]!Table9[#All], 28, FALSE))</f>
        <v>--</v>
      </c>
      <c r="M76" s="11" t="str">
        <f>IF(D76="No", "Not discussed on USFS. ", _xlfn.CONCAT(A76, " (", VLOOKUP(A76, [1]!Table9[#All], 11, FALSE), "; Habitat description: ", C76, ") - Within 1-mi of a CNDDB/SCE/USFS occurrence record (", VLOOKUP(A76, [1]!Table9[#All], 27, FALSE), "). " ))</f>
        <v xml:space="preserve">Arizona Bell's vireo (SE; BLM:S; Habitat description: willow thickets, dense shrubs near riparian areas and mesquite bosque woodlands) - Within 1-mi of a CNDDB/SCE/USFS occurrence record (--). </v>
      </c>
      <c r="N76" s="10" t="str">
        <f>IF(D76="No", "-- ", VLOOKUP(A76, [1]!Table9[#All], 29, FALSE))</f>
        <v>Notify SME if found on USFS</v>
      </c>
      <c r="O76" s="10" t="str">
        <f>IF(D76="No", "--", VLOOKUP(A76, [1]!Table9[#All], 30, FALSE))</f>
        <v>Notify SME if found on USFS</v>
      </c>
      <c r="P76" s="7" t="str">
        <f>IF(D76="No", "Not discussed on USFS. ", IF(VLOOKUP(A76, [1]!Table9[#All], 31, FALSE)="--", "--",  _xlfn.CONCAT(A76, " (", VLOOKUP(A76, [1]!Table9[#All], 11, FALSE), "; Habitat description: ", C76, ") - Within 1-mi of a CNDDB/SCE/USFS occurrence record (", VLOOKUP(A76, [1]!Table9[#All], 31, FALSE), "). " )))</f>
        <v>--</v>
      </c>
      <c r="Q76" s="6" t="str">
        <f>IF(D76="No", "Not discussed on USFS. ", IF(VLOOKUP(A76, [1]!Table9[#All], 31, FALSE)="--", "--",  VLOOKUP(A76, [1]!Table9[#All], 32, FALSE)))</f>
        <v>--</v>
      </c>
      <c r="R76" s="6" t="str">
        <f>IF(D76="No", "Not discussed on USFS. ", IF(VLOOKUP(A76, [1]!Table9[#All], 31, FALSE)="--", "--", VLOOKUP(A76, [1]!Table9[#All], 33, FALSE)))</f>
        <v>--</v>
      </c>
      <c r="S76" s="9" t="s">
        <v>2</v>
      </c>
      <c r="T76" s="8" t="s">
        <v>2</v>
      </c>
      <c r="U76" s="8" t="s">
        <v>2</v>
      </c>
      <c r="V76" s="7" t="s">
        <v>2</v>
      </c>
      <c r="W76" s="6" t="s">
        <v>2</v>
      </c>
      <c r="X76" s="6" t="s">
        <v>2</v>
      </c>
    </row>
    <row r="77" spans="1:24" ht="48" x14ac:dyDescent="0.2">
      <c r="A77" s="20" t="s">
        <v>2303</v>
      </c>
      <c r="B77" s="20" t="str">
        <f>VLOOKUP(A77, [1]!Table9[#All], 2, FALSE)</f>
        <v>Carlowrightia arizonica</v>
      </c>
      <c r="C77" s="18" t="str">
        <f>VLOOKUP(A77, [1]!Table9[#All], 13, FALSE)</f>
        <v>rocky slopes</v>
      </c>
      <c r="D77" s="17" t="str">
        <f>IF(ISNUMBER(SEARCH("1",VLOOKUP(A77, [1]!Table9[#All], 4, FALSE))), "Yes", "No")</f>
        <v>No</v>
      </c>
      <c r="E77" s="16" t="str">
        <f>VLOOKUP(A77, [1]!Table9[#All], 3, FALSE)</f>
        <v>Plant</v>
      </c>
      <c r="F77" s="15" t="str">
        <f>VLOOKUP(A77, [1]!Table9[#All], 26, FALSE)</f>
        <v>Formula</v>
      </c>
      <c r="G77" s="15" t="str">
        <f>IF(D77="No", "--",VLOOKUP(A77, [1]!Table9[#All], 25, FALSE))</f>
        <v>--</v>
      </c>
      <c r="H77" s="14" t="str">
        <f>IF(D77="No", "Not discussed on USFS. ", VLOOKUP(A77, [1]!Table9[#All], 24, FALSE))</f>
        <v xml:space="preserve">Not discussed on USFS. </v>
      </c>
      <c r="I77" s="14" t="str">
        <f>IF(NOT(ISBLANK(#REF!)),  "Pre-activity Survey Required", "")</f>
        <v>Pre-activity Survey Required</v>
      </c>
      <c r="J77" s="13" t="str">
        <f>IF(D77="No", "Not discussed on USFS. ", _xlfn.CONCAT(A77, " (", VLOOKUP(A77, [1]!Table9[#All], 11, FALSE), "; Habitat description: ", C77, ") - Within 1-mi of a CNDDB/SCE/USFS occurrence record (", VLOOKUP(A77, [1]!Table9[#All], 34, FALSE), "). " ))</f>
        <v xml:space="preserve">Not discussed on USFS. </v>
      </c>
      <c r="K77" s="10" t="str">
        <f>IF(D77="No", "-- ", VLOOKUP(A77, [1]!Table9[#All], 35, FALSE))</f>
        <v xml:space="preserve">-- </v>
      </c>
      <c r="L77" s="12" t="str">
        <f>IF(D77="No", "--", VLOOKUP(A77, [1]!Table9[#All], 28, FALSE))</f>
        <v>--</v>
      </c>
      <c r="M77" s="11" t="str">
        <f>IF(D77="No", "Not discussed on USFS. ", _xlfn.CONCAT(A77, " (", VLOOKUP(A77, [1]!Table9[#All], 11, FALSE), "; Habitat description: ", C77, ") - Within 1-mi of a CNDDB/SCE/USFS occurrence record (", VLOOKUP(A77, [1]!Table9[#All], 27, FALSE), "). " ))</f>
        <v xml:space="preserve">Not discussed on USFS. </v>
      </c>
      <c r="N77" s="10" t="str">
        <f>IF(D77="No", "-- ", VLOOKUP(A77, [1]!Table9[#All], 29, FALSE))</f>
        <v xml:space="preserve">-- </v>
      </c>
      <c r="O77" s="10" t="str">
        <f>IF(D77="No", "--", VLOOKUP(A77, [1]!Table9[#All], 30, FALSE))</f>
        <v>--</v>
      </c>
      <c r="P77" s="7" t="str">
        <f>IF(D77="No", "Not discussed on USFS. ", IF(VLOOKUP(A77, [1]!Table9[#All], 31, FALSE)="--", "--",  _xlfn.CONCAT(A77, " (", VLOOKUP(A77, [1]!Table9[#All], 11, FALSE), "; Habitat description: ", C77, ") - Within 1-mi of a CNDDB/SCE/USFS occurrence record (", VLOOKUP(A77, [1]!Table9[#All], 31, FALSE), "). " )))</f>
        <v xml:space="preserve">Not discussed on USFS. </v>
      </c>
      <c r="Q77" s="6" t="str">
        <f>IF(D77="No", "Not discussed on USFS. ", IF(VLOOKUP(A77, [1]!Table9[#All], 31, FALSE)="--", "--",  VLOOKUP(A77, [1]!Table9[#All], 32, FALSE)))</f>
        <v xml:space="preserve">Not discussed on USFS. </v>
      </c>
      <c r="R77" s="6" t="str">
        <f>IF(D77="No", "Not discussed on USFS. ", IF(VLOOKUP(A77, [1]!Table9[#All], 31, FALSE)="--", "--", VLOOKUP(A77, [1]!Table9[#All], 33, FALSE)))</f>
        <v xml:space="preserve">Not discussed on USFS. </v>
      </c>
      <c r="S77" s="9" t="s">
        <v>2</v>
      </c>
      <c r="T77" s="8" t="s">
        <v>2</v>
      </c>
      <c r="U77" s="8" t="s">
        <v>2</v>
      </c>
      <c r="V77" s="7" t="s">
        <v>2</v>
      </c>
      <c r="W77" s="6" t="s">
        <v>2</v>
      </c>
      <c r="X77" s="6" t="s">
        <v>2</v>
      </c>
    </row>
    <row r="78" spans="1:24" ht="64" x14ac:dyDescent="0.2">
      <c r="A78" s="20" t="s">
        <v>2302</v>
      </c>
      <c r="B78" s="20" t="str">
        <f>VLOOKUP(A78, [1]!Table9[#All], 2, FALSE)</f>
        <v>Digitaria californica var. californica</v>
      </c>
      <c r="C78" s="18" t="str">
        <f>VLOOKUP(A78, [1]!Table9[#All], 13, FALSE)</f>
        <v>outcrops, slopes, canyons with desert scrub</v>
      </c>
      <c r="D78" s="17" t="str">
        <f>IF(ISNUMBER(SEARCH("1",VLOOKUP(A78, [1]!Table9[#All], 4, FALSE))), "Yes", "No")</f>
        <v>No</v>
      </c>
      <c r="E78" s="16" t="str">
        <f>VLOOKUP(A78, [1]!Table9[#All], 3, FALSE)</f>
        <v>Plant</v>
      </c>
      <c r="F78" s="15" t="str">
        <f>VLOOKUP(A78, [1]!Table9[#All], 26, FALSE)</f>
        <v>Formula</v>
      </c>
      <c r="G78" s="15" t="str">
        <f>IF(D78="No", "--",VLOOKUP(A78, [1]!Table9[#All], 25, FALSE))</f>
        <v>--</v>
      </c>
      <c r="H78" s="14" t="str">
        <f>IF(D78="No", "Not discussed on USFS. ", VLOOKUP(A78, [1]!Table9[#All], 24, FALSE))</f>
        <v xml:space="preserve">Not discussed on USFS. </v>
      </c>
      <c r="I78" s="14" t="str">
        <f>IF(NOT(ISBLANK(#REF!)),  "Pre-activity Survey Required", "")</f>
        <v>Pre-activity Survey Required</v>
      </c>
      <c r="J78" s="13" t="str">
        <f>IF(D78="No", "Not discussed on USFS. ", _xlfn.CONCAT(A78, " (", VLOOKUP(A78, [1]!Table9[#All], 11, FALSE), "; Habitat description: ", C78, ") - Within 1-mi of a CNDDB/SCE/USFS occurrence record (", VLOOKUP(A78, [1]!Table9[#All], 34, FALSE), "). " ))</f>
        <v xml:space="preserve">Not discussed on USFS. </v>
      </c>
      <c r="K78" s="10" t="str">
        <f>IF(D78="No", "-- ", VLOOKUP(A78, [1]!Table9[#All], 35, FALSE))</f>
        <v xml:space="preserve">-- </v>
      </c>
      <c r="L78" s="12" t="str">
        <f>IF(D78="No", "--", VLOOKUP(A78, [1]!Table9[#All], 28, FALSE))</f>
        <v>--</v>
      </c>
      <c r="M78" s="11" t="str">
        <f>IF(D78="No", "Not discussed on USFS. ", _xlfn.CONCAT(A78, " (", VLOOKUP(A78, [1]!Table9[#All], 11, FALSE), "; Habitat description: ", C78, ") - Within 1-mi of a CNDDB/SCE/USFS occurrence record (", VLOOKUP(A78, [1]!Table9[#All], 27, FALSE), "). " ))</f>
        <v xml:space="preserve">Not discussed on USFS. </v>
      </c>
      <c r="N78" s="10" t="str">
        <f>IF(D78="No", "-- ", VLOOKUP(A78, [1]!Table9[#All], 29, FALSE))</f>
        <v xml:space="preserve">-- </v>
      </c>
      <c r="O78" s="10" t="str">
        <f>IF(D78="No", "--", VLOOKUP(A78, [1]!Table9[#All], 30, FALSE))</f>
        <v>--</v>
      </c>
      <c r="P78" s="7" t="str">
        <f>IF(D78="No", "Not discussed on USFS. ", IF(VLOOKUP(A78, [1]!Table9[#All], 31, FALSE)="--", "--",  _xlfn.CONCAT(A78, " (", VLOOKUP(A78, [1]!Table9[#All], 11, FALSE), "; Habitat description: ", C78, ") - Within 1-mi of a CNDDB/SCE/USFS occurrence record (", VLOOKUP(A78, [1]!Table9[#All], 31, FALSE), "). " )))</f>
        <v xml:space="preserve">Not discussed on USFS. </v>
      </c>
      <c r="Q78" s="6" t="str">
        <f>IF(D78="No", "Not discussed on USFS. ", IF(VLOOKUP(A78, [1]!Table9[#All], 31, FALSE)="--", "--",  VLOOKUP(A78, [1]!Table9[#All], 32, FALSE)))</f>
        <v xml:space="preserve">Not discussed on USFS. </v>
      </c>
      <c r="R78" s="6" t="str">
        <f>IF(D78="No", "Not discussed on USFS. ", IF(VLOOKUP(A78, [1]!Table9[#All], 31, FALSE)="--", "--", VLOOKUP(A78, [1]!Table9[#All], 33, FALSE)))</f>
        <v xml:space="preserve">Not discussed on USFS. </v>
      </c>
      <c r="S78" s="9" t="s">
        <v>2</v>
      </c>
      <c r="T78" s="8" t="s">
        <v>2</v>
      </c>
      <c r="U78" s="8" t="s">
        <v>2</v>
      </c>
      <c r="V78" s="7" t="s">
        <v>2</v>
      </c>
      <c r="W78" s="6" t="s">
        <v>2</v>
      </c>
      <c r="X78" s="6" t="s">
        <v>2</v>
      </c>
    </row>
    <row r="79" spans="1:24" ht="48" x14ac:dyDescent="0.2">
      <c r="A79" s="20" t="s">
        <v>2301</v>
      </c>
      <c r="B79" s="20" t="str">
        <f>VLOOKUP(A79, [1]!Table9[#All], 2, FALSE)</f>
        <v>Lycium exsertum</v>
      </c>
      <c r="C79" s="18" t="str">
        <f>VLOOKUP(A79, [1]!Table9[#All], 13, FALSE)</f>
        <v>desert scrub</v>
      </c>
      <c r="D79" s="17" t="str">
        <f>IF(ISNUMBER(SEARCH("1",VLOOKUP(A79, [1]!Table9[#All], 4, FALSE))), "Yes", "No")</f>
        <v>No</v>
      </c>
      <c r="E79" s="16" t="str">
        <f>VLOOKUP(A79, [1]!Table9[#All], 3, FALSE)</f>
        <v>Plant</v>
      </c>
      <c r="F79" s="15" t="str">
        <f>VLOOKUP(A79, [1]!Table9[#All], 26, FALSE)</f>
        <v>Formula</v>
      </c>
      <c r="G79" s="15" t="str">
        <f>IF(D79="No", "--",VLOOKUP(A79, [1]!Table9[#All], 25, FALSE))</f>
        <v>--</v>
      </c>
      <c r="H79" s="14" t="str">
        <f>IF(D79="No", "Not discussed on USFS. ", VLOOKUP(A79, [1]!Table9[#All], 24, FALSE))</f>
        <v xml:space="preserve">Not discussed on USFS. </v>
      </c>
      <c r="I79" s="14" t="str">
        <f>IF(NOT(ISBLANK(#REF!)),  "Pre-activity Survey Required", "")</f>
        <v>Pre-activity Survey Required</v>
      </c>
      <c r="J79" s="13" t="str">
        <f>IF(D79="No", "Not discussed on USFS. ", _xlfn.CONCAT(A79, " (", VLOOKUP(A79, [1]!Table9[#All], 11, FALSE), "; Habitat description: ", C79, ") - Within 1-mi of a CNDDB/SCE/USFS occurrence record (", VLOOKUP(A79, [1]!Table9[#All], 34, FALSE), "). " ))</f>
        <v xml:space="preserve">Not discussed on USFS. </v>
      </c>
      <c r="K79" s="10" t="str">
        <f>IF(D79="No", "-- ", VLOOKUP(A79, [1]!Table9[#All], 35, FALSE))</f>
        <v xml:space="preserve">-- </v>
      </c>
      <c r="L79" s="12" t="str">
        <f>IF(D79="No", "--", VLOOKUP(A79, [1]!Table9[#All], 28, FALSE))</f>
        <v>--</v>
      </c>
      <c r="M79" s="11" t="str">
        <f>IF(D79="No", "Not discussed on USFS. ", _xlfn.CONCAT(A79, " (", VLOOKUP(A79, [1]!Table9[#All], 11, FALSE), "; Habitat description: ", C79, ") - Within 1-mi of a CNDDB/SCE/USFS occurrence record (", VLOOKUP(A79, [1]!Table9[#All], 27, FALSE), "). " ))</f>
        <v xml:space="preserve">Not discussed on USFS. </v>
      </c>
      <c r="N79" s="10" t="str">
        <f>IF(D79="No", "-- ", VLOOKUP(A79, [1]!Table9[#All], 29, FALSE))</f>
        <v xml:space="preserve">-- </v>
      </c>
      <c r="O79" s="10" t="str">
        <f>IF(D79="No", "--", VLOOKUP(A79, [1]!Table9[#All], 30, FALSE))</f>
        <v>--</v>
      </c>
      <c r="P79" s="7" t="str">
        <f>IF(D79="No", "Not discussed on USFS. ", IF(VLOOKUP(A79, [1]!Table9[#All], 31, FALSE)="--", "--",  _xlfn.CONCAT(A79, " (", VLOOKUP(A79, [1]!Table9[#All], 11, FALSE), "; Habitat description: ", C79, ") - Within 1-mi of a CNDDB/SCE/USFS occurrence record (", VLOOKUP(A79, [1]!Table9[#All], 31, FALSE), "). " )))</f>
        <v xml:space="preserve">Not discussed on USFS. </v>
      </c>
      <c r="Q79" s="6" t="str">
        <f>IF(D79="No", "Not discussed on USFS. ", IF(VLOOKUP(A79, [1]!Table9[#All], 31, FALSE)="--", "--",  VLOOKUP(A79, [1]!Table9[#All], 32, FALSE)))</f>
        <v xml:space="preserve">Not discussed on USFS. </v>
      </c>
      <c r="R79" s="6" t="str">
        <f>IF(D79="No", "Not discussed on USFS. ", IF(VLOOKUP(A79, [1]!Table9[#All], 31, FALSE)="--", "--", VLOOKUP(A79, [1]!Table9[#All], 33, FALSE)))</f>
        <v xml:space="preserve">Not discussed on USFS. </v>
      </c>
      <c r="S79" s="9" t="s">
        <v>2</v>
      </c>
      <c r="T79" s="8" t="s">
        <v>2</v>
      </c>
      <c r="U79" s="8" t="s">
        <v>2</v>
      </c>
      <c r="V79" s="7" t="s">
        <v>2</v>
      </c>
      <c r="W79" s="6" t="s">
        <v>2</v>
      </c>
      <c r="X79" s="6" t="s">
        <v>2</v>
      </c>
    </row>
    <row r="80" spans="1:24" ht="80" x14ac:dyDescent="0.2">
      <c r="A80" s="20" t="s">
        <v>2300</v>
      </c>
      <c r="B80" s="20" t="str">
        <f>VLOOKUP(A80, [1]!Table9[#All], 2, FALSE)</f>
        <v>Myotis occultus</v>
      </c>
      <c r="C80" s="18" t="str">
        <f>VLOOKUP(A80, [1]!Table9[#All], 13, FALSE)</f>
        <v>habitat dominated by creosote bush, palo verde, brittlebush, and cactus</v>
      </c>
      <c r="D80" s="17" t="str">
        <f>IF(ISNUMBER(SEARCH("1",VLOOKUP(A80, [1]!Table9[#All], 4, FALSE))), "Yes", "No")</f>
        <v>Yes</v>
      </c>
      <c r="E80" s="16" t="str">
        <f>VLOOKUP(A80, [1]!Table9[#All], 3, FALSE)</f>
        <v>Mammal</v>
      </c>
      <c r="F80" s="15" t="str">
        <f>VLOOKUP(A80, [1]!Table9[#All], 26, FALSE)</f>
        <v>Formula</v>
      </c>
      <c r="G80" s="15" t="str">
        <f>IF(D80="No", "--",VLOOKUP(A80, [1]!Table9[#All], 25, FALSE))</f>
        <v>Work area</v>
      </c>
      <c r="H80" s="14" t="str">
        <f>IF(D80="No", "Not discussed on USFS. ", VLOOKUP(A80, [1]!Table9[#All], 24, FALSE))</f>
        <v>--</v>
      </c>
      <c r="I80" s="14" t="str">
        <f>IF(NOT(ISBLANK(#REF!)),  "Pre-activity Survey Required", "")</f>
        <v>Pre-activity Survey Required</v>
      </c>
      <c r="J80" s="13" t="str">
        <f>IF(D80="No", "Not discussed on USFS. ", _xlfn.CONCAT(A80, " (", VLOOKUP(A80, [1]!Table9[#All], 11, FALSE), "; Habitat description: ", C80, ") - Within 1-mi of a CNDDB/SCE/USFS occurrence record (", VLOOKUP(A80, [1]!Table9[#All], 34, FALSE), "). " ))</f>
        <v xml:space="preserve">Arizona Myotis (CDFW SSC; SBNF:WL; Habitat description: habitat dominated by creosote bush, palo verde, brittlebush, and cactus) - Within 1-mi of a CNDDB/SCE/USFS occurrence record (unsuitable habitat). </v>
      </c>
      <c r="K80" s="10" t="str">
        <f>IF(D80="No", "-- ", VLOOKUP(A80, [1]!Table9[#All], 35, FALSE))</f>
        <v>Standard OMP BMPs.</v>
      </c>
      <c r="L80" s="12" t="str">
        <f>IF(D80="No", "--", VLOOKUP(A80, [1]!Table9[#All], 28, FALSE))</f>
        <v>IIB</v>
      </c>
      <c r="M80" s="11" t="str">
        <f>IF(D80="No", "Not discussed on USFS. ", _xlfn.CONCAT(A80, " (", VLOOKUP(A80, [1]!Table9[#All], 11, FALSE), "; Habitat description: ", C80, ") - Within 1-mi of a CNDDB/SCE/USFS occurrence record (", VLOOKUP(A80, [1]!Table9[#All], 27, FALSE), "). " ))</f>
        <v xml:space="preserve">Arizona Myotis (CDFW SSC; SBNF:WL; Habitat description: habitat dominated by creosote bush, palo verde, brittlebush, and cactus) - Within 1-mi of a CNDDB/SCE/USFS occurrence record (habitat present). </v>
      </c>
      <c r="N80" s="10" t="str">
        <f>IF(D80="No", "-- ", VLOOKUP(A80, [1]!Table9[#All], 29, FALSE))</f>
        <v xml:space="preserve">BE BMP Mammal-1; 
General Measures and Standard OMP BMPs. </v>
      </c>
      <c r="O80" s="10" t="str">
        <f>IF(D80="No", "--", VLOOKUP(A80, [1]!Table9[#All], 30, FALSE))</f>
        <v xml:space="preserve">General Measures and Standard OMP BMPs. </v>
      </c>
      <c r="P80" s="7" t="str">
        <f>IF(D80="No", "Not discussed on USFS. ", IF(VLOOKUP(A80, [1]!Table9[#All], 31, FALSE)="--", "--",  _xlfn.CONCAT(A80, " (", VLOOKUP(A80, [1]!Table9[#All], 11, FALSE), "; Habitat description: ", C80, ") - Within 1-mi of a CNDDB/SCE/USFS occurrence record (", VLOOKUP(A80, [1]!Table9[#All], 31, FALSE), "). " )))</f>
        <v>--</v>
      </c>
      <c r="Q80" s="6" t="str">
        <f>IF(D80="No", "Not discussed on USFS. ", IF(VLOOKUP(A80, [1]!Table9[#All], 31, FALSE)="--", "--",  VLOOKUP(A80, [1]!Table9[#All], 32, FALSE)))</f>
        <v>--</v>
      </c>
      <c r="R80" s="6" t="str">
        <f>IF(D80="No", "Not discussed on USFS. ", IF(VLOOKUP(A80, [1]!Table9[#All], 31, FALSE)="--", "--", VLOOKUP(A80, [1]!Table9[#All], 33, FALSE)))</f>
        <v>--</v>
      </c>
      <c r="S80" s="9" t="s">
        <v>2</v>
      </c>
      <c r="T80" s="8" t="s">
        <v>2</v>
      </c>
      <c r="U80" s="8" t="s">
        <v>2</v>
      </c>
      <c r="V80" s="7" t="s">
        <v>2</v>
      </c>
      <c r="W80" s="6" t="s">
        <v>2</v>
      </c>
      <c r="X80" s="6" t="s">
        <v>2</v>
      </c>
    </row>
    <row r="81" spans="1:24" ht="64" x14ac:dyDescent="0.2">
      <c r="A81" s="20" t="s">
        <v>2299</v>
      </c>
      <c r="B81" s="20" t="str">
        <f>VLOOKUP(A81, [1]!Table9[#All], 2, FALSE)</f>
        <v>Pholistoma auritum var. arizonicum</v>
      </c>
      <c r="C81" s="18" t="str">
        <f>VLOOKUP(A81, [1]!Table9[#All], 13, FALSE)</f>
        <v>desert scrub</v>
      </c>
      <c r="D81" s="17" t="str">
        <f>IF(ISNUMBER(SEARCH("1",VLOOKUP(A81, [1]!Table9[#All], 4, FALSE))), "Yes", "No")</f>
        <v>No</v>
      </c>
      <c r="E81" s="16" t="str">
        <f>VLOOKUP(A81, [1]!Table9[#All], 3, FALSE)</f>
        <v>Plant</v>
      </c>
      <c r="F81" s="15" t="str">
        <f>VLOOKUP(A81, [1]!Table9[#All], 26, FALSE)</f>
        <v>Formula</v>
      </c>
      <c r="G81" s="15" t="str">
        <f>IF(D81="No", "--",VLOOKUP(A81, [1]!Table9[#All], 25, FALSE))</f>
        <v>--</v>
      </c>
      <c r="H81" s="14" t="str">
        <f>IF(D81="No", "Not discussed on USFS. ", VLOOKUP(A81, [1]!Table9[#All], 24, FALSE))</f>
        <v xml:space="preserve">Not discussed on USFS. </v>
      </c>
      <c r="I81" s="14" t="str">
        <f>IF(NOT(ISBLANK(#REF!)),  "Pre-activity Survey Required", "")</f>
        <v>Pre-activity Survey Required</v>
      </c>
      <c r="J81" s="13" t="str">
        <f>IF(D81="No", "Not discussed on USFS. ", _xlfn.CONCAT(A81, " (", VLOOKUP(A81, [1]!Table9[#All], 11, FALSE), "; Habitat description: ", C81, ") - Within 1-mi of a CNDDB/SCE/USFS occurrence record (", VLOOKUP(A81, [1]!Table9[#All], 34, FALSE), "). " ))</f>
        <v xml:space="preserve">Not discussed on USFS. </v>
      </c>
      <c r="K81" s="10" t="str">
        <f>IF(D81="No", "-- ", VLOOKUP(A81, [1]!Table9[#All], 35, FALSE))</f>
        <v xml:space="preserve">-- </v>
      </c>
      <c r="L81" s="12" t="str">
        <f>IF(D81="No", "--", VLOOKUP(A81, [1]!Table9[#All], 28, FALSE))</f>
        <v>--</v>
      </c>
      <c r="M81" s="11" t="str">
        <f>IF(D81="No", "Not discussed on USFS. ", _xlfn.CONCAT(A81, " (", VLOOKUP(A81, [1]!Table9[#All], 11, FALSE), "; Habitat description: ", C81, ") - Within 1-mi of a CNDDB/SCE/USFS occurrence record (", VLOOKUP(A81, [1]!Table9[#All], 27, FALSE), "). " ))</f>
        <v xml:space="preserve">Not discussed on USFS. </v>
      </c>
      <c r="N81" s="10" t="str">
        <f>IF(D81="No", "-- ", VLOOKUP(A81, [1]!Table9[#All], 29, FALSE))</f>
        <v xml:space="preserve">-- </v>
      </c>
      <c r="O81" s="10" t="str">
        <f>IF(D81="No", "--", VLOOKUP(A81, [1]!Table9[#All], 30, FALSE))</f>
        <v>--</v>
      </c>
      <c r="P81" s="7" t="str">
        <f>IF(D81="No", "Not discussed on USFS. ", IF(VLOOKUP(A81, [1]!Table9[#All], 31, FALSE)="--", "--",  _xlfn.CONCAT(A81, " (", VLOOKUP(A81, [1]!Table9[#All], 11, FALSE), "; Habitat description: ", C81, ") - Within 1-mi of a CNDDB/SCE/USFS occurrence record (", VLOOKUP(A81, [1]!Table9[#All], 31, FALSE), "). " )))</f>
        <v xml:space="preserve">Not discussed on USFS. </v>
      </c>
      <c r="Q81" s="6" t="str">
        <f>IF(D81="No", "Not discussed on USFS. ", IF(VLOOKUP(A81, [1]!Table9[#All], 31, FALSE)="--", "--",  VLOOKUP(A81, [1]!Table9[#All], 32, FALSE)))</f>
        <v xml:space="preserve">Not discussed on USFS. </v>
      </c>
      <c r="R81" s="6" t="str">
        <f>IF(D81="No", "Not discussed on USFS. ", IF(VLOOKUP(A81, [1]!Table9[#All], 31, FALSE)="--", "--", VLOOKUP(A81, [1]!Table9[#All], 33, FALSE)))</f>
        <v xml:space="preserve">Not discussed on USFS. </v>
      </c>
      <c r="S81" s="9" t="s">
        <v>2</v>
      </c>
      <c r="T81" s="8" t="s">
        <v>2</v>
      </c>
      <c r="U81" s="8" t="s">
        <v>2</v>
      </c>
      <c r="V81" s="7" t="s">
        <v>2</v>
      </c>
      <c r="W81" s="6" t="s">
        <v>2</v>
      </c>
      <c r="X81" s="6" t="s">
        <v>2</v>
      </c>
    </row>
    <row r="82" spans="1:24" ht="48" x14ac:dyDescent="0.2">
      <c r="A82" s="20" t="s">
        <v>2298</v>
      </c>
      <c r="B82" s="20" t="str">
        <f>VLOOKUP(A82, [1]!Table9[#All], 2, FALSE)</f>
        <v>Calyptridium arizonicum</v>
      </c>
      <c r="C82" s="18" t="str">
        <f>VLOOKUP(A82, [1]!Table9[#All], 13, FALSE)</f>
        <v>coarse, well-drained soils in desert scrub, wash</v>
      </c>
      <c r="D82" s="17" t="str">
        <f>IF(ISNUMBER(SEARCH("1",VLOOKUP(A82, [1]!Table9[#All], 4, FALSE))), "Yes", "No")</f>
        <v>No</v>
      </c>
      <c r="E82" s="16" t="str">
        <f>VLOOKUP(A82, [1]!Table9[#All], 3, FALSE)</f>
        <v>Plant</v>
      </c>
      <c r="F82" s="15" t="str">
        <f>VLOOKUP(A82, [1]!Table9[#All], 26, FALSE)</f>
        <v>Formula</v>
      </c>
      <c r="G82" s="15" t="str">
        <f>IF(D82="No", "--",VLOOKUP(A82, [1]!Table9[#All], 25, FALSE))</f>
        <v>--</v>
      </c>
      <c r="H82" s="14" t="str">
        <f>IF(D82="No", "Not discussed on USFS. ", VLOOKUP(A82, [1]!Table9[#All], 24, FALSE))</f>
        <v xml:space="preserve">Not discussed on USFS. </v>
      </c>
      <c r="I82" s="14" t="str">
        <f>IF(NOT(ISBLANK(#REF!)),  "Pre-activity Survey Required", "")</f>
        <v>Pre-activity Survey Required</v>
      </c>
      <c r="J82" s="13" t="str">
        <f>IF(D82="No", "Not discussed on USFS. ", _xlfn.CONCAT(A82, " (", VLOOKUP(A82, [1]!Table9[#All], 11, FALSE), "; Habitat description: ", C82, ") - Within 1-mi of a CNDDB/SCE/USFS occurrence record (", VLOOKUP(A82, [1]!Table9[#All], 34, FALSE), "). " ))</f>
        <v xml:space="preserve">Not discussed on USFS. </v>
      </c>
      <c r="K82" s="10" t="str">
        <f>IF(D82="No", "-- ", VLOOKUP(A82, [1]!Table9[#All], 35, FALSE))</f>
        <v xml:space="preserve">-- </v>
      </c>
      <c r="L82" s="12" t="str">
        <f>IF(D82="No", "--", VLOOKUP(A82, [1]!Table9[#All], 28, FALSE))</f>
        <v>--</v>
      </c>
      <c r="M82" s="11" t="str">
        <f>IF(D82="No", "Not discussed on USFS. ", _xlfn.CONCAT(A82, " (", VLOOKUP(A82, [1]!Table9[#All], 11, FALSE), "; Habitat description: ", C82, ") - Within 1-mi of a CNDDB/SCE/USFS occurrence record (", VLOOKUP(A82, [1]!Table9[#All], 27, FALSE), "). " ))</f>
        <v xml:space="preserve">Not discussed on USFS. </v>
      </c>
      <c r="N82" s="10" t="str">
        <f>IF(D82="No", "-- ", VLOOKUP(A82, [1]!Table9[#All], 29, FALSE))</f>
        <v xml:space="preserve">-- </v>
      </c>
      <c r="O82" s="10" t="str">
        <f>IF(D82="No", "--", VLOOKUP(A82, [1]!Table9[#All], 30, FALSE))</f>
        <v>--</v>
      </c>
      <c r="P82" s="7" t="str">
        <f>IF(D82="No", "Not discussed on USFS. ", IF(VLOOKUP(A82, [1]!Table9[#All], 31, FALSE)="--", "--",  _xlfn.CONCAT(A82, " (", VLOOKUP(A82, [1]!Table9[#All], 11, FALSE), "; Habitat description: ", C82, ") - Within 1-mi of a CNDDB/SCE/USFS occurrence record (", VLOOKUP(A82, [1]!Table9[#All], 31, FALSE), "). " )))</f>
        <v xml:space="preserve">Not discussed on USFS. </v>
      </c>
      <c r="Q82" s="6" t="str">
        <f>IF(D82="No", "Not discussed on USFS. ", IF(VLOOKUP(A82, [1]!Table9[#All], 31, FALSE)="--", "--",  VLOOKUP(A82, [1]!Table9[#All], 32, FALSE)))</f>
        <v xml:space="preserve">Not discussed on USFS. </v>
      </c>
      <c r="R82" s="6" t="str">
        <f>IF(D82="No", "Not discussed on USFS. ", IF(VLOOKUP(A82, [1]!Table9[#All], 31, FALSE)="--", "--", VLOOKUP(A82, [1]!Table9[#All], 33, FALSE)))</f>
        <v xml:space="preserve">Not discussed on USFS. </v>
      </c>
      <c r="S82" s="9" t="s">
        <v>2</v>
      </c>
      <c r="T82" s="8" t="s">
        <v>2</v>
      </c>
      <c r="U82" s="8" t="s">
        <v>2</v>
      </c>
      <c r="V82" s="7" t="s">
        <v>2</v>
      </c>
      <c r="W82" s="6" t="s">
        <v>2</v>
      </c>
      <c r="X82" s="6" t="s">
        <v>2</v>
      </c>
    </row>
    <row r="83" spans="1:24" ht="48" x14ac:dyDescent="0.2">
      <c r="A83" s="20" t="s">
        <v>2297</v>
      </c>
      <c r="B83" s="20" t="str">
        <f>VLOOKUP(A83, [1]!Table9[#All], 2, FALSE)</f>
        <v>Euphorbia arizonica</v>
      </c>
      <c r="C83" s="18" t="str">
        <f>VLOOKUP(A83, [1]!Table9[#All], 13, FALSE)</f>
        <v>sandy flats</v>
      </c>
      <c r="D83" s="17" t="str">
        <f>IF(ISNUMBER(SEARCH("1",VLOOKUP(A83, [1]!Table9[#All], 4, FALSE))), "Yes", "No")</f>
        <v>No</v>
      </c>
      <c r="E83" s="16" t="str">
        <f>VLOOKUP(A83, [1]!Table9[#All], 3, FALSE)</f>
        <v>Plant</v>
      </c>
      <c r="F83" s="15" t="str">
        <f>VLOOKUP(A83, [1]!Table9[#All], 26, FALSE)</f>
        <v>Formula</v>
      </c>
      <c r="G83" s="15" t="str">
        <f>IF(D83="No", "--",VLOOKUP(A83, [1]!Table9[#All], 25, FALSE))</f>
        <v>--</v>
      </c>
      <c r="H83" s="14" t="str">
        <f>IF(D83="No", "Not discussed on USFS. ", VLOOKUP(A83, [1]!Table9[#All], 24, FALSE))</f>
        <v xml:space="preserve">Not discussed on USFS. </v>
      </c>
      <c r="I83" s="14" t="str">
        <f>IF(NOT(ISBLANK(#REF!)),  "Pre-activity Survey Required", "")</f>
        <v>Pre-activity Survey Required</v>
      </c>
      <c r="J83" s="13" t="str">
        <f>IF(D83="No", "Not discussed on USFS. ", _xlfn.CONCAT(A83, " (", VLOOKUP(A83, [1]!Table9[#All], 11, FALSE), "; Habitat description: ", C83, ") - Within 1-mi of a CNDDB/SCE/USFS occurrence record (", VLOOKUP(A83, [1]!Table9[#All], 34, FALSE), "). " ))</f>
        <v xml:space="preserve">Not discussed on USFS. </v>
      </c>
      <c r="K83" s="10" t="str">
        <f>IF(D83="No", "-- ", VLOOKUP(A83, [1]!Table9[#All], 35, FALSE))</f>
        <v xml:space="preserve">-- </v>
      </c>
      <c r="L83" s="12" t="str">
        <f>IF(D83="No", "--", VLOOKUP(A83, [1]!Table9[#All], 28, FALSE))</f>
        <v>--</v>
      </c>
      <c r="M83" s="11" t="str">
        <f>IF(D83="No", "Not discussed on USFS. ", _xlfn.CONCAT(A83, " (", VLOOKUP(A83, [1]!Table9[#All], 11, FALSE), "; Habitat description: ", C83, ") - Within 1-mi of a CNDDB/SCE/USFS occurrence record (", VLOOKUP(A83, [1]!Table9[#All], 27, FALSE), "). " ))</f>
        <v xml:space="preserve">Not discussed on USFS. </v>
      </c>
      <c r="N83" s="10" t="str">
        <f>IF(D83="No", "-- ", VLOOKUP(A83, [1]!Table9[#All], 29, FALSE))</f>
        <v xml:space="preserve">-- </v>
      </c>
      <c r="O83" s="10" t="str">
        <f>IF(D83="No", "--", VLOOKUP(A83, [1]!Table9[#All], 30, FALSE))</f>
        <v>--</v>
      </c>
      <c r="P83" s="7" t="str">
        <f>IF(D83="No", "Not discussed on USFS. ", IF(VLOOKUP(A83, [1]!Table9[#All], 31, FALSE)="--", "--",  _xlfn.CONCAT(A83, " (", VLOOKUP(A83, [1]!Table9[#All], 11, FALSE), "; Habitat description: ", C83, ") - Within 1-mi of a CNDDB/SCE/USFS occurrence record (", VLOOKUP(A83, [1]!Table9[#All], 31, FALSE), "). " )))</f>
        <v xml:space="preserve">Not discussed on USFS. </v>
      </c>
      <c r="Q83" s="6" t="str">
        <f>IF(D83="No", "Not discussed on USFS. ", IF(VLOOKUP(A83, [1]!Table9[#All], 31, FALSE)="--", "--",  VLOOKUP(A83, [1]!Table9[#All], 32, FALSE)))</f>
        <v xml:space="preserve">Not discussed on USFS. </v>
      </c>
      <c r="R83" s="6" t="str">
        <f>IF(D83="No", "Not discussed on USFS. ", IF(VLOOKUP(A83, [1]!Table9[#All], 31, FALSE)="--", "--", VLOOKUP(A83, [1]!Table9[#All], 33, FALSE)))</f>
        <v xml:space="preserve">Not discussed on USFS. </v>
      </c>
      <c r="S83" s="9" t="s">
        <v>2</v>
      </c>
      <c r="T83" s="8" t="s">
        <v>2</v>
      </c>
      <c r="U83" s="8" t="s">
        <v>2</v>
      </c>
      <c r="V83" s="7" t="s">
        <v>2</v>
      </c>
      <c r="W83" s="6" t="s">
        <v>2</v>
      </c>
      <c r="X83" s="6" t="s">
        <v>2</v>
      </c>
    </row>
    <row r="84" spans="1:24" ht="64" x14ac:dyDescent="0.2">
      <c r="A84" s="20" t="s">
        <v>2296</v>
      </c>
      <c r="B84" s="20" t="str">
        <f>VLOOKUP(A84, [1]!Table9[#All], 2, FALSE)</f>
        <v>Ribes menziesii var. ixoderme</v>
      </c>
      <c r="C84" s="18" t="str">
        <f>VLOOKUP(A84, [1]!Table9[#All], 13, FALSE)</f>
        <v>chaparral, montane woodland</v>
      </c>
      <c r="D84" s="17" t="str">
        <f>IF(ISNUMBER(SEARCH("1",VLOOKUP(A84, [1]!Table9[#All], 4, FALSE))), "Yes", "No")</f>
        <v>No</v>
      </c>
      <c r="E84" s="16" t="str">
        <f>VLOOKUP(A84, [1]!Table9[#All], 3, FALSE)</f>
        <v>Plant</v>
      </c>
      <c r="F84" s="15" t="str">
        <f>VLOOKUP(A84, [1]!Table9[#All], 26, FALSE)</f>
        <v>Formula</v>
      </c>
      <c r="G84" s="15" t="str">
        <f>IF(D84="No", "--",VLOOKUP(A84, [1]!Table9[#All], 25, FALSE))</f>
        <v>--</v>
      </c>
      <c r="H84" s="14" t="str">
        <f>IF(D84="No", "Not discussed on USFS. ", VLOOKUP(A84, [1]!Table9[#All], 24, FALSE))</f>
        <v xml:space="preserve">Not discussed on USFS. </v>
      </c>
      <c r="I84" s="14" t="str">
        <f>IF(NOT(ISBLANK(#REF!)),  "Pre-activity Survey Required", "")</f>
        <v>Pre-activity Survey Required</v>
      </c>
      <c r="J84" s="13" t="str">
        <f>IF(D84="No", "Not discussed on USFS. ", _xlfn.CONCAT(A84, " (", VLOOKUP(A84, [1]!Table9[#All], 11, FALSE), "; Habitat description: ", C84, ") - Within 1-mi of a CNDDB/SCE/USFS occurrence record (", VLOOKUP(A84, [1]!Table9[#All], 34, FALSE), "). " ))</f>
        <v xml:space="preserve">Not discussed on USFS. </v>
      </c>
      <c r="K84" s="10" t="str">
        <f>IF(D84="No", "-- ", VLOOKUP(A84, [1]!Table9[#All], 35, FALSE))</f>
        <v xml:space="preserve">-- </v>
      </c>
      <c r="L84" s="12" t="str">
        <f>IF(D84="No", "--", VLOOKUP(A84, [1]!Table9[#All], 28, FALSE))</f>
        <v>--</v>
      </c>
      <c r="M84" s="11" t="str">
        <f>IF(D84="No", "Not discussed on USFS. ", _xlfn.CONCAT(A84, " (", VLOOKUP(A84, [1]!Table9[#All], 11, FALSE), "; Habitat description: ", C84, ") - Within 1-mi of a CNDDB/SCE/USFS occurrence record (", VLOOKUP(A84, [1]!Table9[#All], 27, FALSE), "). " ))</f>
        <v xml:space="preserve">Not discussed on USFS. </v>
      </c>
      <c r="N84" s="10" t="str">
        <f>IF(D84="No", "-- ", VLOOKUP(A84, [1]!Table9[#All], 29, FALSE))</f>
        <v xml:space="preserve">-- </v>
      </c>
      <c r="O84" s="10" t="str">
        <f>IF(D84="No", "--", VLOOKUP(A84, [1]!Table9[#All], 30, FALSE))</f>
        <v>--</v>
      </c>
      <c r="P84" s="7" t="str">
        <f>IF(D84="No", "Not discussed on USFS. ", IF(VLOOKUP(A84, [1]!Table9[#All], 31, FALSE)="--", "--",  _xlfn.CONCAT(A84, " (", VLOOKUP(A84, [1]!Table9[#All], 11, FALSE), "; Habitat description: ", C84, ") - Within 1-mi of a CNDDB/SCE/USFS occurrence record (", VLOOKUP(A84, [1]!Table9[#All], 31, FALSE), "). " )))</f>
        <v xml:space="preserve">Not discussed on USFS. </v>
      </c>
      <c r="Q84" s="6" t="str">
        <f>IF(D84="No", "Not discussed on USFS. ", IF(VLOOKUP(A84, [1]!Table9[#All], 31, FALSE)="--", "--",  VLOOKUP(A84, [1]!Table9[#All], 32, FALSE)))</f>
        <v xml:space="preserve">Not discussed on USFS. </v>
      </c>
      <c r="R84" s="6" t="str">
        <f>IF(D84="No", "Not discussed on USFS. ", IF(VLOOKUP(A84, [1]!Table9[#All], 31, FALSE)="--", "--", VLOOKUP(A84, [1]!Table9[#All], 33, FALSE)))</f>
        <v xml:space="preserve">Not discussed on USFS. </v>
      </c>
      <c r="S84" s="9" t="s">
        <v>2</v>
      </c>
      <c r="T84" s="8" t="s">
        <v>2</v>
      </c>
      <c r="U84" s="8" t="s">
        <v>2</v>
      </c>
      <c r="V84" s="7" t="s">
        <v>2</v>
      </c>
      <c r="W84" s="6" t="s">
        <v>2</v>
      </c>
      <c r="X84" s="6" t="s">
        <v>2</v>
      </c>
    </row>
    <row r="85" spans="1:24" ht="75" x14ac:dyDescent="0.2">
      <c r="A85" s="20" t="s">
        <v>2295</v>
      </c>
      <c r="B85" s="20" t="str">
        <f>VLOOKUP(A85, [1]!Table9[#All], 2, FALSE)</f>
        <v>Glaucopshyce piasus (sagittigera) </v>
      </c>
      <c r="C85" s="18" t="str">
        <f>VLOOKUP(A85, [1]!Table9[#All], 13, FALSE)</f>
        <v>coastal sage scrub and chaparral ecosystems</v>
      </c>
      <c r="D85" s="17" t="str">
        <f>IF(ISNUMBER(SEARCH("1",VLOOKUP(A85, [1]!Table9[#All], 4, FALSE))), "Yes", "No")</f>
        <v>Yes</v>
      </c>
      <c r="E85" s="16" t="str">
        <f>VLOOKUP(A85, [1]!Table9[#All], 3, FALSE)</f>
        <v>Invertebrate</v>
      </c>
      <c r="F85" s="15" t="str">
        <f>VLOOKUP(A85, [1]!Table9[#All], 26, FALSE)</f>
        <v>Formula</v>
      </c>
      <c r="G85" s="15" t="str">
        <f>IF(D85="No", "--",VLOOKUP(A85, [1]!Table9[#All], 25, FALSE))</f>
        <v>Work area</v>
      </c>
      <c r="H85" s="14" t="str">
        <f>IF(D85="No", "Not discussed on USFS. ", VLOOKUP(A85, [1]!Table9[#All], 24, FALSE))</f>
        <v>--</v>
      </c>
      <c r="I85" s="14" t="str">
        <f>IF(NOT(ISBLANK(#REF!)),  "Pre-activity Survey Required", "")</f>
        <v>Pre-activity Survey Required</v>
      </c>
      <c r="J85" s="13" t="str">
        <f>IF(D85="No", "Not discussed on USFS. ", _xlfn.CONCAT(A85, " (", VLOOKUP(A85, [1]!Table9[#All], 11, FALSE), "; Habitat description: ", C85, ") - Within 1-mi of a CNDDB/SCE/USFS occurrence record (", VLOOKUP(A85, [1]!Table9[#All], 34, FALSE), "). " ))</f>
        <v xml:space="preserve">Arrowhead Blue butterfly  (SBNF:WL; Habitat description: coastal sage scrub and chaparral ecosystems) - Within 1-mi of a CNDDB/SCE/USFS occurrence record (unsuitable habitat). </v>
      </c>
      <c r="K85" s="10" t="str">
        <f>IF(D85="No", "-- ", VLOOKUP(A85, [1]!Table9[#All], 35, FALSE))</f>
        <v>Standard OMP BMPs.</v>
      </c>
      <c r="L85" s="12" t="str">
        <f>IF(D85="No", "--", VLOOKUP(A85, [1]!Table9[#All], 28, FALSE))</f>
        <v>IIB</v>
      </c>
      <c r="M85" s="11" t="str">
        <f>IF(D85="No", "Not discussed on USFS. ", _xlfn.CONCAT(A85, " (", VLOOKUP(A85, [1]!Table9[#All], 11, FALSE), "; Habitat description: ", C85, ") - Within 1-mi of a CNDDB/SCE/USFS occurrence record (", VLOOKUP(A85, [1]!Table9[#All], 27, FALSE), "). " ))</f>
        <v xml:space="preserve">Arrowhead Blue butterfly  (SBNF:WL; Habitat description: coastal sage scrub and chaparral ecosystems) - Within 1-mi of a CNDDB/SCE/USFS occurrence record (habitat present). </v>
      </c>
      <c r="N85" s="10" t="str">
        <f>IF(D85="No", "-- ", VLOOKUP(A85, [1]!Table9[#All], 29, FALSE))</f>
        <v xml:space="preserve">General Measures and Standard OMP BMPs. </v>
      </c>
      <c r="O85" s="10" t="str">
        <f>IF(D85="No", "--", VLOOKUP(A85, [1]!Table9[#All], 30, FALSE))</f>
        <v xml:space="preserve">General Measures and Standard OMP BMPs. </v>
      </c>
      <c r="P85" s="7" t="str">
        <f>IF(D85="No", "Not discussed on USFS. ", IF(VLOOKUP(A85, [1]!Table9[#All], 31, FALSE)="--", "--",  _xlfn.CONCAT(A85, " (", VLOOKUP(A85, [1]!Table9[#All], 11, FALSE), "; Habitat description: ", C85, ") - Within 1-mi of a CNDDB/SCE/USFS occurrence record (", VLOOKUP(A85, [1]!Table9[#All], 31, FALSE), "). " )))</f>
        <v>--</v>
      </c>
      <c r="Q85" s="6" t="str">
        <f>IF(D85="No", "Not discussed on USFS. ", IF(VLOOKUP(A85, [1]!Table9[#All], 31, FALSE)="--", "--",  VLOOKUP(A85, [1]!Table9[#All], 32, FALSE)))</f>
        <v>--</v>
      </c>
      <c r="R85" s="6" t="str">
        <f>IF(D85="No", "Not discussed on USFS. ", IF(VLOOKUP(A85, [1]!Table9[#All], 31, FALSE)="--", "--", VLOOKUP(A85, [1]!Table9[#All], 33, FALSE)))</f>
        <v>--</v>
      </c>
      <c r="S85" s="9" t="s">
        <v>2</v>
      </c>
      <c r="T85" s="8" t="s">
        <v>2</v>
      </c>
      <c r="U85" s="8" t="s">
        <v>2</v>
      </c>
      <c r="V85" s="7" t="s">
        <v>2</v>
      </c>
      <c r="W85" s="6" t="s">
        <v>2</v>
      </c>
      <c r="X85" s="6" t="s">
        <v>2</v>
      </c>
    </row>
    <row r="86" spans="1:24" ht="80" x14ac:dyDescent="0.2">
      <c r="A86" s="20" t="s">
        <v>2294</v>
      </c>
      <c r="B86" s="20" t="str">
        <f>VLOOKUP(A86, [1]!Table9[#All], 2, FALSE)</f>
        <v>Gila orcuttii</v>
      </c>
      <c r="C86" s="18" t="str">
        <f>VLOOKUP(A86, [1]!Table9[#All], 13, FALSE)</f>
        <v>intermittent or perennial stream, pond, lake or jurisdictional waters feature</v>
      </c>
      <c r="D86" s="17" t="str">
        <f>IF(ISNUMBER(SEARCH("1",VLOOKUP(A86, [1]!Table9[#All], 4, FALSE))), "Yes", "No")</f>
        <v>Yes</v>
      </c>
      <c r="E86" s="16" t="str">
        <f>VLOOKUP(A86, [1]!Table9[#All], 3, FALSE)</f>
        <v>Fish</v>
      </c>
      <c r="F86" s="15" t="str">
        <f>VLOOKUP(A86, [1]!Table9[#All], 26, FALSE)</f>
        <v>Formula</v>
      </c>
      <c r="G86" s="15" t="str">
        <f>IF(D86="No", "--",VLOOKUP(A86, [1]!Table9[#All], 25, FALSE))</f>
        <v>25-ft</v>
      </c>
      <c r="H86" s="14" t="str">
        <f>IF(D86="No", "Not discussed on USFS. ", VLOOKUP(A86, [1]!Table9[#All], 24, FALSE))</f>
        <v>Only apply RPMs for the past 30 years (except SBNF), site age of record is older with suitable habitat within 25-ft. </v>
      </c>
      <c r="I86" s="14" t="str">
        <f>IF(NOT(ISBLANK(#REF!)),  "Pre-activity Survey Required", "")</f>
        <v>Pre-activity Survey Required</v>
      </c>
      <c r="J86" s="13" t="str">
        <f>IF(D86="No", "Not discussed on USFS. ", _xlfn.CONCAT(A86, " (", VLOOKUP(A86, [1]!Table9[#All], 11, FALSE), "; Habitat description: ", C86, ") - Within 1-mi of a CNDDB/SCE/USFS occurrence record (", VLOOKUP(A86, [1]!Table9[#All], 34, FALSE), "). " ))</f>
        <v xml:space="preserve">arroyo chub (CDFW SSC; FSS; Habitat description: intermittent or perennial stream, pond, lake or jurisdictional waters feature) - Within 1-mi of a CNDDB/SCE/USFS occurrence record (unsuitable habitat). </v>
      </c>
      <c r="K86" s="10" t="str">
        <f>IF(D86="No", "-- ", VLOOKUP(A86, [1]!Table9[#All], 35, FALSE))</f>
        <v>Standard OMP BMPs.</v>
      </c>
      <c r="L86" s="12" t="str">
        <f>IF(D86="No", "--", VLOOKUP(A86, [1]!Table9[#All], 28, FALSE))</f>
        <v>IIB</v>
      </c>
      <c r="M86" s="11" t="str">
        <f>IF(D86="No", "Not discussed on USFS. ", _xlfn.CONCAT(A86, " (", VLOOKUP(A86, [1]!Table9[#All], 11, FALSE), "; Habitat description: ", C86, ") - Within 1-mi of a CNDDB/SCE/USFS occurrence record (", VLOOKUP(A86, [1]!Table9[#All], 27, FALSE), "). " ))</f>
        <v xml:space="preserve">arroyo chub (CDFW SSC; FSS; Habitat description: intermittent or perennial stream, pond, lake or jurisdictional waters feature) - Within 1-mi of a CNDDB/SCE/USFS occurrence record (within 25 feet of aquatic habitat). </v>
      </c>
      <c r="N86" s="10" t="str">
        <f>IF(D86="No", "-- ", VLOOKUP(A86, [1]!Table9[#All], 29, FALSE))</f>
        <v xml:space="preserve">General Measures and Standard OMP BMPs. </v>
      </c>
      <c r="O86" s="10" t="str">
        <f>IF(D86="No", "--", VLOOKUP(A86, [1]!Table9[#All], 30, FALSE))</f>
        <v xml:space="preserve">General Measures and Standard OMP BMPs. </v>
      </c>
      <c r="P86" s="7" t="str">
        <f>IF(D86="No", "Not discussed on USFS. ", IF(VLOOKUP(A86, [1]!Table9[#All], 31, FALSE)="--", "--",  _xlfn.CONCAT(A86, " (", VLOOKUP(A86, [1]!Table9[#All], 11, FALSE), "; Habitat description: ", C86, ") - Within 1-mi of a CNDDB/SCE/USFS occurrence record (", VLOOKUP(A86, [1]!Table9[#All], 31, FALSE), "). " )))</f>
        <v xml:space="preserve">arroyo chub (CDFW SSC; FSS; Habitat description: intermittent or perennial stream, pond, lake or jurisdictional waters feature) - Within 1-mi of a CNDDB/SCE/USFS occurrence record (not within 25 feet of aquatic habitat). </v>
      </c>
      <c r="Q86" s="6" t="str">
        <f>IF(D86="No", "Not discussed on USFS. ", IF(VLOOKUP(A86, [1]!Table9[#All], 31, FALSE)="--", "--",  VLOOKUP(A86, [1]!Table9[#All], 32, FALSE)))</f>
        <v xml:space="preserve">Standard OMP BMPs. </v>
      </c>
      <c r="R86" s="6" t="str">
        <f>IF(D86="No", "Not discussed on USFS. ", IF(VLOOKUP(A86, [1]!Table9[#All], 31, FALSE)="--", "--", VLOOKUP(A86, [1]!Table9[#All], 33, FALSE)))</f>
        <v xml:space="preserve">Implement Standard Environmental Requirements. </v>
      </c>
      <c r="S86" s="9" t="s">
        <v>2</v>
      </c>
      <c r="T86" s="8" t="s">
        <v>2</v>
      </c>
      <c r="U86" s="8" t="s">
        <v>2</v>
      </c>
      <c r="V86" s="7" t="s">
        <v>2</v>
      </c>
      <c r="W86" s="6" t="s">
        <v>2</v>
      </c>
      <c r="X86" s="6" t="s">
        <v>2</v>
      </c>
    </row>
    <row r="87" spans="1:24" ht="48" x14ac:dyDescent="0.2">
      <c r="A87" s="20" t="s">
        <v>2293</v>
      </c>
      <c r="B87" s="20" t="str">
        <f>VLOOKUP(A87, [1]!Table9[#All], 2, FALSE)</f>
        <v>Pedicularis rigginsiae</v>
      </c>
      <c r="C87" s="18" t="str">
        <f>VLOOKUP(A87, [1]!Table9[#All], 13, FALSE)</f>
        <v>chaparral</v>
      </c>
      <c r="D87" s="17" t="str">
        <f>IF(ISNUMBER(SEARCH("1",VLOOKUP(A87, [1]!Table9[#All], 4, FALSE))), "Yes", "No")</f>
        <v>No</v>
      </c>
      <c r="E87" s="16" t="str">
        <f>VLOOKUP(A87, [1]!Table9[#All], 3, FALSE)</f>
        <v>Plant</v>
      </c>
      <c r="F87" s="15" t="str">
        <f>VLOOKUP(A87, [1]!Table9[#All], 26, FALSE)</f>
        <v>Formula</v>
      </c>
      <c r="G87" s="15" t="str">
        <f>IF(D87="No", "--",VLOOKUP(A87, [1]!Table9[#All], 25, FALSE))</f>
        <v>--</v>
      </c>
      <c r="H87" s="14" t="str">
        <f>IF(D87="No", "Not discussed on USFS. ", VLOOKUP(A87, [1]!Table9[#All], 24, FALSE))</f>
        <v xml:space="preserve">Not discussed on USFS. </v>
      </c>
      <c r="I87" s="14" t="str">
        <f>IF(NOT(ISBLANK(#REF!)),  "Pre-activity Survey Required", "")</f>
        <v>Pre-activity Survey Required</v>
      </c>
      <c r="J87" s="13" t="str">
        <f>IF(D87="No", "Not discussed on USFS. ", _xlfn.CONCAT(A87, " (", VLOOKUP(A87, [1]!Table9[#All], 11, FALSE), "; Habitat description: ", C87, ") - Within 1-mi of a CNDDB/SCE/USFS occurrence record (", VLOOKUP(A87, [1]!Table9[#All], 34, FALSE), "). " ))</f>
        <v xml:space="preserve">Not discussed on USFS. </v>
      </c>
      <c r="K87" s="10" t="str">
        <f>IF(D87="No", "-- ", VLOOKUP(A87, [1]!Table9[#All], 35, FALSE))</f>
        <v xml:space="preserve">-- </v>
      </c>
      <c r="L87" s="12" t="str">
        <f>IF(D87="No", "--", VLOOKUP(A87, [1]!Table9[#All], 28, FALSE))</f>
        <v>--</v>
      </c>
      <c r="M87" s="11" t="str">
        <f>IF(D87="No", "Not discussed on USFS. ", _xlfn.CONCAT(A87, " (", VLOOKUP(A87, [1]!Table9[#All], 11, FALSE), "; Habitat description: ", C87, ") - Within 1-mi of a CNDDB/SCE/USFS occurrence record (", VLOOKUP(A87, [1]!Table9[#All], 27, FALSE), "). " ))</f>
        <v xml:space="preserve">Not discussed on USFS. </v>
      </c>
      <c r="N87" s="10" t="str">
        <f>IF(D87="No", "-- ", VLOOKUP(A87, [1]!Table9[#All], 29, FALSE))</f>
        <v xml:space="preserve">-- </v>
      </c>
      <c r="O87" s="10" t="str">
        <f>IF(D87="No", "--", VLOOKUP(A87, [1]!Table9[#All], 30, FALSE))</f>
        <v>--</v>
      </c>
      <c r="P87" s="7" t="str">
        <f>IF(D87="No", "Not discussed on USFS. ", IF(VLOOKUP(A87, [1]!Table9[#All], 31, FALSE)="--", "--",  _xlfn.CONCAT(A87, " (", VLOOKUP(A87, [1]!Table9[#All], 11, FALSE), "; Habitat description: ", C87, ") - Within 1-mi of a CNDDB/SCE/USFS occurrence record (", VLOOKUP(A87, [1]!Table9[#All], 31, FALSE), "). " )))</f>
        <v xml:space="preserve">Not discussed on USFS. </v>
      </c>
      <c r="Q87" s="6" t="str">
        <f>IF(D87="No", "Not discussed on USFS. ", IF(VLOOKUP(A87, [1]!Table9[#All], 31, FALSE)="--", "--",  VLOOKUP(A87, [1]!Table9[#All], 32, FALSE)))</f>
        <v xml:space="preserve">Not discussed on USFS. </v>
      </c>
      <c r="R87" s="6" t="str">
        <f>IF(D87="No", "Not discussed on USFS. ", IF(VLOOKUP(A87, [1]!Table9[#All], 31, FALSE)="--", "--", VLOOKUP(A87, [1]!Table9[#All], 33, FALSE)))</f>
        <v xml:space="preserve">Not discussed on USFS. </v>
      </c>
      <c r="S87" s="9" t="s">
        <v>2</v>
      </c>
      <c r="T87" s="8" t="s">
        <v>2</v>
      </c>
      <c r="U87" s="8" t="s">
        <v>2</v>
      </c>
      <c r="V87" s="7" t="s">
        <v>2</v>
      </c>
      <c r="W87" s="6" t="s">
        <v>2</v>
      </c>
      <c r="X87" s="6" t="s">
        <v>2</v>
      </c>
    </row>
    <row r="88" spans="1:24" ht="156" x14ac:dyDescent="0.2">
      <c r="A88" s="20" t="s">
        <v>2292</v>
      </c>
      <c r="B88" s="20" t="str">
        <f>VLOOKUP(A88, [1]!Table9[#All], 2, FALSE)</f>
        <v>Arctostaphylos cruzensis</v>
      </c>
      <c r="C88" s="18" t="str">
        <f>VLOOKUP(A88, [1]!Table9[#All], 13, FALSE)</f>
        <v>sandy bluffs, maritime chaparral, coastal prairie</v>
      </c>
      <c r="D88" s="17" t="str">
        <f>IF(ISNUMBER(SEARCH("1",VLOOKUP(A88, [1]!Table9[#All], 4, FALSE))), "Yes", "No")</f>
        <v>Yes</v>
      </c>
      <c r="E88" s="16" t="str">
        <f>VLOOKUP(A88, [1]!Table9[#All], 3, FALSE)</f>
        <v>Plant</v>
      </c>
      <c r="F88" s="15" t="str">
        <f>VLOOKUP(A88, [1]!Table9[#All], 26, FALSE)</f>
        <v>Formula</v>
      </c>
      <c r="G88" s="15" t="str">
        <f>IF(D88="No", "--",VLOOKUP(A88, [1]!Table9[#All], 25, FALSE))</f>
        <v>Work area</v>
      </c>
      <c r="H88" s="14" t="str">
        <f>IF(D88="No", "Not discussed on USFS. ", VLOOKUP(A88, [1]!Table9[#All], 24, FALSE))</f>
        <v>--</v>
      </c>
      <c r="I88" s="14" t="str">
        <f>IF(NOT(ISBLANK(#REF!)),  "Pre-activity Survey Required", "")</f>
        <v>Pre-activity Survey Required</v>
      </c>
      <c r="J88" s="13" t="str">
        <f>IF(D88="No", "Not discussed on USFS. ", _xlfn.CONCAT(A88, " (", VLOOKUP(A88, [1]!Table9[#All], 11, FALSE), "; Habitat description: ", C88, ") - Within 1-mi of a CNDDB/SCE/USFS occurrence record (", VLOOKUP(A88, [1]!Table9[#All], 34, FALSE), "). " ))</f>
        <v xml:space="preserve">Arroyo de la Cruz manzanita (FSS; BLM:S; CRPR 1B.2, Blooming Period: Jan - Mar; Habitat description: sandy bluffs, maritime chaparral, coastal prairie) - Within 1-mi of a CNDDB/SCE/USFS occurrence record (unsuitable habitat). </v>
      </c>
      <c r="K88" s="10" t="str">
        <f>IF(D88="No", "-- ", VLOOKUP(A88, [1]!Table9[#All], 35, FALSE))</f>
        <v>Standard OMP BMPs.</v>
      </c>
      <c r="L88" s="12" t="str">
        <f>IF(D88="No", "--", VLOOKUP(A88, [1]!Table9[#All], 28, FALSE))</f>
        <v>IIB</v>
      </c>
      <c r="M88" s="11" t="str">
        <f>IF(D88="No", "Not discussed on USFS. ", _xlfn.CONCAT(A88, " (", VLOOKUP(A88, [1]!Table9[#All], 11, FALSE), "; Habitat description: ", C88, ") - Within 1-mi of a CNDDB/SCE/USFS occurrence record (", VLOOKUP(A88, [1]!Table9[#All], 27, FALSE), "). " ))</f>
        <v xml:space="preserve">Arroyo de la Cruz manzanita (FSS; BLM:S; CRPR 1B.2, Blooming Period: Jan - Mar; Habitat description: sandy bluffs, maritime chaparral, coastal prairie) - Within 1-mi of a CNDDB/SCE/USFS occurrence record (habitat present). </v>
      </c>
      <c r="N88" s="10" t="str">
        <f>IF(D88="No", "-- ", VLOOKUP(A88, [1]!Table9[#All], 29, FALSE))</f>
        <v xml:space="preserve">BE BMP Plant-1(a)(c-d); 
General Measures and Standard OMP BMPs. </v>
      </c>
      <c r="O88" s="10" t="str">
        <f>IF(D88="No", "--", VLOOKUP(A88, [1]!Table9[#All], 30, FALSE))</f>
        <v xml:space="preserve">Pre-Activity Survey (Arroyo de la Cruz manzanita): A biological survey is required. 
FSS Plant Avoidance (Arroyo de la Cruz manzanita): If Arroyo de la Cruz manzanita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8" s="7" t="str">
        <f>IF(D88="No", "Not discussed on USFS. ", IF(VLOOKUP(A88, [1]!Table9[#All], 31, FALSE)="--", "--",  _xlfn.CONCAT(A88, " (", VLOOKUP(A88, [1]!Table9[#All], 11, FALSE), "; Habitat description: ", C88, ") - Within 1-mi of a CNDDB/SCE/USFS occurrence record (", VLOOKUP(A88, [1]!Table9[#All], 31, FALSE), "). " )))</f>
        <v>--</v>
      </c>
      <c r="Q88" s="6" t="str">
        <f>IF(D88="No", "Not discussed on USFS. ", IF(VLOOKUP(A88, [1]!Table9[#All], 31, FALSE)="--", "--",  VLOOKUP(A88, [1]!Table9[#All], 32, FALSE)))</f>
        <v>--</v>
      </c>
      <c r="R88" s="6" t="str">
        <f>IF(D88="No", "Not discussed on USFS. ", IF(VLOOKUP(A88, [1]!Table9[#All], 31, FALSE)="--", "--", VLOOKUP(A88, [1]!Table9[#All], 33, FALSE)))</f>
        <v>--</v>
      </c>
      <c r="S88" s="9" t="s">
        <v>2</v>
      </c>
      <c r="T88" s="8" t="s">
        <v>2</v>
      </c>
      <c r="U88" s="8" t="s">
        <v>2</v>
      </c>
      <c r="V88" s="7" t="s">
        <v>2</v>
      </c>
      <c r="W88" s="6" t="s">
        <v>2</v>
      </c>
      <c r="X88" s="6" t="s">
        <v>2</v>
      </c>
    </row>
    <row r="89" spans="1:24" ht="80" x14ac:dyDescent="0.2">
      <c r="A89" s="20" t="s">
        <v>2291</v>
      </c>
      <c r="B89" s="20" t="str">
        <f>VLOOKUP(A89, [1]!Table9[#All], 2, FALSE)</f>
        <v>Calochortus clavatus var. recurvifolius</v>
      </c>
      <c r="C89" s="18" t="str">
        <f>VLOOKUP(A89, [1]!Table9[#All], 13, FALSE)</f>
        <v>rocky slopes</v>
      </c>
      <c r="D89" s="17" t="str">
        <f>IF(ISNUMBER(SEARCH("1",VLOOKUP(A89, [1]!Table9[#All], 4, FALSE))), "Yes", "No")</f>
        <v>No</v>
      </c>
      <c r="E89" s="16" t="str">
        <f>VLOOKUP(A89, [1]!Table9[#All], 3, FALSE)</f>
        <v>Plant</v>
      </c>
      <c r="F89" s="15" t="str">
        <f>VLOOKUP(A89, [1]!Table9[#All], 26, FALSE)</f>
        <v>Formula</v>
      </c>
      <c r="G89" s="15" t="str">
        <f>IF(D89="No", "--",VLOOKUP(A89, [1]!Table9[#All], 25, FALSE))</f>
        <v>--</v>
      </c>
      <c r="H89" s="14" t="str">
        <f>IF(D89="No", "Not discussed on USFS. ", VLOOKUP(A89, [1]!Table9[#All], 24, FALSE))</f>
        <v xml:space="preserve">Not discussed on USFS. </v>
      </c>
      <c r="I89" s="14" t="str">
        <f>IF(NOT(ISBLANK(#REF!)),  "Pre-activity Survey Required", "")</f>
        <v>Pre-activity Survey Required</v>
      </c>
      <c r="J89" s="13" t="str">
        <f>IF(D89="No", "Not discussed on USFS. ", _xlfn.CONCAT(A89, " (", VLOOKUP(A89, [1]!Table9[#All], 11, FALSE), "; Habitat description: ", C89, ") - Within 1-mi of a CNDDB/SCE/USFS occurrence record (", VLOOKUP(A89, [1]!Table9[#All], 34, FALSE), "). " ))</f>
        <v xml:space="preserve">Not discussed on USFS. </v>
      </c>
      <c r="K89" s="10" t="str">
        <f>IF(D89="No", "-- ", VLOOKUP(A89, [1]!Table9[#All], 35, FALSE))</f>
        <v xml:space="preserve">-- </v>
      </c>
      <c r="L89" s="12" t="str">
        <f>IF(D89="No", "--", VLOOKUP(A89, [1]!Table9[#All], 28, FALSE))</f>
        <v>--</v>
      </c>
      <c r="M89" s="11" t="str">
        <f>IF(D89="No", "Not discussed on USFS. ", _xlfn.CONCAT(A89, " (", VLOOKUP(A89, [1]!Table9[#All], 11, FALSE), "; Habitat description: ", C89, ") - Within 1-mi of a CNDDB/SCE/USFS occurrence record (", VLOOKUP(A89, [1]!Table9[#All], 27, FALSE), "). " ))</f>
        <v xml:space="preserve">Not discussed on USFS. </v>
      </c>
      <c r="N89" s="10" t="str">
        <f>IF(D89="No", "-- ", VLOOKUP(A89, [1]!Table9[#All], 29, FALSE))</f>
        <v xml:space="preserve">-- </v>
      </c>
      <c r="O89" s="10" t="str">
        <f>IF(D89="No", "--", VLOOKUP(A89, [1]!Table9[#All], 30, FALSE))</f>
        <v>--</v>
      </c>
      <c r="P89" s="7" t="str">
        <f>IF(D89="No", "Not discussed on USFS. ", IF(VLOOKUP(A89, [1]!Table9[#All], 31, FALSE)="--", "--",  _xlfn.CONCAT(A89, " (", VLOOKUP(A89, [1]!Table9[#All], 11, FALSE), "; Habitat description: ", C89, ") - Within 1-mi of a CNDDB/SCE/USFS occurrence record (", VLOOKUP(A89, [1]!Table9[#All], 31, FALSE), "). " )))</f>
        <v xml:space="preserve">Not discussed on USFS. </v>
      </c>
      <c r="Q89" s="6" t="str">
        <f>IF(D89="No", "Not discussed on USFS. ", IF(VLOOKUP(A89, [1]!Table9[#All], 31, FALSE)="--", "--",  VLOOKUP(A89, [1]!Table9[#All], 32, FALSE)))</f>
        <v xml:space="preserve">Not discussed on USFS. </v>
      </c>
      <c r="R89" s="6" t="str">
        <f>IF(D89="No", "Not discussed on USFS. ", IF(VLOOKUP(A89, [1]!Table9[#All], 31, FALSE)="--", "--", VLOOKUP(A89, [1]!Table9[#All], 33, FALSE)))</f>
        <v xml:space="preserve">Not discussed on USFS. </v>
      </c>
      <c r="S89" s="9" t="s">
        <v>2</v>
      </c>
      <c r="T89" s="8" t="s">
        <v>2</v>
      </c>
      <c r="U89" s="8" t="s">
        <v>2</v>
      </c>
      <c r="V89" s="7" t="s">
        <v>2</v>
      </c>
      <c r="W89" s="6" t="s">
        <v>2</v>
      </c>
      <c r="X89" s="6" t="s">
        <v>2</v>
      </c>
    </row>
    <row r="90" spans="1:24" ht="156" x14ac:dyDescent="0.2">
      <c r="A90" s="20" t="s">
        <v>2290</v>
      </c>
      <c r="B90" s="20" t="str">
        <f>VLOOKUP(A90, [1]!Table9[#All], 2, FALSE)</f>
        <v>Malacothamnus palmeri var. lucianus</v>
      </c>
      <c r="C90" s="18" t="str">
        <f>VLOOKUP(A90, [1]!Table9[#All], 13, FALSE)</f>
        <v>chaparral, meadows and seeps</v>
      </c>
      <c r="D90" s="17" t="str">
        <f>IF(ISNUMBER(SEARCH("1",VLOOKUP(A90, [1]!Table9[#All], 4, FALSE))), "Yes", "No")</f>
        <v>Yes</v>
      </c>
      <c r="E90" s="16" t="str">
        <f>VLOOKUP(A90, [1]!Table9[#All], 3, FALSE)</f>
        <v>Plant</v>
      </c>
      <c r="F90" s="15" t="str">
        <f>VLOOKUP(A90, [1]!Table9[#All], 26, FALSE)</f>
        <v>Formula</v>
      </c>
      <c r="G90" s="15" t="str">
        <f>IF(D90="No", "--",VLOOKUP(A90, [1]!Table9[#All], 25, FALSE))</f>
        <v>Work area</v>
      </c>
      <c r="H90" s="14" t="str">
        <f>IF(D90="No", "Not discussed on USFS. ", VLOOKUP(A90, [1]!Table9[#All], 24, FALSE))</f>
        <v>--</v>
      </c>
      <c r="I90" s="14" t="str">
        <f>IF(NOT(ISBLANK(#REF!)),  "Pre-activity Survey Required", "")</f>
        <v>Pre-activity Survey Required</v>
      </c>
      <c r="J90" s="13" t="str">
        <f>IF(D90="No", "Not discussed on USFS. ", _xlfn.CONCAT(A90, " (", VLOOKUP(A90, [1]!Table9[#All], 11, FALSE), "; Habitat description: ", C90, ") - Within 1-mi of a CNDDB/SCE/USFS occurrence record (", VLOOKUP(A90, [1]!Table9[#All], 34, FALSE), "). " ))</f>
        <v xml:space="preserve">Arroyo Seco bushmallow (FSS; BLM:S; CRPR 1B.2, Blooming Period: May - Aug; Habitat description: chaparral, meadows and seeps) - Within 1-mi of a CNDDB/SCE/USFS occurrence record (unsuitable habitat). </v>
      </c>
      <c r="K90" s="10" t="str">
        <f>IF(D90="No", "-- ", VLOOKUP(A90, [1]!Table9[#All], 35, FALSE))</f>
        <v>Standard OMP BMPs.</v>
      </c>
      <c r="L90" s="12" t="str">
        <f>IF(D90="No", "--", VLOOKUP(A90, [1]!Table9[#All], 28, FALSE))</f>
        <v>IIB</v>
      </c>
      <c r="M90" s="11" t="str">
        <f>IF(D90="No", "Not discussed on USFS. ", _xlfn.CONCAT(A90, " (", VLOOKUP(A90, [1]!Table9[#All], 11, FALSE), "; Habitat description: ", C90, ") - Within 1-mi of a CNDDB/SCE/USFS occurrence record (", VLOOKUP(A90, [1]!Table9[#All], 27, FALSE), "). " ))</f>
        <v xml:space="preserve">Arroyo Seco bushmallow (FSS; BLM:S; CRPR 1B.2, Blooming Period: May - Aug; Habitat description: chaparral, meadows and seeps) - Within 1-mi of a CNDDB/SCE/USFS occurrence record (habitat present). </v>
      </c>
      <c r="N90" s="10" t="str">
        <f>IF(D90="No", "-- ", VLOOKUP(A90, [1]!Table9[#All], 29, FALSE))</f>
        <v xml:space="preserve">BE BMP Plant-1(a)(c-d); 
General Measures and Standard OMP BMPs. </v>
      </c>
      <c r="O90" s="10" t="str">
        <f>IF(D90="No", "--", VLOOKUP(A90, [1]!Table9[#All], 30, FALSE))</f>
        <v xml:space="preserve">Pre-Activity Survey (Arroyo Seco bushmallow): A biological survey is required. 
FSS Plant Avoidance (Arroyo Seco bushmallow): If Arroyo Seco bushmallow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0" s="7" t="str">
        <f>IF(D90="No", "Not discussed on USFS. ", IF(VLOOKUP(A90, [1]!Table9[#All], 31, FALSE)="--", "--",  _xlfn.CONCAT(A90, " (", VLOOKUP(A90, [1]!Table9[#All], 11, FALSE), "; Habitat description: ", C90, ") - Within 1-mi of a CNDDB/SCE/USFS occurrence record (", VLOOKUP(A90, [1]!Table9[#All], 31, FALSE), "). " )))</f>
        <v>--</v>
      </c>
      <c r="Q90" s="6" t="str">
        <f>IF(D90="No", "Not discussed on USFS. ", IF(VLOOKUP(A90, [1]!Table9[#All], 31, FALSE)="--", "--",  VLOOKUP(A90, [1]!Table9[#All], 32, FALSE)))</f>
        <v>--</v>
      </c>
      <c r="R90" s="6" t="str">
        <f>IF(D90="No", "Not discussed on USFS. ", IF(VLOOKUP(A90, [1]!Table9[#All], 31, FALSE)="--", "--", VLOOKUP(A90, [1]!Table9[#All], 33, FALSE)))</f>
        <v>--</v>
      </c>
      <c r="S90" s="9" t="s">
        <v>2</v>
      </c>
      <c r="T90" s="8" t="s">
        <v>2</v>
      </c>
      <c r="U90" s="8" t="s">
        <v>2</v>
      </c>
      <c r="V90" s="7" t="s">
        <v>2</v>
      </c>
      <c r="W90" s="6" t="s">
        <v>2</v>
      </c>
      <c r="X90" s="6" t="s">
        <v>2</v>
      </c>
    </row>
    <row r="91" spans="1:24" ht="365" x14ac:dyDescent="0.2">
      <c r="A91" s="20" t="s">
        <v>2289</v>
      </c>
      <c r="B91" s="20" t="str">
        <f>VLOOKUP(A91, [1]!Table9[#All], 2, FALSE)</f>
        <v>Anaxyrus californicus</v>
      </c>
      <c r="C91" s="18" t="str">
        <f>VLOOKUP(A91, [1]!Table9[#All], 13, FALSE)</f>
        <v>aquatic arroyo toad habitat (within 150-ft of washes and arroyos, or sandy riverbanks and riparian areas with willows, sycamores, oaks, cottonwoods)
upland arroyo toad habitat (sycamore-cottonwood woodlands, oak woodlands, coastal sage scrub, chaparral, and grassland; with less than 82-ft elevation gain and less than 1-mi horizontal distance from the nearest suitable aquatic habitat)</v>
      </c>
      <c r="D91" s="17" t="str">
        <f>IF(ISNUMBER(SEARCH("1",VLOOKUP(A91, [1]!Table9[#All], 4, FALSE))), "Yes", "No")</f>
        <v>Yes</v>
      </c>
      <c r="E91" s="16" t="str">
        <f>VLOOKUP(A91, [1]!Table9[#All], 3, FALSE)</f>
        <v>Amphibian</v>
      </c>
      <c r="F91" s="15" t="str">
        <f>VLOOKUP(A91, [1]!Table9[#All], 26, FALSE)</f>
        <v>Manual</v>
      </c>
      <c r="G91" s="15" t="str">
        <f>IF(D91="No", "--",VLOOKUP(A91, [1]!Table9[#All], 25, FALSE))</f>
        <v>Work area</v>
      </c>
      <c r="H91" s="14" t="str">
        <f>IF(D91="No", "Not discussed on USFS. ", VLOOKUP(A91, [1]!Table9[#All], 24, FALSE))</f>
        <v>If work is outside of the BO, notify SME. 
Omit from review if outside of SCE Warning Zone</v>
      </c>
      <c r="I91" s="14" t="str">
        <f>IF(NOT(ISBLANK(#REF!)),  "Pre-activity Survey Required", "")</f>
        <v>Pre-activity Survey Required</v>
      </c>
      <c r="J91" s="13" t="s">
        <v>2</v>
      </c>
      <c r="K91" s="10" t="str">
        <f>IF(D91="No", "-- ", VLOOKUP(A91, [1]!Table9[#All], 35, FALSE))</f>
        <v>Standard OMP BMPs.</v>
      </c>
      <c r="L91" s="12" t="str">
        <f>IF(D91="No", "--", VLOOKUP(A91, [1]!Table9[#All], 28, FALSE))</f>
        <v>IIB</v>
      </c>
      <c r="M91" s="11" t="s">
        <v>2288</v>
      </c>
      <c r="N91" s="10" t="str">
        <f>IF(D91="No", "-- ", VLOOKUP(A91, [1]!Table9[#All], 29, FALSE))</f>
        <v>ARTO RPM 1-34; General Measures and Standard OMP BMP Apply.</v>
      </c>
      <c r="O91" s="10" t="str">
        <f>IF(D91="No", "--", VLOOKUP(A91, [1]!Table9[#All], 30, FALSE))</f>
        <v xml:space="preserve">ARTO RPM 1-34; General Measures and Standard OMP BMP Apply. Arroyo Toad Biologist: All activities that occur within occupied or presumed occupied aquatic habitat between March 1 and July 1 will be monitored by a USFWS-approved Arroyo toad biologist. Weather-dependent Limitation (arroyo toad): Monitoring is required in suitable habitat during and within 24 hours of a 0.25-inch rain event or when there is a &gt;70% chance of rain in the forecast. Debris Management in Toad Habitat: No stockpiling of brush, loose soils, or similar debris material can occur within the project area. If tree removals have been approved, use directional felling to avoid impacting arroyo toad habitat. No wood chipping is allowed on-site unless terrain precludes transporting chipping material offsite. If chipping must be performed onsite, spread material to achieve a maximum depth of 1 inch. Arroyo Toad WEAP Training: All field crew members must have received arroyo toad WEAP training before performing work. This training includes information about how to identify arroyo toads, habitat requirements, and resource protection measures to ensure crews avoid or minimize adverse impacts. Contact ESD at least two weeks prior to construction to arrange for training. The attached WEAP sign-in sheet must be filled out by all personnel and returned to the ESD. </v>
      </c>
      <c r="P91" s="7" t="s">
        <v>2287</v>
      </c>
      <c r="Q91" s="6" t="str">
        <f>IF(D91="No", "Not discussed on USFS. ", IF(VLOOKUP(A91, [1]!Table9[#All], 31, FALSE)="--", "--",  VLOOKUP(A91, [1]!Table9[#All], 32, FALSE)))</f>
        <v>ARTO RPM 1-34; General Measures and Standard OMP BMP Apply.</v>
      </c>
      <c r="R91" s="6" t="str">
        <f>IF(D91="No", "Not discussed on USFS. ", IF(VLOOKUP(A91, [1]!Table9[#All], 31, FALSE)="--", "--", VLOOKUP(A91, [1]!Table9[#All], 33, FALSE)))</f>
        <v xml:space="preserve">ARTO RPM 1-34; General Measures and Standard OMP BMP Apply. Weather-dependent Limitation (arroyo toad): No work will occur within 24 hours of a 0.25-inch or greater rain event. If there is a 70 percent of higher forecasted rain event of 0.25 inches or more, activities will be postponed until site conditions are dry enough to avoid potential impacts to arroyo toad. Debris Management in Toad Habitat: No stockpiling of brush, loose soils, or similar debris material can occur within the project area. If tree removals have been approved, use directional felling to avoid impacting arroyo toad habitat. No wood chipping is allowed on-site unless terrain precludes transporting chipping material offsite. If chipping must be performed onsite, spread material to achieve a maximum depth of 1 inch. Arroyo Toad WEAP Training: All field crew members must have received arroyo toad WEAP training before performing work. This training includes information about how to identify arroyo toads, habitat requirements, and resource protection measures to ensure crews avoid or minimize adverse impacts. Contact ESD at least two weeks prior to construction to arrange for training. The attached WEAP sign-in sheet must be filled out by all personnel and returned to the ESD. </v>
      </c>
      <c r="S91" s="9" t="s">
        <v>2</v>
      </c>
      <c r="T91" s="8" t="s">
        <v>2</v>
      </c>
      <c r="U91" s="8" t="s">
        <v>2</v>
      </c>
      <c r="V91" s="7" t="s">
        <v>2</v>
      </c>
      <c r="W91" s="6" t="s">
        <v>2</v>
      </c>
      <c r="X91" s="6" t="s">
        <v>2</v>
      </c>
    </row>
    <row r="92" spans="1:24" ht="156" x14ac:dyDescent="0.2">
      <c r="A92" s="20" t="s">
        <v>2286</v>
      </c>
      <c r="B92" s="20" t="str">
        <f>VLOOKUP(A92, [1]!Table9[#All], 2, FALSE)</f>
        <v>Ivesia paniculata</v>
      </c>
      <c r="C92" s="18" t="str">
        <f>VLOOKUP(A92, [1]!Table9[#All], 13, FALSE)</f>
        <v>shallow, rocky soil, open sagebrush</v>
      </c>
      <c r="D92" s="17" t="str">
        <f>IF(ISNUMBER(SEARCH("1",VLOOKUP(A92, [1]!Table9[#All], 4, FALSE))), "Yes", "No")</f>
        <v>Yes</v>
      </c>
      <c r="E92" s="16" t="str">
        <f>VLOOKUP(A92, [1]!Table9[#All], 3, FALSE)</f>
        <v>Plant</v>
      </c>
      <c r="F92" s="15" t="str">
        <f>VLOOKUP(A92, [1]!Table9[#All], 26, FALSE)</f>
        <v>Formula</v>
      </c>
      <c r="G92" s="15" t="str">
        <f>IF(D92="No", "--",VLOOKUP(A92, [1]!Table9[#All], 25, FALSE))</f>
        <v>Work area</v>
      </c>
      <c r="H92" s="14" t="str">
        <f>IF(D92="No", "Not discussed on USFS. ", VLOOKUP(A92, [1]!Table9[#All], 24, FALSE))</f>
        <v>--</v>
      </c>
      <c r="I92" s="14" t="str">
        <f>IF(NOT(ISBLANK(#REF!)),  "Pre-activity Survey Required", "")</f>
        <v>Pre-activity Survey Required</v>
      </c>
      <c r="J92" s="13" t="str">
        <f>IF(D92="No", "Not discussed on USFS. ", _xlfn.CONCAT(A92, " (", VLOOKUP(A92, [1]!Table9[#All], 11, FALSE), "; Habitat description: ", C92, ") - Within 1-mi of a CNDDB/SCE/USFS occurrence record (", VLOOKUP(A92, [1]!Table9[#All], 34, FALSE), "). " ))</f>
        <v xml:space="preserve">Ash Creek ivesia (FSS; BLM:S; CRPR 1B.2, Blooming Period: May - Jul; Habitat description: shallow, rocky soil, open sagebrush) - Within 1-mi of a CNDDB/SCE/USFS occurrence record (unsuitable habitat). </v>
      </c>
      <c r="K92" s="10" t="str">
        <f>IF(D92="No", "-- ", VLOOKUP(A92, [1]!Table9[#All], 35, FALSE))</f>
        <v>Standard OMP BMPs.</v>
      </c>
      <c r="L92" s="12" t="str">
        <f>IF(D92="No", "--", VLOOKUP(A92, [1]!Table9[#All], 28, FALSE))</f>
        <v>IIB</v>
      </c>
      <c r="M92" s="11" t="str">
        <f>IF(D92="No", "Not discussed on USFS. ", _xlfn.CONCAT(A92, " (", VLOOKUP(A92, [1]!Table9[#All], 11, FALSE), "; Habitat description: ", C92, ") - Within 1-mi of a CNDDB/SCE/USFS occurrence record (", VLOOKUP(A92, [1]!Table9[#All], 27, FALSE), "). " ))</f>
        <v xml:space="preserve">Ash Creek ivesia (FSS; BLM:S; CRPR 1B.2, Blooming Period: May - Jul; Habitat description: shallow, rocky soil, open sagebrush) - Within 1-mi of a CNDDB/SCE/USFS occurrence record (habitat present). </v>
      </c>
      <c r="N92" s="10" t="str">
        <f>IF(D92="No", "-- ", VLOOKUP(A92, [1]!Table9[#All], 29, FALSE))</f>
        <v xml:space="preserve">BE BMP Plant-1(a)(c-d); 
General Measures and Standard OMP BMPs. </v>
      </c>
      <c r="O92" s="10" t="str">
        <f>IF(D92="No", "--", VLOOKUP(A92, [1]!Table9[#All], 30, FALSE))</f>
        <v xml:space="preserve">Pre-Activity Survey (Ash Creek ivesia): A biological survey is required. 
FSS Plant Avoidance (Ash Creek ivesia): If Ash Creek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2" s="7" t="str">
        <f>IF(D92="No", "Not discussed on USFS. ", IF(VLOOKUP(A92, [1]!Table9[#All], 31, FALSE)="--", "--",  _xlfn.CONCAT(A92, " (", VLOOKUP(A92, [1]!Table9[#All], 11, FALSE), "; Habitat description: ", C92, ") - Within 1-mi of a CNDDB/SCE/USFS occurrence record (", VLOOKUP(A92, [1]!Table9[#All], 31, FALSE), "). " )))</f>
        <v>--</v>
      </c>
      <c r="Q92" s="6" t="str">
        <f>IF(D92="No", "Not discussed on USFS. ", IF(VLOOKUP(A92, [1]!Table9[#All], 31, FALSE)="--", "--",  VLOOKUP(A92, [1]!Table9[#All], 32, FALSE)))</f>
        <v>--</v>
      </c>
      <c r="R92" s="6" t="str">
        <f>IF(D92="No", "Not discussed on USFS. ", IF(VLOOKUP(A92, [1]!Table9[#All], 31, FALSE)="--", "--", VLOOKUP(A92, [1]!Table9[#All], 33, FALSE)))</f>
        <v>--</v>
      </c>
      <c r="S92" s="9" t="s">
        <v>2</v>
      </c>
      <c r="T92" s="8" t="s">
        <v>2</v>
      </c>
      <c r="U92" s="8" t="s">
        <v>2</v>
      </c>
      <c r="V92" s="7" t="s">
        <v>2</v>
      </c>
      <c r="W92" s="6" t="s">
        <v>2</v>
      </c>
      <c r="X92" s="6" t="s">
        <v>2</v>
      </c>
    </row>
    <row r="93" spans="1:24" ht="168" x14ac:dyDescent="0.2">
      <c r="A93" s="20" t="s">
        <v>2285</v>
      </c>
      <c r="B93" s="20" t="str">
        <f>VLOOKUP(A93, [1]!Table9[#All], 2, FALSE)</f>
        <v>Castilleja cinerea</v>
      </c>
      <c r="C93" s="18" t="str">
        <f>VLOOKUP(A93, [1]!Table9[#All], 13, FALSE)</f>
        <v>dry sagebrush scrub</v>
      </c>
      <c r="D93" s="17" t="str">
        <f>IF(ISNUMBER(SEARCH("1",VLOOKUP(A93, [1]!Table9[#All], 4, FALSE))), "Yes", "No")</f>
        <v>Yes</v>
      </c>
      <c r="E93" s="16" t="str">
        <f>VLOOKUP(A93, [1]!Table9[#All], 3, FALSE)</f>
        <v>Plant</v>
      </c>
      <c r="F93" s="15" t="str">
        <f>VLOOKUP(A93, [1]!Table9[#All], 26, FALSE)</f>
        <v>Formula</v>
      </c>
      <c r="G93" s="15" t="str">
        <f>IF(D93="No", "--",VLOOKUP(A93, [1]!Table9[#All], 25, FALSE))</f>
        <v>Work area</v>
      </c>
      <c r="H93" s="14" t="str">
        <f>IF(D93="No", "Not discussed on USFS. ", VLOOKUP(A93, [1]!Table9[#All], 24, FALSE))</f>
        <v>--</v>
      </c>
      <c r="I93" s="14" t="str">
        <f>IF(NOT(ISBLANK(#REF!)),  "Pre-activity Survey Required", "")</f>
        <v>Pre-activity Survey Required</v>
      </c>
      <c r="J93" s="13" t="str">
        <f>IF(D93="No", "Not discussed on USFS. ", _xlfn.CONCAT(A93, " (", VLOOKUP(A93, [1]!Table9[#All], 11, FALSE), "; Habitat description: ", C93, ") - Within 1-mi of a CNDDB/SCE/USFS occurrence record (", VLOOKUP(A93, [1]!Table9[#All], 34, FALSE), "). " ))</f>
        <v xml:space="preserve">ash-gray paintbrush (FT; CRPR 1B.2, Blooming Period: May - Aug; Habitat description: dry sagebrush scrub) - Within 1-mi of a CNDDB/SCE/USFS occurrence record (unsuitable habitat). </v>
      </c>
      <c r="K93" s="10" t="str">
        <f>IF(D93="No", "-- ", VLOOKUP(A93, [1]!Table9[#All], 35, FALSE))</f>
        <v xml:space="preserve">RPM Plant 1; 
Standard OMP BMPs. </v>
      </c>
      <c r="L93" s="12" t="str">
        <f>IF(D93="No", "--", VLOOKUP(A93, [1]!Table9[#All], 28, FALSE))</f>
        <v>IIB</v>
      </c>
      <c r="M93" s="11" t="str">
        <f>IF(D93="No", "Not discussed on USFS. ", _xlfn.CONCAT(A93, " (", VLOOKUP(A93, [1]!Table9[#All], 11, FALSE), "; Habitat description: ", C93, ") - Within 1-mi of a CNDDB/SCE/USFS occurrence record (", VLOOKUP(A93, [1]!Table9[#All], 27, FALSE), "). " ))</f>
        <v xml:space="preserve">ash-gray paintbrush (FT; CRPR 1B.2, Blooming Period: May - Aug; Habitat description: dry sagebrush scrub) - Within 1-mi of a CNDDB/SCE/USFS occurrence record (habitat present). </v>
      </c>
      <c r="N93" s="10" t="str">
        <f>IF(D93="No", "-- ", VLOOKUP(A93, [1]!Table9[#All], 29, FALSE))</f>
        <v xml:space="preserve">RPM Plant-1-4; 
General Measures and Standard OMP BMPs. </v>
      </c>
      <c r="O93" s="10" t="str">
        <f>IF(D93="No", "--", VLOOKUP(A93, [1]!Table9[#All], 30, FALSE))</f>
        <v xml:space="preserve">Rare Plant Survey and Avoidance (ash-gray paintbrush): A qualified botanist will conduct a rare plant survey for ash-gray paintbrush within blooming season, verified by a reference population. All federally-listed plants within 100 feet of the work area will be flagged for avoidance. Coordination with Environmental Services Department will be required if full avoidance cannot be achieved. 
Schedule Limitation (ash-gray paintbrush): Schedule all work in the year rare plant surveys are conducted. Work can occur only after rare plant surveys occur. If work gets delayed for a subsequent year, contact Environmental Services Department. 
General Measures and Standard OMP BMPs. </v>
      </c>
      <c r="P93" s="7" t="str">
        <f>IF(D93="No", "Not discussed on USFS. ", IF(VLOOKUP(A93, [1]!Table9[#All], 31, FALSE)="--", "--",  _xlfn.CONCAT(A93, " (", VLOOKUP(A93, [1]!Table9[#All], 11, FALSE), "; Habitat description: ", C93, ") - Within 1-mi of a CNDDB/SCE/USFS occurrence record (", VLOOKUP(A93, [1]!Table9[#All], 31, FALSE), "). " )))</f>
        <v>--</v>
      </c>
      <c r="Q93" s="6" t="str">
        <f>IF(D93="No", "Not discussed on USFS. ", IF(VLOOKUP(A93, [1]!Table9[#All], 31, FALSE)="--", "--",  VLOOKUP(A93, [1]!Table9[#All], 32, FALSE)))</f>
        <v>--</v>
      </c>
      <c r="R93" s="6" t="str">
        <f>IF(D93="No", "Not discussed on USFS. ", IF(VLOOKUP(A93, [1]!Table9[#All], 31, FALSE)="--", "--", VLOOKUP(A93, [1]!Table9[#All], 33, FALSE)))</f>
        <v>--</v>
      </c>
      <c r="S93" s="9" t="s">
        <v>2</v>
      </c>
      <c r="T93" s="8" t="s">
        <v>2</v>
      </c>
      <c r="U93" s="8" t="s">
        <v>2</v>
      </c>
      <c r="V93" s="7" t="s">
        <v>2</v>
      </c>
      <c r="W93" s="6" t="s">
        <v>2</v>
      </c>
      <c r="X93" s="6" t="s">
        <v>2</v>
      </c>
    </row>
    <row r="94" spans="1:24" ht="168" x14ac:dyDescent="0.2">
      <c r="A94" s="20" t="s">
        <v>2284</v>
      </c>
      <c r="B94" s="20" t="str">
        <f>VLOOKUP(A94, [1]!Table9[#All], 2, FALSE)</f>
        <v>Enceliopsis nudicaulis var. corrugata</v>
      </c>
      <c r="C94" s="18" t="str">
        <f>VLOOKUP(A94, [1]!Table9[#All], 13, FALSE)</f>
        <v>stony hillsides and canyons</v>
      </c>
      <c r="D94" s="17" t="str">
        <f>IF(ISNUMBER(SEARCH("1",VLOOKUP(A94, [1]!Table9[#All], 4, FALSE))), "Yes", "No")</f>
        <v>Yes</v>
      </c>
      <c r="E94" s="16" t="str">
        <f>VLOOKUP(A94, [1]!Table9[#All], 3, FALSE)</f>
        <v>Plant</v>
      </c>
      <c r="F94" s="15" t="str">
        <f>VLOOKUP(A94, [1]!Table9[#All], 26, FALSE)</f>
        <v>Formula</v>
      </c>
      <c r="G94" s="15" t="str">
        <f>IF(D94="No", "--",VLOOKUP(A94, [1]!Table9[#All], 25, FALSE))</f>
        <v>Work area</v>
      </c>
      <c r="H94" s="14" t="str">
        <f>IF(D94="No", "Not discussed on USFS. ", VLOOKUP(A94, [1]!Table9[#All], 24, FALSE))</f>
        <v>--</v>
      </c>
      <c r="I94" s="14" t="str">
        <f>IF(NOT(ISBLANK(#REF!)),  "Pre-activity Survey Required", "")</f>
        <v>Pre-activity Survey Required</v>
      </c>
      <c r="J94" s="13" t="str">
        <f>IF(D94="No", "Not discussed on USFS. ", _xlfn.CONCAT(A94, " (", VLOOKUP(A94, [1]!Table9[#All], 11, FALSE), "; Habitat description: ", C94, ") - Within 1-mi of a CNDDB/SCE/USFS occurrence record (", VLOOKUP(A94, [1]!Table9[#All], 34, FALSE), "). " ))</f>
        <v xml:space="preserve">Ash Meadows daisy (FT; CRPR 3.3, Blooming Period: May - Jun; Habitat description: stony hillsides and canyons) - Within 1-mi of a CNDDB/SCE/USFS occurrence record (unsuitable habitat). </v>
      </c>
      <c r="K94" s="10" t="str">
        <f>IF(D94="No", "-- ", VLOOKUP(A94, [1]!Table9[#All], 35, FALSE))</f>
        <v xml:space="preserve">RPM Plant 1; 
Standard OMP BMPs. </v>
      </c>
      <c r="L94" s="12" t="str">
        <f>IF(D94="No", "--", VLOOKUP(A94, [1]!Table9[#All], 28, FALSE))</f>
        <v>IIB</v>
      </c>
      <c r="M94" s="11" t="str">
        <f>IF(D94="No", "Not discussed on USFS. ", _xlfn.CONCAT(A94, " (", VLOOKUP(A94, [1]!Table9[#All], 11, FALSE), "; Habitat description: ", C94, ") - Within 1-mi of a CNDDB/SCE/USFS occurrence record (", VLOOKUP(A94, [1]!Table9[#All], 27, FALSE), "). " ))</f>
        <v xml:space="preserve">Ash Meadows daisy (FT; CRPR 3.3, Blooming Period: May - Jun; Habitat description: stony hillsides and canyons) - Within 1-mi of a CNDDB/SCE/USFS occurrence record (habitat present). </v>
      </c>
      <c r="N94" s="10" t="str">
        <f>IF(D94="No", "-- ", VLOOKUP(A94, [1]!Table9[#All], 29, FALSE))</f>
        <v xml:space="preserve">RPM Plant-1-4; 
General Measures and Standard OMP BMPs. </v>
      </c>
      <c r="O94" s="10" t="str">
        <f>IF(D94="No", "--", VLOOKUP(A94, [1]!Table9[#All], 30, FALSE))</f>
        <v xml:space="preserve">Rare Plant Survey and Avoidance (Ash Meadows daisy): A qualified botanist will conduct a rare plant survey for Ash Meadows daisy within blooming season, verified by a reference population. All federally-listed plants within 100 feet of the work area will be flagged for avoidance. Coordination with Environmental Services Department will be required if full avoidance cannot be achieved. 
Schedule Limitation (Ash Meadows daisy): Schedule all work in the year rare plant surveys are conducted. Work can occur only after rare plant surveys occur. If work gets delayed for a subsequent year, contact Environmental Services Department. 
General Measures and Standard OMP BMPs. </v>
      </c>
      <c r="P94" s="7" t="str">
        <f>IF(D94="No", "Not discussed on USFS. ", IF(VLOOKUP(A94, [1]!Table9[#All], 31, FALSE)="--", "--",  _xlfn.CONCAT(A94, " (", VLOOKUP(A94, [1]!Table9[#All], 11, FALSE), "; Habitat description: ", C94, ") - Within 1-mi of a CNDDB/SCE/USFS occurrence record (", VLOOKUP(A94, [1]!Table9[#All], 31, FALSE), "). " )))</f>
        <v>--</v>
      </c>
      <c r="Q94" s="6" t="str">
        <f>IF(D94="No", "Not discussed on USFS. ", IF(VLOOKUP(A94, [1]!Table9[#All], 31, FALSE)="--", "--",  VLOOKUP(A94, [1]!Table9[#All], 32, FALSE)))</f>
        <v>--</v>
      </c>
      <c r="R94" s="6" t="str">
        <f>IF(D94="No", "Not discussed on USFS. ", IF(VLOOKUP(A94, [1]!Table9[#All], 31, FALSE)="--", "--", VLOOKUP(A94, [1]!Table9[#All], 33, FALSE)))</f>
        <v>--</v>
      </c>
      <c r="S94" s="9" t="s">
        <v>2</v>
      </c>
      <c r="T94" s="8" t="s">
        <v>2</v>
      </c>
      <c r="U94" s="8" t="s">
        <v>2</v>
      </c>
      <c r="V94" s="7" t="s">
        <v>2</v>
      </c>
      <c r="W94" s="6" t="s">
        <v>2</v>
      </c>
      <c r="X94" s="6" t="s">
        <v>2</v>
      </c>
    </row>
    <row r="95" spans="1:24" ht="180" x14ac:dyDescent="0.2">
      <c r="A95" s="20" t="s">
        <v>2283</v>
      </c>
      <c r="B95" s="20" t="str">
        <f>VLOOKUP(A95, [1]!Table9[#All], 2, FALSE)</f>
        <v>Grindelia fraxinipratensis</v>
      </c>
      <c r="C95" s="18" t="str">
        <f>VLOOKUP(A95, [1]!Table9[#All], 13, FALSE)</f>
        <v>wet clay of meadows, woodland edges near alkaline springs</v>
      </c>
      <c r="D95" s="17" t="str">
        <f>IF(ISNUMBER(SEARCH("1",VLOOKUP(A95, [1]!Table9[#All], 4, FALSE))), "Yes", "No")</f>
        <v>Yes</v>
      </c>
      <c r="E95" s="16" t="str">
        <f>VLOOKUP(A95, [1]!Table9[#All], 3, FALSE)</f>
        <v>Plant</v>
      </c>
      <c r="F95" s="15" t="str">
        <f>VLOOKUP(A95, [1]!Table9[#All], 26, FALSE)</f>
        <v>Formula</v>
      </c>
      <c r="G95" s="15" t="str">
        <f>IF(D95="No", "--",VLOOKUP(A95, [1]!Table9[#All], 25, FALSE))</f>
        <v>Work area</v>
      </c>
      <c r="H95" s="14" t="str">
        <f>IF(D95="No", "Not discussed on USFS. ", VLOOKUP(A95, [1]!Table9[#All], 24, FALSE))</f>
        <v>--</v>
      </c>
      <c r="I95" s="14" t="str">
        <f>IF(NOT(ISBLANK(#REF!)),  "Pre-activity Survey Required", "")</f>
        <v>Pre-activity Survey Required</v>
      </c>
      <c r="J95" s="13" t="str">
        <f>IF(D95="No", "Not discussed on USFS. ", _xlfn.CONCAT(A95, " (", VLOOKUP(A95, [1]!Table9[#All], 11, FALSE), "; Habitat description: ", C95, ") - Within 1-mi of a CNDDB/SCE/USFS occurrence record (", VLOOKUP(A95, [1]!Table9[#All], 34, FALSE), "). " ))</f>
        <v xml:space="preserve">Ash Meadows gumplant (FT; CRPR 1B.2, Blooming Period: Jul - Oct; Habitat description: wet clay of meadows, woodland edges near alkaline springs) - Within 1-mi of a CNDDB/SCE/USFS occurrence record (unsuitable habitat). </v>
      </c>
      <c r="K95" s="10" t="str">
        <f>IF(D95="No", "-- ", VLOOKUP(A95, [1]!Table9[#All], 35, FALSE))</f>
        <v xml:space="preserve">RPM Plant 1; 
Standard OMP BMPs. </v>
      </c>
      <c r="L95" s="12" t="str">
        <f>IF(D95="No", "--", VLOOKUP(A95, [1]!Table9[#All], 28, FALSE))</f>
        <v>IIB</v>
      </c>
      <c r="M95" s="11" t="str">
        <f>IF(D95="No", "Not discussed on USFS. ", _xlfn.CONCAT(A95, " (", VLOOKUP(A95, [1]!Table9[#All], 11, FALSE), "; Habitat description: ", C95, ") - Within 1-mi of a CNDDB/SCE/USFS occurrence record (", VLOOKUP(A95, [1]!Table9[#All], 27, FALSE), "). " ))</f>
        <v xml:space="preserve">Ash Meadows gumplant (FT; CRPR 1B.2, Blooming Period: Jul - Oct; Habitat description: wet clay of meadows, woodland edges near alkaline springs) - Within 1-mi of a CNDDB/SCE/USFS occurrence record (habitat present). </v>
      </c>
      <c r="N95" s="10" t="str">
        <f>IF(D95="No", "-- ", VLOOKUP(A95, [1]!Table9[#All], 29, FALSE))</f>
        <v xml:space="preserve">RPM Plant-1-4; 
General Measures and Standard OMP BMPs. </v>
      </c>
      <c r="O95" s="10" t="str">
        <f>IF(D95="No", "--", VLOOKUP(A95, [1]!Table9[#All], 30, FALSE))</f>
        <v xml:space="preserve">Rare Plant Survey and Avoidance (Ash Meadows gumplant): A qualified botanist will conduct a rare plant survey for Ash Meadows gumplant within blooming season, verified by a reference population. All federally-listed plants within 100 feet of the work area will be flagged for avoidance. Coordination with Environmental Services Department will be required if full avoidance cannot be achieved. 
Schedule Limitation (Ash Meadows gumplant): Schedule all work in the year rare plant surveys are conducted. Work can occur only after rare plant surveys occur. If work gets delayed for a subsequent year, contact Environmental Services Department. 
General Measures and Standard OMP BMPs. </v>
      </c>
      <c r="P95" s="7" t="str">
        <f>IF(D95="No", "Not discussed on USFS. ", IF(VLOOKUP(A95, [1]!Table9[#All], 31, FALSE)="--", "--",  _xlfn.CONCAT(A95, " (", VLOOKUP(A95, [1]!Table9[#All], 11, FALSE), "; Habitat description: ", C95, ") - Within 1-mi of a CNDDB/SCE/USFS occurrence record (", VLOOKUP(A95, [1]!Table9[#All], 31, FALSE), "). " )))</f>
        <v>--</v>
      </c>
      <c r="Q95" s="6" t="str">
        <f>IF(D95="No", "Not discussed on USFS. ", IF(VLOOKUP(A95, [1]!Table9[#All], 31, FALSE)="--", "--",  VLOOKUP(A95, [1]!Table9[#All], 32, FALSE)))</f>
        <v>--</v>
      </c>
      <c r="R95" s="6" t="str">
        <f>IF(D95="No", "Not discussed on USFS. ", IF(VLOOKUP(A95, [1]!Table9[#All], 31, FALSE)="--", "--", VLOOKUP(A95, [1]!Table9[#All], 33, FALSE)))</f>
        <v>--</v>
      </c>
      <c r="S95" s="9" t="s">
        <v>2</v>
      </c>
      <c r="T95" s="8" t="s">
        <v>2</v>
      </c>
      <c r="U95" s="8" t="s">
        <v>2</v>
      </c>
      <c r="V95" s="7" t="s">
        <v>2</v>
      </c>
      <c r="W95" s="6" t="s">
        <v>2</v>
      </c>
      <c r="X95" s="6" t="s">
        <v>2</v>
      </c>
    </row>
    <row r="96" spans="1:24" ht="156" x14ac:dyDescent="0.2">
      <c r="A96" s="20" t="s">
        <v>2282</v>
      </c>
      <c r="B96" s="20" t="str">
        <f>VLOOKUP(A96, [1]!Table9[#All], 2, FALSE)</f>
        <v>Astragalus anxius</v>
      </c>
      <c r="C96" s="18" t="str">
        <f>VLOOKUP(A96, [1]!Table9[#All], 13, FALSE)</f>
        <v>gravelly volcanic soil among pines, sagebrush</v>
      </c>
      <c r="D96" s="17" t="str">
        <f>IF(ISNUMBER(SEARCH("1",VLOOKUP(A96, [1]!Table9[#All], 4, FALSE))), "Yes", "No")</f>
        <v>Yes</v>
      </c>
      <c r="E96" s="16" t="str">
        <f>VLOOKUP(A96, [1]!Table9[#All], 3, FALSE)</f>
        <v>Plant</v>
      </c>
      <c r="F96" s="15" t="str">
        <f>VLOOKUP(A96, [1]!Table9[#All], 26, FALSE)</f>
        <v>Formula</v>
      </c>
      <c r="G96" s="15" t="str">
        <f>IF(D96="No", "--",VLOOKUP(A96, [1]!Table9[#All], 25, FALSE))</f>
        <v>Work area</v>
      </c>
      <c r="H96" s="14" t="str">
        <f>IF(D96="No", "Not discussed on USFS. ", VLOOKUP(A96, [1]!Table9[#All], 24, FALSE))</f>
        <v>--</v>
      </c>
      <c r="I96" s="14" t="str">
        <f>IF(NOT(ISBLANK(#REF!)),  "Pre-activity Survey Required", "")</f>
        <v>Pre-activity Survey Required</v>
      </c>
      <c r="J96" s="13" t="str">
        <f>IF(D96="No", "Not discussed on USFS. ", _xlfn.CONCAT(A96, " (", VLOOKUP(A96, [1]!Table9[#All], 11, FALSE), "; Habitat description: ", C96, ") - Within 1-mi of a CNDDB/SCE/USFS occurrence record (", VLOOKUP(A96, [1]!Table9[#All], 34, FALSE), "). " ))</f>
        <v xml:space="preserve">Ash Valley milk-vetch (FSS; BLM:S; CRPR 1B.3, Blooming Period: Jun - Jul; Habitat description: gravelly volcanic soil among pines, sagebrush) - Within 1-mi of a CNDDB/SCE/USFS occurrence record (unsuitable habitat). </v>
      </c>
      <c r="K96" s="10" t="str">
        <f>IF(D96="No", "-- ", VLOOKUP(A96, [1]!Table9[#All], 35, FALSE))</f>
        <v>Standard OMP BMPs.</v>
      </c>
      <c r="L96" s="12" t="str">
        <f>IF(D96="No", "--", VLOOKUP(A96, [1]!Table9[#All], 28, FALSE))</f>
        <v>IIB</v>
      </c>
      <c r="M96" s="11" t="str">
        <f>IF(D96="No", "Not discussed on USFS. ", _xlfn.CONCAT(A96, " (", VLOOKUP(A96, [1]!Table9[#All], 11, FALSE), "; Habitat description: ", C96, ") - Within 1-mi of a CNDDB/SCE/USFS occurrence record (", VLOOKUP(A96, [1]!Table9[#All], 27, FALSE), "). " ))</f>
        <v xml:space="preserve">Ash Valley milk-vetch (FSS; BLM:S; CRPR 1B.3, Blooming Period: Jun - Jul; Habitat description: gravelly volcanic soil among pines, sagebrush) - Within 1-mi of a CNDDB/SCE/USFS occurrence record (habitat present). </v>
      </c>
      <c r="N96" s="10" t="str">
        <f>IF(D96="No", "-- ", VLOOKUP(A96, [1]!Table9[#All], 29, FALSE))</f>
        <v xml:space="preserve">BE BMP Plant-1(a)(c-d); 
General Measures and Standard OMP BMPs. </v>
      </c>
      <c r="O96" s="10" t="str">
        <f>IF(D96="No", "--", VLOOKUP(A96, [1]!Table9[#All], 30, FALSE))</f>
        <v xml:space="preserve">Pre-Activity Survey (Ash Valley milk-vetch): A biological survey is required. 
FSS Plant Avoidance (Ash Valley milk-vetch): If Ash Valley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6" s="7" t="str">
        <f>IF(D96="No", "Not discussed on USFS. ", IF(VLOOKUP(A96, [1]!Table9[#All], 31, FALSE)="--", "--",  _xlfn.CONCAT(A96, " (", VLOOKUP(A96, [1]!Table9[#All], 11, FALSE), "; Habitat description: ", C96, ") - Within 1-mi of a CNDDB/SCE/USFS occurrence record (", VLOOKUP(A96, [1]!Table9[#All], 31, FALSE), "). " )))</f>
        <v>--</v>
      </c>
      <c r="Q96" s="6" t="str">
        <f>IF(D96="No", "Not discussed on USFS. ", IF(VLOOKUP(A96, [1]!Table9[#All], 31, FALSE)="--", "--",  VLOOKUP(A96, [1]!Table9[#All], 32, FALSE)))</f>
        <v>--</v>
      </c>
      <c r="R96" s="6" t="str">
        <f>IF(D96="No", "Not discussed on USFS. ", IF(VLOOKUP(A96, [1]!Table9[#All], 31, FALSE)="--", "--", VLOOKUP(A96, [1]!Table9[#All], 33, FALSE)))</f>
        <v>--</v>
      </c>
      <c r="S96" s="9" t="s">
        <v>2</v>
      </c>
      <c r="T96" s="8" t="s">
        <v>2</v>
      </c>
      <c r="U96" s="8" t="s">
        <v>2</v>
      </c>
      <c r="V96" s="7" t="s">
        <v>2</v>
      </c>
      <c r="W96" s="6" t="s">
        <v>2</v>
      </c>
      <c r="X96" s="6" t="s">
        <v>2</v>
      </c>
    </row>
    <row r="97" spans="1:24" ht="132" x14ac:dyDescent="0.2">
      <c r="A97" s="20" t="s">
        <v>2281</v>
      </c>
      <c r="B97" s="20" t="str">
        <f>VLOOKUP(A97, [1]!Table9[#All], 2, FALSE)</f>
        <v>Cirsium ciliolatum</v>
      </c>
      <c r="C97" s="18" t="str">
        <f>VLOOKUP(A97, [1]!Table9[#All], 13, FALSE)</f>
        <v>grassy areas, open woodland</v>
      </c>
      <c r="D97" s="17" t="str">
        <f>IF(ISNUMBER(SEARCH("1",VLOOKUP(A97, [1]!Table9[#All], 4, FALSE))), "Yes", "No")</f>
        <v>Yes</v>
      </c>
      <c r="E97" s="16" t="str">
        <f>VLOOKUP(A97, [1]!Table9[#All], 3, FALSE)</f>
        <v>Plant</v>
      </c>
      <c r="F97" s="15" t="str">
        <f>VLOOKUP(A97, [1]!Table9[#All], 26, FALSE)</f>
        <v>Formula</v>
      </c>
      <c r="G97" s="15" t="str">
        <f>IF(D97="No", "--",VLOOKUP(A97, [1]!Table9[#All], 25, FALSE))</f>
        <v>Work area</v>
      </c>
      <c r="H97" s="14" t="str">
        <f>IF(D97="No", "Not discussed on USFS. ", VLOOKUP(A97, [1]!Table9[#All], 24, FALSE))</f>
        <v>--</v>
      </c>
      <c r="I97" s="14" t="str">
        <f>IF(NOT(ISBLANK(#REF!)),  "Pre-activity Survey Required", "")</f>
        <v>Pre-activity Survey Required</v>
      </c>
      <c r="J97" s="13" t="str">
        <f>IF(D97="No", "Not discussed on USFS. ", _xlfn.CONCAT(A97, " (", VLOOKUP(A97, [1]!Table9[#All], 11, FALSE), "; Habitat description: ", C97, ") - Within 1-mi of a CNDDB/SCE/USFS occurrence record (", VLOOKUP(A97, [1]!Table9[#All], 34, FALSE), "). " ))</f>
        <v xml:space="preserve">Ashland thistle (SE; CRPR 2B.1, Blooming Period: Jun - Jul; Habitat description: grassy areas, open woodland) - Within 1-mi of a CNDDB/SCE/USFS occurrence record (unsuitable habitat). </v>
      </c>
      <c r="K97" s="10" t="str">
        <f>IF(D97="No", "-- ", VLOOKUP(A97, [1]!Table9[#All], 35, FALSE))</f>
        <v>Standard OMP BMPs.</v>
      </c>
      <c r="L97" s="12" t="str">
        <f>IF(D97="No", "--", VLOOKUP(A97, [1]!Table9[#All], 28, FALSE))</f>
        <v>IIB</v>
      </c>
      <c r="M97" s="11" t="str">
        <f>IF(D97="No", "Not discussed on USFS. ", _xlfn.CONCAT(A97, " (", VLOOKUP(A97, [1]!Table9[#All], 11, FALSE), "; Habitat description: ", C97, ") - Within 1-mi of a CNDDB/SCE/USFS occurrence record (", VLOOKUP(A97, [1]!Table9[#All], 27, FALSE), "). " ))</f>
        <v xml:space="preserve">Ashland thistle (SE; CRPR 2B.1, Blooming Period: Jun - Jul; Habitat description: grassy areas, open woodland) - Within 1-mi of a CNDDB/SCE/USFS occurrence record (habitat present). </v>
      </c>
      <c r="N97" s="10" t="str">
        <f>IF(D97="No", "-- ", VLOOKUP(A97, [1]!Table9[#All], 29, FALSE))</f>
        <v xml:space="preserve">BE BMP Plant-1(a); 
General Measures and Standard OMP BMPs. </v>
      </c>
      <c r="O97" s="10" t="str">
        <f>IF(D97="No", "--", VLOOKUP(A97, [1]!Table9[#All], 30, FALSE))</f>
        <v xml:space="preserve">Pre-Activity Survey (Ashland thistle): A biological survey is required. 
State Threatened Plant Avoidance (Ashland thistle): If Ashland thistleis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97" s="7" t="str">
        <f>IF(D97="No", "Not discussed on USFS. ", IF(VLOOKUP(A97, [1]!Table9[#All], 31, FALSE)="--", "--",  _xlfn.CONCAT(A97, " (", VLOOKUP(A97, [1]!Table9[#All], 11, FALSE), "; Habitat description: ", C97, ") - Within 1-mi of a CNDDB/SCE/USFS occurrence record (", VLOOKUP(A97, [1]!Table9[#All], 31, FALSE), "). " )))</f>
        <v>--</v>
      </c>
      <c r="Q97" s="6" t="str">
        <f>IF(D97="No", "Not discussed on USFS. ", IF(VLOOKUP(A97, [1]!Table9[#All], 31, FALSE)="--", "--",  VLOOKUP(A97, [1]!Table9[#All], 32, FALSE)))</f>
        <v>--</v>
      </c>
      <c r="R97" s="6" t="str">
        <f>IF(D97="No", "Not discussed on USFS. ", IF(VLOOKUP(A97, [1]!Table9[#All], 31, FALSE)="--", "--", VLOOKUP(A97, [1]!Table9[#All], 33, FALSE)))</f>
        <v>--</v>
      </c>
      <c r="S97" s="9" t="s">
        <v>2</v>
      </c>
      <c r="T97" s="8" t="s">
        <v>2</v>
      </c>
      <c r="U97" s="8" t="s">
        <v>2</v>
      </c>
      <c r="V97" s="7" t="s">
        <v>2</v>
      </c>
      <c r="W97" s="6" t="s">
        <v>2</v>
      </c>
      <c r="X97" s="6" t="s">
        <v>2</v>
      </c>
    </row>
    <row r="98" spans="1:24" ht="64" x14ac:dyDescent="0.2">
      <c r="A98" s="20" t="s">
        <v>2280</v>
      </c>
      <c r="B98" s="20" t="str">
        <f>VLOOKUP(A98, [1]!Table9[#All], 2, FALSE)</f>
        <v>Hydrobates homochroa</v>
      </c>
      <c r="C98" s="18" t="str">
        <f>VLOOKUP(A98, [1]!Table9[#All], 13, FALSE)</f>
        <v>natural rock crevices, cavities, caves along offshore islands and open ocean</v>
      </c>
      <c r="D98" s="17" t="str">
        <f>IF(ISNUMBER(SEARCH("1",VLOOKUP(A98, [1]!Table9[#All], 4, FALSE))), "Yes", "No")</f>
        <v>No</v>
      </c>
      <c r="E98" s="16" t="str">
        <f>VLOOKUP(A98, [1]!Table9[#All], 3, FALSE)</f>
        <v>Bird</v>
      </c>
      <c r="F98" s="15" t="str">
        <f>VLOOKUP(A98, [1]!Table9[#All], 26, FALSE)</f>
        <v>Formula</v>
      </c>
      <c r="G98" s="15" t="str">
        <f>IF(D98="No", "--",VLOOKUP(A98, [1]!Table9[#All], 25, FALSE))</f>
        <v>--</v>
      </c>
      <c r="H98" s="14" t="str">
        <f>IF(D98="No", "Not discussed on USFS. ", VLOOKUP(A98, [1]!Table9[#All], 24, FALSE))</f>
        <v xml:space="preserve">Not discussed on USFS. </v>
      </c>
      <c r="I98" s="14" t="str">
        <f>IF(NOT(ISBLANK(#REF!)),  "Pre-activity Survey Required", "")</f>
        <v>Pre-activity Survey Required</v>
      </c>
      <c r="J98" s="13" t="str">
        <f>IF(D98="No", "Not discussed on USFS. ", _xlfn.CONCAT(A98, " (", VLOOKUP(A98, [1]!Table9[#All], 11, FALSE), "; Habitat description: ", C98, ") - Within 1-mi of a CNDDB/SCE/USFS occurrence record (", VLOOKUP(A98, [1]!Table9[#All], 34, FALSE), "). " ))</f>
        <v xml:space="preserve">Not discussed on USFS. </v>
      </c>
      <c r="K98" s="10" t="str">
        <f>IF(D98="No", "-- ", VLOOKUP(A98, [1]!Table9[#All], 35, FALSE))</f>
        <v xml:space="preserve">-- </v>
      </c>
      <c r="L98" s="12" t="str">
        <f>IF(D98="No", "--", VLOOKUP(A98, [1]!Table9[#All], 28, FALSE))</f>
        <v>--</v>
      </c>
      <c r="M98" s="11" t="str">
        <f>IF(D98="No", "Not discussed on USFS. ", _xlfn.CONCAT(A98, " (", VLOOKUP(A98, [1]!Table9[#All], 11, FALSE), "; Habitat description: ", C98, ") - Within 1-mi of a CNDDB/SCE/USFS occurrence record (", VLOOKUP(A98, [1]!Table9[#All], 27, FALSE), "). " ))</f>
        <v xml:space="preserve">Not discussed on USFS. </v>
      </c>
      <c r="N98" s="10" t="str">
        <f>IF(D98="No", "-- ", VLOOKUP(A98, [1]!Table9[#All], 29, FALSE))</f>
        <v xml:space="preserve">-- </v>
      </c>
      <c r="O98" s="10" t="str">
        <f>IF(D98="No", "--", VLOOKUP(A98, [1]!Table9[#All], 30, FALSE))</f>
        <v>--</v>
      </c>
      <c r="P98" s="7" t="str">
        <f>IF(D98="No", "Not discussed on USFS. ", IF(VLOOKUP(A98, [1]!Table9[#All], 31, FALSE)="--", "--",  _xlfn.CONCAT(A98, " (", VLOOKUP(A98, [1]!Table9[#All], 11, FALSE), "; Habitat description: ", C98, ") - Within 1-mi of a CNDDB/SCE/USFS occurrence record (", VLOOKUP(A98, [1]!Table9[#All], 31, FALSE), "). " )))</f>
        <v xml:space="preserve">Not discussed on USFS. </v>
      </c>
      <c r="Q98" s="6" t="str">
        <f>IF(D98="No", "Not discussed on USFS. ", IF(VLOOKUP(A98, [1]!Table9[#All], 31, FALSE)="--", "--",  VLOOKUP(A98, [1]!Table9[#All], 32, FALSE)))</f>
        <v xml:space="preserve">Not discussed on USFS. </v>
      </c>
      <c r="R98" s="6" t="str">
        <f>IF(D98="No", "Not discussed on USFS. ", IF(VLOOKUP(A98, [1]!Table9[#All], 31, FALSE)="--", "--", VLOOKUP(A98, [1]!Table9[#All], 33, FALSE)))</f>
        <v xml:space="preserve">Not discussed on USFS. </v>
      </c>
      <c r="S98" s="9" t="s">
        <v>2</v>
      </c>
      <c r="T98" s="8" t="s">
        <v>2</v>
      </c>
      <c r="U98" s="8" t="s">
        <v>2</v>
      </c>
      <c r="V98" s="7" t="s">
        <v>2</v>
      </c>
      <c r="W98" s="6" t="s">
        <v>2</v>
      </c>
      <c r="X98" s="6" t="s">
        <v>2</v>
      </c>
    </row>
    <row r="99" spans="1:24" ht="48" x14ac:dyDescent="0.2">
      <c r="A99" s="20" t="s">
        <v>2279</v>
      </c>
      <c r="B99" s="20" t="str">
        <f>VLOOKUP(A99, [1]!Table9[#All], 2, FALSE)</f>
        <v>Astragalus austiniae</v>
      </c>
      <c r="C99" s="18" t="str">
        <f>VLOOKUP(A99, [1]!Table9[#All], 13, FALSE)</f>
        <v>exposed ridges, meadows, above timberline</v>
      </c>
      <c r="D99" s="17" t="str">
        <f>IF(ISNUMBER(SEARCH("1",VLOOKUP(A99, [1]!Table9[#All], 4, FALSE))), "Yes", "No")</f>
        <v>No</v>
      </c>
      <c r="E99" s="16" t="str">
        <f>VLOOKUP(A99, [1]!Table9[#All], 3, FALSE)</f>
        <v>Plant</v>
      </c>
      <c r="F99" s="15" t="str">
        <f>VLOOKUP(A99, [1]!Table9[#All], 26, FALSE)</f>
        <v>Formula</v>
      </c>
      <c r="G99" s="15" t="str">
        <f>IF(D99="No", "--",VLOOKUP(A99, [1]!Table9[#All], 25, FALSE))</f>
        <v>--</v>
      </c>
      <c r="H99" s="14" t="str">
        <f>IF(D99="No", "Not discussed on USFS. ", VLOOKUP(A99, [1]!Table9[#All], 24, FALSE))</f>
        <v xml:space="preserve">Not discussed on USFS. </v>
      </c>
      <c r="I99" s="14" t="str">
        <f>IF(NOT(ISBLANK(#REF!)),  "Pre-activity Survey Required", "")</f>
        <v>Pre-activity Survey Required</v>
      </c>
      <c r="J99" s="13" t="str">
        <f>IF(D99="No", "Not discussed on USFS. ", _xlfn.CONCAT(A99, " (", VLOOKUP(A99, [1]!Table9[#All], 11, FALSE), "; Habitat description: ", C99, ") - Within 1-mi of a CNDDB/SCE/USFS occurrence record (", VLOOKUP(A99, [1]!Table9[#All], 34, FALSE), "). " ))</f>
        <v xml:space="preserve">Not discussed on USFS. </v>
      </c>
      <c r="K99" s="10" t="str">
        <f>IF(D99="No", "-- ", VLOOKUP(A99, [1]!Table9[#All], 35, FALSE))</f>
        <v xml:space="preserve">-- </v>
      </c>
      <c r="L99" s="12" t="str">
        <f>IF(D99="No", "--", VLOOKUP(A99, [1]!Table9[#All], 28, FALSE))</f>
        <v>--</v>
      </c>
      <c r="M99" s="11" t="str">
        <f>IF(D99="No", "Not discussed on USFS. ", _xlfn.CONCAT(A99, " (", VLOOKUP(A99, [1]!Table9[#All], 11, FALSE), "; Habitat description: ", C99, ") - Within 1-mi of a CNDDB/SCE/USFS occurrence record (", VLOOKUP(A99, [1]!Table9[#All], 27, FALSE), "). " ))</f>
        <v xml:space="preserve">Not discussed on USFS. </v>
      </c>
      <c r="N99" s="10" t="str">
        <f>IF(D99="No", "-- ", VLOOKUP(A99, [1]!Table9[#All], 29, FALSE))</f>
        <v xml:space="preserve">-- </v>
      </c>
      <c r="O99" s="10" t="str">
        <f>IF(D99="No", "--", VLOOKUP(A99, [1]!Table9[#All], 30, FALSE))</f>
        <v>--</v>
      </c>
      <c r="P99" s="7" t="str">
        <f>IF(D99="No", "Not discussed on USFS. ", IF(VLOOKUP(A99, [1]!Table9[#All], 31, FALSE)="--", "--",  _xlfn.CONCAT(A99, " (", VLOOKUP(A99, [1]!Table9[#All], 11, FALSE), "; Habitat description: ", C99, ") - Within 1-mi of a CNDDB/SCE/USFS occurrence record (", VLOOKUP(A99, [1]!Table9[#All], 31, FALSE), "). " )))</f>
        <v xml:space="preserve">Not discussed on USFS. </v>
      </c>
      <c r="Q99" s="6" t="str">
        <f>IF(D99="No", "Not discussed on USFS. ", IF(VLOOKUP(A99, [1]!Table9[#All], 31, FALSE)="--", "--",  VLOOKUP(A99, [1]!Table9[#All], 32, FALSE)))</f>
        <v xml:space="preserve">Not discussed on USFS. </v>
      </c>
      <c r="R99" s="6" t="str">
        <f>IF(D99="No", "Not discussed on USFS. ", IF(VLOOKUP(A99, [1]!Table9[#All], 31, FALSE)="--", "--", VLOOKUP(A99, [1]!Table9[#All], 33, FALSE)))</f>
        <v xml:space="preserve">Not discussed on USFS. </v>
      </c>
      <c r="S99" s="9" t="s">
        <v>2</v>
      </c>
      <c r="T99" s="8" t="s">
        <v>2</v>
      </c>
      <c r="U99" s="8" t="s">
        <v>2</v>
      </c>
      <c r="V99" s="7" t="s">
        <v>2</v>
      </c>
      <c r="W99" s="6" t="s">
        <v>2</v>
      </c>
      <c r="X99" s="6" t="s">
        <v>2</v>
      </c>
    </row>
    <row r="100" spans="1:24" ht="48" x14ac:dyDescent="0.2">
      <c r="A100" s="20" t="s">
        <v>2278</v>
      </c>
      <c r="B100" s="20" t="str">
        <f>VLOOKUP(A100, [1]!Table9[#All], 2, FALSE)</f>
        <v>Phacelia anelsonii</v>
      </c>
      <c r="C100" s="18" t="str">
        <f>VLOOKUP(A100, [1]!Table9[#All], 13, FALSE)</f>
        <v>sandy or gravelly soils, creosote-bush scrub, woodland</v>
      </c>
      <c r="D100" s="17" t="str">
        <f>IF(ISNUMBER(SEARCH("1",VLOOKUP(A100, [1]!Table9[#All], 4, FALSE))), "Yes", "No")</f>
        <v>No</v>
      </c>
      <c r="E100" s="16" t="str">
        <f>VLOOKUP(A100, [1]!Table9[#All], 3, FALSE)</f>
        <v>Plant</v>
      </c>
      <c r="F100" s="15" t="str">
        <f>VLOOKUP(A100, [1]!Table9[#All], 26, FALSE)</f>
        <v>Formula</v>
      </c>
      <c r="G100" s="15" t="str">
        <f>IF(D100="No", "--",VLOOKUP(A100, [1]!Table9[#All], 25, FALSE))</f>
        <v>--</v>
      </c>
      <c r="H100" s="14" t="str">
        <f>IF(D100="No", "Not discussed on USFS. ", VLOOKUP(A100, [1]!Table9[#All], 24, FALSE))</f>
        <v xml:space="preserve">Not discussed on USFS. </v>
      </c>
      <c r="I100" s="14" t="str">
        <f>IF(NOT(ISBLANK(#REF!)),  "Pre-activity Survey Required", "")</f>
        <v>Pre-activity Survey Required</v>
      </c>
      <c r="J100" s="13" t="str">
        <f>IF(D100="No", "Not discussed on USFS. ", _xlfn.CONCAT(A100, " (", VLOOKUP(A100, [1]!Table9[#All], 11, FALSE), "; Habitat description: ", C100, ") - Within 1-mi of a CNDDB/SCE/USFS occurrence record (", VLOOKUP(A100, [1]!Table9[#All], 34, FALSE), "). " ))</f>
        <v xml:space="preserve">Not discussed on USFS. </v>
      </c>
      <c r="K100" s="10" t="str">
        <f>IF(D100="No", "-- ", VLOOKUP(A100, [1]!Table9[#All], 35, FALSE))</f>
        <v xml:space="preserve">-- </v>
      </c>
      <c r="L100" s="12" t="str">
        <f>IF(D100="No", "--", VLOOKUP(A100, [1]!Table9[#All], 28, FALSE))</f>
        <v>--</v>
      </c>
      <c r="M100" s="11" t="str">
        <f>IF(D100="No", "Not discussed on USFS. ", _xlfn.CONCAT(A100, " (", VLOOKUP(A100, [1]!Table9[#All], 11, FALSE), "; Habitat description: ", C100, ") - Within 1-mi of a CNDDB/SCE/USFS occurrence record (", VLOOKUP(A100, [1]!Table9[#All], 27, FALSE), "). " ))</f>
        <v xml:space="preserve">Not discussed on USFS. </v>
      </c>
      <c r="N100" s="10" t="str">
        <f>IF(D100="No", "-- ", VLOOKUP(A100, [1]!Table9[#All], 29, FALSE))</f>
        <v xml:space="preserve">-- </v>
      </c>
      <c r="O100" s="10" t="str">
        <f>IF(D100="No", "--", VLOOKUP(A100, [1]!Table9[#All], 30, FALSE))</f>
        <v>--</v>
      </c>
      <c r="P100" s="7" t="str">
        <f>IF(D100="No", "Not discussed on USFS. ", IF(VLOOKUP(A100, [1]!Table9[#All], 31, FALSE)="--", "--",  _xlfn.CONCAT(A100, " (", VLOOKUP(A100, [1]!Table9[#All], 11, FALSE), "; Habitat description: ", C100, ") - Within 1-mi of a CNDDB/SCE/USFS occurrence record (", VLOOKUP(A100, [1]!Table9[#All], 31, FALSE), "). " )))</f>
        <v xml:space="preserve">Not discussed on USFS. </v>
      </c>
      <c r="Q100" s="6" t="str">
        <f>IF(D100="No", "Not discussed on USFS. ", IF(VLOOKUP(A100, [1]!Table9[#All], 31, FALSE)="--", "--",  VLOOKUP(A100, [1]!Table9[#All], 32, FALSE)))</f>
        <v xml:space="preserve">Not discussed on USFS. </v>
      </c>
      <c r="R100" s="6" t="str">
        <f>IF(D100="No", "Not discussed on USFS. ", IF(VLOOKUP(A100, [1]!Table9[#All], 31, FALSE)="--", "--", VLOOKUP(A100, [1]!Table9[#All], 33, FALSE)))</f>
        <v xml:space="preserve">Not discussed on USFS. </v>
      </c>
      <c r="S100" s="9" t="s">
        <v>2</v>
      </c>
      <c r="T100" s="8" t="s">
        <v>2</v>
      </c>
      <c r="U100" s="8" t="s">
        <v>2</v>
      </c>
      <c r="V100" s="7" t="s">
        <v>2</v>
      </c>
      <c r="W100" s="6" t="s">
        <v>2</v>
      </c>
      <c r="X100" s="6" t="s">
        <v>2</v>
      </c>
    </row>
    <row r="101" spans="1:24" ht="48" x14ac:dyDescent="0.2">
      <c r="A101" s="20" t="s">
        <v>2277</v>
      </c>
      <c r="B101" s="20" t="str">
        <f>VLOOKUP(A101, [1]!Table9[#All], 2, FALSE)</f>
        <v>Nemacladus inyoensis</v>
      </c>
      <c r="C101" s="18" t="str">
        <f>VLOOKUP(A101, [1]!Table9[#All], 13, FALSE)</f>
        <v>desert scrub, woodland</v>
      </c>
      <c r="D101" s="17" t="str">
        <f>IF(ISNUMBER(SEARCH("1",VLOOKUP(A101, [1]!Table9[#All], 4, FALSE))), "Yes", "No")</f>
        <v>No</v>
      </c>
      <c r="E101" s="16" t="str">
        <f>VLOOKUP(A101, [1]!Table9[#All], 3, FALSE)</f>
        <v>Plant</v>
      </c>
      <c r="F101" s="15" t="str">
        <f>VLOOKUP(A101, [1]!Table9[#All], 26, FALSE)</f>
        <v>Formula</v>
      </c>
      <c r="G101" s="15" t="str">
        <f>IF(D101="No", "--",VLOOKUP(A101, [1]!Table9[#All], 25, FALSE))</f>
        <v>--</v>
      </c>
      <c r="H101" s="14" t="str">
        <f>IF(D101="No", "Not discussed on USFS. ", VLOOKUP(A101, [1]!Table9[#All], 24, FALSE))</f>
        <v xml:space="preserve">Not discussed on USFS. </v>
      </c>
      <c r="I101" s="14" t="str">
        <f>IF(NOT(ISBLANK(#REF!)),  "Pre-activity Survey Required", "")</f>
        <v>Pre-activity Survey Required</v>
      </c>
      <c r="J101" s="13" t="str">
        <f>IF(D101="No", "Not discussed on USFS. ", _xlfn.CONCAT(A101, " (", VLOOKUP(A101, [1]!Table9[#All], 11, FALSE), "; Habitat description: ", C101, ") - Within 1-mi of a CNDDB/SCE/USFS occurrence record (", VLOOKUP(A101, [1]!Table9[#All], 34, FALSE), "). " ))</f>
        <v xml:space="preserve">Not discussed on USFS. </v>
      </c>
      <c r="K101" s="10" t="str">
        <f>IF(D101="No", "-- ", VLOOKUP(A101, [1]!Table9[#All], 35, FALSE))</f>
        <v xml:space="preserve">-- </v>
      </c>
      <c r="L101" s="12" t="str">
        <f>IF(D101="No", "--", VLOOKUP(A101, [1]!Table9[#All], 28, FALSE))</f>
        <v>--</v>
      </c>
      <c r="M101" s="11" t="str">
        <f>IF(D101="No", "Not discussed on USFS. ", _xlfn.CONCAT(A101, " (", VLOOKUP(A101, [1]!Table9[#All], 11, FALSE), "; Habitat description: ", C101, ") - Within 1-mi of a CNDDB/SCE/USFS occurrence record (", VLOOKUP(A101, [1]!Table9[#All], 27, FALSE), "). " ))</f>
        <v xml:space="preserve">Not discussed on USFS. </v>
      </c>
      <c r="N101" s="10" t="str">
        <f>IF(D101="No", "-- ", VLOOKUP(A101, [1]!Table9[#All], 29, FALSE))</f>
        <v xml:space="preserve">-- </v>
      </c>
      <c r="O101" s="10" t="str">
        <f>IF(D101="No", "--", VLOOKUP(A101, [1]!Table9[#All], 30, FALSE))</f>
        <v>--</v>
      </c>
      <c r="P101" s="7" t="str">
        <f>IF(D101="No", "Not discussed on USFS. ", IF(VLOOKUP(A101, [1]!Table9[#All], 31, FALSE)="--", "--",  _xlfn.CONCAT(A101, " (", VLOOKUP(A101, [1]!Table9[#All], 11, FALSE), "; Habitat description: ", C101, ") - Within 1-mi of a CNDDB/SCE/USFS occurrence record (", VLOOKUP(A101, [1]!Table9[#All], 31, FALSE), "). " )))</f>
        <v xml:space="preserve">Not discussed on USFS. </v>
      </c>
      <c r="Q101" s="6" t="str">
        <f>IF(D101="No", "Not discussed on USFS. ", IF(VLOOKUP(A101, [1]!Table9[#All], 31, FALSE)="--", "--",  VLOOKUP(A101, [1]!Table9[#All], 32, FALSE)))</f>
        <v xml:space="preserve">Not discussed on USFS. </v>
      </c>
      <c r="R101" s="6" t="str">
        <f>IF(D101="No", "Not discussed on USFS. ", IF(VLOOKUP(A101, [1]!Table9[#All], 31, FALSE)="--", "--", VLOOKUP(A101, [1]!Table9[#All], 33, FALSE)))</f>
        <v xml:space="preserve">Not discussed on USFS. </v>
      </c>
      <c r="S101" s="9" t="s">
        <v>2</v>
      </c>
      <c r="T101" s="8" t="s">
        <v>2</v>
      </c>
      <c r="U101" s="8" t="s">
        <v>2</v>
      </c>
      <c r="V101" s="7" t="s">
        <v>2</v>
      </c>
      <c r="W101" s="6" t="s">
        <v>2</v>
      </c>
      <c r="X101" s="6" t="s">
        <v>2</v>
      </c>
    </row>
    <row r="102" spans="1:24" ht="48" x14ac:dyDescent="0.2">
      <c r="A102" s="20" t="s">
        <v>2276</v>
      </c>
      <c r="B102" s="20" t="str">
        <f>VLOOKUP(A102, [1]!Table9[#All], 2, FALSE)</f>
        <v>Sarcobatus baileyi</v>
      </c>
      <c r="C102" s="18" t="str">
        <f>VLOOKUP(A102, [1]!Table9[#All], 13, FALSE)</f>
        <v>dry lakes, washes, scrub, roadsides</v>
      </c>
      <c r="D102" s="17" t="str">
        <f>IF(ISNUMBER(SEARCH("1",VLOOKUP(A102, [1]!Table9[#All], 4, FALSE))), "Yes", "No")</f>
        <v>No</v>
      </c>
      <c r="E102" s="16" t="str">
        <f>VLOOKUP(A102, [1]!Table9[#All], 3, FALSE)</f>
        <v>Plant</v>
      </c>
      <c r="F102" s="15" t="str">
        <f>VLOOKUP(A102, [1]!Table9[#All], 26, FALSE)</f>
        <v>Formula</v>
      </c>
      <c r="G102" s="15" t="str">
        <f>IF(D102="No", "--",VLOOKUP(A102, [1]!Table9[#All], 25, FALSE))</f>
        <v>--</v>
      </c>
      <c r="H102" s="14" t="str">
        <f>IF(D102="No", "Not discussed on USFS. ", VLOOKUP(A102, [1]!Table9[#All], 24, FALSE))</f>
        <v xml:space="preserve">Not discussed on USFS. </v>
      </c>
      <c r="I102" s="14" t="str">
        <f>IF(NOT(ISBLANK(#REF!)),  "Pre-activity Survey Required", "")</f>
        <v>Pre-activity Survey Required</v>
      </c>
      <c r="J102" s="13" t="str">
        <f>IF(D102="No", "Not discussed on USFS. ", _xlfn.CONCAT(A102, " (", VLOOKUP(A102, [1]!Table9[#All], 11, FALSE), "; Habitat description: ", C102, ") - Within 1-mi of a CNDDB/SCE/USFS occurrence record (", VLOOKUP(A102, [1]!Table9[#All], 34, FALSE), "). " ))</f>
        <v xml:space="preserve">Not discussed on USFS. </v>
      </c>
      <c r="K102" s="10" t="str">
        <f>IF(D102="No", "-- ", VLOOKUP(A102, [1]!Table9[#All], 35, FALSE))</f>
        <v xml:space="preserve">-- </v>
      </c>
      <c r="L102" s="12" t="str">
        <f>IF(D102="No", "--", VLOOKUP(A102, [1]!Table9[#All], 28, FALSE))</f>
        <v>--</v>
      </c>
      <c r="M102" s="11" t="str">
        <f>IF(D102="No", "Not discussed on USFS. ", _xlfn.CONCAT(A102, " (", VLOOKUP(A102, [1]!Table9[#All], 11, FALSE), "; Habitat description: ", C102, ") - Within 1-mi of a CNDDB/SCE/USFS occurrence record (", VLOOKUP(A102, [1]!Table9[#All], 27, FALSE), "). " ))</f>
        <v xml:space="preserve">Not discussed on USFS. </v>
      </c>
      <c r="N102" s="10" t="str">
        <f>IF(D102="No", "-- ", VLOOKUP(A102, [1]!Table9[#All], 29, FALSE))</f>
        <v xml:space="preserve">-- </v>
      </c>
      <c r="O102" s="10" t="str">
        <f>IF(D102="No", "--", VLOOKUP(A102, [1]!Table9[#All], 30, FALSE))</f>
        <v>--</v>
      </c>
      <c r="P102" s="7" t="str">
        <f>IF(D102="No", "Not discussed on USFS. ", IF(VLOOKUP(A102, [1]!Table9[#All], 31, FALSE)="--", "--",  _xlfn.CONCAT(A102, " (", VLOOKUP(A102, [1]!Table9[#All], 11, FALSE), "; Habitat description: ", C102, ") - Within 1-mi of a CNDDB/SCE/USFS occurrence record (", VLOOKUP(A102, [1]!Table9[#All], 31, FALSE), "). " )))</f>
        <v xml:space="preserve">Not discussed on USFS. </v>
      </c>
      <c r="Q102" s="6" t="str">
        <f>IF(D102="No", "Not discussed on USFS. ", IF(VLOOKUP(A102, [1]!Table9[#All], 31, FALSE)="--", "--",  VLOOKUP(A102, [1]!Table9[#All], 32, FALSE)))</f>
        <v xml:space="preserve">Not discussed on USFS. </v>
      </c>
      <c r="R102" s="6" t="str">
        <f>IF(D102="No", "Not discussed on USFS. ", IF(VLOOKUP(A102, [1]!Table9[#All], 31, FALSE)="--", "--", VLOOKUP(A102, [1]!Table9[#All], 33, FALSE)))</f>
        <v xml:space="preserve">Not discussed on USFS. </v>
      </c>
      <c r="S102" s="9" t="s">
        <v>2</v>
      </c>
      <c r="T102" s="8" t="s">
        <v>2</v>
      </c>
      <c r="U102" s="8" t="s">
        <v>2</v>
      </c>
      <c r="V102" s="7" t="s">
        <v>2</v>
      </c>
      <c r="W102" s="6" t="s">
        <v>2</v>
      </c>
      <c r="X102" s="6" t="s">
        <v>2</v>
      </c>
    </row>
    <row r="103" spans="1:24" ht="48" x14ac:dyDescent="0.2">
      <c r="A103" s="20" t="s">
        <v>2275</v>
      </c>
      <c r="B103" s="20" t="str">
        <f>VLOOKUP(A103, [1]!Table9[#All], 2, FALSE)</f>
        <v>Ivesia baileyi var. baileyi</v>
      </c>
      <c r="C103" s="18" t="str">
        <f>VLOOKUP(A103, [1]!Table9[#All], 13, FALSE)</f>
        <v>volcanic crevices</v>
      </c>
      <c r="D103" s="17" t="str">
        <f>IF(ISNUMBER(SEARCH("1",VLOOKUP(A103, [1]!Table9[#All], 4, FALSE))), "Yes", "No")</f>
        <v>No</v>
      </c>
      <c r="E103" s="16" t="str">
        <f>VLOOKUP(A103, [1]!Table9[#All], 3, FALSE)</f>
        <v>Plant</v>
      </c>
      <c r="F103" s="15" t="str">
        <f>VLOOKUP(A103, [1]!Table9[#All], 26, FALSE)</f>
        <v>Formula</v>
      </c>
      <c r="G103" s="15" t="str">
        <f>IF(D103="No", "--",VLOOKUP(A103, [1]!Table9[#All], 25, FALSE))</f>
        <v>--</v>
      </c>
      <c r="H103" s="14" t="str">
        <f>IF(D103="No", "Not discussed on USFS. ", VLOOKUP(A103, [1]!Table9[#All], 24, FALSE))</f>
        <v xml:space="preserve">Not discussed on USFS. </v>
      </c>
      <c r="I103" s="14" t="str">
        <f>IF(NOT(ISBLANK(#REF!)),  "Pre-activity Survey Required", "")</f>
        <v>Pre-activity Survey Required</v>
      </c>
      <c r="J103" s="13" t="str">
        <f>IF(D103="No", "Not discussed on USFS. ", _xlfn.CONCAT(A103, " (", VLOOKUP(A103, [1]!Table9[#All], 11, FALSE), "; Habitat description: ", C103, ") - Within 1-mi of a CNDDB/SCE/USFS occurrence record (", VLOOKUP(A103, [1]!Table9[#All], 34, FALSE), "). " ))</f>
        <v xml:space="preserve">Not discussed on USFS. </v>
      </c>
      <c r="K103" s="10" t="str">
        <f>IF(D103="No", "-- ", VLOOKUP(A103, [1]!Table9[#All], 35, FALSE))</f>
        <v xml:space="preserve">-- </v>
      </c>
      <c r="L103" s="12" t="str">
        <f>IF(D103="No", "--", VLOOKUP(A103, [1]!Table9[#All], 28, FALSE))</f>
        <v>--</v>
      </c>
      <c r="M103" s="11" t="str">
        <f>IF(D103="No", "Not discussed on USFS. ", _xlfn.CONCAT(A103, " (", VLOOKUP(A103, [1]!Table9[#All], 11, FALSE), "; Habitat description: ", C103, ") - Within 1-mi of a CNDDB/SCE/USFS occurrence record (", VLOOKUP(A103, [1]!Table9[#All], 27, FALSE), "). " ))</f>
        <v xml:space="preserve">Not discussed on USFS. </v>
      </c>
      <c r="N103" s="10" t="str">
        <f>IF(D103="No", "-- ", VLOOKUP(A103, [1]!Table9[#All], 29, FALSE))</f>
        <v xml:space="preserve">-- </v>
      </c>
      <c r="O103" s="10" t="str">
        <f>IF(D103="No", "--", VLOOKUP(A103, [1]!Table9[#All], 30, FALSE))</f>
        <v>--</v>
      </c>
      <c r="P103" s="7" t="str">
        <f>IF(D103="No", "Not discussed on USFS. ", IF(VLOOKUP(A103, [1]!Table9[#All], 31, FALSE)="--", "--",  _xlfn.CONCAT(A103, " (", VLOOKUP(A103, [1]!Table9[#All], 11, FALSE), "; Habitat description: ", C103, ") - Within 1-mi of a CNDDB/SCE/USFS occurrence record (", VLOOKUP(A103, [1]!Table9[#All], 31, FALSE), "). " )))</f>
        <v xml:space="preserve">Not discussed on USFS. </v>
      </c>
      <c r="Q103" s="6" t="str">
        <f>IF(D103="No", "Not discussed on USFS. ", IF(VLOOKUP(A103, [1]!Table9[#All], 31, FALSE)="--", "--",  VLOOKUP(A103, [1]!Table9[#All], 32, FALSE)))</f>
        <v xml:space="preserve">Not discussed on USFS. </v>
      </c>
      <c r="R103" s="6" t="str">
        <f>IF(D103="No", "Not discussed on USFS. ", IF(VLOOKUP(A103, [1]!Table9[#All], 31, FALSE)="--", "--", VLOOKUP(A103, [1]!Table9[#All], 33, FALSE)))</f>
        <v xml:space="preserve">Not discussed on USFS. </v>
      </c>
      <c r="S103" s="9" t="s">
        <v>2</v>
      </c>
      <c r="T103" s="8" t="s">
        <v>2</v>
      </c>
      <c r="U103" s="8" t="s">
        <v>2</v>
      </c>
      <c r="V103" s="7" t="s">
        <v>2</v>
      </c>
      <c r="W103" s="6" t="s">
        <v>2</v>
      </c>
      <c r="X103" s="6" t="s">
        <v>2</v>
      </c>
    </row>
    <row r="104" spans="1:24" ht="144" x14ac:dyDescent="0.2">
      <c r="A104" s="20" t="s">
        <v>2274</v>
      </c>
      <c r="B104" s="20" t="str">
        <f>VLOOKUP(A104, [1]!Table9[#All], 2, FALSE)</f>
        <v>Ornithostaphylos oppositifolia</v>
      </c>
      <c r="C104" s="18" t="str">
        <f>VLOOKUP(A104, [1]!Table9[#All], 13, FALSE)</f>
        <v>chaparral</v>
      </c>
      <c r="D104" s="17" t="str">
        <f>IF(ISNUMBER(SEARCH("1",VLOOKUP(A104, [1]!Table9[#All], 4, FALSE))), "Yes", "No")</f>
        <v>Yes</v>
      </c>
      <c r="E104" s="16" t="str">
        <f>VLOOKUP(A104, [1]!Table9[#All], 3, FALSE)</f>
        <v>Plant</v>
      </c>
      <c r="F104" s="15" t="str">
        <f>VLOOKUP(A104, [1]!Table9[#All], 26, FALSE)</f>
        <v>Formula</v>
      </c>
      <c r="G104" s="15" t="str">
        <f>IF(D104="No", "--",VLOOKUP(A104, [1]!Table9[#All], 25, FALSE))</f>
        <v>Work area</v>
      </c>
      <c r="H104" s="14" t="str">
        <f>IF(D104="No", "Not discussed on USFS. ", VLOOKUP(A104, [1]!Table9[#All], 24, FALSE))</f>
        <v>--</v>
      </c>
      <c r="I104" s="14" t="str">
        <f>IF(NOT(ISBLANK(#REF!)),  "Pre-activity Survey Required", "")</f>
        <v>Pre-activity Survey Required</v>
      </c>
      <c r="J104" s="13" t="str">
        <f>IF(D104="No", "Not discussed on USFS. ", _xlfn.CONCAT(A104, " (", VLOOKUP(A104, [1]!Table9[#All], 11, FALSE), "; Habitat description: ", C104, ") - Within 1-mi of a CNDDB/SCE/USFS occurrence record (", VLOOKUP(A104, [1]!Table9[#All], 34, FALSE), "). " ))</f>
        <v xml:space="preserve">Baja California birdbush (SE; CRPR 2B.1, Blooming Period: Jan - Apr; Habitat description: chaparral) - Within 1-mi of a CNDDB/SCE/USFS occurrence record (unsuitable habitat). </v>
      </c>
      <c r="K104" s="10" t="str">
        <f>IF(D104="No", "-- ", VLOOKUP(A104, [1]!Table9[#All], 35, FALSE))</f>
        <v>Standard OMP BMPs.</v>
      </c>
      <c r="L104" s="12" t="str">
        <f>IF(D104="No", "--", VLOOKUP(A104, [1]!Table9[#All], 28, FALSE))</f>
        <v>IIB</v>
      </c>
      <c r="M104" s="11" t="str">
        <f>IF(D104="No", "Not discussed on USFS. ", _xlfn.CONCAT(A104, " (", VLOOKUP(A104, [1]!Table9[#All], 11, FALSE), "; Habitat description: ", C104, ") - Within 1-mi of a CNDDB/SCE/USFS occurrence record (", VLOOKUP(A104, [1]!Table9[#All], 27, FALSE), "). " ))</f>
        <v xml:space="preserve">Baja California birdbush (SE; CRPR 2B.1, Blooming Period: Jan - Apr; Habitat description: chaparral) - Within 1-mi of a CNDDB/SCE/USFS occurrence record (habitat present). </v>
      </c>
      <c r="N104" s="10" t="str">
        <f>IF(D104="No", "-- ", VLOOKUP(A104, [1]!Table9[#All], 29, FALSE))</f>
        <v xml:space="preserve">BE BMP Plant-1(a); 
General Measures and Standard OMP BMPs. </v>
      </c>
      <c r="O104" s="10" t="str">
        <f>IF(D104="No", "--", VLOOKUP(A104, [1]!Table9[#All], 30, FALSE))</f>
        <v xml:space="preserve">Pre-Activity Survey (Baja California birdbush): A biological survey is required. 
State Threatened Plant Avoidance (Baja California birdbush): If Baja California birdbushis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04" s="7" t="str">
        <f>IF(D104="No", "Not discussed on USFS. ", IF(VLOOKUP(A104, [1]!Table9[#All], 31, FALSE)="--", "--",  _xlfn.CONCAT(A104, " (", VLOOKUP(A104, [1]!Table9[#All], 11, FALSE), "; Habitat description: ", C104, ") - Within 1-mi of a CNDDB/SCE/USFS occurrence record (", VLOOKUP(A104, [1]!Table9[#All], 31, FALSE), "). " )))</f>
        <v>--</v>
      </c>
      <c r="Q104" s="6" t="str">
        <f>IF(D104="No", "Not discussed on USFS. ", IF(VLOOKUP(A104, [1]!Table9[#All], 31, FALSE)="--", "--",  VLOOKUP(A104, [1]!Table9[#All], 32, FALSE)))</f>
        <v>--</v>
      </c>
      <c r="R104" s="6" t="str">
        <f>IF(D104="No", "Not discussed on USFS. ", IF(VLOOKUP(A104, [1]!Table9[#All], 31, FALSE)="--", "--", VLOOKUP(A104, [1]!Table9[#All], 33, FALSE)))</f>
        <v>--</v>
      </c>
      <c r="S104" s="9" t="s">
        <v>2</v>
      </c>
      <c r="T104" s="8" t="s">
        <v>2</v>
      </c>
      <c r="U104" s="8" t="s">
        <v>2</v>
      </c>
      <c r="V104" s="7" t="s">
        <v>2</v>
      </c>
      <c r="W104" s="6" t="s">
        <v>2</v>
      </c>
      <c r="X104" s="6" t="s">
        <v>2</v>
      </c>
    </row>
    <row r="105" spans="1:24" ht="64" x14ac:dyDescent="0.2">
      <c r="A105" s="20" t="s">
        <v>2273</v>
      </c>
      <c r="B105" s="20" t="str">
        <f>VLOOKUP(A105, [1]!Table9[#All], 2, FALSE)</f>
        <v>Masticophis fuliginosus</v>
      </c>
      <c r="C105" s="18" t="str">
        <f>VLOOKUP(A105, [1]!Table9[#All], 13, FALSE)</f>
        <v>grassland, shrubland, coastal sand dunes, rocky arroyos, thorn forests, marshlands</v>
      </c>
      <c r="D105" s="17" t="str">
        <f>IF(ISNUMBER(SEARCH("1",VLOOKUP(A105, [1]!Table9[#All], 4, FALSE))), "Yes", "No")</f>
        <v>No</v>
      </c>
      <c r="E105" s="16" t="str">
        <f>VLOOKUP(A105, [1]!Table9[#All], 3, FALSE)</f>
        <v>Reptile</v>
      </c>
      <c r="F105" s="15" t="str">
        <f>VLOOKUP(A105, [1]!Table9[#All], 26, FALSE)</f>
        <v>Formula</v>
      </c>
      <c r="G105" s="15" t="str">
        <f>IF(D105="No", "--",VLOOKUP(A105, [1]!Table9[#All], 25, FALSE))</f>
        <v>--</v>
      </c>
      <c r="H105" s="14" t="str">
        <f>IF(D105="No", "Not discussed on USFS. ", VLOOKUP(A105, [1]!Table9[#All], 24, FALSE))</f>
        <v xml:space="preserve">Not discussed on USFS. </v>
      </c>
      <c r="I105" s="14" t="str">
        <f>IF(NOT(ISBLANK(#REF!)),  "Pre-activity Survey Required", "")</f>
        <v>Pre-activity Survey Required</v>
      </c>
      <c r="J105" s="13" t="str">
        <f>IF(D105="No", "Not discussed on USFS. ", _xlfn.CONCAT(A105, " (", VLOOKUP(A105, [1]!Table9[#All], 11, FALSE), "; Habitat description: ", C105, ") - Within 1-mi of a CNDDB/SCE/USFS occurrence record (", VLOOKUP(A105, [1]!Table9[#All], 34, FALSE), "). " ))</f>
        <v xml:space="preserve">Not discussed on USFS. </v>
      </c>
      <c r="K105" s="10" t="str">
        <f>IF(D105="No", "-- ", VLOOKUP(A105, [1]!Table9[#All], 35, FALSE))</f>
        <v xml:space="preserve">-- </v>
      </c>
      <c r="L105" s="12" t="str">
        <f>IF(D105="No", "--", VLOOKUP(A105, [1]!Table9[#All], 28, FALSE))</f>
        <v>--</v>
      </c>
      <c r="M105" s="11" t="str">
        <f>IF(D105="No", "Not discussed on USFS. ", _xlfn.CONCAT(A105, " (", VLOOKUP(A105, [1]!Table9[#All], 11, FALSE), "; Habitat description: ", C105, ") - Within 1-mi of a CNDDB/SCE/USFS occurrence record (", VLOOKUP(A105, [1]!Table9[#All], 27, FALSE), "). " ))</f>
        <v xml:space="preserve">Not discussed on USFS. </v>
      </c>
      <c r="N105" s="10" t="str">
        <f>IF(D105="No", "-- ", VLOOKUP(A105, [1]!Table9[#All], 29, FALSE))</f>
        <v xml:space="preserve">-- </v>
      </c>
      <c r="O105" s="10" t="str">
        <f>IF(D105="No", "--", VLOOKUP(A105, [1]!Table9[#All], 30, FALSE))</f>
        <v>--</v>
      </c>
      <c r="P105" s="7" t="str">
        <f>IF(D105="No", "Not discussed on USFS. ", IF(VLOOKUP(A105, [1]!Table9[#All], 31, FALSE)="--", "--",  _xlfn.CONCAT(A105, " (", VLOOKUP(A105, [1]!Table9[#All], 11, FALSE), "; Habitat description: ", C105, ") - Within 1-mi of a CNDDB/SCE/USFS occurrence record (", VLOOKUP(A105, [1]!Table9[#All], 31, FALSE), "). " )))</f>
        <v xml:space="preserve">Not discussed on USFS. </v>
      </c>
      <c r="Q105" s="6" t="str">
        <f>IF(D105="No", "Not discussed on USFS. ", IF(VLOOKUP(A105, [1]!Table9[#All], 31, FALSE)="--", "--",  VLOOKUP(A105, [1]!Table9[#All], 32, FALSE)))</f>
        <v xml:space="preserve">Not discussed on USFS. </v>
      </c>
      <c r="R105" s="6" t="str">
        <f>IF(D105="No", "Not discussed on USFS. ", IF(VLOOKUP(A105, [1]!Table9[#All], 31, FALSE)="--", "--", VLOOKUP(A105, [1]!Table9[#All], 33, FALSE)))</f>
        <v xml:space="preserve">Not discussed on USFS. </v>
      </c>
      <c r="S105" s="9" t="s">
        <v>2</v>
      </c>
      <c r="T105" s="8" t="s">
        <v>2</v>
      </c>
      <c r="U105" s="8" t="s">
        <v>2</v>
      </c>
      <c r="V105" s="7" t="s">
        <v>2</v>
      </c>
      <c r="W105" s="6" t="s">
        <v>2</v>
      </c>
      <c r="X105" s="6" t="s">
        <v>2</v>
      </c>
    </row>
    <row r="106" spans="1:24" ht="48" x14ac:dyDescent="0.2">
      <c r="A106" s="20" t="s">
        <v>2272</v>
      </c>
      <c r="B106" s="20" t="str">
        <f>VLOOKUP(A106, [1]!Table9[#All], 2, FALSE)</f>
        <v>Ipomopsis effusa</v>
      </c>
      <c r="C106" s="18" t="str">
        <f>VLOOKUP(A106, [1]!Table9[#All], 13, FALSE)</f>
        <v>sandy soils, desert wash</v>
      </c>
      <c r="D106" s="17" t="str">
        <f>IF(ISNUMBER(SEARCH("1",VLOOKUP(A106, [1]!Table9[#All], 4, FALSE))), "Yes", "No")</f>
        <v>No</v>
      </c>
      <c r="E106" s="16" t="str">
        <f>VLOOKUP(A106, [1]!Table9[#All], 3, FALSE)</f>
        <v>Plant</v>
      </c>
      <c r="F106" s="15" t="str">
        <f>VLOOKUP(A106, [1]!Table9[#All], 26, FALSE)</f>
        <v>Formula</v>
      </c>
      <c r="G106" s="15" t="str">
        <f>IF(D106="No", "--",VLOOKUP(A106, [1]!Table9[#All], 25, FALSE))</f>
        <v>--</v>
      </c>
      <c r="H106" s="14" t="str">
        <f>IF(D106="No", "Not discussed on USFS. ", VLOOKUP(A106, [1]!Table9[#All], 24, FALSE))</f>
        <v xml:space="preserve">Not discussed on USFS. </v>
      </c>
      <c r="I106" s="14" t="str">
        <f>IF(NOT(ISBLANK(#REF!)),  "Pre-activity Survey Required", "")</f>
        <v>Pre-activity Survey Required</v>
      </c>
      <c r="J106" s="13" t="str">
        <f>IF(D106="No", "Not discussed on USFS. ", _xlfn.CONCAT(A106, " (", VLOOKUP(A106, [1]!Table9[#All], 11, FALSE), "; Habitat description: ", C106, ") - Within 1-mi of a CNDDB/SCE/USFS occurrence record (", VLOOKUP(A106, [1]!Table9[#All], 34, FALSE), "). " ))</f>
        <v xml:space="preserve">Not discussed on USFS. </v>
      </c>
      <c r="K106" s="10" t="str">
        <f>IF(D106="No", "-- ", VLOOKUP(A106, [1]!Table9[#All], 35, FALSE))</f>
        <v xml:space="preserve">-- </v>
      </c>
      <c r="L106" s="12" t="str">
        <f>IF(D106="No", "--", VLOOKUP(A106, [1]!Table9[#All], 28, FALSE))</f>
        <v>--</v>
      </c>
      <c r="M106" s="11" t="str">
        <f>IF(D106="No", "Not discussed on USFS. ", _xlfn.CONCAT(A106, " (", VLOOKUP(A106, [1]!Table9[#All], 11, FALSE), "; Habitat description: ", C106, ") - Within 1-mi of a CNDDB/SCE/USFS occurrence record (", VLOOKUP(A106, [1]!Table9[#All], 27, FALSE), "). " ))</f>
        <v xml:space="preserve">Not discussed on USFS. </v>
      </c>
      <c r="N106" s="10" t="str">
        <f>IF(D106="No", "-- ", VLOOKUP(A106, [1]!Table9[#All], 29, FALSE))</f>
        <v xml:space="preserve">-- </v>
      </c>
      <c r="O106" s="10" t="str">
        <f>IF(D106="No", "--", VLOOKUP(A106, [1]!Table9[#All], 30, FALSE))</f>
        <v>--</v>
      </c>
      <c r="P106" s="7" t="str">
        <f>IF(D106="No", "Not discussed on USFS. ", IF(VLOOKUP(A106, [1]!Table9[#All], 31, FALSE)="--", "--",  _xlfn.CONCAT(A106, " (", VLOOKUP(A106, [1]!Table9[#All], 11, FALSE), "; Habitat description: ", C106, ") - Within 1-mi of a CNDDB/SCE/USFS occurrence record (", VLOOKUP(A106, [1]!Table9[#All], 31, FALSE), "). " )))</f>
        <v xml:space="preserve">Not discussed on USFS. </v>
      </c>
      <c r="Q106" s="6" t="str">
        <f>IF(D106="No", "Not discussed on USFS. ", IF(VLOOKUP(A106, [1]!Table9[#All], 31, FALSE)="--", "--",  VLOOKUP(A106, [1]!Table9[#All], 32, FALSE)))</f>
        <v xml:space="preserve">Not discussed on USFS. </v>
      </c>
      <c r="R106" s="6" t="str">
        <f>IF(D106="No", "Not discussed on USFS. ", IF(VLOOKUP(A106, [1]!Table9[#All], 31, FALSE)="--", "--", VLOOKUP(A106, [1]!Table9[#All], 33, FALSE)))</f>
        <v xml:space="preserve">Not discussed on USFS. </v>
      </c>
      <c r="S106" s="9" t="s">
        <v>2</v>
      </c>
      <c r="T106" s="8" t="s">
        <v>2</v>
      </c>
      <c r="U106" s="8" t="s">
        <v>2</v>
      </c>
      <c r="V106" s="7" t="s">
        <v>2</v>
      </c>
      <c r="W106" s="6" t="s">
        <v>2</v>
      </c>
      <c r="X106" s="6" t="s">
        <v>2</v>
      </c>
    </row>
    <row r="107" spans="1:24" ht="156" x14ac:dyDescent="0.2">
      <c r="A107" s="20" t="s">
        <v>2271</v>
      </c>
      <c r="B107" s="20" t="str">
        <f>VLOOKUP(A107, [1]!Table9[#All], 2, FALSE)</f>
        <v>Navarretia peninsularis</v>
      </c>
      <c r="C107" s="18" t="str">
        <f>VLOOKUP(A107, [1]!Table9[#All], 13, FALSE)</f>
        <v>wet areas in open forest, meadows, vernal pools, and seeps</v>
      </c>
      <c r="D107" s="17" t="str">
        <f>IF(ISNUMBER(SEARCH("1",VLOOKUP(A107, [1]!Table9[#All], 4, FALSE))), "Yes", "No")</f>
        <v>Yes</v>
      </c>
      <c r="E107" s="16" t="str">
        <f>VLOOKUP(A107, [1]!Table9[#All], 3, FALSE)</f>
        <v>Plant</v>
      </c>
      <c r="F107" s="15" t="str">
        <f>VLOOKUP(A107, [1]!Table9[#All], 26, FALSE)</f>
        <v>Formula</v>
      </c>
      <c r="G107" s="15" t="str">
        <f>IF(D107="No", "--",VLOOKUP(A107, [1]!Table9[#All], 25, FALSE))</f>
        <v>Work area</v>
      </c>
      <c r="H107" s="14" t="str">
        <f>IF(D107="No", "Not discussed on USFS. ", VLOOKUP(A107, [1]!Table9[#All], 24, FALSE))</f>
        <v>--</v>
      </c>
      <c r="I107" s="14" t="str">
        <f>IF(NOT(ISBLANK(#REF!)),  "Pre-activity Survey Required", "")</f>
        <v>Pre-activity Survey Required</v>
      </c>
      <c r="J107" s="13" t="str">
        <f>IF(D107="No", "Not discussed on USFS. ", _xlfn.CONCAT(A107, " (", VLOOKUP(A107, [1]!Table9[#All], 11, FALSE), "; Habitat description: ", C107, ") - Within 1-mi of a CNDDB/SCE/USFS occurrence record (", VLOOKUP(A107, [1]!Table9[#All], 34, FALSE), "). " ))</f>
        <v xml:space="preserve">Baja navarretia (FSS; CRPR 1B.2, Blooming Period: Jun - Aug; Habitat description: wet areas in open forest, meadows, vernal pools, and seeps) - Within 1-mi of a CNDDB/SCE/USFS occurrence record (unsuitable habitat). </v>
      </c>
      <c r="K107" s="10" t="str">
        <f>IF(D107="No", "-- ", VLOOKUP(A107, [1]!Table9[#All], 35, FALSE))</f>
        <v>Standard OMP BMPs.</v>
      </c>
      <c r="L107" s="12" t="str">
        <f>IF(D107="No", "--", VLOOKUP(A107, [1]!Table9[#All], 28, FALSE))</f>
        <v>IIB</v>
      </c>
      <c r="M107" s="11" t="str">
        <f>IF(D107="No", "Not discussed on USFS. ", _xlfn.CONCAT(A107, " (", VLOOKUP(A107, [1]!Table9[#All], 11, FALSE), "; Habitat description: ", C107, ") - Within 1-mi of a CNDDB/SCE/USFS occurrence record (", VLOOKUP(A107, [1]!Table9[#All], 27, FALSE), "). " ))</f>
        <v xml:space="preserve">Baja navarretia (FSS; CRPR 1B.2, Blooming Period: Jun - Aug; Habitat description: wet areas in open forest, meadows, vernal pools, and seeps) - Within 1-mi of a CNDDB/SCE/USFS occurrence record (habitat present). </v>
      </c>
      <c r="N107" s="10" t="str">
        <f>IF(D107="No", "-- ", VLOOKUP(A107, [1]!Table9[#All], 29, FALSE))</f>
        <v xml:space="preserve">BE BMP Plant-1(a)(c-d); 
General Measures and Standard OMP BMPs. </v>
      </c>
      <c r="O107" s="10" t="str">
        <f>IF(D107="No", "--", VLOOKUP(A107, [1]!Table9[#All], 30, FALSE))</f>
        <v xml:space="preserve">Pre-Activity Survey (Baja navarretia): A biological survey is required. 
FSS Plant Avoidance (Baja navarretia): If Baja navarretia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7" s="7" t="str">
        <f>IF(D107="No", "Not discussed on USFS. ", IF(VLOOKUP(A107, [1]!Table9[#All], 31, FALSE)="--", "--",  _xlfn.CONCAT(A107, " (", VLOOKUP(A107, [1]!Table9[#All], 11, FALSE), "; Habitat description: ", C107, ") - Within 1-mi of a CNDDB/SCE/USFS occurrence record (", VLOOKUP(A107, [1]!Table9[#All], 31, FALSE), "). " )))</f>
        <v>--</v>
      </c>
      <c r="Q107" s="6" t="str">
        <f>IF(D107="No", "Not discussed on USFS. ", IF(VLOOKUP(A107, [1]!Table9[#All], 31, FALSE)="--", "--",  VLOOKUP(A107, [1]!Table9[#All], 32, FALSE)))</f>
        <v>--</v>
      </c>
      <c r="R107" s="6" t="str">
        <f>IF(D107="No", "Not discussed on USFS. ", IF(VLOOKUP(A107, [1]!Table9[#All], 31, FALSE)="--", "--", VLOOKUP(A107, [1]!Table9[#All], 33, FALSE)))</f>
        <v>--</v>
      </c>
      <c r="S107" s="9" t="s">
        <v>2</v>
      </c>
      <c r="T107" s="8" t="s">
        <v>2</v>
      </c>
      <c r="U107" s="8" t="s">
        <v>2</v>
      </c>
      <c r="V107" s="7" t="s">
        <v>2</v>
      </c>
      <c r="W107" s="6" t="s">
        <v>2</v>
      </c>
      <c r="X107" s="6" t="s">
        <v>2</v>
      </c>
    </row>
    <row r="108" spans="1:24" ht="156" x14ac:dyDescent="0.2">
      <c r="A108" s="20" t="s">
        <v>2270</v>
      </c>
      <c r="B108" s="20" t="str">
        <f>VLOOKUP(A108, [1]!Table9[#All], 2, FALSE)</f>
        <v>Graphis saxorum</v>
      </c>
      <c r="C108" s="18" t="str">
        <f>VLOOKUP(A108, [1]!Table9[#All], 13, FALSE)</f>
        <v>rocks</v>
      </c>
      <c r="D108" s="17" t="str">
        <f>IF(ISNUMBER(SEARCH("1",VLOOKUP(A108, [1]!Table9[#All], 4, FALSE))), "Yes", "No")</f>
        <v>Yes</v>
      </c>
      <c r="E108" s="16" t="str">
        <f>VLOOKUP(A108, [1]!Table9[#All], 3, FALSE)</f>
        <v>Plant</v>
      </c>
      <c r="F108" s="15" t="str">
        <f>VLOOKUP(A108, [1]!Table9[#All], 26, FALSE)</f>
        <v>Formula</v>
      </c>
      <c r="G108" s="15" t="str">
        <f>IF(D108="No", "--",VLOOKUP(A108, [1]!Table9[#All], 25, FALSE))</f>
        <v>Work area</v>
      </c>
      <c r="H108" s="14" t="str">
        <f>IF(D108="No", "Not discussed on USFS. ", VLOOKUP(A108, [1]!Table9[#All], 24, FALSE))</f>
        <v xml:space="preserve">Only discussed in INF, if reviewing INF apply same RPM's and language as other CRPR 1/2 plant receive. </v>
      </c>
      <c r="I108" s="14" t="str">
        <f>IF(NOT(ISBLANK(#REF!)),  "Pre-activity Survey Required", "")</f>
        <v>Pre-activity Survey Required</v>
      </c>
      <c r="J108" s="13" t="str">
        <f>IF(D108="No", "Not discussed on USFS. ", _xlfn.CONCAT(A108, " (", VLOOKUP(A108, [1]!Table9[#All], 11, FALSE), "; Habitat description: ", C108, ") - Within 1-mi of a CNDDB/SCE/USFS occurrence record (", VLOOKUP(A108, [1]!Table9[#All], 34, FALSE), "). " ))</f>
        <v xml:space="preserve">Baja rock lichen (INF:SCC; CRPR 3; Habitat description: rocks) - Within 1-mi of a CNDDB/SCE/USFS occurrence record (unsuitable habitat). </v>
      </c>
      <c r="K108" s="10" t="str">
        <f>IF(D108="No", "-- ", VLOOKUP(A108, [1]!Table9[#All], 35, FALSE))</f>
        <v>Standard OMP BMPs.</v>
      </c>
      <c r="L108" s="12" t="str">
        <f>IF(D108="No", "--", VLOOKUP(A108, [1]!Table9[#All], 28, FALSE))</f>
        <v>IIB</v>
      </c>
      <c r="M108" s="11" t="str">
        <f>IF(D108="No", "Not discussed on USFS. ", _xlfn.CONCAT(A108, " (", VLOOKUP(A108, [1]!Table9[#All], 11, FALSE), "; Habitat description: ", C108, ") - Within 1-mi of a CNDDB/SCE/USFS occurrence record (", VLOOKUP(A108, [1]!Table9[#All], 27, FALSE), "). " ))</f>
        <v xml:space="preserve">Baja rock lichen (INF:SCC; CRPR 3; Habitat description: rocks) - Within 1-mi of a CNDDB/SCE/USFS occurrence record (habitat present). </v>
      </c>
      <c r="N108" s="10" t="str">
        <f>IF(D108="No", "-- ", VLOOKUP(A108, [1]!Table9[#All], 29, FALSE))</f>
        <v xml:space="preserve">BE BMP Plant-1(a)(c-d); 
General Measures and Standard OMP BMPs. </v>
      </c>
      <c r="O108" s="10" t="str">
        <f>IF(D108="No", "--", VLOOKUP(A108, [1]!Table9[#All], 30, FALSE))</f>
        <v xml:space="preserve">Pre-Activity Survey (Baja rock lichen): A biological survey is required. 
FSS Plant Avoidance (Baja rock lichen): If Baja rock lichen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8" s="7" t="str">
        <f>IF(D108="No", "Not discussed on USFS. ", IF(VLOOKUP(A108, [1]!Table9[#All], 31, FALSE)="--", "--",  _xlfn.CONCAT(A108, " (", VLOOKUP(A108, [1]!Table9[#All], 11, FALSE), "; Habitat description: ", C108, ") - Within 1-mi of a CNDDB/SCE/USFS occurrence record (", VLOOKUP(A108, [1]!Table9[#All], 31, FALSE), "). " )))</f>
        <v>--</v>
      </c>
      <c r="Q108" s="6" t="str">
        <f>IF(D108="No", "Not discussed on USFS. ", IF(VLOOKUP(A108, [1]!Table9[#All], 31, FALSE)="--", "--",  VLOOKUP(A108, [1]!Table9[#All], 32, FALSE)))</f>
        <v>--</v>
      </c>
      <c r="R108" s="6" t="str">
        <f>IF(D108="No", "Not discussed on USFS. ", IF(VLOOKUP(A108, [1]!Table9[#All], 31, FALSE)="--", "--", VLOOKUP(A108, [1]!Table9[#All], 33, FALSE)))</f>
        <v>--</v>
      </c>
      <c r="S108" s="9" t="s">
        <v>2</v>
      </c>
      <c r="T108" s="8" t="s">
        <v>2</v>
      </c>
      <c r="U108" s="8" t="s">
        <v>2</v>
      </c>
      <c r="V108" s="7" t="s">
        <v>2</v>
      </c>
      <c r="W108" s="6" t="s">
        <v>2</v>
      </c>
      <c r="X108" s="6" t="s">
        <v>2</v>
      </c>
    </row>
    <row r="109" spans="1:24" ht="156" x14ac:dyDescent="0.2">
      <c r="A109" s="20" t="s">
        <v>2269</v>
      </c>
      <c r="B109" s="20" t="str">
        <f>VLOOKUP(A109, [1]!Table9[#All], 2, FALSE)</f>
        <v>Iliamna bakeri</v>
      </c>
      <c r="C109" s="18" t="str">
        <f>VLOOKUP(A109, [1]!Table9[#All], 13, FALSE)</f>
        <v>mountain slopes, juniper woodland, lava beds</v>
      </c>
      <c r="D109" s="17" t="str">
        <f>IF(ISNUMBER(SEARCH("1",VLOOKUP(A109, [1]!Table9[#All], 4, FALSE))), "Yes", "No")</f>
        <v>Yes</v>
      </c>
      <c r="E109" s="16" t="str">
        <f>VLOOKUP(A109, [1]!Table9[#All], 3, FALSE)</f>
        <v>Plant</v>
      </c>
      <c r="F109" s="15" t="str">
        <f>VLOOKUP(A109, [1]!Table9[#All], 26, FALSE)</f>
        <v>Formula</v>
      </c>
      <c r="G109" s="15" t="str">
        <f>IF(D109="No", "--",VLOOKUP(A109, [1]!Table9[#All], 25, FALSE))</f>
        <v>Work area</v>
      </c>
      <c r="H109" s="14" t="str">
        <f>IF(D109="No", "Not discussed on USFS. ", VLOOKUP(A109, [1]!Table9[#All], 24, FALSE))</f>
        <v xml:space="preserve">Only discussed in INF, if reviewing INF apply same RPM's and language as other CRPR 1/2 plant receive. </v>
      </c>
      <c r="I109" s="14" t="str">
        <f>IF(NOT(ISBLANK(#REF!)),  "Pre-activity Survey Required", "")</f>
        <v>Pre-activity Survey Required</v>
      </c>
      <c r="J109" s="13" t="str">
        <f>IF(D109="No", "Not discussed on USFS. ", _xlfn.CONCAT(A109, " (", VLOOKUP(A109, [1]!Table9[#All], 11, FALSE), "; Habitat description: ", C109, ") - Within 1-mi of a CNDDB/SCE/USFS occurrence record (", VLOOKUP(A109, [1]!Table9[#All], 34, FALSE), "). " ))</f>
        <v xml:space="preserve">Baker's globe mallow (INF:SCC; CRPR 4.2, Blooming Period: Jun - Sep; Habitat description: mountain slopes, juniper woodland, lava beds) - Within 1-mi of a CNDDB/SCE/USFS occurrence record (unsuitable habitat). </v>
      </c>
      <c r="K109" s="10" t="str">
        <f>IF(D109="No", "-- ", VLOOKUP(A109, [1]!Table9[#All], 35, FALSE))</f>
        <v>Standard OMP BMPs.</v>
      </c>
      <c r="L109" s="12" t="str">
        <f>IF(D109="No", "--", VLOOKUP(A109, [1]!Table9[#All], 28, FALSE))</f>
        <v>IIB</v>
      </c>
      <c r="M109" s="11" t="str">
        <f>IF(D109="No", "Not discussed on USFS. ", _xlfn.CONCAT(A109, " (", VLOOKUP(A109, [1]!Table9[#All], 11, FALSE), "; Habitat description: ", C109, ") - Within 1-mi of a CNDDB/SCE/USFS occurrence record (", VLOOKUP(A109, [1]!Table9[#All], 27, FALSE), "). " ))</f>
        <v xml:space="preserve">Baker's globe mallow (INF:SCC; CRPR 4.2, Blooming Period: Jun - Sep; Habitat description: mountain slopes, juniper woodland, lava beds) - Within 1-mi of a CNDDB/SCE/USFS occurrence record (habitat present). </v>
      </c>
      <c r="N109" s="10" t="str">
        <f>IF(D109="No", "-- ", VLOOKUP(A109, [1]!Table9[#All], 29, FALSE))</f>
        <v xml:space="preserve">BE BMP Plant-1(a)(c-d); 
General Measures and Standard OMP BMPs. </v>
      </c>
      <c r="O109" s="10" t="str">
        <f>IF(D109="No", "--", VLOOKUP(A109, [1]!Table9[#All], 30, FALSE))</f>
        <v xml:space="preserve">Pre-Activity Survey (Baker's globe mallow): A biological survey is required. 
FSS Plant Avoidance (Baker's globe mallow): If Baker's globe mallow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9" s="7" t="str">
        <f>IF(D109="No", "Not discussed on USFS. ", IF(VLOOKUP(A109, [1]!Table9[#All], 31, FALSE)="--", "--",  _xlfn.CONCAT(A109, " (", VLOOKUP(A109, [1]!Table9[#All], 11, FALSE), "; Habitat description: ", C109, ") - Within 1-mi of a CNDDB/SCE/USFS occurrence record (", VLOOKUP(A109, [1]!Table9[#All], 31, FALSE), "). " )))</f>
        <v>--</v>
      </c>
      <c r="Q109" s="6" t="str">
        <f>IF(D109="No", "Not discussed on USFS. ", IF(VLOOKUP(A109, [1]!Table9[#All], 31, FALSE)="--", "--",  VLOOKUP(A109, [1]!Table9[#All], 32, FALSE)))</f>
        <v>--</v>
      </c>
      <c r="R109" s="6" t="str">
        <f>IF(D109="No", "Not discussed on USFS. ", IF(VLOOKUP(A109, [1]!Table9[#All], 31, FALSE)="--", "--", VLOOKUP(A109, [1]!Table9[#All], 33, FALSE)))</f>
        <v>--</v>
      </c>
      <c r="S109" s="9" t="s">
        <v>2</v>
      </c>
      <c r="T109" s="8" t="s">
        <v>2</v>
      </c>
      <c r="U109" s="8" t="s">
        <v>2</v>
      </c>
      <c r="V109" s="7" t="s">
        <v>2</v>
      </c>
      <c r="W109" s="6" t="s">
        <v>2</v>
      </c>
      <c r="X109" s="6" t="s">
        <v>2</v>
      </c>
    </row>
    <row r="110" spans="1:24" ht="48" x14ac:dyDescent="0.2">
      <c r="A110" s="20" t="s">
        <v>2268</v>
      </c>
      <c r="B110" s="20" t="str">
        <f>VLOOKUP(A110, [1]!Table9[#All], 2, FALSE)</f>
        <v>Lasthenia californica ssp. bakeri</v>
      </c>
      <c r="C110" s="18" t="str">
        <f>VLOOKUP(A110, [1]!Table9[#All], 13, FALSE)</f>
        <v>grassland, woodland</v>
      </c>
      <c r="D110" s="17" t="str">
        <f>IF(ISNUMBER(SEARCH("1",VLOOKUP(A110, [1]!Table9[#All], 4, FALSE))), "Yes", "No")</f>
        <v>No</v>
      </c>
      <c r="E110" s="16" t="str">
        <f>VLOOKUP(A110, [1]!Table9[#All], 3, FALSE)</f>
        <v>Plant</v>
      </c>
      <c r="F110" s="15" t="str">
        <f>VLOOKUP(A110, [1]!Table9[#All], 26, FALSE)</f>
        <v>Formula</v>
      </c>
      <c r="G110" s="15" t="str">
        <f>IF(D110="No", "--",VLOOKUP(A110, [1]!Table9[#All], 25, FALSE))</f>
        <v>--</v>
      </c>
      <c r="H110" s="14" t="str">
        <f>IF(D110="No", "Not discussed on USFS. ", VLOOKUP(A110, [1]!Table9[#All], 24, FALSE))</f>
        <v xml:space="preserve">Not discussed on USFS. </v>
      </c>
      <c r="I110" s="14" t="str">
        <f>IF(NOT(ISBLANK(#REF!)),  "Pre-activity Survey Required", "")</f>
        <v>Pre-activity Survey Required</v>
      </c>
      <c r="J110" s="13" t="str">
        <f>IF(D110="No", "Not discussed on USFS. ", _xlfn.CONCAT(A110, " (", VLOOKUP(A110, [1]!Table9[#All], 11, FALSE), "; Habitat description: ", C110, ") - Within 1-mi of a CNDDB/SCE/USFS occurrence record (", VLOOKUP(A110, [1]!Table9[#All], 34, FALSE), "). " ))</f>
        <v xml:space="preserve">Not discussed on USFS. </v>
      </c>
      <c r="K110" s="10" t="str">
        <f>IF(D110="No", "-- ", VLOOKUP(A110, [1]!Table9[#All], 35, FALSE))</f>
        <v xml:space="preserve">-- </v>
      </c>
      <c r="L110" s="12" t="str">
        <f>IF(D110="No", "--", VLOOKUP(A110, [1]!Table9[#All], 28, FALSE))</f>
        <v>--</v>
      </c>
      <c r="M110" s="11" t="str">
        <f>IF(D110="No", "Not discussed on USFS. ", _xlfn.CONCAT(A110, " (", VLOOKUP(A110, [1]!Table9[#All], 11, FALSE), "; Habitat description: ", C110, ") - Within 1-mi of a CNDDB/SCE/USFS occurrence record (", VLOOKUP(A110, [1]!Table9[#All], 27, FALSE), "). " ))</f>
        <v xml:space="preserve">Not discussed on USFS. </v>
      </c>
      <c r="N110" s="10" t="str">
        <f>IF(D110="No", "-- ", VLOOKUP(A110, [1]!Table9[#All], 29, FALSE))</f>
        <v xml:space="preserve">-- </v>
      </c>
      <c r="O110" s="10" t="str">
        <f>IF(D110="No", "--", VLOOKUP(A110, [1]!Table9[#All], 30, FALSE))</f>
        <v>--</v>
      </c>
      <c r="P110" s="7" t="str">
        <f>IF(D110="No", "Not discussed on USFS. ", IF(VLOOKUP(A110, [1]!Table9[#All], 31, FALSE)="--", "--",  _xlfn.CONCAT(A110, " (", VLOOKUP(A110, [1]!Table9[#All], 11, FALSE), "; Habitat description: ", C110, ") - Within 1-mi of a CNDDB/SCE/USFS occurrence record (", VLOOKUP(A110, [1]!Table9[#All], 31, FALSE), "). " )))</f>
        <v xml:space="preserve">Not discussed on USFS. </v>
      </c>
      <c r="Q110" s="6" t="str">
        <f>IF(D110="No", "Not discussed on USFS. ", IF(VLOOKUP(A110, [1]!Table9[#All], 31, FALSE)="--", "--",  VLOOKUP(A110, [1]!Table9[#All], 32, FALSE)))</f>
        <v xml:space="preserve">Not discussed on USFS. </v>
      </c>
      <c r="R110" s="6" t="str">
        <f>IF(D110="No", "Not discussed on USFS. ", IF(VLOOKUP(A110, [1]!Table9[#All], 31, FALSE)="--", "--", VLOOKUP(A110, [1]!Table9[#All], 33, FALSE)))</f>
        <v xml:space="preserve">Not discussed on USFS. </v>
      </c>
      <c r="S110" s="9" t="s">
        <v>2</v>
      </c>
      <c r="T110" s="8" t="s">
        <v>2</v>
      </c>
      <c r="U110" s="8" t="s">
        <v>2</v>
      </c>
      <c r="V110" s="7" t="s">
        <v>2</v>
      </c>
      <c r="W110" s="6" t="s">
        <v>2</v>
      </c>
      <c r="X110" s="6" t="s">
        <v>2</v>
      </c>
    </row>
    <row r="111" spans="1:24" ht="168" x14ac:dyDescent="0.2">
      <c r="A111" s="20" t="s">
        <v>2267</v>
      </c>
      <c r="B111" s="20" t="str">
        <f>VLOOKUP(A111, [1]!Table9[#All], 2, FALSE)</f>
        <v>Delphinium bakeri</v>
      </c>
      <c r="C111" s="18" t="str">
        <f>VLOOKUP(A111, [1]!Table9[#All], 13, FALSE)</f>
        <v>forest, scrub, and grasslands</v>
      </c>
      <c r="D111" s="17" t="str">
        <f>IF(ISNUMBER(SEARCH("1",VLOOKUP(A111, [1]!Table9[#All], 4, FALSE))), "Yes", "No")</f>
        <v>Yes</v>
      </c>
      <c r="E111" s="16" t="str">
        <f>VLOOKUP(A111, [1]!Table9[#All], 3, FALSE)</f>
        <v>Plant</v>
      </c>
      <c r="F111" s="15" t="str">
        <f>VLOOKUP(A111, [1]!Table9[#All], 26, FALSE)</f>
        <v>Formula</v>
      </c>
      <c r="G111" s="15" t="str">
        <f>IF(D111="No", "--",VLOOKUP(A111, [1]!Table9[#All], 25, FALSE))</f>
        <v>Work area</v>
      </c>
      <c r="H111" s="14" t="str">
        <f>IF(D111="No", "Not discussed on USFS. ", VLOOKUP(A111, [1]!Table9[#All], 24, FALSE))</f>
        <v>--</v>
      </c>
      <c r="I111" s="14" t="str">
        <f>IF(NOT(ISBLANK(#REF!)),  "Pre-activity Survey Required", "")</f>
        <v>Pre-activity Survey Required</v>
      </c>
      <c r="J111" s="13" t="str">
        <f>IF(D111="No", "Not discussed on USFS. ", _xlfn.CONCAT(A111, " (", VLOOKUP(A111, [1]!Table9[#All], 11, FALSE), "; Habitat description: ", C111, ") - Within 1-mi of a CNDDB/SCE/USFS occurrence record (", VLOOKUP(A111, [1]!Table9[#All], 34, FALSE), "). " ))</f>
        <v xml:space="preserve">Baker's larkspur (FE; SE; CRPR 1B.1, Blooming Period: Mar - May; Habitat description: forest, scrub, and grasslands) - Within 1-mi of a CNDDB/SCE/USFS occurrence record (unsuitable habitat). </v>
      </c>
      <c r="K111" s="10" t="str">
        <f>IF(D111="No", "-- ", VLOOKUP(A111, [1]!Table9[#All], 35, FALSE))</f>
        <v xml:space="preserve">RPM Plant 1; 
Standard OMP BMPs. </v>
      </c>
      <c r="L111" s="12" t="str">
        <f>IF(D111="No", "--", VLOOKUP(A111, [1]!Table9[#All], 28, FALSE))</f>
        <v>IIB</v>
      </c>
      <c r="M111" s="11" t="str">
        <f>IF(D111="No", "Not discussed on USFS. ", _xlfn.CONCAT(A111, " (", VLOOKUP(A111, [1]!Table9[#All], 11, FALSE), "; Habitat description: ", C111, ") - Within 1-mi of a CNDDB/SCE/USFS occurrence record (", VLOOKUP(A111, [1]!Table9[#All], 27, FALSE), "). " ))</f>
        <v xml:space="preserve">Baker's larkspur (FE; SE; CRPR 1B.1, Blooming Period: Mar - May; Habitat description: forest, scrub, and grasslands) - Within 1-mi of a CNDDB/SCE/USFS occurrence record (habitat present). </v>
      </c>
      <c r="N111" s="10" t="str">
        <f>IF(D111="No", "-- ", VLOOKUP(A111, [1]!Table9[#All], 29, FALSE))</f>
        <v xml:space="preserve">RPM Plant-1-4; 
General Measures and Standard OMP BMPs. </v>
      </c>
      <c r="O111" s="10" t="str">
        <f>IF(D111="No", "--", VLOOKUP(A111, [1]!Table9[#All], 30, FALSE))</f>
        <v xml:space="preserve">Rare Plant Survey and Avoidance (Baker's larkspur): A qualified botanist will conduct a rare plant survey for Baker's larkspur within blooming season, verified by a reference population. All federally-listed plants within 100 feet of the work area will be flagged for avoidance. Coordination with Environmental Services Department will be required if full avoidance cannot be achieved. 
Schedule Limitation (Baker's larkspur): Schedule all work in the year rare plant surveys are conducted. Work can occur only after rare plant surveys occur. If work gets delayed for a subsequent year, contact Environmental Services Department. 
General Measures and Standard OMP BMPs. </v>
      </c>
      <c r="P111" s="7" t="str">
        <f>IF(D111="No", "Not discussed on USFS. ", IF(VLOOKUP(A111, [1]!Table9[#All], 31, FALSE)="--", "--",  _xlfn.CONCAT(A111, " (", VLOOKUP(A111, [1]!Table9[#All], 11, FALSE), "; Habitat description: ", C111, ") - Within 1-mi of a CNDDB/SCE/USFS occurrence record (", VLOOKUP(A111, [1]!Table9[#All], 31, FALSE), "). " )))</f>
        <v>--</v>
      </c>
      <c r="Q111" s="6" t="str">
        <f>IF(D111="No", "Not discussed on USFS. ", IF(VLOOKUP(A111, [1]!Table9[#All], 31, FALSE)="--", "--",  VLOOKUP(A111, [1]!Table9[#All], 32, FALSE)))</f>
        <v>--</v>
      </c>
      <c r="R111" s="6" t="str">
        <f>IF(D111="No", "Not discussed on USFS. ", IF(VLOOKUP(A111, [1]!Table9[#All], 31, FALSE)="--", "--", VLOOKUP(A111, [1]!Table9[#All], 33, FALSE)))</f>
        <v>--</v>
      </c>
      <c r="S111" s="9" t="s">
        <v>2</v>
      </c>
      <c r="T111" s="8" t="s">
        <v>2</v>
      </c>
      <c r="U111" s="8" t="s">
        <v>2</v>
      </c>
      <c r="V111" s="7" t="s">
        <v>2</v>
      </c>
      <c r="W111" s="6" t="s">
        <v>2</v>
      </c>
      <c r="X111" s="6" t="s">
        <v>2</v>
      </c>
    </row>
    <row r="112" spans="1:24" ht="48" x14ac:dyDescent="0.2">
      <c r="A112" s="20" t="s">
        <v>2266</v>
      </c>
      <c r="B112" s="20" t="str">
        <f>VLOOKUP(A112, [1]!Table9[#All], 2, FALSE)</f>
        <v>Arctostaphylos bakeri ssp. bakeri</v>
      </c>
      <c r="C112" s="18" t="str">
        <f>VLOOKUP(A112, [1]!Table9[#All], 13, FALSE)</f>
        <v xml:space="preserve">chaparral </v>
      </c>
      <c r="D112" s="17" t="str">
        <f>IF(ISNUMBER(SEARCH("1",VLOOKUP(A112, [1]!Table9[#All], 4, FALSE))), "Yes", "No")</f>
        <v>No</v>
      </c>
      <c r="E112" s="16" t="str">
        <f>VLOOKUP(A112, [1]!Table9[#All], 3, FALSE)</f>
        <v>Plant</v>
      </c>
      <c r="F112" s="15" t="str">
        <f>VLOOKUP(A112, [1]!Table9[#All], 26, FALSE)</f>
        <v>Formula</v>
      </c>
      <c r="G112" s="15" t="str">
        <f>IF(D112="No", "--",VLOOKUP(A112, [1]!Table9[#All], 25, FALSE))</f>
        <v>--</v>
      </c>
      <c r="H112" s="14" t="str">
        <f>IF(D112="No", "Not discussed on USFS. ", VLOOKUP(A112, [1]!Table9[#All], 24, FALSE))</f>
        <v xml:space="preserve">Not discussed on USFS. </v>
      </c>
      <c r="I112" s="14" t="str">
        <f>IF(NOT(ISBLANK(#REF!)),  "Pre-activity Survey Required", "")</f>
        <v>Pre-activity Survey Required</v>
      </c>
      <c r="J112" s="13" t="str">
        <f>IF(D112="No", "Not discussed on USFS. ", _xlfn.CONCAT(A112, " (", VLOOKUP(A112, [1]!Table9[#All], 11, FALSE), "; Habitat description: ", C112, ") - Within 1-mi of a CNDDB/SCE/USFS occurrence record (", VLOOKUP(A112, [1]!Table9[#All], 34, FALSE), "). " ))</f>
        <v xml:space="preserve">Not discussed on USFS. </v>
      </c>
      <c r="K112" s="10" t="str">
        <f>IF(D112="No", "-- ", VLOOKUP(A112, [1]!Table9[#All], 35, FALSE))</f>
        <v xml:space="preserve">-- </v>
      </c>
      <c r="L112" s="12" t="str">
        <f>IF(D112="No", "--", VLOOKUP(A112, [1]!Table9[#All], 28, FALSE))</f>
        <v>--</v>
      </c>
      <c r="M112" s="11" t="str">
        <f>IF(D112="No", "Not discussed on USFS. ", _xlfn.CONCAT(A112, " (", VLOOKUP(A112, [1]!Table9[#All], 11, FALSE), "; Habitat description: ", C112, ") - Within 1-mi of a CNDDB/SCE/USFS occurrence record (", VLOOKUP(A112, [1]!Table9[#All], 27, FALSE), "). " ))</f>
        <v xml:space="preserve">Not discussed on USFS. </v>
      </c>
      <c r="N112" s="10" t="str">
        <f>IF(D112="No", "-- ", VLOOKUP(A112, [1]!Table9[#All], 29, FALSE))</f>
        <v xml:space="preserve">-- </v>
      </c>
      <c r="O112" s="10" t="str">
        <f>IF(D112="No", "--", VLOOKUP(A112, [1]!Table9[#All], 30, FALSE))</f>
        <v>--</v>
      </c>
      <c r="P112" s="7" t="str">
        <f>IF(D112="No", "Not discussed on USFS. ", IF(VLOOKUP(A112, [1]!Table9[#All], 31, FALSE)="--", "--",  _xlfn.CONCAT(A112, " (", VLOOKUP(A112, [1]!Table9[#All], 11, FALSE), "; Habitat description: ", C112, ") - Within 1-mi of a CNDDB/SCE/USFS occurrence record (", VLOOKUP(A112, [1]!Table9[#All], 31, FALSE), "). " )))</f>
        <v xml:space="preserve">Not discussed on USFS. </v>
      </c>
      <c r="Q112" s="6" t="str">
        <f>IF(D112="No", "Not discussed on USFS. ", IF(VLOOKUP(A112, [1]!Table9[#All], 31, FALSE)="--", "--",  VLOOKUP(A112, [1]!Table9[#All], 32, FALSE)))</f>
        <v xml:space="preserve">Not discussed on USFS. </v>
      </c>
      <c r="R112" s="6" t="str">
        <f>IF(D112="No", "Not discussed on USFS. ", IF(VLOOKUP(A112, [1]!Table9[#All], 31, FALSE)="--", "--", VLOOKUP(A112, [1]!Table9[#All], 33, FALSE)))</f>
        <v xml:space="preserve">Not discussed on USFS. </v>
      </c>
      <c r="S112" s="9" t="s">
        <v>2</v>
      </c>
      <c r="T112" s="8" t="s">
        <v>2</v>
      </c>
      <c r="U112" s="8" t="s">
        <v>2</v>
      </c>
      <c r="V112" s="7" t="s">
        <v>2</v>
      </c>
      <c r="W112" s="6" t="s">
        <v>2</v>
      </c>
      <c r="X112" s="6" t="s">
        <v>2</v>
      </c>
    </row>
    <row r="113" spans="1:24" ht="48" x14ac:dyDescent="0.2">
      <c r="A113" s="20" t="s">
        <v>2265</v>
      </c>
      <c r="B113" s="20" t="str">
        <f>VLOOKUP(A113, [1]!Table9[#All], 2, FALSE)</f>
        <v>Limnanthes bakeri</v>
      </c>
      <c r="C113" s="18" t="str">
        <f>VLOOKUP(A113, [1]!Table9[#All], 13, FALSE)</f>
        <v>vernal pools, marshy lake and stream margins</v>
      </c>
      <c r="D113" s="17" t="str">
        <f>IF(ISNUMBER(SEARCH("1",VLOOKUP(A113, [1]!Table9[#All], 4, FALSE))), "Yes", "No")</f>
        <v>No</v>
      </c>
      <c r="E113" s="16" t="str">
        <f>VLOOKUP(A113, [1]!Table9[#All], 3, FALSE)</f>
        <v>Plant</v>
      </c>
      <c r="F113" s="15" t="str">
        <f>VLOOKUP(A113, [1]!Table9[#All], 26, FALSE)</f>
        <v>Formula</v>
      </c>
      <c r="G113" s="15" t="str">
        <f>IF(D113="No", "--",VLOOKUP(A113, [1]!Table9[#All], 25, FALSE))</f>
        <v>--</v>
      </c>
      <c r="H113" s="14" t="str">
        <f>IF(D113="No", "Not discussed on USFS. ", VLOOKUP(A113, [1]!Table9[#All], 24, FALSE))</f>
        <v xml:space="preserve">Not discussed on USFS. </v>
      </c>
      <c r="I113" s="14" t="str">
        <f>IF(NOT(ISBLANK(#REF!)),  "Pre-activity Survey Required", "")</f>
        <v>Pre-activity Survey Required</v>
      </c>
      <c r="J113" s="13" t="str">
        <f>IF(D113="No", "Not discussed on USFS. ", _xlfn.CONCAT(A113, " (", VLOOKUP(A113, [1]!Table9[#All], 11, FALSE), "; Habitat description: ", C113, ") - Within 1-mi of a CNDDB/SCE/USFS occurrence record (", VLOOKUP(A113, [1]!Table9[#All], 34, FALSE), "). " ))</f>
        <v xml:space="preserve">Not discussed on USFS. </v>
      </c>
      <c r="K113" s="10" t="str">
        <f>IF(D113="No", "-- ", VLOOKUP(A113, [1]!Table9[#All], 35, FALSE))</f>
        <v xml:space="preserve">-- </v>
      </c>
      <c r="L113" s="12" t="str">
        <f>IF(D113="No", "--", VLOOKUP(A113, [1]!Table9[#All], 28, FALSE))</f>
        <v>--</v>
      </c>
      <c r="M113" s="11" t="str">
        <f>IF(D113="No", "Not discussed on USFS. ", _xlfn.CONCAT(A113, " (", VLOOKUP(A113, [1]!Table9[#All], 11, FALSE), "; Habitat description: ", C113, ") - Within 1-mi of a CNDDB/SCE/USFS occurrence record (", VLOOKUP(A113, [1]!Table9[#All], 27, FALSE), "). " ))</f>
        <v xml:space="preserve">Not discussed on USFS. </v>
      </c>
      <c r="N113" s="10" t="str">
        <f>IF(D113="No", "-- ", VLOOKUP(A113, [1]!Table9[#All], 29, FALSE))</f>
        <v xml:space="preserve">-- </v>
      </c>
      <c r="O113" s="10" t="str">
        <f>IF(D113="No", "--", VLOOKUP(A113, [1]!Table9[#All], 30, FALSE))</f>
        <v>--</v>
      </c>
      <c r="P113" s="7" t="str">
        <f>IF(D113="No", "Not discussed on USFS. ", IF(VLOOKUP(A113, [1]!Table9[#All], 31, FALSE)="--", "--",  _xlfn.CONCAT(A113, " (", VLOOKUP(A113, [1]!Table9[#All], 11, FALSE), "; Habitat description: ", C113, ") - Within 1-mi of a CNDDB/SCE/USFS occurrence record (", VLOOKUP(A113, [1]!Table9[#All], 31, FALSE), "). " )))</f>
        <v xml:space="preserve">Not discussed on USFS. </v>
      </c>
      <c r="Q113" s="6" t="str">
        <f>IF(D113="No", "Not discussed on USFS. ", IF(VLOOKUP(A113, [1]!Table9[#All], 31, FALSE)="--", "--",  VLOOKUP(A113, [1]!Table9[#All], 32, FALSE)))</f>
        <v xml:space="preserve">Not discussed on USFS. </v>
      </c>
      <c r="R113" s="6" t="str">
        <f>IF(D113="No", "Not discussed on USFS. ", IF(VLOOKUP(A113, [1]!Table9[#All], 31, FALSE)="--", "--", VLOOKUP(A113, [1]!Table9[#All], 33, FALSE)))</f>
        <v xml:space="preserve">Not discussed on USFS. </v>
      </c>
      <c r="S113" s="9" t="s">
        <v>2</v>
      </c>
      <c r="T113" s="8" t="s">
        <v>2</v>
      </c>
      <c r="U113" s="8" t="s">
        <v>2</v>
      </c>
      <c r="V113" s="7" t="s">
        <v>2</v>
      </c>
      <c r="W113" s="6" t="s">
        <v>2</v>
      </c>
      <c r="X113" s="6" t="s">
        <v>2</v>
      </c>
    </row>
    <row r="114" spans="1:24" ht="64" x14ac:dyDescent="0.2">
      <c r="A114" s="20" t="s">
        <v>2264</v>
      </c>
      <c r="B114" s="20" t="str">
        <f>VLOOKUP(A114, [1]!Table9[#All], 2, FALSE)</f>
        <v>Navarretia leucocephala ssp. bakeri</v>
      </c>
      <c r="C114" s="18" t="str">
        <f>VLOOKUP(A114, [1]!Table9[#All], 13, FALSE)</f>
        <v>vernal pools</v>
      </c>
      <c r="D114" s="17" t="str">
        <f>IF(ISNUMBER(SEARCH("1",VLOOKUP(A114, [1]!Table9[#All], 4, FALSE))), "Yes", "No")</f>
        <v>No</v>
      </c>
      <c r="E114" s="16" t="str">
        <f>VLOOKUP(A114, [1]!Table9[#All], 3, FALSE)</f>
        <v>Plant</v>
      </c>
      <c r="F114" s="15" t="str">
        <f>VLOOKUP(A114, [1]!Table9[#All], 26, FALSE)</f>
        <v>Formula</v>
      </c>
      <c r="G114" s="15" t="str">
        <f>IF(D114="No", "--",VLOOKUP(A114, [1]!Table9[#All], 25, FALSE))</f>
        <v>--</v>
      </c>
      <c r="H114" s="14" t="str">
        <f>IF(D114="No", "Not discussed on USFS. ", VLOOKUP(A114, [1]!Table9[#All], 24, FALSE))</f>
        <v xml:space="preserve">Not discussed on USFS. </v>
      </c>
      <c r="I114" s="14" t="str">
        <f>IF(NOT(ISBLANK(#REF!)),  "Pre-activity Survey Required", "")</f>
        <v>Pre-activity Survey Required</v>
      </c>
      <c r="J114" s="13" t="str">
        <f>IF(D114="No", "Not discussed on USFS. ", _xlfn.CONCAT(A114, " (", VLOOKUP(A114, [1]!Table9[#All], 11, FALSE), "; Habitat description: ", C114, ") - Within 1-mi of a CNDDB/SCE/USFS occurrence record (", VLOOKUP(A114, [1]!Table9[#All], 34, FALSE), "). " ))</f>
        <v xml:space="preserve">Not discussed on USFS. </v>
      </c>
      <c r="K114" s="10" t="str">
        <f>IF(D114="No", "-- ", VLOOKUP(A114, [1]!Table9[#All], 35, FALSE))</f>
        <v xml:space="preserve">-- </v>
      </c>
      <c r="L114" s="12" t="str">
        <f>IF(D114="No", "--", VLOOKUP(A114, [1]!Table9[#All], 28, FALSE))</f>
        <v>--</v>
      </c>
      <c r="M114" s="11" t="str">
        <f>IF(D114="No", "Not discussed on USFS. ", _xlfn.CONCAT(A114, " (", VLOOKUP(A114, [1]!Table9[#All], 11, FALSE), "; Habitat description: ", C114, ") - Within 1-mi of a CNDDB/SCE/USFS occurrence record (", VLOOKUP(A114, [1]!Table9[#All], 27, FALSE), "). " ))</f>
        <v xml:space="preserve">Not discussed on USFS. </v>
      </c>
      <c r="N114" s="10" t="str">
        <f>IF(D114="No", "-- ", VLOOKUP(A114, [1]!Table9[#All], 29, FALSE))</f>
        <v xml:space="preserve">-- </v>
      </c>
      <c r="O114" s="10" t="str">
        <f>IF(D114="No", "--", VLOOKUP(A114, [1]!Table9[#All], 30, FALSE))</f>
        <v>--</v>
      </c>
      <c r="P114" s="7" t="str">
        <f>IF(D114="No", "Not discussed on USFS. ", IF(VLOOKUP(A114, [1]!Table9[#All], 31, FALSE)="--", "--",  _xlfn.CONCAT(A114, " (", VLOOKUP(A114, [1]!Table9[#All], 11, FALSE), "; Habitat description: ", C114, ") - Within 1-mi of a CNDDB/SCE/USFS occurrence record (", VLOOKUP(A114, [1]!Table9[#All], 31, FALSE), "). " )))</f>
        <v xml:space="preserve">Not discussed on USFS. </v>
      </c>
      <c r="Q114" s="6" t="str">
        <f>IF(D114="No", "Not discussed on USFS. ", IF(VLOOKUP(A114, [1]!Table9[#All], 31, FALSE)="--", "--",  VLOOKUP(A114, [1]!Table9[#All], 32, FALSE)))</f>
        <v xml:space="preserve">Not discussed on USFS. </v>
      </c>
      <c r="R114" s="6" t="str">
        <f>IF(D114="No", "Not discussed on USFS. ", IF(VLOOKUP(A114, [1]!Table9[#All], 31, FALSE)="--", "--", VLOOKUP(A114, [1]!Table9[#All], 33, FALSE)))</f>
        <v xml:space="preserve">Not discussed on USFS. </v>
      </c>
      <c r="S114" s="9" t="s">
        <v>2</v>
      </c>
      <c r="T114" s="8" t="s">
        <v>2</v>
      </c>
      <c r="U114" s="8" t="s">
        <v>2</v>
      </c>
      <c r="V114" s="7" t="s">
        <v>2</v>
      </c>
      <c r="W114" s="6" t="s">
        <v>2</v>
      </c>
      <c r="X114" s="6" t="s">
        <v>2</v>
      </c>
    </row>
    <row r="115" spans="1:24" ht="168" x14ac:dyDescent="0.2">
      <c r="A115" s="20" t="s">
        <v>2263</v>
      </c>
      <c r="B115" s="20" t="str">
        <f>VLOOKUP(A115, [1]!Table9[#All], 2, FALSE)</f>
        <v>Opuntia basilaris var. treleasei</v>
      </c>
      <c r="C115" s="18" t="str">
        <f>VLOOKUP(A115, [1]!Table9[#All], 13, FALSE)</f>
        <v>grassland, scrub</v>
      </c>
      <c r="D115" s="17" t="str">
        <f>IF(ISNUMBER(SEARCH("1",VLOOKUP(A115, [1]!Table9[#All], 4, FALSE))), "Yes", "No")</f>
        <v>Yes</v>
      </c>
      <c r="E115" s="16" t="str">
        <f>VLOOKUP(A115, [1]!Table9[#All], 3, FALSE)</f>
        <v>Plant</v>
      </c>
      <c r="F115" s="15" t="str">
        <f>VLOOKUP(A115, [1]!Table9[#All], 26, FALSE)</f>
        <v>Formula</v>
      </c>
      <c r="G115" s="15" t="str">
        <f>IF(D115="No", "--",VLOOKUP(A115, [1]!Table9[#All], 25, FALSE))</f>
        <v>Work area</v>
      </c>
      <c r="H115" s="14" t="str">
        <f>IF(D115="No", "Not discussed on USFS. ", VLOOKUP(A115, [1]!Table9[#All], 24, FALSE))</f>
        <v>--</v>
      </c>
      <c r="I115" s="14" t="str">
        <f>IF(NOT(ISBLANK(#REF!)),  "Pre-activity Survey Required", "")</f>
        <v>Pre-activity Survey Required</v>
      </c>
      <c r="J115" s="13" t="str">
        <f>IF(D115="No", "Not discussed on USFS. ", _xlfn.CONCAT(A115, " (", VLOOKUP(A115, [1]!Table9[#All], 11, FALSE), "; Habitat description: ", C115, ") - Within 1-mi of a CNDDB/SCE/USFS occurrence record (", VLOOKUP(A115, [1]!Table9[#All], 34, FALSE), "). " ))</f>
        <v xml:space="preserve">Bakersfield cactus (FE; SE; CRPR 1B.1, Blooming Period: Mar - Apr; Habitat description: grassland, scrub) - Within 1-mi of a CNDDB/SCE/USFS occurrence record (unsuitable habitat). </v>
      </c>
      <c r="K115" s="10" t="str">
        <f>IF(D115="No", "-- ", VLOOKUP(A115, [1]!Table9[#All], 35, FALSE))</f>
        <v xml:space="preserve">RPM Plant 1; 
Standard OMP BMPs. </v>
      </c>
      <c r="L115" s="12" t="str">
        <f>IF(D115="No", "--", VLOOKUP(A115, [1]!Table9[#All], 28, FALSE))</f>
        <v>IIB</v>
      </c>
      <c r="M115" s="11" t="str">
        <f>IF(D115="No", "Not discussed on USFS. ", _xlfn.CONCAT(A115, " (", VLOOKUP(A115, [1]!Table9[#All], 11, FALSE), "; Habitat description: ", C115, ") - Within 1-mi of a CNDDB/SCE/USFS occurrence record (", VLOOKUP(A115, [1]!Table9[#All], 27, FALSE), "). " ))</f>
        <v xml:space="preserve">Bakersfield cactus (FE; SE; CRPR 1B.1, Blooming Period: Mar - Apr; Habitat description: grassland, scrub) - Within 1-mi of a CNDDB/SCE/USFS occurrence record (habitat present). </v>
      </c>
      <c r="N115" s="10" t="str">
        <f>IF(D115="No", "-- ", VLOOKUP(A115, [1]!Table9[#All], 29, FALSE))</f>
        <v xml:space="preserve">RPM Plant-1-4; 
General Measures and Standard OMP BMPs. </v>
      </c>
      <c r="O115" s="10" t="str">
        <f>IF(D115="No", "--", VLOOKUP(A115, [1]!Table9[#All], 30, FALSE))</f>
        <v xml:space="preserve">Rare Plant Survey and Avoidance (Bakersfield cactus): A qualified botanist will conduct a rare plant survey for Bakersfield cactus within blooming season, verified by a reference population. All federally-listed plants within 100 feet of the work area will be flagged for avoidance. Coordination with Environmental Services Department will be required if full avoidance cannot be achieved. 
Schedule Limitation (Bakersfield cactus): Schedule all work in the year rare plant surveys are conducted. Work can occur only after rare plant surveys occur. If work gets delayed for a subsequent year, contact Environmental Services Department. 
General Measures and Standard OMP BMPs. </v>
      </c>
      <c r="P115" s="7" t="str">
        <f>IF(D115="No", "Not discussed on USFS. ", IF(VLOOKUP(A115, [1]!Table9[#All], 31, FALSE)="--", "--",  _xlfn.CONCAT(A115, " (", VLOOKUP(A115, [1]!Table9[#All], 11, FALSE), "; Habitat description: ", C115, ") - Within 1-mi of a CNDDB/SCE/USFS occurrence record (", VLOOKUP(A115, [1]!Table9[#All], 31, FALSE), "). " )))</f>
        <v>--</v>
      </c>
      <c r="Q115" s="6" t="str">
        <f>IF(D115="No", "Not discussed on USFS. ", IF(VLOOKUP(A115, [1]!Table9[#All], 31, FALSE)="--", "--",  VLOOKUP(A115, [1]!Table9[#All], 32, FALSE)))</f>
        <v>--</v>
      </c>
      <c r="R115" s="6" t="str">
        <f>IF(D115="No", "Not discussed on USFS. ", IF(VLOOKUP(A115, [1]!Table9[#All], 31, FALSE)="--", "--", VLOOKUP(A115, [1]!Table9[#All], 33, FALSE)))</f>
        <v>--</v>
      </c>
      <c r="S115" s="9" t="s">
        <v>2</v>
      </c>
      <c r="T115" s="8" t="s">
        <v>2</v>
      </c>
      <c r="U115" s="8" t="s">
        <v>2</v>
      </c>
      <c r="V115" s="7" t="s">
        <v>2</v>
      </c>
      <c r="W115" s="6" t="s">
        <v>2</v>
      </c>
      <c r="X115" s="6" t="s">
        <v>2</v>
      </c>
    </row>
    <row r="116" spans="1:24" ht="128" x14ac:dyDescent="0.2">
      <c r="A116" s="20" t="s">
        <v>2262</v>
      </c>
      <c r="B116" s="20" t="str">
        <f>VLOOKUP(A116, [1]!Table9[#All], 2, FALSE)</f>
        <v>Anniella grinnelli</v>
      </c>
      <c r="C116" s="18" t="str">
        <f>VLOOKUP(A116, [1]!Table9[#All], 13, FALSE)</f>
        <v>dunes, chaparral, pine-oak woodlands, desert scrub, sandy washes, and stream terraces with sycamores, cottonwoods, or oaks</v>
      </c>
      <c r="D116" s="17" t="str">
        <f>IF(ISNUMBER(SEARCH("1",VLOOKUP(A116, [1]!Table9[#All], 4, FALSE))), "Yes", "No")</f>
        <v>No</v>
      </c>
      <c r="E116" s="16" t="str">
        <f>VLOOKUP(A116, [1]!Table9[#All], 3, FALSE)</f>
        <v>Reptile</v>
      </c>
      <c r="F116" s="15" t="str">
        <f>VLOOKUP(A116, [1]!Table9[#All], 26, FALSE)</f>
        <v>Formula</v>
      </c>
      <c r="G116" s="15" t="str">
        <f>IF(D116="No", "--",VLOOKUP(A116, [1]!Table9[#All], 25, FALSE))</f>
        <v>--</v>
      </c>
      <c r="H116" s="14" t="str">
        <f>IF(D116="No", "Not discussed on USFS. ", VLOOKUP(A116, [1]!Table9[#All], 24, FALSE))</f>
        <v xml:space="preserve">Not discussed on USFS. </v>
      </c>
      <c r="I116" s="14" t="str">
        <f>IF(NOT(ISBLANK(#REF!)),  "Pre-activity Survey Required", "")</f>
        <v>Pre-activity Survey Required</v>
      </c>
      <c r="J116" s="13" t="str">
        <f>IF(D116="No", "Not discussed on USFS. ", _xlfn.CONCAT(A116, " (", VLOOKUP(A116, [1]!Table9[#All], 11, FALSE), "; Habitat description: ", C116, ") - Within 1-mi of a CNDDB/SCE/USFS occurrence record (", VLOOKUP(A116, [1]!Table9[#All], 34, FALSE), "). " ))</f>
        <v xml:space="preserve">Not discussed on USFS. </v>
      </c>
      <c r="K116" s="10" t="str">
        <f>IF(D116="No", "-- ", VLOOKUP(A116, [1]!Table9[#All], 35, FALSE))</f>
        <v xml:space="preserve">-- </v>
      </c>
      <c r="L116" s="12" t="str">
        <f>IF(D116="No", "--", VLOOKUP(A116, [1]!Table9[#All], 28, FALSE))</f>
        <v>--</v>
      </c>
      <c r="M116" s="11" t="str">
        <f>IF(D116="No", "Not discussed on USFS. ", _xlfn.CONCAT(A116, " (", VLOOKUP(A116, [1]!Table9[#All], 11, FALSE), "; Habitat description: ", C116, ") - Within 1-mi of a CNDDB/SCE/USFS occurrence record (", VLOOKUP(A116, [1]!Table9[#All], 27, FALSE), "). " ))</f>
        <v xml:space="preserve">Not discussed on USFS. </v>
      </c>
      <c r="N116" s="10" t="str">
        <f>IF(D116="No", "-- ", VLOOKUP(A116, [1]!Table9[#All], 29, FALSE))</f>
        <v xml:space="preserve">-- </v>
      </c>
      <c r="O116" s="10" t="str">
        <f>IF(D116="No", "--", VLOOKUP(A116, [1]!Table9[#All], 30, FALSE))</f>
        <v>--</v>
      </c>
      <c r="P116" s="7" t="str">
        <f>IF(D116="No", "Not discussed on USFS. ", IF(VLOOKUP(A116, [1]!Table9[#All], 31, FALSE)="--", "--",  _xlfn.CONCAT(A116, " (", VLOOKUP(A116, [1]!Table9[#All], 11, FALSE), "; Habitat description: ", C116, ") - Within 1-mi of a CNDDB/SCE/USFS occurrence record (", VLOOKUP(A116, [1]!Table9[#All], 31, FALSE), "). " )))</f>
        <v xml:space="preserve">Not discussed on USFS. </v>
      </c>
      <c r="Q116" s="6" t="str">
        <f>IF(D116="No", "Not discussed on USFS. ", IF(VLOOKUP(A116, [1]!Table9[#All], 31, FALSE)="--", "--",  VLOOKUP(A116, [1]!Table9[#All], 32, FALSE)))</f>
        <v xml:space="preserve">Not discussed on USFS. </v>
      </c>
      <c r="R116" s="6" t="str">
        <f>IF(D116="No", "Not discussed on USFS. ", IF(VLOOKUP(A116, [1]!Table9[#All], 31, FALSE)="--", "--", VLOOKUP(A116, [1]!Table9[#All], 33, FALSE)))</f>
        <v xml:space="preserve">Not discussed on USFS. </v>
      </c>
      <c r="S116" s="9" t="s">
        <v>2</v>
      </c>
      <c r="T116" s="8" t="s">
        <v>2</v>
      </c>
      <c r="U116" s="8" t="s">
        <v>2</v>
      </c>
      <c r="V116" s="7" t="s">
        <v>2</v>
      </c>
      <c r="W116" s="6" t="s">
        <v>2</v>
      </c>
      <c r="X116" s="6" t="s">
        <v>2</v>
      </c>
    </row>
    <row r="117" spans="1:24" ht="144" x14ac:dyDescent="0.2">
      <c r="A117" s="20" t="s">
        <v>2261</v>
      </c>
      <c r="B117" s="20" t="str">
        <f>VLOOKUP(A117, [1]!Table9[#All], 2, FALSE)</f>
        <v>Atriplex tularensis</v>
      </c>
      <c r="C117" s="18" t="str">
        <f>VLOOKUP(A117, [1]!Table9[#All], 13, FALSE)</f>
        <v>shores of dry lake</v>
      </c>
      <c r="D117" s="17" t="str">
        <f>IF(ISNUMBER(SEARCH("1",VLOOKUP(A117, [1]!Table9[#All], 4, FALSE))), "Yes", "No")</f>
        <v>Yes</v>
      </c>
      <c r="E117" s="16" t="str">
        <f>VLOOKUP(A117, [1]!Table9[#All], 3, FALSE)</f>
        <v>Plant</v>
      </c>
      <c r="F117" s="15" t="str">
        <f>VLOOKUP(A117, [1]!Table9[#All], 26, FALSE)</f>
        <v>Formula</v>
      </c>
      <c r="G117" s="15" t="str">
        <f>IF(D117="No", "--",VLOOKUP(A117, [1]!Table9[#All], 25, FALSE))</f>
        <v>Work area</v>
      </c>
      <c r="H117" s="14" t="str">
        <f>IF(D117="No", "Not discussed on USFS. ", VLOOKUP(A117, [1]!Table9[#All], 24, FALSE))</f>
        <v>--</v>
      </c>
      <c r="I117" s="14" t="str">
        <f>IF(NOT(ISBLANK(#REF!)),  "Pre-activity Survey Required", "")</f>
        <v>Pre-activity Survey Required</v>
      </c>
      <c r="J117" s="13" t="str">
        <f>IF(D117="No", "Not discussed on USFS. ", _xlfn.CONCAT(A117, " (", VLOOKUP(A117, [1]!Table9[#All], 11, FALSE), "; Habitat description: ", C117, ") - Within 1-mi of a CNDDB/SCE/USFS occurrence record (", VLOOKUP(A117, [1]!Table9[#All], 34, FALSE), "). " ))</f>
        <v xml:space="preserve">Bakersfield smallscale (SE; CRPR 1A, Blooming Period: Jun - Oct; Habitat description: shores of dry lake) - Within 1-mi of a CNDDB/SCE/USFS occurrence record (unsuitable habitat). </v>
      </c>
      <c r="K117" s="10" t="str">
        <f>IF(D117="No", "-- ", VLOOKUP(A117, [1]!Table9[#All], 35, FALSE))</f>
        <v>Standard OMP BMPs.</v>
      </c>
      <c r="L117" s="12" t="str">
        <f>IF(D117="No", "--", VLOOKUP(A117, [1]!Table9[#All], 28, FALSE))</f>
        <v>IIB</v>
      </c>
      <c r="M117" s="11" t="str">
        <f>IF(D117="No", "Not discussed on USFS. ", _xlfn.CONCAT(A117, " (", VLOOKUP(A117, [1]!Table9[#All], 11, FALSE), "; Habitat description: ", C117, ") - Within 1-mi of a CNDDB/SCE/USFS occurrence record (", VLOOKUP(A117, [1]!Table9[#All], 27, FALSE), "). " ))</f>
        <v xml:space="preserve">Bakersfield smallscale (SE; CRPR 1A, Blooming Period: Jun - Oct; Habitat description: shores of dry lake) - Within 1-mi of a CNDDB/SCE/USFS occurrence record (habitat present). </v>
      </c>
      <c r="N117" s="10" t="str">
        <f>IF(D117="No", "-- ", VLOOKUP(A117, [1]!Table9[#All], 29, FALSE))</f>
        <v xml:space="preserve">BE BMP Plant-1(a); 
General Measures and Standard OMP BMPs. </v>
      </c>
      <c r="O117" s="10" t="str">
        <f>IF(D117="No", "--", VLOOKUP(A117, [1]!Table9[#All], 30, FALSE))</f>
        <v xml:space="preserve">Pre-Activity Survey (Bakersfield smallscale): A biological survey is required. 
State Threatened Plant Avoidance (Bakersfield smallscale): If Bakersfield smallscaleis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17" s="7" t="str">
        <f>IF(D117="No", "Not discussed on USFS. ", IF(VLOOKUP(A117, [1]!Table9[#All], 31, FALSE)="--", "--",  _xlfn.CONCAT(A117, " (", VLOOKUP(A117, [1]!Table9[#All], 11, FALSE), "; Habitat description: ", C117, ") - Within 1-mi of a CNDDB/SCE/USFS occurrence record (", VLOOKUP(A117, [1]!Table9[#All], 31, FALSE), "). " )))</f>
        <v>--</v>
      </c>
      <c r="Q117" s="6" t="str">
        <f>IF(D117="No", "Not discussed on USFS. ", IF(VLOOKUP(A117, [1]!Table9[#All], 31, FALSE)="--", "--",  VLOOKUP(A117, [1]!Table9[#All], 32, FALSE)))</f>
        <v>--</v>
      </c>
      <c r="R117" s="6" t="str">
        <f>IF(D117="No", "Not discussed on USFS. ", IF(VLOOKUP(A117, [1]!Table9[#All], 31, FALSE)="--", "--", VLOOKUP(A117, [1]!Table9[#All], 33, FALSE)))</f>
        <v>--</v>
      </c>
      <c r="S117" s="9" t="s">
        <v>2</v>
      </c>
      <c r="T117" s="8" t="s">
        <v>2</v>
      </c>
      <c r="U117" s="8" t="s">
        <v>2</v>
      </c>
      <c r="V117" s="7" t="s">
        <v>2</v>
      </c>
      <c r="W117" s="6" t="s">
        <v>2</v>
      </c>
      <c r="X117" s="6" t="s">
        <v>2</v>
      </c>
    </row>
    <row r="118" spans="1:24" ht="48" x14ac:dyDescent="0.2">
      <c r="A118" s="20" t="s">
        <v>2260</v>
      </c>
      <c r="B118" s="20" t="str">
        <f>VLOOKUP(A118, [1]!Table9[#All], 2, FALSE)</f>
        <v>Erigeron calvus</v>
      </c>
      <c r="C118" s="18" t="str">
        <f>VLOOKUP(A118, [1]!Table9[#All], 13, FALSE)</f>
        <v>sagebrush and desert scrub</v>
      </c>
      <c r="D118" s="17" t="str">
        <f>IF(ISNUMBER(SEARCH("1",VLOOKUP(A118, [1]!Table9[#All], 4, FALSE))), "Yes", "No")</f>
        <v>No</v>
      </c>
      <c r="E118" s="16" t="str">
        <f>VLOOKUP(A118, [1]!Table9[#All], 3, FALSE)</f>
        <v>Plant</v>
      </c>
      <c r="F118" s="15" t="str">
        <f>VLOOKUP(A118, [1]!Table9[#All], 26, FALSE)</f>
        <v>Formula</v>
      </c>
      <c r="G118" s="15" t="str">
        <f>IF(D118="No", "--",VLOOKUP(A118, [1]!Table9[#All], 25, FALSE))</f>
        <v>--</v>
      </c>
      <c r="H118" s="14" t="str">
        <f>IF(D118="No", "Not discussed on USFS. ", VLOOKUP(A118, [1]!Table9[#All], 24, FALSE))</f>
        <v xml:space="preserve">Not discussed on USFS. </v>
      </c>
      <c r="I118" s="14" t="str">
        <f>IF(NOT(ISBLANK(#REF!)),  "Pre-activity Survey Required", "")</f>
        <v>Pre-activity Survey Required</v>
      </c>
      <c r="J118" s="13" t="str">
        <f>IF(D118="No", "Not discussed on USFS. ", _xlfn.CONCAT(A118, " (", VLOOKUP(A118, [1]!Table9[#All], 11, FALSE), "; Habitat description: ", C118, ") - Within 1-mi of a CNDDB/SCE/USFS occurrence record (", VLOOKUP(A118, [1]!Table9[#All], 34, FALSE), "). " ))</f>
        <v xml:space="preserve">Not discussed on USFS. </v>
      </c>
      <c r="K118" s="10" t="str">
        <f>IF(D118="No", "-- ", VLOOKUP(A118, [1]!Table9[#All], 35, FALSE))</f>
        <v xml:space="preserve">-- </v>
      </c>
      <c r="L118" s="12" t="str">
        <f>IF(D118="No", "--", VLOOKUP(A118, [1]!Table9[#All], 28, FALSE))</f>
        <v>--</v>
      </c>
      <c r="M118" s="11" t="str">
        <f>IF(D118="No", "Not discussed on USFS. ", _xlfn.CONCAT(A118, " (", VLOOKUP(A118, [1]!Table9[#All], 11, FALSE), "; Habitat description: ", C118, ") - Within 1-mi of a CNDDB/SCE/USFS occurrence record (", VLOOKUP(A118, [1]!Table9[#All], 27, FALSE), "). " ))</f>
        <v xml:space="preserve">Not discussed on USFS. </v>
      </c>
      <c r="N118" s="10" t="str">
        <f>IF(D118="No", "-- ", VLOOKUP(A118, [1]!Table9[#All], 29, FALSE))</f>
        <v xml:space="preserve">-- </v>
      </c>
      <c r="O118" s="10" t="str">
        <f>IF(D118="No", "--", VLOOKUP(A118, [1]!Table9[#All], 30, FALSE))</f>
        <v>--</v>
      </c>
      <c r="P118" s="7" t="str">
        <f>IF(D118="No", "Not discussed on USFS. ", IF(VLOOKUP(A118, [1]!Table9[#All], 31, FALSE)="--", "--",  _xlfn.CONCAT(A118, " (", VLOOKUP(A118, [1]!Table9[#All], 11, FALSE), "; Habitat description: ", C118, ") - Within 1-mi of a CNDDB/SCE/USFS occurrence record (", VLOOKUP(A118, [1]!Table9[#All], 31, FALSE), "). " )))</f>
        <v xml:space="preserve">Not discussed on USFS. </v>
      </c>
      <c r="Q118" s="6" t="str">
        <f>IF(D118="No", "Not discussed on USFS. ", IF(VLOOKUP(A118, [1]!Table9[#All], 31, FALSE)="--", "--",  VLOOKUP(A118, [1]!Table9[#All], 32, FALSE)))</f>
        <v xml:space="preserve">Not discussed on USFS. </v>
      </c>
      <c r="R118" s="6" t="str">
        <f>IF(D118="No", "Not discussed on USFS. ", IF(VLOOKUP(A118, [1]!Table9[#All], 31, FALSE)="--", "--", VLOOKUP(A118, [1]!Table9[#All], 33, FALSE)))</f>
        <v xml:space="preserve">Not discussed on USFS. </v>
      </c>
      <c r="S118" s="9" t="s">
        <v>2</v>
      </c>
      <c r="T118" s="8" t="s">
        <v>2</v>
      </c>
      <c r="U118" s="8" t="s">
        <v>2</v>
      </c>
      <c r="V118" s="7" t="s">
        <v>2</v>
      </c>
      <c r="W118" s="6" t="s">
        <v>2</v>
      </c>
      <c r="X118" s="6" t="s">
        <v>2</v>
      </c>
    </row>
    <row r="119" spans="1:24" ht="144" x14ac:dyDescent="0.2">
      <c r="A119" s="20" t="s">
        <v>2259</v>
      </c>
      <c r="B119" s="20" t="str">
        <f>VLOOKUP(A119, [1]!Table9[#All], 2, FALSE)</f>
        <v>Haliaeetus leucocephalus</v>
      </c>
      <c r="C119" s="18" t="str">
        <f>VLOOKUP(A119, [1]!Table9[#All], 13, FALSE)</f>
        <v>large, tall trees or snags in semi-open mixed forest, occasionally cliff-faces or ground-sites near fish-bearing waterbodies</v>
      </c>
      <c r="D119" s="17" t="str">
        <f>IF(ISNUMBER(SEARCH("1",VLOOKUP(A119, [1]!Table9[#All], 4, FALSE))), "Yes", "No")</f>
        <v>Yes</v>
      </c>
      <c r="E119" s="16" t="str">
        <f>VLOOKUP(A119, [1]!Table9[#All], 3, FALSE)</f>
        <v>Bird</v>
      </c>
      <c r="F119" s="15" t="str">
        <f>VLOOKUP(A119, [1]!Table9[#All], 26, FALSE)</f>
        <v>Manual</v>
      </c>
      <c r="G119" s="15" t="str">
        <f>IF(D119="No", "--",VLOOKUP(A119, [1]!Table9[#All], 25, FALSE))</f>
        <v>Work area</v>
      </c>
      <c r="H119" s="14" t="str">
        <f>IF(D119="No", "Not discussed on USFS. ", VLOOKUP(A119, [1]!Table9[#All], 24, FALSE))</f>
        <v>SCE Nest Buffers have no additional buffer, only mention if it is within. (LOP applied regardless of suitability)
If a nest is not already buffered in the layer, buffer the known nest site as follows: 
BAEA Nests – 1000-ft (LOP applied regardless of suitability)</v>
      </c>
      <c r="I119" s="14" t="str">
        <f>IF(NOT(ISBLANK(#REF!)),  "Pre-activity Survey Required", "")</f>
        <v>Pre-activity Survey Required</v>
      </c>
      <c r="J119" s="13" t="s">
        <v>2</v>
      </c>
      <c r="K119" s="10" t="str">
        <f>IF(D119="No", "-- ", VLOOKUP(A119, [1]!Table9[#All], 35, FALSE))</f>
        <v>--</v>
      </c>
      <c r="L119" s="12" t="str">
        <f>IF(D119="No", "--", VLOOKUP(A119, [1]!Table9[#All], 28, FALSE))</f>
        <v>IIB</v>
      </c>
      <c r="M119" s="11" t="str">
        <f>IF(D119="No", "Not discussed on USFS. ", _xlfn.CONCAT(A119, " (", VLOOKUP(A119, [1]!Table9[#All], 11, FALSE), "; Habitat description: ", C119, ") - Within 1-mi of a CNDDB/SCE/USFS occurrence record (", VLOOKUP(A119, [1]!Table9[#All], 27, FALSE), "). " ))</f>
        <v xml:space="preserve">Bald eagle (SE; CDFW FP; FSS; BLM:S; Habitat description: large, tall trees or snags in semi-open mixed forest, occasionally cliff-faces or ground-sites near fish-bearing waterbodies) - Within 1-mi of a CNDDB/SCE/USFS occurrence record (known nest area). </v>
      </c>
      <c r="N119" s="10" t="str">
        <f>IF(D119="No", "-- ", VLOOKUP(A119, [1]!Table9[#All], 29, FALSE))</f>
        <v xml:space="preserve">Schedule Limitation (Nesting Bald eagle); 
General Measures and Standard OMP BMPs. </v>
      </c>
      <c r="O119" s="10" t="str">
        <f>IF(D119="No", "--", VLOOKUP(A119, [1]!Table9[#All], 30, FALSE))</f>
        <v xml:space="preserve">Schedule Limitation (nesting Bald eagle): To the extent practicable, schedule all work between July 1 and November 30; if the project cannot comply with these dates, contact SCE ED.
General Measures and Standard OMP BMPs. </v>
      </c>
      <c r="P119" s="7" t="str">
        <f>IF(D119="No", "Not discussed on USFS. ", IF(VLOOKUP(A119, [1]!Table9[#All], 31, FALSE)="--", "--",  _xlfn.CONCAT(A119, " (", VLOOKUP(A119, [1]!Table9[#All], 11, FALSE), "; Habitat description: ", C119, ") - Within 1-mi of a CNDDB/SCE/USFS occurrence record (", VLOOKUP(A119, [1]!Table9[#All], 31, FALSE), "). " )))</f>
        <v xml:space="preserve">Bald eagle (SE; CDFW FP; FSS; BLM:S; Habitat description: large, tall trees or snags in semi-open mixed forest, occasionally cliff-faces or ground-sites near fish-bearing waterbodies) - Within 1-mi of a CNDDB/SCE/USFS occurrence record (outside known nest area). </v>
      </c>
      <c r="Q119" s="6" t="str">
        <f>IF(D119="No", "Not discussed on USFS. ", IF(VLOOKUP(A119, [1]!Table9[#All], 31, FALSE)="--", "--",  VLOOKUP(A119, [1]!Table9[#All], 32, FALSE)))</f>
        <v xml:space="preserve">Standard OMP BMPs. </v>
      </c>
      <c r="R119" s="6" t="str">
        <f>IF(D119="No", "Not discussed on USFS. ", IF(VLOOKUP(A119, [1]!Table9[#All], 31, FALSE)="--", "--", VLOOKUP(A119, [1]!Table9[#All], 33, FALSE)))</f>
        <v>--</v>
      </c>
      <c r="S119" s="9" t="s">
        <v>2</v>
      </c>
      <c r="T119" s="8" t="s">
        <v>2</v>
      </c>
      <c r="U119" s="8" t="s">
        <v>2</v>
      </c>
      <c r="V119" s="7" t="s">
        <v>2</v>
      </c>
      <c r="W119" s="6" t="s">
        <v>2</v>
      </c>
      <c r="X119" s="6" t="s">
        <v>2</v>
      </c>
    </row>
    <row r="120" spans="1:24" ht="48" x14ac:dyDescent="0.2">
      <c r="A120" s="20" t="s">
        <v>2258</v>
      </c>
      <c r="B120" s="20" t="str">
        <f>VLOOKUP(A120, [1]!Table9[#All], 2, FALSE)</f>
        <v>Astragalus umbraticus</v>
      </c>
      <c r="C120" s="18" t="str">
        <f>VLOOKUP(A120, [1]!Table9[#All], 13, FALSE)</f>
        <v>dry, open woodland</v>
      </c>
      <c r="D120" s="17" t="str">
        <f>IF(ISNUMBER(SEARCH("1",VLOOKUP(A120, [1]!Table9[#All], 4, FALSE))), "Yes", "No")</f>
        <v>No</v>
      </c>
      <c r="E120" s="16" t="str">
        <f>VLOOKUP(A120, [1]!Table9[#All], 3, FALSE)</f>
        <v>Plant</v>
      </c>
      <c r="F120" s="15" t="str">
        <f>VLOOKUP(A120, [1]!Table9[#All], 26, FALSE)</f>
        <v>Formula</v>
      </c>
      <c r="G120" s="15" t="str">
        <f>IF(D120="No", "--",VLOOKUP(A120, [1]!Table9[#All], 25, FALSE))</f>
        <v>--</v>
      </c>
      <c r="H120" s="14" t="str">
        <f>IF(D120="No", "Not discussed on USFS. ", VLOOKUP(A120, [1]!Table9[#All], 24, FALSE))</f>
        <v xml:space="preserve">Not discussed on USFS. </v>
      </c>
      <c r="I120" s="14" t="str">
        <f>IF(NOT(ISBLANK(#REF!)),  "Pre-activity Survey Required", "")</f>
        <v>Pre-activity Survey Required</v>
      </c>
      <c r="J120" s="13" t="str">
        <f>IF(D120="No", "Not discussed on USFS. ", _xlfn.CONCAT(A120, " (", VLOOKUP(A120, [1]!Table9[#All], 11, FALSE), "; Habitat description: ", C120, ") - Within 1-mi of a CNDDB/SCE/USFS occurrence record (", VLOOKUP(A120, [1]!Table9[#All], 34, FALSE), "). " ))</f>
        <v xml:space="preserve">Not discussed on USFS. </v>
      </c>
      <c r="K120" s="10" t="str">
        <f>IF(D120="No", "-- ", VLOOKUP(A120, [1]!Table9[#All], 35, FALSE))</f>
        <v xml:space="preserve">-- </v>
      </c>
      <c r="L120" s="12" t="str">
        <f>IF(D120="No", "--", VLOOKUP(A120, [1]!Table9[#All], 28, FALSE))</f>
        <v>--</v>
      </c>
      <c r="M120" s="11" t="str">
        <f>IF(D120="No", "Not discussed on USFS. ", _xlfn.CONCAT(A120, " (", VLOOKUP(A120, [1]!Table9[#All], 11, FALSE), "; Habitat description: ", C120, ") - Within 1-mi of a CNDDB/SCE/USFS occurrence record (", VLOOKUP(A120, [1]!Table9[#All], 27, FALSE), "). " ))</f>
        <v xml:space="preserve">Not discussed on USFS. </v>
      </c>
      <c r="N120" s="10" t="str">
        <f>IF(D120="No", "-- ", VLOOKUP(A120, [1]!Table9[#All], 29, FALSE))</f>
        <v xml:space="preserve">-- </v>
      </c>
      <c r="O120" s="10" t="str">
        <f>IF(D120="No", "--", VLOOKUP(A120, [1]!Table9[#All], 30, FALSE))</f>
        <v>--</v>
      </c>
      <c r="P120" s="7" t="str">
        <f>IF(D120="No", "Not discussed on USFS. ", IF(VLOOKUP(A120, [1]!Table9[#All], 31, FALSE)="--", "--",  _xlfn.CONCAT(A120, " (", VLOOKUP(A120, [1]!Table9[#All], 11, FALSE), "; Habitat description: ", C120, ") - Within 1-mi of a CNDDB/SCE/USFS occurrence record (", VLOOKUP(A120, [1]!Table9[#All], 31, FALSE), "). " )))</f>
        <v xml:space="preserve">Not discussed on USFS. </v>
      </c>
      <c r="Q120" s="6" t="str">
        <f>IF(D120="No", "Not discussed on USFS. ", IF(VLOOKUP(A120, [1]!Table9[#All], 31, FALSE)="--", "--",  VLOOKUP(A120, [1]!Table9[#All], 32, FALSE)))</f>
        <v xml:space="preserve">Not discussed on USFS. </v>
      </c>
      <c r="R120" s="6" t="str">
        <f>IF(D120="No", "Not discussed on USFS. ", IF(VLOOKUP(A120, [1]!Table9[#All], 31, FALSE)="--", "--", VLOOKUP(A120, [1]!Table9[#All], 33, FALSE)))</f>
        <v xml:space="preserve">Not discussed on USFS. </v>
      </c>
      <c r="S120" s="9" t="s">
        <v>2</v>
      </c>
      <c r="T120" s="8" t="s">
        <v>2</v>
      </c>
      <c r="U120" s="8" t="s">
        <v>2</v>
      </c>
      <c r="V120" s="7" t="s">
        <v>2</v>
      </c>
      <c r="W120" s="6" t="s">
        <v>2</v>
      </c>
      <c r="X120" s="6" t="s">
        <v>2</v>
      </c>
    </row>
    <row r="121" spans="1:24" ht="156" x14ac:dyDescent="0.2">
      <c r="A121" s="20" t="s">
        <v>2257</v>
      </c>
      <c r="B121" s="20" t="str">
        <f>VLOOKUP(A121, [1]!Table9[#All], 2, FALSE)</f>
        <v>linanthus killipii</v>
      </c>
      <c r="C121" s="18" t="str">
        <f>VLOOKUP(A121, [1]!Table9[#All], 13, FALSE)</f>
        <v>dry openings in woodland</v>
      </c>
      <c r="D121" s="17" t="str">
        <f>IF(ISNUMBER(SEARCH("1",VLOOKUP(A121, [1]!Table9[#All], 4, FALSE))), "Yes", "No")</f>
        <v>Yes</v>
      </c>
      <c r="E121" s="16" t="str">
        <f>VLOOKUP(A121, [1]!Table9[#All], 3, FALSE)</f>
        <v>Plant</v>
      </c>
      <c r="F121" s="15" t="str">
        <f>VLOOKUP(A121, [1]!Table9[#All], 26, FALSE)</f>
        <v>Formula</v>
      </c>
      <c r="G121" s="15" t="str">
        <f>IF(D121="No", "--",VLOOKUP(A121, [1]!Table9[#All], 25, FALSE))</f>
        <v>Work area</v>
      </c>
      <c r="H121" s="14" t="str">
        <f>IF(D121="No", "Not discussed on USFS. ", VLOOKUP(A121, [1]!Table9[#All], 24, FALSE))</f>
        <v>--</v>
      </c>
      <c r="I121" s="14" t="str">
        <f>IF(NOT(ISBLANK(#REF!)),  "Pre-activity Survey Required", "")</f>
        <v>Pre-activity Survey Required</v>
      </c>
      <c r="J121" s="13" t="str">
        <f>IF(D121="No", "Not discussed on USFS. ", _xlfn.CONCAT(A121, " (", VLOOKUP(A121, [1]!Table9[#All], 11, FALSE), "; Habitat description: ", C121, ") - Within 1-mi of a CNDDB/SCE/USFS occurrence record (", VLOOKUP(A121, [1]!Table9[#All], 34, FALSE), "). " ))</f>
        <v xml:space="preserve">Baldwin Lake linanthus (FSS; CRPR 1B.2, Blooming Period: May - Jun; Habitat description: dry openings in woodland) - Within 1-mi of a CNDDB/SCE/USFS occurrence record (unsuitable habitat). </v>
      </c>
      <c r="K121" s="10" t="str">
        <f>IF(D121="No", "-- ", VLOOKUP(A121, [1]!Table9[#All], 35, FALSE))</f>
        <v>Standard OMP BMPs.</v>
      </c>
      <c r="L121" s="12" t="str">
        <f>IF(D121="No", "--", VLOOKUP(A121, [1]!Table9[#All], 28, FALSE))</f>
        <v>IIB</v>
      </c>
      <c r="M121" s="11" t="str">
        <f>IF(D121="No", "Not discussed on USFS. ", _xlfn.CONCAT(A121, " (", VLOOKUP(A121, [1]!Table9[#All], 11, FALSE), "; Habitat description: ", C121, ") - Within 1-mi of a CNDDB/SCE/USFS occurrence record (", VLOOKUP(A121, [1]!Table9[#All], 27, FALSE), "). " ))</f>
        <v xml:space="preserve">Baldwin Lake linanthus (FSS; CRPR 1B.2, Blooming Period: May - Jun; Habitat description: dry openings in woodland) - Within 1-mi of a CNDDB/SCE/USFS occurrence record (habitat present). </v>
      </c>
      <c r="N121" s="10" t="str">
        <f>IF(D121="No", "-- ", VLOOKUP(A121, [1]!Table9[#All], 29, FALSE))</f>
        <v xml:space="preserve">BE BMP Plant-1(a)(c-d); 
General Measures and Standard OMP BMPs. </v>
      </c>
      <c r="O121" s="10" t="str">
        <f>IF(D121="No", "--", VLOOKUP(A121, [1]!Table9[#All], 30, FALSE))</f>
        <v xml:space="preserve">Pre-Activity Survey (Baldwin Lake linanthus): A biological survey is required. 
FSS Plant Avoidance (Baldwin Lake linanthus): If Baldwin Lake linanthus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1" s="7" t="str">
        <f>IF(D121="No", "Not discussed on USFS. ", IF(VLOOKUP(A121, [1]!Table9[#All], 31, FALSE)="--", "--",  _xlfn.CONCAT(A121, " (", VLOOKUP(A121, [1]!Table9[#All], 11, FALSE), "; Habitat description: ", C121, ") - Within 1-mi of a CNDDB/SCE/USFS occurrence record (", VLOOKUP(A121, [1]!Table9[#All], 31, FALSE), "). " )))</f>
        <v>--</v>
      </c>
      <c r="Q121" s="6" t="str">
        <f>IF(D121="No", "Not discussed on USFS. ", IF(VLOOKUP(A121, [1]!Table9[#All], 31, FALSE)="--", "--",  VLOOKUP(A121, [1]!Table9[#All], 32, FALSE)))</f>
        <v>--</v>
      </c>
      <c r="R121" s="6" t="str">
        <f>IF(D121="No", "Not discussed on USFS. ", IF(VLOOKUP(A121, [1]!Table9[#All], 31, FALSE)="--", "--", VLOOKUP(A121, [1]!Table9[#All], 33, FALSE)))</f>
        <v>--</v>
      </c>
      <c r="S121" s="9" t="s">
        <v>2</v>
      </c>
      <c r="T121" s="8" t="s">
        <v>2</v>
      </c>
      <c r="U121" s="8" t="s">
        <v>2</v>
      </c>
      <c r="V121" s="7" t="s">
        <v>2</v>
      </c>
      <c r="W121" s="6" t="s">
        <v>2</v>
      </c>
      <c r="X121" s="6" t="s">
        <v>2</v>
      </c>
    </row>
    <row r="122" spans="1:24" ht="48" x14ac:dyDescent="0.2">
      <c r="A122" s="20" t="s">
        <v>2256</v>
      </c>
      <c r="B122" s="20" t="str">
        <f>VLOOKUP(A122, [1]!Table9[#All], 2, FALSE)</f>
        <v>Potentilla multijuga</v>
      </c>
      <c r="C122" s="18" t="str">
        <f>VLOOKUP(A122, [1]!Table9[#All], 13, FALSE)</f>
        <v>wetland riparian, meadows</v>
      </c>
      <c r="D122" s="17" t="str">
        <f>IF(ISNUMBER(SEARCH("1",VLOOKUP(A122, [1]!Table9[#All], 4, FALSE))), "Yes", "No")</f>
        <v>No</v>
      </c>
      <c r="E122" s="16" t="str">
        <f>VLOOKUP(A122, [1]!Table9[#All], 3, FALSE)</f>
        <v>Plant</v>
      </c>
      <c r="F122" s="15" t="str">
        <f>VLOOKUP(A122, [1]!Table9[#All], 26, FALSE)</f>
        <v>Formula</v>
      </c>
      <c r="G122" s="15" t="str">
        <f>IF(D122="No", "--",VLOOKUP(A122, [1]!Table9[#All], 25, FALSE))</f>
        <v>--</v>
      </c>
      <c r="H122" s="14" t="str">
        <f>IF(D122="No", "Not discussed on USFS. ", VLOOKUP(A122, [1]!Table9[#All], 24, FALSE))</f>
        <v xml:space="preserve">Not discussed on USFS. </v>
      </c>
      <c r="I122" s="14" t="str">
        <f>IF(NOT(ISBLANK(#REF!)),  "Pre-activity Survey Required", "")</f>
        <v>Pre-activity Survey Required</v>
      </c>
      <c r="J122" s="13" t="str">
        <f>IF(D122="No", "Not discussed on USFS. ", _xlfn.CONCAT(A122, " (", VLOOKUP(A122, [1]!Table9[#All], 11, FALSE), "; Habitat description: ", C122, ") - Within 1-mi of a CNDDB/SCE/USFS occurrence record (", VLOOKUP(A122, [1]!Table9[#All], 34, FALSE), "). " ))</f>
        <v xml:space="preserve">Not discussed on USFS. </v>
      </c>
      <c r="K122" s="10" t="str">
        <f>IF(D122="No", "-- ", VLOOKUP(A122, [1]!Table9[#All], 35, FALSE))</f>
        <v xml:space="preserve">-- </v>
      </c>
      <c r="L122" s="12" t="str">
        <f>IF(D122="No", "--", VLOOKUP(A122, [1]!Table9[#All], 28, FALSE))</f>
        <v>--</v>
      </c>
      <c r="M122" s="11" t="str">
        <f>IF(D122="No", "Not discussed on USFS. ", _xlfn.CONCAT(A122, " (", VLOOKUP(A122, [1]!Table9[#All], 11, FALSE), "; Habitat description: ", C122, ") - Within 1-mi of a CNDDB/SCE/USFS occurrence record (", VLOOKUP(A122, [1]!Table9[#All], 27, FALSE), "). " ))</f>
        <v xml:space="preserve">Not discussed on USFS. </v>
      </c>
      <c r="N122" s="10" t="str">
        <f>IF(D122="No", "-- ", VLOOKUP(A122, [1]!Table9[#All], 29, FALSE))</f>
        <v xml:space="preserve">-- </v>
      </c>
      <c r="O122" s="10" t="str">
        <f>IF(D122="No", "--", VLOOKUP(A122, [1]!Table9[#All], 30, FALSE))</f>
        <v>--</v>
      </c>
      <c r="P122" s="7" t="str">
        <f>IF(D122="No", "Not discussed on USFS. ", IF(VLOOKUP(A122, [1]!Table9[#All], 31, FALSE)="--", "--",  _xlfn.CONCAT(A122, " (", VLOOKUP(A122, [1]!Table9[#All], 11, FALSE), "; Habitat description: ", C122, ") - Within 1-mi of a CNDDB/SCE/USFS occurrence record (", VLOOKUP(A122, [1]!Table9[#All], 31, FALSE), "). " )))</f>
        <v xml:space="preserve">Not discussed on USFS. </v>
      </c>
      <c r="Q122" s="6" t="str">
        <f>IF(D122="No", "Not discussed on USFS. ", IF(VLOOKUP(A122, [1]!Table9[#All], 31, FALSE)="--", "--",  VLOOKUP(A122, [1]!Table9[#All], 32, FALSE)))</f>
        <v xml:space="preserve">Not discussed on USFS. </v>
      </c>
      <c r="R122" s="6" t="str">
        <f>IF(D122="No", "Not discussed on USFS. ", IF(VLOOKUP(A122, [1]!Table9[#All], 31, FALSE)="--", "--", VLOOKUP(A122, [1]!Table9[#All], 33, FALSE)))</f>
        <v xml:space="preserve">Not discussed on USFS. </v>
      </c>
      <c r="S122" s="9" t="s">
        <v>2</v>
      </c>
      <c r="T122" s="8" t="s">
        <v>2</v>
      </c>
      <c r="U122" s="8" t="s">
        <v>2</v>
      </c>
      <c r="V122" s="7" t="s">
        <v>2</v>
      </c>
      <c r="W122" s="6" t="s">
        <v>2</v>
      </c>
      <c r="X122" s="6" t="s">
        <v>2</v>
      </c>
    </row>
    <row r="123" spans="1:24" ht="128" x14ac:dyDescent="0.2">
      <c r="A123" s="20" t="s">
        <v>2255</v>
      </c>
      <c r="B123" s="20" t="str">
        <f>VLOOKUP(A123, [1]!Table9[#All], 2, FALSE)</f>
        <v>Heloderma suspectum cinctum</v>
      </c>
      <c r="C123" s="18" t="str">
        <f>VLOOKUP(A123, [1]!Table9[#All], 13, FALSE)</f>
        <v>rocky areas in desert scrub and semi-desert grassland                 found in lower mountain slopes, rocky bajadas, canyon bottoms, and arroyos</v>
      </c>
      <c r="D123" s="17" t="str">
        <f>IF(ISNUMBER(SEARCH("1",VLOOKUP(A123, [1]!Table9[#All], 4, FALSE))), "Yes", "No")</f>
        <v>No</v>
      </c>
      <c r="E123" s="16" t="str">
        <f>VLOOKUP(A123, [1]!Table9[#All], 3, FALSE)</f>
        <v>Reptile</v>
      </c>
      <c r="F123" s="15" t="str">
        <f>VLOOKUP(A123, [1]!Table9[#All], 26, FALSE)</f>
        <v>Formula</v>
      </c>
      <c r="G123" s="15" t="str">
        <f>IF(D123="No", "--",VLOOKUP(A123, [1]!Table9[#All], 25, FALSE))</f>
        <v>--</v>
      </c>
      <c r="H123" s="14" t="str">
        <f>IF(D123="No", "Not discussed on USFS. ", VLOOKUP(A123, [1]!Table9[#All], 24, FALSE))</f>
        <v xml:space="preserve">Not discussed on USFS. </v>
      </c>
      <c r="I123" s="14" t="str">
        <f>IF(NOT(ISBLANK(#REF!)),  "Pre-activity Survey Required", "")</f>
        <v>Pre-activity Survey Required</v>
      </c>
      <c r="J123" s="13" t="str">
        <f>IF(D123="No", "Not discussed on USFS. ", _xlfn.CONCAT(A123, " (", VLOOKUP(A123, [1]!Table9[#All], 11, FALSE), "; Habitat description: ", C123, ") - Within 1-mi of a CNDDB/SCE/USFS occurrence record (", VLOOKUP(A123, [1]!Table9[#All], 34, FALSE), "). " ))</f>
        <v xml:space="preserve">Not discussed on USFS. </v>
      </c>
      <c r="K123" s="10" t="str">
        <f>IF(D123="No", "-- ", VLOOKUP(A123, [1]!Table9[#All], 35, FALSE))</f>
        <v xml:space="preserve">-- </v>
      </c>
      <c r="L123" s="12" t="str">
        <f>IF(D123="No", "--", VLOOKUP(A123, [1]!Table9[#All], 28, FALSE))</f>
        <v>--</v>
      </c>
      <c r="M123" s="11" t="str">
        <f>IF(D123="No", "Not discussed on USFS. ", _xlfn.CONCAT(A123, " (", VLOOKUP(A123, [1]!Table9[#All], 11, FALSE), "; Habitat description: ", C123, ") - Within 1-mi of a CNDDB/SCE/USFS occurrence record (", VLOOKUP(A123, [1]!Table9[#All], 27, FALSE), "). " ))</f>
        <v xml:space="preserve">Not discussed on USFS. </v>
      </c>
      <c r="N123" s="10" t="str">
        <f>IF(D123="No", "-- ", VLOOKUP(A123, [1]!Table9[#All], 29, FALSE))</f>
        <v xml:space="preserve">-- </v>
      </c>
      <c r="O123" s="10" t="str">
        <f>IF(D123="No", "--", VLOOKUP(A123, [1]!Table9[#All], 30, FALSE))</f>
        <v>--</v>
      </c>
      <c r="P123" s="7" t="str">
        <f>IF(D123="No", "Not discussed on USFS. ", IF(VLOOKUP(A123, [1]!Table9[#All], 31, FALSE)="--", "--",  _xlfn.CONCAT(A123, " (", VLOOKUP(A123, [1]!Table9[#All], 11, FALSE), "; Habitat description: ", C123, ") - Within 1-mi of a CNDDB/SCE/USFS occurrence record (", VLOOKUP(A123, [1]!Table9[#All], 31, FALSE), "). " )))</f>
        <v xml:space="preserve">Not discussed on USFS. </v>
      </c>
      <c r="Q123" s="6" t="str">
        <f>IF(D123="No", "Not discussed on USFS. ", IF(VLOOKUP(A123, [1]!Table9[#All], 31, FALSE)="--", "--",  VLOOKUP(A123, [1]!Table9[#All], 32, FALSE)))</f>
        <v xml:space="preserve">Not discussed on USFS. </v>
      </c>
      <c r="R123" s="6" t="str">
        <f>IF(D123="No", "Not discussed on USFS. ", IF(VLOOKUP(A123, [1]!Table9[#All], 31, FALSE)="--", "--", VLOOKUP(A123, [1]!Table9[#All], 33, FALSE)))</f>
        <v xml:space="preserve">Not discussed on USFS. </v>
      </c>
      <c r="S123" s="9" t="s">
        <v>2</v>
      </c>
      <c r="T123" s="8" t="s">
        <v>2</v>
      </c>
      <c r="U123" s="8" t="s">
        <v>2</v>
      </c>
      <c r="V123" s="7" t="s">
        <v>2</v>
      </c>
      <c r="W123" s="6" t="s">
        <v>2</v>
      </c>
      <c r="X123" s="6" t="s">
        <v>2</v>
      </c>
    </row>
    <row r="124" spans="1:24" ht="64" x14ac:dyDescent="0.2">
      <c r="A124" s="20" t="s">
        <v>2254</v>
      </c>
      <c r="B124" s="20" t="str">
        <f>VLOOKUP(A124, [1]!Table9[#All], 2, FALSE)</f>
        <v>Riparia riparia</v>
      </c>
      <c r="C124" s="18" t="str">
        <f>VLOOKUP(A124, [1]!Table9[#All], 13, FALSE)</f>
        <v>banks, bluffs, quarries, or road cuttings along rivers, streams, and lakes</v>
      </c>
      <c r="D124" s="17" t="str">
        <f>IF(ISNUMBER(SEARCH("1",VLOOKUP(A124, [1]!Table9[#All], 4, FALSE))), "Yes", "No")</f>
        <v>Yes</v>
      </c>
      <c r="E124" s="16" t="str">
        <f>VLOOKUP(A124, [1]!Table9[#All], 3, FALSE)</f>
        <v>Bird</v>
      </c>
      <c r="F124" s="15" t="str">
        <f>VLOOKUP(A124, [1]!Table9[#All], 26, FALSE)</f>
        <v>Formula</v>
      </c>
      <c r="G124" s="15" t="str">
        <f>IF(D124="No", "--",VLOOKUP(A124, [1]!Table9[#All], 25, FALSE))</f>
        <v>--</v>
      </c>
      <c r="H124" s="14" t="str">
        <f>IF(D124="No", "Not discussed on USFS. ", VLOOKUP(A124, [1]!Table9[#All], 24, FALSE))</f>
        <v>Notify SME if found on USFS</v>
      </c>
      <c r="I124" s="14" t="str">
        <f>IF(NOT(ISBLANK(#REF!)),  "Pre-activity Survey Required", "")</f>
        <v>Pre-activity Survey Required</v>
      </c>
      <c r="J124" s="13" t="str">
        <f>IF(D124="No", "Not discussed on USFS. ", _xlfn.CONCAT(A124, " (", VLOOKUP(A124, [1]!Table9[#All], 11, FALSE), "; Habitat description: ", C124, ") - Within 1-mi of a CNDDB/SCE/USFS occurrence record (", VLOOKUP(A124, [1]!Table9[#All], 34, FALSE), "). " ))</f>
        <v xml:space="preserve">Bank swallow (ST; BLM:S; Habitat description: banks, bluffs, quarries, or road cuttings along rivers, streams, and lakes) - Within 1-mi of a CNDDB/SCE/USFS occurrence record (--). </v>
      </c>
      <c r="K124" s="10" t="str">
        <f>IF(D124="No", "-- ", VLOOKUP(A124, [1]!Table9[#All], 35, FALSE))</f>
        <v>--</v>
      </c>
      <c r="L124" s="12" t="str">
        <f>IF(D124="No", "--", VLOOKUP(A124, [1]!Table9[#All], 28, FALSE))</f>
        <v>--</v>
      </c>
      <c r="M124" s="11" t="str">
        <f>IF(D124="No", "Not discussed on USFS. ", _xlfn.CONCAT(A124, " (", VLOOKUP(A124, [1]!Table9[#All], 11, FALSE), "; Habitat description: ", C124, ") - Within 1-mi of a CNDDB/SCE/USFS occurrence record (", VLOOKUP(A124, [1]!Table9[#All], 27, FALSE), "). " ))</f>
        <v xml:space="preserve">Bank swallow (ST; BLM:S; Habitat description: banks, bluffs, quarries, or road cuttings along rivers, streams, and lakes) - Within 1-mi of a CNDDB/SCE/USFS occurrence record (--). </v>
      </c>
      <c r="N124" s="10" t="str">
        <f>IF(D124="No", "-- ", VLOOKUP(A124, [1]!Table9[#All], 29, FALSE))</f>
        <v>Notify SME if found on USFS</v>
      </c>
      <c r="O124" s="10" t="str">
        <f>IF(D124="No", "--", VLOOKUP(A124, [1]!Table9[#All], 30, FALSE))</f>
        <v>Notify SME if found on USFS</v>
      </c>
      <c r="P124" s="7" t="str">
        <f>IF(D124="No", "Not discussed on USFS. ", IF(VLOOKUP(A124, [1]!Table9[#All], 31, FALSE)="--", "--",  _xlfn.CONCAT(A124, " (", VLOOKUP(A124, [1]!Table9[#All], 11, FALSE), "; Habitat description: ", C124, ") - Within 1-mi of a CNDDB/SCE/USFS occurrence record (", VLOOKUP(A124, [1]!Table9[#All], 31, FALSE), "). " )))</f>
        <v>--</v>
      </c>
      <c r="Q124" s="6" t="str">
        <f>IF(D124="No", "Not discussed on USFS. ", IF(VLOOKUP(A124, [1]!Table9[#All], 31, FALSE)="--", "--",  VLOOKUP(A124, [1]!Table9[#All], 32, FALSE)))</f>
        <v>--</v>
      </c>
      <c r="R124" s="6" t="str">
        <f>IF(D124="No", "Not discussed on USFS. ", IF(VLOOKUP(A124, [1]!Table9[#All], 31, FALSE)="--", "--", VLOOKUP(A124, [1]!Table9[#All], 33, FALSE)))</f>
        <v>--</v>
      </c>
      <c r="S124" s="9" t="s">
        <v>2</v>
      </c>
      <c r="T124" s="8" t="s">
        <v>2</v>
      </c>
      <c r="U124" s="8" t="s">
        <v>2</v>
      </c>
      <c r="V124" s="7" t="s">
        <v>2</v>
      </c>
      <c r="W124" s="6" t="s">
        <v>2</v>
      </c>
      <c r="X124" s="6" t="s">
        <v>2</v>
      </c>
    </row>
    <row r="125" spans="1:24" ht="48" x14ac:dyDescent="0.2">
      <c r="A125" s="20" t="s">
        <v>2253</v>
      </c>
      <c r="B125" s="20" t="str">
        <f>VLOOKUP(A125, [1]!Table9[#All], 2, FALSE)</f>
        <v>Delphinium scaposum</v>
      </c>
      <c r="C125" s="18" t="str">
        <f>VLOOKUP(A125, [1]!Table9[#All], 13, FALSE)</f>
        <v>canyons, slopes, and washes in desert scrub</v>
      </c>
      <c r="D125" s="17" t="str">
        <f>IF(ISNUMBER(SEARCH("1",VLOOKUP(A125, [1]!Table9[#All], 4, FALSE))), "Yes", "No")</f>
        <v>No</v>
      </c>
      <c r="E125" s="16" t="str">
        <f>VLOOKUP(A125, [1]!Table9[#All], 3, FALSE)</f>
        <v>Plant</v>
      </c>
      <c r="F125" s="15" t="str">
        <f>VLOOKUP(A125, [1]!Table9[#All], 26, FALSE)</f>
        <v>Formula</v>
      </c>
      <c r="G125" s="15" t="str">
        <f>IF(D125="No", "--",VLOOKUP(A125, [1]!Table9[#All], 25, FALSE))</f>
        <v>--</v>
      </c>
      <c r="H125" s="14" t="str">
        <f>IF(D125="No", "Not discussed on USFS. ", VLOOKUP(A125, [1]!Table9[#All], 24, FALSE))</f>
        <v xml:space="preserve">Not discussed on USFS. </v>
      </c>
      <c r="I125" s="14" t="str">
        <f>IF(NOT(ISBLANK(#REF!)),  "Pre-activity Survey Required", "")</f>
        <v>Pre-activity Survey Required</v>
      </c>
      <c r="J125" s="13" t="str">
        <f>IF(D125="No", "Not discussed on USFS. ", _xlfn.CONCAT(A125, " (", VLOOKUP(A125, [1]!Table9[#All], 11, FALSE), "; Habitat description: ", C125, ") - Within 1-mi of a CNDDB/SCE/USFS occurrence record (", VLOOKUP(A125, [1]!Table9[#All], 34, FALSE), "). " ))</f>
        <v xml:space="preserve">Not discussed on USFS. </v>
      </c>
      <c r="K125" s="10" t="str">
        <f>IF(D125="No", "-- ", VLOOKUP(A125, [1]!Table9[#All], 35, FALSE))</f>
        <v xml:space="preserve">-- </v>
      </c>
      <c r="L125" s="12" t="str">
        <f>IF(D125="No", "--", VLOOKUP(A125, [1]!Table9[#All], 28, FALSE))</f>
        <v>--</v>
      </c>
      <c r="M125" s="11" t="str">
        <f>IF(D125="No", "Not discussed on USFS. ", _xlfn.CONCAT(A125, " (", VLOOKUP(A125, [1]!Table9[#All], 11, FALSE), "; Habitat description: ", C125, ") - Within 1-mi of a CNDDB/SCE/USFS occurrence record (", VLOOKUP(A125, [1]!Table9[#All], 27, FALSE), "). " ))</f>
        <v xml:space="preserve">Not discussed on USFS. </v>
      </c>
      <c r="N125" s="10" t="str">
        <f>IF(D125="No", "-- ", VLOOKUP(A125, [1]!Table9[#All], 29, FALSE))</f>
        <v xml:space="preserve">-- </v>
      </c>
      <c r="O125" s="10" t="str">
        <f>IF(D125="No", "--", VLOOKUP(A125, [1]!Table9[#All], 30, FALSE))</f>
        <v>--</v>
      </c>
      <c r="P125" s="7" t="str">
        <f>IF(D125="No", "Not discussed on USFS. ", IF(VLOOKUP(A125, [1]!Table9[#All], 31, FALSE)="--", "--",  _xlfn.CONCAT(A125, " (", VLOOKUP(A125, [1]!Table9[#All], 11, FALSE), "; Habitat description: ", C125, ") - Within 1-mi of a CNDDB/SCE/USFS occurrence record (", VLOOKUP(A125, [1]!Table9[#All], 31, FALSE), "). " )))</f>
        <v xml:space="preserve">Not discussed on USFS. </v>
      </c>
      <c r="Q125" s="6" t="str">
        <f>IF(D125="No", "Not discussed on USFS. ", IF(VLOOKUP(A125, [1]!Table9[#All], 31, FALSE)="--", "--",  VLOOKUP(A125, [1]!Table9[#All], 32, FALSE)))</f>
        <v xml:space="preserve">Not discussed on USFS. </v>
      </c>
      <c r="R125" s="6" t="str">
        <f>IF(D125="No", "Not discussed on USFS. ", IF(VLOOKUP(A125, [1]!Table9[#All], 31, FALSE)="--", "--", VLOOKUP(A125, [1]!Table9[#All], 33, FALSE)))</f>
        <v xml:space="preserve">Not discussed on USFS. </v>
      </c>
      <c r="S125" s="9" t="s">
        <v>2</v>
      </c>
      <c r="T125" s="8" t="s">
        <v>2</v>
      </c>
      <c r="U125" s="8" t="s">
        <v>2</v>
      </c>
      <c r="V125" s="7" t="s">
        <v>2</v>
      </c>
      <c r="W125" s="6" t="s">
        <v>2</v>
      </c>
      <c r="X125" s="6" t="s">
        <v>2</v>
      </c>
    </row>
    <row r="126" spans="1:24" ht="80" x14ac:dyDescent="0.2">
      <c r="A126" s="20" t="s">
        <v>2252</v>
      </c>
      <c r="B126" s="20" t="str">
        <f>VLOOKUP(A126, [1]!Table9[#All], 2, FALSE)</f>
        <v>Coleonyx switaki</v>
      </c>
      <c r="C126" s="18" t="str">
        <f>VLOOKUP(A126, [1]!Table9[#All], 13, FALSE)</f>
        <v>flatlands, canyons, thorn scrub, with large boulders and rock outcrops, where vegetation is sparse</v>
      </c>
      <c r="D126" s="17" t="str">
        <f>IF(ISNUMBER(SEARCH("1",VLOOKUP(A126, [1]!Table9[#All], 4, FALSE))), "Yes", "No")</f>
        <v>Yes</v>
      </c>
      <c r="E126" s="16" t="str">
        <f>VLOOKUP(A126, [1]!Table9[#All], 3, FALSE)</f>
        <v>Reptile</v>
      </c>
      <c r="F126" s="15" t="str">
        <f>VLOOKUP(A126, [1]!Table9[#All], 26, FALSE)</f>
        <v>Formula</v>
      </c>
      <c r="G126" s="15" t="str">
        <f>IF(D126="No", "--",VLOOKUP(A126, [1]!Table9[#All], 25, FALSE))</f>
        <v>--</v>
      </c>
      <c r="H126" s="14" t="str">
        <f>IF(D126="No", "Not discussed on USFS. ", VLOOKUP(A126, [1]!Table9[#All], 24, FALSE))</f>
        <v>Notify SME if found on USFS</v>
      </c>
      <c r="I126" s="14" t="str">
        <f>IF(NOT(ISBLANK(#REF!)),  "Pre-activity Survey Required", "")</f>
        <v>Pre-activity Survey Required</v>
      </c>
      <c r="J126" s="13" t="str">
        <f>IF(D126="No", "Not discussed on USFS. ", _xlfn.CONCAT(A126, " (", VLOOKUP(A126, [1]!Table9[#All], 11, FALSE), "; Habitat description: ", C126, ") - Within 1-mi of a CNDDB/SCE/USFS occurrence record (", VLOOKUP(A126, [1]!Table9[#All], 34, FALSE), "). " ))</f>
        <v xml:space="preserve">Barefoot banded gecko (ST; BLM:S; Habitat description: flatlands, canyons, thorn scrub, with large boulders and rock outcrops, where vegetation is sparse) - Within 1-mi of a CNDDB/SCE/USFS occurrence record (--). </v>
      </c>
      <c r="K126" s="10" t="str">
        <f>IF(D126="No", "-- ", VLOOKUP(A126, [1]!Table9[#All], 35, FALSE))</f>
        <v>--</v>
      </c>
      <c r="L126" s="12" t="str">
        <f>IF(D126="No", "--", VLOOKUP(A126, [1]!Table9[#All], 28, FALSE))</f>
        <v>--</v>
      </c>
      <c r="M126" s="11" t="str">
        <f>IF(D126="No", "Not discussed on USFS. ", _xlfn.CONCAT(A126, " (", VLOOKUP(A126, [1]!Table9[#All], 11, FALSE), "; Habitat description: ", C126, ") - Within 1-mi of a CNDDB/SCE/USFS occurrence record (", VLOOKUP(A126, [1]!Table9[#All], 27, FALSE), "). " ))</f>
        <v xml:space="preserve">Barefoot banded gecko (ST; BLM:S; Habitat description: flatlands, canyons, thorn scrub, with large boulders and rock outcrops, where vegetation is sparse) - Within 1-mi of a CNDDB/SCE/USFS occurrence record (--). </v>
      </c>
      <c r="N126" s="10" t="str">
        <f>IF(D126="No", "-- ", VLOOKUP(A126, [1]!Table9[#All], 29, FALSE))</f>
        <v>Notify SME if found on USFS</v>
      </c>
      <c r="O126" s="10" t="str">
        <f>IF(D126="No", "--", VLOOKUP(A126, [1]!Table9[#All], 30, FALSE))</f>
        <v>Notify SME if found on USFS</v>
      </c>
      <c r="P126" s="7" t="str">
        <f>IF(D126="No", "Not discussed on USFS. ", IF(VLOOKUP(A126, [1]!Table9[#All], 31, FALSE)="--", "--",  _xlfn.CONCAT(A126, " (", VLOOKUP(A126, [1]!Table9[#All], 11, FALSE), "; Habitat description: ", C126, ") - Within 1-mi of a CNDDB/SCE/USFS occurrence record (", VLOOKUP(A126, [1]!Table9[#All], 31, FALSE), "). " )))</f>
        <v>--</v>
      </c>
      <c r="Q126" s="6" t="str">
        <f>IF(D126="No", "Not discussed on USFS. ", IF(VLOOKUP(A126, [1]!Table9[#All], 31, FALSE)="--", "--",  VLOOKUP(A126, [1]!Table9[#All], 32, FALSE)))</f>
        <v>--</v>
      </c>
      <c r="R126" s="6" t="str">
        <f>IF(D126="No", "Not discussed on USFS. ", IF(VLOOKUP(A126, [1]!Table9[#All], 31, FALSE)="--", "--", VLOOKUP(A126, [1]!Table9[#All], 33, FALSE)))</f>
        <v>--</v>
      </c>
      <c r="S126" s="9" t="s">
        <v>2</v>
      </c>
      <c r="T126" s="8" t="s">
        <v>2</v>
      </c>
      <c r="U126" s="8" t="s">
        <v>2</v>
      </c>
      <c r="V126" s="7" t="s">
        <v>2</v>
      </c>
      <c r="W126" s="6" t="s">
        <v>2</v>
      </c>
      <c r="X126" s="6" t="s">
        <v>2</v>
      </c>
    </row>
    <row r="127" spans="1:24" ht="48" x14ac:dyDescent="0.2">
      <c r="A127" s="20" t="s">
        <v>2251</v>
      </c>
      <c r="B127" s="20" t="str">
        <f>VLOOKUP(A127, [1]!Table9[#All], 2, FALSE)</f>
        <v>Penstemon barnebyi</v>
      </c>
      <c r="C127" s="18" t="str">
        <f>VLOOKUP(A127, [1]!Table9[#All], 13, FALSE)</f>
        <v>scrub, woodland</v>
      </c>
      <c r="D127" s="17" t="str">
        <f>IF(ISNUMBER(SEARCH("1",VLOOKUP(A127, [1]!Table9[#All], 4, FALSE))), "Yes", "No")</f>
        <v>No</v>
      </c>
      <c r="E127" s="16" t="str">
        <f>VLOOKUP(A127, [1]!Table9[#All], 3, FALSE)</f>
        <v>Plant</v>
      </c>
      <c r="F127" s="15" t="str">
        <f>VLOOKUP(A127, [1]!Table9[#All], 26, FALSE)</f>
        <v>Formula</v>
      </c>
      <c r="G127" s="15" t="str">
        <f>IF(D127="No", "--",VLOOKUP(A127, [1]!Table9[#All], 25, FALSE))</f>
        <v>--</v>
      </c>
      <c r="H127" s="14" t="str">
        <f>IF(D127="No", "Not discussed on USFS. ", VLOOKUP(A127, [1]!Table9[#All], 24, FALSE))</f>
        <v xml:space="preserve">Not discussed on USFS. </v>
      </c>
      <c r="I127" s="14" t="str">
        <f>IF(NOT(ISBLANK(#REF!)),  "Pre-activity Survey Required", "")</f>
        <v>Pre-activity Survey Required</v>
      </c>
      <c r="J127" s="13" t="str">
        <f>IF(D127="No", "Not discussed on USFS. ", _xlfn.CONCAT(A127, " (", VLOOKUP(A127, [1]!Table9[#All], 11, FALSE), "; Habitat description: ", C127, ") - Within 1-mi of a CNDDB/SCE/USFS occurrence record (", VLOOKUP(A127, [1]!Table9[#All], 34, FALSE), "). " ))</f>
        <v xml:space="preserve">Not discussed on USFS. </v>
      </c>
      <c r="K127" s="10" t="str">
        <f>IF(D127="No", "-- ", VLOOKUP(A127, [1]!Table9[#All], 35, FALSE))</f>
        <v xml:space="preserve">-- </v>
      </c>
      <c r="L127" s="12" t="str">
        <f>IF(D127="No", "--", VLOOKUP(A127, [1]!Table9[#All], 28, FALSE))</f>
        <v>--</v>
      </c>
      <c r="M127" s="11" t="str">
        <f>IF(D127="No", "Not discussed on USFS. ", _xlfn.CONCAT(A127, " (", VLOOKUP(A127, [1]!Table9[#All], 11, FALSE), "; Habitat description: ", C127, ") - Within 1-mi of a CNDDB/SCE/USFS occurrence record (", VLOOKUP(A127, [1]!Table9[#All], 27, FALSE), "). " ))</f>
        <v xml:space="preserve">Not discussed on USFS. </v>
      </c>
      <c r="N127" s="10" t="str">
        <f>IF(D127="No", "-- ", VLOOKUP(A127, [1]!Table9[#All], 29, FALSE))</f>
        <v xml:space="preserve">-- </v>
      </c>
      <c r="O127" s="10" t="str">
        <f>IF(D127="No", "--", VLOOKUP(A127, [1]!Table9[#All], 30, FALSE))</f>
        <v>--</v>
      </c>
      <c r="P127" s="7" t="str">
        <f>IF(D127="No", "Not discussed on USFS. ", IF(VLOOKUP(A127, [1]!Table9[#All], 31, FALSE)="--", "--",  _xlfn.CONCAT(A127, " (", VLOOKUP(A127, [1]!Table9[#All], 11, FALSE), "; Habitat description: ", C127, ") - Within 1-mi of a CNDDB/SCE/USFS occurrence record (", VLOOKUP(A127, [1]!Table9[#All], 31, FALSE), "). " )))</f>
        <v xml:space="preserve">Not discussed on USFS. </v>
      </c>
      <c r="Q127" s="6" t="str">
        <f>IF(D127="No", "Not discussed on USFS. ", IF(VLOOKUP(A127, [1]!Table9[#All], 31, FALSE)="--", "--",  VLOOKUP(A127, [1]!Table9[#All], 32, FALSE)))</f>
        <v xml:space="preserve">Not discussed on USFS. </v>
      </c>
      <c r="R127" s="6" t="str">
        <f>IF(D127="No", "Not discussed on USFS. ", IF(VLOOKUP(A127, [1]!Table9[#All], 31, FALSE)="--", "--", VLOOKUP(A127, [1]!Table9[#All], 33, FALSE)))</f>
        <v xml:space="preserve">Not discussed on USFS. </v>
      </c>
      <c r="S127" s="9" t="s">
        <v>2</v>
      </c>
      <c r="T127" s="8" t="s">
        <v>2</v>
      </c>
      <c r="U127" s="8" t="s">
        <v>2</v>
      </c>
      <c r="V127" s="7" t="s">
        <v>2</v>
      </c>
      <c r="W127" s="6" t="s">
        <v>2</v>
      </c>
      <c r="X127" s="6" t="s">
        <v>2</v>
      </c>
    </row>
    <row r="128" spans="1:24" ht="48" x14ac:dyDescent="0.2">
      <c r="A128" s="20" t="s">
        <v>2250</v>
      </c>
      <c r="B128" s="20" t="str">
        <f>VLOOKUP(A128, [1]!Table9[#All], 2, FALSE)</f>
        <v>Phacelia barnebyana</v>
      </c>
      <c r="C128" s="18" t="str">
        <f>VLOOKUP(A128, [1]!Table9[#All], 13, FALSE)</f>
        <v>woodland</v>
      </c>
      <c r="D128" s="17" t="str">
        <f>IF(ISNUMBER(SEARCH("1",VLOOKUP(A128, [1]!Table9[#All], 4, FALSE))), "Yes", "No")</f>
        <v>No</v>
      </c>
      <c r="E128" s="16" t="str">
        <f>VLOOKUP(A128, [1]!Table9[#All], 3, FALSE)</f>
        <v>Plant</v>
      </c>
      <c r="F128" s="15" t="str">
        <f>VLOOKUP(A128, [1]!Table9[#All], 26, FALSE)</f>
        <v>Formula</v>
      </c>
      <c r="G128" s="15" t="str">
        <f>IF(D128="No", "--",VLOOKUP(A128, [1]!Table9[#All], 25, FALSE))</f>
        <v>--</v>
      </c>
      <c r="H128" s="14" t="str">
        <f>IF(D128="No", "Not discussed on USFS. ", VLOOKUP(A128, [1]!Table9[#All], 24, FALSE))</f>
        <v xml:space="preserve">Not discussed on USFS. </v>
      </c>
      <c r="I128" s="14" t="str">
        <f>IF(NOT(ISBLANK(#REF!)),  "Pre-activity Survey Required", "")</f>
        <v>Pre-activity Survey Required</v>
      </c>
      <c r="J128" s="13" t="str">
        <f>IF(D128="No", "Not discussed on USFS. ", _xlfn.CONCAT(A128, " (", VLOOKUP(A128, [1]!Table9[#All], 11, FALSE), "; Habitat description: ", C128, ") - Within 1-mi of a CNDDB/SCE/USFS occurrence record (", VLOOKUP(A128, [1]!Table9[#All], 34, FALSE), "). " ))</f>
        <v xml:space="preserve">Not discussed on USFS. </v>
      </c>
      <c r="K128" s="10" t="str">
        <f>IF(D128="No", "-- ", VLOOKUP(A128, [1]!Table9[#All], 35, FALSE))</f>
        <v xml:space="preserve">-- </v>
      </c>
      <c r="L128" s="12" t="str">
        <f>IF(D128="No", "--", VLOOKUP(A128, [1]!Table9[#All], 28, FALSE))</f>
        <v>--</v>
      </c>
      <c r="M128" s="11" t="str">
        <f>IF(D128="No", "Not discussed on USFS. ", _xlfn.CONCAT(A128, " (", VLOOKUP(A128, [1]!Table9[#All], 11, FALSE), "; Habitat description: ", C128, ") - Within 1-mi of a CNDDB/SCE/USFS occurrence record (", VLOOKUP(A128, [1]!Table9[#All], 27, FALSE), "). " ))</f>
        <v xml:space="preserve">Not discussed on USFS. </v>
      </c>
      <c r="N128" s="10" t="str">
        <f>IF(D128="No", "-- ", VLOOKUP(A128, [1]!Table9[#All], 29, FALSE))</f>
        <v xml:space="preserve">-- </v>
      </c>
      <c r="O128" s="10" t="str">
        <f>IF(D128="No", "--", VLOOKUP(A128, [1]!Table9[#All], 30, FALSE))</f>
        <v>--</v>
      </c>
      <c r="P128" s="7" t="str">
        <f>IF(D128="No", "Not discussed on USFS. ", IF(VLOOKUP(A128, [1]!Table9[#All], 31, FALSE)="--", "--",  _xlfn.CONCAT(A128, " (", VLOOKUP(A128, [1]!Table9[#All], 11, FALSE), "; Habitat description: ", C128, ") - Within 1-mi of a CNDDB/SCE/USFS occurrence record (", VLOOKUP(A128, [1]!Table9[#All], 31, FALSE), "). " )))</f>
        <v xml:space="preserve">Not discussed on USFS. </v>
      </c>
      <c r="Q128" s="6" t="str">
        <f>IF(D128="No", "Not discussed on USFS. ", IF(VLOOKUP(A128, [1]!Table9[#All], 31, FALSE)="--", "--",  VLOOKUP(A128, [1]!Table9[#All], 32, FALSE)))</f>
        <v xml:space="preserve">Not discussed on USFS. </v>
      </c>
      <c r="R128" s="6" t="str">
        <f>IF(D128="No", "Not discussed on USFS. ", IF(VLOOKUP(A128, [1]!Table9[#All], 31, FALSE)="--", "--", VLOOKUP(A128, [1]!Table9[#All], 33, FALSE)))</f>
        <v xml:space="preserve">Not discussed on USFS. </v>
      </c>
      <c r="S128" s="9" t="s">
        <v>2</v>
      </c>
      <c r="T128" s="8" t="s">
        <v>2</v>
      </c>
      <c r="U128" s="8" t="s">
        <v>2</v>
      </c>
      <c r="V128" s="7" t="s">
        <v>2</v>
      </c>
      <c r="W128" s="6" t="s">
        <v>2</v>
      </c>
      <c r="X128" s="6" t="s">
        <v>2</v>
      </c>
    </row>
    <row r="129" spans="1:24" ht="156" x14ac:dyDescent="0.2">
      <c r="A129" s="20" t="s">
        <v>2249</v>
      </c>
      <c r="B129" s="20" t="str">
        <f>VLOOKUP(A129, [1]!Table9[#All], 2, FALSE)</f>
        <v>Eriogonum spectabile</v>
      </c>
      <c r="C129" s="18" t="str">
        <f>VLOOKUP(A129, [1]!Table9[#All], 13, FALSE)</f>
        <v>gravel, scrub and conifer woodlands</v>
      </c>
      <c r="D129" s="17" t="str">
        <f>IF(ISNUMBER(SEARCH("1",VLOOKUP(A129, [1]!Table9[#All], 4, FALSE))), "Yes", "No")</f>
        <v>Yes</v>
      </c>
      <c r="E129" s="16" t="str">
        <f>VLOOKUP(A129, [1]!Table9[#All], 3, FALSE)</f>
        <v>Plant</v>
      </c>
      <c r="F129" s="15" t="str">
        <f>VLOOKUP(A129, [1]!Table9[#All], 26, FALSE)</f>
        <v>Formula</v>
      </c>
      <c r="G129" s="15" t="str">
        <f>IF(D129="No", "--",VLOOKUP(A129, [1]!Table9[#All], 25, FALSE))</f>
        <v>Work area</v>
      </c>
      <c r="H129" s="14" t="str">
        <f>IF(D129="No", "Not discussed on USFS. ", VLOOKUP(A129, [1]!Table9[#All], 24, FALSE))</f>
        <v>--</v>
      </c>
      <c r="I129" s="14" t="str">
        <f>IF(NOT(ISBLANK(#REF!)),  "Pre-activity Survey Required", "")</f>
        <v>Pre-activity Survey Required</v>
      </c>
      <c r="J129" s="13" t="str">
        <f>IF(D129="No", "Not discussed on USFS. ", _xlfn.CONCAT(A129, " (", VLOOKUP(A129, [1]!Table9[#All], 11, FALSE), "; Habitat description: ", C129, ") - Within 1-mi of a CNDDB/SCE/USFS occurrence record (", VLOOKUP(A129, [1]!Table9[#All], 34, FALSE), "). " ))</f>
        <v xml:space="preserve">Barron's buckwheat (FSS; CRPR 1B.2, Blooming Period: Jul - Sep; Habitat description: gravel, scrub and conifer woodlands) - Within 1-mi of a CNDDB/SCE/USFS occurrence record (unsuitable habitat). </v>
      </c>
      <c r="K129" s="10" t="str">
        <f>IF(D129="No", "-- ", VLOOKUP(A129, [1]!Table9[#All], 35, FALSE))</f>
        <v>Standard OMP BMPs.</v>
      </c>
      <c r="L129" s="12" t="str">
        <f>IF(D129="No", "--", VLOOKUP(A129, [1]!Table9[#All], 28, FALSE))</f>
        <v>IIB</v>
      </c>
      <c r="M129" s="11" t="str">
        <f>IF(D129="No", "Not discussed on USFS. ", _xlfn.CONCAT(A129, " (", VLOOKUP(A129, [1]!Table9[#All], 11, FALSE), "; Habitat description: ", C129, ") - Within 1-mi of a CNDDB/SCE/USFS occurrence record (", VLOOKUP(A129, [1]!Table9[#All], 27, FALSE), "). " ))</f>
        <v xml:space="preserve">Barron's buckwheat (FSS; CRPR 1B.2, Blooming Period: Jul - Sep; Habitat description: gravel, scrub and conifer woodlands) - Within 1-mi of a CNDDB/SCE/USFS occurrence record (habitat present). </v>
      </c>
      <c r="N129" s="10" t="str">
        <f>IF(D129="No", "-- ", VLOOKUP(A129, [1]!Table9[#All], 29, FALSE))</f>
        <v xml:space="preserve">BE BMP Plant-1(a)(c-d); 
General Measures and Standard OMP BMPs. </v>
      </c>
      <c r="O129" s="10" t="str">
        <f>IF(D129="No", "--", VLOOKUP(A129, [1]!Table9[#All], 30, FALSE))</f>
        <v xml:space="preserve">Pre-Activity Survey (Barron's buckwheat): A biological survey is required. 
FSS Plant Avoidance (Barron's buckwheat): If Barron's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9" s="7" t="str">
        <f>IF(D129="No", "Not discussed on USFS. ", IF(VLOOKUP(A129, [1]!Table9[#All], 31, FALSE)="--", "--",  _xlfn.CONCAT(A129, " (", VLOOKUP(A129, [1]!Table9[#All], 11, FALSE), "; Habitat description: ", C129, ") - Within 1-mi of a CNDDB/SCE/USFS occurrence record (", VLOOKUP(A129, [1]!Table9[#All], 31, FALSE), "). " )))</f>
        <v>--</v>
      </c>
      <c r="Q129" s="6" t="str">
        <f>IF(D129="No", "Not discussed on USFS. ", IF(VLOOKUP(A129, [1]!Table9[#All], 31, FALSE)="--", "--",  VLOOKUP(A129, [1]!Table9[#All], 32, FALSE)))</f>
        <v>--</v>
      </c>
      <c r="R129" s="6" t="str">
        <f>IF(D129="No", "Not discussed on USFS. ", IF(VLOOKUP(A129, [1]!Table9[#All], 31, FALSE)="--", "--", VLOOKUP(A129, [1]!Table9[#All], 33, FALSE)))</f>
        <v>--</v>
      </c>
      <c r="S129" s="9" t="s">
        <v>2</v>
      </c>
      <c r="T129" s="8" t="s">
        <v>2</v>
      </c>
      <c r="U129" s="8" t="s">
        <v>2</v>
      </c>
      <c r="V129" s="7" t="s">
        <v>2</v>
      </c>
      <c r="W129" s="6" t="s">
        <v>2</v>
      </c>
      <c r="X129" s="6" t="s">
        <v>2</v>
      </c>
    </row>
    <row r="130" spans="1:24" ht="48" x14ac:dyDescent="0.2">
      <c r="A130" s="20" t="s">
        <v>2248</v>
      </c>
      <c r="B130" s="20" t="str">
        <f>VLOOKUP(A130, [1]!Table9[#All], 2, FALSE)</f>
        <v>Eriophyllum mohavense</v>
      </c>
      <c r="C130" s="18" t="str">
        <f>VLOOKUP(A130, [1]!Table9[#All], 13, FALSE)</f>
        <v>scrub</v>
      </c>
      <c r="D130" s="17" t="str">
        <f>IF(ISNUMBER(SEARCH("1",VLOOKUP(A130, [1]!Table9[#All], 4, FALSE))), "Yes", "No")</f>
        <v>No</v>
      </c>
      <c r="E130" s="16" t="str">
        <f>VLOOKUP(A130, [1]!Table9[#All], 3, FALSE)</f>
        <v>Plant</v>
      </c>
      <c r="F130" s="15" t="str">
        <f>VLOOKUP(A130, [1]!Table9[#All], 26, FALSE)</f>
        <v>Formula</v>
      </c>
      <c r="G130" s="15" t="str">
        <f>IF(D130="No", "--",VLOOKUP(A130, [1]!Table9[#All], 25, FALSE))</f>
        <v>--</v>
      </c>
      <c r="H130" s="14" t="str">
        <f>IF(D130="No", "Not discussed on USFS. ", VLOOKUP(A130, [1]!Table9[#All], 24, FALSE))</f>
        <v xml:space="preserve">Not discussed on USFS. </v>
      </c>
      <c r="I130" s="14" t="str">
        <f>IF(NOT(ISBLANK(#REF!)),  "Pre-activity Survey Required", "")</f>
        <v>Pre-activity Survey Required</v>
      </c>
      <c r="J130" s="13" t="str">
        <f>IF(D130="No", "Not discussed on USFS. ", _xlfn.CONCAT(A130, " (", VLOOKUP(A130, [1]!Table9[#All], 11, FALSE), "; Habitat description: ", C130, ") - Within 1-mi of a CNDDB/SCE/USFS occurrence record (", VLOOKUP(A130, [1]!Table9[#All], 34, FALSE), "). " ))</f>
        <v xml:space="preserve">Not discussed on USFS. </v>
      </c>
      <c r="K130" s="10" t="str">
        <f>IF(D130="No", "-- ", VLOOKUP(A130, [1]!Table9[#All], 35, FALSE))</f>
        <v xml:space="preserve">-- </v>
      </c>
      <c r="L130" s="12" t="str">
        <f>IF(D130="No", "--", VLOOKUP(A130, [1]!Table9[#All], 28, FALSE))</f>
        <v>--</v>
      </c>
      <c r="M130" s="11" t="str">
        <f>IF(D130="No", "Not discussed on USFS. ", _xlfn.CONCAT(A130, " (", VLOOKUP(A130, [1]!Table9[#All], 11, FALSE), "; Habitat description: ", C130, ") - Within 1-mi of a CNDDB/SCE/USFS occurrence record (", VLOOKUP(A130, [1]!Table9[#All], 27, FALSE), "). " ))</f>
        <v xml:space="preserve">Not discussed on USFS. </v>
      </c>
      <c r="N130" s="10" t="str">
        <f>IF(D130="No", "-- ", VLOOKUP(A130, [1]!Table9[#All], 29, FALSE))</f>
        <v xml:space="preserve">-- </v>
      </c>
      <c r="O130" s="10" t="str">
        <f>IF(D130="No", "--", VLOOKUP(A130, [1]!Table9[#All], 30, FALSE))</f>
        <v>--</v>
      </c>
      <c r="P130" s="7" t="str">
        <f>IF(D130="No", "Not discussed on USFS. ", IF(VLOOKUP(A130, [1]!Table9[#All], 31, FALSE)="--", "--",  _xlfn.CONCAT(A130, " (", VLOOKUP(A130, [1]!Table9[#All], 11, FALSE), "; Habitat description: ", C130, ") - Within 1-mi of a CNDDB/SCE/USFS occurrence record (", VLOOKUP(A130, [1]!Table9[#All], 31, FALSE), "). " )))</f>
        <v xml:space="preserve">Not discussed on USFS. </v>
      </c>
      <c r="Q130" s="6" t="str">
        <f>IF(D130="No", "Not discussed on USFS. ", IF(VLOOKUP(A130, [1]!Table9[#All], 31, FALSE)="--", "--",  VLOOKUP(A130, [1]!Table9[#All], 32, FALSE)))</f>
        <v xml:space="preserve">Not discussed on USFS. </v>
      </c>
      <c r="R130" s="6" t="str">
        <f>IF(D130="No", "Not discussed on USFS. ", IF(VLOOKUP(A130, [1]!Table9[#All], 31, FALSE)="--", "--", VLOOKUP(A130, [1]!Table9[#All], 33, FALSE)))</f>
        <v xml:space="preserve">Not discussed on USFS. </v>
      </c>
      <c r="S130" s="9" t="s">
        <v>2</v>
      </c>
      <c r="T130" s="8" t="s">
        <v>2</v>
      </c>
      <c r="U130" s="8" t="s">
        <v>2</v>
      </c>
      <c r="V130" s="7" t="s">
        <v>2</v>
      </c>
      <c r="W130" s="6" t="s">
        <v>2</v>
      </c>
      <c r="X130" s="6" t="s">
        <v>2</v>
      </c>
    </row>
    <row r="131" spans="1:24" ht="156" x14ac:dyDescent="0.2">
      <c r="A131" s="20" t="s">
        <v>2247</v>
      </c>
      <c r="B131" s="20" t="str">
        <f>VLOOKUP(A131, [1]!Table9[#All], 2, FALSE)</f>
        <v>Horkelia wilderae</v>
      </c>
      <c r="C131" s="18" t="str">
        <f>VLOOKUP(A131, [1]!Table9[#All], 13, FALSE)</f>
        <v>horkelia wilderae</v>
      </c>
      <c r="D131" s="17" t="str">
        <f>IF(ISNUMBER(SEARCH("1",VLOOKUP(A131, [1]!Table9[#All], 4, FALSE))), "Yes", "No")</f>
        <v>Yes</v>
      </c>
      <c r="E131" s="16" t="str">
        <f>VLOOKUP(A131, [1]!Table9[#All], 3, FALSE)</f>
        <v>Plant</v>
      </c>
      <c r="F131" s="15" t="str">
        <f>VLOOKUP(A131, [1]!Table9[#All], 26, FALSE)</f>
        <v>Formula</v>
      </c>
      <c r="G131" s="15" t="str">
        <f>IF(D131="No", "--",VLOOKUP(A131, [1]!Table9[#All], 25, FALSE))</f>
        <v>Work area</v>
      </c>
      <c r="H131" s="14" t="str">
        <f>IF(D131="No", "Not discussed on USFS. ", VLOOKUP(A131, [1]!Table9[#All], 24, FALSE))</f>
        <v xml:space="preserve">Don't apply MSUP RPM's, apply BO RPM's </v>
      </c>
      <c r="I131" s="14" t="str">
        <f>IF(NOT(ISBLANK(#REF!)),  "Pre-activity Survey Required", "")</f>
        <v>Pre-activity Survey Required</v>
      </c>
      <c r="J131" s="13" t="str">
        <f>IF(D131="No", "Not discussed on USFS. ", _xlfn.CONCAT(A131, " (", VLOOKUP(A131, [1]!Table9[#All], 11, FALSE), "; Habitat description: ", C131, ") - Within 1-mi of a CNDDB/SCE/USFS occurrence record (", VLOOKUP(A131, [1]!Table9[#All], 34, FALSE), "). " ))</f>
        <v xml:space="preserve">Barton Flats horkelia (FSS; CRPR 1B.1, Blooming Period: Jun - Aug; Habitat description: horkelia wilderae) - Within 1-mi of a CNDDB/SCE/USFS occurrence record (unsuitable habitat). </v>
      </c>
      <c r="K131" s="10" t="str">
        <f>IF(D131="No", "-- ", VLOOKUP(A131, [1]!Table9[#All], 35, FALSE))</f>
        <v>Standard OMP BMPs.</v>
      </c>
      <c r="L131" s="12" t="str">
        <f>IF(D131="No", "--", VLOOKUP(A131, [1]!Table9[#All], 28, FALSE))</f>
        <v>IIB</v>
      </c>
      <c r="M131" s="11" t="str">
        <f>IF(D131="No", "Not discussed on USFS. ", _xlfn.CONCAT(A131, " (", VLOOKUP(A131, [1]!Table9[#All], 11, FALSE), "; Habitat description: ", C131, ") - Within 1-mi of a CNDDB/SCE/USFS occurrence record (", VLOOKUP(A131, [1]!Table9[#All], 27, FALSE), "). " ))</f>
        <v xml:space="preserve">Barton Flats horkelia (FSS; CRPR 1B.1, Blooming Period: Jun - Aug; Habitat description: horkelia wilderae) - Within 1-mi of a CNDDB/SCE/USFS occurrence record (habitat present). </v>
      </c>
      <c r="N131" s="10" t="str">
        <f>IF(D131="No", "-- ", VLOOKUP(A131, [1]!Table9[#All], 29, FALSE))</f>
        <v xml:space="preserve">BE BMP Plant-1(a)(c-d); 
General Measures and Standard OMP BMPs. </v>
      </c>
      <c r="O131" s="10" t="str">
        <f>IF(D131="No", "--", VLOOKUP(A131, [1]!Table9[#All], 30, FALSE))</f>
        <v xml:space="preserve">Pre-Activity Survey (Barton Flats horkelia): A biological survey is required. 
FSS Plant Avoidance (Barton Flats horkelia): If Barton Flats horkelia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1" s="7" t="str">
        <f>IF(D131="No", "Not discussed on USFS. ", IF(VLOOKUP(A131, [1]!Table9[#All], 31, FALSE)="--", "--",  _xlfn.CONCAT(A131, " (", VLOOKUP(A131, [1]!Table9[#All], 11, FALSE), "; Habitat description: ", C131, ") - Within 1-mi of a CNDDB/SCE/USFS occurrence record (", VLOOKUP(A131, [1]!Table9[#All], 31, FALSE), "). " )))</f>
        <v>--</v>
      </c>
      <c r="Q131" s="6" t="str">
        <f>IF(D131="No", "Not discussed on USFS. ", IF(VLOOKUP(A131, [1]!Table9[#All], 31, FALSE)="--", "--",  VLOOKUP(A131, [1]!Table9[#All], 32, FALSE)))</f>
        <v>--</v>
      </c>
      <c r="R131" s="6" t="str">
        <f>IF(D131="No", "Not discussed on USFS. ", IF(VLOOKUP(A131, [1]!Table9[#All], 31, FALSE)="--", "--", VLOOKUP(A131, [1]!Table9[#All], 33, FALSE)))</f>
        <v>--</v>
      </c>
      <c r="S131" s="9" t="s">
        <v>2</v>
      </c>
      <c r="T131" s="8" t="s">
        <v>2</v>
      </c>
      <c r="U131" s="8" t="s">
        <v>2</v>
      </c>
      <c r="V131" s="7" t="s">
        <v>2</v>
      </c>
      <c r="W131" s="6" t="s">
        <v>2</v>
      </c>
      <c r="X131" s="6" t="s">
        <v>2</v>
      </c>
    </row>
    <row r="132" spans="1:24" ht="208" x14ac:dyDescent="0.2">
      <c r="A132" s="20" t="s">
        <v>2246</v>
      </c>
      <c r="B132" s="20" t="str">
        <f>VLOOKUP(A132, [1]!Table9[#All], 2, FALSE)</f>
        <v>Euphydryas editha bayensis</v>
      </c>
      <c r="C132" s="18" t="str">
        <f>VLOOKUP(A132, [1]!Table9[#All], 13, FALSE)</f>
        <v>native grassland with shallow, serpentine-derived soils; primary larval host plant is dwarf plantain (plantago erecta); secondary larval host plant is either exerted Indian paintbrush (castilleja exserta spp exerta) or purple owl's clover (castilleja densiflora)</v>
      </c>
      <c r="D132" s="17" t="str">
        <f>IF(ISNUMBER(SEARCH("1",VLOOKUP(A132, [1]!Table9[#All], 4, FALSE))), "Yes", "No")</f>
        <v>Yes</v>
      </c>
      <c r="E132" s="16" t="str">
        <f>VLOOKUP(A132, [1]!Table9[#All], 3, FALSE)</f>
        <v>Invertebrate</v>
      </c>
      <c r="F132" s="15" t="str">
        <f>VLOOKUP(A132, [1]!Table9[#All], 26, FALSE)</f>
        <v>Formula</v>
      </c>
      <c r="G132" s="15" t="str">
        <f>IF(D132="No", "--",VLOOKUP(A132, [1]!Table9[#All], 25, FALSE))</f>
        <v>Work area</v>
      </c>
      <c r="H132" s="14" t="str">
        <f>IF(D132="No", "Not discussed on USFS. ", VLOOKUP(A132, [1]!Table9[#All], 24, FALSE))</f>
        <v>Contact PM if occurring on USFS</v>
      </c>
      <c r="I132" s="14" t="str">
        <f>IF(NOT(ISBLANK(#REF!)),  "Pre-activity Survey Required", "")</f>
        <v>Pre-activity Survey Required</v>
      </c>
      <c r="J132" s="13" t="str">
        <f>IF(D132="No", "Not discussed on USFS. ", _xlfn.CONCAT(A132, " (", VLOOKUP(A132, [1]!Table9[#All], 11, FALSE), "; Habitat description: ", C132, ") - Within 1-mi of a CNDDB/SCE/USFS occurrence record (", VLOOKUP(A132, [1]!Table9[#All], 34, FALSE), "). " ))</f>
        <v xml:space="preserve">Bay checkerspot butterfly (FT; Habitat description: native grassland with shallow, serpentine-derived soils; primary larval host plant is dwarf plantain (plantago erecta); secondary larval host plant is either exerted Indian paintbrush (castilleja exserta spp exerta) or purple owl's clover (castilleja densiflora)) - Within 1-mi of a CNDDB/SCE/USFS occurrence record (unsuitable habitat). </v>
      </c>
      <c r="K132" s="10" t="str">
        <f>IF(D132="No", "-- ", VLOOKUP(A132, [1]!Table9[#All], 35, FALSE))</f>
        <v>Standard OMP BMPs.</v>
      </c>
      <c r="L132" s="12" t="str">
        <f>IF(D132="No", "--", VLOOKUP(A132, [1]!Table9[#All], 28, FALSE))</f>
        <v>IIB</v>
      </c>
      <c r="M132" s="11" t="str">
        <f>IF(D132="No", "Not discussed on USFS. ", _xlfn.CONCAT(A132, " (", VLOOKUP(A132, [1]!Table9[#All], 11, FALSE), "; Habitat description: ", C132, ") - Within 1-mi of a CNDDB/SCE/USFS occurrence record (", VLOOKUP(A132, [1]!Table9[#All], 27, FALSE), "). " ))</f>
        <v xml:space="preserve">Bay checkerspot butterfly (FT; Habitat description: native grassland with shallow, serpentine-derived soils; primary larval host plant is dwarf plantain (plantago erecta); secondary larval host plant is either exerted Indian paintbrush (castilleja exserta spp exerta) or purple owl's clover (castilleja densiflora)) - Within 1-mi of a CNDDB/SCE/USFS occurrence record (habitat present). </v>
      </c>
      <c r="N132" s="10" t="str">
        <f>IF(D132="No", "-- ", VLOOKUP(A132, [1]!Table9[#All], 29, FALSE))</f>
        <v>Contact PM if occurring on USFS</v>
      </c>
      <c r="O132" s="10" t="str">
        <f>IF(D132="No", "--", VLOOKUP(A132, [1]!Table9[#All], 30, FALSE))</f>
        <v>Contact PM if occurring on USFS</v>
      </c>
      <c r="P132" s="7" t="str">
        <f>IF(D132="No", "Not discussed on USFS. ", IF(VLOOKUP(A132, [1]!Table9[#All], 31, FALSE)="--", "--",  _xlfn.CONCAT(A132, " (", VLOOKUP(A132, [1]!Table9[#All], 11, FALSE), "; Habitat description: ", C132, ") - Within 1-mi of a CNDDB/SCE/USFS occurrence record (", VLOOKUP(A132, [1]!Table9[#All], 31, FALSE), "). " )))</f>
        <v>--</v>
      </c>
      <c r="Q132" s="6" t="str">
        <f>IF(D132="No", "Not discussed on USFS. ", IF(VLOOKUP(A132, [1]!Table9[#All], 31, FALSE)="--", "--",  VLOOKUP(A132, [1]!Table9[#All], 32, FALSE)))</f>
        <v>--</v>
      </c>
      <c r="R132" s="6" t="str">
        <f>IF(D132="No", "Not discussed on USFS. ", IF(VLOOKUP(A132, [1]!Table9[#All], 31, FALSE)="--", "--", VLOOKUP(A132, [1]!Table9[#All], 33, FALSE)))</f>
        <v>--</v>
      </c>
      <c r="S132" s="9" t="s">
        <v>2</v>
      </c>
      <c r="T132" s="8" t="s">
        <v>2</v>
      </c>
      <c r="U132" s="8" t="s">
        <v>2</v>
      </c>
      <c r="V132" s="7" t="s">
        <v>2</v>
      </c>
      <c r="W132" s="6" t="s">
        <v>2</v>
      </c>
      <c r="X132" s="6" t="s">
        <v>2</v>
      </c>
    </row>
    <row r="133" spans="1:24" ht="64" x14ac:dyDescent="0.2">
      <c r="A133" s="20" t="s">
        <v>2245</v>
      </c>
      <c r="B133" s="20" t="str">
        <f>VLOOKUP(A133, [1]!Table9[#All], 2, FALSE)</f>
        <v>Heterotheca sessiliflora ssp. sessiliflora</v>
      </c>
      <c r="C133" s="18" t="str">
        <f>VLOOKUP(A133, [1]!Table9[#All], 13, FALSE)</f>
        <v>beaches, dunes, mud flats</v>
      </c>
      <c r="D133" s="17" t="str">
        <f>IF(ISNUMBER(SEARCH("1",VLOOKUP(A133, [1]!Table9[#All], 4, FALSE))), "Yes", "No")</f>
        <v>No</v>
      </c>
      <c r="E133" s="16" t="str">
        <f>VLOOKUP(A133, [1]!Table9[#All], 3, FALSE)</f>
        <v>Plant</v>
      </c>
      <c r="F133" s="15" t="str">
        <f>VLOOKUP(A133, [1]!Table9[#All], 26, FALSE)</f>
        <v>Formula</v>
      </c>
      <c r="G133" s="15" t="str">
        <f>IF(D133="No", "--",VLOOKUP(A133, [1]!Table9[#All], 25, FALSE))</f>
        <v>--</v>
      </c>
      <c r="H133" s="14" t="str">
        <f>IF(D133="No", "Not discussed on USFS. ", VLOOKUP(A133, [1]!Table9[#All], 24, FALSE))</f>
        <v xml:space="preserve">Not discussed on USFS. </v>
      </c>
      <c r="I133" s="14" t="str">
        <f>IF(NOT(ISBLANK(#REF!)),  "Pre-activity Survey Required", "")</f>
        <v>Pre-activity Survey Required</v>
      </c>
      <c r="J133" s="13" t="str">
        <f>IF(D133="No", "Not discussed on USFS. ", _xlfn.CONCAT(A133, " (", VLOOKUP(A133, [1]!Table9[#All], 11, FALSE), "; Habitat description: ", C133, ") - Within 1-mi of a CNDDB/SCE/USFS occurrence record (", VLOOKUP(A133, [1]!Table9[#All], 34, FALSE), "). " ))</f>
        <v xml:space="preserve">Not discussed on USFS. </v>
      </c>
      <c r="K133" s="10" t="str">
        <f>IF(D133="No", "-- ", VLOOKUP(A133, [1]!Table9[#All], 35, FALSE))</f>
        <v xml:space="preserve">-- </v>
      </c>
      <c r="L133" s="12" t="str">
        <f>IF(D133="No", "--", VLOOKUP(A133, [1]!Table9[#All], 28, FALSE))</f>
        <v>--</v>
      </c>
      <c r="M133" s="11" t="str">
        <f>IF(D133="No", "Not discussed on USFS. ", _xlfn.CONCAT(A133, " (", VLOOKUP(A133, [1]!Table9[#All], 11, FALSE), "; Habitat description: ", C133, ") - Within 1-mi of a CNDDB/SCE/USFS occurrence record (", VLOOKUP(A133, [1]!Table9[#All], 27, FALSE), "). " ))</f>
        <v xml:space="preserve">Not discussed on USFS. </v>
      </c>
      <c r="N133" s="10" t="str">
        <f>IF(D133="No", "-- ", VLOOKUP(A133, [1]!Table9[#All], 29, FALSE))</f>
        <v xml:space="preserve">-- </v>
      </c>
      <c r="O133" s="10" t="str">
        <f>IF(D133="No", "--", VLOOKUP(A133, [1]!Table9[#All], 30, FALSE))</f>
        <v>--</v>
      </c>
      <c r="P133" s="7" t="str">
        <f>IF(D133="No", "Not discussed on USFS. ", IF(VLOOKUP(A133, [1]!Table9[#All], 31, FALSE)="--", "--",  _xlfn.CONCAT(A133, " (", VLOOKUP(A133, [1]!Table9[#All], 11, FALSE), "; Habitat description: ", C133, ") - Within 1-mi of a CNDDB/SCE/USFS occurrence record (", VLOOKUP(A133, [1]!Table9[#All], 31, FALSE), "). " )))</f>
        <v xml:space="preserve">Not discussed on USFS. </v>
      </c>
      <c r="Q133" s="6" t="str">
        <f>IF(D133="No", "Not discussed on USFS. ", IF(VLOOKUP(A133, [1]!Table9[#All], 31, FALSE)="--", "--",  VLOOKUP(A133, [1]!Table9[#All], 32, FALSE)))</f>
        <v xml:space="preserve">Not discussed on USFS. </v>
      </c>
      <c r="R133" s="6" t="str">
        <f>IF(D133="No", "Not discussed on USFS. ", IF(VLOOKUP(A133, [1]!Table9[#All], 31, FALSE)="--", "--", VLOOKUP(A133, [1]!Table9[#All], 33, FALSE)))</f>
        <v xml:space="preserve">Not discussed on USFS. </v>
      </c>
      <c r="S133" s="9" t="s">
        <v>2</v>
      </c>
      <c r="T133" s="8" t="s">
        <v>2</v>
      </c>
      <c r="U133" s="8" t="s">
        <v>2</v>
      </c>
      <c r="V133" s="7" t="s">
        <v>2</v>
      </c>
      <c r="W133" s="6" t="s">
        <v>2</v>
      </c>
      <c r="X133" s="6" t="s">
        <v>2</v>
      </c>
    </row>
    <row r="134" spans="1:24" ht="168" x14ac:dyDescent="0.2">
      <c r="A134" s="20" t="s">
        <v>2244</v>
      </c>
      <c r="B134" s="20" t="str">
        <f>VLOOKUP(A134, [1]!Table9[#All], 2, FALSE)</f>
        <v>Layia carnosa</v>
      </c>
      <c r="C134" s="18" t="str">
        <f>VLOOKUP(A134, [1]!Table9[#All], 13, FALSE)</f>
        <v>dunes</v>
      </c>
      <c r="D134" s="17" t="str">
        <f>IF(ISNUMBER(SEARCH("1",VLOOKUP(A134, [1]!Table9[#All], 4, FALSE))), "Yes", "No")</f>
        <v>Yes</v>
      </c>
      <c r="E134" s="16" t="str">
        <f>VLOOKUP(A134, [1]!Table9[#All], 3, FALSE)</f>
        <v>Plant</v>
      </c>
      <c r="F134" s="15" t="str">
        <f>VLOOKUP(A134, [1]!Table9[#All], 26, FALSE)</f>
        <v>Formula</v>
      </c>
      <c r="G134" s="15" t="str">
        <f>IF(D134="No", "--",VLOOKUP(A134, [1]!Table9[#All], 25, FALSE))</f>
        <v>Work area</v>
      </c>
      <c r="H134" s="14" t="str">
        <f>IF(D134="No", "Not discussed on USFS. ", VLOOKUP(A134, [1]!Table9[#All], 24, FALSE))</f>
        <v>--</v>
      </c>
      <c r="I134" s="14" t="str">
        <f>IF(NOT(ISBLANK(#REF!)),  "Pre-activity Survey Required", "")</f>
        <v>Pre-activity Survey Required</v>
      </c>
      <c r="J134" s="13" t="str">
        <f>IF(D134="No", "Not discussed on USFS. ", _xlfn.CONCAT(A134, " (", VLOOKUP(A134, [1]!Table9[#All], 11, FALSE), "; Habitat description: ", C134, ") - Within 1-mi of a CNDDB/SCE/USFS occurrence record (", VLOOKUP(A134, [1]!Table9[#All], 34, FALSE), "). " ))</f>
        <v xml:space="preserve">Beach layia (FT; SE; CRPR 1B.1, Blooming Period: Apr - Jul; Habitat description: dunes) - Within 1-mi of a CNDDB/SCE/USFS occurrence record (unsuitable habitat). </v>
      </c>
      <c r="K134" s="10" t="str">
        <f>IF(D134="No", "-- ", VLOOKUP(A134, [1]!Table9[#All], 35, FALSE))</f>
        <v xml:space="preserve">RPM Plant 1; 
Standard OMP BMPs. </v>
      </c>
      <c r="L134" s="12" t="str">
        <f>IF(D134="No", "--", VLOOKUP(A134, [1]!Table9[#All], 28, FALSE))</f>
        <v>IIB</v>
      </c>
      <c r="M134" s="11" t="str">
        <f>IF(D134="No", "Not discussed on USFS. ", _xlfn.CONCAT(A134, " (", VLOOKUP(A134, [1]!Table9[#All], 11, FALSE), "; Habitat description: ", C134, ") - Within 1-mi of a CNDDB/SCE/USFS occurrence record (", VLOOKUP(A134, [1]!Table9[#All], 27, FALSE), "). " ))</f>
        <v xml:space="preserve">Beach layia (FT; SE; CRPR 1B.1, Blooming Period: Apr - Jul; Habitat description: dunes) - Within 1-mi of a CNDDB/SCE/USFS occurrence record (habitat present). </v>
      </c>
      <c r="N134" s="10" t="str">
        <f>IF(D134="No", "-- ", VLOOKUP(A134, [1]!Table9[#All], 29, FALSE))</f>
        <v xml:space="preserve">RPM Plant-1-4; 
General Measures and Standard OMP BMPs. </v>
      </c>
      <c r="O134" s="10" t="str">
        <f>IF(D134="No", "--", VLOOKUP(A134, [1]!Table9[#All], 30, FALSE))</f>
        <v xml:space="preserve">Rare Plant Survey and Avoidance (Beach layia): A qualified botanist will conduct a rare plant survey for Beach layia within blooming season, verified by a reference population. All federally-listed plants within 100 feet of the work area will be flagged for avoidance. Coordination with Environmental Services Department will be required if full avoidance cannot be achieved. 
Schedule Limitation (Beach layia): Schedule all work in the year rare plant surveys are conducted. Work can occur only after rare plant surveys occur. If work gets delayed for a subsequent year, contact Environmental Services Department. 
General Measures and Standard OMP BMPs. </v>
      </c>
      <c r="P134" s="7" t="str">
        <f>IF(D134="No", "Not discussed on USFS. ", IF(VLOOKUP(A134, [1]!Table9[#All], 31, FALSE)="--", "--",  _xlfn.CONCAT(A134, " (", VLOOKUP(A134, [1]!Table9[#All], 11, FALSE), "; Habitat description: ", C134, ") - Within 1-mi of a CNDDB/SCE/USFS occurrence record (", VLOOKUP(A134, [1]!Table9[#All], 31, FALSE), "). " )))</f>
        <v>--</v>
      </c>
      <c r="Q134" s="6" t="str">
        <f>IF(D134="No", "Not discussed on USFS. ", IF(VLOOKUP(A134, [1]!Table9[#All], 31, FALSE)="--", "--",  VLOOKUP(A134, [1]!Table9[#All], 32, FALSE)))</f>
        <v>--</v>
      </c>
      <c r="R134" s="6" t="str">
        <f>IF(D134="No", "Not discussed on USFS. ", IF(VLOOKUP(A134, [1]!Table9[#All], 31, FALSE)="--", "--", VLOOKUP(A134, [1]!Table9[#All], 33, FALSE)))</f>
        <v>--</v>
      </c>
      <c r="S134" s="9" t="s">
        <v>2</v>
      </c>
      <c r="T134" s="8" t="s">
        <v>2</v>
      </c>
      <c r="U134" s="8" t="s">
        <v>2</v>
      </c>
      <c r="V134" s="7" t="s">
        <v>2</v>
      </c>
      <c r="W134" s="6" t="s">
        <v>2</v>
      </c>
      <c r="X134" s="6" t="s">
        <v>2</v>
      </c>
    </row>
    <row r="135" spans="1:24" ht="144" x14ac:dyDescent="0.2">
      <c r="A135" s="20" t="s">
        <v>2243</v>
      </c>
      <c r="B135" s="20" t="str">
        <f>VLOOKUP(A135, [1]!Table9[#All], 2, FALSE)</f>
        <v>Dithyrea maritima</v>
      </c>
      <c r="C135" s="18" t="str">
        <f>VLOOKUP(A135, [1]!Table9[#All], 13, FALSE)</f>
        <v>dunes</v>
      </c>
      <c r="D135" s="17" t="str">
        <f>IF(ISNUMBER(SEARCH("1",VLOOKUP(A135, [1]!Table9[#All], 4, FALSE))), "Yes", "No")</f>
        <v>Yes</v>
      </c>
      <c r="E135" s="16" t="str">
        <f>VLOOKUP(A135, [1]!Table9[#All], 3, FALSE)</f>
        <v>Plant</v>
      </c>
      <c r="F135" s="15" t="str">
        <f>VLOOKUP(A135, [1]!Table9[#All], 26, FALSE)</f>
        <v>Formula</v>
      </c>
      <c r="G135" s="15" t="str">
        <f>IF(D135="No", "--",VLOOKUP(A135, [1]!Table9[#All], 25, FALSE))</f>
        <v>Work area</v>
      </c>
      <c r="H135" s="14" t="str">
        <f>IF(D135="No", "Not discussed on USFS. ", VLOOKUP(A135, [1]!Table9[#All], 24, FALSE))</f>
        <v>--</v>
      </c>
      <c r="I135" s="14" t="str">
        <f>IF(NOT(ISBLANK(#REF!)),  "Pre-activity Survey Required", "")</f>
        <v>Pre-activity Survey Required</v>
      </c>
      <c r="J135" s="13" t="str">
        <f>IF(D135="No", "Not discussed on USFS. ", _xlfn.CONCAT(A135, " (", VLOOKUP(A135, [1]!Table9[#All], 11, FALSE), "; Habitat description: ", C135, ") - Within 1-mi of a CNDDB/SCE/USFS occurrence record (", VLOOKUP(A135, [1]!Table9[#All], 34, FALSE), "). " ))</f>
        <v xml:space="preserve">Beach spectaclepod (ST; CRPR 1B.1, Blooming Period: Mar - Aug; Habitat description: dunes) - Within 1-mi of a CNDDB/SCE/USFS occurrence record (unsuitable habitat). </v>
      </c>
      <c r="K135" s="10" t="str">
        <f>IF(D135="No", "-- ", VLOOKUP(A135, [1]!Table9[#All], 35, FALSE))</f>
        <v>Standard OMP BMPs.</v>
      </c>
      <c r="L135" s="12" t="str">
        <f>IF(D135="No", "--", VLOOKUP(A135, [1]!Table9[#All], 28, FALSE))</f>
        <v>IIB</v>
      </c>
      <c r="M135" s="11" t="str">
        <f>IF(D135="No", "Not discussed on USFS. ", _xlfn.CONCAT(A135, " (", VLOOKUP(A135, [1]!Table9[#All], 11, FALSE), "; Habitat description: ", C135, ") - Within 1-mi of a CNDDB/SCE/USFS occurrence record (", VLOOKUP(A135, [1]!Table9[#All], 27, FALSE), "). " ))</f>
        <v xml:space="preserve">Beach spectaclepod (ST; CRPR 1B.1, Blooming Period: Mar - Aug; Habitat description: dunes) - Within 1-mi of a CNDDB/SCE/USFS occurrence record (habitat present). </v>
      </c>
      <c r="N135" s="10" t="str">
        <f>IF(D135="No", "-- ", VLOOKUP(A135, [1]!Table9[#All], 29, FALSE))</f>
        <v xml:space="preserve">BE BMP Plant-1(a); 
General Measures and Standard OMP BMPs. </v>
      </c>
      <c r="O135" s="10" t="str">
        <f>IF(D135="No", "--", VLOOKUP(A135, [1]!Table9[#All], 30, FALSE))</f>
        <v xml:space="preserve">Pre-Activity Survey (Beach spectaclepod): A biological survey is required. 
State Threatened Plant Avoidance (Beach spectaclepod): If Beach spectaclepodis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35" s="7" t="str">
        <f>IF(D135="No", "Not discussed on USFS. ", IF(VLOOKUP(A135, [1]!Table9[#All], 31, FALSE)="--", "--",  _xlfn.CONCAT(A135, " (", VLOOKUP(A135, [1]!Table9[#All], 11, FALSE), "; Habitat description: ", C135, ") - Within 1-mi of a CNDDB/SCE/USFS occurrence record (", VLOOKUP(A135, [1]!Table9[#All], 31, FALSE), "). " )))</f>
        <v>--</v>
      </c>
      <c r="Q135" s="6" t="str">
        <f>IF(D135="No", "Not discussed on USFS. ", IF(VLOOKUP(A135, [1]!Table9[#All], 31, FALSE)="--", "--",  VLOOKUP(A135, [1]!Table9[#All], 32, FALSE)))</f>
        <v>--</v>
      </c>
      <c r="R135" s="6" t="str">
        <f>IF(D135="No", "Not discussed on USFS. ", IF(VLOOKUP(A135, [1]!Table9[#All], 31, FALSE)="--", "--", VLOOKUP(A135, [1]!Table9[#All], 33, FALSE)))</f>
        <v>--</v>
      </c>
      <c r="S135" s="9" t="s">
        <v>2</v>
      </c>
      <c r="T135" s="8" t="s">
        <v>2</v>
      </c>
      <c r="U135" s="8" t="s">
        <v>2</v>
      </c>
      <c r="V135" s="7" t="s">
        <v>2</v>
      </c>
      <c r="W135" s="6" t="s">
        <v>2</v>
      </c>
      <c r="X135" s="6" t="s">
        <v>2</v>
      </c>
    </row>
    <row r="136" spans="1:24" ht="48" x14ac:dyDescent="0.2">
      <c r="A136" s="20" t="s">
        <v>2242</v>
      </c>
      <c r="B136" s="20" t="str">
        <f>VLOOKUP(A136, [1]!Table9[#All], 2, FALSE)</f>
        <v>Clarkia rostrata</v>
      </c>
      <c r="C136" s="18" t="str">
        <f>VLOOKUP(A136, [1]!Table9[#All], 13, FALSE)</f>
        <v>woodland</v>
      </c>
      <c r="D136" s="17" t="str">
        <f>IF(ISNUMBER(SEARCH("1",VLOOKUP(A136, [1]!Table9[#All], 4, FALSE))), "Yes", "No")</f>
        <v>No</v>
      </c>
      <c r="E136" s="16" t="str">
        <f>VLOOKUP(A136, [1]!Table9[#All], 3, FALSE)</f>
        <v>Plant</v>
      </c>
      <c r="F136" s="15" t="str">
        <f>VLOOKUP(A136, [1]!Table9[#All], 26, FALSE)</f>
        <v>Formula</v>
      </c>
      <c r="G136" s="15" t="str">
        <f>IF(D136="No", "--",VLOOKUP(A136, [1]!Table9[#All], 25, FALSE))</f>
        <v>--</v>
      </c>
      <c r="H136" s="14" t="str">
        <f>IF(D136="No", "Not discussed on USFS. ", VLOOKUP(A136, [1]!Table9[#All], 24, FALSE))</f>
        <v xml:space="preserve">Not discussed on USFS. </v>
      </c>
      <c r="I136" s="14" t="str">
        <f>IF(NOT(ISBLANK(#REF!)),  "Pre-activity Survey Required", "")</f>
        <v>Pre-activity Survey Required</v>
      </c>
      <c r="J136" s="13" t="str">
        <f>IF(D136="No", "Not discussed on USFS. ", _xlfn.CONCAT(A136, " (", VLOOKUP(A136, [1]!Table9[#All], 11, FALSE), "; Habitat description: ", C136, ") - Within 1-mi of a CNDDB/SCE/USFS occurrence record (", VLOOKUP(A136, [1]!Table9[#All], 34, FALSE), "). " ))</f>
        <v xml:space="preserve">Not discussed on USFS. </v>
      </c>
      <c r="K136" s="10" t="str">
        <f>IF(D136="No", "-- ", VLOOKUP(A136, [1]!Table9[#All], 35, FALSE))</f>
        <v xml:space="preserve">-- </v>
      </c>
      <c r="L136" s="12" t="str">
        <f>IF(D136="No", "--", VLOOKUP(A136, [1]!Table9[#All], 28, FALSE))</f>
        <v>--</v>
      </c>
      <c r="M136" s="11" t="str">
        <f>IF(D136="No", "Not discussed on USFS. ", _xlfn.CONCAT(A136, " (", VLOOKUP(A136, [1]!Table9[#All], 11, FALSE), "; Habitat description: ", C136, ") - Within 1-mi of a CNDDB/SCE/USFS occurrence record (", VLOOKUP(A136, [1]!Table9[#All], 27, FALSE), "). " ))</f>
        <v xml:space="preserve">Not discussed on USFS. </v>
      </c>
      <c r="N136" s="10" t="str">
        <f>IF(D136="No", "-- ", VLOOKUP(A136, [1]!Table9[#All], 29, FALSE))</f>
        <v xml:space="preserve">-- </v>
      </c>
      <c r="O136" s="10" t="str">
        <f>IF(D136="No", "--", VLOOKUP(A136, [1]!Table9[#All], 30, FALSE))</f>
        <v>--</v>
      </c>
      <c r="P136" s="7" t="str">
        <f>IF(D136="No", "Not discussed on USFS. ", IF(VLOOKUP(A136, [1]!Table9[#All], 31, FALSE)="--", "--",  _xlfn.CONCAT(A136, " (", VLOOKUP(A136, [1]!Table9[#All], 11, FALSE), "; Habitat description: ", C136, ") - Within 1-mi of a CNDDB/SCE/USFS occurrence record (", VLOOKUP(A136, [1]!Table9[#All], 31, FALSE), "). " )))</f>
        <v xml:space="preserve">Not discussed on USFS. </v>
      </c>
      <c r="Q136" s="6" t="str">
        <f>IF(D136="No", "Not discussed on USFS. ", IF(VLOOKUP(A136, [1]!Table9[#All], 31, FALSE)="--", "--",  VLOOKUP(A136, [1]!Table9[#All], 32, FALSE)))</f>
        <v xml:space="preserve">Not discussed on USFS. </v>
      </c>
      <c r="R136" s="6" t="str">
        <f>IF(D136="No", "Not discussed on USFS. ", IF(VLOOKUP(A136, [1]!Table9[#All], 31, FALSE)="--", "--", VLOOKUP(A136, [1]!Table9[#All], 33, FALSE)))</f>
        <v xml:space="preserve">Not discussed on USFS. </v>
      </c>
      <c r="S136" s="9" t="s">
        <v>2</v>
      </c>
      <c r="T136" s="8" t="s">
        <v>2</v>
      </c>
      <c r="U136" s="8" t="s">
        <v>2</v>
      </c>
      <c r="V136" s="7" t="s">
        <v>2</v>
      </c>
      <c r="W136" s="6" t="s">
        <v>2</v>
      </c>
      <c r="X136" s="6" t="s">
        <v>2</v>
      </c>
    </row>
    <row r="137" spans="1:24" ht="156" x14ac:dyDescent="0.2">
      <c r="A137" s="20" t="s">
        <v>2241</v>
      </c>
      <c r="B137" s="20" t="str">
        <f>VLOOKUP(A137, [1]!Table9[#All], 2, FALSE)</f>
        <v>Tracyina rostrata</v>
      </c>
      <c r="C137" s="18" t="str">
        <f>VLOOKUP(A137, [1]!Table9[#All], 13, FALSE)</f>
        <v>grassy slopes</v>
      </c>
      <c r="D137" s="17" t="str">
        <f>IF(ISNUMBER(SEARCH("1",VLOOKUP(A137, [1]!Table9[#All], 4, FALSE))), "Yes", "No")</f>
        <v>Yes</v>
      </c>
      <c r="E137" s="16" t="str">
        <f>VLOOKUP(A137, [1]!Table9[#All], 3, FALSE)</f>
        <v>Plant</v>
      </c>
      <c r="F137" s="15" t="str">
        <f>VLOOKUP(A137, [1]!Table9[#All], 26, FALSE)</f>
        <v>Formula</v>
      </c>
      <c r="G137" s="15" t="str">
        <f>IF(D137="No", "--",VLOOKUP(A137, [1]!Table9[#All], 25, FALSE))</f>
        <v>Work area</v>
      </c>
      <c r="H137" s="14" t="str">
        <f>IF(D137="No", "Not discussed on USFS. ", VLOOKUP(A137, [1]!Table9[#All], 24, FALSE))</f>
        <v>--</v>
      </c>
      <c r="I137" s="14" t="str">
        <f>IF(NOT(ISBLANK(#REF!)),  "Pre-activity Survey Required", "")</f>
        <v>Pre-activity Survey Required</v>
      </c>
      <c r="J137" s="13" t="str">
        <f>IF(D137="No", "Not discussed on USFS. ", _xlfn.CONCAT(A137, " (", VLOOKUP(A137, [1]!Table9[#All], 11, FALSE), "; Habitat description: ", C137, ") - Within 1-mi of a CNDDB/SCE/USFS occurrence record (", VLOOKUP(A137, [1]!Table9[#All], 34, FALSE), "). " ))</f>
        <v xml:space="preserve">beaked tracyina (FSS; CRPR 1B.2, Blooming Period: May - Jun; Habitat description: grassy slopes) - Within 1-mi of a CNDDB/SCE/USFS occurrence record (unsuitable habitat). </v>
      </c>
      <c r="K137" s="10" t="str">
        <f>IF(D137="No", "-- ", VLOOKUP(A137, [1]!Table9[#All], 35, FALSE))</f>
        <v>Standard OMP BMPs.</v>
      </c>
      <c r="L137" s="12" t="str">
        <f>IF(D137="No", "--", VLOOKUP(A137, [1]!Table9[#All], 28, FALSE))</f>
        <v>IIB</v>
      </c>
      <c r="M137" s="11" t="str">
        <f>IF(D137="No", "Not discussed on USFS. ", _xlfn.CONCAT(A137, " (", VLOOKUP(A137, [1]!Table9[#All], 11, FALSE), "; Habitat description: ", C137, ") - Within 1-mi of a CNDDB/SCE/USFS occurrence record (", VLOOKUP(A137, [1]!Table9[#All], 27, FALSE), "). " ))</f>
        <v xml:space="preserve">beaked tracyina (FSS; CRPR 1B.2, Blooming Period: May - Jun; Habitat description: grassy slopes) - Within 1-mi of a CNDDB/SCE/USFS occurrence record (habitat present). </v>
      </c>
      <c r="N137" s="10" t="str">
        <f>IF(D137="No", "-- ", VLOOKUP(A137, [1]!Table9[#All], 29, FALSE))</f>
        <v xml:space="preserve">BE BMP Plant-1(a)(c-d); 
General Measures and Standard OMP BMPs. </v>
      </c>
      <c r="O137" s="10" t="str">
        <f>IF(D137="No", "--", VLOOKUP(A137, [1]!Table9[#All], 30, FALSE))</f>
        <v xml:space="preserve">Pre-Activity Survey (beaked tracyina): A biological survey is required. 
FSS Plant Avoidance (beaked tracyina): If beaked tracyina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7" s="7" t="str">
        <f>IF(D137="No", "Not discussed on USFS. ", IF(VLOOKUP(A137, [1]!Table9[#All], 31, FALSE)="--", "--",  _xlfn.CONCAT(A137, " (", VLOOKUP(A137, [1]!Table9[#All], 11, FALSE), "; Habitat description: ", C137, ") - Within 1-mi of a CNDDB/SCE/USFS occurrence record (", VLOOKUP(A137, [1]!Table9[#All], 31, FALSE), "). " )))</f>
        <v>--</v>
      </c>
      <c r="Q137" s="6" t="str">
        <f>IF(D137="No", "Not discussed on USFS. ", IF(VLOOKUP(A137, [1]!Table9[#All], 31, FALSE)="--", "--",  VLOOKUP(A137, [1]!Table9[#All], 32, FALSE)))</f>
        <v>--</v>
      </c>
      <c r="R137" s="6" t="str">
        <f>IF(D137="No", "Not discussed on USFS. ", IF(VLOOKUP(A137, [1]!Table9[#All], 31, FALSE)="--", "--", VLOOKUP(A137, [1]!Table9[#All], 33, FALSE)))</f>
        <v>--</v>
      </c>
      <c r="S137" s="9" t="s">
        <v>2</v>
      </c>
      <c r="T137" s="8" t="s">
        <v>2</v>
      </c>
      <c r="U137" s="8" t="s">
        <v>2</v>
      </c>
      <c r="V137" s="7" t="s">
        <v>2</v>
      </c>
      <c r="W137" s="6" t="s">
        <v>2</v>
      </c>
      <c r="X137" s="6" t="s">
        <v>2</v>
      </c>
    </row>
    <row r="138" spans="1:24" ht="156" x14ac:dyDescent="0.2">
      <c r="A138" s="20" t="s">
        <v>2240</v>
      </c>
      <c r="B138" s="20" t="str">
        <f>VLOOKUP(A138, [1]!Table9[#All], 2, FALSE)</f>
        <v>Eriogonum microthecum var. lacus-ursi</v>
      </c>
      <c r="C138" s="18" t="str">
        <f>VLOOKUP(A138, [1]!Table9[#All], 13, FALSE)</f>
        <v>forest/woodland</v>
      </c>
      <c r="D138" s="17" t="str">
        <f>IF(ISNUMBER(SEARCH("1",VLOOKUP(A138, [1]!Table9[#All], 4, FALSE))), "Yes", "No")</f>
        <v>Yes</v>
      </c>
      <c r="E138" s="16" t="str">
        <f>VLOOKUP(A138, [1]!Table9[#All], 3, FALSE)</f>
        <v>Plant</v>
      </c>
      <c r="F138" s="15" t="str">
        <f>VLOOKUP(A138, [1]!Table9[#All], 26, FALSE)</f>
        <v>Formula</v>
      </c>
      <c r="G138" s="15" t="str">
        <f>IF(D138="No", "--",VLOOKUP(A138, [1]!Table9[#All], 25, FALSE))</f>
        <v>Work area</v>
      </c>
      <c r="H138" s="14" t="str">
        <f>IF(D138="No", "Not discussed on USFS. ", VLOOKUP(A138, [1]!Table9[#All], 24, FALSE))</f>
        <v>--</v>
      </c>
      <c r="I138" s="14" t="str">
        <f>IF(NOT(ISBLANK(#REF!)),  "Pre-activity Survey Required", "")</f>
        <v>Pre-activity Survey Required</v>
      </c>
      <c r="J138" s="13" t="str">
        <f>IF(D138="No", "Not discussed on USFS. ", _xlfn.CONCAT(A138, " (", VLOOKUP(A138, [1]!Table9[#All], 11, FALSE), "; Habitat description: ", C138, ") - Within 1-mi of a CNDDB/SCE/USFS occurrence record (", VLOOKUP(A138, [1]!Table9[#All], 34, FALSE), "). " ))</f>
        <v xml:space="preserve">Bear Lake buckwheat (FSS; CRPR 1B.1, Blooming Period: Jul - Aug; Habitat description: forest/woodland) - Within 1-mi of a CNDDB/SCE/USFS occurrence record (unsuitable habitat). </v>
      </c>
      <c r="K138" s="10" t="str">
        <f>IF(D138="No", "-- ", VLOOKUP(A138, [1]!Table9[#All], 35, FALSE))</f>
        <v>Standard OMP BMPs.</v>
      </c>
      <c r="L138" s="12" t="str">
        <f>IF(D138="No", "--", VLOOKUP(A138, [1]!Table9[#All], 28, FALSE))</f>
        <v>IIB</v>
      </c>
      <c r="M138" s="11" t="str">
        <f>IF(D138="No", "Not discussed on USFS. ", _xlfn.CONCAT(A138, " (", VLOOKUP(A138, [1]!Table9[#All], 11, FALSE), "; Habitat description: ", C138, ") - Within 1-mi of a CNDDB/SCE/USFS occurrence record (", VLOOKUP(A138, [1]!Table9[#All], 27, FALSE), "). " ))</f>
        <v xml:space="preserve">Bear Lake buckwheat (FSS; CRPR 1B.1, Blooming Period: Jul - Aug; Habitat description: forest/woodland) - Within 1-mi of a CNDDB/SCE/USFS occurrence record (habitat present). </v>
      </c>
      <c r="N138" s="10" t="str">
        <f>IF(D138="No", "-- ", VLOOKUP(A138, [1]!Table9[#All], 29, FALSE))</f>
        <v xml:space="preserve">BE BMP Plant-1(a)(c-d); 
General Measures and Standard OMP BMPs. </v>
      </c>
      <c r="O138" s="10" t="str">
        <f>IF(D138="No", "--", VLOOKUP(A138, [1]!Table9[#All], 30, FALSE))</f>
        <v xml:space="preserve">Pre-Activity Survey (Bear Lake buckwheat): A biological survey is required. 
FSS Plant Avoidance (Bear Lake buckwheat): If Bear Lake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8" s="7" t="str">
        <f>IF(D138="No", "Not discussed on USFS. ", IF(VLOOKUP(A138, [1]!Table9[#All], 31, FALSE)="--", "--",  _xlfn.CONCAT(A138, " (", VLOOKUP(A138, [1]!Table9[#All], 11, FALSE), "; Habitat description: ", C138, ") - Within 1-mi of a CNDDB/SCE/USFS occurrence record (", VLOOKUP(A138, [1]!Table9[#All], 31, FALSE), "). " )))</f>
        <v>--</v>
      </c>
      <c r="Q138" s="6" t="str">
        <f>IF(D138="No", "Not discussed on USFS. ", IF(VLOOKUP(A138, [1]!Table9[#All], 31, FALSE)="--", "--",  VLOOKUP(A138, [1]!Table9[#All], 32, FALSE)))</f>
        <v>--</v>
      </c>
      <c r="R138" s="6" t="str">
        <f>IF(D138="No", "Not discussed on USFS. ", IF(VLOOKUP(A138, [1]!Table9[#All], 31, FALSE)="--", "--", VLOOKUP(A138, [1]!Table9[#All], 33, FALSE)))</f>
        <v>--</v>
      </c>
      <c r="S138" s="9" t="s">
        <v>2</v>
      </c>
      <c r="T138" s="8" t="s">
        <v>2</v>
      </c>
      <c r="U138" s="8" t="s">
        <v>2</v>
      </c>
      <c r="V138" s="7" t="s">
        <v>2</v>
      </c>
      <c r="W138" s="6" t="s">
        <v>2</v>
      </c>
      <c r="X138" s="6" t="s">
        <v>2</v>
      </c>
    </row>
    <row r="139" spans="1:24" ht="156" x14ac:dyDescent="0.2">
      <c r="A139" s="20" t="s">
        <v>2239</v>
      </c>
      <c r="B139" s="20" t="str">
        <f>VLOOKUP(A139, [1]!Table9[#All], 2, FALSE)</f>
        <v>Sidalcea malviflora ssp. dolosa</v>
      </c>
      <c r="C139" s="18" t="str">
        <f>VLOOKUP(A139, [1]!Table9[#All], 13, FALSE)</f>
        <v>open coniferous forest</v>
      </c>
      <c r="D139" s="17" t="str">
        <f>IF(ISNUMBER(SEARCH("1",VLOOKUP(A139, [1]!Table9[#All], 4, FALSE))), "Yes", "No")</f>
        <v>Yes</v>
      </c>
      <c r="E139" s="16" t="str">
        <f>VLOOKUP(A139, [1]!Table9[#All], 3, FALSE)</f>
        <v>Plant</v>
      </c>
      <c r="F139" s="15" t="str">
        <f>VLOOKUP(A139, [1]!Table9[#All], 26, FALSE)</f>
        <v>Formula</v>
      </c>
      <c r="G139" s="15" t="str">
        <f>IF(D139="No", "--",VLOOKUP(A139, [1]!Table9[#All], 25, FALSE))</f>
        <v>Work area</v>
      </c>
      <c r="H139" s="14" t="str">
        <f>IF(D139="No", "Not discussed on USFS. ", VLOOKUP(A139, [1]!Table9[#All], 24, FALSE))</f>
        <v>--</v>
      </c>
      <c r="I139" s="14" t="str">
        <f>IF(NOT(ISBLANK(#REF!)),  "Pre-activity Survey Required", "")</f>
        <v>Pre-activity Survey Required</v>
      </c>
      <c r="J139" s="13" t="str">
        <f>IF(D139="No", "Not discussed on USFS. ", _xlfn.CONCAT(A139, " (", VLOOKUP(A139, [1]!Table9[#All], 11, FALSE), "; Habitat description: ", C139, ") - Within 1-mi of a CNDDB/SCE/USFS occurrence record (", VLOOKUP(A139, [1]!Table9[#All], 34, FALSE), "). " ))</f>
        <v xml:space="preserve">Bear Valley checkerbloom (FSS; CRPR 1B.2, Blooming Period: Jun - Jul; Habitat description: open coniferous forest) - Within 1-mi of a CNDDB/SCE/USFS occurrence record (unsuitable habitat). </v>
      </c>
      <c r="K139" s="10" t="str">
        <f>IF(D139="No", "-- ", VLOOKUP(A139, [1]!Table9[#All], 35, FALSE))</f>
        <v>Standard OMP BMPs.</v>
      </c>
      <c r="L139" s="12" t="str">
        <f>IF(D139="No", "--", VLOOKUP(A139, [1]!Table9[#All], 28, FALSE))</f>
        <v>IIB</v>
      </c>
      <c r="M139" s="11" t="str">
        <f>IF(D139="No", "Not discussed on USFS. ", _xlfn.CONCAT(A139, " (", VLOOKUP(A139, [1]!Table9[#All], 11, FALSE), "; Habitat description: ", C139, ") - Within 1-mi of a CNDDB/SCE/USFS occurrence record (", VLOOKUP(A139, [1]!Table9[#All], 27, FALSE), "). " ))</f>
        <v xml:space="preserve">Bear Valley checkerbloom (FSS; CRPR 1B.2, Blooming Period: Jun - Jul; Habitat description: open coniferous forest) - Within 1-mi of a CNDDB/SCE/USFS occurrence record (habitat present). </v>
      </c>
      <c r="N139" s="10" t="str">
        <f>IF(D139="No", "-- ", VLOOKUP(A139, [1]!Table9[#All], 29, FALSE))</f>
        <v xml:space="preserve">BE BMP Plant-1(a)(c-d); 
General Measures and Standard OMP BMPs. </v>
      </c>
      <c r="O139" s="10" t="str">
        <f>IF(D139="No", "--", VLOOKUP(A139, [1]!Table9[#All], 30, FALSE))</f>
        <v xml:space="preserve">Pre-Activity Survey (Bear Valley checkerbloom): A biological survey is required. 
FSS Plant Avoidance (Bear Valley checkerbloom): If Bear Valley checkerbloom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9" s="7" t="str">
        <f>IF(D139="No", "Not discussed on USFS. ", IF(VLOOKUP(A139, [1]!Table9[#All], 31, FALSE)="--", "--",  _xlfn.CONCAT(A139, " (", VLOOKUP(A139, [1]!Table9[#All], 11, FALSE), "; Habitat description: ", C139, ") - Within 1-mi of a CNDDB/SCE/USFS occurrence record (", VLOOKUP(A139, [1]!Table9[#All], 31, FALSE), "). " )))</f>
        <v>--</v>
      </c>
      <c r="Q139" s="6" t="str">
        <f>IF(D139="No", "Not discussed on USFS. ", IF(VLOOKUP(A139, [1]!Table9[#All], 31, FALSE)="--", "--",  VLOOKUP(A139, [1]!Table9[#All], 32, FALSE)))</f>
        <v>--</v>
      </c>
      <c r="R139" s="6" t="str">
        <f>IF(D139="No", "Not discussed on USFS. ", IF(VLOOKUP(A139, [1]!Table9[#All], 31, FALSE)="--", "--", VLOOKUP(A139, [1]!Table9[#All], 33, FALSE)))</f>
        <v>--</v>
      </c>
      <c r="S139" s="9" t="s">
        <v>2</v>
      </c>
      <c r="T139" s="8" t="s">
        <v>2</v>
      </c>
      <c r="U139" s="8" t="s">
        <v>2</v>
      </c>
      <c r="V139" s="7" t="s">
        <v>2</v>
      </c>
      <c r="W139" s="6" t="s">
        <v>2</v>
      </c>
      <c r="X139" s="6" t="s">
        <v>2</v>
      </c>
    </row>
    <row r="140" spans="1:24" ht="156" x14ac:dyDescent="0.2">
      <c r="A140" s="20" t="s">
        <v>2238</v>
      </c>
      <c r="B140" s="20" t="str">
        <f>VLOOKUP(A140, [1]!Table9[#All], 2, FALSE)</f>
        <v>pyrrocoma uniflora var. gossypina</v>
      </c>
      <c r="C140" s="18" t="str">
        <f>VLOOKUP(A140, [1]!Table9[#All], 13, FALSE)</f>
        <v>meadows and seeps, stony slopes</v>
      </c>
      <c r="D140" s="17" t="str">
        <f>IF(ISNUMBER(SEARCH("1",VLOOKUP(A140, [1]!Table9[#All], 4, FALSE))), "Yes", "No")</f>
        <v>Yes</v>
      </c>
      <c r="E140" s="16" t="str">
        <f>VLOOKUP(A140, [1]!Table9[#All], 3, FALSE)</f>
        <v>Plant</v>
      </c>
      <c r="F140" s="15" t="str">
        <f>VLOOKUP(A140, [1]!Table9[#All], 26, FALSE)</f>
        <v>Formula</v>
      </c>
      <c r="G140" s="15" t="str">
        <f>IF(D140="No", "--",VLOOKUP(A140, [1]!Table9[#All], 25, FALSE))</f>
        <v>Work area</v>
      </c>
      <c r="H140" s="14" t="str">
        <f>IF(D140="No", "Not discussed on USFS. ", VLOOKUP(A140, [1]!Table9[#All], 24, FALSE))</f>
        <v>--</v>
      </c>
      <c r="I140" s="14" t="str">
        <f>IF(NOT(ISBLANK(#REF!)),  "Pre-activity Survey Required", "")</f>
        <v>Pre-activity Survey Required</v>
      </c>
      <c r="J140" s="13" t="str">
        <f>IF(D140="No", "Not discussed on USFS. ", _xlfn.CONCAT(A140, " (", VLOOKUP(A140, [1]!Table9[#All], 11, FALSE), "; Habitat description: ", C140, ") - Within 1-mi of a CNDDB/SCE/USFS occurrence record (", VLOOKUP(A140, [1]!Table9[#All], 34, FALSE), "). " ))</f>
        <v xml:space="preserve">bear valley pyrrocoma (FSS; CRPR 1B.2, Blooming Period: Jul - Sep; Habitat description: meadows and seeps, stony slopes) - Within 1-mi of a CNDDB/SCE/USFS occurrence record (unsuitable habitat). </v>
      </c>
      <c r="K140" s="10" t="str">
        <f>IF(D140="No", "-- ", VLOOKUP(A140, [1]!Table9[#All], 35, FALSE))</f>
        <v>Standard OMP BMPs.</v>
      </c>
      <c r="L140" s="12" t="str">
        <f>IF(D140="No", "--", VLOOKUP(A140, [1]!Table9[#All], 28, FALSE))</f>
        <v>IIB</v>
      </c>
      <c r="M140" s="11" t="str">
        <f>IF(D140="No", "Not discussed on USFS. ", _xlfn.CONCAT(A140, " (", VLOOKUP(A140, [1]!Table9[#All], 11, FALSE), "; Habitat description: ", C140, ") - Within 1-mi of a CNDDB/SCE/USFS occurrence record (", VLOOKUP(A140, [1]!Table9[#All], 27, FALSE), "). " ))</f>
        <v xml:space="preserve">bear valley pyrrocoma (FSS; CRPR 1B.2, Blooming Period: Jul - Sep; Habitat description: meadows and seeps, stony slopes) - Within 1-mi of a CNDDB/SCE/USFS occurrence record (habitat present). </v>
      </c>
      <c r="N140" s="10" t="str">
        <f>IF(D140="No", "-- ", VLOOKUP(A140, [1]!Table9[#All], 29, FALSE))</f>
        <v xml:space="preserve">BE BMP Plant-1(a)(c-d); 
General Measures and Standard OMP BMPs. </v>
      </c>
      <c r="O140" s="10" t="str">
        <f>IF(D140="No", "--", VLOOKUP(A140, [1]!Table9[#All], 30, FALSE))</f>
        <v xml:space="preserve">Pre-Activity Survey (Bear Valley pyrrocoma): A biological survey is required. 
FSS Plant Avoidance (Bear Valley pyrrocoma): If Bear Valley pyrrocoma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0" s="7" t="str">
        <f>IF(D140="No", "Not discussed on USFS. ", IF(VLOOKUP(A140, [1]!Table9[#All], 31, FALSE)="--", "--",  _xlfn.CONCAT(A140, " (", VLOOKUP(A140, [1]!Table9[#All], 11, FALSE), "; Habitat description: ", C140, ") - Within 1-mi of a CNDDB/SCE/USFS occurrence record (", VLOOKUP(A140, [1]!Table9[#All], 31, FALSE), "). " )))</f>
        <v>--</v>
      </c>
      <c r="Q140" s="6" t="str">
        <f>IF(D140="No", "Not discussed on USFS. ", IF(VLOOKUP(A140, [1]!Table9[#All], 31, FALSE)="--", "--",  VLOOKUP(A140, [1]!Table9[#All], 32, FALSE)))</f>
        <v>--</v>
      </c>
      <c r="R140" s="6" t="str">
        <f>IF(D140="No", "Not discussed on USFS. ", IF(VLOOKUP(A140, [1]!Table9[#All], 31, FALSE)="--", "--", VLOOKUP(A140, [1]!Table9[#All], 33, FALSE)))</f>
        <v>--</v>
      </c>
      <c r="S140" s="9" t="s">
        <v>2</v>
      </c>
      <c r="T140" s="8" t="s">
        <v>2</v>
      </c>
      <c r="U140" s="8" t="s">
        <v>2</v>
      </c>
      <c r="V140" s="7" t="s">
        <v>2</v>
      </c>
      <c r="W140" s="6" t="s">
        <v>2</v>
      </c>
      <c r="X140" s="6" t="s">
        <v>2</v>
      </c>
    </row>
    <row r="141" spans="1:24" ht="156" x14ac:dyDescent="0.2">
      <c r="A141" s="20" t="s">
        <v>2237</v>
      </c>
      <c r="B141" s="20" t="str">
        <f>VLOOKUP(A141, [1]!Table9[#All], 2, FALSE)</f>
        <v>Lupinus latifolius var. barbatus</v>
      </c>
      <c r="C141" s="18" t="str">
        <f>VLOOKUP(A141, [1]!Table9[#All], 13, FALSE)</f>
        <v>moist areas</v>
      </c>
      <c r="D141" s="17" t="str">
        <f>IF(ISNUMBER(SEARCH("1",VLOOKUP(A141, [1]!Table9[#All], 4, FALSE))), "Yes", "No")</f>
        <v>Yes</v>
      </c>
      <c r="E141" s="16" t="str">
        <f>VLOOKUP(A141, [1]!Table9[#All], 3, FALSE)</f>
        <v>Plant</v>
      </c>
      <c r="F141" s="15" t="str">
        <f>VLOOKUP(A141, [1]!Table9[#All], 26, FALSE)</f>
        <v>Formula</v>
      </c>
      <c r="G141" s="15" t="str">
        <f>IF(D141="No", "--",VLOOKUP(A141, [1]!Table9[#All], 25, FALSE))</f>
        <v>Work area</v>
      </c>
      <c r="H141" s="14" t="str">
        <f>IF(D141="No", "Not discussed on USFS. ", VLOOKUP(A141, [1]!Table9[#All], 24, FALSE))</f>
        <v>--</v>
      </c>
      <c r="I141" s="14" t="str">
        <f>IF(NOT(ISBLANK(#REF!)),  "Pre-activity Survey Required", "")</f>
        <v>Pre-activity Survey Required</v>
      </c>
      <c r="J141" s="13" t="str">
        <f>IF(D141="No", "Not discussed on USFS. ", _xlfn.CONCAT(A141, " (", VLOOKUP(A141, [1]!Table9[#All], 11, FALSE), "; Habitat description: ", C141, ") - Within 1-mi of a CNDDB/SCE/USFS occurrence record (", VLOOKUP(A141, [1]!Table9[#All], 34, FALSE), "). " ))</f>
        <v xml:space="preserve">bearded lupine (FSS; CRPR 3.2, Blooming Period: Jun - Aug; Habitat description: moist areas) - Within 1-mi of a CNDDB/SCE/USFS occurrence record (unsuitable habitat). </v>
      </c>
      <c r="K141" s="10" t="str">
        <f>IF(D141="No", "-- ", VLOOKUP(A141, [1]!Table9[#All], 35, FALSE))</f>
        <v>Standard OMP BMPs.</v>
      </c>
      <c r="L141" s="12" t="str">
        <f>IF(D141="No", "--", VLOOKUP(A141, [1]!Table9[#All], 28, FALSE))</f>
        <v>IIB</v>
      </c>
      <c r="M141" s="11" t="str">
        <f>IF(D141="No", "Not discussed on USFS. ", _xlfn.CONCAT(A141, " (", VLOOKUP(A141, [1]!Table9[#All], 11, FALSE), "; Habitat description: ", C141, ") - Within 1-mi of a CNDDB/SCE/USFS occurrence record (", VLOOKUP(A141, [1]!Table9[#All], 27, FALSE), "). " ))</f>
        <v xml:space="preserve">bearded lupine (FSS; CRPR 3.2, Blooming Period: Jun - Aug; Habitat description: moist areas) - Within 1-mi of a CNDDB/SCE/USFS occurrence record (habitat present). </v>
      </c>
      <c r="N141" s="10" t="str">
        <f>IF(D141="No", "-- ", VLOOKUP(A141, [1]!Table9[#All], 29, FALSE))</f>
        <v xml:space="preserve">BE BMP Plant-1(a)(c-d); 
General Measures and Standard OMP BMPs. </v>
      </c>
      <c r="O141" s="10" t="str">
        <f>IF(D141="No", "--", VLOOKUP(A141, [1]!Table9[#All], 30, FALSE))</f>
        <v xml:space="preserve">Pre-Activity Survey (bearded lupine): A biological survey is required. 
FSS Plant Avoidance (bearded lupine): If bearded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1" s="7" t="str">
        <f>IF(D141="No", "Not discussed on USFS. ", IF(VLOOKUP(A141, [1]!Table9[#All], 31, FALSE)="--", "--",  _xlfn.CONCAT(A141, " (", VLOOKUP(A141, [1]!Table9[#All], 11, FALSE), "; Habitat description: ", C141, ") - Within 1-mi of a CNDDB/SCE/USFS occurrence record (", VLOOKUP(A141, [1]!Table9[#All], 31, FALSE), "). " )))</f>
        <v>--</v>
      </c>
      <c r="Q141" s="6" t="str">
        <f>IF(D141="No", "Not discussed on USFS. ", IF(VLOOKUP(A141, [1]!Table9[#All], 31, FALSE)="--", "--",  VLOOKUP(A141, [1]!Table9[#All], 32, FALSE)))</f>
        <v>--</v>
      </c>
      <c r="R141" s="6" t="str">
        <f>IF(D141="No", "Not discussed on USFS. ", IF(VLOOKUP(A141, [1]!Table9[#All], 31, FALSE)="--", "--", VLOOKUP(A141, [1]!Table9[#All], 33, FALSE)))</f>
        <v>--</v>
      </c>
      <c r="S141" s="9" t="s">
        <v>2</v>
      </c>
      <c r="T141" s="8" t="s">
        <v>2</v>
      </c>
      <c r="U141" s="8" t="s">
        <v>2</v>
      </c>
      <c r="V141" s="7" t="s">
        <v>2</v>
      </c>
      <c r="W141" s="6" t="s">
        <v>2</v>
      </c>
      <c r="X141" s="6" t="s">
        <v>2</v>
      </c>
    </row>
    <row r="142" spans="1:24" ht="48" x14ac:dyDescent="0.2">
      <c r="A142" s="20" t="s">
        <v>2236</v>
      </c>
      <c r="B142" s="20" t="str">
        <f>VLOOKUP(A142, [1]!Table9[#All], 2, FALSE)</f>
        <v>Plagiobothrys hystriculus</v>
      </c>
      <c r="C142" s="18" t="str">
        <f>VLOOKUP(A142, [1]!Table9[#All], 13, FALSE)</f>
        <v>wet grassland, vernal pool margins</v>
      </c>
      <c r="D142" s="17" t="str">
        <f>IF(ISNUMBER(SEARCH("1",VLOOKUP(A142, [1]!Table9[#All], 4, FALSE))), "Yes", "No")</f>
        <v>No</v>
      </c>
      <c r="E142" s="16" t="str">
        <f>VLOOKUP(A142, [1]!Table9[#All], 3, FALSE)</f>
        <v>Plant</v>
      </c>
      <c r="F142" s="15" t="str">
        <f>VLOOKUP(A142, [1]!Table9[#All], 26, FALSE)</f>
        <v>Formula</v>
      </c>
      <c r="G142" s="15" t="str">
        <f>IF(D142="No", "--",VLOOKUP(A142, [1]!Table9[#All], 25, FALSE))</f>
        <v>--</v>
      </c>
      <c r="H142" s="14" t="str">
        <f>IF(D142="No", "Not discussed on USFS. ", VLOOKUP(A142, [1]!Table9[#All], 24, FALSE))</f>
        <v xml:space="preserve">Not discussed on USFS. </v>
      </c>
      <c r="I142" s="14" t="str">
        <f>IF(NOT(ISBLANK(#REF!)),  "Pre-activity Survey Required", "")</f>
        <v>Pre-activity Survey Required</v>
      </c>
      <c r="J142" s="13" t="str">
        <f>IF(D142="No", "Not discussed on USFS. ", _xlfn.CONCAT(A142, " (", VLOOKUP(A142, [1]!Table9[#All], 11, FALSE), "; Habitat description: ", C142, ") - Within 1-mi of a CNDDB/SCE/USFS occurrence record (", VLOOKUP(A142, [1]!Table9[#All], 34, FALSE), "). " ))</f>
        <v xml:space="preserve">Not discussed on USFS. </v>
      </c>
      <c r="K142" s="10" t="str">
        <f>IF(D142="No", "-- ", VLOOKUP(A142, [1]!Table9[#All], 35, FALSE))</f>
        <v xml:space="preserve">-- </v>
      </c>
      <c r="L142" s="12" t="str">
        <f>IF(D142="No", "--", VLOOKUP(A142, [1]!Table9[#All], 28, FALSE))</f>
        <v>--</v>
      </c>
      <c r="M142" s="11" t="str">
        <f>IF(D142="No", "Not discussed on USFS. ", _xlfn.CONCAT(A142, " (", VLOOKUP(A142, [1]!Table9[#All], 11, FALSE), "; Habitat description: ", C142, ") - Within 1-mi of a CNDDB/SCE/USFS occurrence record (", VLOOKUP(A142, [1]!Table9[#All], 27, FALSE), "). " ))</f>
        <v xml:space="preserve">Not discussed on USFS. </v>
      </c>
      <c r="N142" s="10" t="str">
        <f>IF(D142="No", "-- ", VLOOKUP(A142, [1]!Table9[#All], 29, FALSE))</f>
        <v xml:space="preserve">-- </v>
      </c>
      <c r="O142" s="10" t="str">
        <f>IF(D142="No", "--", VLOOKUP(A142, [1]!Table9[#All], 30, FALSE))</f>
        <v>--</v>
      </c>
      <c r="P142" s="7" t="str">
        <f>IF(D142="No", "Not discussed on USFS. ", IF(VLOOKUP(A142, [1]!Table9[#All], 31, FALSE)="--", "--",  _xlfn.CONCAT(A142, " (", VLOOKUP(A142, [1]!Table9[#All], 11, FALSE), "; Habitat description: ", C142, ") - Within 1-mi of a CNDDB/SCE/USFS occurrence record (", VLOOKUP(A142, [1]!Table9[#All], 31, FALSE), "). " )))</f>
        <v xml:space="preserve">Not discussed on USFS. </v>
      </c>
      <c r="Q142" s="6" t="str">
        <f>IF(D142="No", "Not discussed on USFS. ", IF(VLOOKUP(A142, [1]!Table9[#All], 31, FALSE)="--", "--",  VLOOKUP(A142, [1]!Table9[#All], 32, FALSE)))</f>
        <v xml:space="preserve">Not discussed on USFS. </v>
      </c>
      <c r="R142" s="6" t="str">
        <f>IF(D142="No", "Not discussed on USFS. ", IF(VLOOKUP(A142, [1]!Table9[#All], 31, FALSE)="--", "--", VLOOKUP(A142, [1]!Table9[#All], 33, FALSE)))</f>
        <v xml:space="preserve">Not discussed on USFS. </v>
      </c>
      <c r="S142" s="9" t="s">
        <v>2</v>
      </c>
      <c r="T142" s="8" t="s">
        <v>2</v>
      </c>
      <c r="U142" s="8" t="s">
        <v>2</v>
      </c>
      <c r="V142" s="7" t="s">
        <v>2</v>
      </c>
      <c r="W142" s="6" t="s">
        <v>2</v>
      </c>
      <c r="X142" s="6" t="s">
        <v>2</v>
      </c>
    </row>
    <row r="143" spans="1:24" ht="156" x14ac:dyDescent="0.2">
      <c r="A143" s="20" t="s">
        <v>2235</v>
      </c>
      <c r="B143" s="20" t="str">
        <f>VLOOKUP(A143, [1]!Table9[#All], 2, FALSE)</f>
        <v>Grusonia pulchella</v>
      </c>
      <c r="C143" s="18" t="str">
        <f>VLOOKUP(A143, [1]!Table9[#All], 13, FALSE)</f>
        <v>borders of dry lakes, flats</v>
      </c>
      <c r="D143" s="17" t="str">
        <f>IF(ISNUMBER(SEARCH("1",VLOOKUP(A143, [1]!Table9[#All], 4, FALSE))), "Yes", "No")</f>
        <v>Yes</v>
      </c>
      <c r="E143" s="16" t="str">
        <f>VLOOKUP(A143, [1]!Table9[#All], 3, FALSE)</f>
        <v>Plant</v>
      </c>
      <c r="F143" s="15" t="str">
        <f>VLOOKUP(A143, [1]!Table9[#All], 26, FALSE)</f>
        <v>Formula</v>
      </c>
      <c r="G143" s="15" t="str">
        <f>IF(D143="No", "--",VLOOKUP(A143, [1]!Table9[#All], 25, FALSE))</f>
        <v>Work area</v>
      </c>
      <c r="H143" s="14" t="str">
        <f>IF(D143="No", "Not discussed on USFS. ", VLOOKUP(A143, [1]!Table9[#All], 24, FALSE))</f>
        <v>--</v>
      </c>
      <c r="I143" s="14" t="str">
        <f>IF(NOT(ISBLANK(#REF!)),  "Pre-activity Survey Required", "")</f>
        <v>Pre-activity Survey Required</v>
      </c>
      <c r="J143" s="13" t="str">
        <f>IF(D143="No", "Not discussed on USFS. ", _xlfn.CONCAT(A143, " (", VLOOKUP(A143, [1]!Table9[#All], 11, FALSE), "; Habitat description: ", C143, ") - Within 1-mi of a CNDDB/SCE/USFS occurrence record (", VLOOKUP(A143, [1]!Table9[#All], 34, FALSE), "). " ))</f>
        <v xml:space="preserve">Beautiful cholla (INF:SCC; CRPR 2B.2, Blooming Period: May - Jun; Habitat description: borders of dry lakes, flats) - Within 1-mi of a CNDDB/SCE/USFS occurrence record (unsuitable habitat). </v>
      </c>
      <c r="K143" s="10" t="str">
        <f>IF(D143="No", "-- ", VLOOKUP(A143, [1]!Table9[#All], 35, FALSE))</f>
        <v>Standard OMP BMPs.</v>
      </c>
      <c r="L143" s="12" t="str">
        <f>IF(D143="No", "--", VLOOKUP(A143, [1]!Table9[#All], 28, FALSE))</f>
        <v>IIB</v>
      </c>
      <c r="M143" s="11" t="str">
        <f>IF(D143="No", "Not discussed on USFS. ", _xlfn.CONCAT(A143, " (", VLOOKUP(A143, [1]!Table9[#All], 11, FALSE), "; Habitat description: ", C143, ") - Within 1-mi of a CNDDB/SCE/USFS occurrence record (", VLOOKUP(A143, [1]!Table9[#All], 27, FALSE), "). " ))</f>
        <v xml:space="preserve">Beautiful cholla (INF:SCC; CRPR 2B.2, Blooming Period: May - Jun; Habitat description: borders of dry lakes, flats) - Within 1-mi of a CNDDB/SCE/USFS occurrence record (habitat present). </v>
      </c>
      <c r="N143" s="10" t="str">
        <f>IF(D143="No", "-- ", VLOOKUP(A143, [1]!Table9[#All], 29, FALSE))</f>
        <v xml:space="preserve">BE BMP Plant-1(a)(c-d); 
General Measures and Standard OMP BMPs. </v>
      </c>
      <c r="O143" s="10" t="str">
        <f>IF(D143="No", "--", VLOOKUP(A143, [1]!Table9[#All], 30, FALSE))</f>
        <v xml:space="preserve">Pre-Activity Survey (beautiful cholla): A biological survey is required. 
FSS Plant Avoidance (beautiful cholla): If beautiful cholla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3" s="7" t="str">
        <f>IF(D143="No", "Not discussed on USFS. ", IF(VLOOKUP(A143, [1]!Table9[#All], 31, FALSE)="--", "--",  _xlfn.CONCAT(A143, " (", VLOOKUP(A143, [1]!Table9[#All], 11, FALSE), "; Habitat description: ", C143, ") - Within 1-mi of a CNDDB/SCE/USFS occurrence record (", VLOOKUP(A143, [1]!Table9[#All], 31, FALSE), "). " )))</f>
        <v>--</v>
      </c>
      <c r="Q143" s="6" t="str">
        <f>IF(D143="No", "Not discussed on USFS. ", IF(VLOOKUP(A143, [1]!Table9[#All], 31, FALSE)="--", "--",  VLOOKUP(A143, [1]!Table9[#All], 32, FALSE)))</f>
        <v>--</v>
      </c>
      <c r="R143" s="6" t="str">
        <f>IF(D143="No", "Not discussed on USFS. ", IF(VLOOKUP(A143, [1]!Table9[#All], 31, FALSE)="--", "--", VLOOKUP(A143, [1]!Table9[#All], 33, FALSE)))</f>
        <v>--</v>
      </c>
      <c r="S143" s="9" t="s">
        <v>2</v>
      </c>
      <c r="T143" s="8" t="s">
        <v>2</v>
      </c>
      <c r="U143" s="8" t="s">
        <v>2</v>
      </c>
      <c r="V143" s="7" t="s">
        <v>2</v>
      </c>
      <c r="W143" s="6" t="s">
        <v>2</v>
      </c>
      <c r="X143" s="6" t="s">
        <v>2</v>
      </c>
    </row>
    <row r="144" spans="1:24" ht="156" x14ac:dyDescent="0.2">
      <c r="A144" s="20" t="s">
        <v>2234</v>
      </c>
      <c r="B144" s="20" t="str">
        <f>VLOOKUP(A144, [1]!Table9[#All], 2, FALSE)</f>
        <v>Potentilla pulcherrima</v>
      </c>
      <c r="C144" s="18" t="str">
        <f>VLOOKUP(A144, [1]!Table9[#All], 13, FALSE)</f>
        <v>dry edges of meadows, streams</v>
      </c>
      <c r="D144" s="17" t="str">
        <f>IF(ISNUMBER(SEARCH("1",VLOOKUP(A144, [1]!Table9[#All], 4, FALSE))), "Yes", "No")</f>
        <v>Yes</v>
      </c>
      <c r="E144" s="16" t="str">
        <f>VLOOKUP(A144, [1]!Table9[#All], 3, FALSE)</f>
        <v>Plant</v>
      </c>
      <c r="F144" s="15" t="str">
        <f>VLOOKUP(A144, [1]!Table9[#All], 26, FALSE)</f>
        <v>Formula</v>
      </c>
      <c r="G144" s="15" t="str">
        <f>IF(D144="No", "--",VLOOKUP(A144, [1]!Table9[#All], 25, FALSE))</f>
        <v>Work area</v>
      </c>
      <c r="H144" s="14" t="str">
        <f>IF(D144="No", "Not discussed on USFS. ", VLOOKUP(A144, [1]!Table9[#All], 24, FALSE))</f>
        <v>--</v>
      </c>
      <c r="I144" s="14" t="str">
        <f>IF(NOT(ISBLANK(#REF!)),  "Pre-activity Survey Required", "")</f>
        <v>Pre-activity Survey Required</v>
      </c>
      <c r="J144" s="13" t="str">
        <f>IF(D144="No", "Not discussed on USFS. ", _xlfn.CONCAT(A144, " (", VLOOKUP(A144, [1]!Table9[#All], 11, FALSE), "; Habitat description: ", C144, ") - Within 1-mi of a CNDDB/SCE/USFS occurrence record (", VLOOKUP(A144, [1]!Table9[#All], 34, FALSE), "). " ))</f>
        <v xml:space="preserve">Beautiful cinquefoil (INF:SCC; CRPR 2B.2, Blooming Period: Jul - Aug; Habitat description: dry edges of meadows, streams) - Within 1-mi of a CNDDB/SCE/USFS occurrence record (unsuitable habitat). </v>
      </c>
      <c r="K144" s="10" t="str">
        <f>IF(D144="No", "-- ", VLOOKUP(A144, [1]!Table9[#All], 35, FALSE))</f>
        <v>Standard OMP BMPs.</v>
      </c>
      <c r="L144" s="12" t="str">
        <f>IF(D144="No", "--", VLOOKUP(A144, [1]!Table9[#All], 28, FALSE))</f>
        <v>IIB</v>
      </c>
      <c r="M144" s="11" t="str">
        <f>IF(D144="No", "Not discussed on USFS. ", _xlfn.CONCAT(A144, " (", VLOOKUP(A144, [1]!Table9[#All], 11, FALSE), "; Habitat description: ", C144, ") - Within 1-mi of a CNDDB/SCE/USFS occurrence record (", VLOOKUP(A144, [1]!Table9[#All], 27, FALSE), "). " ))</f>
        <v xml:space="preserve">Beautiful cinquefoil (INF:SCC; CRPR 2B.2, Blooming Period: Jul - Aug; Habitat description: dry edges of meadows, streams) - Within 1-mi of a CNDDB/SCE/USFS occurrence record (habitat present). </v>
      </c>
      <c r="N144" s="10" t="str">
        <f>IF(D144="No", "-- ", VLOOKUP(A144, [1]!Table9[#All], 29, FALSE))</f>
        <v xml:space="preserve">BE BMP Plant-1(a)(c-d); 
General Measures and Standard OMP BMPs. </v>
      </c>
      <c r="O144" s="10" t="str">
        <f>IF(D144="No", "--", VLOOKUP(A144, [1]!Table9[#All], 30, FALSE))</f>
        <v xml:space="preserve">Pre-Activity Survey (beautiful cinquefoil): A biological survey is required. 
FSS Plant Avoidance (beautiful cinquefoil): If beautiful cinquefoil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4" s="7" t="str">
        <f>IF(D144="No", "Not discussed on USFS. ", IF(VLOOKUP(A144, [1]!Table9[#All], 31, FALSE)="--", "--",  _xlfn.CONCAT(A144, " (", VLOOKUP(A144, [1]!Table9[#All], 11, FALSE), "; Habitat description: ", C144, ") - Within 1-mi of a CNDDB/SCE/USFS occurrence record (", VLOOKUP(A144, [1]!Table9[#All], 31, FALSE), "). " )))</f>
        <v>--</v>
      </c>
      <c r="Q144" s="6" t="str">
        <f>IF(D144="No", "Not discussed on USFS. ", IF(VLOOKUP(A144, [1]!Table9[#All], 31, FALSE)="--", "--",  VLOOKUP(A144, [1]!Table9[#All], 32, FALSE)))</f>
        <v>--</v>
      </c>
      <c r="R144" s="6" t="str">
        <f>IF(D144="No", "Not discussed on USFS. ", IF(VLOOKUP(A144, [1]!Table9[#All], 31, FALSE)="--", "--", VLOOKUP(A144, [1]!Table9[#All], 33, FALSE)))</f>
        <v>--</v>
      </c>
      <c r="S144" s="9" t="s">
        <v>2</v>
      </c>
      <c r="T144" s="8" t="s">
        <v>2</v>
      </c>
      <c r="U144" s="8" t="s">
        <v>2</v>
      </c>
      <c r="V144" s="7" t="s">
        <v>2</v>
      </c>
      <c r="W144" s="6" t="s">
        <v>2</v>
      </c>
      <c r="X144" s="6" t="s">
        <v>2</v>
      </c>
    </row>
    <row r="145" spans="1:24" ht="64" x14ac:dyDescent="0.2">
      <c r="A145" s="20" t="s">
        <v>2233</v>
      </c>
      <c r="B145" s="20" t="str">
        <f>VLOOKUP(A145, [1]!Table9[#All], 2, FALSE)</f>
        <v>Mertensia oblongifolia var. amoena</v>
      </c>
      <c r="C145" s="18" t="str">
        <f>VLOOKUP(A145, [1]!Table9[#All], 13, FALSE)</f>
        <v>open slopes, meadows, dry areas</v>
      </c>
      <c r="D145" s="17" t="str">
        <f>IF(ISNUMBER(SEARCH("1",VLOOKUP(A145, [1]!Table9[#All], 4, FALSE))), "Yes", "No")</f>
        <v>No</v>
      </c>
      <c r="E145" s="16" t="str">
        <f>VLOOKUP(A145, [1]!Table9[#All], 3, FALSE)</f>
        <v>Plant</v>
      </c>
      <c r="F145" s="15" t="str">
        <f>VLOOKUP(A145, [1]!Table9[#All], 26, FALSE)</f>
        <v>Formula</v>
      </c>
      <c r="G145" s="15" t="str">
        <f>IF(D145="No", "--",VLOOKUP(A145, [1]!Table9[#All], 25, FALSE))</f>
        <v>--</v>
      </c>
      <c r="H145" s="14" t="str">
        <f>IF(D145="No", "Not discussed on USFS. ", VLOOKUP(A145, [1]!Table9[#All], 24, FALSE))</f>
        <v xml:space="preserve">Not discussed on USFS. </v>
      </c>
      <c r="I145" s="14" t="str">
        <f>IF(NOT(ISBLANK(#REF!)),  "Pre-activity Survey Required", "")</f>
        <v>Pre-activity Survey Required</v>
      </c>
      <c r="J145" s="13" t="str">
        <f>IF(D145="No", "Not discussed on USFS. ", _xlfn.CONCAT(A145, " (", VLOOKUP(A145, [1]!Table9[#All], 11, FALSE), "; Habitat description: ", C145, ") - Within 1-mi of a CNDDB/SCE/USFS occurrence record (", VLOOKUP(A145, [1]!Table9[#All], 34, FALSE), "). " ))</f>
        <v xml:space="preserve">Not discussed on USFS. </v>
      </c>
      <c r="K145" s="10" t="str">
        <f>IF(D145="No", "-- ", VLOOKUP(A145, [1]!Table9[#All], 35, FALSE))</f>
        <v xml:space="preserve">-- </v>
      </c>
      <c r="L145" s="12" t="str">
        <f>IF(D145="No", "--", VLOOKUP(A145, [1]!Table9[#All], 28, FALSE))</f>
        <v>--</v>
      </c>
      <c r="M145" s="11" t="str">
        <f>IF(D145="No", "Not discussed on USFS. ", _xlfn.CONCAT(A145, " (", VLOOKUP(A145, [1]!Table9[#All], 11, FALSE), "; Habitat description: ", C145, ") - Within 1-mi of a CNDDB/SCE/USFS occurrence record (", VLOOKUP(A145, [1]!Table9[#All], 27, FALSE), "). " ))</f>
        <v xml:space="preserve">Not discussed on USFS. </v>
      </c>
      <c r="N145" s="10" t="str">
        <f>IF(D145="No", "-- ", VLOOKUP(A145, [1]!Table9[#All], 29, FALSE))</f>
        <v xml:space="preserve">-- </v>
      </c>
      <c r="O145" s="10" t="str">
        <f>IF(D145="No", "--", VLOOKUP(A145, [1]!Table9[#All], 30, FALSE))</f>
        <v>--</v>
      </c>
      <c r="P145" s="7" t="str">
        <f>IF(D145="No", "Not discussed on USFS. ", IF(VLOOKUP(A145, [1]!Table9[#All], 31, FALSE)="--", "--",  _xlfn.CONCAT(A145, " (", VLOOKUP(A145, [1]!Table9[#All], 11, FALSE), "; Habitat description: ", C145, ") - Within 1-mi of a CNDDB/SCE/USFS occurrence record (", VLOOKUP(A145, [1]!Table9[#All], 31, FALSE), "). " )))</f>
        <v xml:space="preserve">Not discussed on USFS. </v>
      </c>
      <c r="Q145" s="6" t="str">
        <f>IF(D145="No", "Not discussed on USFS. ", IF(VLOOKUP(A145, [1]!Table9[#All], 31, FALSE)="--", "--",  VLOOKUP(A145, [1]!Table9[#All], 32, FALSE)))</f>
        <v xml:space="preserve">Not discussed on USFS. </v>
      </c>
      <c r="R145" s="6" t="str">
        <f>IF(D145="No", "Not discussed on USFS. ", IF(VLOOKUP(A145, [1]!Table9[#All], 31, FALSE)="--", "--", VLOOKUP(A145, [1]!Table9[#All], 33, FALSE)))</f>
        <v xml:space="preserve">Not discussed on USFS. </v>
      </c>
      <c r="S145" s="9" t="s">
        <v>2</v>
      </c>
      <c r="T145" s="8" t="s">
        <v>2</v>
      </c>
      <c r="U145" s="8" t="s">
        <v>2</v>
      </c>
      <c r="V145" s="7" t="s">
        <v>2</v>
      </c>
      <c r="W145" s="6" t="s">
        <v>2</v>
      </c>
      <c r="X145" s="6" t="s">
        <v>2</v>
      </c>
    </row>
    <row r="146" spans="1:24" ht="48" x14ac:dyDescent="0.2">
      <c r="A146" s="20" t="s">
        <v>2232</v>
      </c>
      <c r="B146" s="20" t="str">
        <f>VLOOKUP(A146, [1]!Table9[#All], 2, FALSE)</f>
        <v>Pediomelum castoreum</v>
      </c>
      <c r="C146" s="18" t="str">
        <f>VLOOKUP(A146, [1]!Table9[#All], 13, FALSE)</f>
        <v>open areas, roadcuts, scrub, woodland</v>
      </c>
      <c r="D146" s="17" t="str">
        <f>IF(ISNUMBER(SEARCH("1",VLOOKUP(A146, [1]!Table9[#All], 4, FALSE))), "Yes", "No")</f>
        <v>No</v>
      </c>
      <c r="E146" s="16" t="str">
        <f>VLOOKUP(A146, [1]!Table9[#All], 3, FALSE)</f>
        <v>Plant</v>
      </c>
      <c r="F146" s="15" t="str">
        <f>VLOOKUP(A146, [1]!Table9[#All], 26, FALSE)</f>
        <v>Formula</v>
      </c>
      <c r="G146" s="15" t="str">
        <f>IF(D146="No", "--",VLOOKUP(A146, [1]!Table9[#All], 25, FALSE))</f>
        <v>--</v>
      </c>
      <c r="H146" s="14" t="str">
        <f>IF(D146="No", "Not discussed on USFS. ", VLOOKUP(A146, [1]!Table9[#All], 24, FALSE))</f>
        <v xml:space="preserve">Not discussed on USFS. </v>
      </c>
      <c r="I146" s="14" t="str">
        <f>IF(NOT(ISBLANK(#REF!)),  "Pre-activity Survey Required", "")</f>
        <v>Pre-activity Survey Required</v>
      </c>
      <c r="J146" s="13" t="str">
        <f>IF(D146="No", "Not discussed on USFS. ", _xlfn.CONCAT(A146, " (", VLOOKUP(A146, [1]!Table9[#All], 11, FALSE), "; Habitat description: ", C146, ") - Within 1-mi of a CNDDB/SCE/USFS occurrence record (", VLOOKUP(A146, [1]!Table9[#All], 34, FALSE), "). " ))</f>
        <v xml:space="preserve">Not discussed on USFS. </v>
      </c>
      <c r="K146" s="10" t="str">
        <f>IF(D146="No", "-- ", VLOOKUP(A146, [1]!Table9[#All], 35, FALSE))</f>
        <v xml:space="preserve">-- </v>
      </c>
      <c r="L146" s="12" t="str">
        <f>IF(D146="No", "--", VLOOKUP(A146, [1]!Table9[#All], 28, FALSE))</f>
        <v>--</v>
      </c>
      <c r="M146" s="11" t="str">
        <f>IF(D146="No", "Not discussed on USFS. ", _xlfn.CONCAT(A146, " (", VLOOKUP(A146, [1]!Table9[#All], 11, FALSE), "; Habitat description: ", C146, ") - Within 1-mi of a CNDDB/SCE/USFS occurrence record (", VLOOKUP(A146, [1]!Table9[#All], 27, FALSE), "). " ))</f>
        <v xml:space="preserve">Not discussed on USFS. </v>
      </c>
      <c r="N146" s="10" t="str">
        <f>IF(D146="No", "-- ", VLOOKUP(A146, [1]!Table9[#All], 29, FALSE))</f>
        <v xml:space="preserve">-- </v>
      </c>
      <c r="O146" s="10" t="str">
        <f>IF(D146="No", "--", VLOOKUP(A146, [1]!Table9[#All], 30, FALSE))</f>
        <v>--</v>
      </c>
      <c r="P146" s="7" t="str">
        <f>IF(D146="No", "Not discussed on USFS. ", IF(VLOOKUP(A146, [1]!Table9[#All], 31, FALSE)="--", "--",  _xlfn.CONCAT(A146, " (", VLOOKUP(A146, [1]!Table9[#All], 11, FALSE), "; Habitat description: ", C146, ") - Within 1-mi of a CNDDB/SCE/USFS occurrence record (", VLOOKUP(A146, [1]!Table9[#All], 31, FALSE), "). " )))</f>
        <v xml:space="preserve">Not discussed on USFS. </v>
      </c>
      <c r="Q146" s="6" t="str">
        <f>IF(D146="No", "Not discussed on USFS. ", IF(VLOOKUP(A146, [1]!Table9[#All], 31, FALSE)="--", "--",  VLOOKUP(A146, [1]!Table9[#All], 32, FALSE)))</f>
        <v xml:space="preserve">Not discussed on USFS. </v>
      </c>
      <c r="R146" s="6" t="str">
        <f>IF(D146="No", "Not discussed on USFS. ", IF(VLOOKUP(A146, [1]!Table9[#All], 31, FALSE)="--", "--", VLOOKUP(A146, [1]!Table9[#All], 33, FALSE)))</f>
        <v xml:space="preserve">Not discussed on USFS. </v>
      </c>
      <c r="S146" s="9" t="s">
        <v>2</v>
      </c>
      <c r="T146" s="8" t="s">
        <v>2</v>
      </c>
      <c r="U146" s="8" t="s">
        <v>2</v>
      </c>
      <c r="V146" s="7" t="s">
        <v>2</v>
      </c>
      <c r="W146" s="6" t="s">
        <v>2</v>
      </c>
      <c r="X146" s="6" t="s">
        <v>2</v>
      </c>
    </row>
    <row r="147" spans="1:24" ht="48" x14ac:dyDescent="0.2">
      <c r="A147" s="20" t="s">
        <v>2231</v>
      </c>
      <c r="B147" s="20" t="str">
        <f>VLOOKUP(A147, [1]!Table9[#All], 2, FALSE)</f>
        <v>Salix bebbiana</v>
      </c>
      <c r="C147" s="18" t="str">
        <f>VLOOKUP(A147, [1]!Table9[#All], 13, FALSE)</f>
        <v>riparian, streambanks, lake-margins, edges</v>
      </c>
      <c r="D147" s="17" t="str">
        <f>IF(ISNUMBER(SEARCH("1",VLOOKUP(A147, [1]!Table9[#All], 4, FALSE))), "Yes", "No")</f>
        <v>No</v>
      </c>
      <c r="E147" s="16" t="str">
        <f>VLOOKUP(A147, [1]!Table9[#All], 3, FALSE)</f>
        <v>Plant</v>
      </c>
      <c r="F147" s="15" t="str">
        <f>VLOOKUP(A147, [1]!Table9[#All], 26, FALSE)</f>
        <v>Formula</v>
      </c>
      <c r="G147" s="15" t="str">
        <f>IF(D147="No", "--",VLOOKUP(A147, [1]!Table9[#All], 25, FALSE))</f>
        <v>--</v>
      </c>
      <c r="H147" s="14" t="str">
        <f>IF(D147="No", "Not discussed on USFS. ", VLOOKUP(A147, [1]!Table9[#All], 24, FALSE))</f>
        <v xml:space="preserve">Not discussed on USFS. </v>
      </c>
      <c r="I147" s="14" t="str">
        <f>IF(NOT(ISBLANK(#REF!)),  "Pre-activity Survey Required", "")</f>
        <v>Pre-activity Survey Required</v>
      </c>
      <c r="J147" s="13" t="str">
        <f>IF(D147="No", "Not discussed on USFS. ", _xlfn.CONCAT(A147, " (", VLOOKUP(A147, [1]!Table9[#All], 11, FALSE), "; Habitat description: ", C147, ") - Within 1-mi of a CNDDB/SCE/USFS occurrence record (", VLOOKUP(A147, [1]!Table9[#All], 34, FALSE), "). " ))</f>
        <v xml:space="preserve">Not discussed on USFS. </v>
      </c>
      <c r="K147" s="10" t="str">
        <f>IF(D147="No", "-- ", VLOOKUP(A147, [1]!Table9[#All], 35, FALSE))</f>
        <v xml:space="preserve">-- </v>
      </c>
      <c r="L147" s="12" t="str">
        <f>IF(D147="No", "--", VLOOKUP(A147, [1]!Table9[#All], 28, FALSE))</f>
        <v>--</v>
      </c>
      <c r="M147" s="11" t="str">
        <f>IF(D147="No", "Not discussed on USFS. ", _xlfn.CONCAT(A147, " (", VLOOKUP(A147, [1]!Table9[#All], 11, FALSE), "; Habitat description: ", C147, ") - Within 1-mi of a CNDDB/SCE/USFS occurrence record (", VLOOKUP(A147, [1]!Table9[#All], 27, FALSE), "). " ))</f>
        <v xml:space="preserve">Not discussed on USFS. </v>
      </c>
      <c r="N147" s="10" t="str">
        <f>IF(D147="No", "-- ", VLOOKUP(A147, [1]!Table9[#All], 29, FALSE))</f>
        <v xml:space="preserve">-- </v>
      </c>
      <c r="O147" s="10" t="str">
        <f>IF(D147="No", "--", VLOOKUP(A147, [1]!Table9[#All], 30, FALSE))</f>
        <v>--</v>
      </c>
      <c r="P147" s="7" t="str">
        <f>IF(D147="No", "Not discussed on USFS. ", IF(VLOOKUP(A147, [1]!Table9[#All], 31, FALSE)="--", "--",  _xlfn.CONCAT(A147, " (", VLOOKUP(A147, [1]!Table9[#All], 11, FALSE), "; Habitat description: ", C147, ") - Within 1-mi of a CNDDB/SCE/USFS occurrence record (", VLOOKUP(A147, [1]!Table9[#All], 31, FALSE), "). " )))</f>
        <v xml:space="preserve">Not discussed on USFS. </v>
      </c>
      <c r="Q147" s="6" t="str">
        <f>IF(D147="No", "Not discussed on USFS. ", IF(VLOOKUP(A147, [1]!Table9[#All], 31, FALSE)="--", "--",  VLOOKUP(A147, [1]!Table9[#All], 32, FALSE)))</f>
        <v xml:space="preserve">Not discussed on USFS. </v>
      </c>
      <c r="R147" s="6" t="str">
        <f>IF(D147="No", "Not discussed on USFS. ", IF(VLOOKUP(A147, [1]!Table9[#All], 31, FALSE)="--", "--", VLOOKUP(A147, [1]!Table9[#All], 33, FALSE)))</f>
        <v xml:space="preserve">Not discussed on USFS. </v>
      </c>
      <c r="S147" s="9" t="s">
        <v>2</v>
      </c>
      <c r="T147" s="8" t="s">
        <v>2</v>
      </c>
      <c r="U147" s="8" t="s">
        <v>2</v>
      </c>
      <c r="V147" s="7" t="s">
        <v>2</v>
      </c>
      <c r="W147" s="6" t="s">
        <v>2</v>
      </c>
      <c r="X147" s="6" t="s">
        <v>2</v>
      </c>
    </row>
    <row r="148" spans="1:24" ht="80" x14ac:dyDescent="0.2">
      <c r="A148" s="20" t="s">
        <v>2230</v>
      </c>
      <c r="B148" s="20" t="str">
        <f>VLOOKUP(A148, [1]!Table9[#All], 2, FALSE)</f>
        <v>Speyeria zerene behrensii</v>
      </c>
      <c r="C148" s="18" t="str">
        <f>VLOOKUP(A148, [1]!Table9[#All], 13, FALSE)</f>
        <v>coastal terrace prairie; sole larval foodplant is blue (or hookedspur) violet (viola adunca)</v>
      </c>
      <c r="D148" s="17" t="str">
        <f>IF(ISNUMBER(SEARCH("1",VLOOKUP(A148, [1]!Table9[#All], 4, FALSE))), "Yes", "No")</f>
        <v>Yes</v>
      </c>
      <c r="E148" s="16" t="str">
        <f>VLOOKUP(A148, [1]!Table9[#All], 3, FALSE)</f>
        <v>Invertebrate</v>
      </c>
      <c r="F148" s="15" t="str">
        <f>VLOOKUP(A148, [1]!Table9[#All], 26, FALSE)</f>
        <v>Formula</v>
      </c>
      <c r="G148" s="15" t="str">
        <f>IF(D148="No", "--",VLOOKUP(A148, [1]!Table9[#All], 25, FALSE))</f>
        <v>Work area</v>
      </c>
      <c r="H148" s="14" t="str">
        <f>IF(D148="No", "Not discussed on USFS. ", VLOOKUP(A148, [1]!Table9[#All], 24, FALSE))</f>
        <v>Contact PM if occurring on USFS</v>
      </c>
      <c r="I148" s="14" t="str">
        <f>IF(NOT(ISBLANK(#REF!)),  "Pre-activity Survey Required", "")</f>
        <v>Pre-activity Survey Required</v>
      </c>
      <c r="J148" s="13" t="str">
        <f>IF(D148="No", "Not discussed on USFS. ", _xlfn.CONCAT(A148, " (", VLOOKUP(A148, [1]!Table9[#All], 11, FALSE), "; Habitat description: ", C148, ") - Within 1-mi of a CNDDB/SCE/USFS occurrence record (", VLOOKUP(A148, [1]!Table9[#All], 34, FALSE), "). " ))</f>
        <v xml:space="preserve">Behren's silverspot butterfly (FE; Habitat description: coastal terrace prairie; sole larval foodplant is blue (or hookedspur) violet (viola adunca)) - Within 1-mi of a CNDDB/SCE/USFS occurrence record (unsuitable habitat). </v>
      </c>
      <c r="K148" s="10" t="str">
        <f>IF(D148="No", "-- ", VLOOKUP(A148, [1]!Table9[#All], 35, FALSE))</f>
        <v>Standard OMP BMPs.</v>
      </c>
      <c r="L148" s="12" t="str">
        <f>IF(D148="No", "--", VLOOKUP(A148, [1]!Table9[#All], 28, FALSE))</f>
        <v>IIB</v>
      </c>
      <c r="M148" s="11" t="str">
        <f>IF(D148="No", "Not discussed on USFS. ", _xlfn.CONCAT(A148, " (", VLOOKUP(A148, [1]!Table9[#All], 11, FALSE), "; Habitat description: ", C148, ") - Within 1-mi of a CNDDB/SCE/USFS occurrence record (", VLOOKUP(A148, [1]!Table9[#All], 27, FALSE), "). " ))</f>
        <v xml:space="preserve">Behren's silverspot butterfly (FE; Habitat description: coastal terrace prairie; sole larval foodplant is blue (or hookedspur) violet (viola adunca)) - Within 1-mi of a CNDDB/SCE/USFS occurrence record (habitat present). </v>
      </c>
      <c r="N148" s="10" t="str">
        <f>IF(D148="No", "-- ", VLOOKUP(A148, [1]!Table9[#All], 29, FALSE))</f>
        <v>Contact PM if occurring on USFS</v>
      </c>
      <c r="O148" s="10" t="str">
        <f>IF(D148="No", "--", VLOOKUP(A148, [1]!Table9[#All], 30, FALSE))</f>
        <v>Contact PM if occurring on USFS</v>
      </c>
      <c r="P148" s="7" t="str">
        <f>IF(D148="No", "Not discussed on USFS. ", IF(VLOOKUP(A148, [1]!Table9[#All], 31, FALSE)="--", "--",  _xlfn.CONCAT(A148, " (", VLOOKUP(A148, [1]!Table9[#All], 11, FALSE), "; Habitat description: ", C148, ") - Within 1-mi of a CNDDB/SCE/USFS occurrence record (", VLOOKUP(A148, [1]!Table9[#All], 31, FALSE), "). " )))</f>
        <v>--</v>
      </c>
      <c r="Q148" s="6" t="str">
        <f>IF(D148="No", "Not discussed on USFS. ", IF(VLOOKUP(A148, [1]!Table9[#All], 31, FALSE)="--", "--",  VLOOKUP(A148, [1]!Table9[#All], 32, FALSE)))</f>
        <v>--</v>
      </c>
      <c r="R148" s="6" t="str">
        <f>IF(D148="No", "Not discussed on USFS. ", IF(VLOOKUP(A148, [1]!Table9[#All], 31, FALSE)="--", "--", VLOOKUP(A148, [1]!Table9[#All], 33, FALSE)))</f>
        <v>--</v>
      </c>
      <c r="S148" s="9" t="s">
        <v>2</v>
      </c>
      <c r="T148" s="8" t="s">
        <v>2</v>
      </c>
      <c r="U148" s="8" t="s">
        <v>2</v>
      </c>
      <c r="V148" s="7" t="s">
        <v>2</v>
      </c>
      <c r="W148" s="6" t="s">
        <v>2</v>
      </c>
      <c r="X148" s="6" t="s">
        <v>2</v>
      </c>
    </row>
    <row r="149" spans="1:24" ht="60" x14ac:dyDescent="0.2">
      <c r="A149" s="20" t="s">
        <v>2229</v>
      </c>
      <c r="B149" s="20" t="str">
        <f>VLOOKUP(A149, [1]!Table9[#All], 2, FALSE)</f>
        <v>Passerculus sandwichensis beldingi</v>
      </c>
      <c r="C149" s="18" t="str">
        <f>VLOOKUP(A149, [1]!Table9[#All], 13, FALSE)</f>
        <v>coastal salt marshes</v>
      </c>
      <c r="D149" s="17" t="str">
        <f>IF(ISNUMBER(SEARCH("1",VLOOKUP(A149, [1]!Table9[#All], 4, FALSE))), "Yes", "No")</f>
        <v>Yes</v>
      </c>
      <c r="E149" s="16" t="str">
        <f>VLOOKUP(A149, [1]!Table9[#All], 3, FALSE)</f>
        <v>Bird</v>
      </c>
      <c r="F149" s="15" t="str">
        <f>VLOOKUP(A149, [1]!Table9[#All], 26, FALSE)</f>
        <v>Formula</v>
      </c>
      <c r="G149" s="15" t="str">
        <f>IF(D149="No", "--",VLOOKUP(A149, [1]!Table9[#All], 25, FALSE))</f>
        <v>--</v>
      </c>
      <c r="H149" s="14" t="str">
        <f>IF(D149="No", "Not discussed on USFS. ", VLOOKUP(A149, [1]!Table9[#All], 24, FALSE))</f>
        <v>Notify SME if found on USFS</v>
      </c>
      <c r="I149" s="14" t="str">
        <f>IF(NOT(ISBLANK(#REF!)),  "Pre-activity Survey Required", "")</f>
        <v>Pre-activity Survey Required</v>
      </c>
      <c r="J149" s="13" t="str">
        <f>IF(D149="No", "Not discussed on USFS. ", _xlfn.CONCAT(A149, " (", VLOOKUP(A149, [1]!Table9[#All], 11, FALSE), "; Habitat description: ", C149, ") - Within 1-mi of a CNDDB/SCE/USFS occurrence record (", VLOOKUP(A149, [1]!Table9[#All], 34, FALSE), "). " ))</f>
        <v xml:space="preserve">Belding's savannah sparrow (SE; Habitat description: coastal salt marshes) - Within 1-mi of a CNDDB/SCE/USFS occurrence record (--). </v>
      </c>
      <c r="K149" s="10" t="str">
        <f>IF(D149="No", "-- ", VLOOKUP(A149, [1]!Table9[#All], 35, FALSE))</f>
        <v>--</v>
      </c>
      <c r="L149" s="12" t="str">
        <f>IF(D149="No", "--", VLOOKUP(A149, [1]!Table9[#All], 28, FALSE))</f>
        <v>--</v>
      </c>
      <c r="M149" s="11" t="str">
        <f>IF(D149="No", "Not discussed on USFS. ", _xlfn.CONCAT(A149, " (", VLOOKUP(A149, [1]!Table9[#All], 11, FALSE), "; Habitat description: ", C149, ") - Within 1-mi of a CNDDB/SCE/USFS occurrence record (", VLOOKUP(A149, [1]!Table9[#All], 27, FALSE), "). " ))</f>
        <v xml:space="preserve">Belding's savannah sparrow (SE; Habitat description: coastal salt marshes) - Within 1-mi of a CNDDB/SCE/USFS occurrence record (--). </v>
      </c>
      <c r="N149" s="10" t="str">
        <f>IF(D149="No", "-- ", VLOOKUP(A149, [1]!Table9[#All], 29, FALSE))</f>
        <v>Notify SME if found on USFS</v>
      </c>
      <c r="O149" s="10" t="str">
        <f>IF(D149="No", "--", VLOOKUP(A149, [1]!Table9[#All], 30, FALSE))</f>
        <v>Notify SME if found on USFS</v>
      </c>
      <c r="P149" s="7" t="str">
        <f>IF(D149="No", "Not discussed on USFS. ", IF(VLOOKUP(A149, [1]!Table9[#All], 31, FALSE)="--", "--",  _xlfn.CONCAT(A149, " (", VLOOKUP(A149, [1]!Table9[#All], 11, FALSE), "; Habitat description: ", C149, ") - Within 1-mi of a CNDDB/SCE/USFS occurrence record (", VLOOKUP(A149, [1]!Table9[#All], 31, FALSE), "). " )))</f>
        <v>--</v>
      </c>
      <c r="Q149" s="6" t="str">
        <f>IF(D149="No", "Not discussed on USFS. ", IF(VLOOKUP(A149, [1]!Table9[#All], 31, FALSE)="--", "--",  VLOOKUP(A149, [1]!Table9[#All], 32, FALSE)))</f>
        <v>--</v>
      </c>
      <c r="R149" s="6" t="str">
        <f>IF(D149="No", "Not discussed on USFS. ", IF(VLOOKUP(A149, [1]!Table9[#All], 31, FALSE)="--", "--", VLOOKUP(A149, [1]!Table9[#All], 33, FALSE)))</f>
        <v>--</v>
      </c>
      <c r="S149" s="9" t="s">
        <v>2</v>
      </c>
      <c r="T149" s="8" t="s">
        <v>2</v>
      </c>
      <c r="U149" s="8" t="s">
        <v>2</v>
      </c>
      <c r="V149" s="7" t="s">
        <v>2</v>
      </c>
      <c r="W149" s="6" t="s">
        <v>2</v>
      </c>
      <c r="X149" s="6" t="s">
        <v>2</v>
      </c>
    </row>
    <row r="150" spans="1:24" ht="156" x14ac:dyDescent="0.2">
      <c r="A150" s="20" t="s">
        <v>2228</v>
      </c>
      <c r="B150" s="20" t="str">
        <f>VLOOKUP(A150, [1]!Table9[#All], 2, FALSE)</f>
        <v>Limnanthes floccosa ssp. bellingeriana</v>
      </c>
      <c r="C150" s="18" t="str">
        <f>VLOOKUP(A150, [1]!Table9[#All], 13, FALSE)</f>
        <v>vernal pool edges, meadows</v>
      </c>
      <c r="D150" s="17" t="str">
        <f>IF(ISNUMBER(SEARCH("1",VLOOKUP(A150, [1]!Table9[#All], 4, FALSE))), "Yes", "No")</f>
        <v>Yes</v>
      </c>
      <c r="E150" s="16" t="str">
        <f>VLOOKUP(A150, [1]!Table9[#All], 3, FALSE)</f>
        <v>Plant</v>
      </c>
      <c r="F150" s="15" t="str">
        <f>VLOOKUP(A150, [1]!Table9[#All], 26, FALSE)</f>
        <v>Formula</v>
      </c>
      <c r="G150" s="15" t="str">
        <f>IF(D150="No", "--",VLOOKUP(A150, [1]!Table9[#All], 25, FALSE))</f>
        <v>Work area</v>
      </c>
      <c r="H150" s="14" t="str">
        <f>IF(D150="No", "Not discussed on USFS. ", VLOOKUP(A150, [1]!Table9[#All], 24, FALSE))</f>
        <v>--</v>
      </c>
      <c r="I150" s="14" t="str">
        <f>IF(NOT(ISBLANK(#REF!)),  "Pre-activity Survey Required", "")</f>
        <v>Pre-activity Survey Required</v>
      </c>
      <c r="J150" s="13" t="str">
        <f>IF(D150="No", "Not discussed on USFS. ", _xlfn.CONCAT(A150, " (", VLOOKUP(A150, [1]!Table9[#All], 11, FALSE), "; Habitat description: ", C150, ") - Within 1-mi of a CNDDB/SCE/USFS occurrence record (", VLOOKUP(A150, [1]!Table9[#All], 34, FALSE), "). " ))</f>
        <v xml:space="preserve">Bellinger's meadowfoam (FSS; CRPR 1B.2, Blooming Period: Mar - Jun; Habitat description: vernal pool edges, meadows) - Within 1-mi of a CNDDB/SCE/USFS occurrence record (unsuitable habitat). </v>
      </c>
      <c r="K150" s="10" t="str">
        <f>IF(D150="No", "-- ", VLOOKUP(A150, [1]!Table9[#All], 35, FALSE))</f>
        <v>Standard OMP BMPs.</v>
      </c>
      <c r="L150" s="12" t="str">
        <f>IF(D150="No", "--", VLOOKUP(A150, [1]!Table9[#All], 28, FALSE))</f>
        <v>IIB</v>
      </c>
      <c r="M150" s="11" t="str">
        <f>IF(D150="No", "Not discussed on USFS. ", _xlfn.CONCAT(A150, " (", VLOOKUP(A150, [1]!Table9[#All], 11, FALSE), "; Habitat description: ", C150, ") - Within 1-mi of a CNDDB/SCE/USFS occurrence record (", VLOOKUP(A150, [1]!Table9[#All], 27, FALSE), "). " ))</f>
        <v xml:space="preserve">Bellinger's meadowfoam (FSS; CRPR 1B.2, Blooming Period: Mar - Jun; Habitat description: vernal pool edges, meadows) - Within 1-mi of a CNDDB/SCE/USFS occurrence record (habitat present). </v>
      </c>
      <c r="N150" s="10" t="str">
        <f>IF(D150="No", "-- ", VLOOKUP(A150, [1]!Table9[#All], 29, FALSE))</f>
        <v xml:space="preserve">BE BMP Plant-1(a)(c-d); 
General Measures and Standard OMP BMPs. </v>
      </c>
      <c r="O150" s="10" t="str">
        <f>IF(D150="No", "--", VLOOKUP(A150, [1]!Table9[#All], 30, FALSE))</f>
        <v xml:space="preserve">Pre-Activity Survey (Bellinger's meadowfoam): A biological survey is required. 
FSS Plant Avoidance (Bellinger's meadowfoam): If Bellinger's meadowfoam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0" s="7" t="str">
        <f>IF(D150="No", "Not discussed on USFS. ", IF(VLOOKUP(A150, [1]!Table9[#All], 31, FALSE)="--", "--",  _xlfn.CONCAT(A150, " (", VLOOKUP(A150, [1]!Table9[#All], 11, FALSE), "; Habitat description: ", C150, ") - Within 1-mi of a CNDDB/SCE/USFS occurrence record (", VLOOKUP(A150, [1]!Table9[#All], 31, FALSE), "). " )))</f>
        <v>--</v>
      </c>
      <c r="Q150" s="6" t="str">
        <f>IF(D150="No", "Not discussed on USFS. ", IF(VLOOKUP(A150, [1]!Table9[#All], 31, FALSE)="--", "--",  VLOOKUP(A150, [1]!Table9[#All], 32, FALSE)))</f>
        <v>--</v>
      </c>
      <c r="R150" s="6" t="str">
        <f>IF(D150="No", "Not discussed on USFS. ", IF(VLOOKUP(A150, [1]!Table9[#All], 31, FALSE)="--", "--", VLOOKUP(A150, [1]!Table9[#All], 33, FALSE)))</f>
        <v>--</v>
      </c>
      <c r="S150" s="9" t="s">
        <v>2</v>
      </c>
      <c r="T150" s="8" t="s">
        <v>2</v>
      </c>
      <c r="U150" s="8" t="s">
        <v>2</v>
      </c>
      <c r="V150" s="7" t="s">
        <v>2</v>
      </c>
      <c r="W150" s="6" t="s">
        <v>2</v>
      </c>
      <c r="X150" s="6" t="s">
        <v>2</v>
      </c>
    </row>
    <row r="151" spans="1:24" ht="80" x14ac:dyDescent="0.2">
      <c r="A151" s="20" t="s">
        <v>2227</v>
      </c>
      <c r="B151" s="20" t="str">
        <f>VLOOKUP(A151, [1]!Table9[#All], 2, FALSE)</f>
        <v>Artemisiospiza belli belli</v>
      </c>
      <c r="C151" s="18" t="str">
        <f>VLOOKUP(A151, [1]!Table9[#All], 13, FALSE)</f>
        <v>coastal sagebrush, chamise chaparral and coastal sage scrub, mostly drier inland habitat</v>
      </c>
      <c r="D151" s="17" t="str">
        <f>IF(ISNUMBER(SEARCH("1",VLOOKUP(A151, [1]!Table9[#All], 4, FALSE))), "Yes", "No")</f>
        <v>No</v>
      </c>
      <c r="E151" s="16" t="str">
        <f>VLOOKUP(A151, [1]!Table9[#All], 3, FALSE)</f>
        <v>Bird</v>
      </c>
      <c r="F151" s="15" t="str">
        <f>VLOOKUP(A151, [1]!Table9[#All], 26, FALSE)</f>
        <v>Formula</v>
      </c>
      <c r="G151" s="15" t="str">
        <f>IF(D151="No", "--",VLOOKUP(A151, [1]!Table9[#All], 25, FALSE))</f>
        <v>--</v>
      </c>
      <c r="H151" s="14" t="str">
        <f>IF(D151="No", "Not discussed on USFS. ", VLOOKUP(A151, [1]!Table9[#All], 24, FALSE))</f>
        <v xml:space="preserve">Not discussed on USFS. </v>
      </c>
      <c r="I151" s="14" t="str">
        <f>IF(NOT(ISBLANK(#REF!)),  "Pre-activity Survey Required", "")</f>
        <v>Pre-activity Survey Required</v>
      </c>
      <c r="J151" s="13" t="str">
        <f>IF(D151="No", "Not discussed on USFS. ", _xlfn.CONCAT(A151, " (", VLOOKUP(A151, [1]!Table9[#All], 11, FALSE), "; Habitat description: ", C151, ") - Within 1-mi of a CNDDB/SCE/USFS occurrence record (", VLOOKUP(A151, [1]!Table9[#All], 34, FALSE), "). " ))</f>
        <v xml:space="preserve">Not discussed on USFS. </v>
      </c>
      <c r="K151" s="10" t="str">
        <f>IF(D151="No", "-- ", VLOOKUP(A151, [1]!Table9[#All], 35, FALSE))</f>
        <v xml:space="preserve">-- </v>
      </c>
      <c r="L151" s="12" t="str">
        <f>IF(D151="No", "--", VLOOKUP(A151, [1]!Table9[#All], 28, FALSE))</f>
        <v>--</v>
      </c>
      <c r="M151" s="11" t="str">
        <f>IF(D151="No", "Not discussed on USFS. ", _xlfn.CONCAT(A151, " (", VLOOKUP(A151, [1]!Table9[#All], 11, FALSE), "; Habitat description: ", C151, ") - Within 1-mi of a CNDDB/SCE/USFS occurrence record (", VLOOKUP(A151, [1]!Table9[#All], 27, FALSE), "). " ))</f>
        <v xml:space="preserve">Not discussed on USFS. </v>
      </c>
      <c r="N151" s="10" t="str">
        <f>IF(D151="No", "-- ", VLOOKUP(A151, [1]!Table9[#All], 29, FALSE))</f>
        <v xml:space="preserve">-- </v>
      </c>
      <c r="O151" s="10" t="str">
        <f>IF(D151="No", "--", VLOOKUP(A151, [1]!Table9[#All], 30, FALSE))</f>
        <v>--</v>
      </c>
      <c r="P151" s="7" t="str">
        <f>IF(D151="No", "Not discussed on USFS. ", IF(VLOOKUP(A151, [1]!Table9[#All], 31, FALSE)="--", "--",  _xlfn.CONCAT(A151, " (", VLOOKUP(A151, [1]!Table9[#All], 11, FALSE), "; Habitat description: ", C151, ") - Within 1-mi of a CNDDB/SCE/USFS occurrence record (", VLOOKUP(A151, [1]!Table9[#All], 31, FALSE), "). " )))</f>
        <v xml:space="preserve">Not discussed on USFS. </v>
      </c>
      <c r="Q151" s="6" t="str">
        <f>IF(D151="No", "Not discussed on USFS. ", IF(VLOOKUP(A151, [1]!Table9[#All], 31, FALSE)="--", "--",  VLOOKUP(A151, [1]!Table9[#All], 32, FALSE)))</f>
        <v xml:space="preserve">Not discussed on USFS. </v>
      </c>
      <c r="R151" s="6" t="str">
        <f>IF(D151="No", "Not discussed on USFS. ", IF(VLOOKUP(A151, [1]!Table9[#All], 31, FALSE)="--", "--", VLOOKUP(A151, [1]!Table9[#All], 33, FALSE)))</f>
        <v xml:space="preserve">Not discussed on USFS. </v>
      </c>
      <c r="S151" s="9" t="s">
        <v>2</v>
      </c>
      <c r="T151" s="8" t="s">
        <v>2</v>
      </c>
      <c r="U151" s="8" t="s">
        <v>2</v>
      </c>
      <c r="V151" s="7" t="s">
        <v>2</v>
      </c>
      <c r="W151" s="6" t="s">
        <v>2</v>
      </c>
      <c r="X151" s="6" t="s">
        <v>2</v>
      </c>
    </row>
    <row r="152" spans="1:24" ht="48" x14ac:dyDescent="0.2">
      <c r="A152" s="20" t="s">
        <v>2226</v>
      </c>
      <c r="B152" s="20" t="str">
        <f>VLOOKUP(A152, [1]!Table9[#All], 2, FALSE)</f>
        <v>Eriogonum nudum var. decurrens</v>
      </c>
      <c r="C152" s="18" t="str">
        <f>VLOOKUP(A152, [1]!Table9[#All], 13, FALSE)</f>
        <v>sand, woodland, forest, chaparral</v>
      </c>
      <c r="D152" s="17" t="str">
        <f>IF(ISNUMBER(SEARCH("1",VLOOKUP(A152, [1]!Table9[#All], 4, FALSE))), "Yes", "No")</f>
        <v>No</v>
      </c>
      <c r="E152" s="16" t="str">
        <f>VLOOKUP(A152, [1]!Table9[#All], 3, FALSE)</f>
        <v>Plant</v>
      </c>
      <c r="F152" s="15" t="str">
        <f>VLOOKUP(A152, [1]!Table9[#All], 26, FALSE)</f>
        <v>Formula</v>
      </c>
      <c r="G152" s="15" t="str">
        <f>IF(D152="No", "--",VLOOKUP(A152, [1]!Table9[#All], 25, FALSE))</f>
        <v>--</v>
      </c>
      <c r="H152" s="14" t="str">
        <f>IF(D152="No", "Not discussed on USFS. ", VLOOKUP(A152, [1]!Table9[#All], 24, FALSE))</f>
        <v xml:space="preserve">Not discussed on USFS. </v>
      </c>
      <c r="I152" s="14" t="str">
        <f>IF(NOT(ISBLANK(#REF!)),  "Pre-activity Survey Required", "")</f>
        <v>Pre-activity Survey Required</v>
      </c>
      <c r="J152" s="13" t="str">
        <f>IF(D152="No", "Not discussed on USFS. ", _xlfn.CONCAT(A152, " (", VLOOKUP(A152, [1]!Table9[#All], 11, FALSE), "; Habitat description: ", C152, ") - Within 1-mi of a CNDDB/SCE/USFS occurrence record (", VLOOKUP(A152, [1]!Table9[#All], 34, FALSE), "). " ))</f>
        <v xml:space="preserve">Not discussed on USFS. </v>
      </c>
      <c r="K152" s="10" t="str">
        <f>IF(D152="No", "-- ", VLOOKUP(A152, [1]!Table9[#All], 35, FALSE))</f>
        <v xml:space="preserve">-- </v>
      </c>
      <c r="L152" s="12" t="str">
        <f>IF(D152="No", "--", VLOOKUP(A152, [1]!Table9[#All], 28, FALSE))</f>
        <v>--</v>
      </c>
      <c r="M152" s="11" t="str">
        <f>IF(D152="No", "Not discussed on USFS. ", _xlfn.CONCAT(A152, " (", VLOOKUP(A152, [1]!Table9[#All], 11, FALSE), "; Habitat description: ", C152, ") - Within 1-mi of a CNDDB/SCE/USFS occurrence record (", VLOOKUP(A152, [1]!Table9[#All], 27, FALSE), "). " ))</f>
        <v xml:space="preserve">Not discussed on USFS. </v>
      </c>
      <c r="N152" s="10" t="str">
        <f>IF(D152="No", "-- ", VLOOKUP(A152, [1]!Table9[#All], 29, FALSE))</f>
        <v xml:space="preserve">-- </v>
      </c>
      <c r="O152" s="10" t="str">
        <f>IF(D152="No", "--", VLOOKUP(A152, [1]!Table9[#All], 30, FALSE))</f>
        <v>--</v>
      </c>
      <c r="P152" s="7" t="str">
        <f>IF(D152="No", "Not discussed on USFS. ", IF(VLOOKUP(A152, [1]!Table9[#All], 31, FALSE)="--", "--",  _xlfn.CONCAT(A152, " (", VLOOKUP(A152, [1]!Table9[#All], 11, FALSE), "; Habitat description: ", C152, ") - Within 1-mi of a CNDDB/SCE/USFS occurrence record (", VLOOKUP(A152, [1]!Table9[#All], 31, FALSE), "). " )))</f>
        <v xml:space="preserve">Not discussed on USFS. </v>
      </c>
      <c r="Q152" s="6" t="str">
        <f>IF(D152="No", "Not discussed on USFS. ", IF(VLOOKUP(A152, [1]!Table9[#All], 31, FALSE)="--", "--",  VLOOKUP(A152, [1]!Table9[#All], 32, FALSE)))</f>
        <v xml:space="preserve">Not discussed on USFS. </v>
      </c>
      <c r="R152" s="6" t="str">
        <f>IF(D152="No", "Not discussed on USFS. ", IF(VLOOKUP(A152, [1]!Table9[#All], 31, FALSE)="--", "--", VLOOKUP(A152, [1]!Table9[#All], 33, FALSE)))</f>
        <v xml:space="preserve">Not discussed on USFS. </v>
      </c>
      <c r="S152" s="9" t="s">
        <v>2</v>
      </c>
      <c r="T152" s="8" t="s">
        <v>2</v>
      </c>
      <c r="U152" s="8" t="s">
        <v>2</v>
      </c>
      <c r="V152" s="7" t="s">
        <v>2</v>
      </c>
      <c r="W152" s="6" t="s">
        <v>2</v>
      </c>
      <c r="X152" s="6" t="s">
        <v>2</v>
      </c>
    </row>
    <row r="153" spans="1:24" ht="180" x14ac:dyDescent="0.2">
      <c r="A153" s="20" t="s">
        <v>2225</v>
      </c>
      <c r="B153" s="20" t="str">
        <f>VLOOKUP(A153, [1]!Table9[#All], 2, FALSE)</f>
        <v>Chorizanthe pungens var. hartwegiana</v>
      </c>
      <c r="C153" s="18" t="str">
        <f>VLOOKUP(A153, [1]!Table9[#All], 13, FALSE)</f>
        <v>sandy places, chaparral communities, woodlands</v>
      </c>
      <c r="D153" s="17" t="str">
        <f>IF(ISNUMBER(SEARCH("1",VLOOKUP(A153, [1]!Table9[#All], 4, FALSE))), "Yes", "No")</f>
        <v>Yes</v>
      </c>
      <c r="E153" s="16" t="str">
        <f>VLOOKUP(A153, [1]!Table9[#All], 3, FALSE)</f>
        <v>Plant</v>
      </c>
      <c r="F153" s="15" t="str">
        <f>VLOOKUP(A153, [1]!Table9[#All], 26, FALSE)</f>
        <v>Formula</v>
      </c>
      <c r="G153" s="15" t="str">
        <f>IF(D153="No", "--",VLOOKUP(A153, [1]!Table9[#All], 25, FALSE))</f>
        <v>Work area</v>
      </c>
      <c r="H153" s="14" t="str">
        <f>IF(D153="No", "Not discussed on USFS. ", VLOOKUP(A153, [1]!Table9[#All], 24, FALSE))</f>
        <v>--</v>
      </c>
      <c r="I153" s="14" t="str">
        <f>IF(NOT(ISBLANK(#REF!)),  "Pre-activity Survey Required", "")</f>
        <v>Pre-activity Survey Required</v>
      </c>
      <c r="J153" s="13" t="str">
        <f>IF(D153="No", "Not discussed on USFS. ", _xlfn.CONCAT(A153, " (", VLOOKUP(A153, [1]!Table9[#All], 11, FALSE), "; Habitat description: ", C153, ") - Within 1-mi of a CNDDB/SCE/USFS occurrence record (", VLOOKUP(A153, [1]!Table9[#All], 34, FALSE), "). " ))</f>
        <v xml:space="preserve">Ben Lomond spineflower (FE; CRPR 1B.1, Blooming Period: Apr - Jul; Habitat description: sandy places, chaparral communities, woodlands) - Within 1-mi of a CNDDB/SCE/USFS occurrence record (unsuitable habitat). </v>
      </c>
      <c r="K153" s="10" t="str">
        <f>IF(D153="No", "-- ", VLOOKUP(A153, [1]!Table9[#All], 35, FALSE))</f>
        <v xml:space="preserve">RPM Plant 1; 
Standard OMP BMPs. </v>
      </c>
      <c r="L153" s="12" t="str">
        <f>IF(D153="No", "--", VLOOKUP(A153, [1]!Table9[#All], 28, FALSE))</f>
        <v>IIB</v>
      </c>
      <c r="M153" s="11" t="str">
        <f>IF(D153="No", "Not discussed on USFS. ", _xlfn.CONCAT(A153, " (", VLOOKUP(A153, [1]!Table9[#All], 11, FALSE), "; Habitat description: ", C153, ") - Within 1-mi of a CNDDB/SCE/USFS occurrence record (", VLOOKUP(A153, [1]!Table9[#All], 27, FALSE), "). " ))</f>
        <v xml:space="preserve">Ben Lomond spineflower (FE; CRPR 1B.1, Blooming Period: Apr - Jul; Habitat description: sandy places, chaparral communities, woodlands) - Within 1-mi of a CNDDB/SCE/USFS occurrence record (habitat present). </v>
      </c>
      <c r="N153" s="10" t="str">
        <f>IF(D153="No", "-- ", VLOOKUP(A153, [1]!Table9[#All], 29, FALSE))</f>
        <v xml:space="preserve">RPM Plant-1-4; 
General Measures and Standard OMP BMPs. </v>
      </c>
      <c r="O153" s="10" t="str">
        <f>IF(D153="No", "--", VLOOKUP(A153, [1]!Table9[#All], 30, FALSE))</f>
        <v xml:space="preserve">Rare Plant Survey and Avoidance (Ben Lomond spineflower): A qualified botanist will conduct a rare plant survey for Ben Lomond spineflower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(Ben Lomond spineflower): Schedule all work in the year rare plant surveys are conducted. Work can occur only after rare plant surveys occur. If work gets delayed for a subsequent year, contact Environmental Services Department. 
General Measures and Standard OMP BMPs. </v>
      </c>
      <c r="P153" s="7" t="str">
        <f>IF(D153="No", "Not discussed on USFS. ", IF(VLOOKUP(A153, [1]!Table9[#All], 31, FALSE)="--", "--",  _xlfn.CONCAT(A153, " (", VLOOKUP(A153, [1]!Table9[#All], 11, FALSE), "; Habitat description: ", C153, ") - Within 1-mi of a CNDDB/SCE/USFS occurrence record (", VLOOKUP(A153, [1]!Table9[#All], 31, FALSE), "). " )))</f>
        <v>--</v>
      </c>
      <c r="Q153" s="6" t="str">
        <f>IF(D153="No", "Not discussed on USFS. ", IF(VLOOKUP(A153, [1]!Table9[#All], 31, FALSE)="--", "--",  VLOOKUP(A153, [1]!Table9[#All], 32, FALSE)))</f>
        <v>--</v>
      </c>
      <c r="R153" s="6" t="str">
        <f>IF(D153="No", "Not discussed on USFS. ", IF(VLOOKUP(A153, [1]!Table9[#All], 31, FALSE)="--", "--", VLOOKUP(A153, [1]!Table9[#All], 33, FALSE)))</f>
        <v>--</v>
      </c>
      <c r="S153" s="9" t="s">
        <v>2</v>
      </c>
      <c r="T153" s="8" t="s">
        <v>2</v>
      </c>
      <c r="U153" s="8" t="s">
        <v>2</v>
      </c>
      <c r="V153" s="7" t="s">
        <v>2</v>
      </c>
      <c r="W153" s="6" t="s">
        <v>2</v>
      </c>
      <c r="X153" s="6" t="s">
        <v>2</v>
      </c>
    </row>
    <row r="154" spans="1:24" ht="64" x14ac:dyDescent="0.2">
      <c r="A154" s="20" t="s">
        <v>2224</v>
      </c>
      <c r="B154" s="20" t="str">
        <f>VLOOKUP(A154, [1]!Table9[#All], 2, FALSE)</f>
        <v>Toxostoma bendirei</v>
      </c>
      <c r="C154" s="18" t="str">
        <f>VLOOKUP(A154, [1]!Table9[#All], 13, FALSE)</f>
        <v>arid grasslands, shrublands in deserts and Joshua tree stands</v>
      </c>
      <c r="D154" s="17" t="str">
        <f>IF(ISNUMBER(SEARCH("1",VLOOKUP(A154, [1]!Table9[#All], 4, FALSE))), "Yes", "No")</f>
        <v>No</v>
      </c>
      <c r="E154" s="16" t="str">
        <f>VLOOKUP(A154, [1]!Table9[#All], 3, FALSE)</f>
        <v>Bird</v>
      </c>
      <c r="F154" s="15" t="str">
        <f>VLOOKUP(A154, [1]!Table9[#All], 26, FALSE)</f>
        <v>Formula</v>
      </c>
      <c r="G154" s="15" t="str">
        <f>IF(D154="No", "--",VLOOKUP(A154, [1]!Table9[#All], 25, FALSE))</f>
        <v>--</v>
      </c>
      <c r="H154" s="14" t="str">
        <f>IF(D154="No", "Not discussed on USFS. ", VLOOKUP(A154, [1]!Table9[#All], 24, FALSE))</f>
        <v xml:space="preserve">Not discussed on USFS. </v>
      </c>
      <c r="I154" s="14" t="str">
        <f>IF(NOT(ISBLANK(#REF!)),  "Pre-activity Survey Required", "")</f>
        <v>Pre-activity Survey Required</v>
      </c>
      <c r="J154" s="13" t="str">
        <f>IF(D154="No", "Not discussed on USFS. ", _xlfn.CONCAT(A154, " (", VLOOKUP(A154, [1]!Table9[#All], 11, FALSE), "; Habitat description: ", C154, ") - Within 1-mi of a CNDDB/SCE/USFS occurrence record (", VLOOKUP(A154, [1]!Table9[#All], 34, FALSE), "). " ))</f>
        <v xml:space="preserve">Not discussed on USFS. </v>
      </c>
      <c r="K154" s="10" t="str">
        <f>IF(D154="No", "-- ", VLOOKUP(A154, [1]!Table9[#All], 35, FALSE))</f>
        <v xml:space="preserve">-- </v>
      </c>
      <c r="L154" s="12" t="str">
        <f>IF(D154="No", "--", VLOOKUP(A154, [1]!Table9[#All], 28, FALSE))</f>
        <v>--</v>
      </c>
      <c r="M154" s="11" t="str">
        <f>IF(D154="No", "Not discussed on USFS. ", _xlfn.CONCAT(A154, " (", VLOOKUP(A154, [1]!Table9[#All], 11, FALSE), "; Habitat description: ", C154, ") - Within 1-mi of a CNDDB/SCE/USFS occurrence record (", VLOOKUP(A154, [1]!Table9[#All], 27, FALSE), "). " ))</f>
        <v xml:space="preserve">Not discussed on USFS. </v>
      </c>
      <c r="N154" s="10" t="str">
        <f>IF(D154="No", "-- ", VLOOKUP(A154, [1]!Table9[#All], 29, FALSE))</f>
        <v xml:space="preserve">-- </v>
      </c>
      <c r="O154" s="10" t="str">
        <f>IF(D154="No", "--", VLOOKUP(A154, [1]!Table9[#All], 30, FALSE))</f>
        <v>--</v>
      </c>
      <c r="P154" s="7" t="str">
        <f>IF(D154="No", "Not discussed on USFS. ", IF(VLOOKUP(A154, [1]!Table9[#All], 31, FALSE)="--", "--",  _xlfn.CONCAT(A154, " (", VLOOKUP(A154, [1]!Table9[#All], 11, FALSE), "; Habitat description: ", C154, ") - Within 1-mi of a CNDDB/SCE/USFS occurrence record (", VLOOKUP(A154, [1]!Table9[#All], 31, FALSE), "). " )))</f>
        <v xml:space="preserve">Not discussed on USFS. </v>
      </c>
      <c r="Q154" s="6" t="str">
        <f>IF(D154="No", "Not discussed on USFS. ", IF(VLOOKUP(A154, [1]!Table9[#All], 31, FALSE)="--", "--",  VLOOKUP(A154, [1]!Table9[#All], 32, FALSE)))</f>
        <v xml:space="preserve">Not discussed on USFS. </v>
      </c>
      <c r="R154" s="6" t="str">
        <f>IF(D154="No", "Not discussed on USFS. ", IF(VLOOKUP(A154, [1]!Table9[#All], 31, FALSE)="--", "--", VLOOKUP(A154, [1]!Table9[#All], 33, FALSE)))</f>
        <v xml:space="preserve">Not discussed on USFS. </v>
      </c>
      <c r="S154" s="9" t="s">
        <v>2</v>
      </c>
      <c r="T154" s="8" t="s">
        <v>2</v>
      </c>
      <c r="U154" s="8" t="s">
        <v>2</v>
      </c>
      <c r="V154" s="7" t="s">
        <v>2</v>
      </c>
      <c r="W154" s="6" t="s">
        <v>2</v>
      </c>
      <c r="X154" s="6" t="s">
        <v>2</v>
      </c>
    </row>
    <row r="155" spans="1:24" ht="132" x14ac:dyDescent="0.2">
      <c r="A155" s="20" t="s">
        <v>2223</v>
      </c>
      <c r="B155" s="20" t="str">
        <f>VLOOKUP(A155, [1]!Table9[#All], 2, FALSE)</f>
        <v>Bensoniella oregona</v>
      </c>
      <c r="C155" s="18" t="str">
        <f>VLOOKUP(A155, [1]!Table9[#All], 13, FALSE)</f>
        <v>wet meadows, bogs, shady forests</v>
      </c>
      <c r="D155" s="17" t="str">
        <f>IF(ISNUMBER(SEARCH("1",VLOOKUP(A155, [1]!Table9[#All], 4, FALSE))), "Yes", "No")</f>
        <v>Yes</v>
      </c>
      <c r="E155" s="16" t="str">
        <f>VLOOKUP(A155, [1]!Table9[#All], 3, FALSE)</f>
        <v>Plant</v>
      </c>
      <c r="F155" s="15" t="str">
        <f>VLOOKUP(A155, [1]!Table9[#All], 26, FALSE)</f>
        <v>Formula</v>
      </c>
      <c r="G155" s="15" t="str">
        <f>IF(D155="No", "--",VLOOKUP(A155, [1]!Table9[#All], 25, FALSE))</f>
        <v>Work area</v>
      </c>
      <c r="H155" s="14" t="str">
        <f>IF(D155="No", "Not discussed on USFS. ", VLOOKUP(A155, [1]!Table9[#All], 24, FALSE))</f>
        <v>--</v>
      </c>
      <c r="I155" s="14" t="str">
        <f>IF(NOT(ISBLANK(#REF!)),  "Pre-activity Survey Required", "")</f>
        <v>Pre-activity Survey Required</v>
      </c>
      <c r="J155" s="13" t="str">
        <f>IF(D155="No", "Not discussed on USFS. ", _xlfn.CONCAT(A155, " (", VLOOKUP(A155, [1]!Table9[#All], 11, FALSE), "; Habitat description: ", C155, ") - Within 1-mi of a CNDDB/SCE/USFS occurrence record (", VLOOKUP(A155, [1]!Table9[#All], 34, FALSE), "). " ))</f>
        <v xml:space="preserve">Bensoniella (SR; FSS; CRPR 1B.1, Blooming Period: May - Jun; Habitat description: wet meadows, bogs, shady forests) - Within 1-mi of a CNDDB/SCE/USFS occurrence record (unsuitable habitat). </v>
      </c>
      <c r="K155" s="10" t="str">
        <f>IF(D155="No", "-- ", VLOOKUP(A155, [1]!Table9[#All], 35, FALSE))</f>
        <v>Standard OMP BMPs.</v>
      </c>
      <c r="L155" s="12" t="str">
        <f>IF(D155="No", "--", VLOOKUP(A155, [1]!Table9[#All], 28, FALSE))</f>
        <v>IIB</v>
      </c>
      <c r="M155" s="11" t="str">
        <f>IF(D155="No", "Not discussed on USFS. ", _xlfn.CONCAT(A155, " (", VLOOKUP(A155, [1]!Table9[#All], 11, FALSE), "; Habitat description: ", C155, ") - Within 1-mi of a CNDDB/SCE/USFS occurrence record (", VLOOKUP(A155, [1]!Table9[#All], 27, FALSE), "). " ))</f>
        <v xml:space="preserve">Bensoniella (SR; FSS; CRPR 1B.1, Blooming Period: May - Jun; Habitat description: wet meadows, bogs, shady forests) - Within 1-mi of a CNDDB/SCE/USFS occurrence record (habitat present). </v>
      </c>
      <c r="N155" s="10" t="str">
        <f>IF(D155="No", "-- ", VLOOKUP(A155, [1]!Table9[#All], 29, FALSE))</f>
        <v xml:space="preserve">BE BMP Plant-1(a); 
General Measures and Standard OMP BMPs. </v>
      </c>
      <c r="O155" s="10" t="str">
        <f>IF(D155="No", "--", VLOOKUP(A155, [1]!Table9[#All], 30, FALSE))</f>
        <v xml:space="preserve">Pre-Activity Survey (Bensoniella): A biological survey is required. 
State Threatened Plant Avoidance (Bensoniella): If Bensoniellais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55" s="7" t="str">
        <f>IF(D155="No", "Not discussed on USFS. ", IF(VLOOKUP(A155, [1]!Table9[#All], 31, FALSE)="--", "--",  _xlfn.CONCAT(A155, " (", VLOOKUP(A155, [1]!Table9[#All], 11, FALSE), "; Habitat description: ", C155, ") - Within 1-mi of a CNDDB/SCE/USFS occurrence record (", VLOOKUP(A155, [1]!Table9[#All], 31, FALSE), "). " )))</f>
        <v>--</v>
      </c>
      <c r="Q155" s="6" t="str">
        <f>IF(D155="No", "Not discussed on USFS. ", IF(VLOOKUP(A155, [1]!Table9[#All], 31, FALSE)="--", "--",  VLOOKUP(A155, [1]!Table9[#All], 32, FALSE)))</f>
        <v>--</v>
      </c>
      <c r="R155" s="6" t="str">
        <f>IF(D155="No", "Not discussed on USFS. ", IF(VLOOKUP(A155, [1]!Table9[#All], 31, FALSE)="--", "--", VLOOKUP(A155, [1]!Table9[#All], 33, FALSE)))</f>
        <v>--</v>
      </c>
      <c r="S155" s="9" t="s">
        <v>2</v>
      </c>
      <c r="T155" s="8" t="s">
        <v>2</v>
      </c>
      <c r="U155" s="8" t="s">
        <v>2</v>
      </c>
      <c r="V155" s="7" t="s">
        <v>2</v>
      </c>
      <c r="W155" s="6" t="s">
        <v>2</v>
      </c>
      <c r="X155" s="6" t="s">
        <v>2</v>
      </c>
    </row>
    <row r="156" spans="1:24" ht="48" x14ac:dyDescent="0.2">
      <c r="A156" s="20" t="s">
        <v>2222</v>
      </c>
      <c r="B156" s="20" t="str">
        <f>VLOOKUP(A156, [1]!Table9[#All], 2, FALSE)</f>
        <v>Amsinckia lunaris</v>
      </c>
      <c r="C156" s="18" t="str">
        <f>VLOOKUP(A156, [1]!Table9[#All], 13, FALSE)</f>
        <v>gravelly slopes, grassland, openings in woodland</v>
      </c>
      <c r="D156" s="17" t="str">
        <f>IF(ISNUMBER(SEARCH("1",VLOOKUP(A156, [1]!Table9[#All], 4, FALSE))), "Yes", "No")</f>
        <v>No</v>
      </c>
      <c r="E156" s="16" t="str">
        <f>VLOOKUP(A156, [1]!Table9[#All], 3, FALSE)</f>
        <v>Plant</v>
      </c>
      <c r="F156" s="15" t="str">
        <f>VLOOKUP(A156, [1]!Table9[#All], 26, FALSE)</f>
        <v>Formula</v>
      </c>
      <c r="G156" s="15" t="str">
        <f>IF(D156="No", "--",VLOOKUP(A156, [1]!Table9[#All], 25, FALSE))</f>
        <v>--</v>
      </c>
      <c r="H156" s="14" t="str">
        <f>IF(D156="No", "Not discussed on USFS. ", VLOOKUP(A156, [1]!Table9[#All], 24, FALSE))</f>
        <v xml:space="preserve">Not discussed on USFS. </v>
      </c>
      <c r="I156" s="14" t="str">
        <f>IF(NOT(ISBLANK(#REF!)),  "Pre-activity Survey Required", "")</f>
        <v>Pre-activity Survey Required</v>
      </c>
      <c r="J156" s="13" t="str">
        <f>IF(D156="No", "Not discussed on USFS. ", _xlfn.CONCAT(A156, " (", VLOOKUP(A156, [1]!Table9[#All], 11, FALSE), "; Habitat description: ", C156, ") - Within 1-mi of a CNDDB/SCE/USFS occurrence record (", VLOOKUP(A156, [1]!Table9[#All], 34, FALSE), "). " ))</f>
        <v xml:space="preserve">Not discussed on USFS. </v>
      </c>
      <c r="K156" s="10" t="str">
        <f>IF(D156="No", "-- ", VLOOKUP(A156, [1]!Table9[#All], 35, FALSE))</f>
        <v xml:space="preserve">-- </v>
      </c>
      <c r="L156" s="12" t="str">
        <f>IF(D156="No", "--", VLOOKUP(A156, [1]!Table9[#All], 28, FALSE))</f>
        <v>--</v>
      </c>
      <c r="M156" s="11" t="str">
        <f>IF(D156="No", "Not discussed on USFS. ", _xlfn.CONCAT(A156, " (", VLOOKUP(A156, [1]!Table9[#All], 11, FALSE), "; Habitat description: ", C156, ") - Within 1-mi of a CNDDB/SCE/USFS occurrence record (", VLOOKUP(A156, [1]!Table9[#All], 27, FALSE), "). " ))</f>
        <v xml:space="preserve">Not discussed on USFS. </v>
      </c>
      <c r="N156" s="10" t="str">
        <f>IF(D156="No", "-- ", VLOOKUP(A156, [1]!Table9[#All], 29, FALSE))</f>
        <v xml:space="preserve">-- </v>
      </c>
      <c r="O156" s="10" t="str">
        <f>IF(D156="No", "--", VLOOKUP(A156, [1]!Table9[#All], 30, FALSE))</f>
        <v>--</v>
      </c>
      <c r="P156" s="7" t="str">
        <f>IF(D156="No", "Not discussed on USFS. ", IF(VLOOKUP(A156, [1]!Table9[#All], 31, FALSE)="--", "--",  _xlfn.CONCAT(A156, " (", VLOOKUP(A156, [1]!Table9[#All], 11, FALSE), "; Habitat description: ", C156, ") - Within 1-mi of a CNDDB/SCE/USFS occurrence record (", VLOOKUP(A156, [1]!Table9[#All], 31, FALSE), "). " )))</f>
        <v xml:space="preserve">Not discussed on USFS. </v>
      </c>
      <c r="Q156" s="6" t="str">
        <f>IF(D156="No", "Not discussed on USFS. ", IF(VLOOKUP(A156, [1]!Table9[#All], 31, FALSE)="--", "--",  VLOOKUP(A156, [1]!Table9[#All], 32, FALSE)))</f>
        <v xml:space="preserve">Not discussed on USFS. </v>
      </c>
      <c r="R156" s="6" t="str">
        <f>IF(D156="No", "Not discussed on USFS. ", IF(VLOOKUP(A156, [1]!Table9[#All], 31, FALSE)="--", "--", VLOOKUP(A156, [1]!Table9[#All], 33, FALSE)))</f>
        <v xml:space="preserve">Not discussed on USFS. </v>
      </c>
      <c r="S156" s="9" t="s">
        <v>2</v>
      </c>
      <c r="T156" s="8" t="s">
        <v>2</v>
      </c>
      <c r="U156" s="8" t="s">
        <v>2</v>
      </c>
      <c r="V156" s="7" t="s">
        <v>2</v>
      </c>
      <c r="W156" s="6" t="s">
        <v>2</v>
      </c>
      <c r="X156" s="6" t="s">
        <v>2</v>
      </c>
    </row>
    <row r="157" spans="1:24" ht="156" x14ac:dyDescent="0.2">
      <c r="A157" s="20" t="s">
        <v>2221</v>
      </c>
      <c r="B157" s="20" t="str">
        <f>VLOOKUP(A157, [1]!Table9[#All], 2, FALSE)</f>
        <v>Calystegia malacophylla var. berryi</v>
      </c>
      <c r="C157" s="18" t="str">
        <f>VLOOKUP(A157, [1]!Table9[#All], 13, FALSE)</f>
        <v>dry slopes, along streambanks, in chaparral, oak woodland, and coniferous forest</v>
      </c>
      <c r="D157" s="17" t="str">
        <f>IF(ISNUMBER(SEARCH("1",VLOOKUP(A157, [1]!Table9[#All], 4, FALSE))), "Yes", "No")</f>
        <v>Yes</v>
      </c>
      <c r="E157" s="16" t="str">
        <f>VLOOKUP(A157, [1]!Table9[#All], 3, FALSE)</f>
        <v>Plant</v>
      </c>
      <c r="F157" s="15" t="str">
        <f>VLOOKUP(A157, [1]!Table9[#All], 26, FALSE)</f>
        <v>Formula</v>
      </c>
      <c r="G157" s="15" t="str">
        <f>IF(D157="No", "--",VLOOKUP(A157, [1]!Table9[#All], 25, FALSE))</f>
        <v>Work area</v>
      </c>
      <c r="H157" s="14" t="str">
        <f>IF(D157="No", "Not discussed on USFS. ", VLOOKUP(A157, [1]!Table9[#All], 24, FALSE))</f>
        <v xml:space="preserve">Only discussed in INF, if reviewing INF apply same RPM's and language as other CRPR 1/2 plant receive. </v>
      </c>
      <c r="I157" s="14" t="str">
        <f>IF(NOT(ISBLANK(#REF!)),  "Pre-activity Survey Required", "")</f>
        <v>Pre-activity Survey Required</v>
      </c>
      <c r="J157" s="13" t="str">
        <f>IF(D157="No", "Not discussed on USFS. ", _xlfn.CONCAT(A157, " (", VLOOKUP(A157, [1]!Table9[#All], 11, FALSE), "; Habitat description: ", C157, ") - Within 1-mi of a CNDDB/SCE/USFS occurrence record (", VLOOKUP(A157, [1]!Table9[#All], 34, FALSE), "). " ))</f>
        <v xml:space="preserve">Berry's morning-glory (INF:SCC; CRPR 3.3, Blooming Period: Jun - Aug; Habitat description: dry slopes, along streambanks, in chaparral, oak woodland, and coniferous forest) - Within 1-mi of a CNDDB/SCE/USFS occurrence record (unsuitable habitat). </v>
      </c>
      <c r="K157" s="10" t="str">
        <f>IF(D157="No", "-- ", VLOOKUP(A157, [1]!Table9[#All], 35, FALSE))</f>
        <v>Standard OMP BMPs.</v>
      </c>
      <c r="L157" s="12" t="str">
        <f>IF(D157="No", "--", VLOOKUP(A157, [1]!Table9[#All], 28, FALSE))</f>
        <v>IIB</v>
      </c>
      <c r="M157" s="11" t="str">
        <f>IF(D157="No", "Not discussed on USFS. ", _xlfn.CONCAT(A157, " (", VLOOKUP(A157, [1]!Table9[#All], 11, FALSE), "; Habitat description: ", C157, ") - Within 1-mi of a CNDDB/SCE/USFS occurrence record (", VLOOKUP(A157, [1]!Table9[#All], 27, FALSE), "). " ))</f>
        <v xml:space="preserve">Berry's morning-glory (INF:SCC; CRPR 3.3, Blooming Period: Jun - Aug; Habitat description: dry slopes, along streambanks, in chaparral, oak woodland, and coniferous forest) - Within 1-mi of a CNDDB/SCE/USFS occurrence record (habitat present). </v>
      </c>
      <c r="N157" s="10" t="str">
        <f>IF(D157="No", "-- ", VLOOKUP(A157, [1]!Table9[#All], 29, FALSE))</f>
        <v xml:space="preserve">BE BMP Plant-1(a)(c-d); 
General Measures and Standard OMP BMPs. </v>
      </c>
      <c r="O157" s="10" t="str">
        <f>IF(D157="No", "--", VLOOKUP(A157, [1]!Table9[#All], 30, FALSE))</f>
        <v xml:space="preserve">Pre-Activity Survey (Berry's morning-glory): A biological survey is required. 
FSS Plant Avoidance (Berry's morning-glory): If Berry's morning-glory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7" s="7" t="str">
        <f>IF(D157="No", "Not discussed on USFS. ", IF(VLOOKUP(A157, [1]!Table9[#All], 31, FALSE)="--", "--",  _xlfn.CONCAT(A157, " (", VLOOKUP(A157, [1]!Table9[#All], 11, FALSE), "; Habitat description: ", C157, ") - Within 1-mi of a CNDDB/SCE/USFS occurrence record (", VLOOKUP(A157, [1]!Table9[#All], 31, FALSE), "). " )))</f>
        <v>--</v>
      </c>
      <c r="Q157" s="6" t="str">
        <f>IF(D157="No", "Not discussed on USFS. ", IF(VLOOKUP(A157, [1]!Table9[#All], 31, FALSE)="--", "--",  VLOOKUP(A157, [1]!Table9[#All], 32, FALSE)))</f>
        <v>--</v>
      </c>
      <c r="R157" s="6" t="str">
        <f>IF(D157="No", "Not discussed on USFS. ", IF(VLOOKUP(A157, [1]!Table9[#All], 31, FALSE)="--", "--", VLOOKUP(A157, [1]!Table9[#All], 33, FALSE)))</f>
        <v>--</v>
      </c>
      <c r="S157" s="9" t="s">
        <v>2</v>
      </c>
      <c r="T157" s="8" t="s">
        <v>2</v>
      </c>
      <c r="U157" s="8" t="s">
        <v>2</v>
      </c>
      <c r="V157" s="7" t="s">
        <v>2</v>
      </c>
      <c r="W157" s="6" t="s">
        <v>2</v>
      </c>
      <c r="X157" s="6" t="s">
        <v>2</v>
      </c>
    </row>
    <row r="158" spans="1:24" ht="64" x14ac:dyDescent="0.2">
      <c r="A158" s="20" t="s">
        <v>2220</v>
      </c>
      <c r="B158" s="20" t="str">
        <f>VLOOKUP(A158, [1]!Table9[#All], 2, FALSE)</f>
        <v>Dudleya abramsii ssp. bettinae</v>
      </c>
      <c r="C158" s="18" t="str">
        <f>VLOOKUP(A158, [1]!Table9[#All], 13, FALSE)</f>
        <v>rocky outcrops, scrub, chaparral, grassland</v>
      </c>
      <c r="D158" s="17" t="str">
        <f>IF(ISNUMBER(SEARCH("1",VLOOKUP(A158, [1]!Table9[#All], 4, FALSE))), "Yes", "No")</f>
        <v>No</v>
      </c>
      <c r="E158" s="16" t="str">
        <f>VLOOKUP(A158, [1]!Table9[#All], 3, FALSE)</f>
        <v>Plant</v>
      </c>
      <c r="F158" s="15" t="str">
        <f>VLOOKUP(A158, [1]!Table9[#All], 26, FALSE)</f>
        <v>Formula</v>
      </c>
      <c r="G158" s="15" t="str">
        <f>IF(D158="No", "--",VLOOKUP(A158, [1]!Table9[#All], 25, FALSE))</f>
        <v>--</v>
      </c>
      <c r="H158" s="14" t="str">
        <f>IF(D158="No", "Not discussed on USFS. ", VLOOKUP(A158, [1]!Table9[#All], 24, FALSE))</f>
        <v xml:space="preserve">Not discussed on USFS. </v>
      </c>
      <c r="I158" s="14" t="str">
        <f>IF(NOT(ISBLANK(#REF!)),  "Pre-activity Survey Required", "")</f>
        <v>Pre-activity Survey Required</v>
      </c>
      <c r="J158" s="13" t="str">
        <f>IF(D158="No", "Not discussed on USFS. ", _xlfn.CONCAT(A158, " (", VLOOKUP(A158, [1]!Table9[#All], 11, FALSE), "; Habitat description: ", C158, ") - Within 1-mi of a CNDDB/SCE/USFS occurrence record (", VLOOKUP(A158, [1]!Table9[#All], 34, FALSE), "). " ))</f>
        <v xml:space="preserve">Not discussed on USFS. </v>
      </c>
      <c r="K158" s="10" t="str">
        <f>IF(D158="No", "-- ", VLOOKUP(A158, [1]!Table9[#All], 35, FALSE))</f>
        <v xml:space="preserve">-- </v>
      </c>
      <c r="L158" s="12" t="str">
        <f>IF(D158="No", "--", VLOOKUP(A158, [1]!Table9[#All], 28, FALSE))</f>
        <v>--</v>
      </c>
      <c r="M158" s="11" t="str">
        <f>IF(D158="No", "Not discussed on USFS. ", _xlfn.CONCAT(A158, " (", VLOOKUP(A158, [1]!Table9[#All], 11, FALSE), "; Habitat description: ", C158, ") - Within 1-mi of a CNDDB/SCE/USFS occurrence record (", VLOOKUP(A158, [1]!Table9[#All], 27, FALSE), "). " ))</f>
        <v xml:space="preserve">Not discussed on USFS. </v>
      </c>
      <c r="N158" s="10" t="str">
        <f>IF(D158="No", "-- ", VLOOKUP(A158, [1]!Table9[#All], 29, FALSE))</f>
        <v xml:space="preserve">-- </v>
      </c>
      <c r="O158" s="10" t="str">
        <f>IF(D158="No", "--", VLOOKUP(A158, [1]!Table9[#All], 30, FALSE))</f>
        <v>--</v>
      </c>
      <c r="P158" s="7" t="str">
        <f>IF(D158="No", "Not discussed on USFS. ", IF(VLOOKUP(A158, [1]!Table9[#All], 31, FALSE)="--", "--",  _xlfn.CONCAT(A158, " (", VLOOKUP(A158, [1]!Table9[#All], 11, FALSE), "; Habitat description: ", C158, ") - Within 1-mi of a CNDDB/SCE/USFS occurrence record (", VLOOKUP(A158, [1]!Table9[#All], 31, FALSE), "). " )))</f>
        <v xml:space="preserve">Not discussed on USFS. </v>
      </c>
      <c r="Q158" s="6" t="str">
        <f>IF(D158="No", "Not discussed on USFS. ", IF(VLOOKUP(A158, [1]!Table9[#All], 31, FALSE)="--", "--",  VLOOKUP(A158, [1]!Table9[#All], 32, FALSE)))</f>
        <v xml:space="preserve">Not discussed on USFS. </v>
      </c>
      <c r="R158" s="6" t="str">
        <f>IF(D158="No", "Not discussed on USFS. ", IF(VLOOKUP(A158, [1]!Table9[#All], 31, FALSE)="--", "--", VLOOKUP(A158, [1]!Table9[#All], 33, FALSE)))</f>
        <v xml:space="preserve">Not discussed on USFS. </v>
      </c>
      <c r="S158" s="9" t="s">
        <v>2</v>
      </c>
      <c r="T158" s="8" t="s">
        <v>2</v>
      </c>
      <c r="U158" s="8" t="s">
        <v>2</v>
      </c>
      <c r="V158" s="7" t="s">
        <v>2</v>
      </c>
      <c r="W158" s="6" t="s">
        <v>2</v>
      </c>
      <c r="X158" s="6" t="s">
        <v>2</v>
      </c>
    </row>
    <row r="159" spans="1:24" ht="96" x14ac:dyDescent="0.2">
      <c r="A159" s="20" t="s">
        <v>2219</v>
      </c>
      <c r="B159" s="20" t="str">
        <f>VLOOKUP(A159, [1]!Table9[#All], 2, FALSE)</f>
        <v>Vespericola pressleyi</v>
      </c>
      <c r="C159" s="18" t="str">
        <f>VLOOKUP(A159, [1]!Table9[#All], 13, FALSE)</f>
        <v>forests of conifer and hardwood trees in permanently damp or moist areas near seeps, springs, and stable streams</v>
      </c>
      <c r="D159" s="17" t="str">
        <f>IF(ISNUMBER(SEARCH("1",VLOOKUP(A159, [1]!Table9[#All], 4, FALSE))), "Yes", "No")</f>
        <v>Yes</v>
      </c>
      <c r="E159" s="16" t="str">
        <f>VLOOKUP(A159, [1]!Table9[#All], 3, FALSE)</f>
        <v>Invertebrate</v>
      </c>
      <c r="F159" s="15" t="str">
        <f>VLOOKUP(A159, [1]!Table9[#All], 26, FALSE)</f>
        <v>Formula</v>
      </c>
      <c r="G159" s="15" t="str">
        <f>IF(D159="No", "--",VLOOKUP(A159, [1]!Table9[#All], 25, FALSE))</f>
        <v>Work area</v>
      </c>
      <c r="H159" s="14" t="str">
        <f>IF(D159="No", "Not discussed on USFS. ", VLOOKUP(A159, [1]!Table9[#All], 24, FALSE))</f>
        <v>--</v>
      </c>
      <c r="I159" s="14" t="str">
        <f>IF(NOT(ISBLANK(#REF!)),  "Pre-activity Survey Required", "")</f>
        <v>Pre-activity Survey Required</v>
      </c>
      <c r="J159" s="13" t="str">
        <f>IF(D159="No", "Not discussed on USFS. ", _xlfn.CONCAT(A159, " (", VLOOKUP(A159, [1]!Table9[#All], 11, FALSE), "; Habitat description: ", C159, ") - Within 1-mi of a CNDDB/SCE/USFS occurrence record (", VLOOKUP(A159, [1]!Table9[#All], 34, FALSE), "). " ))</f>
        <v xml:space="preserve">Big Bar hesperian (FSS; Habitat description: forests of conifer and hardwood trees in permanently damp or moist areas near seeps, springs, and stable streams) - Within 1-mi of a CNDDB/SCE/USFS occurrence record (unsuitable habitat). </v>
      </c>
      <c r="K159" s="10" t="str">
        <f>IF(D159="No", "-- ", VLOOKUP(A159, [1]!Table9[#All], 35, FALSE))</f>
        <v>Standard OMP BMPs.</v>
      </c>
      <c r="L159" s="12" t="str">
        <f>IF(D159="No", "--", VLOOKUP(A159, [1]!Table9[#All], 28, FALSE))</f>
        <v>IIB</v>
      </c>
      <c r="M159" s="11" t="str">
        <f>IF(D159="No", "Not discussed on USFS. ", _xlfn.CONCAT(A159, " (", VLOOKUP(A159, [1]!Table9[#All], 11, FALSE), "; Habitat description: ", C159, ") - Within 1-mi of a CNDDB/SCE/USFS occurrence record (", VLOOKUP(A159, [1]!Table9[#All], 27, FALSE), "). " ))</f>
        <v xml:space="preserve">Big Bar hesperian (FSS; Habitat description: forests of conifer and hardwood trees in permanently damp or moist areas near seeps, springs, and stable streams) - Within 1-mi of a CNDDB/SCE/USFS occurrence record (habitat present). </v>
      </c>
      <c r="N159" s="10" t="str">
        <f>IF(D159="No", "-- ", VLOOKUP(A159, [1]!Table9[#All], 29, FALSE))</f>
        <v xml:space="preserve">General Measures and Standard OMP BMPs. </v>
      </c>
      <c r="O159" s="10" t="str">
        <f>IF(D159="No", "--", VLOOKUP(A159, [1]!Table9[#All], 30, FALSE))</f>
        <v xml:space="preserve">General Measures and Standard OMP BMPs. </v>
      </c>
      <c r="P159" s="7" t="str">
        <f>IF(D159="No", "Not discussed on USFS. ", IF(VLOOKUP(A159, [1]!Table9[#All], 31, FALSE)="--", "--",  _xlfn.CONCAT(A159, " (", VLOOKUP(A159, [1]!Table9[#All], 11, FALSE), "; Habitat description: ", C159, ") - Within 1-mi of a CNDDB/SCE/USFS occurrence record (", VLOOKUP(A159, [1]!Table9[#All], 31, FALSE), "). " )))</f>
        <v>--</v>
      </c>
      <c r="Q159" s="6" t="str">
        <f>IF(D159="No", "Not discussed on USFS. ", IF(VLOOKUP(A159, [1]!Table9[#All], 31, FALSE)="--", "--",  VLOOKUP(A159, [1]!Table9[#All], 32, FALSE)))</f>
        <v>--</v>
      </c>
      <c r="R159" s="6" t="str">
        <f>IF(D159="No", "Not discussed on USFS. ", IF(VLOOKUP(A159, [1]!Table9[#All], 31, FALSE)="--", "--", VLOOKUP(A159, [1]!Table9[#All], 33, FALSE)))</f>
        <v>--</v>
      </c>
      <c r="S159" s="9" t="s">
        <v>2</v>
      </c>
      <c r="T159" s="8" t="s">
        <v>2</v>
      </c>
      <c r="U159" s="8" t="s">
        <v>2</v>
      </c>
      <c r="V159" s="7" t="s">
        <v>2</v>
      </c>
      <c r="W159" s="6" t="s">
        <v>2</v>
      </c>
      <c r="X159" s="6" t="s">
        <v>2</v>
      </c>
    </row>
    <row r="160" spans="1:24" ht="156" x14ac:dyDescent="0.2">
      <c r="A160" s="20" t="s">
        <v>2218</v>
      </c>
      <c r="B160" s="20" t="str">
        <f>VLOOKUP(A160, [1]!Table9[#All], 2, FALSE)</f>
        <v>Astragalus lentiginosus var. sierrae</v>
      </c>
      <c r="C160" s="18" t="str">
        <f>VLOOKUP(A160, [1]!Table9[#All], 13, FALSE)</f>
        <v>rocky meadows, woodland</v>
      </c>
      <c r="D160" s="17" t="str">
        <f>IF(ISNUMBER(SEARCH("1",VLOOKUP(A160, [1]!Table9[#All], 4, FALSE))), "Yes", "No")</f>
        <v>Yes</v>
      </c>
      <c r="E160" s="16" t="str">
        <f>VLOOKUP(A160, [1]!Table9[#All], 3, FALSE)</f>
        <v>Plant</v>
      </c>
      <c r="F160" s="15" t="str">
        <f>VLOOKUP(A160, [1]!Table9[#All], 26, FALSE)</f>
        <v>Formula</v>
      </c>
      <c r="G160" s="15" t="str">
        <f>IF(D160="No", "--",VLOOKUP(A160, [1]!Table9[#All], 25, FALSE))</f>
        <v>Work area</v>
      </c>
      <c r="H160" s="14" t="str">
        <f>IF(D160="No", "Not discussed on USFS. ", VLOOKUP(A160, [1]!Table9[#All], 24, FALSE))</f>
        <v>--</v>
      </c>
      <c r="I160" s="14" t="str">
        <f>IF(NOT(ISBLANK(#REF!)),  "Pre-activity Survey Required", "")</f>
        <v>Pre-activity Survey Required</v>
      </c>
      <c r="J160" s="13" t="str">
        <f>IF(D160="No", "Not discussed on USFS. ", _xlfn.CONCAT(A160, " (", VLOOKUP(A160, [1]!Table9[#All], 11, FALSE), "; Habitat description: ", C160, ") - Within 1-mi of a CNDDB/SCE/USFS occurrence record (", VLOOKUP(A160, [1]!Table9[#All], 34, FALSE), "). " ))</f>
        <v xml:space="preserve">Big Bear Valley milk-vetch (FSS; CRPR 1B.2, Blooming Period: Apr - Aug; Habitat description: rocky meadows, woodland) - Within 1-mi of a CNDDB/SCE/USFS occurrence record (unsuitable habitat). </v>
      </c>
      <c r="K160" s="10" t="str">
        <f>IF(D160="No", "-- ", VLOOKUP(A160, [1]!Table9[#All], 35, FALSE))</f>
        <v>Standard OMP BMPs.</v>
      </c>
      <c r="L160" s="12" t="str">
        <f>IF(D160="No", "--", VLOOKUP(A160, [1]!Table9[#All], 28, FALSE))</f>
        <v>IIB</v>
      </c>
      <c r="M160" s="11" t="str">
        <f>IF(D160="No", "Not discussed on USFS. ", _xlfn.CONCAT(A160, " (", VLOOKUP(A160, [1]!Table9[#All], 11, FALSE), "; Habitat description: ", C160, ") - Within 1-mi of a CNDDB/SCE/USFS occurrence record (", VLOOKUP(A160, [1]!Table9[#All], 27, FALSE), "). " ))</f>
        <v xml:space="preserve">Big Bear Valley milk-vetch (FSS; CRPR 1B.2, Blooming Period: Apr - Aug; Habitat description: rocky meadows, woodland) - Within 1-mi of a CNDDB/SCE/USFS occurrence record (habitat present). </v>
      </c>
      <c r="N160" s="10" t="str">
        <f>IF(D160="No", "-- ", VLOOKUP(A160, [1]!Table9[#All], 29, FALSE))</f>
        <v xml:space="preserve">BE BMP Plant-1(a)(c-d); 
General Measures and Standard OMP BMPs. </v>
      </c>
      <c r="O160" s="10" t="str">
        <f>IF(D160="No", "--", VLOOKUP(A160, [1]!Table9[#All], 30, FALSE))</f>
        <v xml:space="preserve">Pre-Activity Survey (Big Bear Valley milk-vetch): A biological survey is required. 
FSS Plant Avoidance (Big Bear Valley milk-vetch): If Big Bear Valley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0" s="7" t="str">
        <f>IF(D160="No", "Not discussed on USFS. ", IF(VLOOKUP(A160, [1]!Table9[#All], 31, FALSE)="--", "--",  _xlfn.CONCAT(A160, " (", VLOOKUP(A160, [1]!Table9[#All], 11, FALSE), "; Habitat description: ", C160, ") - Within 1-mi of a CNDDB/SCE/USFS occurrence record (", VLOOKUP(A160, [1]!Table9[#All], 31, FALSE), "). " )))</f>
        <v>--</v>
      </c>
      <c r="Q160" s="6" t="str">
        <f>IF(D160="No", "Not discussed on USFS. ", IF(VLOOKUP(A160, [1]!Table9[#All], 31, FALSE)="--", "--",  VLOOKUP(A160, [1]!Table9[#All], 32, FALSE)))</f>
        <v>--</v>
      </c>
      <c r="R160" s="6" t="str">
        <f>IF(D160="No", "Not discussed on USFS. ", IF(VLOOKUP(A160, [1]!Table9[#All], 31, FALSE)="--", "--", VLOOKUP(A160, [1]!Table9[#All], 33, FALSE)))</f>
        <v>--</v>
      </c>
      <c r="S160" s="9" t="s">
        <v>2</v>
      </c>
      <c r="T160" s="8" t="s">
        <v>2</v>
      </c>
      <c r="U160" s="8" t="s">
        <v>2</v>
      </c>
      <c r="V160" s="7" t="s">
        <v>2</v>
      </c>
      <c r="W160" s="6" t="s">
        <v>2</v>
      </c>
      <c r="X160" s="6" t="s">
        <v>2</v>
      </c>
    </row>
    <row r="161" spans="1:24" ht="156" x14ac:dyDescent="0.2">
      <c r="A161" s="20" t="s">
        <v>2217</v>
      </c>
      <c r="B161" s="20" t="str">
        <f>VLOOKUP(A161, [1]!Table9[#All], 2, FALSE)</f>
        <v>Phlox dolichantha</v>
      </c>
      <c r="C161" s="18" t="str">
        <f>VLOOKUP(A161, [1]!Table9[#All], 13, FALSE)</f>
        <v>open areas, rocky slopes, forests</v>
      </c>
      <c r="D161" s="17" t="str">
        <f>IF(ISNUMBER(SEARCH("1",VLOOKUP(A161, [1]!Table9[#All], 4, FALSE))), "Yes", "No")</f>
        <v>Yes</v>
      </c>
      <c r="E161" s="16" t="str">
        <f>VLOOKUP(A161, [1]!Table9[#All], 3, FALSE)</f>
        <v>Plant</v>
      </c>
      <c r="F161" s="15" t="str">
        <f>VLOOKUP(A161, [1]!Table9[#All], 26, FALSE)</f>
        <v>Formula</v>
      </c>
      <c r="G161" s="15" t="str">
        <f>IF(D161="No", "--",VLOOKUP(A161, [1]!Table9[#All], 25, FALSE))</f>
        <v>Work area</v>
      </c>
      <c r="H161" s="14" t="str">
        <f>IF(D161="No", "Not discussed on USFS. ", VLOOKUP(A161, [1]!Table9[#All], 24, FALSE))</f>
        <v>--</v>
      </c>
      <c r="I161" s="14" t="str">
        <f>IF(NOT(ISBLANK(#REF!)),  "Pre-activity Survey Required", "")</f>
        <v>Pre-activity Survey Required</v>
      </c>
      <c r="J161" s="13" t="str">
        <f>IF(D161="No", "Not discussed on USFS. ", _xlfn.CONCAT(A161, " (", VLOOKUP(A161, [1]!Table9[#All], 11, FALSE), "; Habitat description: ", C161, ") - Within 1-mi of a CNDDB/SCE/USFS occurrence record (", VLOOKUP(A161, [1]!Table9[#All], 34, FALSE), "). " ))</f>
        <v xml:space="preserve">Big Bear Valley phlox (FSS; CRPR 1B.2, Blooming Period: May - Jul; Habitat description: open areas, rocky slopes, forests) - Within 1-mi of a CNDDB/SCE/USFS occurrence record (unsuitable habitat). </v>
      </c>
      <c r="K161" s="10" t="str">
        <f>IF(D161="No", "-- ", VLOOKUP(A161, [1]!Table9[#All], 35, FALSE))</f>
        <v>Standard OMP BMPs.</v>
      </c>
      <c r="L161" s="12" t="str">
        <f>IF(D161="No", "--", VLOOKUP(A161, [1]!Table9[#All], 28, FALSE))</f>
        <v>IIB</v>
      </c>
      <c r="M161" s="11" t="str">
        <f>IF(D161="No", "Not discussed on USFS. ", _xlfn.CONCAT(A161, " (", VLOOKUP(A161, [1]!Table9[#All], 11, FALSE), "; Habitat description: ", C161, ") - Within 1-mi of a CNDDB/SCE/USFS occurrence record (", VLOOKUP(A161, [1]!Table9[#All], 27, FALSE), "). " ))</f>
        <v xml:space="preserve">Big Bear Valley phlox (FSS; CRPR 1B.2, Blooming Period: May - Jul; Habitat description: open areas, rocky slopes, forests) - Within 1-mi of a CNDDB/SCE/USFS occurrence record (habitat present). </v>
      </c>
      <c r="N161" s="10" t="str">
        <f>IF(D161="No", "-- ", VLOOKUP(A161, [1]!Table9[#All], 29, FALSE))</f>
        <v xml:space="preserve">BE BMP Plant-1(a)(c-d); 
General Measures and Standard OMP BMPs. </v>
      </c>
      <c r="O161" s="10" t="str">
        <f>IF(D161="No", "--", VLOOKUP(A161, [1]!Table9[#All], 30, FALSE))</f>
        <v xml:space="preserve">Pre-Activity Survey (Big Bear Valley phlox): A biological survey is required. 
FSS Plant Avoidance (Big Bear Valley phlox): If Big Bear Valley phlox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1" s="7" t="str">
        <f>IF(D161="No", "Not discussed on USFS. ", IF(VLOOKUP(A161, [1]!Table9[#All], 31, FALSE)="--", "--",  _xlfn.CONCAT(A161, " (", VLOOKUP(A161, [1]!Table9[#All], 11, FALSE), "; Habitat description: ", C161, ") - Within 1-mi of a CNDDB/SCE/USFS occurrence record (", VLOOKUP(A161, [1]!Table9[#All], 31, FALSE), "). " )))</f>
        <v>--</v>
      </c>
      <c r="Q161" s="6" t="str">
        <f>IF(D161="No", "Not discussed on USFS. ", IF(VLOOKUP(A161, [1]!Table9[#All], 31, FALSE)="--", "--",  VLOOKUP(A161, [1]!Table9[#All], 32, FALSE)))</f>
        <v>--</v>
      </c>
      <c r="R161" s="6" t="str">
        <f>IF(D161="No", "Not discussed on USFS. ", IF(VLOOKUP(A161, [1]!Table9[#All], 31, FALSE)="--", "--", VLOOKUP(A161, [1]!Table9[#All], 33, FALSE)))</f>
        <v>--</v>
      </c>
      <c r="S161" s="9" t="s">
        <v>2</v>
      </c>
      <c r="T161" s="8" t="s">
        <v>2</v>
      </c>
      <c r="U161" s="8" t="s">
        <v>2</v>
      </c>
      <c r="V161" s="7" t="s">
        <v>2</v>
      </c>
      <c r="W161" s="6" t="s">
        <v>2</v>
      </c>
      <c r="X161" s="6" t="s">
        <v>2</v>
      </c>
    </row>
    <row r="162" spans="1:24" ht="180" x14ac:dyDescent="0.2">
      <c r="A162" s="20" t="s">
        <v>2216</v>
      </c>
      <c r="B162" s="20" t="str">
        <f>VLOOKUP(A162, [1]!Table9[#All], 2, FALSE)</f>
        <v>Eremogone ursina</v>
      </c>
      <c r="C162" s="18" t="str">
        <f>VLOOKUP(A162, [1]!Table9[#All], 13, FALSE)</f>
        <v>rocky areas and woodland</v>
      </c>
      <c r="D162" s="17" t="str">
        <f>IF(ISNUMBER(SEARCH("1",VLOOKUP(A162, [1]!Table9[#All], 4, FALSE))), "Yes", "No")</f>
        <v>Yes</v>
      </c>
      <c r="E162" s="16" t="str">
        <f>VLOOKUP(A162, [1]!Table9[#All], 3, FALSE)</f>
        <v>Plant</v>
      </c>
      <c r="F162" s="15" t="str">
        <f>VLOOKUP(A162, [1]!Table9[#All], 26, FALSE)</f>
        <v>Formula</v>
      </c>
      <c r="G162" s="15" t="str">
        <f>IF(D162="No", "--",VLOOKUP(A162, [1]!Table9[#All], 25, FALSE))</f>
        <v>Work area</v>
      </c>
      <c r="H162" s="14" t="str">
        <f>IF(D162="No", "Not discussed on USFS. ", VLOOKUP(A162, [1]!Table9[#All], 24, FALSE))</f>
        <v>--</v>
      </c>
      <c r="I162" s="14" t="str">
        <f>IF(NOT(ISBLANK(#REF!)),  "Pre-activity Survey Required", "")</f>
        <v>Pre-activity Survey Required</v>
      </c>
      <c r="J162" s="13" t="str">
        <f>IF(D162="No", "Not discussed on USFS. ", _xlfn.CONCAT(A162, " (", VLOOKUP(A162, [1]!Table9[#All], 11, FALSE), "; Habitat description: ", C162, ") - Within 1-mi of a CNDDB/SCE/USFS occurrence record (", VLOOKUP(A162, [1]!Table9[#All], 34, FALSE), "). " ))</f>
        <v xml:space="preserve">Big Bear Valley sandwort (FT; CRPR 1B.2, Blooming Period: May - Aug; Habitat description: rocky areas and woodland) - Within 1-mi of a CNDDB/SCE/USFS occurrence record (unsuitable habitat). </v>
      </c>
      <c r="K162" s="10" t="str">
        <f>IF(D162="No", "-- ", VLOOKUP(A162, [1]!Table9[#All], 35, FALSE))</f>
        <v xml:space="preserve">RPM Plant 1; 
Standard OMP BMPs. </v>
      </c>
      <c r="L162" s="12" t="str">
        <f>IF(D162="No", "--", VLOOKUP(A162, [1]!Table9[#All], 28, FALSE))</f>
        <v>IIB</v>
      </c>
      <c r="M162" s="11" t="str">
        <f>IF(D162="No", "Not discussed on USFS. ", _xlfn.CONCAT(A162, " (", VLOOKUP(A162, [1]!Table9[#All], 11, FALSE), "; Habitat description: ", C162, ") - Within 1-mi of a CNDDB/SCE/USFS occurrence record (", VLOOKUP(A162, [1]!Table9[#All], 27, FALSE), "). " ))</f>
        <v xml:space="preserve">Big Bear Valley sandwort (FT; CRPR 1B.2, Blooming Period: May - Aug; Habitat description: rocky areas and woodland) - Within 1-mi of a CNDDB/SCE/USFS occurrence record (habitat present). </v>
      </c>
      <c r="N162" s="10" t="str">
        <f>IF(D162="No", "-- ", VLOOKUP(A162, [1]!Table9[#All], 29, FALSE))</f>
        <v xml:space="preserve">RPM Plant-1-4; 
General Measures and Standard OMP BMPs. </v>
      </c>
      <c r="O162" s="10" t="str">
        <f>IF(D162="No", "--", VLOOKUP(A162, [1]!Table9[#All], 30, FALSE))</f>
        <v xml:space="preserve">Rare Plant Survey and Avoidance (Big Bear Valley sandwort): A qualified botanist will conduct a rare plant survey for Big Bear Valley sandwort within blooming season, verified by a reference population. All federally-listed plants within 100 feet of the work area will be flagged for avoidance. Coordination with Environmental Services Department will be required if full avoidance cannot be achieved. 
Schedule Limitation (Big Bear Valley sandwort): Schedule all work in the year rare plant surveys are conducted. Work can occur only after rare plant surveys occur. If work gets delayed for a subsequent year, contact Environmental Services Department. 
General Measures and Standard OMP BMPs. </v>
      </c>
      <c r="P162" s="7" t="str">
        <f>IF(D162="No", "Not discussed on USFS. ", IF(VLOOKUP(A162, [1]!Table9[#All], 31, FALSE)="--", "--",  _xlfn.CONCAT(A162, " (", VLOOKUP(A162, [1]!Table9[#All], 11, FALSE), "; Habitat description: ", C162, ") - Within 1-mi of a CNDDB/SCE/USFS occurrence record (", VLOOKUP(A162, [1]!Table9[#All], 31, FALSE), "). " )))</f>
        <v>--</v>
      </c>
      <c r="Q162" s="6" t="str">
        <f>IF(D162="No", "Not discussed on USFS. ", IF(VLOOKUP(A162, [1]!Table9[#All], 31, FALSE)="--", "--",  VLOOKUP(A162, [1]!Table9[#All], 32, FALSE)))</f>
        <v>--</v>
      </c>
      <c r="R162" s="6" t="str">
        <f>IF(D162="No", "Not discussed on USFS. ", IF(VLOOKUP(A162, [1]!Table9[#All], 31, FALSE)="--", "--", VLOOKUP(A162, [1]!Table9[#All], 33, FALSE)))</f>
        <v>--</v>
      </c>
      <c r="S162" s="9" t="s">
        <v>2</v>
      </c>
      <c r="T162" s="8" t="s">
        <v>2</v>
      </c>
      <c r="U162" s="8" t="s">
        <v>2</v>
      </c>
      <c r="V162" s="7" t="s">
        <v>2</v>
      </c>
      <c r="W162" s="6" t="s">
        <v>2</v>
      </c>
      <c r="X162" s="6" t="s">
        <v>2</v>
      </c>
    </row>
    <row r="163" spans="1:24" ht="48" x14ac:dyDescent="0.2">
      <c r="A163" s="20" t="s">
        <v>2215</v>
      </c>
      <c r="B163" s="20" t="str">
        <f>VLOOKUP(A163, [1]!Table9[#All], 2, FALSE)</f>
        <v>Astragalus leucolobus</v>
      </c>
      <c r="C163" s="18" t="str">
        <f>VLOOKUP(A163, [1]!Table9[#All], 13, FALSE)</f>
        <v>dry, rocky areas, woodland</v>
      </c>
      <c r="D163" s="17" t="str">
        <f>IF(ISNUMBER(SEARCH("1",VLOOKUP(A163, [1]!Table9[#All], 4, FALSE))), "Yes", "No")</f>
        <v>No</v>
      </c>
      <c r="E163" s="16" t="str">
        <f>VLOOKUP(A163, [1]!Table9[#All], 3, FALSE)</f>
        <v>Plant</v>
      </c>
      <c r="F163" s="15" t="str">
        <f>VLOOKUP(A163, [1]!Table9[#All], 26, FALSE)</f>
        <v>Formula</v>
      </c>
      <c r="G163" s="15" t="str">
        <f>IF(D163="No", "--",VLOOKUP(A163, [1]!Table9[#All], 25, FALSE))</f>
        <v>--</v>
      </c>
      <c r="H163" s="14" t="str">
        <f>IF(D163="No", "Not discussed on USFS. ", VLOOKUP(A163, [1]!Table9[#All], 24, FALSE))</f>
        <v xml:space="preserve">Not discussed on USFS. </v>
      </c>
      <c r="I163" s="14" t="str">
        <f>IF(NOT(ISBLANK(#REF!)),  "Pre-activity Survey Required", "")</f>
        <v>Pre-activity Survey Required</v>
      </c>
      <c r="J163" s="13" t="str">
        <f>IF(D163="No", "Not discussed on USFS. ", _xlfn.CONCAT(A163, " (", VLOOKUP(A163, [1]!Table9[#All], 11, FALSE), "; Habitat description: ", C163, ") - Within 1-mi of a CNDDB/SCE/USFS occurrence record (", VLOOKUP(A163, [1]!Table9[#All], 34, FALSE), "). " ))</f>
        <v xml:space="preserve">Not discussed on USFS. </v>
      </c>
      <c r="K163" s="10" t="str">
        <f>IF(D163="No", "-- ", VLOOKUP(A163, [1]!Table9[#All], 35, FALSE))</f>
        <v xml:space="preserve">-- </v>
      </c>
      <c r="L163" s="12" t="str">
        <f>IF(D163="No", "--", VLOOKUP(A163, [1]!Table9[#All], 28, FALSE))</f>
        <v>--</v>
      </c>
      <c r="M163" s="11" t="str">
        <f>IF(D163="No", "Not discussed on USFS. ", _xlfn.CONCAT(A163, " (", VLOOKUP(A163, [1]!Table9[#All], 11, FALSE), "; Habitat description: ", C163, ") - Within 1-mi of a CNDDB/SCE/USFS occurrence record (", VLOOKUP(A163, [1]!Table9[#All], 27, FALSE), "). " ))</f>
        <v xml:space="preserve">Not discussed on USFS. </v>
      </c>
      <c r="N163" s="10" t="str">
        <f>IF(D163="No", "-- ", VLOOKUP(A163, [1]!Table9[#All], 29, FALSE))</f>
        <v xml:space="preserve">-- </v>
      </c>
      <c r="O163" s="10" t="str">
        <f>IF(D163="No", "--", VLOOKUP(A163, [1]!Table9[#All], 30, FALSE))</f>
        <v>--</v>
      </c>
      <c r="P163" s="7" t="str">
        <f>IF(D163="No", "Not discussed on USFS. ", IF(VLOOKUP(A163, [1]!Table9[#All], 31, FALSE)="--", "--",  _xlfn.CONCAT(A163, " (", VLOOKUP(A163, [1]!Table9[#All], 11, FALSE), "; Habitat description: ", C163, ") - Within 1-mi of a CNDDB/SCE/USFS occurrence record (", VLOOKUP(A163, [1]!Table9[#All], 31, FALSE), "). " )))</f>
        <v xml:space="preserve">Not discussed on USFS. </v>
      </c>
      <c r="Q163" s="6" t="str">
        <f>IF(D163="No", "Not discussed on USFS. ", IF(VLOOKUP(A163, [1]!Table9[#All], 31, FALSE)="--", "--",  VLOOKUP(A163, [1]!Table9[#All], 32, FALSE)))</f>
        <v xml:space="preserve">Not discussed on USFS. </v>
      </c>
      <c r="R163" s="6" t="str">
        <f>IF(D163="No", "Not discussed on USFS. ", IF(VLOOKUP(A163, [1]!Table9[#All], 31, FALSE)="--", "--", VLOOKUP(A163, [1]!Table9[#All], 33, FALSE)))</f>
        <v xml:space="preserve">Not discussed on USFS. </v>
      </c>
      <c r="S163" s="9" t="s">
        <v>2</v>
      </c>
      <c r="T163" s="8" t="s">
        <v>2</v>
      </c>
      <c r="U163" s="8" t="s">
        <v>2</v>
      </c>
      <c r="V163" s="7" t="s">
        <v>2</v>
      </c>
      <c r="W163" s="6" t="s">
        <v>2</v>
      </c>
      <c r="X163" s="6" t="s">
        <v>2</v>
      </c>
    </row>
    <row r="164" spans="1:24" ht="90" x14ac:dyDescent="0.2">
      <c r="A164" s="20" t="s">
        <v>2214</v>
      </c>
      <c r="B164" s="20" t="str">
        <f>VLOOKUP(A164, [1]!Table9[#All], 2, FALSE)</f>
        <v>Nyctinomops macrotis</v>
      </c>
      <c r="C164" s="18" t="str">
        <f>VLOOKUP(A164, [1]!Table9[#All], 13, FALSE)</f>
        <v>rugged, rocky habitats in arid landscapes, desert shrub, woodlands, and evergreen forests</v>
      </c>
      <c r="D164" s="17" t="str">
        <f>IF(ISNUMBER(SEARCH("1",VLOOKUP(A164, [1]!Table9[#All], 4, FALSE))), "Yes", "No")</f>
        <v>Yes</v>
      </c>
      <c r="E164" s="16" t="str">
        <f>VLOOKUP(A164, [1]!Table9[#All], 3, FALSE)</f>
        <v>Mammal</v>
      </c>
      <c r="F164" s="15" t="str">
        <f>VLOOKUP(A164, [1]!Table9[#All], 26, FALSE)</f>
        <v>Formula</v>
      </c>
      <c r="G164" s="15" t="str">
        <f>IF(D164="No", "--",VLOOKUP(A164, [1]!Table9[#All], 25, FALSE))</f>
        <v>Work area</v>
      </c>
      <c r="H164" s="14" t="str">
        <f>IF(D164="No", "Not discussed on USFS. ", VLOOKUP(A164, [1]!Table9[#All], 24, FALSE))</f>
        <v>--</v>
      </c>
      <c r="I164" s="14" t="str">
        <f>IF(NOT(ISBLANK(#REF!)),  "Pre-activity Survey Required", "")</f>
        <v>Pre-activity Survey Required</v>
      </c>
      <c r="J164" s="13" t="str">
        <f>IF(D164="No", "Not discussed on USFS. ", _xlfn.CONCAT(A164, " (", VLOOKUP(A164, [1]!Table9[#All], 11, FALSE), "; Habitat description: ", C164, ") - Within 1-mi of a CNDDB/SCE/USFS occurrence record (", VLOOKUP(A164, [1]!Table9[#All], 34, FALSE), "). " ))</f>
        <v xml:space="preserve">big free-tailed bat (CDFW SSC; SBNF:WL; Habitat description: rugged, rocky habitats in arid landscapes, desert shrub, woodlands, and evergreen forests) - Within 1-mi of a CNDDB/SCE/USFS occurrence record (unsuitable habitat). </v>
      </c>
      <c r="K164" s="10" t="str">
        <f>IF(D164="No", "-- ", VLOOKUP(A164, [1]!Table9[#All], 35, FALSE))</f>
        <v>Standard OMP BMPs.</v>
      </c>
      <c r="L164" s="12" t="str">
        <f>IF(D164="No", "--", VLOOKUP(A164, [1]!Table9[#All], 28, FALSE))</f>
        <v>IIB</v>
      </c>
      <c r="M164" s="11" t="str">
        <f>IF(D164="No", "Not discussed on USFS. ", _xlfn.CONCAT(A164, " (", VLOOKUP(A164, [1]!Table9[#All], 11, FALSE), "; Habitat description: ", C164, ") - Within 1-mi of a CNDDB/SCE/USFS occurrence record (", VLOOKUP(A164, [1]!Table9[#All], 27, FALSE), "). " ))</f>
        <v xml:space="preserve">big free-tailed bat (CDFW SSC; SBNF:WL; Habitat description: rugged, rocky habitats in arid landscapes, desert shrub, woodlands, and evergreen forests) - Within 1-mi of a CNDDB/SCE/USFS occurrence record (habitat present). </v>
      </c>
      <c r="N164" s="10" t="str">
        <f>IF(D164="No", "-- ", VLOOKUP(A164, [1]!Table9[#All], 29, FALSE))</f>
        <v xml:space="preserve">BE BMP Mammal-1; 
General Measures and Standard OMP BMPs. </v>
      </c>
      <c r="O164" s="10" t="str">
        <f>IF(D164="No", "--", VLOOKUP(A164, [1]!Table9[#All], 30, FALSE))</f>
        <v xml:space="preserve">General Measures and Standard OMP BMPs. </v>
      </c>
      <c r="P164" s="7" t="str">
        <f>IF(D164="No", "Not discussed on USFS. ", IF(VLOOKUP(A164, [1]!Table9[#All], 31, FALSE)="--", "--",  _xlfn.CONCAT(A164, " (", VLOOKUP(A164, [1]!Table9[#All], 11, FALSE), "; Habitat description: ", C164, ") - Within 1-mi of a CNDDB/SCE/USFS occurrence record (", VLOOKUP(A164, [1]!Table9[#All], 31, FALSE), "). " )))</f>
        <v>--</v>
      </c>
      <c r="Q164" s="6" t="str">
        <f>IF(D164="No", "Not discussed on USFS. ", IF(VLOOKUP(A164, [1]!Table9[#All], 31, FALSE)="--", "--",  VLOOKUP(A164, [1]!Table9[#All], 32, FALSE)))</f>
        <v>--</v>
      </c>
      <c r="R164" s="6" t="str">
        <f>IF(D164="No", "Not discussed on USFS. ", IF(VLOOKUP(A164, [1]!Table9[#All], 31, FALSE)="--", "--", VLOOKUP(A164, [1]!Table9[#All], 33, FALSE)))</f>
        <v>--</v>
      </c>
      <c r="S164" s="9" t="s">
        <v>2</v>
      </c>
      <c r="T164" s="8" t="s">
        <v>2</v>
      </c>
      <c r="U164" s="8" t="s">
        <v>2</v>
      </c>
      <c r="V164" s="7" t="s">
        <v>2</v>
      </c>
      <c r="W164" s="6" t="s">
        <v>2</v>
      </c>
      <c r="X164" s="6" t="s">
        <v>2</v>
      </c>
    </row>
    <row r="165" spans="1:24" ht="168" x14ac:dyDescent="0.2">
      <c r="A165" s="20" t="s">
        <v>2213</v>
      </c>
      <c r="B165" s="20" t="str">
        <f>VLOOKUP(A165, [1]!Table9[#All], 2, FALSE)</f>
        <v>Verbesina dissita</v>
      </c>
      <c r="C165" s="18" t="str">
        <f>VLOOKUP(A165, [1]!Table9[#All], 13, FALSE)</f>
        <v>coastal scrub slopes and canyons</v>
      </c>
      <c r="D165" s="17" t="str">
        <f>IF(ISNUMBER(SEARCH("1",VLOOKUP(A165, [1]!Table9[#All], 4, FALSE))), "Yes", "No")</f>
        <v>Yes</v>
      </c>
      <c r="E165" s="16" t="str">
        <f>VLOOKUP(A165, [1]!Table9[#All], 3, FALSE)</f>
        <v>Plant</v>
      </c>
      <c r="F165" s="15" t="str">
        <f>VLOOKUP(A165, [1]!Table9[#All], 26, FALSE)</f>
        <v>Formula</v>
      </c>
      <c r="G165" s="15" t="str">
        <f>IF(D165="No", "--",VLOOKUP(A165, [1]!Table9[#All], 25, FALSE))</f>
        <v>Work area</v>
      </c>
      <c r="H165" s="14" t="str">
        <f>IF(D165="No", "Not discussed on USFS. ", VLOOKUP(A165, [1]!Table9[#All], 24, FALSE))</f>
        <v>--</v>
      </c>
      <c r="I165" s="14" t="str">
        <f>IF(NOT(ISBLANK(#REF!)),  "Pre-activity Survey Required", "")</f>
        <v>Pre-activity Survey Required</v>
      </c>
      <c r="J165" s="13" t="str">
        <f>IF(D165="No", "Not discussed on USFS. ", _xlfn.CONCAT(A165, " (", VLOOKUP(A165, [1]!Table9[#All], 11, FALSE), "; Habitat description: ", C165, ") - Within 1-mi of a CNDDB/SCE/USFS occurrence record (", VLOOKUP(A165, [1]!Table9[#All], 34, FALSE), "). " ))</f>
        <v xml:space="preserve">big-leaved crownbeard (FT; ST; CRPR 1B.1, Blooming Period: May - Jul; Habitat description: coastal scrub slopes and canyons) - Within 1-mi of a CNDDB/SCE/USFS occurrence record (unsuitable habitat). </v>
      </c>
      <c r="K165" s="10" t="str">
        <f>IF(D165="No", "-- ", VLOOKUP(A165, [1]!Table9[#All], 35, FALSE))</f>
        <v xml:space="preserve">RPM Plant 1; 
Standard OMP BMPs. </v>
      </c>
      <c r="L165" s="12" t="str">
        <f>IF(D165="No", "--", VLOOKUP(A165, [1]!Table9[#All], 28, FALSE))</f>
        <v>IIB</v>
      </c>
      <c r="M165" s="11" t="str">
        <f>IF(D165="No", "Not discussed on USFS. ", _xlfn.CONCAT(A165, " (", VLOOKUP(A165, [1]!Table9[#All], 11, FALSE), "; Habitat description: ", C165, ") - Within 1-mi of a CNDDB/SCE/USFS occurrence record (", VLOOKUP(A165, [1]!Table9[#All], 27, FALSE), "). " ))</f>
        <v xml:space="preserve">big-leaved crownbeard (FT; ST; CRPR 1B.1, Blooming Period: May - Jul; Habitat description: coastal scrub slopes and canyons) - Within 1-mi of a CNDDB/SCE/USFS occurrence record (habitat present). </v>
      </c>
      <c r="N165" s="10" t="str">
        <f>IF(D165="No", "-- ", VLOOKUP(A165, [1]!Table9[#All], 29, FALSE))</f>
        <v xml:space="preserve">RPM Plant-1-4; 
General Measures and Standard OMP BMPs. </v>
      </c>
      <c r="O165" s="10" t="str">
        <f>IF(D165="No", "--", VLOOKUP(A165, [1]!Table9[#All], 30, FALSE))</f>
        <v xml:space="preserve">Rare Plant Survey and Avoidance (big-leaved crownbeard): A qualified botanist will conduct a rare plant survey for big-leaved crownbeard within blooming season, verified by a reference population. All federally-listed plants within 100 feet of the work area will be flagged for avoidance. Coordination with Environmental Services Department will be required if full avoidance cannot be achieved. 
Schedule Limitation (big-leaved crownbeard): Schedule all work in the year rare plant surveys are conducted. Work can occur only after rare plant surveys occur. If work gets delayed for a subsequent year, contact Environmental Services Department. 
General Measures and Standard OMP BMPs. </v>
      </c>
      <c r="P165" s="7" t="str">
        <f>IF(D165="No", "Not discussed on USFS. ", IF(VLOOKUP(A165, [1]!Table9[#All], 31, FALSE)="--", "--",  _xlfn.CONCAT(A165, " (", VLOOKUP(A165, [1]!Table9[#All], 11, FALSE), "; Habitat description: ", C165, ") - Within 1-mi of a CNDDB/SCE/USFS occurrence record (", VLOOKUP(A165, [1]!Table9[#All], 31, FALSE), "). " )))</f>
        <v>--</v>
      </c>
      <c r="Q165" s="6" t="str">
        <f>IF(D165="No", "Not discussed on USFS. ", IF(VLOOKUP(A165, [1]!Table9[#All], 31, FALSE)="--", "--",  VLOOKUP(A165, [1]!Table9[#All], 32, FALSE)))</f>
        <v>--</v>
      </c>
      <c r="R165" s="6" t="str">
        <f>IF(D165="No", "Not discussed on USFS. ", IF(VLOOKUP(A165, [1]!Table9[#All], 31, FALSE)="--", "--", VLOOKUP(A165, [1]!Table9[#All], 33, FALSE)))</f>
        <v>--</v>
      </c>
      <c r="S165" s="9" t="s">
        <v>2</v>
      </c>
      <c r="T165" s="8" t="s">
        <v>2</v>
      </c>
      <c r="U165" s="8" t="s">
        <v>2</v>
      </c>
      <c r="V165" s="7" t="s">
        <v>2</v>
      </c>
      <c r="W165" s="6" t="s">
        <v>2</v>
      </c>
      <c r="X165" s="6" t="s">
        <v>2</v>
      </c>
    </row>
    <row r="166" spans="1:24" ht="156" x14ac:dyDescent="0.2">
      <c r="A166" s="20" t="s">
        <v>2212</v>
      </c>
      <c r="B166" s="20" t="str">
        <f>VLOOKUP(A166, [1]!Table9[#All], 2, FALSE)</f>
        <v>Balsamorhiza macrolepis</v>
      </c>
      <c r="C166" s="18" t="str">
        <f>VLOOKUP(A166, [1]!Table9[#All], 13, FALSE)</f>
        <v>open grassy or rocky slopes, valleys</v>
      </c>
      <c r="D166" s="17" t="str">
        <f>IF(ISNUMBER(SEARCH("1",VLOOKUP(A166, [1]!Table9[#All], 4, FALSE))), "Yes", "No")</f>
        <v>Yes</v>
      </c>
      <c r="E166" s="16" t="str">
        <f>VLOOKUP(A166, [1]!Table9[#All], 3, FALSE)</f>
        <v>Plant</v>
      </c>
      <c r="F166" s="15" t="str">
        <f>VLOOKUP(A166, [1]!Table9[#All], 26, FALSE)</f>
        <v>Formula</v>
      </c>
      <c r="G166" s="15" t="str">
        <f>IF(D166="No", "--",VLOOKUP(A166, [1]!Table9[#All], 25, FALSE))</f>
        <v>Work area</v>
      </c>
      <c r="H166" s="14" t="str">
        <f>IF(D166="No", "Not discussed on USFS. ", VLOOKUP(A166, [1]!Table9[#All], 24, FALSE))</f>
        <v>--</v>
      </c>
      <c r="I166" s="14" t="str">
        <f>IF(NOT(ISBLANK(#REF!)),  "Pre-activity Survey Required", "")</f>
        <v>Pre-activity Survey Required</v>
      </c>
      <c r="J166" s="13" t="str">
        <f>IF(D166="No", "Not discussed on USFS. ", _xlfn.CONCAT(A166, " (", VLOOKUP(A166, [1]!Table9[#All], 11, FALSE), "; Habitat description: ", C166, ") - Within 1-mi of a CNDDB/SCE/USFS occurrence record (", VLOOKUP(A166, [1]!Table9[#All], 34, FALSE), "). " ))</f>
        <v xml:space="preserve">big-scale balsamroot (FSS; BLM:S; CRPR 1B.2, Blooming Period: Mar - Jul; Habitat description: open grassy or rocky slopes, valleys) - Within 1-mi of a CNDDB/SCE/USFS occurrence record (unsuitable habitat). </v>
      </c>
      <c r="K166" s="10" t="str">
        <f>IF(D166="No", "-- ", VLOOKUP(A166, [1]!Table9[#All], 35, FALSE))</f>
        <v>Standard OMP BMPs.</v>
      </c>
      <c r="L166" s="12" t="str">
        <f>IF(D166="No", "--", VLOOKUP(A166, [1]!Table9[#All], 28, FALSE))</f>
        <v>IIB</v>
      </c>
      <c r="M166" s="11" t="str">
        <f>IF(D166="No", "Not discussed on USFS. ", _xlfn.CONCAT(A166, " (", VLOOKUP(A166, [1]!Table9[#All], 11, FALSE), "; Habitat description: ", C166, ") - Within 1-mi of a CNDDB/SCE/USFS occurrence record (", VLOOKUP(A166, [1]!Table9[#All], 27, FALSE), "). " ))</f>
        <v xml:space="preserve">big-scale balsamroot (FSS; BLM:S; CRPR 1B.2, Blooming Period: Mar - Jul; Habitat description: open grassy or rocky slopes, valleys) - Within 1-mi of a CNDDB/SCE/USFS occurrence record (habitat present). </v>
      </c>
      <c r="N166" s="10" t="str">
        <f>IF(D166="No", "-- ", VLOOKUP(A166, [1]!Table9[#All], 29, FALSE))</f>
        <v xml:space="preserve">BE BMP Plant-1(a)(c-d); 
General Measures and Standard OMP BMPs. </v>
      </c>
      <c r="O166" s="10" t="str">
        <f>IF(D166="No", "--", VLOOKUP(A166, [1]!Table9[#All], 30, FALSE))</f>
        <v xml:space="preserve">Pre-Activity Survey (big-scale balsamroot): A biological survey is required. 
FSS Plant Avoidance (big-scale balsamroot): If big-scale balsamroot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6" s="7" t="str">
        <f>IF(D166="No", "Not discussed on USFS. ", IF(VLOOKUP(A166, [1]!Table9[#All], 31, FALSE)="--", "--",  _xlfn.CONCAT(A166, " (", VLOOKUP(A166, [1]!Table9[#All], 11, FALSE), "; Habitat description: ", C166, ") - Within 1-mi of a CNDDB/SCE/USFS occurrence record (", VLOOKUP(A166, [1]!Table9[#All], 31, FALSE), "). " )))</f>
        <v>--</v>
      </c>
      <c r="Q166" s="6" t="str">
        <f>IF(D166="No", "Not discussed on USFS. ", IF(VLOOKUP(A166, [1]!Table9[#All], 31, FALSE)="--", "--",  VLOOKUP(A166, [1]!Table9[#All], 32, FALSE)))</f>
        <v>--</v>
      </c>
      <c r="R166" s="6" t="str">
        <f>IF(D166="No", "Not discussed on USFS. ", IF(VLOOKUP(A166, [1]!Table9[#All], 31, FALSE)="--", "--", VLOOKUP(A166, [1]!Table9[#All], 33, FALSE)))</f>
        <v>--</v>
      </c>
      <c r="S166" s="9" t="s">
        <v>2</v>
      </c>
      <c r="T166" s="8" t="s">
        <v>2</v>
      </c>
      <c r="U166" s="8" t="s">
        <v>2</v>
      </c>
      <c r="V166" s="7" t="s">
        <v>2</v>
      </c>
      <c r="W166" s="6" t="s">
        <v>2</v>
      </c>
      <c r="X166" s="6" t="s">
        <v>2</v>
      </c>
    </row>
    <row r="167" spans="1:24" ht="48" x14ac:dyDescent="0.2">
      <c r="A167" s="20" t="s">
        <v>2211</v>
      </c>
      <c r="B167" s="20" t="str">
        <f>VLOOKUP(A167, [1]!Table9[#All], 2, FALSE)</f>
        <v>Blepharizonia plumosa</v>
      </c>
      <c r="C167" s="18" t="str">
        <f>VLOOKUP(A167, [1]!Table9[#All], 13, FALSE)</f>
        <v>dry slopes in grassland</v>
      </c>
      <c r="D167" s="17" t="str">
        <f>IF(ISNUMBER(SEARCH("1",VLOOKUP(A167, [1]!Table9[#All], 4, FALSE))), "Yes", "No")</f>
        <v>No</v>
      </c>
      <c r="E167" s="16" t="str">
        <f>VLOOKUP(A167, [1]!Table9[#All], 3, FALSE)</f>
        <v>Plant</v>
      </c>
      <c r="F167" s="15" t="str">
        <f>VLOOKUP(A167, [1]!Table9[#All], 26, FALSE)</f>
        <v>Formula</v>
      </c>
      <c r="G167" s="15" t="str">
        <f>IF(D167="No", "--",VLOOKUP(A167, [1]!Table9[#All], 25, FALSE))</f>
        <v>--</v>
      </c>
      <c r="H167" s="14" t="str">
        <f>IF(D167="No", "Not discussed on USFS. ", VLOOKUP(A167, [1]!Table9[#All], 24, FALSE))</f>
        <v xml:space="preserve">Not discussed on USFS. </v>
      </c>
      <c r="I167" s="14" t="str">
        <f>IF(NOT(ISBLANK(#REF!)),  "Pre-activity Survey Required", "")</f>
        <v>Pre-activity Survey Required</v>
      </c>
      <c r="J167" s="13" t="str">
        <f>IF(D167="No", "Not discussed on USFS. ", _xlfn.CONCAT(A167, " (", VLOOKUP(A167, [1]!Table9[#All], 11, FALSE), "; Habitat description: ", C167, ") - Within 1-mi of a CNDDB/SCE/USFS occurrence record (", VLOOKUP(A167, [1]!Table9[#All], 34, FALSE), "). " ))</f>
        <v xml:space="preserve">Not discussed on USFS. </v>
      </c>
      <c r="K167" s="10" t="str">
        <f>IF(D167="No", "-- ", VLOOKUP(A167, [1]!Table9[#All], 35, FALSE))</f>
        <v xml:space="preserve">-- </v>
      </c>
      <c r="L167" s="12" t="str">
        <f>IF(D167="No", "--", VLOOKUP(A167, [1]!Table9[#All], 28, FALSE))</f>
        <v>--</v>
      </c>
      <c r="M167" s="11" t="str">
        <f>IF(D167="No", "Not discussed on USFS. ", _xlfn.CONCAT(A167, " (", VLOOKUP(A167, [1]!Table9[#All], 11, FALSE), "; Habitat description: ", C167, ") - Within 1-mi of a CNDDB/SCE/USFS occurrence record (", VLOOKUP(A167, [1]!Table9[#All], 27, FALSE), "). " ))</f>
        <v xml:space="preserve">Not discussed on USFS. </v>
      </c>
      <c r="N167" s="10" t="str">
        <f>IF(D167="No", "-- ", VLOOKUP(A167, [1]!Table9[#All], 29, FALSE))</f>
        <v xml:space="preserve">-- </v>
      </c>
      <c r="O167" s="10" t="str">
        <f>IF(D167="No", "--", VLOOKUP(A167, [1]!Table9[#All], 30, FALSE))</f>
        <v>--</v>
      </c>
      <c r="P167" s="7" t="str">
        <f>IF(D167="No", "Not discussed on USFS. ", IF(VLOOKUP(A167, [1]!Table9[#All], 31, FALSE)="--", "--",  _xlfn.CONCAT(A167, " (", VLOOKUP(A167, [1]!Table9[#All], 11, FALSE), "; Habitat description: ", C167, ") - Within 1-mi of a CNDDB/SCE/USFS occurrence record (", VLOOKUP(A167, [1]!Table9[#All], 31, FALSE), "). " )))</f>
        <v xml:space="preserve">Not discussed on USFS. </v>
      </c>
      <c r="Q167" s="6" t="str">
        <f>IF(D167="No", "Not discussed on USFS. ", IF(VLOOKUP(A167, [1]!Table9[#All], 31, FALSE)="--", "--",  VLOOKUP(A167, [1]!Table9[#All], 32, FALSE)))</f>
        <v xml:space="preserve">Not discussed on USFS. </v>
      </c>
      <c r="R167" s="6" t="str">
        <f>IF(D167="No", "Not discussed on USFS. ", IF(VLOOKUP(A167, [1]!Table9[#All], 31, FALSE)="--", "--", VLOOKUP(A167, [1]!Table9[#All], 33, FALSE)))</f>
        <v xml:space="preserve">Not discussed on USFS. </v>
      </c>
      <c r="S167" s="9" t="s">
        <v>2</v>
      </c>
      <c r="T167" s="8" t="s">
        <v>2</v>
      </c>
      <c r="U167" s="8" t="s">
        <v>2</v>
      </c>
      <c r="V167" s="7" t="s">
        <v>2</v>
      </c>
      <c r="W167" s="6" t="s">
        <v>2</v>
      </c>
      <c r="X167" s="6" t="s">
        <v>2</v>
      </c>
    </row>
    <row r="168" spans="1:24" ht="64" x14ac:dyDescent="0.2">
      <c r="A168" s="20" t="s">
        <v>2210</v>
      </c>
      <c r="B168" s="20" t="str">
        <f>VLOOKUP(A168, [1]!Table9[#All], 2, FALSE)</f>
        <v>Dipodomys venustus elephantinus</v>
      </c>
      <c r="C168" s="18" t="str">
        <f>VLOOKUP(A168, [1]!Table9[#All], 13, FALSE)</f>
        <v>open desert scrub, open grasslands, washes, sandy soils or creosote flats</v>
      </c>
      <c r="D168" s="17" t="str">
        <f>IF(ISNUMBER(SEARCH("1",VLOOKUP(A168, [1]!Table9[#All], 4, FALSE))), "Yes", "No")</f>
        <v>No</v>
      </c>
      <c r="E168" s="16" t="str">
        <f>VLOOKUP(A168, [1]!Table9[#All], 3, FALSE)</f>
        <v>Mammal</v>
      </c>
      <c r="F168" s="15" t="str">
        <f>VLOOKUP(A168, [1]!Table9[#All], 26, FALSE)</f>
        <v>Formula</v>
      </c>
      <c r="G168" s="15" t="str">
        <f>IF(D168="No", "--",VLOOKUP(A168, [1]!Table9[#All], 25, FALSE))</f>
        <v>--</v>
      </c>
      <c r="H168" s="14" t="str">
        <f>IF(D168="No", "Not discussed on USFS. ", VLOOKUP(A168, [1]!Table9[#All], 24, FALSE))</f>
        <v xml:space="preserve">Not discussed on USFS. </v>
      </c>
      <c r="I168" s="14" t="str">
        <f>IF(NOT(ISBLANK(#REF!)),  "Pre-activity Survey Required", "")</f>
        <v>Pre-activity Survey Required</v>
      </c>
      <c r="J168" s="13" t="str">
        <f>IF(D168="No", "Not discussed on USFS. ", _xlfn.CONCAT(A168, " (", VLOOKUP(A168, [1]!Table9[#All], 11, FALSE), "; Habitat description: ", C168, ") - Within 1-mi of a CNDDB/SCE/USFS occurrence record (", VLOOKUP(A168, [1]!Table9[#All], 34, FALSE), "). " ))</f>
        <v xml:space="preserve">Not discussed on USFS. </v>
      </c>
      <c r="K168" s="10" t="str">
        <f>IF(D168="No", "-- ", VLOOKUP(A168, [1]!Table9[#All], 35, FALSE))</f>
        <v xml:space="preserve">-- </v>
      </c>
      <c r="L168" s="12" t="str">
        <f>IF(D168="No", "--", VLOOKUP(A168, [1]!Table9[#All], 28, FALSE))</f>
        <v>--</v>
      </c>
      <c r="M168" s="11" t="str">
        <f>IF(D168="No", "Not discussed on USFS. ", _xlfn.CONCAT(A168, " (", VLOOKUP(A168, [1]!Table9[#All], 11, FALSE), "; Habitat description: ", C168, ") - Within 1-mi of a CNDDB/SCE/USFS occurrence record (", VLOOKUP(A168, [1]!Table9[#All], 27, FALSE), "). " ))</f>
        <v xml:space="preserve">Not discussed on USFS. </v>
      </c>
      <c r="N168" s="10" t="str">
        <f>IF(D168="No", "-- ", VLOOKUP(A168, [1]!Table9[#All], 29, FALSE))</f>
        <v xml:space="preserve">-- </v>
      </c>
      <c r="O168" s="10" t="str">
        <f>IF(D168="No", "--", VLOOKUP(A168, [1]!Table9[#All], 30, FALSE))</f>
        <v>--</v>
      </c>
      <c r="P168" s="7" t="str">
        <f>IF(D168="No", "Not discussed on USFS. ", IF(VLOOKUP(A168, [1]!Table9[#All], 31, FALSE)="--", "--",  _xlfn.CONCAT(A168, " (", VLOOKUP(A168, [1]!Table9[#All], 11, FALSE), "; Habitat description: ", C168, ") - Within 1-mi of a CNDDB/SCE/USFS occurrence record (", VLOOKUP(A168, [1]!Table9[#All], 31, FALSE), "). " )))</f>
        <v xml:space="preserve">Not discussed on USFS. </v>
      </c>
      <c r="Q168" s="6" t="str">
        <f>IF(D168="No", "Not discussed on USFS. ", IF(VLOOKUP(A168, [1]!Table9[#All], 31, FALSE)="--", "--",  VLOOKUP(A168, [1]!Table9[#All], 32, FALSE)))</f>
        <v xml:space="preserve">Not discussed on USFS. </v>
      </c>
      <c r="R168" s="6" t="str">
        <f>IF(D168="No", "Not discussed on USFS. ", IF(VLOOKUP(A168, [1]!Table9[#All], 31, FALSE)="--", "--", VLOOKUP(A168, [1]!Table9[#All], 33, FALSE)))</f>
        <v xml:space="preserve">Not discussed on USFS. </v>
      </c>
      <c r="S168" s="9" t="s">
        <v>2</v>
      </c>
      <c r="T168" s="8" t="s">
        <v>2</v>
      </c>
      <c r="U168" s="8" t="s">
        <v>2</v>
      </c>
      <c r="V168" s="7" t="s">
        <v>2</v>
      </c>
      <c r="W168" s="6" t="s">
        <v>2</v>
      </c>
      <c r="X168" s="6" t="s">
        <v>2</v>
      </c>
    </row>
    <row r="169" spans="1:24" ht="80" x14ac:dyDescent="0.2">
      <c r="A169" s="20" t="s">
        <v>2209</v>
      </c>
      <c r="B169" s="20" t="str">
        <f>VLOOKUP(A169, [1]!Table9[#All], 2, FALSE)</f>
        <v>Cottus klamathensis macrops</v>
      </c>
      <c r="C169" s="18" t="str">
        <f>VLOOKUP(A169, [1]!Table9[#All], 13, FALSE)</f>
        <v>intermittent or perennial stream, pond, lake or jurisdictional waters feature</v>
      </c>
      <c r="D169" s="17" t="str">
        <f>IF(ISNUMBER(SEARCH("1",VLOOKUP(A169, [1]!Table9[#All], 4, FALSE))), "Yes", "No")</f>
        <v>No</v>
      </c>
      <c r="E169" s="16" t="str">
        <f>VLOOKUP(A169, [1]!Table9[#All], 3, FALSE)</f>
        <v>Fish</v>
      </c>
      <c r="F169" s="15" t="str">
        <f>VLOOKUP(A169, [1]!Table9[#All], 26, FALSE)</f>
        <v>Formula</v>
      </c>
      <c r="G169" s="15" t="str">
        <f>IF(D169="No", "--",VLOOKUP(A169, [1]!Table9[#All], 25, FALSE))</f>
        <v>--</v>
      </c>
      <c r="H169" s="14" t="str">
        <f>IF(D169="No", "Not discussed on USFS. ", VLOOKUP(A169, [1]!Table9[#All], 24, FALSE))</f>
        <v xml:space="preserve">Not discussed on USFS. </v>
      </c>
      <c r="I169" s="14" t="str">
        <f>IF(NOT(ISBLANK(#REF!)),  "Pre-activity Survey Required", "")</f>
        <v>Pre-activity Survey Required</v>
      </c>
      <c r="J169" s="13" t="str">
        <f>IF(D169="No", "Not discussed on USFS. ", _xlfn.CONCAT(A169, " (", VLOOKUP(A169, [1]!Table9[#All], 11, FALSE), "; Habitat description: ", C169, ") - Within 1-mi of a CNDDB/SCE/USFS occurrence record (", VLOOKUP(A169, [1]!Table9[#All], 34, FALSE), "). " ))</f>
        <v xml:space="preserve">Not discussed on USFS. </v>
      </c>
      <c r="K169" s="10" t="str">
        <f>IF(D169="No", "-- ", VLOOKUP(A169, [1]!Table9[#All], 35, FALSE))</f>
        <v xml:space="preserve">-- </v>
      </c>
      <c r="L169" s="12" t="str">
        <f>IF(D169="No", "--", VLOOKUP(A169, [1]!Table9[#All], 28, FALSE))</f>
        <v>--</v>
      </c>
      <c r="M169" s="11" t="str">
        <f>IF(D169="No", "Not discussed on USFS. ", _xlfn.CONCAT(A169, " (", VLOOKUP(A169, [1]!Table9[#All], 11, FALSE), "; Habitat description: ", C169, ") - Within 1-mi of a CNDDB/SCE/USFS occurrence record (", VLOOKUP(A169, [1]!Table9[#All], 27, FALSE), "). " ))</f>
        <v xml:space="preserve">Not discussed on USFS. </v>
      </c>
      <c r="N169" s="10" t="str">
        <f>IF(D169="No", "-- ", VLOOKUP(A169, [1]!Table9[#All], 29, FALSE))</f>
        <v xml:space="preserve">-- </v>
      </c>
      <c r="O169" s="10" t="str">
        <f>IF(D169="No", "--", VLOOKUP(A169, [1]!Table9[#All], 30, FALSE))</f>
        <v>--</v>
      </c>
      <c r="P169" s="7" t="str">
        <f>IF(D169="No", "Not discussed on USFS. ", IF(VLOOKUP(A169, [1]!Table9[#All], 31, FALSE)="--", "--",  _xlfn.CONCAT(A169, " (", VLOOKUP(A169, [1]!Table9[#All], 11, FALSE), "; Habitat description: ", C169, ") - Within 1-mi of a CNDDB/SCE/USFS occurrence record (", VLOOKUP(A169, [1]!Table9[#All], 31, FALSE), "). " )))</f>
        <v xml:space="preserve">Not discussed on USFS. </v>
      </c>
      <c r="Q169" s="6" t="str">
        <f>IF(D169="No", "Not discussed on USFS. ", IF(VLOOKUP(A169, [1]!Table9[#All], 31, FALSE)="--", "--",  VLOOKUP(A169, [1]!Table9[#All], 32, FALSE)))</f>
        <v xml:space="preserve">Not discussed on USFS. </v>
      </c>
      <c r="R169" s="6" t="str">
        <f>IF(D169="No", "Not discussed on USFS. ", IF(VLOOKUP(A169, [1]!Table9[#All], 31, FALSE)="--", "--", VLOOKUP(A169, [1]!Table9[#All], 33, FALSE)))</f>
        <v xml:space="preserve">Not discussed on USFS. </v>
      </c>
      <c r="S169" s="9" t="s">
        <v>2</v>
      </c>
      <c r="T169" s="8" t="s">
        <v>2</v>
      </c>
      <c r="U169" s="8" t="s">
        <v>2</v>
      </c>
      <c r="V169" s="7" t="s">
        <v>2</v>
      </c>
      <c r="W169" s="6" t="s">
        <v>2</v>
      </c>
      <c r="X169" s="6" t="s">
        <v>2</v>
      </c>
    </row>
    <row r="170" spans="1:24" ht="168" x14ac:dyDescent="0.2">
      <c r="A170" s="20" t="s">
        <v>2208</v>
      </c>
      <c r="B170" s="20" t="str">
        <f>VLOOKUP(A170, [1]!Table9[#All], 2, FALSE)</f>
        <v>Sidalcea pedata</v>
      </c>
      <c r="C170" s="18" t="str">
        <f>VLOOKUP(A170, [1]!Table9[#All], 13, FALSE)</f>
        <v>moist meadows, open woodland</v>
      </c>
      <c r="D170" s="17" t="str">
        <f>IF(ISNUMBER(SEARCH("1",VLOOKUP(A170, [1]!Table9[#All], 4, FALSE))), "Yes", "No")</f>
        <v>Yes</v>
      </c>
      <c r="E170" s="16" t="str">
        <f>VLOOKUP(A170, [1]!Table9[#All], 3, FALSE)</f>
        <v>Plant</v>
      </c>
      <c r="F170" s="15" t="str">
        <f>VLOOKUP(A170, [1]!Table9[#All], 26, FALSE)</f>
        <v>Formula</v>
      </c>
      <c r="G170" s="15" t="str">
        <f>IF(D170="No", "--",VLOOKUP(A170, [1]!Table9[#All], 25, FALSE))</f>
        <v>Work area</v>
      </c>
      <c r="H170" s="14" t="str">
        <f>IF(D170="No", "Not discussed on USFS. ", VLOOKUP(A170, [1]!Table9[#All], 24, FALSE))</f>
        <v>--</v>
      </c>
      <c r="I170" s="14" t="str">
        <f>IF(NOT(ISBLANK(#REF!)),  "Pre-activity Survey Required", "")</f>
        <v>Pre-activity Survey Required</v>
      </c>
      <c r="J170" s="13" t="str">
        <f>IF(D170="No", "Not discussed on USFS. ", _xlfn.CONCAT(A170, " (", VLOOKUP(A170, [1]!Table9[#All], 11, FALSE), "; Habitat description: ", C170, ") - Within 1-mi of a CNDDB/SCE/USFS occurrence record (", VLOOKUP(A170, [1]!Table9[#All], 34, FALSE), "). " ))</f>
        <v xml:space="preserve">bird-foot checkerbloom (FE; SE; CRPR 1B.1, Blooming Period: May - Aug; Habitat description: moist meadows, open woodland) - Within 1-mi of a CNDDB/SCE/USFS occurrence record (unsuitable habitat). </v>
      </c>
      <c r="K170" s="10" t="str">
        <f>IF(D170="No", "-- ", VLOOKUP(A170, [1]!Table9[#All], 35, FALSE))</f>
        <v xml:space="preserve">RPM Plant 1; 
Standard OMP BMPs. </v>
      </c>
      <c r="L170" s="12" t="str">
        <f>IF(D170="No", "--", VLOOKUP(A170, [1]!Table9[#All], 28, FALSE))</f>
        <v>IIB</v>
      </c>
      <c r="M170" s="11" t="str">
        <f>IF(D170="No", "Not discussed on USFS. ", _xlfn.CONCAT(A170, " (", VLOOKUP(A170, [1]!Table9[#All], 11, FALSE), "; Habitat description: ", C170, ") - Within 1-mi of a CNDDB/SCE/USFS occurrence record (", VLOOKUP(A170, [1]!Table9[#All], 27, FALSE), "). " ))</f>
        <v xml:space="preserve">bird-foot checkerbloom (FE; SE; CRPR 1B.1, Blooming Period: May - Aug; Habitat description: moist meadows, open woodland) - Within 1-mi of a CNDDB/SCE/USFS occurrence record (habitat present). </v>
      </c>
      <c r="N170" s="10" t="str">
        <f>IF(D170="No", "-- ", VLOOKUP(A170, [1]!Table9[#All], 29, FALSE))</f>
        <v xml:space="preserve">RPM Plant-1-4; 
General Measures and Standard OMP BMPs. </v>
      </c>
      <c r="O170" s="10" t="str">
        <f>IF(D170="No", "--", VLOOKUP(A170, [1]!Table9[#All], 30, FALSE))</f>
        <v xml:space="preserve">Rare Plant Survey and Avoidance (bird-foot checkerbloom): A qualified botanist will conduct a rare plant survey for bird-foot checkerbloom within blooming season, verified by a reference population. All federally-listed plants within 100 feet of the work area will be flagged for avoidance. Coordination with Environmental Services Department will be required if full avoidance cannot be achieved. 
Schedule Limitation (bird-foot checkerbloom): Schedule all work in the year rare plant surveys are conducted. Work can occur only after rare plant surveys occur. If work gets delayed for a subsequent year, contact Environmental Services Department. 
General Measures and Standard OMP BMPs. </v>
      </c>
      <c r="P170" s="7" t="str">
        <f>IF(D170="No", "Not discussed on USFS. ", IF(VLOOKUP(A170, [1]!Table9[#All], 31, FALSE)="--", "--",  _xlfn.CONCAT(A170, " (", VLOOKUP(A170, [1]!Table9[#All], 11, FALSE), "; Habitat description: ", C170, ") - Within 1-mi of a CNDDB/SCE/USFS occurrence record (", VLOOKUP(A170, [1]!Table9[#All], 31, FALSE), "). " )))</f>
        <v>--</v>
      </c>
      <c r="Q170" s="6" t="str">
        <f>IF(D170="No", "Not discussed on USFS. ", IF(VLOOKUP(A170, [1]!Table9[#All], 31, FALSE)="--", "--",  VLOOKUP(A170, [1]!Table9[#All], 32, FALSE)))</f>
        <v>--</v>
      </c>
      <c r="R170" s="6" t="str">
        <f>IF(D170="No", "Not discussed on USFS. ", IF(VLOOKUP(A170, [1]!Table9[#All], 31, FALSE)="--", "--", VLOOKUP(A170, [1]!Table9[#All], 33, FALSE)))</f>
        <v>--</v>
      </c>
      <c r="S170" s="9" t="s">
        <v>2</v>
      </c>
      <c r="T170" s="8" t="s">
        <v>2</v>
      </c>
      <c r="U170" s="8" t="s">
        <v>2</v>
      </c>
      <c r="V170" s="7" t="s">
        <v>2</v>
      </c>
      <c r="W170" s="6" t="s">
        <v>2</v>
      </c>
      <c r="X170" s="6" t="s">
        <v>2</v>
      </c>
    </row>
    <row r="171" spans="1:24" ht="156" x14ac:dyDescent="0.2">
      <c r="A171" s="20" t="s">
        <v>2207</v>
      </c>
      <c r="B171" s="20" t="str">
        <f>VLOOKUP(A171, [1]!Table9[#All], 2, FALSE)</f>
        <v>Crocanthemum suffrutescens</v>
      </c>
      <c r="C171" s="18" t="str">
        <f>VLOOKUP(A171, [1]!Table9[#All], 13, FALSE)</f>
        <v xml:space="preserve">chaparral </v>
      </c>
      <c r="D171" s="17" t="str">
        <f>IF(ISNUMBER(SEARCH("1",VLOOKUP(A171, [1]!Table9[#All], 4, FALSE))), "Yes", "No")</f>
        <v>Yes</v>
      </c>
      <c r="E171" s="16" t="str">
        <f>VLOOKUP(A171, [1]!Table9[#All], 3, FALSE)</f>
        <v>Plant</v>
      </c>
      <c r="F171" s="15" t="str">
        <f>VLOOKUP(A171, [1]!Table9[#All], 26, FALSE)</f>
        <v>Formula</v>
      </c>
      <c r="G171" s="15" t="str">
        <f>IF(D171="No", "--",VLOOKUP(A171, [1]!Table9[#All], 25, FALSE))</f>
        <v>Work area</v>
      </c>
      <c r="H171" s="14" t="str">
        <f>IF(D171="No", "Not discussed on USFS. ", VLOOKUP(A171, [1]!Table9[#All], 24, FALSE))</f>
        <v xml:space="preserve">Only discussed in INF, if reviewing INF apply same RPM's and language as other CRPR 1/2 plant receive. </v>
      </c>
      <c r="I171" s="14" t="str">
        <f>IF(NOT(ISBLANK(#REF!)),  "Pre-activity Survey Required", "")</f>
        <v>Pre-activity Survey Required</v>
      </c>
      <c r="J171" s="13" t="str">
        <f>IF(D171="No", "Not discussed on USFS. ", _xlfn.CONCAT(A171, " (", VLOOKUP(A171, [1]!Table9[#All], 11, FALSE), "; Habitat description: ", C171, ") - Within 1-mi of a CNDDB/SCE/USFS occurrence record (", VLOOKUP(A171, [1]!Table9[#All], 34, FALSE), "). " ))</f>
        <v xml:space="preserve">Bisbee Peak rush-rose (INF:SCC; CRPR 3.2, Blooming Period: Apr - Jun; Habitat description: chaparral ) - Within 1-mi of a CNDDB/SCE/USFS occurrence record (unsuitable habitat). </v>
      </c>
      <c r="K171" s="10" t="str">
        <f>IF(D171="No", "-- ", VLOOKUP(A171, [1]!Table9[#All], 35, FALSE))</f>
        <v>Standard OMP BMPs.</v>
      </c>
      <c r="L171" s="12" t="str">
        <f>IF(D171="No", "--", VLOOKUP(A171, [1]!Table9[#All], 28, FALSE))</f>
        <v>IIB</v>
      </c>
      <c r="M171" s="11" t="str">
        <f>IF(D171="No", "Not discussed on USFS. ", _xlfn.CONCAT(A171, " (", VLOOKUP(A171, [1]!Table9[#All], 11, FALSE), "; Habitat description: ", C171, ") - Within 1-mi of a CNDDB/SCE/USFS occurrence record (", VLOOKUP(A171, [1]!Table9[#All], 27, FALSE), "). " ))</f>
        <v xml:space="preserve">Bisbee Peak rush-rose (INF:SCC; CRPR 3.2, Blooming Period: Apr - Jun; Habitat description: chaparral ) - Within 1-mi of a CNDDB/SCE/USFS occurrence record (habitat present). </v>
      </c>
      <c r="N171" s="10" t="str">
        <f>IF(D171="No", "-- ", VLOOKUP(A171, [1]!Table9[#All], 29, FALSE))</f>
        <v xml:space="preserve">BE BMP Plant-1(a)(c-d); 
General Measures and Standard OMP BMPs. </v>
      </c>
      <c r="O171" s="10" t="str">
        <f>IF(D171="No", "--", VLOOKUP(A171, [1]!Table9[#All], 30, FALSE))</f>
        <v xml:space="preserve">Pre-Activity Survey (Bisbee Peak rush-rose): A biological survey is required. 
FSS Plant Avoidance (Bisbee Peak rush-rose): If Bisbee Peak rush-rose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1" s="7" t="str">
        <f>IF(D171="No", "Not discussed on USFS. ", IF(VLOOKUP(A171, [1]!Table9[#All], 31, FALSE)="--", "--",  _xlfn.CONCAT(A171, " (", VLOOKUP(A171, [1]!Table9[#All], 11, FALSE), "; Habitat description: ", C171, ") - Within 1-mi of a CNDDB/SCE/USFS occurrence record (", VLOOKUP(A171, [1]!Table9[#All], 31, FALSE), "). " )))</f>
        <v>--</v>
      </c>
      <c r="Q171" s="6" t="str">
        <f>IF(D171="No", "Not discussed on USFS. ", IF(VLOOKUP(A171, [1]!Table9[#All], 31, FALSE)="--", "--",  VLOOKUP(A171, [1]!Table9[#All], 32, FALSE)))</f>
        <v>--</v>
      </c>
      <c r="R171" s="6" t="str">
        <f>IF(D171="No", "Not discussed on USFS. ", IF(VLOOKUP(A171, [1]!Table9[#All], 31, FALSE)="--", "--", VLOOKUP(A171, [1]!Table9[#All], 33, FALSE)))</f>
        <v>--</v>
      </c>
      <c r="S171" s="9" t="s">
        <v>2</v>
      </c>
      <c r="T171" s="8" t="s">
        <v>2</v>
      </c>
      <c r="U171" s="8" t="s">
        <v>2</v>
      </c>
      <c r="V171" s="7" t="s">
        <v>2</v>
      </c>
      <c r="W171" s="6" t="s">
        <v>2</v>
      </c>
      <c r="X171" s="6" t="s">
        <v>2</v>
      </c>
    </row>
    <row r="172" spans="1:24" ht="48" x14ac:dyDescent="0.2">
      <c r="A172" s="20" t="s">
        <v>2206</v>
      </c>
      <c r="B172" s="20" t="str">
        <f>VLOOKUP(A172, [1]!Table9[#All], 2, FALSE)</f>
        <v>Hymenoxys odorata</v>
      </c>
      <c r="C172" s="18" t="str">
        <f>VLOOKUP(A172, [1]!Table9[#All], 13, FALSE)</f>
        <v>roadsides, open flats, drainage areas, streambanks</v>
      </c>
      <c r="D172" s="17" t="str">
        <f>IF(ISNUMBER(SEARCH("1",VLOOKUP(A172, [1]!Table9[#All], 4, FALSE))), "Yes", "No")</f>
        <v>No</v>
      </c>
      <c r="E172" s="16" t="str">
        <f>VLOOKUP(A172, [1]!Table9[#All], 3, FALSE)</f>
        <v>Plant</v>
      </c>
      <c r="F172" s="15" t="str">
        <f>VLOOKUP(A172, [1]!Table9[#All], 26, FALSE)</f>
        <v>Formula</v>
      </c>
      <c r="G172" s="15" t="str">
        <f>IF(D172="No", "--",VLOOKUP(A172, [1]!Table9[#All], 25, FALSE))</f>
        <v>--</v>
      </c>
      <c r="H172" s="14" t="str">
        <f>IF(D172="No", "Not discussed on USFS. ", VLOOKUP(A172, [1]!Table9[#All], 24, FALSE))</f>
        <v xml:space="preserve">Not discussed on USFS. </v>
      </c>
      <c r="I172" s="14" t="str">
        <f>IF(NOT(ISBLANK(#REF!)),  "Pre-activity Survey Required", "")</f>
        <v>Pre-activity Survey Required</v>
      </c>
      <c r="J172" s="13" t="str">
        <f>IF(D172="No", "Not discussed on USFS. ", _xlfn.CONCAT(A172, " (", VLOOKUP(A172, [1]!Table9[#All], 11, FALSE), "; Habitat description: ", C172, ") - Within 1-mi of a CNDDB/SCE/USFS occurrence record (", VLOOKUP(A172, [1]!Table9[#All], 34, FALSE), "). " ))</f>
        <v xml:space="preserve">Not discussed on USFS. </v>
      </c>
      <c r="K172" s="10" t="str">
        <f>IF(D172="No", "-- ", VLOOKUP(A172, [1]!Table9[#All], 35, FALSE))</f>
        <v xml:space="preserve">-- </v>
      </c>
      <c r="L172" s="12" t="str">
        <f>IF(D172="No", "--", VLOOKUP(A172, [1]!Table9[#All], 28, FALSE))</f>
        <v>--</v>
      </c>
      <c r="M172" s="11" t="str">
        <f>IF(D172="No", "Not discussed on USFS. ", _xlfn.CONCAT(A172, " (", VLOOKUP(A172, [1]!Table9[#All], 11, FALSE), "; Habitat description: ", C172, ") - Within 1-mi of a CNDDB/SCE/USFS occurrence record (", VLOOKUP(A172, [1]!Table9[#All], 27, FALSE), "). " ))</f>
        <v xml:space="preserve">Not discussed on USFS. </v>
      </c>
      <c r="N172" s="10" t="str">
        <f>IF(D172="No", "-- ", VLOOKUP(A172, [1]!Table9[#All], 29, FALSE))</f>
        <v xml:space="preserve">-- </v>
      </c>
      <c r="O172" s="10" t="str">
        <f>IF(D172="No", "--", VLOOKUP(A172, [1]!Table9[#All], 30, FALSE))</f>
        <v>--</v>
      </c>
      <c r="P172" s="7" t="str">
        <f>IF(D172="No", "Not discussed on USFS. ", IF(VLOOKUP(A172, [1]!Table9[#All], 31, FALSE)="--", "--",  _xlfn.CONCAT(A172, " (", VLOOKUP(A172, [1]!Table9[#All], 11, FALSE), "; Habitat description: ", C172, ") - Within 1-mi of a CNDDB/SCE/USFS occurrence record (", VLOOKUP(A172, [1]!Table9[#All], 31, FALSE), "). " )))</f>
        <v xml:space="preserve">Not discussed on USFS. </v>
      </c>
      <c r="Q172" s="6" t="str">
        <f>IF(D172="No", "Not discussed on USFS. ", IF(VLOOKUP(A172, [1]!Table9[#All], 31, FALSE)="--", "--",  VLOOKUP(A172, [1]!Table9[#All], 32, FALSE)))</f>
        <v xml:space="preserve">Not discussed on USFS. </v>
      </c>
      <c r="R172" s="6" t="str">
        <f>IF(D172="No", "Not discussed on USFS. ", IF(VLOOKUP(A172, [1]!Table9[#All], 31, FALSE)="--", "--", VLOOKUP(A172, [1]!Table9[#All], 33, FALSE)))</f>
        <v xml:space="preserve">Not discussed on USFS. </v>
      </c>
      <c r="S172" s="9" t="s">
        <v>2</v>
      </c>
      <c r="T172" s="8" t="s">
        <v>2</v>
      </c>
      <c r="U172" s="8" t="s">
        <v>2</v>
      </c>
      <c r="V172" s="7" t="s">
        <v>2</v>
      </c>
      <c r="W172" s="6" t="s">
        <v>2</v>
      </c>
      <c r="X172" s="6" t="s">
        <v>2</v>
      </c>
    </row>
    <row r="173" spans="1:24" ht="64" x14ac:dyDescent="0.2">
      <c r="A173" s="20" t="s">
        <v>2205</v>
      </c>
      <c r="B173" s="20" t="str">
        <f>VLOOKUP(A173, [1]!Table9[#All], 2, FALSE)</f>
        <v>Haliotis cracherodii</v>
      </c>
      <c r="C173" s="18" t="str">
        <f>VLOOKUP(A173, [1]!Table9[#All], 13, FALSE)</f>
        <v>rocky substrates in intertidal and shallow subtidal reefs</v>
      </c>
      <c r="D173" s="17" t="str">
        <f>IF(ISNUMBER(SEARCH("1",VLOOKUP(A173, [1]!Table9[#All], 4, FALSE))), "Yes", "No")</f>
        <v>Yes</v>
      </c>
      <c r="E173" s="16" t="str">
        <f>VLOOKUP(A173, [1]!Table9[#All], 3, FALSE)</f>
        <v>Invertebrate</v>
      </c>
      <c r="F173" s="15" t="str">
        <f>VLOOKUP(A173, [1]!Table9[#All], 26, FALSE)</f>
        <v>Formula</v>
      </c>
      <c r="G173" s="15" t="str">
        <f>IF(D173="No", "--",VLOOKUP(A173, [1]!Table9[#All], 25, FALSE))</f>
        <v>Work area</v>
      </c>
      <c r="H173" s="14" t="str">
        <f>IF(D173="No", "Not discussed on USFS. ", VLOOKUP(A173, [1]!Table9[#All], 24, FALSE))</f>
        <v>Contact PM if occurring on USFS</v>
      </c>
      <c r="I173" s="14" t="str">
        <f>IF(NOT(ISBLANK(#REF!)),  "Pre-activity Survey Required", "")</f>
        <v>Pre-activity Survey Required</v>
      </c>
      <c r="J173" s="13" t="str">
        <f>IF(D173="No", "Not discussed on USFS. ", _xlfn.CONCAT(A173, " (", VLOOKUP(A173, [1]!Table9[#All], 11, FALSE), "; Habitat description: ", C173, ") - Within 1-mi of a CNDDB/SCE/USFS occurrence record (", VLOOKUP(A173, [1]!Table9[#All], 34, FALSE), "). " ))</f>
        <v xml:space="preserve">black abalone (FE; Habitat description: rocky substrates in intertidal and shallow subtidal reefs) - Within 1-mi of a CNDDB/SCE/USFS occurrence record (unsuitable habitat). </v>
      </c>
      <c r="K173" s="10" t="str">
        <f>IF(D173="No", "-- ", VLOOKUP(A173, [1]!Table9[#All], 35, FALSE))</f>
        <v>Standard OMP BMPs.</v>
      </c>
      <c r="L173" s="12" t="str">
        <f>IF(D173="No", "--", VLOOKUP(A173, [1]!Table9[#All], 28, FALSE))</f>
        <v>IIB</v>
      </c>
      <c r="M173" s="11" t="str">
        <f>IF(D173="No", "Not discussed on USFS. ", _xlfn.CONCAT(A173, " (", VLOOKUP(A173, [1]!Table9[#All], 11, FALSE), "; Habitat description: ", C173, ") - Within 1-mi of a CNDDB/SCE/USFS occurrence record (", VLOOKUP(A173, [1]!Table9[#All], 27, FALSE), "). " ))</f>
        <v xml:space="preserve">black abalone (FE; Habitat description: rocky substrates in intertidal and shallow subtidal reefs) - Within 1-mi of a CNDDB/SCE/USFS occurrence record (habitat present). </v>
      </c>
      <c r="N173" s="10" t="str">
        <f>IF(D173="No", "-- ", VLOOKUP(A173, [1]!Table9[#All], 29, FALSE))</f>
        <v>Contact PM if occurring on USFS</v>
      </c>
      <c r="O173" s="10" t="str">
        <f>IF(D173="No", "--", VLOOKUP(A173, [1]!Table9[#All], 30, FALSE))</f>
        <v>Contact PM if occurring on USFS</v>
      </c>
      <c r="P173" s="7" t="str">
        <f>IF(D173="No", "Not discussed on USFS. ", IF(VLOOKUP(A173, [1]!Table9[#All], 31, FALSE)="--", "--",  _xlfn.CONCAT(A173, " (", VLOOKUP(A173, [1]!Table9[#All], 11, FALSE), "; Habitat description: ", C173, ") - Within 1-mi of a CNDDB/SCE/USFS occurrence record (", VLOOKUP(A173, [1]!Table9[#All], 31, FALSE), "). " )))</f>
        <v>--</v>
      </c>
      <c r="Q173" s="6" t="str">
        <f>IF(D173="No", "Not discussed on USFS. ", IF(VLOOKUP(A173, [1]!Table9[#All], 31, FALSE)="--", "--",  VLOOKUP(A173, [1]!Table9[#All], 32, FALSE)))</f>
        <v>--</v>
      </c>
      <c r="R173" s="6" t="str">
        <f>IF(D173="No", "Not discussed on USFS. ", IF(VLOOKUP(A173, [1]!Table9[#All], 31, FALSE)="--", "--", VLOOKUP(A173, [1]!Table9[#All], 33, FALSE)))</f>
        <v>--</v>
      </c>
      <c r="S173" s="9" t="s">
        <v>2</v>
      </c>
      <c r="T173" s="8" t="s">
        <v>2</v>
      </c>
      <c r="U173" s="8" t="s">
        <v>2</v>
      </c>
      <c r="V173" s="7" t="s">
        <v>2</v>
      </c>
      <c r="W173" s="6" t="s">
        <v>2</v>
      </c>
      <c r="X173" s="6" t="s">
        <v>2</v>
      </c>
    </row>
    <row r="174" spans="1:24" ht="156" x14ac:dyDescent="0.2">
      <c r="A174" s="20" t="s">
        <v>2204</v>
      </c>
      <c r="B174" s="20" t="str">
        <f>VLOOKUP(A174, [1]!Table9[#All], 2, FALSE)</f>
        <v>Schoenus nigricans</v>
      </c>
      <c r="C174" s="18" t="str">
        <f>VLOOKUP(A174, [1]!Table9[#All], 13, FALSE)</f>
        <v>wetlands</v>
      </c>
      <c r="D174" s="17" t="str">
        <f>IF(ISNUMBER(SEARCH("1",VLOOKUP(A174, [1]!Table9[#All], 4, FALSE))), "Yes", "No")</f>
        <v>Yes</v>
      </c>
      <c r="E174" s="16" t="str">
        <f>VLOOKUP(A174, [1]!Table9[#All], 3, FALSE)</f>
        <v>Plant</v>
      </c>
      <c r="F174" s="15" t="str">
        <f>VLOOKUP(A174, [1]!Table9[#All], 26, FALSE)</f>
        <v>Formula</v>
      </c>
      <c r="G174" s="15" t="str">
        <f>IF(D174="No", "--",VLOOKUP(A174, [1]!Table9[#All], 25, FALSE))</f>
        <v>Work area</v>
      </c>
      <c r="H174" s="14" t="str">
        <f>IF(D174="No", "Not discussed on USFS. ", VLOOKUP(A174, [1]!Table9[#All], 24, FALSE))</f>
        <v>--</v>
      </c>
      <c r="I174" s="14" t="str">
        <f>IF(NOT(ISBLANK(#REF!)),  "Pre-activity Survey Required", "")</f>
        <v>Pre-activity Survey Required</v>
      </c>
      <c r="J174" s="13" t="str">
        <f>IF(D174="No", "Not discussed on USFS. ", _xlfn.CONCAT(A174, " (", VLOOKUP(A174, [1]!Table9[#All], 11, FALSE), "; Habitat description: ", C174, ") - Within 1-mi of a CNDDB/SCE/USFS occurrence record (", VLOOKUP(A174, [1]!Table9[#All], 34, FALSE), "). " ))</f>
        <v xml:space="preserve">black bog-rush (FSS; CRPR 2B.2, Blooming Period: Aug - Sep; Habitat description: wetlands) - Within 1-mi of a CNDDB/SCE/USFS occurrence record (unsuitable habitat). </v>
      </c>
      <c r="K174" s="10" t="str">
        <f>IF(D174="No", "-- ", VLOOKUP(A174, [1]!Table9[#All], 35, FALSE))</f>
        <v>Standard OMP BMPs.</v>
      </c>
      <c r="L174" s="12" t="str">
        <f>IF(D174="No", "--", VLOOKUP(A174, [1]!Table9[#All], 28, FALSE))</f>
        <v>IIB</v>
      </c>
      <c r="M174" s="11" t="str">
        <f>IF(D174="No", "Not discussed on USFS. ", _xlfn.CONCAT(A174, " (", VLOOKUP(A174, [1]!Table9[#All], 11, FALSE), "; Habitat description: ", C174, ") - Within 1-mi of a CNDDB/SCE/USFS occurrence record (", VLOOKUP(A174, [1]!Table9[#All], 27, FALSE), "). " ))</f>
        <v xml:space="preserve">black bog-rush (FSS; CRPR 2B.2, Blooming Period: Aug - Sep; Habitat description: wetlands) - Within 1-mi of a CNDDB/SCE/USFS occurrence record (habitat present). </v>
      </c>
      <c r="N174" s="10" t="str">
        <f>IF(D174="No", "-- ", VLOOKUP(A174, [1]!Table9[#All], 29, FALSE))</f>
        <v xml:space="preserve">BE BMP Plant-1(a)(c-d); 
General Measures and Standard OMP BMPs. </v>
      </c>
      <c r="O174" s="10" t="str">
        <f>IF(D174="No", "--", VLOOKUP(A174, [1]!Table9[#All], 30, FALSE))</f>
        <v xml:space="preserve">Pre-Activity Survey (black bog-rush): A biological survey is required. 
FSS Plant Avoidance (black bog-rush): If black bog-rush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4" s="7" t="str">
        <f>IF(D174="No", "Not discussed on USFS. ", IF(VLOOKUP(A174, [1]!Table9[#All], 31, FALSE)="--", "--",  _xlfn.CONCAT(A174, " (", VLOOKUP(A174, [1]!Table9[#All], 11, FALSE), "; Habitat description: ", C174, ") - Within 1-mi of a CNDDB/SCE/USFS occurrence record (", VLOOKUP(A174, [1]!Table9[#All], 31, FALSE), "). " )))</f>
        <v>--</v>
      </c>
      <c r="Q174" s="6" t="str">
        <f>IF(D174="No", "Not discussed on USFS. ", IF(VLOOKUP(A174, [1]!Table9[#All], 31, FALSE)="--", "--",  VLOOKUP(A174, [1]!Table9[#All], 32, FALSE)))</f>
        <v>--</v>
      </c>
      <c r="R174" s="6" t="str">
        <f>IF(D174="No", "Not discussed on USFS. ", IF(VLOOKUP(A174, [1]!Table9[#All], 31, FALSE)="--", "--", VLOOKUP(A174, [1]!Table9[#All], 33, FALSE)))</f>
        <v>--</v>
      </c>
      <c r="S174" s="9" t="s">
        <v>2</v>
      </c>
      <c r="T174" s="8" t="s">
        <v>2</v>
      </c>
      <c r="U174" s="8" t="s">
        <v>2</v>
      </c>
      <c r="V174" s="7" t="s">
        <v>2</v>
      </c>
      <c r="W174" s="6" t="s">
        <v>2</v>
      </c>
      <c r="X174" s="6" t="s">
        <v>2</v>
      </c>
    </row>
    <row r="175" spans="1:24" ht="48" x14ac:dyDescent="0.2">
      <c r="A175" s="20" t="s">
        <v>2203</v>
      </c>
      <c r="B175" s="20" t="str">
        <f>VLOOKUP(A175, [1]!Table9[#All], 2, FALSE)</f>
        <v>Empetrum nigrum</v>
      </c>
      <c r="C175" s="18" t="str">
        <f>VLOOKUP(A175, [1]!Table9[#All], 13, FALSE)</f>
        <v>cliffs and on rocky areas</v>
      </c>
      <c r="D175" s="17" t="str">
        <f>IF(ISNUMBER(SEARCH("1",VLOOKUP(A175, [1]!Table9[#All], 4, FALSE))), "Yes", "No")</f>
        <v>No</v>
      </c>
      <c r="E175" s="16" t="str">
        <f>VLOOKUP(A175, [1]!Table9[#All], 3, FALSE)</f>
        <v>Plant</v>
      </c>
      <c r="F175" s="15" t="str">
        <f>VLOOKUP(A175, [1]!Table9[#All], 26, FALSE)</f>
        <v>Formula</v>
      </c>
      <c r="G175" s="15" t="str">
        <f>IF(D175="No", "--",VLOOKUP(A175, [1]!Table9[#All], 25, FALSE))</f>
        <v>--</v>
      </c>
      <c r="H175" s="14" t="str">
        <f>IF(D175="No", "Not discussed on USFS. ", VLOOKUP(A175, [1]!Table9[#All], 24, FALSE))</f>
        <v xml:space="preserve">Not discussed on USFS. </v>
      </c>
      <c r="I175" s="14" t="str">
        <f>IF(NOT(ISBLANK(#REF!)),  "Pre-activity Survey Required", "")</f>
        <v>Pre-activity Survey Required</v>
      </c>
      <c r="J175" s="13" t="str">
        <f>IF(D175="No", "Not discussed on USFS. ", _xlfn.CONCAT(A175, " (", VLOOKUP(A175, [1]!Table9[#All], 11, FALSE), "; Habitat description: ", C175, ") - Within 1-mi of a CNDDB/SCE/USFS occurrence record (", VLOOKUP(A175, [1]!Table9[#All], 34, FALSE), "). " ))</f>
        <v xml:space="preserve">Not discussed on USFS. </v>
      </c>
      <c r="K175" s="10" t="str">
        <f>IF(D175="No", "-- ", VLOOKUP(A175, [1]!Table9[#All], 35, FALSE))</f>
        <v xml:space="preserve">-- </v>
      </c>
      <c r="L175" s="12" t="str">
        <f>IF(D175="No", "--", VLOOKUP(A175, [1]!Table9[#All], 28, FALSE))</f>
        <v>--</v>
      </c>
      <c r="M175" s="11" t="str">
        <f>IF(D175="No", "Not discussed on USFS. ", _xlfn.CONCAT(A175, " (", VLOOKUP(A175, [1]!Table9[#All], 11, FALSE), "; Habitat description: ", C175, ") - Within 1-mi of a CNDDB/SCE/USFS occurrence record (", VLOOKUP(A175, [1]!Table9[#All], 27, FALSE), "). " ))</f>
        <v xml:space="preserve">Not discussed on USFS. </v>
      </c>
      <c r="N175" s="10" t="str">
        <f>IF(D175="No", "-- ", VLOOKUP(A175, [1]!Table9[#All], 29, FALSE))</f>
        <v xml:space="preserve">-- </v>
      </c>
      <c r="O175" s="10" t="str">
        <f>IF(D175="No", "--", VLOOKUP(A175, [1]!Table9[#All], 30, FALSE))</f>
        <v>--</v>
      </c>
      <c r="P175" s="7" t="str">
        <f>IF(D175="No", "Not discussed on USFS. ", IF(VLOOKUP(A175, [1]!Table9[#All], 31, FALSE)="--", "--",  _xlfn.CONCAT(A175, " (", VLOOKUP(A175, [1]!Table9[#All], 11, FALSE), "; Habitat description: ", C175, ") - Within 1-mi of a CNDDB/SCE/USFS occurrence record (", VLOOKUP(A175, [1]!Table9[#All], 31, FALSE), "). " )))</f>
        <v xml:space="preserve">Not discussed on USFS. </v>
      </c>
      <c r="Q175" s="6" t="str">
        <f>IF(D175="No", "Not discussed on USFS. ", IF(VLOOKUP(A175, [1]!Table9[#All], 31, FALSE)="--", "--",  VLOOKUP(A175, [1]!Table9[#All], 32, FALSE)))</f>
        <v xml:space="preserve">Not discussed on USFS. </v>
      </c>
      <c r="R175" s="6" t="str">
        <f>IF(D175="No", "Not discussed on USFS. ", IF(VLOOKUP(A175, [1]!Table9[#All], 31, FALSE)="--", "--", VLOOKUP(A175, [1]!Table9[#All], 33, FALSE)))</f>
        <v xml:space="preserve">Not discussed on USFS. </v>
      </c>
      <c r="S175" s="9" t="s">
        <v>2</v>
      </c>
      <c r="T175" s="8" t="s">
        <v>2</v>
      </c>
      <c r="U175" s="8" t="s">
        <v>2</v>
      </c>
      <c r="V175" s="7" t="s">
        <v>2</v>
      </c>
      <c r="W175" s="6" t="s">
        <v>2</v>
      </c>
      <c r="X175" s="6" t="s">
        <v>2</v>
      </c>
    </row>
    <row r="176" spans="1:24" ht="48" x14ac:dyDescent="0.2">
      <c r="A176" s="20" t="s">
        <v>2202</v>
      </c>
      <c r="B176" s="20" t="str">
        <f>VLOOKUP(A176, [1]!Table9[#All], 2, FALSE)</f>
        <v>Scrophularia atrata</v>
      </c>
      <c r="C176" s="18" t="str">
        <f>VLOOKUP(A176, [1]!Table9[#All], 13, FALSE)</f>
        <v>chaparral, scrub, and coniferous forest</v>
      </c>
      <c r="D176" s="17" t="str">
        <f>IF(ISNUMBER(SEARCH("1",VLOOKUP(A176, [1]!Table9[#All], 4, FALSE))), "Yes", "No")</f>
        <v>No</v>
      </c>
      <c r="E176" s="16" t="str">
        <f>VLOOKUP(A176, [1]!Table9[#All], 3, FALSE)</f>
        <v>Plant</v>
      </c>
      <c r="F176" s="15" t="str">
        <f>VLOOKUP(A176, [1]!Table9[#All], 26, FALSE)</f>
        <v>Formula</v>
      </c>
      <c r="G176" s="15" t="str">
        <f>IF(D176="No", "--",VLOOKUP(A176, [1]!Table9[#All], 25, FALSE))</f>
        <v>--</v>
      </c>
      <c r="H176" s="14" t="str">
        <f>IF(D176="No", "Not discussed on USFS. ", VLOOKUP(A176, [1]!Table9[#All], 24, FALSE))</f>
        <v xml:space="preserve">Not discussed on USFS. </v>
      </c>
      <c r="I176" s="14" t="str">
        <f>IF(NOT(ISBLANK(#REF!)),  "Pre-activity Survey Required", "")</f>
        <v>Pre-activity Survey Required</v>
      </c>
      <c r="J176" s="13" t="str">
        <f>IF(D176="No", "Not discussed on USFS. ", _xlfn.CONCAT(A176, " (", VLOOKUP(A176, [1]!Table9[#All], 11, FALSE), "; Habitat description: ", C176, ") - Within 1-mi of a CNDDB/SCE/USFS occurrence record (", VLOOKUP(A176, [1]!Table9[#All], 34, FALSE), "). " ))</f>
        <v xml:space="preserve">Not discussed on USFS. </v>
      </c>
      <c r="K176" s="10" t="str">
        <f>IF(D176="No", "-- ", VLOOKUP(A176, [1]!Table9[#All], 35, FALSE))</f>
        <v xml:space="preserve">-- </v>
      </c>
      <c r="L176" s="12" t="str">
        <f>IF(D176="No", "--", VLOOKUP(A176, [1]!Table9[#All], 28, FALSE))</f>
        <v>--</v>
      </c>
      <c r="M176" s="11" t="str">
        <f>IF(D176="No", "Not discussed on USFS. ", _xlfn.CONCAT(A176, " (", VLOOKUP(A176, [1]!Table9[#All], 11, FALSE), "; Habitat description: ", C176, ") - Within 1-mi of a CNDDB/SCE/USFS occurrence record (", VLOOKUP(A176, [1]!Table9[#All], 27, FALSE), "). " ))</f>
        <v xml:space="preserve">Not discussed on USFS. </v>
      </c>
      <c r="N176" s="10" t="str">
        <f>IF(D176="No", "-- ", VLOOKUP(A176, [1]!Table9[#All], 29, FALSE))</f>
        <v xml:space="preserve">-- </v>
      </c>
      <c r="O176" s="10" t="str">
        <f>IF(D176="No", "--", VLOOKUP(A176, [1]!Table9[#All], 30, FALSE))</f>
        <v>--</v>
      </c>
      <c r="P176" s="7" t="str">
        <f>IF(D176="No", "Not discussed on USFS. ", IF(VLOOKUP(A176, [1]!Table9[#All], 31, FALSE)="--", "--",  _xlfn.CONCAT(A176, " (", VLOOKUP(A176, [1]!Table9[#All], 11, FALSE), "; Habitat description: ", C176, ") - Within 1-mi of a CNDDB/SCE/USFS occurrence record (", VLOOKUP(A176, [1]!Table9[#All], 31, FALSE), "). " )))</f>
        <v xml:space="preserve">Not discussed on USFS. </v>
      </c>
      <c r="Q176" s="6" t="str">
        <f>IF(D176="No", "Not discussed on USFS. ", IF(VLOOKUP(A176, [1]!Table9[#All], 31, FALSE)="--", "--",  VLOOKUP(A176, [1]!Table9[#All], 32, FALSE)))</f>
        <v xml:space="preserve">Not discussed on USFS. </v>
      </c>
      <c r="R176" s="6" t="str">
        <f>IF(D176="No", "Not discussed on USFS. ", IF(VLOOKUP(A176, [1]!Table9[#All], 31, FALSE)="--", "--", VLOOKUP(A176, [1]!Table9[#All], 33, FALSE)))</f>
        <v xml:space="preserve">Not discussed on USFS. </v>
      </c>
      <c r="S176" s="9" t="s">
        <v>2</v>
      </c>
      <c r="T176" s="8" t="s">
        <v>2</v>
      </c>
      <c r="U176" s="8" t="s">
        <v>2</v>
      </c>
      <c r="V176" s="7" t="s">
        <v>2</v>
      </c>
      <c r="W176" s="6" t="s">
        <v>2</v>
      </c>
      <c r="X176" s="6" t="s">
        <v>2</v>
      </c>
    </row>
    <row r="177" spans="1:24" ht="48" x14ac:dyDescent="0.2">
      <c r="A177" s="20" t="s">
        <v>2201</v>
      </c>
      <c r="B177" s="20" t="str">
        <f>VLOOKUP(A177, [1]!Table9[#All], 2, FALSE)</f>
        <v>Astragalus funereus</v>
      </c>
      <c r="C177" s="18" t="str">
        <f>VLOOKUP(A177, [1]!Table9[#All], 13, FALSE)</f>
        <v>gravelly, clayey, or rocky areas</v>
      </c>
      <c r="D177" s="17" t="str">
        <f>IF(ISNUMBER(SEARCH("1",VLOOKUP(A177, [1]!Table9[#All], 4, FALSE))), "Yes", "No")</f>
        <v>No</v>
      </c>
      <c r="E177" s="16" t="str">
        <f>VLOOKUP(A177, [1]!Table9[#All], 3, FALSE)</f>
        <v>Plant</v>
      </c>
      <c r="F177" s="15" t="str">
        <f>VLOOKUP(A177, [1]!Table9[#All], 26, FALSE)</f>
        <v>Formula</v>
      </c>
      <c r="G177" s="15" t="str">
        <f>IF(D177="No", "--",VLOOKUP(A177, [1]!Table9[#All], 25, FALSE))</f>
        <v>--</v>
      </c>
      <c r="H177" s="14" t="str">
        <f>IF(D177="No", "Not discussed on USFS. ", VLOOKUP(A177, [1]!Table9[#All], 24, FALSE))</f>
        <v xml:space="preserve">Not discussed on USFS. </v>
      </c>
      <c r="I177" s="14" t="str">
        <f>IF(NOT(ISBLANK(#REF!)),  "Pre-activity Survey Required", "")</f>
        <v>Pre-activity Survey Required</v>
      </c>
      <c r="J177" s="13" t="str">
        <f>IF(D177="No", "Not discussed on USFS. ", _xlfn.CONCAT(A177, " (", VLOOKUP(A177, [1]!Table9[#All], 11, FALSE), "; Habitat description: ", C177, ") - Within 1-mi of a CNDDB/SCE/USFS occurrence record (", VLOOKUP(A177, [1]!Table9[#All], 34, FALSE), "). " ))</f>
        <v xml:space="preserve">Not discussed on USFS. </v>
      </c>
      <c r="K177" s="10" t="str">
        <f>IF(D177="No", "-- ", VLOOKUP(A177, [1]!Table9[#All], 35, FALSE))</f>
        <v xml:space="preserve">-- </v>
      </c>
      <c r="L177" s="12" t="str">
        <f>IF(D177="No", "--", VLOOKUP(A177, [1]!Table9[#All], 28, FALSE))</f>
        <v>--</v>
      </c>
      <c r="M177" s="11" t="str">
        <f>IF(D177="No", "Not discussed on USFS. ", _xlfn.CONCAT(A177, " (", VLOOKUP(A177, [1]!Table9[#All], 11, FALSE), "; Habitat description: ", C177, ") - Within 1-mi of a CNDDB/SCE/USFS occurrence record (", VLOOKUP(A177, [1]!Table9[#All], 27, FALSE), "). " ))</f>
        <v xml:space="preserve">Not discussed on USFS. </v>
      </c>
      <c r="N177" s="10" t="str">
        <f>IF(D177="No", "-- ", VLOOKUP(A177, [1]!Table9[#All], 29, FALSE))</f>
        <v xml:space="preserve">-- </v>
      </c>
      <c r="O177" s="10" t="str">
        <f>IF(D177="No", "--", VLOOKUP(A177, [1]!Table9[#All], 30, FALSE))</f>
        <v>--</v>
      </c>
      <c r="P177" s="7" t="str">
        <f>IF(D177="No", "Not discussed on USFS. ", IF(VLOOKUP(A177, [1]!Table9[#All], 31, FALSE)="--", "--",  _xlfn.CONCAT(A177, " (", VLOOKUP(A177, [1]!Table9[#All], 11, FALSE), "; Habitat description: ", C177, ") - Within 1-mi of a CNDDB/SCE/USFS occurrence record (", VLOOKUP(A177, [1]!Table9[#All], 31, FALSE), "). " )))</f>
        <v xml:space="preserve">Not discussed on USFS. </v>
      </c>
      <c r="Q177" s="6" t="str">
        <f>IF(D177="No", "Not discussed on USFS. ", IF(VLOOKUP(A177, [1]!Table9[#All], 31, FALSE)="--", "--",  VLOOKUP(A177, [1]!Table9[#All], 32, FALSE)))</f>
        <v xml:space="preserve">Not discussed on USFS. </v>
      </c>
      <c r="R177" s="6" t="str">
        <f>IF(D177="No", "Not discussed on USFS. ", IF(VLOOKUP(A177, [1]!Table9[#All], 31, FALSE)="--", "--", VLOOKUP(A177, [1]!Table9[#All], 33, FALSE)))</f>
        <v xml:space="preserve">Not discussed on USFS. </v>
      </c>
      <c r="S177" s="9" t="s">
        <v>2</v>
      </c>
      <c r="T177" s="8" t="s">
        <v>2</v>
      </c>
      <c r="U177" s="8" t="s">
        <v>2</v>
      </c>
      <c r="V177" s="7" t="s">
        <v>2</v>
      </c>
      <c r="W177" s="6" t="s">
        <v>2</v>
      </c>
      <c r="X177" s="6" t="s">
        <v>2</v>
      </c>
    </row>
    <row r="178" spans="1:24" ht="156" x14ac:dyDescent="0.2">
      <c r="A178" s="20" t="s">
        <v>2200</v>
      </c>
      <c r="B178" s="20" t="str">
        <f>VLOOKUP(A178, [1]!Table9[#All], 2, FALSE)</f>
        <v>Potentilla basaltica</v>
      </c>
      <c r="C178" s="18" t="str">
        <f>VLOOKUP(A178, [1]!Table9[#All], 13, FALSE)</f>
        <v>meadows</v>
      </c>
      <c r="D178" s="17" t="str">
        <f>IF(ISNUMBER(SEARCH("1",VLOOKUP(A178, [1]!Table9[#All], 4, FALSE))), "Yes", "No")</f>
        <v>Yes</v>
      </c>
      <c r="E178" s="16" t="str">
        <f>VLOOKUP(A178, [1]!Table9[#All], 3, FALSE)</f>
        <v>Plant</v>
      </c>
      <c r="F178" s="15" t="str">
        <f>VLOOKUP(A178, [1]!Table9[#All], 26, FALSE)</f>
        <v>Formula</v>
      </c>
      <c r="G178" s="15" t="str">
        <f>IF(D178="No", "--",VLOOKUP(A178, [1]!Table9[#All], 25, FALSE))</f>
        <v>Work area</v>
      </c>
      <c r="H178" s="14" t="str">
        <f>IF(D178="No", "Not discussed on USFS. ", VLOOKUP(A178, [1]!Table9[#All], 24, FALSE))</f>
        <v>--</v>
      </c>
      <c r="I178" s="14" t="str">
        <f>IF(NOT(ISBLANK(#REF!)),  "Pre-activity Survey Required", "")</f>
        <v>Pre-activity Survey Required</v>
      </c>
      <c r="J178" s="13" t="str">
        <f>IF(D178="No", "Not discussed on USFS. ", _xlfn.CONCAT(A178, " (", VLOOKUP(A178, [1]!Table9[#All], 11, FALSE), "; Habitat description: ", C178, ") - Within 1-mi of a CNDDB/SCE/USFS occurrence record (", VLOOKUP(A178, [1]!Table9[#All], 34, FALSE), "). " ))</f>
        <v xml:space="preserve">Black Rock potentilla (FSS; BLM:S; CRPR 1B.3, Blooming Period: May - Aug; Habitat description: meadows) - Within 1-mi of a CNDDB/SCE/USFS occurrence record (unsuitable habitat). </v>
      </c>
      <c r="K178" s="10" t="str">
        <f>IF(D178="No", "-- ", VLOOKUP(A178, [1]!Table9[#All], 35, FALSE))</f>
        <v>Standard OMP BMPs.</v>
      </c>
      <c r="L178" s="12" t="str">
        <f>IF(D178="No", "--", VLOOKUP(A178, [1]!Table9[#All], 28, FALSE))</f>
        <v>IIB</v>
      </c>
      <c r="M178" s="11" t="str">
        <f>IF(D178="No", "Not discussed on USFS. ", _xlfn.CONCAT(A178, " (", VLOOKUP(A178, [1]!Table9[#All], 11, FALSE), "; Habitat description: ", C178, ") - Within 1-mi of a CNDDB/SCE/USFS occurrence record (", VLOOKUP(A178, [1]!Table9[#All], 27, FALSE), "). " ))</f>
        <v xml:space="preserve">Black Rock potentilla (FSS; BLM:S; CRPR 1B.3, Blooming Period: May - Aug; Habitat description: meadows) - Within 1-mi of a CNDDB/SCE/USFS occurrence record (habitat present). </v>
      </c>
      <c r="N178" s="10" t="str">
        <f>IF(D178="No", "-- ", VLOOKUP(A178, [1]!Table9[#All], 29, FALSE))</f>
        <v xml:space="preserve">BE BMP Plant-1(a)(c-d); 
General Measures and Standard OMP BMPs. </v>
      </c>
      <c r="O178" s="10" t="str">
        <f>IF(D178="No", "--", VLOOKUP(A178, [1]!Table9[#All], 30, FALSE))</f>
        <v xml:space="preserve">Pre-Activity Survey (Black Rock potentilla): A biological survey is required. 
FSS Plant Avoidance (Black Rock potentilla): If Black Rock potentilla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8" s="7" t="str">
        <f>IF(D178="No", "Not discussed on USFS. ", IF(VLOOKUP(A178, [1]!Table9[#All], 31, FALSE)="--", "--",  _xlfn.CONCAT(A178, " (", VLOOKUP(A178, [1]!Table9[#All], 11, FALSE), "; Habitat description: ", C178, ") - Within 1-mi of a CNDDB/SCE/USFS occurrence record (", VLOOKUP(A178, [1]!Table9[#All], 31, FALSE), "). " )))</f>
        <v>--</v>
      </c>
      <c r="Q178" s="6" t="str">
        <f>IF(D178="No", "Not discussed on USFS. ", IF(VLOOKUP(A178, [1]!Table9[#All], 31, FALSE)="--", "--",  VLOOKUP(A178, [1]!Table9[#All], 32, FALSE)))</f>
        <v>--</v>
      </c>
      <c r="R178" s="6" t="str">
        <f>IF(D178="No", "Not discussed on USFS. ", IF(VLOOKUP(A178, [1]!Table9[#All], 31, FALSE)="--", "--", VLOOKUP(A178, [1]!Table9[#All], 33, FALSE)))</f>
        <v>--</v>
      </c>
      <c r="S178" s="9" t="s">
        <v>2</v>
      </c>
      <c r="T178" s="8" t="s">
        <v>2</v>
      </c>
      <c r="U178" s="8" t="s">
        <v>2</v>
      </c>
      <c r="V178" s="7" t="s">
        <v>2</v>
      </c>
      <c r="W178" s="6" t="s">
        <v>2</v>
      </c>
      <c r="X178" s="6" t="s">
        <v>2</v>
      </c>
    </row>
    <row r="179" spans="1:24" ht="112" x14ac:dyDescent="0.2">
      <c r="A179" s="20" t="s">
        <v>2199</v>
      </c>
      <c r="B179" s="20" t="str">
        <f>VLOOKUP(A179, [1]!Table9[#All], 2, FALSE)</f>
        <v>Rynchops niger</v>
      </c>
      <c r="C179" s="18" t="str">
        <f>VLOOKUP(A179, [1]!Table9[#All], 13, FALSE)</f>
        <v>coastal areas, bays, estuaries, lagoons, mudflats, beaches, shell banks, spoil islands, coastal marshes and Salton sea</v>
      </c>
      <c r="D179" s="17" t="str">
        <f>IF(ISNUMBER(SEARCH("1",VLOOKUP(A179, [1]!Table9[#All], 4, FALSE))), "Yes", "No")</f>
        <v>No</v>
      </c>
      <c r="E179" s="16" t="str">
        <f>VLOOKUP(A179, [1]!Table9[#All], 3, FALSE)</f>
        <v>Bird</v>
      </c>
      <c r="F179" s="15" t="str">
        <f>VLOOKUP(A179, [1]!Table9[#All], 26, FALSE)</f>
        <v>Formula</v>
      </c>
      <c r="G179" s="15" t="str">
        <f>IF(D179="No", "--",VLOOKUP(A179, [1]!Table9[#All], 25, FALSE))</f>
        <v>--</v>
      </c>
      <c r="H179" s="14" t="str">
        <f>IF(D179="No", "Not discussed on USFS. ", VLOOKUP(A179, [1]!Table9[#All], 24, FALSE))</f>
        <v xml:space="preserve">Not discussed on USFS. </v>
      </c>
      <c r="I179" s="14" t="str">
        <f>IF(NOT(ISBLANK(#REF!)),  "Pre-activity Survey Required", "")</f>
        <v>Pre-activity Survey Required</v>
      </c>
      <c r="J179" s="13" t="str">
        <f>IF(D179="No", "Not discussed on USFS. ", _xlfn.CONCAT(A179, " (", VLOOKUP(A179, [1]!Table9[#All], 11, FALSE), "; Habitat description: ", C179, ") - Within 1-mi of a CNDDB/SCE/USFS occurrence record (", VLOOKUP(A179, [1]!Table9[#All], 34, FALSE), "). " ))</f>
        <v xml:space="preserve">Not discussed on USFS. </v>
      </c>
      <c r="K179" s="10" t="str">
        <f>IF(D179="No", "-- ", VLOOKUP(A179, [1]!Table9[#All], 35, FALSE))</f>
        <v xml:space="preserve">-- </v>
      </c>
      <c r="L179" s="12" t="str">
        <f>IF(D179="No", "--", VLOOKUP(A179, [1]!Table9[#All], 28, FALSE))</f>
        <v>--</v>
      </c>
      <c r="M179" s="11" t="str">
        <f>IF(D179="No", "Not discussed on USFS. ", _xlfn.CONCAT(A179, " (", VLOOKUP(A179, [1]!Table9[#All], 11, FALSE), "; Habitat description: ", C179, ") - Within 1-mi of a CNDDB/SCE/USFS occurrence record (", VLOOKUP(A179, [1]!Table9[#All], 27, FALSE), "). " ))</f>
        <v xml:space="preserve">Not discussed on USFS. </v>
      </c>
      <c r="N179" s="10" t="str">
        <f>IF(D179="No", "-- ", VLOOKUP(A179, [1]!Table9[#All], 29, FALSE))</f>
        <v xml:space="preserve">-- </v>
      </c>
      <c r="O179" s="10" t="str">
        <f>IF(D179="No", "--", VLOOKUP(A179, [1]!Table9[#All], 30, FALSE))</f>
        <v>--</v>
      </c>
      <c r="P179" s="7" t="str">
        <f>IF(D179="No", "Not discussed on USFS. ", IF(VLOOKUP(A179, [1]!Table9[#All], 31, FALSE)="--", "--",  _xlfn.CONCAT(A179, " (", VLOOKUP(A179, [1]!Table9[#All], 11, FALSE), "; Habitat description: ", C179, ") - Within 1-mi of a CNDDB/SCE/USFS occurrence record (", VLOOKUP(A179, [1]!Table9[#All], 31, FALSE), "). " )))</f>
        <v xml:space="preserve">Not discussed on USFS. </v>
      </c>
      <c r="Q179" s="6" t="str">
        <f>IF(D179="No", "Not discussed on USFS. ", IF(VLOOKUP(A179, [1]!Table9[#All], 31, FALSE)="--", "--",  VLOOKUP(A179, [1]!Table9[#All], 32, FALSE)))</f>
        <v xml:space="preserve">Not discussed on USFS. </v>
      </c>
      <c r="R179" s="6" t="str">
        <f>IF(D179="No", "Not discussed on USFS. ", IF(VLOOKUP(A179, [1]!Table9[#All], 31, FALSE)="--", "--", VLOOKUP(A179, [1]!Table9[#All], 33, FALSE)))</f>
        <v xml:space="preserve">Not discussed on USFS. </v>
      </c>
      <c r="S179" s="9" t="s">
        <v>2</v>
      </c>
      <c r="T179" s="8" t="s">
        <v>2</v>
      </c>
      <c r="U179" s="8" t="s">
        <v>2</v>
      </c>
      <c r="V179" s="7" t="s">
        <v>2</v>
      </c>
      <c r="W179" s="6" t="s">
        <v>2</v>
      </c>
      <c r="X179" s="6" t="s">
        <v>2</v>
      </c>
    </row>
    <row r="180" spans="1:24" ht="48" x14ac:dyDescent="0.2">
      <c r="A180" s="20" t="s">
        <v>2198</v>
      </c>
      <c r="B180" s="20" t="str">
        <f>VLOOKUP(A180, [1]!Table9[#All], 2, FALSE)</f>
        <v>Hydrobates melania</v>
      </c>
      <c r="C180" s="18" t="str">
        <f>VLOOKUP(A180, [1]!Table9[#All], 13, FALSE)</f>
        <v>shorelines with rock crevices and open sea</v>
      </c>
      <c r="D180" s="17" t="str">
        <f>IF(ISNUMBER(SEARCH("1",VLOOKUP(A180, [1]!Table9[#All], 4, FALSE))), "Yes", "No")</f>
        <v>No</v>
      </c>
      <c r="E180" s="16" t="str">
        <f>VLOOKUP(A180, [1]!Table9[#All], 3, FALSE)</f>
        <v>Bird</v>
      </c>
      <c r="F180" s="15" t="str">
        <f>VLOOKUP(A180, [1]!Table9[#All], 26, FALSE)</f>
        <v>Formula</v>
      </c>
      <c r="G180" s="15" t="str">
        <f>IF(D180="No", "--",VLOOKUP(A180, [1]!Table9[#All], 25, FALSE))</f>
        <v>--</v>
      </c>
      <c r="H180" s="14" t="str">
        <f>IF(D180="No", "Not discussed on USFS. ", VLOOKUP(A180, [1]!Table9[#All], 24, FALSE))</f>
        <v xml:space="preserve">Not discussed on USFS. </v>
      </c>
      <c r="I180" s="14" t="str">
        <f>IF(NOT(ISBLANK(#REF!)),  "Pre-activity Survey Required", "")</f>
        <v>Pre-activity Survey Required</v>
      </c>
      <c r="J180" s="13" t="str">
        <f>IF(D180="No", "Not discussed on USFS. ", _xlfn.CONCAT(A180, " (", VLOOKUP(A180, [1]!Table9[#All], 11, FALSE), "; Habitat description: ", C180, ") - Within 1-mi of a CNDDB/SCE/USFS occurrence record (", VLOOKUP(A180, [1]!Table9[#All], 34, FALSE), "). " ))</f>
        <v xml:space="preserve">Not discussed on USFS. </v>
      </c>
      <c r="K180" s="10" t="str">
        <f>IF(D180="No", "-- ", VLOOKUP(A180, [1]!Table9[#All], 35, FALSE))</f>
        <v xml:space="preserve">-- </v>
      </c>
      <c r="L180" s="12" t="str">
        <f>IF(D180="No", "--", VLOOKUP(A180, [1]!Table9[#All], 28, FALSE))</f>
        <v>--</v>
      </c>
      <c r="M180" s="11" t="str">
        <f>IF(D180="No", "Not discussed on USFS. ", _xlfn.CONCAT(A180, " (", VLOOKUP(A180, [1]!Table9[#All], 11, FALSE), "; Habitat description: ", C180, ") - Within 1-mi of a CNDDB/SCE/USFS occurrence record (", VLOOKUP(A180, [1]!Table9[#All], 27, FALSE), "). " ))</f>
        <v xml:space="preserve">Not discussed on USFS. </v>
      </c>
      <c r="N180" s="10" t="str">
        <f>IF(D180="No", "-- ", VLOOKUP(A180, [1]!Table9[#All], 29, FALSE))</f>
        <v xml:space="preserve">-- </v>
      </c>
      <c r="O180" s="10" t="str">
        <f>IF(D180="No", "--", VLOOKUP(A180, [1]!Table9[#All], 30, FALSE))</f>
        <v>--</v>
      </c>
      <c r="P180" s="7" t="str">
        <f>IF(D180="No", "Not discussed on USFS. ", IF(VLOOKUP(A180, [1]!Table9[#All], 31, FALSE)="--", "--",  _xlfn.CONCAT(A180, " (", VLOOKUP(A180, [1]!Table9[#All], 11, FALSE), "; Habitat description: ", C180, ") - Within 1-mi of a CNDDB/SCE/USFS occurrence record (", VLOOKUP(A180, [1]!Table9[#All], 31, FALSE), "). " )))</f>
        <v xml:space="preserve">Not discussed on USFS. </v>
      </c>
      <c r="Q180" s="6" t="str">
        <f>IF(D180="No", "Not discussed on USFS. ", IF(VLOOKUP(A180, [1]!Table9[#All], 31, FALSE)="--", "--",  VLOOKUP(A180, [1]!Table9[#All], 32, FALSE)))</f>
        <v xml:space="preserve">Not discussed on USFS. </v>
      </c>
      <c r="R180" s="6" t="str">
        <f>IF(D180="No", "Not discussed on USFS. ", IF(VLOOKUP(A180, [1]!Table9[#All], 31, FALSE)="--", "--", VLOOKUP(A180, [1]!Table9[#All], 33, FALSE)))</f>
        <v xml:space="preserve">Not discussed on USFS. </v>
      </c>
      <c r="S180" s="9" t="s">
        <v>2</v>
      </c>
      <c r="T180" s="8" t="s">
        <v>2</v>
      </c>
      <c r="U180" s="8" t="s">
        <v>2</v>
      </c>
      <c r="V180" s="7" t="s">
        <v>2</v>
      </c>
      <c r="W180" s="6" t="s">
        <v>2</v>
      </c>
      <c r="X180" s="6" t="s">
        <v>2</v>
      </c>
    </row>
    <row r="181" spans="1:24" ht="48" x14ac:dyDescent="0.2">
      <c r="A181" s="20" t="s">
        <v>2197</v>
      </c>
      <c r="B181" s="20" t="str">
        <f>VLOOKUP(A181, [1]!Table9[#All], 2, FALSE)</f>
        <v>Cypseloides niger</v>
      </c>
      <c r="C181" s="18" t="str">
        <f>VLOOKUP(A181, [1]!Table9[#All], 13, FALSE)</f>
        <v>cliff ledges, behind or near waterfalls and sea caves</v>
      </c>
      <c r="D181" s="17" t="str">
        <f>IF(ISNUMBER(SEARCH("1",VLOOKUP(A181, [1]!Table9[#All], 4, FALSE))), "Yes", "No")</f>
        <v>No</v>
      </c>
      <c r="E181" s="16" t="str">
        <f>VLOOKUP(A181, [1]!Table9[#All], 3, FALSE)</f>
        <v>Bird</v>
      </c>
      <c r="F181" s="15" t="str">
        <f>VLOOKUP(A181, [1]!Table9[#All], 26, FALSE)</f>
        <v>Formula</v>
      </c>
      <c r="G181" s="15" t="str">
        <f>IF(D181="No", "--",VLOOKUP(A181, [1]!Table9[#All], 25, FALSE))</f>
        <v>--</v>
      </c>
      <c r="H181" s="14" t="str">
        <f>IF(D181="No", "Not discussed on USFS. ", VLOOKUP(A181, [1]!Table9[#All], 24, FALSE))</f>
        <v xml:space="preserve">Not discussed on USFS. </v>
      </c>
      <c r="I181" s="14" t="str">
        <f>IF(NOT(ISBLANK(#REF!)),  "Pre-activity Survey Required", "")</f>
        <v>Pre-activity Survey Required</v>
      </c>
      <c r="J181" s="13" t="str">
        <f>IF(D181="No", "Not discussed on USFS. ", _xlfn.CONCAT(A181, " (", VLOOKUP(A181, [1]!Table9[#All], 11, FALSE), "; Habitat description: ", C181, ") - Within 1-mi of a CNDDB/SCE/USFS occurrence record (", VLOOKUP(A181, [1]!Table9[#All], 34, FALSE), "). " ))</f>
        <v xml:space="preserve">Not discussed on USFS. </v>
      </c>
      <c r="K181" s="10" t="str">
        <f>IF(D181="No", "-- ", VLOOKUP(A181, [1]!Table9[#All], 35, FALSE))</f>
        <v xml:space="preserve">-- </v>
      </c>
      <c r="L181" s="12" t="str">
        <f>IF(D181="No", "--", VLOOKUP(A181, [1]!Table9[#All], 28, FALSE))</f>
        <v>--</v>
      </c>
      <c r="M181" s="11" t="str">
        <f>IF(D181="No", "Not discussed on USFS. ", _xlfn.CONCAT(A181, " (", VLOOKUP(A181, [1]!Table9[#All], 11, FALSE), "; Habitat description: ", C181, ") - Within 1-mi of a CNDDB/SCE/USFS occurrence record (", VLOOKUP(A181, [1]!Table9[#All], 27, FALSE), "). " ))</f>
        <v xml:space="preserve">Not discussed on USFS. </v>
      </c>
      <c r="N181" s="10" t="str">
        <f>IF(D181="No", "-- ", VLOOKUP(A181, [1]!Table9[#All], 29, FALSE))</f>
        <v xml:space="preserve">-- </v>
      </c>
      <c r="O181" s="10" t="str">
        <f>IF(D181="No", "--", VLOOKUP(A181, [1]!Table9[#All], 30, FALSE))</f>
        <v>--</v>
      </c>
      <c r="P181" s="7" t="str">
        <f>IF(D181="No", "Not discussed on USFS. ", IF(VLOOKUP(A181, [1]!Table9[#All], 31, FALSE)="--", "--",  _xlfn.CONCAT(A181, " (", VLOOKUP(A181, [1]!Table9[#All], 11, FALSE), "; Habitat description: ", C181, ") - Within 1-mi of a CNDDB/SCE/USFS occurrence record (", VLOOKUP(A181, [1]!Table9[#All], 31, FALSE), "). " )))</f>
        <v xml:space="preserve">Not discussed on USFS. </v>
      </c>
      <c r="Q181" s="6" t="str">
        <f>IF(D181="No", "Not discussed on USFS. ", IF(VLOOKUP(A181, [1]!Table9[#All], 31, FALSE)="--", "--",  VLOOKUP(A181, [1]!Table9[#All], 32, FALSE)))</f>
        <v xml:space="preserve">Not discussed on USFS. </v>
      </c>
      <c r="R181" s="6" t="str">
        <f>IF(D181="No", "Not discussed on USFS. ", IF(VLOOKUP(A181, [1]!Table9[#All], 31, FALSE)="--", "--", VLOOKUP(A181, [1]!Table9[#All], 33, FALSE)))</f>
        <v xml:space="preserve">Not discussed on USFS. </v>
      </c>
      <c r="S181" s="9" t="s">
        <v>2</v>
      </c>
      <c r="T181" s="8" t="s">
        <v>2</v>
      </c>
      <c r="U181" s="8" t="s">
        <v>2</v>
      </c>
      <c r="V181" s="7" t="s">
        <v>2</v>
      </c>
      <c r="W181" s="6" t="s">
        <v>2</v>
      </c>
      <c r="X181" s="6" t="s">
        <v>2</v>
      </c>
    </row>
    <row r="182" spans="1:24" ht="176" x14ac:dyDescent="0.2">
      <c r="A182" s="20" t="s">
        <v>2196</v>
      </c>
      <c r="B182" s="20" t="str">
        <f>VLOOKUP(A182, [1]!Table9[#All], 2, FALSE)</f>
        <v>Chlidonias niger</v>
      </c>
      <c r="C182" s="18" t="str">
        <f>VLOOKUP(A182, [1]!Table9[#All], 13, FALSE)</f>
        <v>inland marsh complexes, ponds, mouths of rivers, shores of large lakes        nesting occurs low in marsh, on floating mat of plant material, on old muskrat house or debris, or on ground close to water</v>
      </c>
      <c r="D182" s="17" t="str">
        <f>IF(ISNUMBER(SEARCH("1",VLOOKUP(A182, [1]!Table9[#All], 4, FALSE))), "Yes", "No")</f>
        <v>No</v>
      </c>
      <c r="E182" s="16" t="str">
        <f>VLOOKUP(A182, [1]!Table9[#All], 3, FALSE)</f>
        <v>Bird</v>
      </c>
      <c r="F182" s="15" t="str">
        <f>VLOOKUP(A182, [1]!Table9[#All], 26, FALSE)</f>
        <v>Formula</v>
      </c>
      <c r="G182" s="15" t="str">
        <f>IF(D182="No", "--",VLOOKUP(A182, [1]!Table9[#All], 25, FALSE))</f>
        <v>--</v>
      </c>
      <c r="H182" s="14" t="str">
        <f>IF(D182="No", "Not discussed on USFS. ", VLOOKUP(A182, [1]!Table9[#All], 24, FALSE))</f>
        <v xml:space="preserve">Not discussed on USFS. </v>
      </c>
      <c r="I182" s="14" t="str">
        <f>IF(NOT(ISBLANK(#REF!)),  "Pre-activity Survey Required", "")</f>
        <v>Pre-activity Survey Required</v>
      </c>
      <c r="J182" s="13" t="str">
        <f>IF(D182="No", "Not discussed on USFS. ", _xlfn.CONCAT(A182, " (", VLOOKUP(A182, [1]!Table9[#All], 11, FALSE), "; Habitat description: ", C182, ") - Within 1-mi of a CNDDB/SCE/USFS occurrence record (", VLOOKUP(A182, [1]!Table9[#All], 34, FALSE), "). " ))</f>
        <v xml:space="preserve">Not discussed on USFS. </v>
      </c>
      <c r="K182" s="10" t="str">
        <f>IF(D182="No", "-- ", VLOOKUP(A182, [1]!Table9[#All], 35, FALSE))</f>
        <v xml:space="preserve">-- </v>
      </c>
      <c r="L182" s="12" t="str">
        <f>IF(D182="No", "--", VLOOKUP(A182, [1]!Table9[#All], 28, FALSE))</f>
        <v>--</v>
      </c>
      <c r="M182" s="11" t="str">
        <f>IF(D182="No", "Not discussed on USFS. ", _xlfn.CONCAT(A182, " (", VLOOKUP(A182, [1]!Table9[#All], 11, FALSE), "; Habitat description: ", C182, ") - Within 1-mi of a CNDDB/SCE/USFS occurrence record (", VLOOKUP(A182, [1]!Table9[#All], 27, FALSE), "). " ))</f>
        <v xml:space="preserve">Not discussed on USFS. </v>
      </c>
      <c r="N182" s="10" t="str">
        <f>IF(D182="No", "-- ", VLOOKUP(A182, [1]!Table9[#All], 29, FALSE))</f>
        <v xml:space="preserve">-- </v>
      </c>
      <c r="O182" s="10" t="str">
        <f>IF(D182="No", "--", VLOOKUP(A182, [1]!Table9[#All], 30, FALSE))</f>
        <v>--</v>
      </c>
      <c r="P182" s="7" t="str">
        <f>IF(D182="No", "Not discussed on USFS. ", IF(VLOOKUP(A182, [1]!Table9[#All], 31, FALSE)="--", "--",  _xlfn.CONCAT(A182, " (", VLOOKUP(A182, [1]!Table9[#All], 11, FALSE), "; Habitat description: ", C182, ") - Within 1-mi of a CNDDB/SCE/USFS occurrence record (", VLOOKUP(A182, [1]!Table9[#All], 31, FALSE), "). " )))</f>
        <v xml:space="preserve">Not discussed on USFS. </v>
      </c>
      <c r="Q182" s="6" t="str">
        <f>IF(D182="No", "Not discussed on USFS. ", IF(VLOOKUP(A182, [1]!Table9[#All], 31, FALSE)="--", "--",  VLOOKUP(A182, [1]!Table9[#All], 32, FALSE)))</f>
        <v xml:space="preserve">Not discussed on USFS. </v>
      </c>
      <c r="R182" s="6" t="str">
        <f>IF(D182="No", "Not discussed on USFS. ", IF(VLOOKUP(A182, [1]!Table9[#All], 31, FALSE)="--", "--", VLOOKUP(A182, [1]!Table9[#All], 33, FALSE)))</f>
        <v xml:space="preserve">Not discussed on USFS. </v>
      </c>
      <c r="S182" s="9" t="s">
        <v>2</v>
      </c>
      <c r="T182" s="8" t="s">
        <v>2</v>
      </c>
      <c r="U182" s="8" t="s">
        <v>2</v>
      </c>
      <c r="V182" s="7" t="s">
        <v>2</v>
      </c>
      <c r="W182" s="6" t="s">
        <v>2</v>
      </c>
      <c r="X182" s="6" t="s">
        <v>2</v>
      </c>
    </row>
    <row r="183" spans="1:24" ht="75" x14ac:dyDescent="0.2">
      <c r="A183" s="20" t="s">
        <v>2195</v>
      </c>
      <c r="B183" s="20" t="str">
        <f>VLOOKUP(A183, [1]!Table9[#All], 2, FALSE)</f>
        <v>Anaxyrus exsul</v>
      </c>
      <c r="C183" s="18" t="str">
        <f>VLOOKUP(A183, [1]!Table9[#All], 13, FALSE)</f>
        <v>springs and marshes in an isolated desert basin and surrounding grasses</v>
      </c>
      <c r="D183" s="17" t="str">
        <f>IF(ISNUMBER(SEARCH("1",VLOOKUP(A183, [1]!Table9[#All], 4, FALSE))), "Yes", "No")</f>
        <v>Yes</v>
      </c>
      <c r="E183" s="16" t="str">
        <f>VLOOKUP(A183, [1]!Table9[#All], 3, FALSE)</f>
        <v>Amphibian</v>
      </c>
      <c r="F183" s="15" t="str">
        <f>VLOOKUP(A183, [1]!Table9[#All], 26, FALSE)</f>
        <v>Formula</v>
      </c>
      <c r="G183" s="15" t="str">
        <f>IF(D183="No", "--",VLOOKUP(A183, [1]!Table9[#All], 25, FALSE))</f>
        <v>--</v>
      </c>
      <c r="H183" s="14" t="str">
        <f>IF(D183="No", "Not discussed on USFS. ", VLOOKUP(A183, [1]!Table9[#All], 24, FALSE))</f>
        <v>Notify SME if found on USFS</v>
      </c>
      <c r="I183" s="14" t="str">
        <f>IF(NOT(ISBLANK(#REF!)),  "Pre-activity Survey Required", "")</f>
        <v>Pre-activity Survey Required</v>
      </c>
      <c r="J183" s="13" t="str">
        <f>IF(D183="No", "Not discussed on USFS. ", _xlfn.CONCAT(A183, " (", VLOOKUP(A183, [1]!Table9[#All], 11, FALSE), "; Habitat description: ", C183, ") - Within 1-mi of a CNDDB/SCE/USFS occurrence record (", VLOOKUP(A183, [1]!Table9[#All], 34, FALSE), "). " ))</f>
        <v xml:space="preserve">black toad (ST; CDFW FP; FSS; BLM:S; Habitat description: springs and marshes in an isolated desert basin and surrounding grasses) - Within 1-mi of a CNDDB/SCE/USFS occurrence record (--). </v>
      </c>
      <c r="K183" s="10" t="str">
        <f>IF(D183="No", "-- ", VLOOKUP(A183, [1]!Table9[#All], 35, FALSE))</f>
        <v>--</v>
      </c>
      <c r="L183" s="12" t="str">
        <f>IF(D183="No", "--", VLOOKUP(A183, [1]!Table9[#All], 28, FALSE))</f>
        <v>--</v>
      </c>
      <c r="M183" s="11" t="str">
        <f>IF(D183="No", "Not discussed on USFS. ", _xlfn.CONCAT(A183, " (", VLOOKUP(A183, [1]!Table9[#All], 11, FALSE), "; Habitat description: ", C183, ") - Within 1-mi of a CNDDB/SCE/USFS occurrence record (", VLOOKUP(A183, [1]!Table9[#All], 27, FALSE), "). " ))</f>
        <v xml:space="preserve">black toad (ST; CDFW FP; FSS; BLM:S; Habitat description: springs and marshes in an isolated desert basin and surrounding grasses) - Within 1-mi of a CNDDB/SCE/USFS occurrence record (--). </v>
      </c>
      <c r="N183" s="10" t="str">
        <f>IF(D183="No", "-- ", VLOOKUP(A183, [1]!Table9[#All], 29, FALSE))</f>
        <v>Notify SME if found on USFS</v>
      </c>
      <c r="O183" s="10" t="str">
        <f>IF(D183="No", "--", VLOOKUP(A183, [1]!Table9[#All], 30, FALSE))</f>
        <v>Notify SME if found on USFS</v>
      </c>
      <c r="P183" s="7" t="str">
        <f>IF(D183="No", "Not discussed on USFS. ", IF(VLOOKUP(A183, [1]!Table9[#All], 31, FALSE)="--", "--",  _xlfn.CONCAT(A183, " (", VLOOKUP(A183, [1]!Table9[#All], 11, FALSE), "; Habitat description: ", C183, ") - Within 1-mi of a CNDDB/SCE/USFS occurrence record (", VLOOKUP(A183, [1]!Table9[#All], 31, FALSE), "). " )))</f>
        <v>--</v>
      </c>
      <c r="Q183" s="6" t="str">
        <f>IF(D183="No", "Not discussed on USFS. ", IF(VLOOKUP(A183, [1]!Table9[#All], 31, FALSE)="--", "--",  VLOOKUP(A183, [1]!Table9[#All], 32, FALSE)))</f>
        <v>--</v>
      </c>
      <c r="R183" s="6" t="str">
        <f>IF(D183="No", "Not discussed on USFS. ", IF(VLOOKUP(A183, [1]!Table9[#All], 31, FALSE)="--", "--", VLOOKUP(A183, [1]!Table9[#All], 33, FALSE)))</f>
        <v>--</v>
      </c>
      <c r="S183" s="9" t="s">
        <v>2</v>
      </c>
      <c r="T183" s="8" t="s">
        <v>2</v>
      </c>
      <c r="U183" s="8" t="s">
        <v>2</v>
      </c>
      <c r="V183" s="7" t="s">
        <v>2</v>
      </c>
      <c r="W183" s="6" t="s">
        <v>2</v>
      </c>
      <c r="X183" s="6" t="s">
        <v>2</v>
      </c>
    </row>
    <row r="184" spans="1:24" ht="64" x14ac:dyDescent="0.2">
      <c r="A184" s="20" t="s">
        <v>2194</v>
      </c>
      <c r="B184" s="20" t="str">
        <f>VLOOKUP(A184, [1]!Table9[#All], 2, FALSE)</f>
        <v>Polioptila melanura</v>
      </c>
      <c r="C184" s="18" t="str">
        <f>VLOOKUP(A184, [1]!Table9[#All], 13, FALSE)</f>
        <v>acacia scrub, creosote scrub, mesquite scrub and dry washes</v>
      </c>
      <c r="D184" s="17" t="str">
        <f>IF(ISNUMBER(SEARCH("1",VLOOKUP(A184, [1]!Table9[#All], 4, FALSE))), "Yes", "No")</f>
        <v>No</v>
      </c>
      <c r="E184" s="16" t="str">
        <f>VLOOKUP(A184, [1]!Table9[#All], 3, FALSE)</f>
        <v>Bird</v>
      </c>
      <c r="F184" s="15" t="str">
        <f>VLOOKUP(A184, [1]!Table9[#All], 26, FALSE)</f>
        <v>Formula</v>
      </c>
      <c r="G184" s="15" t="str">
        <f>IF(D184="No", "--",VLOOKUP(A184, [1]!Table9[#All], 25, FALSE))</f>
        <v>--</v>
      </c>
      <c r="H184" s="14" t="str">
        <f>IF(D184="No", "Not discussed on USFS. ", VLOOKUP(A184, [1]!Table9[#All], 24, FALSE))</f>
        <v xml:space="preserve">Not discussed on USFS. </v>
      </c>
      <c r="I184" s="14" t="str">
        <f>IF(NOT(ISBLANK(#REF!)),  "Pre-activity Survey Required", "")</f>
        <v>Pre-activity Survey Required</v>
      </c>
      <c r="J184" s="13" t="str">
        <f>IF(D184="No", "Not discussed on USFS. ", _xlfn.CONCAT(A184, " (", VLOOKUP(A184, [1]!Table9[#All], 11, FALSE), "; Habitat description: ", C184, ") - Within 1-mi of a CNDDB/SCE/USFS occurrence record (", VLOOKUP(A184, [1]!Table9[#All], 34, FALSE), "). " ))</f>
        <v xml:space="preserve">Not discussed on USFS. </v>
      </c>
      <c r="K184" s="10" t="str">
        <f>IF(D184="No", "-- ", VLOOKUP(A184, [1]!Table9[#All], 35, FALSE))</f>
        <v xml:space="preserve">-- </v>
      </c>
      <c r="L184" s="12" t="str">
        <f>IF(D184="No", "--", VLOOKUP(A184, [1]!Table9[#All], 28, FALSE))</f>
        <v>--</v>
      </c>
      <c r="M184" s="11" t="str">
        <f>IF(D184="No", "Not discussed on USFS. ", _xlfn.CONCAT(A184, " (", VLOOKUP(A184, [1]!Table9[#All], 11, FALSE), "; Habitat description: ", C184, ") - Within 1-mi of a CNDDB/SCE/USFS occurrence record (", VLOOKUP(A184, [1]!Table9[#All], 27, FALSE), "). " ))</f>
        <v xml:space="preserve">Not discussed on USFS. </v>
      </c>
      <c r="N184" s="10" t="str">
        <f>IF(D184="No", "-- ", VLOOKUP(A184, [1]!Table9[#All], 29, FALSE))</f>
        <v xml:space="preserve">-- </v>
      </c>
      <c r="O184" s="10" t="str">
        <f>IF(D184="No", "--", VLOOKUP(A184, [1]!Table9[#All], 30, FALSE))</f>
        <v>--</v>
      </c>
      <c r="P184" s="7" t="str">
        <f>IF(D184="No", "Not discussed on USFS. ", IF(VLOOKUP(A184, [1]!Table9[#All], 31, FALSE)="--", "--",  _xlfn.CONCAT(A184, " (", VLOOKUP(A184, [1]!Table9[#All], 11, FALSE), "; Habitat description: ", C184, ") - Within 1-mi of a CNDDB/SCE/USFS occurrence record (", VLOOKUP(A184, [1]!Table9[#All], 31, FALSE), "). " )))</f>
        <v xml:space="preserve">Not discussed on USFS. </v>
      </c>
      <c r="Q184" s="6" t="str">
        <f>IF(D184="No", "Not discussed on USFS. ", IF(VLOOKUP(A184, [1]!Table9[#All], 31, FALSE)="--", "--",  VLOOKUP(A184, [1]!Table9[#All], 32, FALSE)))</f>
        <v xml:space="preserve">Not discussed on USFS. </v>
      </c>
      <c r="R184" s="6" t="str">
        <f>IF(D184="No", "Not discussed on USFS. ", IF(VLOOKUP(A184, [1]!Table9[#All], 31, FALSE)="--", "--", VLOOKUP(A184, [1]!Table9[#All], 33, FALSE)))</f>
        <v xml:space="preserve">Not discussed on USFS. </v>
      </c>
      <c r="S184" s="9" t="s">
        <v>2</v>
      </c>
      <c r="T184" s="8" t="s">
        <v>2</v>
      </c>
      <c r="U184" s="8" t="s">
        <v>2</v>
      </c>
      <c r="V184" s="7" t="s">
        <v>2</v>
      </c>
      <c r="W184" s="6" t="s">
        <v>2</v>
      </c>
      <c r="X184" s="6" t="s">
        <v>2</v>
      </c>
    </row>
    <row r="185" spans="1:24" ht="48" x14ac:dyDescent="0.2">
      <c r="A185" s="20" t="s">
        <v>2193</v>
      </c>
      <c r="B185" s="20" t="str">
        <f>VLOOKUP(A185, [1]!Table9[#All], 2, FALSE)</f>
        <v>Lepidium flavum var. felipense</v>
      </c>
      <c r="C185" s="18" t="str">
        <f>VLOOKUP(A185, [1]!Table9[#All], 13, FALSE)</f>
        <v>scrub, woodland, wetland-riparian</v>
      </c>
      <c r="D185" s="17" t="str">
        <f>IF(ISNUMBER(SEARCH("1",VLOOKUP(A185, [1]!Table9[#All], 4, FALSE))), "Yes", "No")</f>
        <v>No</v>
      </c>
      <c r="E185" s="16" t="str">
        <f>VLOOKUP(A185, [1]!Table9[#All], 3, FALSE)</f>
        <v>Plant</v>
      </c>
      <c r="F185" s="15" t="str">
        <f>VLOOKUP(A185, [1]!Table9[#All], 26, FALSE)</f>
        <v>Formula</v>
      </c>
      <c r="G185" s="15" t="str">
        <f>IF(D185="No", "--",VLOOKUP(A185, [1]!Table9[#All], 25, FALSE))</f>
        <v>--</v>
      </c>
      <c r="H185" s="14" t="str">
        <f>IF(D185="No", "Not discussed on USFS. ", VLOOKUP(A185, [1]!Table9[#All], 24, FALSE))</f>
        <v xml:space="preserve">Not discussed on USFS. </v>
      </c>
      <c r="I185" s="14" t="str">
        <f>IF(NOT(ISBLANK(#REF!)),  "Pre-activity Survey Required", "")</f>
        <v>Pre-activity Survey Required</v>
      </c>
      <c r="J185" s="13" t="str">
        <f>IF(D185="No", "Not discussed on USFS. ", _xlfn.CONCAT(A185, " (", VLOOKUP(A185, [1]!Table9[#All], 11, FALSE), "; Habitat description: ", C185, ") - Within 1-mi of a CNDDB/SCE/USFS occurrence record (", VLOOKUP(A185, [1]!Table9[#All], 34, FALSE), "). " ))</f>
        <v xml:space="preserve">Not discussed on USFS. </v>
      </c>
      <c r="K185" s="10" t="str">
        <f>IF(D185="No", "-- ", VLOOKUP(A185, [1]!Table9[#All], 35, FALSE))</f>
        <v xml:space="preserve">-- </v>
      </c>
      <c r="L185" s="12" t="str">
        <f>IF(D185="No", "--", VLOOKUP(A185, [1]!Table9[#All], 28, FALSE))</f>
        <v>--</v>
      </c>
      <c r="M185" s="11" t="str">
        <f>IF(D185="No", "Not discussed on USFS. ", _xlfn.CONCAT(A185, " (", VLOOKUP(A185, [1]!Table9[#All], 11, FALSE), "; Habitat description: ", C185, ") - Within 1-mi of a CNDDB/SCE/USFS occurrence record (", VLOOKUP(A185, [1]!Table9[#All], 27, FALSE), "). " ))</f>
        <v xml:space="preserve">Not discussed on USFS. </v>
      </c>
      <c r="N185" s="10" t="str">
        <f>IF(D185="No", "-- ", VLOOKUP(A185, [1]!Table9[#All], 29, FALSE))</f>
        <v xml:space="preserve">-- </v>
      </c>
      <c r="O185" s="10" t="str">
        <f>IF(D185="No", "--", VLOOKUP(A185, [1]!Table9[#All], 30, FALSE))</f>
        <v>--</v>
      </c>
      <c r="P185" s="7" t="str">
        <f>IF(D185="No", "Not discussed on USFS. ", IF(VLOOKUP(A185, [1]!Table9[#All], 31, FALSE)="--", "--",  _xlfn.CONCAT(A185, " (", VLOOKUP(A185, [1]!Table9[#All], 11, FALSE), "; Habitat description: ", C185, ") - Within 1-mi of a CNDDB/SCE/USFS occurrence record (", VLOOKUP(A185, [1]!Table9[#All], 31, FALSE), "). " )))</f>
        <v xml:space="preserve">Not discussed on USFS. </v>
      </c>
      <c r="Q185" s="6" t="str">
        <f>IF(D185="No", "Not discussed on USFS. ", IF(VLOOKUP(A185, [1]!Table9[#All], 31, FALSE)="--", "--",  VLOOKUP(A185, [1]!Table9[#All], 32, FALSE)))</f>
        <v xml:space="preserve">Not discussed on USFS. </v>
      </c>
      <c r="R185" s="6" t="str">
        <f>IF(D185="No", "Not discussed on USFS. ", IF(VLOOKUP(A185, [1]!Table9[#All], 31, FALSE)="--", "--", VLOOKUP(A185, [1]!Table9[#All], 33, FALSE)))</f>
        <v xml:space="preserve">Not discussed on USFS. </v>
      </c>
      <c r="S185" s="9" t="s">
        <v>2</v>
      </c>
      <c r="T185" s="8" t="s">
        <v>2</v>
      </c>
      <c r="U185" s="8" t="s">
        <v>2</v>
      </c>
      <c r="V185" s="7" t="s">
        <v>2</v>
      </c>
      <c r="W185" s="6" t="s">
        <v>2</v>
      </c>
      <c r="X185" s="6" t="s">
        <v>2</v>
      </c>
    </row>
    <row r="186" spans="1:24" ht="48" x14ac:dyDescent="0.2">
      <c r="A186" s="20" t="s">
        <v>2192</v>
      </c>
      <c r="B186" s="20" t="str">
        <f>VLOOKUP(A186, [1]!Table9[#All], 2, FALSE)</f>
        <v>Munzothamnus blairii</v>
      </c>
      <c r="C186" s="18" t="str">
        <f>VLOOKUP(A186, [1]!Table9[#All], 13, FALSE)</f>
        <v>rocky canyon walls</v>
      </c>
      <c r="D186" s="17" t="str">
        <f>IF(ISNUMBER(SEARCH("1",VLOOKUP(A186, [1]!Table9[#All], 4, FALSE))), "Yes", "No")</f>
        <v>No</v>
      </c>
      <c r="E186" s="16" t="str">
        <f>VLOOKUP(A186, [1]!Table9[#All], 3, FALSE)</f>
        <v>Plant</v>
      </c>
      <c r="F186" s="15" t="str">
        <f>VLOOKUP(A186, [1]!Table9[#All], 26, FALSE)</f>
        <v>Formula</v>
      </c>
      <c r="G186" s="15" t="str">
        <f>IF(D186="No", "--",VLOOKUP(A186, [1]!Table9[#All], 25, FALSE))</f>
        <v>--</v>
      </c>
      <c r="H186" s="14" t="str">
        <f>IF(D186="No", "Not discussed on USFS. ", VLOOKUP(A186, [1]!Table9[#All], 24, FALSE))</f>
        <v xml:space="preserve">Not discussed on USFS. </v>
      </c>
      <c r="I186" s="14" t="str">
        <f>IF(NOT(ISBLANK(#REF!)),  "Pre-activity Survey Required", "")</f>
        <v>Pre-activity Survey Required</v>
      </c>
      <c r="J186" s="13" t="str">
        <f>IF(D186="No", "Not discussed on USFS. ", _xlfn.CONCAT(A186, " (", VLOOKUP(A186, [1]!Table9[#All], 11, FALSE), "; Habitat description: ", C186, ") - Within 1-mi of a CNDDB/SCE/USFS occurrence record (", VLOOKUP(A186, [1]!Table9[#All], 34, FALSE), "). " ))</f>
        <v xml:space="preserve">Not discussed on USFS. </v>
      </c>
      <c r="K186" s="10" t="str">
        <f>IF(D186="No", "-- ", VLOOKUP(A186, [1]!Table9[#All], 35, FALSE))</f>
        <v xml:space="preserve">-- </v>
      </c>
      <c r="L186" s="12" t="str">
        <f>IF(D186="No", "--", VLOOKUP(A186, [1]!Table9[#All], 28, FALSE))</f>
        <v>--</v>
      </c>
      <c r="M186" s="11" t="str">
        <f>IF(D186="No", "Not discussed on USFS. ", _xlfn.CONCAT(A186, " (", VLOOKUP(A186, [1]!Table9[#All], 11, FALSE), "; Habitat description: ", C186, ") - Within 1-mi of a CNDDB/SCE/USFS occurrence record (", VLOOKUP(A186, [1]!Table9[#All], 27, FALSE), "). " ))</f>
        <v xml:space="preserve">Not discussed on USFS. </v>
      </c>
      <c r="N186" s="10" t="str">
        <f>IF(D186="No", "-- ", VLOOKUP(A186, [1]!Table9[#All], 29, FALSE))</f>
        <v xml:space="preserve">-- </v>
      </c>
      <c r="O186" s="10" t="str">
        <f>IF(D186="No", "--", VLOOKUP(A186, [1]!Table9[#All], 30, FALSE))</f>
        <v>--</v>
      </c>
      <c r="P186" s="7" t="str">
        <f>IF(D186="No", "Not discussed on USFS. ", IF(VLOOKUP(A186, [1]!Table9[#All], 31, FALSE)="--", "--",  _xlfn.CONCAT(A186, " (", VLOOKUP(A186, [1]!Table9[#All], 11, FALSE), "; Habitat description: ", C186, ") - Within 1-mi of a CNDDB/SCE/USFS occurrence record (", VLOOKUP(A186, [1]!Table9[#All], 31, FALSE), "). " )))</f>
        <v xml:space="preserve">Not discussed on USFS. </v>
      </c>
      <c r="Q186" s="6" t="str">
        <f>IF(D186="No", "Not discussed on USFS. ", IF(VLOOKUP(A186, [1]!Table9[#All], 31, FALSE)="--", "--",  VLOOKUP(A186, [1]!Table9[#All], 32, FALSE)))</f>
        <v xml:space="preserve">Not discussed on USFS. </v>
      </c>
      <c r="R186" s="6" t="str">
        <f>IF(D186="No", "Not discussed on USFS. ", IF(VLOOKUP(A186, [1]!Table9[#All], 31, FALSE)="--", "--", VLOOKUP(A186, [1]!Table9[#All], 33, FALSE)))</f>
        <v xml:space="preserve">Not discussed on USFS. </v>
      </c>
      <c r="S186" s="9" t="s">
        <v>2</v>
      </c>
      <c r="T186" s="8" t="s">
        <v>2</v>
      </c>
      <c r="U186" s="8" t="s">
        <v>2</v>
      </c>
      <c r="V186" s="7" t="s">
        <v>2</v>
      </c>
      <c r="W186" s="6" t="s">
        <v>2</v>
      </c>
      <c r="X186" s="6" t="s">
        <v>2</v>
      </c>
    </row>
    <row r="187" spans="1:24" ht="156" x14ac:dyDescent="0.2">
      <c r="A187" s="20" t="s">
        <v>2191</v>
      </c>
      <c r="B187" s="20" t="str">
        <f>VLOOKUP(A187, [1]!Table9[#All], 2, FALSE)</f>
        <v>Chorizanthe blakleyi</v>
      </c>
      <c r="C187" s="18" t="str">
        <f>VLOOKUP(A187, [1]!Table9[#All], 13, FALSE)</f>
        <v>sand or gravel</v>
      </c>
      <c r="D187" s="17" t="str">
        <f>IF(ISNUMBER(SEARCH("1",VLOOKUP(A187, [1]!Table9[#All], 4, FALSE))), "Yes", "No")</f>
        <v>Yes</v>
      </c>
      <c r="E187" s="16" t="str">
        <f>VLOOKUP(A187, [1]!Table9[#All], 3, FALSE)</f>
        <v>Plant</v>
      </c>
      <c r="F187" s="15" t="str">
        <f>VLOOKUP(A187, [1]!Table9[#All], 26, FALSE)</f>
        <v>Formula</v>
      </c>
      <c r="G187" s="15" t="str">
        <f>IF(D187="No", "--",VLOOKUP(A187, [1]!Table9[#All], 25, FALSE))</f>
        <v>Work area</v>
      </c>
      <c r="H187" s="14" t="str">
        <f>IF(D187="No", "Not discussed on USFS. ", VLOOKUP(A187, [1]!Table9[#All], 24, FALSE))</f>
        <v>--</v>
      </c>
      <c r="I187" s="14" t="str">
        <f>IF(NOT(ISBLANK(#REF!)),  "Pre-activity Survey Required", "")</f>
        <v>Pre-activity Survey Required</v>
      </c>
      <c r="J187" s="13" t="str">
        <f>IF(D187="No", "Not discussed on USFS. ", _xlfn.CONCAT(A187, " (", VLOOKUP(A187, [1]!Table9[#All], 11, FALSE), "; Habitat description: ", C187, ") - Within 1-mi of a CNDDB/SCE/USFS occurrence record (", VLOOKUP(A187, [1]!Table9[#All], 34, FALSE), "). " ))</f>
        <v xml:space="preserve">Blakley's spineflower (FSS; BLM:S; CRPR 1B.3, Blooming Period: May - Jul; Habitat description: sand or gravel) - Within 1-mi of a CNDDB/SCE/USFS occurrence record (unsuitable habitat). </v>
      </c>
      <c r="K187" s="10" t="str">
        <f>IF(D187="No", "-- ", VLOOKUP(A187, [1]!Table9[#All], 35, FALSE))</f>
        <v>Standard OMP BMPs.</v>
      </c>
      <c r="L187" s="12" t="str">
        <f>IF(D187="No", "--", VLOOKUP(A187, [1]!Table9[#All], 28, FALSE))</f>
        <v>IIB</v>
      </c>
      <c r="M187" s="11" t="str">
        <f>IF(D187="No", "Not discussed on USFS. ", _xlfn.CONCAT(A187, " (", VLOOKUP(A187, [1]!Table9[#All], 11, FALSE), "; Habitat description: ", C187, ") - Within 1-mi of a CNDDB/SCE/USFS occurrence record (", VLOOKUP(A187, [1]!Table9[#All], 27, FALSE), "). " ))</f>
        <v xml:space="preserve">Blakley's spineflower (FSS; BLM:S; CRPR 1B.3, Blooming Period: May - Jul; Habitat description: sand or gravel) - Within 1-mi of a CNDDB/SCE/USFS occurrence record (habitat present). </v>
      </c>
      <c r="N187" s="10" t="str">
        <f>IF(D187="No", "-- ", VLOOKUP(A187, [1]!Table9[#All], 29, FALSE))</f>
        <v xml:space="preserve">BE BMP Plant-1(a)(c-d); 
General Measures and Standard OMP BMPs. </v>
      </c>
      <c r="O187" s="10" t="str">
        <f>IF(D187="No", "--", VLOOKUP(A187, [1]!Table9[#All], 30, FALSE))</f>
        <v xml:space="preserve">Pre-Activity Survey (Blakley's spineflower): A biological survey is required. 
FSS Plant Avoidance (Blakley's spineflower): If Blakley's spineflower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7" s="7" t="str">
        <f>IF(D187="No", "Not discussed on USFS. ", IF(VLOOKUP(A187, [1]!Table9[#All], 31, FALSE)="--", "--",  _xlfn.CONCAT(A187, " (", VLOOKUP(A187, [1]!Table9[#All], 11, FALSE), "; Habitat description: ", C187, ") - Within 1-mi of a CNDDB/SCE/USFS occurrence record (", VLOOKUP(A187, [1]!Table9[#All], 31, FALSE), "). " )))</f>
        <v>--</v>
      </c>
      <c r="Q187" s="6" t="str">
        <f>IF(D187="No", "Not discussed on USFS. ", IF(VLOOKUP(A187, [1]!Table9[#All], 31, FALSE)="--", "--",  VLOOKUP(A187, [1]!Table9[#All], 32, FALSE)))</f>
        <v>--</v>
      </c>
      <c r="R187" s="6" t="str">
        <f>IF(D187="No", "Not discussed on USFS. ", IF(VLOOKUP(A187, [1]!Table9[#All], 31, FALSE)="--", "--", VLOOKUP(A187, [1]!Table9[#All], 33, FALSE)))</f>
        <v>--</v>
      </c>
      <c r="S187" s="9" t="s">
        <v>2</v>
      </c>
      <c r="T187" s="8" t="s">
        <v>2</v>
      </c>
      <c r="U187" s="8" t="s">
        <v>2</v>
      </c>
      <c r="V187" s="7" t="s">
        <v>2</v>
      </c>
      <c r="W187" s="6" t="s">
        <v>2</v>
      </c>
      <c r="X187" s="6" t="s">
        <v>2</v>
      </c>
    </row>
    <row r="188" spans="1:24" ht="156" x14ac:dyDescent="0.2">
      <c r="A188" s="20" t="s">
        <v>2190</v>
      </c>
      <c r="B188" s="20" t="str">
        <f>VLOOKUP(A188, [1]!Table9[#All], 2, FALSE)</f>
        <v>Elodium blandowii</v>
      </c>
      <c r="C188" s="18" t="str">
        <f>VLOOKUP(A188, [1]!Table9[#All], 13, FALSE)</f>
        <v>open or wooded fens, wet habitats, along streams, edges of swamp forests, wet base of trees, bogs, gravel bars of creeks</v>
      </c>
      <c r="D188" s="17" t="str">
        <f>IF(ISNUMBER(SEARCH("1",VLOOKUP(A188, [1]!Table9[#All], 4, FALSE))), "Yes", "No")</f>
        <v>Yes</v>
      </c>
      <c r="E188" s="16" t="str">
        <f>VLOOKUP(A188, [1]!Table9[#All], 3, FALSE)</f>
        <v>Plant</v>
      </c>
      <c r="F188" s="15" t="str">
        <f>VLOOKUP(A188, [1]!Table9[#All], 26, FALSE)</f>
        <v>Formula</v>
      </c>
      <c r="G188" s="15" t="str">
        <f>IF(D188="No", "--",VLOOKUP(A188, [1]!Table9[#All], 25, FALSE))</f>
        <v>Work area</v>
      </c>
      <c r="H188" s="14" t="str">
        <f>IF(D188="No", "Not discussed on USFS. ", VLOOKUP(A188, [1]!Table9[#All], 24, FALSE))</f>
        <v>--</v>
      </c>
      <c r="I188" s="14" t="str">
        <f>IF(NOT(ISBLANK(#REF!)),  "Pre-activity Survey Required", "")</f>
        <v>Pre-activity Survey Required</v>
      </c>
      <c r="J188" s="13" t="str">
        <f>IF(D188="No", "Not discussed on USFS. ", _xlfn.CONCAT(A188, " (", VLOOKUP(A188, [1]!Table9[#All], 11, FALSE), "; Habitat description: ", C188, ") - Within 1-mi of a CNDDB/SCE/USFS occurrence record (", VLOOKUP(A188, [1]!Table9[#All], 34, FALSE), "). " ))</f>
        <v xml:space="preserve">Blandow's bog moss (FSS; CRPR 2B.3; Habitat description: open or wooded fens, wet habitats, along streams, edges of swamp forests, wet base of trees, bogs, gravel bars of creeks) - Within 1-mi of a CNDDB/SCE/USFS occurrence record (unsuitable habitat). </v>
      </c>
      <c r="K188" s="10" t="str">
        <f>IF(D188="No", "-- ", VLOOKUP(A188, [1]!Table9[#All], 35, FALSE))</f>
        <v>Standard OMP BMPs.</v>
      </c>
      <c r="L188" s="12" t="str">
        <f>IF(D188="No", "--", VLOOKUP(A188, [1]!Table9[#All], 28, FALSE))</f>
        <v>IIB</v>
      </c>
      <c r="M188" s="11" t="str">
        <f>IF(D188="No", "Not discussed on USFS. ", _xlfn.CONCAT(A188, " (", VLOOKUP(A188, [1]!Table9[#All], 11, FALSE), "; Habitat description: ", C188, ") - Within 1-mi of a CNDDB/SCE/USFS occurrence record (", VLOOKUP(A188, [1]!Table9[#All], 27, FALSE), "). " ))</f>
        <v xml:space="preserve">Blandow's bog moss (FSS; CRPR 2B.3; Habitat description: open or wooded fens, wet habitats, along streams, edges of swamp forests, wet base of trees, bogs, gravel bars of creeks) - Within 1-mi of a CNDDB/SCE/USFS occurrence record (habitat present). </v>
      </c>
      <c r="N188" s="10" t="str">
        <f>IF(D188="No", "-- ", VLOOKUP(A188, [1]!Table9[#All], 29, FALSE))</f>
        <v xml:space="preserve">BE BMP Plant-1(a)(c-d); 
General Measures and Standard OMP BMPs. </v>
      </c>
      <c r="O188" s="10" t="str">
        <f>IF(D188="No", "--", VLOOKUP(A188, [1]!Table9[#All], 30, FALSE))</f>
        <v xml:space="preserve">Pre-Activity Survey (Blandow's bog moss): A biological survey is required. 
FSS Plant Avoidance (Blandow's bog moss): If Blandow's bog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8" s="7" t="str">
        <f>IF(D188="No", "Not discussed on USFS. ", IF(VLOOKUP(A188, [1]!Table9[#All], 31, FALSE)="--", "--",  _xlfn.CONCAT(A188, " (", VLOOKUP(A188, [1]!Table9[#All], 11, FALSE), "; Habitat description: ", C188, ") - Within 1-mi of a CNDDB/SCE/USFS occurrence record (", VLOOKUP(A188, [1]!Table9[#All], 31, FALSE), "). " )))</f>
        <v>--</v>
      </c>
      <c r="Q188" s="6" t="str">
        <f>IF(D188="No", "Not discussed on USFS. ", IF(VLOOKUP(A188, [1]!Table9[#All], 31, FALSE)="--", "--",  VLOOKUP(A188, [1]!Table9[#All], 32, FALSE)))</f>
        <v>--</v>
      </c>
      <c r="R188" s="6" t="str">
        <f>IF(D188="No", "Not discussed on USFS. ", IF(VLOOKUP(A188, [1]!Table9[#All], 31, FALSE)="--", "--", VLOOKUP(A188, [1]!Table9[#All], 33, FALSE)))</f>
        <v>--</v>
      </c>
      <c r="S188" s="9" t="s">
        <v>2</v>
      </c>
      <c r="T188" s="8" t="s">
        <v>2</v>
      </c>
      <c r="U188" s="8" t="s">
        <v>2</v>
      </c>
      <c r="V188" s="7" t="s">
        <v>2</v>
      </c>
      <c r="W188" s="6" t="s">
        <v>2</v>
      </c>
      <c r="X188" s="6" t="s">
        <v>2</v>
      </c>
    </row>
    <row r="189" spans="1:24" ht="48" x14ac:dyDescent="0.2">
      <c r="A189" s="20" t="s">
        <v>2189</v>
      </c>
      <c r="B189" s="20" t="str">
        <f>VLOOKUP(A189, [1]!Table9[#All], 2, FALSE)</f>
        <v>Agrostis blasdalei</v>
      </c>
      <c r="C189" s="18" t="str">
        <f>VLOOKUP(A189, [1]!Table9[#All], 13, FALSE)</f>
        <v>dunes, gravelly soils, bluffs, scrub</v>
      </c>
      <c r="D189" s="17" t="str">
        <f>IF(ISNUMBER(SEARCH("1",VLOOKUP(A189, [1]!Table9[#All], 4, FALSE))), "Yes", "No")</f>
        <v>No</v>
      </c>
      <c r="E189" s="16" t="str">
        <f>VLOOKUP(A189, [1]!Table9[#All], 3, FALSE)</f>
        <v>Plant</v>
      </c>
      <c r="F189" s="15" t="str">
        <f>VLOOKUP(A189, [1]!Table9[#All], 26, FALSE)</f>
        <v>Formula</v>
      </c>
      <c r="G189" s="15" t="str">
        <f>IF(D189="No", "--",VLOOKUP(A189, [1]!Table9[#All], 25, FALSE))</f>
        <v>--</v>
      </c>
      <c r="H189" s="14" t="str">
        <f>IF(D189="No", "Not discussed on USFS. ", VLOOKUP(A189, [1]!Table9[#All], 24, FALSE))</f>
        <v xml:space="preserve">Not discussed on USFS. </v>
      </c>
      <c r="I189" s="14" t="str">
        <f>IF(NOT(ISBLANK(#REF!)),  "Pre-activity Survey Required", "")</f>
        <v>Pre-activity Survey Required</v>
      </c>
      <c r="J189" s="13" t="str">
        <f>IF(D189="No", "Not discussed on USFS. ", _xlfn.CONCAT(A189, " (", VLOOKUP(A189, [1]!Table9[#All], 11, FALSE), "; Habitat description: ", C189, ") - Within 1-mi of a CNDDB/SCE/USFS occurrence record (", VLOOKUP(A189, [1]!Table9[#All], 34, FALSE), "). " ))</f>
        <v xml:space="preserve">Not discussed on USFS. </v>
      </c>
      <c r="K189" s="10" t="str">
        <f>IF(D189="No", "-- ", VLOOKUP(A189, [1]!Table9[#All], 35, FALSE))</f>
        <v xml:space="preserve">-- </v>
      </c>
      <c r="L189" s="12" t="str">
        <f>IF(D189="No", "--", VLOOKUP(A189, [1]!Table9[#All], 28, FALSE))</f>
        <v>--</v>
      </c>
      <c r="M189" s="11" t="str">
        <f>IF(D189="No", "Not discussed on USFS. ", _xlfn.CONCAT(A189, " (", VLOOKUP(A189, [1]!Table9[#All], 11, FALSE), "; Habitat description: ", C189, ") - Within 1-mi of a CNDDB/SCE/USFS occurrence record (", VLOOKUP(A189, [1]!Table9[#All], 27, FALSE), "). " ))</f>
        <v xml:space="preserve">Not discussed on USFS. </v>
      </c>
      <c r="N189" s="10" t="str">
        <f>IF(D189="No", "-- ", VLOOKUP(A189, [1]!Table9[#All], 29, FALSE))</f>
        <v xml:space="preserve">-- </v>
      </c>
      <c r="O189" s="10" t="str">
        <f>IF(D189="No", "--", VLOOKUP(A189, [1]!Table9[#All], 30, FALSE))</f>
        <v>--</v>
      </c>
      <c r="P189" s="7" t="str">
        <f>IF(D189="No", "Not discussed on USFS. ", IF(VLOOKUP(A189, [1]!Table9[#All], 31, FALSE)="--", "--",  _xlfn.CONCAT(A189, " (", VLOOKUP(A189, [1]!Table9[#All], 11, FALSE), "; Habitat description: ", C189, ") - Within 1-mi of a CNDDB/SCE/USFS occurrence record (", VLOOKUP(A189, [1]!Table9[#All], 31, FALSE), "). " )))</f>
        <v xml:space="preserve">Not discussed on USFS. </v>
      </c>
      <c r="Q189" s="6" t="str">
        <f>IF(D189="No", "Not discussed on USFS. ", IF(VLOOKUP(A189, [1]!Table9[#All], 31, FALSE)="--", "--",  VLOOKUP(A189, [1]!Table9[#All], 32, FALSE)))</f>
        <v xml:space="preserve">Not discussed on USFS. </v>
      </c>
      <c r="R189" s="6" t="str">
        <f>IF(D189="No", "Not discussed on USFS. ", IF(VLOOKUP(A189, [1]!Table9[#All], 31, FALSE)="--", "--", VLOOKUP(A189, [1]!Table9[#All], 33, FALSE)))</f>
        <v xml:space="preserve">Not discussed on USFS. </v>
      </c>
      <c r="S189" s="9" t="s">
        <v>2</v>
      </c>
      <c r="T189" s="8" t="s">
        <v>2</v>
      </c>
      <c r="U189" s="8" t="s">
        <v>2</v>
      </c>
      <c r="V189" s="7" t="s">
        <v>2</v>
      </c>
      <c r="W189" s="6" t="s">
        <v>2</v>
      </c>
      <c r="X189" s="6" t="s">
        <v>2</v>
      </c>
    </row>
    <row r="190" spans="1:24" ht="80" x14ac:dyDescent="0.2">
      <c r="A190" s="20" t="s">
        <v>2188</v>
      </c>
      <c r="B190" s="20" t="str">
        <f>VLOOKUP(A190, [1]!Table9[#All], 2, FALSE)</f>
        <v>Dudleya blochmaniae ssp. blochmaniae</v>
      </c>
      <c r="C190" s="18" t="str">
        <f>VLOOKUP(A190, [1]!Table9[#All], 13, FALSE)</f>
        <v>open, rocky slopes</v>
      </c>
      <c r="D190" s="17" t="str">
        <f>IF(ISNUMBER(SEARCH("1",VLOOKUP(A190, [1]!Table9[#All], 4, FALSE))), "Yes", "No")</f>
        <v>No</v>
      </c>
      <c r="E190" s="16" t="str">
        <f>VLOOKUP(A190, [1]!Table9[#All], 3, FALSE)</f>
        <v>Plant</v>
      </c>
      <c r="F190" s="15" t="str">
        <f>VLOOKUP(A190, [1]!Table9[#All], 26, FALSE)</f>
        <v>Formula</v>
      </c>
      <c r="G190" s="15" t="str">
        <f>IF(D190="No", "--",VLOOKUP(A190, [1]!Table9[#All], 25, FALSE))</f>
        <v>--</v>
      </c>
      <c r="H190" s="14" t="str">
        <f>IF(D190="No", "Not discussed on USFS. ", VLOOKUP(A190, [1]!Table9[#All], 24, FALSE))</f>
        <v xml:space="preserve">Not discussed on USFS. </v>
      </c>
      <c r="I190" s="14" t="str">
        <f>IF(NOT(ISBLANK(#REF!)),  "Pre-activity Survey Required", "")</f>
        <v>Pre-activity Survey Required</v>
      </c>
      <c r="J190" s="13" t="str">
        <f>IF(D190="No", "Not discussed on USFS. ", _xlfn.CONCAT(A190, " (", VLOOKUP(A190, [1]!Table9[#All], 11, FALSE), "; Habitat description: ", C190, ") - Within 1-mi of a CNDDB/SCE/USFS occurrence record (", VLOOKUP(A190, [1]!Table9[#All], 34, FALSE), "). " ))</f>
        <v xml:space="preserve">Not discussed on USFS. </v>
      </c>
      <c r="K190" s="10" t="str">
        <f>IF(D190="No", "-- ", VLOOKUP(A190, [1]!Table9[#All], 35, FALSE))</f>
        <v xml:space="preserve">-- </v>
      </c>
      <c r="L190" s="12" t="str">
        <f>IF(D190="No", "--", VLOOKUP(A190, [1]!Table9[#All], 28, FALSE))</f>
        <v>--</v>
      </c>
      <c r="M190" s="11" t="str">
        <f>IF(D190="No", "Not discussed on USFS. ", _xlfn.CONCAT(A190, " (", VLOOKUP(A190, [1]!Table9[#All], 11, FALSE), "; Habitat description: ", C190, ") - Within 1-mi of a CNDDB/SCE/USFS occurrence record (", VLOOKUP(A190, [1]!Table9[#All], 27, FALSE), "). " ))</f>
        <v xml:space="preserve">Not discussed on USFS. </v>
      </c>
      <c r="N190" s="10" t="str">
        <f>IF(D190="No", "-- ", VLOOKUP(A190, [1]!Table9[#All], 29, FALSE))</f>
        <v xml:space="preserve">-- </v>
      </c>
      <c r="O190" s="10" t="str">
        <f>IF(D190="No", "--", VLOOKUP(A190, [1]!Table9[#All], 30, FALSE))</f>
        <v>--</v>
      </c>
      <c r="P190" s="7" t="str">
        <f>IF(D190="No", "Not discussed on USFS. ", IF(VLOOKUP(A190, [1]!Table9[#All], 31, FALSE)="--", "--",  _xlfn.CONCAT(A190, " (", VLOOKUP(A190, [1]!Table9[#All], 11, FALSE), "; Habitat description: ", C190, ") - Within 1-mi of a CNDDB/SCE/USFS occurrence record (", VLOOKUP(A190, [1]!Table9[#All], 31, FALSE), "). " )))</f>
        <v xml:space="preserve">Not discussed on USFS. </v>
      </c>
      <c r="Q190" s="6" t="str">
        <f>IF(D190="No", "Not discussed on USFS. ", IF(VLOOKUP(A190, [1]!Table9[#All], 31, FALSE)="--", "--",  VLOOKUP(A190, [1]!Table9[#All], 32, FALSE)))</f>
        <v xml:space="preserve">Not discussed on USFS. </v>
      </c>
      <c r="R190" s="6" t="str">
        <f>IF(D190="No", "Not discussed on USFS. ", IF(VLOOKUP(A190, [1]!Table9[#All], 31, FALSE)="--", "--", VLOOKUP(A190, [1]!Table9[#All], 33, FALSE)))</f>
        <v xml:space="preserve">Not discussed on USFS. </v>
      </c>
      <c r="S190" s="9" t="s">
        <v>2</v>
      </c>
      <c r="T190" s="8" t="s">
        <v>2</v>
      </c>
      <c r="U190" s="8" t="s">
        <v>2</v>
      </c>
      <c r="V190" s="7" t="s">
        <v>2</v>
      </c>
      <c r="W190" s="6" t="s">
        <v>2</v>
      </c>
      <c r="X190" s="6" t="s">
        <v>2</v>
      </c>
    </row>
    <row r="191" spans="1:24" ht="48" x14ac:dyDescent="0.2">
      <c r="A191" s="20" t="s">
        <v>2187</v>
      </c>
      <c r="B191" s="20" t="str">
        <f>VLOOKUP(A191, [1]!Table9[#All], 2, FALSE)</f>
        <v>Erigeron blochmaniae</v>
      </c>
      <c r="C191" s="18" t="str">
        <f>VLOOKUP(A191, [1]!Table9[#All], 13, FALSE)</f>
        <v>sand dunes and hills</v>
      </c>
      <c r="D191" s="17" t="str">
        <f>IF(ISNUMBER(SEARCH("1",VLOOKUP(A191, [1]!Table9[#All], 4, FALSE))), "Yes", "No")</f>
        <v>No</v>
      </c>
      <c r="E191" s="16" t="str">
        <f>VLOOKUP(A191, [1]!Table9[#All], 3, FALSE)</f>
        <v>Plant</v>
      </c>
      <c r="F191" s="15" t="str">
        <f>VLOOKUP(A191, [1]!Table9[#All], 26, FALSE)</f>
        <v>Formula</v>
      </c>
      <c r="G191" s="15" t="str">
        <f>IF(D191="No", "--",VLOOKUP(A191, [1]!Table9[#All], 25, FALSE))</f>
        <v>--</v>
      </c>
      <c r="H191" s="14" t="str">
        <f>IF(D191="No", "Not discussed on USFS. ", VLOOKUP(A191, [1]!Table9[#All], 24, FALSE))</f>
        <v xml:space="preserve">Not discussed on USFS. </v>
      </c>
      <c r="I191" s="14" t="str">
        <f>IF(NOT(ISBLANK(#REF!)),  "Pre-activity Survey Required", "")</f>
        <v>Pre-activity Survey Required</v>
      </c>
      <c r="J191" s="13" t="str">
        <f>IF(D191="No", "Not discussed on USFS. ", _xlfn.CONCAT(A191, " (", VLOOKUP(A191, [1]!Table9[#All], 11, FALSE), "; Habitat description: ", C191, ") - Within 1-mi of a CNDDB/SCE/USFS occurrence record (", VLOOKUP(A191, [1]!Table9[#All], 34, FALSE), "). " ))</f>
        <v xml:space="preserve">Not discussed on USFS. </v>
      </c>
      <c r="K191" s="10" t="str">
        <f>IF(D191="No", "-- ", VLOOKUP(A191, [1]!Table9[#All], 35, FALSE))</f>
        <v xml:space="preserve">-- </v>
      </c>
      <c r="L191" s="12" t="str">
        <f>IF(D191="No", "--", VLOOKUP(A191, [1]!Table9[#All], 28, FALSE))</f>
        <v>--</v>
      </c>
      <c r="M191" s="11" t="str">
        <f>IF(D191="No", "Not discussed on USFS. ", _xlfn.CONCAT(A191, " (", VLOOKUP(A191, [1]!Table9[#All], 11, FALSE), "; Habitat description: ", C191, ") - Within 1-mi of a CNDDB/SCE/USFS occurrence record (", VLOOKUP(A191, [1]!Table9[#All], 27, FALSE), "). " ))</f>
        <v xml:space="preserve">Not discussed on USFS. </v>
      </c>
      <c r="N191" s="10" t="str">
        <f>IF(D191="No", "-- ", VLOOKUP(A191, [1]!Table9[#All], 29, FALSE))</f>
        <v xml:space="preserve">-- </v>
      </c>
      <c r="O191" s="10" t="str">
        <f>IF(D191="No", "--", VLOOKUP(A191, [1]!Table9[#All], 30, FALSE))</f>
        <v>--</v>
      </c>
      <c r="P191" s="7" t="str">
        <f>IF(D191="No", "Not discussed on USFS. ", IF(VLOOKUP(A191, [1]!Table9[#All], 31, FALSE)="--", "--",  _xlfn.CONCAT(A191, " (", VLOOKUP(A191, [1]!Table9[#All], 11, FALSE), "; Habitat description: ", C191, ") - Within 1-mi of a CNDDB/SCE/USFS occurrence record (", VLOOKUP(A191, [1]!Table9[#All], 31, FALSE), "). " )))</f>
        <v xml:space="preserve">Not discussed on USFS. </v>
      </c>
      <c r="Q191" s="6" t="str">
        <f>IF(D191="No", "Not discussed on USFS. ", IF(VLOOKUP(A191, [1]!Table9[#All], 31, FALSE)="--", "--",  VLOOKUP(A191, [1]!Table9[#All], 32, FALSE)))</f>
        <v xml:space="preserve">Not discussed on USFS. </v>
      </c>
      <c r="R191" s="6" t="str">
        <f>IF(D191="No", "Not discussed on USFS. ", IF(VLOOKUP(A191, [1]!Table9[#All], 31, FALSE)="--", "--", VLOOKUP(A191, [1]!Table9[#All], 33, FALSE)))</f>
        <v xml:space="preserve">Not discussed on USFS. </v>
      </c>
      <c r="S191" s="9" t="s">
        <v>2</v>
      </c>
      <c r="T191" s="8" t="s">
        <v>2</v>
      </c>
      <c r="U191" s="8" t="s">
        <v>2</v>
      </c>
      <c r="V191" s="7" t="s">
        <v>2</v>
      </c>
      <c r="W191" s="6" t="s">
        <v>2</v>
      </c>
      <c r="X191" s="6" t="s">
        <v>2</v>
      </c>
    </row>
    <row r="192" spans="1:24" ht="48" x14ac:dyDescent="0.2">
      <c r="A192" s="20" t="s">
        <v>2186</v>
      </c>
      <c r="B192" s="20" t="str">
        <f>VLOOKUP(A192, [1]!Table9[#All], 2, FALSE)</f>
        <v>Phacelia sericea var. ciliosa</v>
      </c>
      <c r="C192" s="18" t="str">
        <f>VLOOKUP(A192, [1]!Table9[#All], 13, FALSE)</f>
        <v>ridges, talus slopes</v>
      </c>
      <c r="D192" s="17" t="str">
        <f>IF(ISNUMBER(SEARCH("1",VLOOKUP(A192, [1]!Table9[#All], 4, FALSE))), "Yes", "No")</f>
        <v>No</v>
      </c>
      <c r="E192" s="16" t="str">
        <f>VLOOKUP(A192, [1]!Table9[#All], 3, FALSE)</f>
        <v>Plant</v>
      </c>
      <c r="F192" s="15" t="str">
        <f>VLOOKUP(A192, [1]!Table9[#All], 26, FALSE)</f>
        <v>Formula</v>
      </c>
      <c r="G192" s="15" t="str">
        <f>IF(D192="No", "--",VLOOKUP(A192, [1]!Table9[#All], 25, FALSE))</f>
        <v>--</v>
      </c>
      <c r="H192" s="14" t="str">
        <f>IF(D192="No", "Not discussed on USFS. ", VLOOKUP(A192, [1]!Table9[#All], 24, FALSE))</f>
        <v xml:space="preserve">Not discussed on USFS. </v>
      </c>
      <c r="I192" s="14" t="str">
        <f>IF(NOT(ISBLANK(#REF!)),  "Pre-activity Survey Required", "")</f>
        <v>Pre-activity Survey Required</v>
      </c>
      <c r="J192" s="13" t="str">
        <f>IF(D192="No", "Not discussed on USFS. ", _xlfn.CONCAT(A192, " (", VLOOKUP(A192, [1]!Table9[#All], 11, FALSE), "; Habitat description: ", C192, ") - Within 1-mi of a CNDDB/SCE/USFS occurrence record (", VLOOKUP(A192, [1]!Table9[#All], 34, FALSE), "). " ))</f>
        <v xml:space="preserve">Not discussed on USFS. </v>
      </c>
      <c r="K192" s="10" t="str">
        <f>IF(D192="No", "-- ", VLOOKUP(A192, [1]!Table9[#All], 35, FALSE))</f>
        <v xml:space="preserve">-- </v>
      </c>
      <c r="L192" s="12" t="str">
        <f>IF(D192="No", "--", VLOOKUP(A192, [1]!Table9[#All], 28, FALSE))</f>
        <v>--</v>
      </c>
      <c r="M192" s="11" t="str">
        <f>IF(D192="No", "Not discussed on USFS. ", _xlfn.CONCAT(A192, " (", VLOOKUP(A192, [1]!Table9[#All], 11, FALSE), "; Habitat description: ", C192, ") - Within 1-mi of a CNDDB/SCE/USFS occurrence record (", VLOOKUP(A192, [1]!Table9[#All], 27, FALSE), "). " ))</f>
        <v xml:space="preserve">Not discussed on USFS. </v>
      </c>
      <c r="N192" s="10" t="str">
        <f>IF(D192="No", "-- ", VLOOKUP(A192, [1]!Table9[#All], 29, FALSE))</f>
        <v xml:space="preserve">-- </v>
      </c>
      <c r="O192" s="10" t="str">
        <f>IF(D192="No", "--", VLOOKUP(A192, [1]!Table9[#All], 30, FALSE))</f>
        <v>--</v>
      </c>
      <c r="P192" s="7" t="str">
        <f>IF(D192="No", "Not discussed on USFS. ", IF(VLOOKUP(A192, [1]!Table9[#All], 31, FALSE)="--", "--",  _xlfn.CONCAT(A192, " (", VLOOKUP(A192, [1]!Table9[#All], 11, FALSE), "; Habitat description: ", C192, ") - Within 1-mi of a CNDDB/SCE/USFS occurrence record (", VLOOKUP(A192, [1]!Table9[#All], 31, FALSE), "). " )))</f>
        <v xml:space="preserve">Not discussed on USFS. </v>
      </c>
      <c r="Q192" s="6" t="str">
        <f>IF(D192="No", "Not discussed on USFS. ", IF(VLOOKUP(A192, [1]!Table9[#All], 31, FALSE)="--", "--",  VLOOKUP(A192, [1]!Table9[#All], 32, FALSE)))</f>
        <v xml:space="preserve">Not discussed on USFS. </v>
      </c>
      <c r="R192" s="6" t="str">
        <f>IF(D192="No", "Not discussed on USFS. ", IF(VLOOKUP(A192, [1]!Table9[#All], 31, FALSE)="--", "--", VLOOKUP(A192, [1]!Table9[#All], 33, FALSE)))</f>
        <v xml:space="preserve">Not discussed on USFS. </v>
      </c>
      <c r="S192" s="9" t="s">
        <v>2</v>
      </c>
      <c r="T192" s="8" t="s">
        <v>2</v>
      </c>
      <c r="U192" s="8" t="s">
        <v>2</v>
      </c>
      <c r="V192" s="7" t="s">
        <v>2</v>
      </c>
      <c r="W192" s="6" t="s">
        <v>2</v>
      </c>
      <c r="X192" s="6" t="s">
        <v>2</v>
      </c>
    </row>
    <row r="193" spans="1:24" ht="80" x14ac:dyDescent="0.2">
      <c r="A193" s="20" t="s">
        <v>2185</v>
      </c>
      <c r="B193" s="20" t="str">
        <f>VLOOKUP(A193, [1]!Table9[#All], 2, FALSE)</f>
        <v>Gila coerulea</v>
      </c>
      <c r="C193" s="18" t="str">
        <f>VLOOKUP(A193, [1]!Table9[#All], 13, FALSE)</f>
        <v>intermittent or perennial stream, pond, lake or jurisdictional waters feature</v>
      </c>
      <c r="D193" s="17" t="str">
        <f>IF(ISNUMBER(SEARCH("1",VLOOKUP(A193, [1]!Table9[#All], 4, FALSE))), "Yes", "No")</f>
        <v>No</v>
      </c>
      <c r="E193" s="16" t="str">
        <f>VLOOKUP(A193, [1]!Table9[#All], 3, FALSE)</f>
        <v>Fish</v>
      </c>
      <c r="F193" s="15" t="str">
        <f>VLOOKUP(A193, [1]!Table9[#All], 26, FALSE)</f>
        <v>Formula</v>
      </c>
      <c r="G193" s="15" t="str">
        <f>IF(D193="No", "--",VLOOKUP(A193, [1]!Table9[#All], 25, FALSE))</f>
        <v>--</v>
      </c>
      <c r="H193" s="14" t="str">
        <f>IF(D193="No", "Not discussed on USFS. ", VLOOKUP(A193, [1]!Table9[#All], 24, FALSE))</f>
        <v xml:space="preserve">Not discussed on USFS. </v>
      </c>
      <c r="I193" s="14" t="str">
        <f>IF(NOT(ISBLANK(#REF!)),  "Pre-activity Survey Required", "")</f>
        <v>Pre-activity Survey Required</v>
      </c>
      <c r="J193" s="13" t="str">
        <f>IF(D193="No", "Not discussed on USFS. ", _xlfn.CONCAT(A193, " (", VLOOKUP(A193, [1]!Table9[#All], 11, FALSE), "; Habitat description: ", C193, ") - Within 1-mi of a CNDDB/SCE/USFS occurrence record (", VLOOKUP(A193, [1]!Table9[#All], 34, FALSE), "). " ))</f>
        <v xml:space="preserve">Not discussed on USFS. </v>
      </c>
      <c r="K193" s="10" t="str">
        <f>IF(D193="No", "-- ", VLOOKUP(A193, [1]!Table9[#All], 35, FALSE))</f>
        <v xml:space="preserve">-- </v>
      </c>
      <c r="L193" s="12" t="str">
        <f>IF(D193="No", "--", VLOOKUP(A193, [1]!Table9[#All], 28, FALSE))</f>
        <v>--</v>
      </c>
      <c r="M193" s="11" t="str">
        <f>IF(D193="No", "Not discussed on USFS. ", _xlfn.CONCAT(A193, " (", VLOOKUP(A193, [1]!Table9[#All], 11, FALSE), "; Habitat description: ", C193, ") - Within 1-mi of a CNDDB/SCE/USFS occurrence record (", VLOOKUP(A193, [1]!Table9[#All], 27, FALSE), "). " ))</f>
        <v xml:space="preserve">Not discussed on USFS. </v>
      </c>
      <c r="N193" s="10" t="str">
        <f>IF(D193="No", "-- ", VLOOKUP(A193, [1]!Table9[#All], 29, FALSE))</f>
        <v xml:space="preserve">-- </v>
      </c>
      <c r="O193" s="10" t="str">
        <f>IF(D193="No", "--", VLOOKUP(A193, [1]!Table9[#All], 30, FALSE))</f>
        <v>--</v>
      </c>
      <c r="P193" s="7" t="str">
        <f>IF(D193="No", "Not discussed on USFS. ", IF(VLOOKUP(A193, [1]!Table9[#All], 31, FALSE)="--", "--",  _xlfn.CONCAT(A193, " (", VLOOKUP(A193, [1]!Table9[#All], 11, FALSE), "; Habitat description: ", C193, ") - Within 1-mi of a CNDDB/SCE/USFS occurrence record (", VLOOKUP(A193, [1]!Table9[#All], 31, FALSE), "). " )))</f>
        <v xml:space="preserve">Not discussed on USFS. </v>
      </c>
      <c r="Q193" s="6" t="str">
        <f>IF(D193="No", "Not discussed on USFS. ", IF(VLOOKUP(A193, [1]!Table9[#All], 31, FALSE)="--", "--",  VLOOKUP(A193, [1]!Table9[#All], 32, FALSE)))</f>
        <v xml:space="preserve">Not discussed on USFS. </v>
      </c>
      <c r="R193" s="6" t="str">
        <f>IF(D193="No", "Not discussed on USFS. ", IF(VLOOKUP(A193, [1]!Table9[#All], 31, FALSE)="--", "--", VLOOKUP(A193, [1]!Table9[#All], 33, FALSE)))</f>
        <v xml:space="preserve">Not discussed on USFS. </v>
      </c>
      <c r="S193" s="9" t="s">
        <v>2</v>
      </c>
      <c r="T193" s="8" t="s">
        <v>2</v>
      </c>
      <c r="U193" s="8" t="s">
        <v>2</v>
      </c>
      <c r="V193" s="7" t="s">
        <v>2</v>
      </c>
      <c r="W193" s="6" t="s">
        <v>2</v>
      </c>
      <c r="X193" s="6" t="s">
        <v>2</v>
      </c>
    </row>
    <row r="194" spans="1:24" ht="64" x14ac:dyDescent="0.2">
      <c r="A194" s="20" t="s">
        <v>2184</v>
      </c>
      <c r="B194" s="20" t="str">
        <f>VLOOKUP(A194, [1]!Table9[#All], 2, FALSE)</f>
        <v>Gilia capitata ssp. chamissonis</v>
      </c>
      <c r="C194" s="18" t="str">
        <f>VLOOKUP(A194, [1]!Table9[#All], 13, FALSE)</f>
        <v>sandhills</v>
      </c>
      <c r="D194" s="17" t="str">
        <f>IF(ISNUMBER(SEARCH("1",VLOOKUP(A194, [1]!Table9[#All], 4, FALSE))), "Yes", "No")</f>
        <v>No</v>
      </c>
      <c r="E194" s="16" t="str">
        <f>VLOOKUP(A194, [1]!Table9[#All], 3, FALSE)</f>
        <v>Plant</v>
      </c>
      <c r="F194" s="15" t="str">
        <f>VLOOKUP(A194, [1]!Table9[#All], 26, FALSE)</f>
        <v>Formula</v>
      </c>
      <c r="G194" s="15" t="str">
        <f>IF(D194="No", "--",VLOOKUP(A194, [1]!Table9[#All], 25, FALSE))</f>
        <v>--</v>
      </c>
      <c r="H194" s="14" t="str">
        <f>IF(D194="No", "Not discussed on USFS. ", VLOOKUP(A194, [1]!Table9[#All], 24, FALSE))</f>
        <v xml:space="preserve">Not discussed on USFS. </v>
      </c>
      <c r="I194" s="14" t="str">
        <f>IF(NOT(ISBLANK(#REF!)),  "Pre-activity Survey Required", "")</f>
        <v>Pre-activity Survey Required</v>
      </c>
      <c r="J194" s="13" t="str">
        <f>IF(D194="No", "Not discussed on USFS. ", _xlfn.CONCAT(A194, " (", VLOOKUP(A194, [1]!Table9[#All], 11, FALSE), "; Habitat description: ", C194, ") - Within 1-mi of a CNDDB/SCE/USFS occurrence record (", VLOOKUP(A194, [1]!Table9[#All], 34, FALSE), "). " ))</f>
        <v xml:space="preserve">Not discussed on USFS. </v>
      </c>
      <c r="K194" s="10" t="str">
        <f>IF(D194="No", "-- ", VLOOKUP(A194, [1]!Table9[#All], 35, FALSE))</f>
        <v xml:space="preserve">-- </v>
      </c>
      <c r="L194" s="12" t="str">
        <f>IF(D194="No", "--", VLOOKUP(A194, [1]!Table9[#All], 28, FALSE))</f>
        <v>--</v>
      </c>
      <c r="M194" s="11" t="str">
        <f>IF(D194="No", "Not discussed on USFS. ", _xlfn.CONCAT(A194, " (", VLOOKUP(A194, [1]!Table9[#All], 11, FALSE), "; Habitat description: ", C194, ") - Within 1-mi of a CNDDB/SCE/USFS occurrence record (", VLOOKUP(A194, [1]!Table9[#All], 27, FALSE), "). " ))</f>
        <v xml:space="preserve">Not discussed on USFS. </v>
      </c>
      <c r="N194" s="10" t="str">
        <f>IF(D194="No", "-- ", VLOOKUP(A194, [1]!Table9[#All], 29, FALSE))</f>
        <v xml:space="preserve">-- </v>
      </c>
      <c r="O194" s="10" t="str">
        <f>IF(D194="No", "--", VLOOKUP(A194, [1]!Table9[#All], 30, FALSE))</f>
        <v>--</v>
      </c>
      <c r="P194" s="7" t="str">
        <f>IF(D194="No", "Not discussed on USFS. ", IF(VLOOKUP(A194, [1]!Table9[#All], 31, FALSE)="--", "--",  _xlfn.CONCAT(A194, " (", VLOOKUP(A194, [1]!Table9[#All], 11, FALSE), "; Habitat description: ", C194, ") - Within 1-mi of a CNDDB/SCE/USFS occurrence record (", VLOOKUP(A194, [1]!Table9[#All], 31, FALSE), "). " )))</f>
        <v xml:space="preserve">Not discussed on USFS. </v>
      </c>
      <c r="Q194" s="6" t="str">
        <f>IF(D194="No", "Not discussed on USFS. ", IF(VLOOKUP(A194, [1]!Table9[#All], 31, FALSE)="--", "--",  VLOOKUP(A194, [1]!Table9[#All], 32, FALSE)))</f>
        <v xml:space="preserve">Not discussed on USFS. </v>
      </c>
      <c r="R194" s="6" t="str">
        <f>IF(D194="No", "Not discussed on USFS. ", IF(VLOOKUP(A194, [1]!Table9[#All], 31, FALSE)="--", "--", VLOOKUP(A194, [1]!Table9[#All], 33, FALSE)))</f>
        <v xml:space="preserve">Not discussed on USFS. </v>
      </c>
      <c r="S194" s="9" t="s">
        <v>2</v>
      </c>
      <c r="T194" s="8" t="s">
        <v>2</v>
      </c>
      <c r="U194" s="8" t="s">
        <v>2</v>
      </c>
      <c r="V194" s="7" t="s">
        <v>2</v>
      </c>
      <c r="W194" s="6" t="s">
        <v>2</v>
      </c>
      <c r="X194" s="6" t="s">
        <v>2</v>
      </c>
    </row>
    <row r="195" spans="1:24" ht="64" x14ac:dyDescent="0.2">
      <c r="A195" s="20" t="s">
        <v>2183</v>
      </c>
      <c r="B195" s="20" t="str">
        <f>VLOOKUP(A195, [1]!Table9[#All], 2, FALSE)</f>
        <v>Sedum citrinum</v>
      </c>
      <c r="C195" s="18" t="str">
        <f>VLOOKUP(A195, [1]!Table9[#All], 13, FALSE)</f>
        <v>gently sloping dry rocky meadows, flats, sunny outcrops, roadcuts</v>
      </c>
      <c r="D195" s="17" t="str">
        <f>IF(ISNUMBER(SEARCH("1",VLOOKUP(A195, [1]!Table9[#All], 4, FALSE))), "Yes", "No")</f>
        <v>No</v>
      </c>
      <c r="E195" s="16" t="str">
        <f>VLOOKUP(A195, [1]!Table9[#All], 3, FALSE)</f>
        <v>Plant</v>
      </c>
      <c r="F195" s="15" t="str">
        <f>VLOOKUP(A195, [1]!Table9[#All], 26, FALSE)</f>
        <v>Formula</v>
      </c>
      <c r="G195" s="15" t="str">
        <f>IF(D195="No", "--",VLOOKUP(A195, [1]!Table9[#All], 25, FALSE))</f>
        <v>--</v>
      </c>
      <c r="H195" s="14" t="str">
        <f>IF(D195="No", "Not discussed on USFS. ", VLOOKUP(A195, [1]!Table9[#All], 24, FALSE))</f>
        <v xml:space="preserve">Not discussed on USFS. </v>
      </c>
      <c r="I195" s="14" t="str">
        <f>IF(NOT(ISBLANK(#REF!)),  "Pre-activity Survey Required", "")</f>
        <v>Pre-activity Survey Required</v>
      </c>
      <c r="J195" s="13" t="str">
        <f>IF(D195="No", "Not discussed on USFS. ", _xlfn.CONCAT(A195, " (", VLOOKUP(A195, [1]!Table9[#All], 11, FALSE), "; Habitat description: ", C195, ") - Within 1-mi of a CNDDB/SCE/USFS occurrence record (", VLOOKUP(A195, [1]!Table9[#All], 34, FALSE), "). " ))</f>
        <v xml:space="preserve">Not discussed on USFS. </v>
      </c>
      <c r="K195" s="10" t="str">
        <f>IF(D195="No", "-- ", VLOOKUP(A195, [1]!Table9[#All], 35, FALSE))</f>
        <v xml:space="preserve">-- </v>
      </c>
      <c r="L195" s="12" t="str">
        <f>IF(D195="No", "--", VLOOKUP(A195, [1]!Table9[#All], 28, FALSE))</f>
        <v>--</v>
      </c>
      <c r="M195" s="11" t="str">
        <f>IF(D195="No", "Not discussed on USFS. ", _xlfn.CONCAT(A195, " (", VLOOKUP(A195, [1]!Table9[#All], 11, FALSE), "; Habitat description: ", C195, ") - Within 1-mi of a CNDDB/SCE/USFS occurrence record (", VLOOKUP(A195, [1]!Table9[#All], 27, FALSE), "). " ))</f>
        <v xml:space="preserve">Not discussed on USFS. </v>
      </c>
      <c r="N195" s="10" t="str">
        <f>IF(D195="No", "-- ", VLOOKUP(A195, [1]!Table9[#All], 29, FALSE))</f>
        <v xml:space="preserve">-- </v>
      </c>
      <c r="O195" s="10" t="str">
        <f>IF(D195="No", "--", VLOOKUP(A195, [1]!Table9[#All], 30, FALSE))</f>
        <v>--</v>
      </c>
      <c r="P195" s="7" t="str">
        <f>IF(D195="No", "Not discussed on USFS. ", IF(VLOOKUP(A195, [1]!Table9[#All], 31, FALSE)="--", "--",  _xlfn.CONCAT(A195, " (", VLOOKUP(A195, [1]!Table9[#All], 11, FALSE), "; Habitat description: ", C195, ") - Within 1-mi of a CNDDB/SCE/USFS occurrence record (", VLOOKUP(A195, [1]!Table9[#All], 31, FALSE), "). " )))</f>
        <v xml:space="preserve">Not discussed on USFS. </v>
      </c>
      <c r="Q195" s="6" t="str">
        <f>IF(D195="No", "Not discussed on USFS. ", IF(VLOOKUP(A195, [1]!Table9[#All], 31, FALSE)="--", "--",  VLOOKUP(A195, [1]!Table9[#All], 32, FALSE)))</f>
        <v xml:space="preserve">Not discussed on USFS. </v>
      </c>
      <c r="R195" s="6" t="str">
        <f>IF(D195="No", "Not discussed on USFS. ", IF(VLOOKUP(A195, [1]!Table9[#All], 31, FALSE)="--", "--", VLOOKUP(A195, [1]!Table9[#All], 33, FALSE)))</f>
        <v xml:space="preserve">Not discussed on USFS. </v>
      </c>
      <c r="S195" s="9" t="s">
        <v>2</v>
      </c>
      <c r="T195" s="8" t="s">
        <v>2</v>
      </c>
      <c r="U195" s="8" t="s">
        <v>2</v>
      </c>
      <c r="V195" s="7" t="s">
        <v>2</v>
      </c>
      <c r="W195" s="6" t="s">
        <v>2</v>
      </c>
      <c r="X195" s="6" t="s">
        <v>2</v>
      </c>
    </row>
    <row r="196" spans="1:24" ht="156" x14ac:dyDescent="0.2">
      <c r="A196" s="20" t="s">
        <v>2182</v>
      </c>
      <c r="B196" s="20" t="str">
        <f>VLOOKUP(A196, [1]!Table9[#All], 2, FALSE)</f>
        <v>Oxytropis deflexa var. sericea</v>
      </c>
      <c r="C196" s="18" t="str">
        <f>VLOOKUP(A196, [1]!Table9[#All], 13, FALSE)</f>
        <v>moist meadows, forest openings</v>
      </c>
      <c r="D196" s="17" t="str">
        <f>IF(ISNUMBER(SEARCH("1",VLOOKUP(A196, [1]!Table9[#All], 4, FALSE))), "Yes", "No")</f>
        <v>Yes</v>
      </c>
      <c r="E196" s="16" t="str">
        <f>VLOOKUP(A196, [1]!Table9[#All], 3, FALSE)</f>
        <v>Plant</v>
      </c>
      <c r="F196" s="15" t="str">
        <f>VLOOKUP(A196, [1]!Table9[#All], 26, FALSE)</f>
        <v>Formula</v>
      </c>
      <c r="G196" s="15" t="str">
        <f>IF(D196="No", "--",VLOOKUP(A196, [1]!Table9[#All], 25, FALSE))</f>
        <v>Work area</v>
      </c>
      <c r="H196" s="14" t="str">
        <f>IF(D196="No", "Not discussed on USFS. ", VLOOKUP(A196, [1]!Table9[#All], 24, FALSE))</f>
        <v>--</v>
      </c>
      <c r="I196" s="14" t="str">
        <f>IF(NOT(ISBLANK(#REF!)),  "Pre-activity Survey Required", "")</f>
        <v>Pre-activity Survey Required</v>
      </c>
      <c r="J196" s="13" t="str">
        <f>IF(D196="No", "Not discussed on USFS. ", _xlfn.CONCAT(A196, " (", VLOOKUP(A196, [1]!Table9[#All], 11, FALSE), "; Habitat description: ", C196, ") - Within 1-mi of a CNDDB/SCE/USFS occurrence record (", VLOOKUP(A196, [1]!Table9[#All], 34, FALSE), "). " ))</f>
        <v xml:space="preserve">blue pendent-pod oxytrope (INF:SCC; CRPR 2B.1, Blooming Period: Jun - Aug; Habitat description: moist meadows, forest openings) - Within 1-mi of a CNDDB/SCE/USFS occurrence record (unsuitable habitat). </v>
      </c>
      <c r="K196" s="10" t="str">
        <f>IF(D196="No", "-- ", VLOOKUP(A196, [1]!Table9[#All], 35, FALSE))</f>
        <v>Standard OMP BMPs.</v>
      </c>
      <c r="L196" s="12" t="str">
        <f>IF(D196="No", "--", VLOOKUP(A196, [1]!Table9[#All], 28, FALSE))</f>
        <v>IIB</v>
      </c>
      <c r="M196" s="11" t="str">
        <f>IF(D196="No", "Not discussed on USFS. ", _xlfn.CONCAT(A196, " (", VLOOKUP(A196, [1]!Table9[#All], 11, FALSE), "; Habitat description: ", C196, ") - Within 1-mi of a CNDDB/SCE/USFS occurrence record (", VLOOKUP(A196, [1]!Table9[#All], 27, FALSE), "). " ))</f>
        <v xml:space="preserve">blue pendent-pod oxytrope (INF:SCC; CRPR 2B.1, Blooming Period: Jun - Aug; Habitat description: moist meadows, forest openings) - Within 1-mi of a CNDDB/SCE/USFS occurrence record (habitat present). </v>
      </c>
      <c r="N196" s="10" t="str">
        <f>IF(D196="No", "-- ", VLOOKUP(A196, [1]!Table9[#All], 29, FALSE))</f>
        <v xml:space="preserve">BE BMP Plant-1(a)(c-d); 
General Measures and Standard OMP BMPs. </v>
      </c>
      <c r="O196" s="10" t="str">
        <f>IF(D196="No", "--", VLOOKUP(A196, [1]!Table9[#All], 30, FALSE))</f>
        <v xml:space="preserve">Pre-Activity Survey (blue pendent-pod oxytrope): A biological survey is required. 
FSS Plant Avoidance (blue pendent-pod oxytrope): If blue pendent-pod oxytrope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6" s="7" t="str">
        <f>IF(D196="No", "Not discussed on USFS. ", IF(VLOOKUP(A196, [1]!Table9[#All], 31, FALSE)="--", "--",  _xlfn.CONCAT(A196, " (", VLOOKUP(A196, [1]!Table9[#All], 11, FALSE), "; Habitat description: ", C196, ") - Within 1-mi of a CNDDB/SCE/USFS occurrence record (", VLOOKUP(A196, [1]!Table9[#All], 31, FALSE), "). " )))</f>
        <v>--</v>
      </c>
      <c r="Q196" s="6" t="str">
        <f>IF(D196="No", "Not discussed on USFS. ", IF(VLOOKUP(A196, [1]!Table9[#All], 31, FALSE)="--", "--",  VLOOKUP(A196, [1]!Table9[#All], 32, FALSE)))</f>
        <v>--</v>
      </c>
      <c r="R196" s="6" t="str">
        <f>IF(D196="No", "Not discussed on USFS. ", IF(VLOOKUP(A196, [1]!Table9[#All], 31, FALSE)="--", "--", VLOOKUP(A196, [1]!Table9[#All], 33, FALSE)))</f>
        <v>--</v>
      </c>
      <c r="S196" s="9" t="s">
        <v>2</v>
      </c>
      <c r="T196" s="8" t="s">
        <v>2</v>
      </c>
      <c r="U196" s="8" t="s">
        <v>2</v>
      </c>
      <c r="V196" s="7" t="s">
        <v>2</v>
      </c>
      <c r="W196" s="6" t="s">
        <v>2</v>
      </c>
      <c r="X196" s="6" t="s">
        <v>2</v>
      </c>
    </row>
    <row r="197" spans="1:24" ht="48" x14ac:dyDescent="0.2">
      <c r="A197" s="20" t="s">
        <v>2181</v>
      </c>
      <c r="B197" s="20" t="str">
        <f>VLOOKUP(A197, [1]!Table9[#All], 2, FALSE)</f>
        <v>Erysimum concinnum</v>
      </c>
      <c r="C197" s="18" t="str">
        <f>VLOOKUP(A197, [1]!Table9[#All], 13, FALSE)</f>
        <v>cliffs, bluffs, dunes, prairies</v>
      </c>
      <c r="D197" s="17" t="str">
        <f>IF(ISNUMBER(SEARCH("1",VLOOKUP(A197, [1]!Table9[#All], 4, FALSE))), "Yes", "No")</f>
        <v>No</v>
      </c>
      <c r="E197" s="16" t="str">
        <f>VLOOKUP(A197, [1]!Table9[#All], 3, FALSE)</f>
        <v>Plant</v>
      </c>
      <c r="F197" s="15" t="str">
        <f>VLOOKUP(A197, [1]!Table9[#All], 26, FALSE)</f>
        <v>Formula</v>
      </c>
      <c r="G197" s="15" t="str">
        <f>IF(D197="No", "--",VLOOKUP(A197, [1]!Table9[#All], 25, FALSE))</f>
        <v>--</v>
      </c>
      <c r="H197" s="14" t="str">
        <f>IF(D197="No", "Not discussed on USFS. ", VLOOKUP(A197, [1]!Table9[#All], 24, FALSE))</f>
        <v xml:space="preserve">Not discussed on USFS. </v>
      </c>
      <c r="I197" s="14" t="str">
        <f>IF(NOT(ISBLANK(#REF!)),  "Pre-activity Survey Required", "")</f>
        <v>Pre-activity Survey Required</v>
      </c>
      <c r="J197" s="13" t="str">
        <f>IF(D197="No", "Not discussed on USFS. ", _xlfn.CONCAT(A197, " (", VLOOKUP(A197, [1]!Table9[#All], 11, FALSE), "; Habitat description: ", C197, ") - Within 1-mi of a CNDDB/SCE/USFS occurrence record (", VLOOKUP(A197, [1]!Table9[#All], 34, FALSE), "). " ))</f>
        <v xml:space="preserve">Not discussed on USFS. </v>
      </c>
      <c r="K197" s="10" t="str">
        <f>IF(D197="No", "-- ", VLOOKUP(A197, [1]!Table9[#All], 35, FALSE))</f>
        <v xml:space="preserve">-- </v>
      </c>
      <c r="L197" s="12" t="str">
        <f>IF(D197="No", "--", VLOOKUP(A197, [1]!Table9[#All], 28, FALSE))</f>
        <v>--</v>
      </c>
      <c r="M197" s="11" t="str">
        <f>IF(D197="No", "Not discussed on USFS. ", _xlfn.CONCAT(A197, " (", VLOOKUP(A197, [1]!Table9[#All], 11, FALSE), "; Habitat description: ", C197, ") - Within 1-mi of a CNDDB/SCE/USFS occurrence record (", VLOOKUP(A197, [1]!Table9[#All], 27, FALSE), "). " ))</f>
        <v xml:space="preserve">Not discussed on USFS. </v>
      </c>
      <c r="N197" s="10" t="str">
        <f>IF(D197="No", "-- ", VLOOKUP(A197, [1]!Table9[#All], 29, FALSE))</f>
        <v xml:space="preserve">-- </v>
      </c>
      <c r="O197" s="10" t="str">
        <f>IF(D197="No", "--", VLOOKUP(A197, [1]!Table9[#All], 30, FALSE))</f>
        <v>--</v>
      </c>
      <c r="P197" s="7" t="str">
        <f>IF(D197="No", "Not discussed on USFS. ", IF(VLOOKUP(A197, [1]!Table9[#All], 31, FALSE)="--", "--",  _xlfn.CONCAT(A197, " (", VLOOKUP(A197, [1]!Table9[#All], 11, FALSE), "; Habitat description: ", C197, ") - Within 1-mi of a CNDDB/SCE/USFS occurrence record (", VLOOKUP(A197, [1]!Table9[#All], 31, FALSE), "). " )))</f>
        <v xml:space="preserve">Not discussed on USFS. </v>
      </c>
      <c r="Q197" s="6" t="str">
        <f>IF(D197="No", "Not discussed on USFS. ", IF(VLOOKUP(A197, [1]!Table9[#All], 31, FALSE)="--", "--",  VLOOKUP(A197, [1]!Table9[#All], 32, FALSE)))</f>
        <v xml:space="preserve">Not discussed on USFS. </v>
      </c>
      <c r="R197" s="6" t="str">
        <f>IF(D197="No", "Not discussed on USFS. ", IF(VLOOKUP(A197, [1]!Table9[#All], 31, FALSE)="--", "--", VLOOKUP(A197, [1]!Table9[#All], 33, FALSE)))</f>
        <v xml:space="preserve">Not discussed on USFS. </v>
      </c>
      <c r="S197" s="9" t="s">
        <v>2</v>
      </c>
      <c r="T197" s="8" t="s">
        <v>2</v>
      </c>
      <c r="U197" s="8" t="s">
        <v>2</v>
      </c>
      <c r="V197" s="7" t="s">
        <v>2</v>
      </c>
      <c r="W197" s="6" t="s">
        <v>2</v>
      </c>
      <c r="X197" s="6" t="s">
        <v>2</v>
      </c>
    </row>
    <row r="198" spans="1:24" ht="48" x14ac:dyDescent="0.2">
      <c r="A198" s="20" t="s">
        <v>2180</v>
      </c>
      <c r="B198" s="20" t="str">
        <f>VLOOKUP(A198, [1]!Table9[#All], 2, FALSE)</f>
        <v>Osmorhiza depauperata</v>
      </c>
      <c r="C198" s="18" t="str">
        <f>VLOOKUP(A198, [1]!Table9[#All], 13, FALSE)</f>
        <v>conifer forest, aspen woodland</v>
      </c>
      <c r="D198" s="17" t="str">
        <f>IF(ISNUMBER(SEARCH("1",VLOOKUP(A198, [1]!Table9[#All], 4, FALSE))), "Yes", "No")</f>
        <v>No</v>
      </c>
      <c r="E198" s="16" t="str">
        <f>VLOOKUP(A198, [1]!Table9[#All], 3, FALSE)</f>
        <v>Plant</v>
      </c>
      <c r="F198" s="15" t="str">
        <f>VLOOKUP(A198, [1]!Table9[#All], 26, FALSE)</f>
        <v>Formula</v>
      </c>
      <c r="G198" s="15" t="str">
        <f>IF(D198="No", "--",VLOOKUP(A198, [1]!Table9[#All], 25, FALSE))</f>
        <v>--</v>
      </c>
      <c r="H198" s="14" t="str">
        <f>IF(D198="No", "Not discussed on USFS. ", VLOOKUP(A198, [1]!Table9[#All], 24, FALSE))</f>
        <v xml:space="preserve">Not discussed on USFS. </v>
      </c>
      <c r="I198" s="14" t="str">
        <f>IF(NOT(ISBLANK(#REF!)),  "Pre-activity Survey Required", "")</f>
        <v>Pre-activity Survey Required</v>
      </c>
      <c r="J198" s="13" t="str">
        <f>IF(D198="No", "Not discussed on USFS. ", _xlfn.CONCAT(A198, " (", VLOOKUP(A198, [1]!Table9[#All], 11, FALSE), "; Habitat description: ", C198, ") - Within 1-mi of a CNDDB/SCE/USFS occurrence record (", VLOOKUP(A198, [1]!Table9[#All], 34, FALSE), "). " ))</f>
        <v xml:space="preserve">Not discussed on USFS. </v>
      </c>
      <c r="K198" s="10" t="str">
        <f>IF(D198="No", "-- ", VLOOKUP(A198, [1]!Table9[#All], 35, FALSE))</f>
        <v xml:space="preserve">-- </v>
      </c>
      <c r="L198" s="12" t="str">
        <f>IF(D198="No", "--", VLOOKUP(A198, [1]!Table9[#All], 28, FALSE))</f>
        <v>--</v>
      </c>
      <c r="M198" s="11" t="str">
        <f>IF(D198="No", "Not discussed on USFS. ", _xlfn.CONCAT(A198, " (", VLOOKUP(A198, [1]!Table9[#All], 11, FALSE), "; Habitat description: ", C198, ") - Within 1-mi of a CNDDB/SCE/USFS occurrence record (", VLOOKUP(A198, [1]!Table9[#All], 27, FALSE), "). " ))</f>
        <v xml:space="preserve">Not discussed on USFS. </v>
      </c>
      <c r="N198" s="10" t="str">
        <f>IF(D198="No", "-- ", VLOOKUP(A198, [1]!Table9[#All], 29, FALSE))</f>
        <v xml:space="preserve">-- </v>
      </c>
      <c r="O198" s="10" t="str">
        <f>IF(D198="No", "--", VLOOKUP(A198, [1]!Table9[#All], 30, FALSE))</f>
        <v>--</v>
      </c>
      <c r="P198" s="7" t="str">
        <f>IF(D198="No", "Not discussed on USFS. ", IF(VLOOKUP(A198, [1]!Table9[#All], 31, FALSE)="--", "--",  _xlfn.CONCAT(A198, " (", VLOOKUP(A198, [1]!Table9[#All], 11, FALSE), "; Habitat description: ", C198, ") - Within 1-mi of a CNDDB/SCE/USFS occurrence record (", VLOOKUP(A198, [1]!Table9[#All], 31, FALSE), "). " )))</f>
        <v xml:space="preserve">Not discussed on USFS. </v>
      </c>
      <c r="Q198" s="6" t="str">
        <f>IF(D198="No", "Not discussed on USFS. ", IF(VLOOKUP(A198, [1]!Table9[#All], 31, FALSE)="--", "--",  VLOOKUP(A198, [1]!Table9[#All], 32, FALSE)))</f>
        <v xml:space="preserve">Not discussed on USFS. </v>
      </c>
      <c r="R198" s="6" t="str">
        <f>IF(D198="No", "Not discussed on USFS. ", IF(VLOOKUP(A198, [1]!Table9[#All], 31, FALSE)="--", "--", VLOOKUP(A198, [1]!Table9[#All], 33, FALSE)))</f>
        <v xml:space="preserve">Not discussed on USFS. </v>
      </c>
      <c r="S198" s="9" t="s">
        <v>2</v>
      </c>
      <c r="T198" s="8" t="s">
        <v>2</v>
      </c>
      <c r="U198" s="8" t="s">
        <v>2</v>
      </c>
      <c r="V198" s="7" t="s">
        <v>2</v>
      </c>
      <c r="W198" s="6" t="s">
        <v>2</v>
      </c>
      <c r="X198" s="6" t="s">
        <v>2</v>
      </c>
    </row>
    <row r="199" spans="1:24" ht="144" x14ac:dyDescent="0.2">
      <c r="A199" s="20" t="s">
        <v>2179</v>
      </c>
      <c r="B199" s="20" t="str">
        <f>VLOOKUP(A199, [1]!Table9[#All], 2, FALSE)</f>
        <v>Gambelia sila</v>
      </c>
      <c r="C199" s="18" t="str">
        <f>VLOOKUP(A199, [1]!Table9[#All], 13, FALSE)</f>
        <v xml:space="preserve">flat grasslands, alkali flats, and washes prefers flat areas with open space for running, avoiding densely vegetated areas </v>
      </c>
      <c r="D199" s="17" t="str">
        <f>IF(ISNUMBER(SEARCH("1",VLOOKUP(A199, [1]!Table9[#All], 4, FALSE))), "Yes", "No")</f>
        <v>Yes</v>
      </c>
      <c r="E199" s="16" t="str">
        <f>VLOOKUP(A199, [1]!Table9[#All], 3, FALSE)</f>
        <v>Reptile</v>
      </c>
      <c r="F199" s="15" t="str">
        <f>VLOOKUP(A199, [1]!Table9[#All], 26, FALSE)</f>
        <v>Formula</v>
      </c>
      <c r="G199" s="15" t="str">
        <f>IF(D199="No", "--",VLOOKUP(A199, [1]!Table9[#All], 25, FALSE))</f>
        <v>Work area</v>
      </c>
      <c r="H199" s="14" t="str">
        <f>IF(D199="No", "Not discussed on USFS. ", VLOOKUP(A199, [1]!Table9[#All], 24, FALSE))</f>
        <v>LPNF: Likely extirpated from LPNF, apply measures if within the CDFW species range- (apply "Biological monitor(BNLL);  General Measures and Standard OMP BMPs."), otherwise you can include this species as extirpated from the area. 
On DA Map, add data, Select ArcGIS Online from drop down, search and add "Blunt-Nosed Leopard Lizard Range - CWHR R019 [ds1726]"</v>
      </c>
      <c r="I199" s="14" t="str">
        <f>IF(NOT(ISBLANK(#REF!)),  "Pre-activity Survey Required", "")</f>
        <v>Pre-activity Survey Required</v>
      </c>
      <c r="J199" s="13" t="str">
        <f>IF(D199="No", "Not discussed on USFS. ", _xlfn.CONCAT(A199, " (", VLOOKUP(A199, [1]!Table9[#All], 11, FALSE), "; Habitat description: ", C199, ") - Within 1-mi of a CNDDB/SCE/USFS occurrence record (", VLOOKUP(A199, [1]!Table9[#All], 34, FALSE), "). " ))</f>
        <v xml:space="preserve">blunt-nosed leopard lizard (FE; SE; CDFW FP; Habitat description: flat grasslands, alkali flats, and washes prefers flat areas with open space for running, avoiding densely vegetated areas ) - Within 1-mi of a CNDDB/SCE/USFS occurrence record (extirpated from area). </v>
      </c>
      <c r="K199" s="10" t="str">
        <f>IF(D199="No", "-- ", VLOOKUP(A199, [1]!Table9[#All], 35, FALSE))</f>
        <v>Standard OMP BMPs.</v>
      </c>
      <c r="L199" s="12" t="str">
        <f>IF(D199="No", "--", VLOOKUP(A199, [1]!Table9[#All], 28, FALSE))</f>
        <v>IIB</v>
      </c>
      <c r="M199" s="11" t="str">
        <f>IF(D199="No", "Not discussed on USFS. ", _xlfn.CONCAT(A199, " (", VLOOKUP(A199, [1]!Table9[#All], 11, FALSE), "; Habitat description: ", C199, ") - Within 1-mi of a CNDDB/SCE/USFS occurrence record (", VLOOKUP(A199, [1]!Table9[#All], 27, FALSE), "). " ))</f>
        <v xml:space="preserve">blunt-nosed leopard lizard (FE; SE; CDFW FP; Habitat description: flat grasslands, alkali flats, and washes prefers flat areas with open space for running, avoiding densely vegetated areas ) - Within 1-mi of a CNDDB/SCE/USFS occurrence record (within CDFW Species Range). </v>
      </c>
      <c r="N199" s="10" t="str">
        <f>IF(D199="No", "-- ", VLOOKUP(A199, [1]!Table9[#All], 29, FALSE))</f>
        <v>Biological Monitor (BNLL); 
General Measures and Standard OMP BMPs.</v>
      </c>
      <c r="O199" s="10" t="str">
        <f>IF(D199="No", "--", VLOOKUP(A199, [1]!Table9[#All], 30, FALSE))</f>
        <v xml:space="preserve">Biological Monitor (blunt-nosed leopard lizard):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199" s="7" t="str">
        <f>IF(D199="No", "Not discussed on USFS. ", IF(VLOOKUP(A199, [1]!Table9[#All], 31, FALSE)="--", "--",  _xlfn.CONCAT(A199, " (", VLOOKUP(A199, [1]!Table9[#All], 11, FALSE), "; Habitat description: ", C199, ") - Within 1-mi of a CNDDB/SCE/USFS occurrence record (", VLOOKUP(A199, [1]!Table9[#All], 31, FALSE), "). " )))</f>
        <v>--</v>
      </c>
      <c r="Q199" s="6" t="str">
        <f>IF(D199="No", "Not discussed on USFS. ", IF(VLOOKUP(A199, [1]!Table9[#All], 31, FALSE)="--", "--",  VLOOKUP(A199, [1]!Table9[#All], 32, FALSE)))</f>
        <v>--</v>
      </c>
      <c r="R199" s="6" t="str">
        <f>IF(D199="No", "Not discussed on USFS. ", IF(VLOOKUP(A199, [1]!Table9[#All], 31, FALSE)="--", "--", VLOOKUP(A199, [1]!Table9[#All], 33, FALSE)))</f>
        <v>--</v>
      </c>
      <c r="S199" s="9" t="s">
        <v>2</v>
      </c>
      <c r="T199" s="8" t="s">
        <v>2</v>
      </c>
      <c r="U199" s="8" t="s">
        <v>2</v>
      </c>
      <c r="V199" s="7" t="s">
        <v>2</v>
      </c>
      <c r="W199" s="6" t="s">
        <v>2</v>
      </c>
      <c r="X199" s="6" t="s">
        <v>2</v>
      </c>
    </row>
    <row r="200" spans="1:24" ht="156" x14ac:dyDescent="0.2">
      <c r="A200" s="20" t="s">
        <v>2178</v>
      </c>
      <c r="B200" s="20" t="str">
        <f>VLOOKUP(A200, [1]!Table9[#All], 2, FALSE)</f>
        <v>Eriogonum ursinum var. erubescens</v>
      </c>
      <c r="C200" s="18" t="str">
        <f>VLOOKUP(A200, [1]!Table9[#All], 13, FALSE)</f>
        <v>gravel</v>
      </c>
      <c r="D200" s="17" t="str">
        <f>IF(ISNUMBER(SEARCH("1",VLOOKUP(A200, [1]!Table9[#All], 4, FALSE))), "Yes", "No")</f>
        <v>Yes</v>
      </c>
      <c r="E200" s="16" t="str">
        <f>VLOOKUP(A200, [1]!Table9[#All], 3, FALSE)</f>
        <v>Plant</v>
      </c>
      <c r="F200" s="15" t="str">
        <f>VLOOKUP(A200, [1]!Table9[#All], 26, FALSE)</f>
        <v>Formula</v>
      </c>
      <c r="G200" s="15" t="str">
        <f>IF(D200="No", "--",VLOOKUP(A200, [1]!Table9[#All], 25, FALSE))</f>
        <v>Work area</v>
      </c>
      <c r="H200" s="14" t="str">
        <f>IF(D200="No", "Not discussed on USFS. ", VLOOKUP(A200, [1]!Table9[#All], 24, FALSE))</f>
        <v>--</v>
      </c>
      <c r="I200" s="14" t="str">
        <f>IF(NOT(ISBLANK(#REF!)),  "Pre-activity Survey Required", "")</f>
        <v>Pre-activity Survey Required</v>
      </c>
      <c r="J200" s="13" t="str">
        <f>IF(D200="No", "Not discussed on USFS. ", _xlfn.CONCAT(A200, " (", VLOOKUP(A200, [1]!Table9[#All], 11, FALSE), "; Habitat description: ", C200, ") - Within 1-mi of a CNDDB/SCE/USFS occurrence record (", VLOOKUP(A200, [1]!Table9[#All], 34, FALSE), "). " ))</f>
        <v xml:space="preserve">blushing wild buckwheat (FSS; CRPR 1B.3, Blooming Period: Jun - Sep; Habitat description: gravel) - Within 1-mi of a CNDDB/SCE/USFS occurrence record (unsuitable habitat). </v>
      </c>
      <c r="K200" s="10" t="str">
        <f>IF(D200="No", "-- ", VLOOKUP(A200, [1]!Table9[#All], 35, FALSE))</f>
        <v>Standard OMP BMPs.</v>
      </c>
      <c r="L200" s="12" t="str">
        <f>IF(D200="No", "--", VLOOKUP(A200, [1]!Table9[#All], 28, FALSE))</f>
        <v>IIB</v>
      </c>
      <c r="M200" s="11" t="str">
        <f>IF(D200="No", "Not discussed on USFS. ", _xlfn.CONCAT(A200, " (", VLOOKUP(A200, [1]!Table9[#All], 11, FALSE), "; Habitat description: ", C200, ") - Within 1-mi of a CNDDB/SCE/USFS occurrence record (", VLOOKUP(A200, [1]!Table9[#All], 27, FALSE), "). " ))</f>
        <v xml:space="preserve">blushing wild buckwheat (FSS; CRPR 1B.3, Blooming Period: Jun - Sep; Habitat description: gravel) - Within 1-mi of a CNDDB/SCE/USFS occurrence record (habitat present). </v>
      </c>
      <c r="N200" s="10" t="str">
        <f>IF(D200="No", "-- ", VLOOKUP(A200, [1]!Table9[#All], 29, FALSE))</f>
        <v xml:space="preserve">BE BMP Plant-1(a)(c-d); 
General Measures and Standard OMP BMPs. </v>
      </c>
      <c r="O200" s="10" t="str">
        <f>IF(D200="No", "--", VLOOKUP(A200, [1]!Table9[#All], 30, FALSE))</f>
        <v xml:space="preserve">Pre-Activity Survey (blushing wild buckwheat): A biological survey is required. 
FSS Plant Avoidance (blushing wild buckwheat): If blushing wild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0" s="7" t="str">
        <f>IF(D200="No", "Not discussed on USFS. ", IF(VLOOKUP(A200, [1]!Table9[#All], 31, FALSE)="--", "--",  _xlfn.CONCAT(A200, " (", VLOOKUP(A200, [1]!Table9[#All], 11, FALSE), "; Habitat description: ", C200, ") - Within 1-mi of a CNDDB/SCE/USFS occurrence record (", VLOOKUP(A200, [1]!Table9[#All], 31, FALSE), "). " )))</f>
        <v>--</v>
      </c>
      <c r="Q200" s="6" t="str">
        <f>IF(D200="No", "Not discussed on USFS. ", IF(VLOOKUP(A200, [1]!Table9[#All], 31, FALSE)="--", "--",  VLOOKUP(A200, [1]!Table9[#All], 32, FALSE)))</f>
        <v>--</v>
      </c>
      <c r="R200" s="6" t="str">
        <f>IF(D200="No", "Not discussed on USFS. ", IF(VLOOKUP(A200, [1]!Table9[#All], 31, FALSE)="--", "--", VLOOKUP(A200, [1]!Table9[#All], 33, FALSE)))</f>
        <v>--</v>
      </c>
      <c r="S200" s="9" t="s">
        <v>2</v>
      </c>
      <c r="T200" s="8" t="s">
        <v>2</v>
      </c>
      <c r="U200" s="8" t="s">
        <v>2</v>
      </c>
      <c r="V200" s="7" t="s">
        <v>2</v>
      </c>
      <c r="W200" s="6" t="s">
        <v>2</v>
      </c>
      <c r="X200" s="6" t="s">
        <v>2</v>
      </c>
    </row>
    <row r="201" spans="1:24" ht="64" x14ac:dyDescent="0.2">
      <c r="A201" s="20" t="s">
        <v>2177</v>
      </c>
      <c r="B201" s="20" t="str">
        <f>VLOOKUP(A201, [1]!Table9[#All], 2, FALSE)</f>
        <v>Cusickiella quadricostata</v>
      </c>
      <c r="C201" s="18" t="str">
        <f>VLOOKUP(A201, [1]!Table9[#All], 13, FALSE)</f>
        <v>slopes and flats, with sagebrush and pinyon-juniper woodland</v>
      </c>
      <c r="D201" s="17" t="str">
        <f>IF(ISNUMBER(SEARCH("1",VLOOKUP(A201, [1]!Table9[#All], 4, FALSE))), "Yes", "No")</f>
        <v>No</v>
      </c>
      <c r="E201" s="16" t="str">
        <f>VLOOKUP(A201, [1]!Table9[#All], 3, FALSE)</f>
        <v>Plant</v>
      </c>
      <c r="F201" s="15" t="str">
        <f>VLOOKUP(A201, [1]!Table9[#All], 26, FALSE)</f>
        <v>Formula</v>
      </c>
      <c r="G201" s="15" t="str">
        <f>IF(D201="No", "--",VLOOKUP(A201, [1]!Table9[#All], 25, FALSE))</f>
        <v>--</v>
      </c>
      <c r="H201" s="14" t="str">
        <f>IF(D201="No", "Not discussed on USFS. ", VLOOKUP(A201, [1]!Table9[#All], 24, FALSE))</f>
        <v xml:space="preserve">Not discussed on USFS. </v>
      </c>
      <c r="I201" s="14" t="str">
        <f>IF(NOT(ISBLANK(#REF!)),  "Pre-activity Survey Required", "")</f>
        <v>Pre-activity Survey Required</v>
      </c>
      <c r="J201" s="13" t="str">
        <f>IF(D201="No", "Not discussed on USFS. ", _xlfn.CONCAT(A201, " (", VLOOKUP(A201, [1]!Table9[#All], 11, FALSE), "; Habitat description: ", C201, ") - Within 1-mi of a CNDDB/SCE/USFS occurrence record (", VLOOKUP(A201, [1]!Table9[#All], 34, FALSE), "). " ))</f>
        <v xml:space="preserve">Not discussed on USFS. </v>
      </c>
      <c r="K201" s="10" t="str">
        <f>IF(D201="No", "-- ", VLOOKUP(A201, [1]!Table9[#All], 35, FALSE))</f>
        <v xml:space="preserve">-- </v>
      </c>
      <c r="L201" s="12" t="str">
        <f>IF(D201="No", "--", VLOOKUP(A201, [1]!Table9[#All], 28, FALSE))</f>
        <v>--</v>
      </c>
      <c r="M201" s="11" t="str">
        <f>IF(D201="No", "Not discussed on USFS. ", _xlfn.CONCAT(A201, " (", VLOOKUP(A201, [1]!Table9[#All], 11, FALSE), "; Habitat description: ", C201, ") - Within 1-mi of a CNDDB/SCE/USFS occurrence record (", VLOOKUP(A201, [1]!Table9[#All], 27, FALSE), "). " ))</f>
        <v xml:space="preserve">Not discussed on USFS. </v>
      </c>
      <c r="N201" s="10" t="str">
        <f>IF(D201="No", "-- ", VLOOKUP(A201, [1]!Table9[#All], 29, FALSE))</f>
        <v xml:space="preserve">-- </v>
      </c>
      <c r="O201" s="10" t="str">
        <f>IF(D201="No", "--", VLOOKUP(A201, [1]!Table9[#All], 30, FALSE))</f>
        <v>--</v>
      </c>
      <c r="P201" s="7" t="str">
        <f>IF(D201="No", "Not discussed on USFS. ", IF(VLOOKUP(A201, [1]!Table9[#All], 31, FALSE)="--", "--",  _xlfn.CONCAT(A201, " (", VLOOKUP(A201, [1]!Table9[#All], 11, FALSE), "; Habitat description: ", C201, ") - Within 1-mi of a CNDDB/SCE/USFS occurrence record (", VLOOKUP(A201, [1]!Table9[#All], 31, FALSE), "). " )))</f>
        <v xml:space="preserve">Not discussed on USFS. </v>
      </c>
      <c r="Q201" s="6" t="str">
        <f>IF(D201="No", "Not discussed on USFS. ", IF(VLOOKUP(A201, [1]!Table9[#All], 31, FALSE)="--", "--",  VLOOKUP(A201, [1]!Table9[#All], 32, FALSE)))</f>
        <v xml:space="preserve">Not discussed on USFS. </v>
      </c>
      <c r="R201" s="6" t="str">
        <f>IF(D201="No", "Not discussed on USFS. ", IF(VLOOKUP(A201, [1]!Table9[#All], 31, FALSE)="--", "--", VLOOKUP(A201, [1]!Table9[#All], 33, FALSE)))</f>
        <v xml:space="preserve">Not discussed on USFS. </v>
      </c>
      <c r="S201" s="9" t="s">
        <v>2</v>
      </c>
      <c r="T201" s="8" t="s">
        <v>2</v>
      </c>
      <c r="U201" s="8" t="s">
        <v>2</v>
      </c>
      <c r="V201" s="7" t="s">
        <v>2</v>
      </c>
      <c r="W201" s="6" t="s">
        <v>2</v>
      </c>
      <c r="X201" s="6" t="s">
        <v>2</v>
      </c>
    </row>
    <row r="202" spans="1:24" s="2" customFormat="1" ht="156" x14ac:dyDescent="0.2">
      <c r="A202" s="20" t="s">
        <v>2176</v>
      </c>
      <c r="B202" s="20" t="str">
        <f>VLOOKUP(A202, [1]!Table9[#All], 2, FALSE)</f>
        <v>Boechera bodiensis</v>
      </c>
      <c r="C202" s="18" t="str">
        <f>VLOOKUP(A202, [1]!Table9[#All], 13, FALSE)</f>
        <v xml:space="preserve">dry, open, exposed rocky slopes, ridges, and summits, or disturbed grasslands, sagebrush/chaparral scrub, pinyon-juniper woodland, or subalpine pine forest </v>
      </c>
      <c r="D202" s="17" t="str">
        <f>IF(ISNUMBER(SEARCH("1",VLOOKUP(A202, [1]!Table9[#All], 4, FALSE))), "Yes", "No")</f>
        <v>Yes</v>
      </c>
      <c r="E202" s="16" t="str">
        <f>VLOOKUP(A202, [1]!Table9[#All], 3, FALSE)</f>
        <v>Plant</v>
      </c>
      <c r="F202" s="15" t="str">
        <f>VLOOKUP(A202, [1]!Table9[#All], 26, FALSE)</f>
        <v>Formula</v>
      </c>
      <c r="G202" s="15" t="str">
        <f>IF(D202="No", "--",VLOOKUP(A202, [1]!Table9[#All], 25, FALSE))</f>
        <v>Work area</v>
      </c>
      <c r="H202" s="14" t="str">
        <f>IF(D202="No", "Not discussed on USFS. ", VLOOKUP(A202, [1]!Table9[#All], 24, FALSE))</f>
        <v>--</v>
      </c>
      <c r="I202" s="14" t="str">
        <f>IF(NOT(ISBLANK(#REF!)),  "Pre-activity Survey Required", "")</f>
        <v>Pre-activity Survey Required</v>
      </c>
      <c r="J202" s="13" t="str">
        <f>IF(D202="No", "Not discussed on USFS. ", _xlfn.CONCAT(A202, " (", VLOOKUP(A202, [1]!Table9[#All], 11, FALSE), "; Habitat description: ", C202, ") - Within 1-mi of a CNDDB/SCE/USFS occurrence record (", VLOOKUP(A202, [1]!Table9[#All], 34, FALSE), "). " ))</f>
        <v xml:space="preserve">Bodie Hills rockcress (FSS; BLM:S; CRPR 1B.3, Blooming Period: Jul - Aug; Habitat description: dry, open, exposed rocky slopes, ridges, and summits, or disturbed grasslands, sagebrush/chaparral scrub, pinyon-juniper woodland, or subalpine pine forest ) - Within 1-mi of a CNDDB/SCE/USFS occurrence record (unsuitable habitat). </v>
      </c>
      <c r="K202" s="10" t="str">
        <f>IF(D202="No", "-- ", VLOOKUP(A202, [1]!Table9[#All], 35, FALSE))</f>
        <v>Standard OMP BMPs.</v>
      </c>
      <c r="L202" s="12" t="str">
        <f>IF(D202="No", "--", VLOOKUP(A202, [1]!Table9[#All], 28, FALSE))</f>
        <v>IIB</v>
      </c>
      <c r="M202" s="11" t="str">
        <f>IF(D202="No", "Not discussed on USFS. ", _xlfn.CONCAT(A202, " (", VLOOKUP(A202, [1]!Table9[#All], 11, FALSE), "; Habitat description: ", C202, ") - Within 1-mi of a CNDDB/SCE/USFS occurrence record (", VLOOKUP(A202, [1]!Table9[#All], 27, FALSE), "). " ))</f>
        <v xml:space="preserve">Bodie Hills rockcress (FSS; BLM:S; CRPR 1B.3, Blooming Period: Jul - Aug; Habitat description: dry, open, exposed rocky slopes, ridges, and summits, or disturbed grasslands, sagebrush/chaparral scrub, pinyon-juniper woodland, or subalpine pine forest ) - Within 1-mi of a CNDDB/SCE/USFS occurrence record (habitat present). </v>
      </c>
      <c r="N202" s="10" t="str">
        <f>IF(D202="No", "-- ", VLOOKUP(A202, [1]!Table9[#All], 29, FALSE))</f>
        <v xml:space="preserve">BE BMP Plant-1(a)(c-d); 
General Measures and Standard OMP BMPs. </v>
      </c>
      <c r="O202" s="10" t="str">
        <f>IF(D202="No", "--", VLOOKUP(A202, [1]!Table9[#All], 30, FALSE))</f>
        <v xml:space="preserve">Pre-Activity Survey (Bodie Hills rockcress): A biological survey is required. 
FSS Plant Avoidance (Bodie Hills rockcress): If Bodie Hills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2" s="7" t="str">
        <f>IF(D202="No", "Not discussed on USFS. ", IF(VLOOKUP(A202, [1]!Table9[#All], 31, FALSE)="--", "--",  _xlfn.CONCAT(A202, " (", VLOOKUP(A202, [1]!Table9[#All], 11, FALSE), "; Habitat description: ", C202, ") - Within 1-mi of a CNDDB/SCE/USFS occurrence record (", VLOOKUP(A202, [1]!Table9[#All], 31, FALSE), "). " )))</f>
        <v>--</v>
      </c>
      <c r="Q202" s="6" t="str">
        <f>IF(D202="No", "Not discussed on USFS. ", IF(VLOOKUP(A202, [1]!Table9[#All], 31, FALSE)="--", "--",  VLOOKUP(A202, [1]!Table9[#All], 32, FALSE)))</f>
        <v>--</v>
      </c>
      <c r="R202" s="6" t="str">
        <f>IF(D202="No", "Not discussed on USFS. ", IF(VLOOKUP(A202, [1]!Table9[#All], 31, FALSE)="--", "--", VLOOKUP(A202, [1]!Table9[#All], 33, FALSE)))</f>
        <v>--</v>
      </c>
      <c r="S202" s="9" t="s">
        <v>2</v>
      </c>
      <c r="T202" s="8" t="s">
        <v>2</v>
      </c>
      <c r="U202" s="8" t="s">
        <v>2</v>
      </c>
      <c r="V202" s="7" t="s">
        <v>2</v>
      </c>
      <c r="W202" s="6" t="s">
        <v>2</v>
      </c>
      <c r="X202" s="6" t="s">
        <v>2</v>
      </c>
    </row>
    <row r="203" spans="1:24" ht="48" x14ac:dyDescent="0.2">
      <c r="A203" s="20" t="s">
        <v>2175</v>
      </c>
      <c r="B203" s="20" t="str">
        <f>VLOOKUP(A203, [1]!Table9[#All], 2, FALSE)</f>
        <v>Sabulina stricta</v>
      </c>
      <c r="C203" s="18" t="str">
        <f>VLOOKUP(A203, [1]!Table9[#All], 13, FALSE)</f>
        <v>rocky areas, scrub, meadows, seeps</v>
      </c>
      <c r="D203" s="17" t="str">
        <f>IF(ISNUMBER(SEARCH("1",VLOOKUP(A203, [1]!Table9[#All], 4, FALSE))), "Yes", "No")</f>
        <v>No</v>
      </c>
      <c r="E203" s="16" t="str">
        <f>VLOOKUP(A203, [1]!Table9[#All], 3, FALSE)</f>
        <v>Plant</v>
      </c>
      <c r="F203" s="15" t="str">
        <f>VLOOKUP(A203, [1]!Table9[#All], 26, FALSE)</f>
        <v>Formula</v>
      </c>
      <c r="G203" s="15" t="str">
        <f>IF(D203="No", "--",VLOOKUP(A203, [1]!Table9[#All], 25, FALSE))</f>
        <v>--</v>
      </c>
      <c r="H203" s="14" t="str">
        <f>IF(D203="No", "Not discussed on USFS. ", VLOOKUP(A203, [1]!Table9[#All], 24, FALSE))</f>
        <v xml:space="preserve">Not discussed on USFS. </v>
      </c>
      <c r="I203" s="14" t="str">
        <f>IF(NOT(ISBLANK(#REF!)),  "Pre-activity Survey Required", "")</f>
        <v>Pre-activity Survey Required</v>
      </c>
      <c r="J203" s="13" t="str">
        <f>IF(D203="No", "Not discussed on USFS. ", _xlfn.CONCAT(A203, " (", VLOOKUP(A203, [1]!Table9[#All], 11, FALSE), "; Habitat description: ", C203, ") - Within 1-mi of a CNDDB/SCE/USFS occurrence record (", VLOOKUP(A203, [1]!Table9[#All], 34, FALSE), "). " ))</f>
        <v xml:space="preserve">Not discussed on USFS. </v>
      </c>
      <c r="K203" s="10" t="str">
        <f>IF(D203="No", "-- ", VLOOKUP(A203, [1]!Table9[#All], 35, FALSE))</f>
        <v xml:space="preserve">-- </v>
      </c>
      <c r="L203" s="12" t="str">
        <f>IF(D203="No", "--", VLOOKUP(A203, [1]!Table9[#All], 28, FALSE))</f>
        <v>--</v>
      </c>
      <c r="M203" s="11" t="str">
        <f>IF(D203="No", "Not discussed on USFS. ", _xlfn.CONCAT(A203, " (", VLOOKUP(A203, [1]!Table9[#All], 11, FALSE), "; Habitat description: ", C203, ") - Within 1-mi of a CNDDB/SCE/USFS occurrence record (", VLOOKUP(A203, [1]!Table9[#All], 27, FALSE), "). " ))</f>
        <v xml:space="preserve">Not discussed on USFS. </v>
      </c>
      <c r="N203" s="10" t="str">
        <f>IF(D203="No", "-- ", VLOOKUP(A203, [1]!Table9[#All], 29, FALSE))</f>
        <v xml:space="preserve">-- </v>
      </c>
      <c r="O203" s="10" t="str">
        <f>IF(D203="No", "--", VLOOKUP(A203, [1]!Table9[#All], 30, FALSE))</f>
        <v>--</v>
      </c>
      <c r="P203" s="7" t="str">
        <f>IF(D203="No", "Not discussed on USFS. ", IF(VLOOKUP(A203, [1]!Table9[#All], 31, FALSE)="--", "--",  _xlfn.CONCAT(A203, " (", VLOOKUP(A203, [1]!Table9[#All], 11, FALSE), "; Habitat description: ", C203, ") - Within 1-mi of a CNDDB/SCE/USFS occurrence record (", VLOOKUP(A203, [1]!Table9[#All], 31, FALSE), "). " )))</f>
        <v xml:space="preserve">Not discussed on USFS. </v>
      </c>
      <c r="Q203" s="6" t="str">
        <f>IF(D203="No", "Not discussed on USFS. ", IF(VLOOKUP(A203, [1]!Table9[#All], 31, FALSE)="--", "--",  VLOOKUP(A203, [1]!Table9[#All], 32, FALSE)))</f>
        <v xml:space="preserve">Not discussed on USFS. </v>
      </c>
      <c r="R203" s="6" t="str">
        <f>IF(D203="No", "Not discussed on USFS. ", IF(VLOOKUP(A203, [1]!Table9[#All], 31, FALSE)="--", "--", VLOOKUP(A203, [1]!Table9[#All], 33, FALSE)))</f>
        <v xml:space="preserve">Not discussed on USFS. </v>
      </c>
      <c r="S203" s="9" t="s">
        <v>2</v>
      </c>
      <c r="T203" s="8" t="s">
        <v>2</v>
      </c>
      <c r="U203" s="8" t="s">
        <v>2</v>
      </c>
      <c r="V203" s="7" t="s">
        <v>2</v>
      </c>
      <c r="W203" s="6" t="s">
        <v>2</v>
      </c>
      <c r="X203" s="6" t="s">
        <v>2</v>
      </c>
    </row>
    <row r="204" spans="1:24" ht="144" x14ac:dyDescent="0.2">
      <c r="A204" s="20" t="s">
        <v>2174</v>
      </c>
      <c r="B204" s="20" t="str">
        <f>VLOOKUP(A204, [1]!Table9[#All], 2, FALSE)</f>
        <v>Gratiola heterosepala</v>
      </c>
      <c r="C204" s="18" t="str">
        <f>VLOOKUP(A204, [1]!Table9[#All], 13, FALSE)</f>
        <v>shallow water, margins of vernal pools</v>
      </c>
      <c r="D204" s="17" t="str">
        <f>IF(ISNUMBER(SEARCH("1",VLOOKUP(A204, [1]!Table9[#All], 4, FALSE))), "Yes", "No")</f>
        <v>Yes</v>
      </c>
      <c r="E204" s="16" t="str">
        <f>VLOOKUP(A204, [1]!Table9[#All], 3, FALSE)</f>
        <v>Plant</v>
      </c>
      <c r="F204" s="15" t="str">
        <f>VLOOKUP(A204, [1]!Table9[#All], 26, FALSE)</f>
        <v>Formula</v>
      </c>
      <c r="G204" s="15" t="str">
        <f>IF(D204="No", "--",VLOOKUP(A204, [1]!Table9[#All], 25, FALSE))</f>
        <v>Work area</v>
      </c>
      <c r="H204" s="14" t="str">
        <f>IF(D204="No", "Not discussed on USFS. ", VLOOKUP(A204, [1]!Table9[#All], 24, FALSE))</f>
        <v>--</v>
      </c>
      <c r="I204" s="14" t="str">
        <f>IF(NOT(ISBLANK(#REF!)),  "Pre-activity Survey Required", "")</f>
        <v>Pre-activity Survey Required</v>
      </c>
      <c r="J204" s="13" t="str">
        <f>IF(D204="No", "Not discussed on USFS. ", _xlfn.CONCAT(A204, " (", VLOOKUP(A204, [1]!Table9[#All], 11, FALSE), "; Habitat description: ", C204, ") - Within 1-mi of a CNDDB/SCE/USFS occurrence record (", VLOOKUP(A204, [1]!Table9[#All], 34, FALSE), "). " ))</f>
        <v xml:space="preserve">Boggs Lake hedge-hyssop (SE; BLM:S; CRPR 1B.2, Blooming Period: Apr - Sep; Habitat description: shallow water, margins of vernal pools) - Within 1-mi of a CNDDB/SCE/USFS occurrence record (unsuitable habitat). </v>
      </c>
      <c r="K204" s="10" t="str">
        <f>IF(D204="No", "-- ", VLOOKUP(A204, [1]!Table9[#All], 35, FALSE))</f>
        <v>Standard OMP BMPs.</v>
      </c>
      <c r="L204" s="12" t="str">
        <f>IF(D204="No", "--", VLOOKUP(A204, [1]!Table9[#All], 28, FALSE))</f>
        <v>IIB</v>
      </c>
      <c r="M204" s="11" t="str">
        <f>IF(D204="No", "Not discussed on USFS. ", _xlfn.CONCAT(A204, " (", VLOOKUP(A204, [1]!Table9[#All], 11, FALSE), "; Habitat description: ", C204, ") - Within 1-mi of a CNDDB/SCE/USFS occurrence record (", VLOOKUP(A204, [1]!Table9[#All], 27, FALSE), "). " ))</f>
        <v xml:space="preserve">Boggs Lake hedge-hyssop (SE; BLM:S; CRPR 1B.2, Blooming Period: Apr - Sep; Habitat description: shallow water, margins of vernal pools) - Within 1-mi of a CNDDB/SCE/USFS occurrence record (habitat present). </v>
      </c>
      <c r="N204" s="10" t="str">
        <f>IF(D204="No", "-- ", VLOOKUP(A204, [1]!Table9[#All], 29, FALSE))</f>
        <v xml:space="preserve">BE BMP Plant-1(a); 
General Measures and Standard OMP BMPs. </v>
      </c>
      <c r="O204" s="10" t="str">
        <f>IF(D204="No", "--", VLOOKUP(A204, [1]!Table9[#All], 30, FALSE))</f>
        <v xml:space="preserve">Pre-Activity Survey (Boggs Lake hedge-hyssop): A biological survey is required. 
State Threatened Plant Avoidance (Boggs Lake hedge-hyssop): If Boggs Lake hedge-hyssopis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04" s="7" t="str">
        <f>IF(D204="No", "Not discussed on USFS. ", IF(VLOOKUP(A204, [1]!Table9[#All], 31, FALSE)="--", "--",  _xlfn.CONCAT(A204, " (", VLOOKUP(A204, [1]!Table9[#All], 11, FALSE), "; Habitat description: ", C204, ") - Within 1-mi of a CNDDB/SCE/USFS occurrence record (", VLOOKUP(A204, [1]!Table9[#All], 31, FALSE), "). " )))</f>
        <v>--</v>
      </c>
      <c r="Q204" s="6" t="str">
        <f>IF(D204="No", "Not discussed on USFS. ", IF(VLOOKUP(A204, [1]!Table9[#All], 31, FALSE)="--", "--",  VLOOKUP(A204, [1]!Table9[#All], 32, FALSE)))</f>
        <v>--</v>
      </c>
      <c r="R204" s="6" t="str">
        <f>IF(D204="No", "Not discussed on USFS. ", IF(VLOOKUP(A204, [1]!Table9[#All], 31, FALSE)="--", "--", VLOOKUP(A204, [1]!Table9[#All], 33, FALSE)))</f>
        <v>--</v>
      </c>
      <c r="S204" s="9" t="s">
        <v>2</v>
      </c>
      <c r="T204" s="8" t="s">
        <v>2</v>
      </c>
      <c r="U204" s="8" t="s">
        <v>2</v>
      </c>
      <c r="V204" s="7" t="s">
        <v>2</v>
      </c>
      <c r="W204" s="6" t="s">
        <v>2</v>
      </c>
      <c r="X204" s="6" t="s">
        <v>2</v>
      </c>
    </row>
    <row r="205" spans="1:24" ht="75" x14ac:dyDescent="0.2">
      <c r="A205" s="20" t="s">
        <v>2173</v>
      </c>
      <c r="B205" s="20" t="str">
        <f>VLOOKUP(A205, [1]!Table9[#All], 2, FALSE)</f>
        <v>Plebejus icarioides inyo</v>
      </c>
      <c r="C205" s="18" t="str">
        <f>VLOOKUP(A205, [1]!Table9[#All], 13, FALSE)</f>
        <v>montane meadows and open areas with diverse flowering plants</v>
      </c>
      <c r="D205" s="17" t="str">
        <f>IF(ISNUMBER(SEARCH("1",VLOOKUP(A205, [1]!Table9[#All], 4, FALSE))), "Yes", "No")</f>
        <v>Yes</v>
      </c>
      <c r="E205" s="16" t="str">
        <f>VLOOKUP(A205, [1]!Table9[#All], 3, FALSE)</f>
        <v>Invertebrate</v>
      </c>
      <c r="F205" s="15" t="str">
        <f>VLOOKUP(A205, [1]!Table9[#All], 26, FALSE)</f>
        <v>Formula</v>
      </c>
      <c r="G205" s="15" t="str">
        <f>IF(D205="No", "--",VLOOKUP(A205, [1]!Table9[#All], 25, FALSE))</f>
        <v>Work area</v>
      </c>
      <c r="H205" s="14" t="str">
        <f>IF(D205="No", "Not discussed on USFS. ", VLOOKUP(A205, [1]!Table9[#All], 24, FALSE))</f>
        <v xml:space="preserve">Only discussed in INF, if reviewing INF apply same RPM's and language as other CRPR 1/2 plant receive. </v>
      </c>
      <c r="I205" s="14" t="str">
        <f>IF(NOT(ISBLANK(#REF!)),  "Pre-activity Survey Required", "")</f>
        <v>Pre-activity Survey Required</v>
      </c>
      <c r="J205" s="13" t="str">
        <f>IF(D205="No", "Not discussed on USFS. ", _xlfn.CONCAT(A205, " (", VLOOKUP(A205, [1]!Table9[#All], 11, FALSE), "; Habitat description: ", C205, ") - Within 1-mi of a CNDDB/SCE/USFS occurrence record (", VLOOKUP(A205, [1]!Table9[#All], 34, FALSE), "). " ))</f>
        <v xml:space="preserve">Boisduval's blue (INF:SCC; Habitat description: montane meadows and open areas with diverse flowering plants) - Within 1-mi of a CNDDB/SCE/USFS occurrence record (unsuitable habitat). </v>
      </c>
      <c r="K205" s="10" t="str">
        <f>IF(D205="No", "-- ", VLOOKUP(A205, [1]!Table9[#All], 35, FALSE))</f>
        <v>Standard OMP BMPs.</v>
      </c>
      <c r="L205" s="12" t="str">
        <f>IF(D205="No", "--", VLOOKUP(A205, [1]!Table9[#All], 28, FALSE))</f>
        <v>IIB</v>
      </c>
      <c r="M205" s="11" t="str">
        <f>IF(D205="No", "Not discussed on USFS. ", _xlfn.CONCAT(A205, " (", VLOOKUP(A205, [1]!Table9[#All], 11, FALSE), "; Habitat description: ", C205, ") - Within 1-mi of a CNDDB/SCE/USFS occurrence record (", VLOOKUP(A205, [1]!Table9[#All], 27, FALSE), "). " ))</f>
        <v xml:space="preserve">Boisduval's blue (INF:SCC; Habitat description: montane meadows and open areas with diverse flowering plants) - Within 1-mi of a CNDDB/SCE/USFS occurrence record (habitat present). </v>
      </c>
      <c r="N205" s="10" t="str">
        <f>IF(D205="No", "-- ", VLOOKUP(A205, [1]!Table9[#All], 29, FALSE))</f>
        <v xml:space="preserve">General Measures and Standard OMP BMPs. </v>
      </c>
      <c r="O205" s="10" t="str">
        <f>IF(D205="No", "--", VLOOKUP(A205, [1]!Table9[#All], 30, FALSE))</f>
        <v xml:space="preserve">General Measures and Standard OMP BMPs. </v>
      </c>
      <c r="P205" s="7" t="str">
        <f>IF(D205="No", "Not discussed on USFS. ", IF(VLOOKUP(A205, [1]!Table9[#All], 31, FALSE)="--", "--",  _xlfn.CONCAT(A205, " (", VLOOKUP(A205, [1]!Table9[#All], 11, FALSE), "; Habitat description: ", C205, ") - Within 1-mi of a CNDDB/SCE/USFS occurrence record (", VLOOKUP(A205, [1]!Table9[#All], 31, FALSE), "). " )))</f>
        <v>--</v>
      </c>
      <c r="Q205" s="6" t="str">
        <f>IF(D205="No", "Not discussed on USFS. ", IF(VLOOKUP(A205, [1]!Table9[#All], 31, FALSE)="--", "--",  VLOOKUP(A205, [1]!Table9[#All], 32, FALSE)))</f>
        <v>--</v>
      </c>
      <c r="R205" s="6" t="str">
        <f>IF(D205="No", "Not discussed on USFS. ", IF(VLOOKUP(A205, [1]!Table9[#All], 31, FALSE)="--", "--", VLOOKUP(A205, [1]!Table9[#All], 33, FALSE)))</f>
        <v>--</v>
      </c>
      <c r="S205" s="9" t="s">
        <v>2</v>
      </c>
      <c r="T205" s="8" t="s">
        <v>2</v>
      </c>
      <c r="U205" s="8" t="s">
        <v>2</v>
      </c>
      <c r="V205" s="7" t="s">
        <v>2</v>
      </c>
      <c r="W205" s="6" t="s">
        <v>2</v>
      </c>
      <c r="X205" s="6" t="s">
        <v>2</v>
      </c>
    </row>
    <row r="206" spans="1:24" ht="64" x14ac:dyDescent="0.2">
      <c r="A206" s="20" t="s">
        <v>2172</v>
      </c>
      <c r="B206" s="20" t="str">
        <f>VLOOKUP(A206, [1]!Table9[#All], 2, FALSE)</f>
        <v>Pinus contorta ssp. bolanderi</v>
      </c>
      <c r="C206" s="18" t="str">
        <f>VLOOKUP(A206, [1]!Table9[#All], 13, FALSE)</f>
        <v xml:space="preserve">coniferous forest </v>
      </c>
      <c r="D206" s="17" t="str">
        <f>IF(ISNUMBER(SEARCH("1",VLOOKUP(A206, [1]!Table9[#All], 4, FALSE))), "Yes", "No")</f>
        <v>No</v>
      </c>
      <c r="E206" s="16" t="str">
        <f>VLOOKUP(A206, [1]!Table9[#All], 3, FALSE)</f>
        <v>Plant</v>
      </c>
      <c r="F206" s="15" t="str">
        <f>VLOOKUP(A206, [1]!Table9[#All], 26, FALSE)</f>
        <v>Formula</v>
      </c>
      <c r="G206" s="15" t="str">
        <f>IF(D206="No", "--",VLOOKUP(A206, [1]!Table9[#All], 25, FALSE))</f>
        <v>--</v>
      </c>
      <c r="H206" s="14" t="str">
        <f>IF(D206="No", "Not discussed on USFS. ", VLOOKUP(A206, [1]!Table9[#All], 24, FALSE))</f>
        <v xml:space="preserve">Not discussed on USFS. </v>
      </c>
      <c r="I206" s="14" t="str">
        <f>IF(NOT(ISBLANK(#REF!)),  "Pre-activity Survey Required", "")</f>
        <v>Pre-activity Survey Required</v>
      </c>
      <c r="J206" s="13" t="str">
        <f>IF(D206="No", "Not discussed on USFS. ", _xlfn.CONCAT(A206, " (", VLOOKUP(A206, [1]!Table9[#All], 11, FALSE), "; Habitat description: ", C206, ") - Within 1-mi of a CNDDB/SCE/USFS occurrence record (", VLOOKUP(A206, [1]!Table9[#All], 34, FALSE), "). " ))</f>
        <v xml:space="preserve">Not discussed on USFS. </v>
      </c>
      <c r="K206" s="10" t="str">
        <f>IF(D206="No", "-- ", VLOOKUP(A206, [1]!Table9[#All], 35, FALSE))</f>
        <v xml:space="preserve">-- </v>
      </c>
      <c r="L206" s="12" t="str">
        <f>IF(D206="No", "--", VLOOKUP(A206, [1]!Table9[#All], 28, FALSE))</f>
        <v>--</v>
      </c>
      <c r="M206" s="11" t="str">
        <f>IF(D206="No", "Not discussed on USFS. ", _xlfn.CONCAT(A206, " (", VLOOKUP(A206, [1]!Table9[#All], 11, FALSE), "; Habitat description: ", C206, ") - Within 1-mi of a CNDDB/SCE/USFS occurrence record (", VLOOKUP(A206, [1]!Table9[#All], 27, FALSE), "). " ))</f>
        <v xml:space="preserve">Not discussed on USFS. </v>
      </c>
      <c r="N206" s="10" t="str">
        <f>IF(D206="No", "-- ", VLOOKUP(A206, [1]!Table9[#All], 29, FALSE))</f>
        <v xml:space="preserve">-- </v>
      </c>
      <c r="O206" s="10" t="str">
        <f>IF(D206="No", "--", VLOOKUP(A206, [1]!Table9[#All], 30, FALSE))</f>
        <v>--</v>
      </c>
      <c r="P206" s="7" t="str">
        <f>IF(D206="No", "Not discussed on USFS. ", IF(VLOOKUP(A206, [1]!Table9[#All], 31, FALSE)="--", "--",  _xlfn.CONCAT(A206, " (", VLOOKUP(A206, [1]!Table9[#All], 11, FALSE), "; Habitat description: ", C206, ") - Within 1-mi of a CNDDB/SCE/USFS occurrence record (", VLOOKUP(A206, [1]!Table9[#All], 31, FALSE), "). " )))</f>
        <v xml:space="preserve">Not discussed on USFS. </v>
      </c>
      <c r="Q206" s="6" t="str">
        <f>IF(D206="No", "Not discussed on USFS. ", IF(VLOOKUP(A206, [1]!Table9[#All], 31, FALSE)="--", "--",  VLOOKUP(A206, [1]!Table9[#All], 32, FALSE)))</f>
        <v xml:space="preserve">Not discussed on USFS. </v>
      </c>
      <c r="R206" s="6" t="str">
        <f>IF(D206="No", "Not discussed on USFS. ", IF(VLOOKUP(A206, [1]!Table9[#All], 31, FALSE)="--", "--", VLOOKUP(A206, [1]!Table9[#All], 33, FALSE)))</f>
        <v xml:space="preserve">Not discussed on USFS. </v>
      </c>
      <c r="S206" s="9" t="s">
        <v>2</v>
      </c>
      <c r="T206" s="8" t="s">
        <v>2</v>
      </c>
      <c r="U206" s="8" t="s">
        <v>2</v>
      </c>
      <c r="V206" s="7" t="s">
        <v>2</v>
      </c>
      <c r="W206" s="6" t="s">
        <v>2</v>
      </c>
      <c r="X206" s="6" t="s">
        <v>2</v>
      </c>
    </row>
    <row r="207" spans="1:24" ht="156" x14ac:dyDescent="0.2">
      <c r="A207" s="20" t="s">
        <v>2171</v>
      </c>
      <c r="B207" s="20" t="str">
        <f>VLOOKUP(A207, [1]!Table9[#All], 2, FALSE)</f>
        <v>Bruchia bolanderi</v>
      </c>
      <c r="C207" s="18" t="str">
        <f>VLOOKUP(A207, [1]!Table9[#All], 13, FALSE)</f>
        <v>montane meadows and streambanks, disturbed areas</v>
      </c>
      <c r="D207" s="17" t="str">
        <f>IF(ISNUMBER(SEARCH("1",VLOOKUP(A207, [1]!Table9[#All], 4, FALSE))), "Yes", "No")</f>
        <v>Yes</v>
      </c>
      <c r="E207" s="16" t="str">
        <f>VLOOKUP(A207, [1]!Table9[#All], 3, FALSE)</f>
        <v>Plant</v>
      </c>
      <c r="F207" s="15" t="str">
        <f>VLOOKUP(A207, [1]!Table9[#All], 26, FALSE)</f>
        <v>Formula</v>
      </c>
      <c r="G207" s="15" t="str">
        <f>IF(D207="No", "--",VLOOKUP(A207, [1]!Table9[#All], 25, FALSE))</f>
        <v>Work area</v>
      </c>
      <c r="H207" s="14" t="str">
        <f>IF(D207="No", "Not discussed on USFS. ", VLOOKUP(A207, [1]!Table9[#All], 24, FALSE))</f>
        <v>--</v>
      </c>
      <c r="I207" s="14" t="str">
        <f>IF(NOT(ISBLANK(#REF!)),  "Pre-activity Survey Required", "")</f>
        <v>Pre-activity Survey Required</v>
      </c>
      <c r="J207" s="13" t="str">
        <f>IF(D207="No", "Not discussed on USFS. ", _xlfn.CONCAT(A207, " (", VLOOKUP(A207, [1]!Table9[#All], 11, FALSE), "; Habitat description: ", C207, ") - Within 1-mi of a CNDDB/SCE/USFS occurrence record (", VLOOKUP(A207, [1]!Table9[#All], 34, FALSE), "). " ))</f>
        <v xml:space="preserve">Bolander's bruchia (FSS; CRPR 4.2; Habitat description: montane meadows and streambanks, disturbed areas) - Within 1-mi of a CNDDB/SCE/USFS occurrence record (unsuitable habitat). </v>
      </c>
      <c r="K207" s="10" t="str">
        <f>IF(D207="No", "-- ", VLOOKUP(A207, [1]!Table9[#All], 35, FALSE))</f>
        <v>Standard OMP BMPs.</v>
      </c>
      <c r="L207" s="12" t="str">
        <f>IF(D207="No", "--", VLOOKUP(A207, [1]!Table9[#All], 28, FALSE))</f>
        <v>IIB</v>
      </c>
      <c r="M207" s="11" t="str">
        <f>IF(D207="No", "Not discussed on USFS. ", _xlfn.CONCAT(A207, " (", VLOOKUP(A207, [1]!Table9[#All], 11, FALSE), "; Habitat description: ", C207, ") - Within 1-mi of a CNDDB/SCE/USFS occurrence record (", VLOOKUP(A207, [1]!Table9[#All], 27, FALSE), "). " ))</f>
        <v xml:space="preserve">Bolander's bruchia (FSS; CRPR 4.2; Habitat description: montane meadows and streambanks, disturbed areas) - Within 1-mi of a CNDDB/SCE/USFS occurrence record (habitat present). </v>
      </c>
      <c r="N207" s="10" t="str">
        <f>IF(D207="No", "-- ", VLOOKUP(A207, [1]!Table9[#All], 29, FALSE))</f>
        <v xml:space="preserve">BE BMP Plant-1(a)(c-d); 
General Measures and Standard OMP BMPs. </v>
      </c>
      <c r="O207" s="10" t="str">
        <f>IF(D207="No", "--", VLOOKUP(A207, [1]!Table9[#All], 30, FALSE))</f>
        <v xml:space="preserve">Pre-Activity Survey (Bolander's bruchia): A biological survey is required. 
FSS Plant Avoidance (Bolander's bruchia): If Bolander's bruchia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7" s="7" t="str">
        <f>IF(D207="No", "Not discussed on USFS. ", IF(VLOOKUP(A207, [1]!Table9[#All], 31, FALSE)="--", "--",  _xlfn.CONCAT(A207, " (", VLOOKUP(A207, [1]!Table9[#All], 11, FALSE), "; Habitat description: ", C207, ") - Within 1-mi of a CNDDB/SCE/USFS occurrence record (", VLOOKUP(A207, [1]!Table9[#All], 31, FALSE), "). " )))</f>
        <v>--</v>
      </c>
      <c r="Q207" s="6" t="str">
        <f>IF(D207="No", "Not discussed on USFS. ", IF(VLOOKUP(A207, [1]!Table9[#All], 31, FALSE)="--", "--",  VLOOKUP(A207, [1]!Table9[#All], 32, FALSE)))</f>
        <v>--</v>
      </c>
      <c r="R207" s="6" t="str">
        <f>IF(D207="No", "Not discussed on USFS. ", IF(VLOOKUP(A207, [1]!Table9[#All], 31, FALSE)="--", "--", VLOOKUP(A207, [1]!Table9[#All], 33, FALSE)))</f>
        <v>--</v>
      </c>
      <c r="S207" s="9" t="s">
        <v>2</v>
      </c>
      <c r="T207" s="8" t="s">
        <v>2</v>
      </c>
      <c r="U207" s="8" t="s">
        <v>2</v>
      </c>
      <c r="V207" s="7" t="s">
        <v>2</v>
      </c>
      <c r="W207" s="6" t="s">
        <v>2</v>
      </c>
      <c r="X207" s="6" t="s">
        <v>2</v>
      </c>
    </row>
    <row r="208" spans="1:24" ht="48" x14ac:dyDescent="0.2">
      <c r="A208" s="20" t="s">
        <v>2170</v>
      </c>
      <c r="B208" s="20" t="str">
        <f>VLOOKUP(A208, [1]!Table9[#All], 2, FALSE)</f>
        <v>Silene bolanderi</v>
      </c>
      <c r="C208" s="18" t="str">
        <f>VLOOKUP(A208, [1]!Table9[#All], 13, FALSE)</f>
        <v>chaparral, woodland, meadows and seeps</v>
      </c>
      <c r="D208" s="17" t="str">
        <f>IF(ISNUMBER(SEARCH("1",VLOOKUP(A208, [1]!Table9[#All], 4, FALSE))), "Yes", "No")</f>
        <v>No</v>
      </c>
      <c r="E208" s="16" t="str">
        <f>VLOOKUP(A208, [1]!Table9[#All], 3, FALSE)</f>
        <v>Plant</v>
      </c>
      <c r="F208" s="15" t="str">
        <f>VLOOKUP(A208, [1]!Table9[#All], 26, FALSE)</f>
        <v>Formula</v>
      </c>
      <c r="G208" s="15" t="str">
        <f>IF(D208="No", "--",VLOOKUP(A208, [1]!Table9[#All], 25, FALSE))</f>
        <v>--</v>
      </c>
      <c r="H208" s="14" t="str">
        <f>IF(D208="No", "Not discussed on USFS. ", VLOOKUP(A208, [1]!Table9[#All], 24, FALSE))</f>
        <v xml:space="preserve">Not discussed on USFS. </v>
      </c>
      <c r="I208" s="14" t="str">
        <f>IF(NOT(ISBLANK(#REF!)),  "Pre-activity Survey Required", "")</f>
        <v>Pre-activity Survey Required</v>
      </c>
      <c r="J208" s="13" t="str">
        <f>IF(D208="No", "Not discussed on USFS. ", _xlfn.CONCAT(A208, " (", VLOOKUP(A208, [1]!Table9[#All], 11, FALSE), "; Habitat description: ", C208, ") - Within 1-mi of a CNDDB/SCE/USFS occurrence record (", VLOOKUP(A208, [1]!Table9[#All], 34, FALSE), "). " ))</f>
        <v xml:space="preserve">Not discussed on USFS. </v>
      </c>
      <c r="K208" s="10" t="str">
        <f>IF(D208="No", "-- ", VLOOKUP(A208, [1]!Table9[#All], 35, FALSE))</f>
        <v xml:space="preserve">-- </v>
      </c>
      <c r="L208" s="12" t="str">
        <f>IF(D208="No", "--", VLOOKUP(A208, [1]!Table9[#All], 28, FALSE))</f>
        <v>--</v>
      </c>
      <c r="M208" s="11" t="str">
        <f>IF(D208="No", "Not discussed on USFS. ", _xlfn.CONCAT(A208, " (", VLOOKUP(A208, [1]!Table9[#All], 11, FALSE), "; Habitat description: ", C208, ") - Within 1-mi of a CNDDB/SCE/USFS occurrence record (", VLOOKUP(A208, [1]!Table9[#All], 27, FALSE), "). " ))</f>
        <v xml:space="preserve">Not discussed on USFS. </v>
      </c>
      <c r="N208" s="10" t="str">
        <f>IF(D208="No", "-- ", VLOOKUP(A208, [1]!Table9[#All], 29, FALSE))</f>
        <v xml:space="preserve">-- </v>
      </c>
      <c r="O208" s="10" t="str">
        <f>IF(D208="No", "--", VLOOKUP(A208, [1]!Table9[#All], 30, FALSE))</f>
        <v>--</v>
      </c>
      <c r="P208" s="7" t="str">
        <f>IF(D208="No", "Not discussed on USFS. ", IF(VLOOKUP(A208, [1]!Table9[#All], 31, FALSE)="--", "--",  _xlfn.CONCAT(A208, " (", VLOOKUP(A208, [1]!Table9[#All], 11, FALSE), "; Habitat description: ", C208, ") - Within 1-mi of a CNDDB/SCE/USFS occurrence record (", VLOOKUP(A208, [1]!Table9[#All], 31, FALSE), "). " )))</f>
        <v xml:space="preserve">Not discussed on USFS. </v>
      </c>
      <c r="Q208" s="6" t="str">
        <f>IF(D208="No", "Not discussed on USFS. ", IF(VLOOKUP(A208, [1]!Table9[#All], 31, FALSE)="--", "--",  VLOOKUP(A208, [1]!Table9[#All], 32, FALSE)))</f>
        <v xml:space="preserve">Not discussed on USFS. </v>
      </c>
      <c r="R208" s="6" t="str">
        <f>IF(D208="No", "Not discussed on USFS. ", IF(VLOOKUP(A208, [1]!Table9[#All], 31, FALSE)="--", "--", VLOOKUP(A208, [1]!Table9[#All], 33, FALSE)))</f>
        <v xml:space="preserve">Not discussed on USFS. </v>
      </c>
      <c r="S208" s="9" t="s">
        <v>2</v>
      </c>
      <c r="T208" s="8" t="s">
        <v>2</v>
      </c>
      <c r="U208" s="8" t="s">
        <v>2</v>
      </c>
      <c r="V208" s="7" t="s">
        <v>2</v>
      </c>
      <c r="W208" s="6" t="s">
        <v>2</v>
      </c>
      <c r="X208" s="6" t="s">
        <v>2</v>
      </c>
    </row>
    <row r="209" spans="1:24" ht="156" x14ac:dyDescent="0.2">
      <c r="A209" s="20" t="s">
        <v>2169</v>
      </c>
      <c r="B209" s="20" t="str">
        <f>VLOOKUP(A209, [1]!Table9[#All], 2, FALSE)</f>
        <v>Trifolium bolanderi</v>
      </c>
      <c r="C209" s="18" t="str">
        <f>VLOOKUP(A209, [1]!Table9[#All], 13, FALSE)</f>
        <v>moist montane meadows</v>
      </c>
      <c r="D209" s="17" t="str">
        <f>IF(ISNUMBER(SEARCH("1",VLOOKUP(A209, [1]!Table9[#All], 4, FALSE))), "Yes", "No")</f>
        <v>Yes</v>
      </c>
      <c r="E209" s="16" t="str">
        <f>VLOOKUP(A209, [1]!Table9[#All], 3, FALSE)</f>
        <v>Plant</v>
      </c>
      <c r="F209" s="15" t="str">
        <f>VLOOKUP(A209, [1]!Table9[#All], 26, FALSE)</f>
        <v>Formula</v>
      </c>
      <c r="G209" s="15" t="str">
        <f>IF(D209="No", "--",VLOOKUP(A209, [1]!Table9[#All], 25, FALSE))</f>
        <v>Work area</v>
      </c>
      <c r="H209" s="14" t="str">
        <f>IF(D209="No", "Not discussed on USFS. ", VLOOKUP(A209, [1]!Table9[#All], 24, FALSE))</f>
        <v>--</v>
      </c>
      <c r="I209" s="14" t="str">
        <f>IF(NOT(ISBLANK(#REF!)),  "Pre-activity Survey Required", "")</f>
        <v>Pre-activity Survey Required</v>
      </c>
      <c r="J209" s="13" t="str">
        <f>IF(D209="No", "Not discussed on USFS. ", _xlfn.CONCAT(A209, " (", VLOOKUP(A209, [1]!Table9[#All], 11, FALSE), "; Habitat description: ", C209, ") - Within 1-mi of a CNDDB/SCE/USFS occurrence record (", VLOOKUP(A209, [1]!Table9[#All], 34, FALSE), "). " ))</f>
        <v xml:space="preserve">Bolander's clover (FSS; CRPR 1B.2, Blooming Period: Jun - Jul; Habitat description: moist montane meadows) - Within 1-mi of a CNDDB/SCE/USFS occurrence record (unsuitable habitat). </v>
      </c>
      <c r="K209" s="10" t="str">
        <f>IF(D209="No", "-- ", VLOOKUP(A209, [1]!Table9[#All], 35, FALSE))</f>
        <v>Standard OMP BMPs.</v>
      </c>
      <c r="L209" s="12" t="str">
        <f>IF(D209="No", "--", VLOOKUP(A209, [1]!Table9[#All], 28, FALSE))</f>
        <v>IIB</v>
      </c>
      <c r="M209" s="11" t="str">
        <f>IF(D209="No", "Not discussed on USFS. ", _xlfn.CONCAT(A209, " (", VLOOKUP(A209, [1]!Table9[#All], 11, FALSE), "; Habitat description: ", C209, ") - Within 1-mi of a CNDDB/SCE/USFS occurrence record (", VLOOKUP(A209, [1]!Table9[#All], 27, FALSE), "). " ))</f>
        <v xml:space="preserve">Bolander's clover (FSS; CRPR 1B.2, Blooming Period: Jun - Jul; Habitat description: moist montane meadows) - Within 1-mi of a CNDDB/SCE/USFS occurrence record (habitat present). </v>
      </c>
      <c r="N209" s="10" t="str">
        <f>IF(D209="No", "-- ", VLOOKUP(A209, [1]!Table9[#All], 29, FALSE))</f>
        <v xml:space="preserve">BE BMP Plant-1(a)(c-d); 
General Measures and Standard OMP BMPs. </v>
      </c>
      <c r="O209" s="10" t="str">
        <f>IF(D209="No", "--", VLOOKUP(A209, [1]!Table9[#All], 30, FALSE))</f>
        <v xml:space="preserve">Pre-Activity Survey (Bolander's clover): A biological survey is required. 
FSS Plant Avoidance (Bolander's clover): If Bolander's clover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9" s="7" t="str">
        <f>IF(D209="No", "Not discussed on USFS. ", IF(VLOOKUP(A209, [1]!Table9[#All], 31, FALSE)="--", "--",  _xlfn.CONCAT(A209, " (", VLOOKUP(A209, [1]!Table9[#All], 11, FALSE), "; Habitat description: ", C209, ") - Within 1-mi of a CNDDB/SCE/USFS occurrence record (", VLOOKUP(A209, [1]!Table9[#All], 31, FALSE), "). " )))</f>
        <v>--</v>
      </c>
      <c r="Q209" s="6" t="str">
        <f>IF(D209="No", "Not discussed on USFS. ", IF(VLOOKUP(A209, [1]!Table9[#All], 31, FALSE)="--", "--",  VLOOKUP(A209, [1]!Table9[#All], 32, FALSE)))</f>
        <v>--</v>
      </c>
      <c r="R209" s="6" t="str">
        <f>IF(D209="No", "Not discussed on USFS. ", IF(VLOOKUP(A209, [1]!Table9[#All], 31, FALSE)="--", "--", VLOOKUP(A209, [1]!Table9[#All], 33, FALSE)))</f>
        <v>--</v>
      </c>
      <c r="S209" s="9" t="s">
        <v>2</v>
      </c>
      <c r="T209" s="8" t="s">
        <v>2</v>
      </c>
      <c r="U209" s="8" t="s">
        <v>2</v>
      </c>
      <c r="V209" s="7" t="s">
        <v>2</v>
      </c>
      <c r="W209" s="6" t="s">
        <v>2</v>
      </c>
      <c r="X209" s="6" t="s">
        <v>2</v>
      </c>
    </row>
    <row r="210" spans="1:24" ht="48" x14ac:dyDescent="0.2">
      <c r="A210" s="20" t="s">
        <v>2168</v>
      </c>
      <c r="B210" s="20" t="str">
        <f>VLOOKUP(A210, [1]!Table9[#All], 2, FALSE)</f>
        <v>Horkelia bolanderi</v>
      </c>
      <c r="C210" s="18" t="str">
        <f>VLOOKUP(A210, [1]!Table9[#All], 13, FALSE)</f>
        <v>edges of vernally wet places in conifer forest</v>
      </c>
      <c r="D210" s="17" t="str">
        <f>IF(ISNUMBER(SEARCH("1",VLOOKUP(A210, [1]!Table9[#All], 4, FALSE))), "Yes", "No")</f>
        <v>No</v>
      </c>
      <c r="E210" s="16" t="str">
        <f>VLOOKUP(A210, [1]!Table9[#All], 3, FALSE)</f>
        <v>Plant</v>
      </c>
      <c r="F210" s="15" t="str">
        <f>VLOOKUP(A210, [1]!Table9[#All], 26, FALSE)</f>
        <v>Formula</v>
      </c>
      <c r="G210" s="15" t="str">
        <f>IF(D210="No", "--",VLOOKUP(A210, [1]!Table9[#All], 25, FALSE))</f>
        <v>--</v>
      </c>
      <c r="H210" s="14" t="str">
        <f>IF(D210="No", "Not discussed on USFS. ", VLOOKUP(A210, [1]!Table9[#All], 24, FALSE))</f>
        <v xml:space="preserve">Not discussed on USFS. </v>
      </c>
      <c r="I210" s="14" t="str">
        <f>IF(NOT(ISBLANK(#REF!)),  "Pre-activity Survey Required", "")</f>
        <v>Pre-activity Survey Required</v>
      </c>
      <c r="J210" s="13" t="str">
        <f>IF(D210="No", "Not discussed on USFS. ", _xlfn.CONCAT(A210, " (", VLOOKUP(A210, [1]!Table9[#All], 11, FALSE), "; Habitat description: ", C210, ") - Within 1-mi of a CNDDB/SCE/USFS occurrence record (", VLOOKUP(A210, [1]!Table9[#All], 34, FALSE), "). " ))</f>
        <v xml:space="preserve">Not discussed on USFS. </v>
      </c>
      <c r="K210" s="10" t="str">
        <f>IF(D210="No", "-- ", VLOOKUP(A210, [1]!Table9[#All], 35, FALSE))</f>
        <v xml:space="preserve">-- </v>
      </c>
      <c r="L210" s="12" t="str">
        <f>IF(D210="No", "--", VLOOKUP(A210, [1]!Table9[#All], 28, FALSE))</f>
        <v>--</v>
      </c>
      <c r="M210" s="11" t="str">
        <f>IF(D210="No", "Not discussed on USFS. ", _xlfn.CONCAT(A210, " (", VLOOKUP(A210, [1]!Table9[#All], 11, FALSE), "; Habitat description: ", C210, ") - Within 1-mi of a CNDDB/SCE/USFS occurrence record (", VLOOKUP(A210, [1]!Table9[#All], 27, FALSE), "). " ))</f>
        <v xml:space="preserve">Not discussed on USFS. </v>
      </c>
      <c r="N210" s="10" t="str">
        <f>IF(D210="No", "-- ", VLOOKUP(A210, [1]!Table9[#All], 29, FALSE))</f>
        <v xml:space="preserve">-- </v>
      </c>
      <c r="O210" s="10" t="str">
        <f>IF(D210="No", "--", VLOOKUP(A210, [1]!Table9[#All], 30, FALSE))</f>
        <v>--</v>
      </c>
      <c r="P210" s="7" t="str">
        <f>IF(D210="No", "Not discussed on USFS. ", IF(VLOOKUP(A210, [1]!Table9[#All], 31, FALSE)="--", "--",  _xlfn.CONCAT(A210, " (", VLOOKUP(A210, [1]!Table9[#All], 11, FALSE), "; Habitat description: ", C210, ") - Within 1-mi of a CNDDB/SCE/USFS occurrence record (", VLOOKUP(A210, [1]!Table9[#All], 31, FALSE), "). " )))</f>
        <v xml:space="preserve">Not discussed on USFS. </v>
      </c>
      <c r="Q210" s="6" t="str">
        <f>IF(D210="No", "Not discussed on USFS. ", IF(VLOOKUP(A210, [1]!Table9[#All], 31, FALSE)="--", "--",  VLOOKUP(A210, [1]!Table9[#All], 32, FALSE)))</f>
        <v xml:space="preserve">Not discussed on USFS. </v>
      </c>
      <c r="R210" s="6" t="str">
        <f>IF(D210="No", "Not discussed on USFS. ", IF(VLOOKUP(A210, [1]!Table9[#All], 31, FALSE)="--", "--", VLOOKUP(A210, [1]!Table9[#All], 33, FALSE)))</f>
        <v xml:space="preserve">Not discussed on USFS. </v>
      </c>
      <c r="S210" s="9" t="s">
        <v>2</v>
      </c>
      <c r="T210" s="8" t="s">
        <v>2</v>
      </c>
      <c r="U210" s="8" t="s">
        <v>2</v>
      </c>
      <c r="V210" s="7" t="s">
        <v>2</v>
      </c>
      <c r="W210" s="6" t="s">
        <v>2</v>
      </c>
      <c r="X210" s="6" t="s">
        <v>2</v>
      </c>
    </row>
    <row r="211" spans="1:24" ht="64" x14ac:dyDescent="0.2">
      <c r="A211" s="20" t="s">
        <v>2167</v>
      </c>
      <c r="B211" s="20" t="str">
        <f>VLOOKUP(A211, [1]!Table9[#All], 2, FALSE)</f>
        <v>Cicuta maculata var. bolanderi</v>
      </c>
      <c r="C211" s="18" t="str">
        <f>VLOOKUP(A211, [1]!Table9[#All], 13, FALSE)</f>
        <v>wetlands</v>
      </c>
      <c r="D211" s="17" t="str">
        <f>IF(ISNUMBER(SEARCH("1",VLOOKUP(A211, [1]!Table9[#All], 4, FALSE))), "Yes", "No")</f>
        <v>No</v>
      </c>
      <c r="E211" s="16" t="str">
        <f>VLOOKUP(A211, [1]!Table9[#All], 3, FALSE)</f>
        <v>Plant</v>
      </c>
      <c r="F211" s="15" t="str">
        <f>VLOOKUP(A211, [1]!Table9[#All], 26, FALSE)</f>
        <v>Formula</v>
      </c>
      <c r="G211" s="15" t="str">
        <f>IF(D211="No", "--",VLOOKUP(A211, [1]!Table9[#All], 25, FALSE))</f>
        <v>--</v>
      </c>
      <c r="H211" s="14" t="str">
        <f>IF(D211="No", "Not discussed on USFS. ", VLOOKUP(A211, [1]!Table9[#All], 24, FALSE))</f>
        <v xml:space="preserve">Not discussed on USFS. </v>
      </c>
      <c r="I211" s="14" t="str">
        <f>IF(NOT(ISBLANK(#REF!)),  "Pre-activity Survey Required", "")</f>
        <v>Pre-activity Survey Required</v>
      </c>
      <c r="J211" s="13" t="str">
        <f>IF(D211="No", "Not discussed on USFS. ", _xlfn.CONCAT(A211, " (", VLOOKUP(A211, [1]!Table9[#All], 11, FALSE), "; Habitat description: ", C211, ") - Within 1-mi of a CNDDB/SCE/USFS occurrence record (", VLOOKUP(A211, [1]!Table9[#All], 34, FALSE), "). " ))</f>
        <v xml:space="preserve">Not discussed on USFS. </v>
      </c>
      <c r="K211" s="10" t="str">
        <f>IF(D211="No", "-- ", VLOOKUP(A211, [1]!Table9[#All], 35, FALSE))</f>
        <v xml:space="preserve">-- </v>
      </c>
      <c r="L211" s="12" t="str">
        <f>IF(D211="No", "--", VLOOKUP(A211, [1]!Table9[#All], 28, FALSE))</f>
        <v>--</v>
      </c>
      <c r="M211" s="11" t="str">
        <f>IF(D211="No", "Not discussed on USFS. ", _xlfn.CONCAT(A211, " (", VLOOKUP(A211, [1]!Table9[#All], 11, FALSE), "; Habitat description: ", C211, ") - Within 1-mi of a CNDDB/SCE/USFS occurrence record (", VLOOKUP(A211, [1]!Table9[#All], 27, FALSE), "). " ))</f>
        <v xml:space="preserve">Not discussed on USFS. </v>
      </c>
      <c r="N211" s="10" t="str">
        <f>IF(D211="No", "-- ", VLOOKUP(A211, [1]!Table9[#All], 29, FALSE))</f>
        <v xml:space="preserve">-- </v>
      </c>
      <c r="O211" s="10" t="str">
        <f>IF(D211="No", "--", VLOOKUP(A211, [1]!Table9[#All], 30, FALSE))</f>
        <v>--</v>
      </c>
      <c r="P211" s="7" t="str">
        <f>IF(D211="No", "Not discussed on USFS. ", IF(VLOOKUP(A211, [1]!Table9[#All], 31, FALSE)="--", "--",  _xlfn.CONCAT(A211, " (", VLOOKUP(A211, [1]!Table9[#All], 11, FALSE), "; Habitat description: ", C211, ") - Within 1-mi of a CNDDB/SCE/USFS occurrence record (", VLOOKUP(A211, [1]!Table9[#All], 31, FALSE), "). " )))</f>
        <v xml:space="preserve">Not discussed on USFS. </v>
      </c>
      <c r="Q211" s="6" t="str">
        <f>IF(D211="No", "Not discussed on USFS. ", IF(VLOOKUP(A211, [1]!Table9[#All], 31, FALSE)="--", "--",  VLOOKUP(A211, [1]!Table9[#All], 32, FALSE)))</f>
        <v xml:space="preserve">Not discussed on USFS. </v>
      </c>
      <c r="R211" s="6" t="str">
        <f>IF(D211="No", "Not discussed on USFS. ", IF(VLOOKUP(A211, [1]!Table9[#All], 31, FALSE)="--", "--", VLOOKUP(A211, [1]!Table9[#All], 33, FALSE)))</f>
        <v xml:space="preserve">Not discussed on USFS. </v>
      </c>
      <c r="S211" s="9" t="s">
        <v>2</v>
      </c>
      <c r="T211" s="8" t="s">
        <v>2</v>
      </c>
      <c r="U211" s="8" t="s">
        <v>2</v>
      </c>
      <c r="V211" s="7" t="s">
        <v>2</v>
      </c>
      <c r="W211" s="6" t="s">
        <v>2</v>
      </c>
      <c r="X211" s="6" t="s">
        <v>2</v>
      </c>
    </row>
    <row r="212" spans="1:24" ht="156" x14ac:dyDescent="0.2">
      <c r="A212" s="20" t="s">
        <v>2166</v>
      </c>
      <c r="B212" s="20" t="str">
        <f>VLOOKUP(A212, [1]!Table9[#All], 2, FALSE)</f>
        <v>Cinna bolanderi</v>
      </c>
      <c r="C212" s="18" t="str">
        <f>VLOOKUP(A212, [1]!Table9[#All], 13, FALSE)</f>
        <v>streambanks, wet meadows, moist sites in conifer forest</v>
      </c>
      <c r="D212" s="17" t="str">
        <f>IF(ISNUMBER(SEARCH("1",VLOOKUP(A212, [1]!Table9[#All], 4, FALSE))), "Yes", "No")</f>
        <v>Yes</v>
      </c>
      <c r="E212" s="16" t="str">
        <f>VLOOKUP(A212, [1]!Table9[#All], 3, FALSE)</f>
        <v>Plant</v>
      </c>
      <c r="F212" s="15" t="str">
        <f>VLOOKUP(A212, [1]!Table9[#All], 26, FALSE)</f>
        <v>Formula</v>
      </c>
      <c r="G212" s="15" t="str">
        <f>IF(D212="No", "--",VLOOKUP(A212, [1]!Table9[#All], 25, FALSE))</f>
        <v>Work area</v>
      </c>
      <c r="H212" s="14" t="str">
        <f>IF(D212="No", "Not discussed on USFS. ", VLOOKUP(A212, [1]!Table9[#All], 24, FALSE))</f>
        <v>--</v>
      </c>
      <c r="I212" s="14" t="str">
        <f>IF(NOT(ISBLANK(#REF!)),  "Pre-activity Survey Required", "")</f>
        <v>Pre-activity Survey Required</v>
      </c>
      <c r="J212" s="13" t="str">
        <f>IF(D212="No", "Not discussed on USFS. ", _xlfn.CONCAT(A212, " (", VLOOKUP(A212, [1]!Table9[#All], 11, FALSE), "; Habitat description: ", C212, ") - Within 1-mi of a CNDDB/SCE/USFS occurrence record (", VLOOKUP(A212, [1]!Table9[#All], 34, FALSE), "). " ))</f>
        <v xml:space="preserve">Bolander's woodreed (FSS; CRPR 1B.2, Blooming Period: Jul - Sep; Habitat description: streambanks, wet meadows, moist sites in conifer forest) - Within 1-mi of a CNDDB/SCE/USFS occurrence record (unsuitable habitat). </v>
      </c>
      <c r="K212" s="10" t="str">
        <f>IF(D212="No", "-- ", VLOOKUP(A212, [1]!Table9[#All], 35, FALSE))</f>
        <v>Standard OMP BMPs.</v>
      </c>
      <c r="L212" s="12" t="str">
        <f>IF(D212="No", "--", VLOOKUP(A212, [1]!Table9[#All], 28, FALSE))</f>
        <v>IIB</v>
      </c>
      <c r="M212" s="11" t="str">
        <f>IF(D212="No", "Not discussed on USFS. ", _xlfn.CONCAT(A212, " (", VLOOKUP(A212, [1]!Table9[#All], 11, FALSE), "; Habitat description: ", C212, ") - Within 1-mi of a CNDDB/SCE/USFS occurrence record (", VLOOKUP(A212, [1]!Table9[#All], 27, FALSE), "). " ))</f>
        <v xml:space="preserve">Bolander's woodreed (FSS; CRPR 1B.2, Blooming Period: Jul - Sep; Habitat description: streambanks, wet meadows, moist sites in conifer forest) - Within 1-mi of a CNDDB/SCE/USFS occurrence record (habitat present). </v>
      </c>
      <c r="N212" s="10" t="str">
        <f>IF(D212="No", "-- ", VLOOKUP(A212, [1]!Table9[#All], 29, FALSE))</f>
        <v xml:space="preserve">BE BMP Plant-1(a)(c-d); 
General Measures and Standard OMP BMPs. </v>
      </c>
      <c r="O212" s="10" t="str">
        <f>IF(D212="No", "--", VLOOKUP(A212, [1]!Table9[#All], 30, FALSE))</f>
        <v xml:space="preserve">Pre-Activity Survey (Bolander's woodreed): A biological survey is required. 
FSS Plant Avoidance (Bolander's woodreed): If Bolander's woodreed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2" s="7" t="str">
        <f>IF(D212="No", "Not discussed on USFS. ", IF(VLOOKUP(A212, [1]!Table9[#All], 31, FALSE)="--", "--",  _xlfn.CONCAT(A212, " (", VLOOKUP(A212, [1]!Table9[#All], 11, FALSE), "; Habitat description: ", C212, ") - Within 1-mi of a CNDDB/SCE/USFS occurrence record (", VLOOKUP(A212, [1]!Table9[#All], 31, FALSE), "). " )))</f>
        <v>--</v>
      </c>
      <c r="Q212" s="6" t="str">
        <f>IF(D212="No", "Not discussed on USFS. ", IF(VLOOKUP(A212, [1]!Table9[#All], 31, FALSE)="--", "--",  VLOOKUP(A212, [1]!Table9[#All], 32, FALSE)))</f>
        <v>--</v>
      </c>
      <c r="R212" s="6" t="str">
        <f>IF(D212="No", "Not discussed on USFS. ", IF(VLOOKUP(A212, [1]!Table9[#All], 31, FALSE)="--", "--", VLOOKUP(A212, [1]!Table9[#All], 33, FALSE)))</f>
        <v>--</v>
      </c>
      <c r="S212" s="9" t="s">
        <v>2</v>
      </c>
      <c r="T212" s="8" t="s">
        <v>2</v>
      </c>
      <c r="U212" s="8" t="s">
        <v>2</v>
      </c>
      <c r="V212" s="7" t="s">
        <v>2</v>
      </c>
      <c r="W212" s="6" t="s">
        <v>2</v>
      </c>
      <c r="X212" s="6" t="s">
        <v>2</v>
      </c>
    </row>
    <row r="213" spans="1:24" ht="48" x14ac:dyDescent="0.2">
      <c r="A213" s="20" t="s">
        <v>2165</v>
      </c>
      <c r="B213" s="20" t="str">
        <f>VLOOKUP(A213, [1]!Table9[#All], 2, FALSE)</f>
        <v>Arctostaphylos silvicola</v>
      </c>
      <c r="C213" s="18" t="str">
        <f>VLOOKUP(A213, [1]!Table9[#All], 13, FALSE)</f>
        <v>chaparral, conifer forest</v>
      </c>
      <c r="D213" s="17" t="str">
        <f>IF(ISNUMBER(SEARCH("1",VLOOKUP(A213, [1]!Table9[#All], 4, FALSE))), "Yes", "No")</f>
        <v>No</v>
      </c>
      <c r="E213" s="16" t="str">
        <f>VLOOKUP(A213, [1]!Table9[#All], 3, FALSE)</f>
        <v>Plant</v>
      </c>
      <c r="F213" s="15" t="str">
        <f>VLOOKUP(A213, [1]!Table9[#All], 26, FALSE)</f>
        <v>Formula</v>
      </c>
      <c r="G213" s="15" t="str">
        <f>IF(D213="No", "--",VLOOKUP(A213, [1]!Table9[#All], 25, FALSE))</f>
        <v>--</v>
      </c>
      <c r="H213" s="14" t="str">
        <f>IF(D213="No", "Not discussed on USFS. ", VLOOKUP(A213, [1]!Table9[#All], 24, FALSE))</f>
        <v xml:space="preserve">Not discussed on USFS. </v>
      </c>
      <c r="I213" s="14" t="str">
        <f>IF(NOT(ISBLANK(#REF!)),  "Pre-activity Survey Required", "")</f>
        <v>Pre-activity Survey Required</v>
      </c>
      <c r="J213" s="13" t="str">
        <f>IF(D213="No", "Not discussed on USFS. ", _xlfn.CONCAT(A213, " (", VLOOKUP(A213, [1]!Table9[#All], 11, FALSE), "; Habitat description: ", C213, ") - Within 1-mi of a CNDDB/SCE/USFS occurrence record (", VLOOKUP(A213, [1]!Table9[#All], 34, FALSE), "). " ))</f>
        <v xml:space="preserve">Not discussed on USFS. </v>
      </c>
      <c r="K213" s="10" t="str">
        <f>IF(D213="No", "-- ", VLOOKUP(A213, [1]!Table9[#All], 35, FALSE))</f>
        <v xml:space="preserve">-- </v>
      </c>
      <c r="L213" s="12" t="str">
        <f>IF(D213="No", "--", VLOOKUP(A213, [1]!Table9[#All], 28, FALSE))</f>
        <v>--</v>
      </c>
      <c r="M213" s="11" t="str">
        <f>IF(D213="No", "Not discussed on USFS. ", _xlfn.CONCAT(A213, " (", VLOOKUP(A213, [1]!Table9[#All], 11, FALSE), "; Habitat description: ", C213, ") - Within 1-mi of a CNDDB/SCE/USFS occurrence record (", VLOOKUP(A213, [1]!Table9[#All], 27, FALSE), "). " ))</f>
        <v xml:space="preserve">Not discussed on USFS. </v>
      </c>
      <c r="N213" s="10" t="str">
        <f>IF(D213="No", "-- ", VLOOKUP(A213, [1]!Table9[#All], 29, FALSE))</f>
        <v xml:space="preserve">-- </v>
      </c>
      <c r="O213" s="10" t="str">
        <f>IF(D213="No", "--", VLOOKUP(A213, [1]!Table9[#All], 30, FALSE))</f>
        <v>--</v>
      </c>
      <c r="P213" s="7" t="str">
        <f>IF(D213="No", "Not discussed on USFS. ", IF(VLOOKUP(A213, [1]!Table9[#All], 31, FALSE)="--", "--",  _xlfn.CONCAT(A213, " (", VLOOKUP(A213, [1]!Table9[#All], 11, FALSE), "; Habitat description: ", C213, ") - Within 1-mi of a CNDDB/SCE/USFS occurrence record (", VLOOKUP(A213, [1]!Table9[#All], 31, FALSE), "). " )))</f>
        <v xml:space="preserve">Not discussed on USFS. </v>
      </c>
      <c r="Q213" s="6" t="str">
        <f>IF(D213="No", "Not discussed on USFS. ", IF(VLOOKUP(A213, [1]!Table9[#All], 31, FALSE)="--", "--",  VLOOKUP(A213, [1]!Table9[#All], 32, FALSE)))</f>
        <v xml:space="preserve">Not discussed on USFS. </v>
      </c>
      <c r="R213" s="6" t="str">
        <f>IF(D213="No", "Not discussed on USFS. ", IF(VLOOKUP(A213, [1]!Table9[#All], 31, FALSE)="--", "--", VLOOKUP(A213, [1]!Table9[#All], 33, FALSE)))</f>
        <v xml:space="preserve">Not discussed on USFS. </v>
      </c>
      <c r="S213" s="9" t="s">
        <v>2</v>
      </c>
      <c r="T213" s="8" t="s">
        <v>2</v>
      </c>
      <c r="U213" s="8" t="s">
        <v>2</v>
      </c>
      <c r="V213" s="7" t="s">
        <v>2</v>
      </c>
      <c r="W213" s="6" t="s">
        <v>2</v>
      </c>
      <c r="X213" s="6" t="s">
        <v>2</v>
      </c>
    </row>
    <row r="214" spans="1:24" ht="48" x14ac:dyDescent="0.2">
      <c r="A214" s="20" t="s">
        <v>2164</v>
      </c>
      <c r="B214" s="20" t="str">
        <f>VLOOKUP(A214, [1]!Table9[#All], 2, FALSE)</f>
        <v>Gila elegans</v>
      </c>
      <c r="C214" s="18" t="str">
        <f>VLOOKUP(A214, [1]!Table9[#All], 13, FALSE)</f>
        <v>chaparral, conifer forest</v>
      </c>
      <c r="D214" s="17" t="str">
        <f>IF(ISNUMBER(SEARCH("1",VLOOKUP(A214, [1]!Table9[#All], 4, FALSE))), "Yes", "No")</f>
        <v>Yes</v>
      </c>
      <c r="E214" s="16" t="str">
        <f>VLOOKUP(A214, [1]!Table9[#All], 3, FALSE)</f>
        <v>Fish</v>
      </c>
      <c r="F214" s="15" t="str">
        <f>VLOOKUP(A214, [1]!Table9[#All], 26, FALSE)</f>
        <v>--</v>
      </c>
      <c r="G214" s="15" t="str">
        <f>IF(D214="No", "--",VLOOKUP(A214, [1]!Table9[#All], 25, FALSE))</f>
        <v>--</v>
      </c>
      <c r="H214" s="14" t="str">
        <f>IF(D214="No", "Not discussed on USFS. ", VLOOKUP(A214, [1]!Table9[#All], 24, FALSE))</f>
        <v>Notify SME if found on USFS</v>
      </c>
      <c r="I214" s="14" t="str">
        <f>IF(NOT(ISBLANK(#REF!)),  "Pre-activity Survey Required", "")</f>
        <v>Pre-activity Survey Required</v>
      </c>
      <c r="J214" s="13" t="str">
        <f>IF(D214="No", "Not discussed on USFS. ", _xlfn.CONCAT(A214, " (", VLOOKUP(A214, [1]!Table9[#All], 11, FALSE), "; Habitat description: ", C214, ") - Within 1-mi of a CNDDB/SCE/USFS occurrence record (", VLOOKUP(A214, [1]!Table9[#All], 34, FALSE), "). " ))</f>
        <v xml:space="preserve">bonytail (FE; SE; Habitat description: chaparral, conifer forest) - Within 1-mi of a CNDDB/SCE/USFS occurrence record (unsuitable habitat). </v>
      </c>
      <c r="K214" s="10" t="str">
        <f>IF(D214="No", "-- ", VLOOKUP(A214, [1]!Table9[#All], 35, FALSE))</f>
        <v>Standard OMP BMPs.</v>
      </c>
      <c r="L214" s="12" t="str">
        <f>IF(D214="No", "--", VLOOKUP(A214, [1]!Table9[#All], 28, FALSE))</f>
        <v>--</v>
      </c>
      <c r="M214" s="11" t="str">
        <f>IF(D214="No", "Not discussed on USFS. ", _xlfn.CONCAT(A214, " (", VLOOKUP(A214, [1]!Table9[#All], 11, FALSE), "; Habitat description: ", C214, ") - Within 1-mi of a CNDDB/SCE/USFS occurrence record (", VLOOKUP(A214, [1]!Table9[#All], 27, FALSE), "). " ))</f>
        <v xml:space="preserve">bonytail (FE; SE; Habitat description: chaparral, conifer forest) - Within 1-mi of a CNDDB/SCE/USFS occurrence record (--). </v>
      </c>
      <c r="N214" s="10" t="str">
        <f>IF(D214="No", "-- ", VLOOKUP(A214, [1]!Table9[#All], 29, FALSE))</f>
        <v>Notify SME if found on USFS</v>
      </c>
      <c r="O214" s="10" t="str">
        <f>IF(D214="No", "--", VLOOKUP(A214, [1]!Table9[#All], 30, FALSE))</f>
        <v>Notify SME if found on USFS</v>
      </c>
      <c r="P214" s="7" t="str">
        <f>IF(D214="No", "Not discussed on USFS. ", IF(VLOOKUP(A214, [1]!Table9[#All], 31, FALSE)="--", "--",  _xlfn.CONCAT(A214, " (", VLOOKUP(A214, [1]!Table9[#All], 11, FALSE), "; Habitat description: ", C214, ") - Within 1-mi of a CNDDB/SCE/USFS occurrence record (", VLOOKUP(A214, [1]!Table9[#All], 31, FALSE), "). " )))</f>
        <v>--</v>
      </c>
      <c r="Q214" s="6" t="str">
        <f>IF(D214="No", "Not discussed on USFS. ", IF(VLOOKUP(A214, [1]!Table9[#All], 31, FALSE)="--", "--",  VLOOKUP(A214, [1]!Table9[#All], 32, FALSE)))</f>
        <v>--</v>
      </c>
      <c r="R214" s="6" t="str">
        <f>IF(D214="No", "Not discussed on USFS. ", IF(VLOOKUP(A214, [1]!Table9[#All], 31, FALSE)="--", "--", VLOOKUP(A214, [1]!Table9[#All], 33, FALSE)))</f>
        <v>--</v>
      </c>
      <c r="S214" s="9" t="s">
        <v>2</v>
      </c>
      <c r="T214" s="8" t="s">
        <v>2</v>
      </c>
      <c r="U214" s="8" t="s">
        <v>2</v>
      </c>
      <c r="V214" s="7" t="s">
        <v>2</v>
      </c>
      <c r="W214" s="6" t="s">
        <v>2</v>
      </c>
      <c r="X214" s="6" t="s">
        <v>2</v>
      </c>
    </row>
    <row r="215" spans="1:24" ht="80" x14ac:dyDescent="0.2">
      <c r="A215" s="20" t="s">
        <v>2163</v>
      </c>
      <c r="B215" s="20" t="str">
        <f>VLOOKUP(A215, [1]!Table9[#All], 2, FALSE)</f>
        <v>Eremothera boothii ssp. boothii</v>
      </c>
      <c r="C215" s="18" t="str">
        <f>VLOOKUP(A215, [1]!Table9[#All], 13, FALSE)</f>
        <v>sandy flats, steep loose slopes, Joshua-tree and pinyon/juniper woodland</v>
      </c>
      <c r="D215" s="17" t="str">
        <f>IF(ISNUMBER(SEARCH("1",VLOOKUP(A215, [1]!Table9[#All], 4, FALSE))), "Yes", "No")</f>
        <v>No</v>
      </c>
      <c r="E215" s="16" t="str">
        <f>VLOOKUP(A215, [1]!Table9[#All], 3, FALSE)</f>
        <v>Plant</v>
      </c>
      <c r="F215" s="15" t="str">
        <f>VLOOKUP(A215, [1]!Table9[#All], 26, FALSE)</f>
        <v>Formula</v>
      </c>
      <c r="G215" s="15" t="str">
        <f>IF(D215="No", "--",VLOOKUP(A215, [1]!Table9[#All], 25, FALSE))</f>
        <v>--</v>
      </c>
      <c r="H215" s="14" t="str">
        <f>IF(D215="No", "Not discussed on USFS. ", VLOOKUP(A215, [1]!Table9[#All], 24, FALSE))</f>
        <v xml:space="preserve">Not discussed on USFS. </v>
      </c>
      <c r="I215" s="14" t="str">
        <f>IF(NOT(ISBLANK(#REF!)),  "Pre-activity Survey Required", "")</f>
        <v>Pre-activity Survey Required</v>
      </c>
      <c r="J215" s="13" t="str">
        <f>IF(D215="No", "Not discussed on USFS. ", _xlfn.CONCAT(A215, " (", VLOOKUP(A215, [1]!Table9[#All], 11, FALSE), "; Habitat description: ", C215, ") - Within 1-mi of a CNDDB/SCE/USFS occurrence record (", VLOOKUP(A215, [1]!Table9[#All], 34, FALSE), "). " ))</f>
        <v xml:space="preserve">Not discussed on USFS. </v>
      </c>
      <c r="K215" s="10" t="str">
        <f>IF(D215="No", "-- ", VLOOKUP(A215, [1]!Table9[#All], 35, FALSE))</f>
        <v xml:space="preserve">-- </v>
      </c>
      <c r="L215" s="12" t="str">
        <f>IF(D215="No", "--", VLOOKUP(A215, [1]!Table9[#All], 28, FALSE))</f>
        <v>--</v>
      </c>
      <c r="M215" s="11" t="str">
        <f>IF(D215="No", "Not discussed on USFS. ", _xlfn.CONCAT(A215, " (", VLOOKUP(A215, [1]!Table9[#All], 11, FALSE), "; Habitat description: ", C215, ") - Within 1-mi of a CNDDB/SCE/USFS occurrence record (", VLOOKUP(A215, [1]!Table9[#All], 27, FALSE), "). " ))</f>
        <v xml:space="preserve">Not discussed on USFS. </v>
      </c>
      <c r="N215" s="10" t="str">
        <f>IF(D215="No", "-- ", VLOOKUP(A215, [1]!Table9[#All], 29, FALSE))</f>
        <v xml:space="preserve">-- </v>
      </c>
      <c r="O215" s="10" t="str">
        <f>IF(D215="No", "--", VLOOKUP(A215, [1]!Table9[#All], 30, FALSE))</f>
        <v>--</v>
      </c>
      <c r="P215" s="7" t="str">
        <f>IF(D215="No", "Not discussed on USFS. ", IF(VLOOKUP(A215, [1]!Table9[#All], 31, FALSE)="--", "--",  _xlfn.CONCAT(A215, " (", VLOOKUP(A215, [1]!Table9[#All], 11, FALSE), "; Habitat description: ", C215, ") - Within 1-mi of a CNDDB/SCE/USFS occurrence record (", VLOOKUP(A215, [1]!Table9[#All], 31, FALSE), "). " )))</f>
        <v xml:space="preserve">Not discussed on USFS. </v>
      </c>
      <c r="Q215" s="6" t="str">
        <f>IF(D215="No", "Not discussed on USFS. ", IF(VLOOKUP(A215, [1]!Table9[#All], 31, FALSE)="--", "--",  VLOOKUP(A215, [1]!Table9[#All], 32, FALSE)))</f>
        <v xml:space="preserve">Not discussed on USFS. </v>
      </c>
      <c r="R215" s="6" t="str">
        <f>IF(D215="No", "Not discussed on USFS. ", IF(VLOOKUP(A215, [1]!Table9[#All], 31, FALSE)="--", "--", VLOOKUP(A215, [1]!Table9[#All], 33, FALSE)))</f>
        <v xml:space="preserve">Not discussed on USFS. </v>
      </c>
      <c r="S215" s="9" t="s">
        <v>2</v>
      </c>
      <c r="T215" s="8" t="s">
        <v>2</v>
      </c>
      <c r="U215" s="8" t="s">
        <v>2</v>
      </c>
      <c r="V215" s="7" t="s">
        <v>2</v>
      </c>
      <c r="W215" s="6" t="s">
        <v>2</v>
      </c>
      <c r="X215" s="6" t="s">
        <v>2</v>
      </c>
    </row>
    <row r="216" spans="1:24" ht="48" x14ac:dyDescent="0.2">
      <c r="A216" s="20" t="s">
        <v>2162</v>
      </c>
      <c r="B216" s="20" t="str">
        <f>VLOOKUP(A216, [1]!Table9[#All], 2, FALSE)</f>
        <v>Eremothera boothii ssp. intermedia</v>
      </c>
      <c r="C216" s="18" t="str">
        <f>VLOOKUP(A216, [1]!Table9[#All], 13, FALSE)</f>
        <v>sandy areas, scrub</v>
      </c>
      <c r="D216" s="17" t="str">
        <f>IF(ISNUMBER(SEARCH("1",VLOOKUP(A216, [1]!Table9[#All], 4, FALSE))), "Yes", "No")</f>
        <v>No</v>
      </c>
      <c r="E216" s="16" t="str">
        <f>VLOOKUP(A216, [1]!Table9[#All], 3, FALSE)</f>
        <v>Plant</v>
      </c>
      <c r="F216" s="15" t="str">
        <f>VLOOKUP(A216, [1]!Table9[#All], 26, FALSE)</f>
        <v>Formula</v>
      </c>
      <c r="G216" s="15" t="str">
        <f>IF(D216="No", "--",VLOOKUP(A216, [1]!Table9[#All], 25, FALSE))</f>
        <v>--</v>
      </c>
      <c r="H216" s="14" t="str">
        <f>IF(D216="No", "Not discussed on USFS. ", VLOOKUP(A216, [1]!Table9[#All], 24, FALSE))</f>
        <v xml:space="preserve">Not discussed on USFS. </v>
      </c>
      <c r="I216" s="14" t="str">
        <f>IF(NOT(ISBLANK(#REF!)),  "Pre-activity Survey Required", "")</f>
        <v>Pre-activity Survey Required</v>
      </c>
      <c r="J216" s="13" t="str">
        <f>IF(D216="No", "Not discussed on USFS. ", _xlfn.CONCAT(A216, " (", VLOOKUP(A216, [1]!Table9[#All], 11, FALSE), "; Habitat description: ", C216, ") - Within 1-mi of a CNDDB/SCE/USFS occurrence record (", VLOOKUP(A216, [1]!Table9[#All], 34, FALSE), "). " ))</f>
        <v xml:space="preserve">Not discussed on USFS. </v>
      </c>
      <c r="K216" s="10" t="str">
        <f>IF(D216="No", "-- ", VLOOKUP(A216, [1]!Table9[#All], 35, FALSE))</f>
        <v xml:space="preserve">-- </v>
      </c>
      <c r="L216" s="12" t="str">
        <f>IF(D216="No", "--", VLOOKUP(A216, [1]!Table9[#All], 28, FALSE))</f>
        <v>--</v>
      </c>
      <c r="M216" s="11" t="str">
        <f>IF(D216="No", "Not discussed on USFS. ", _xlfn.CONCAT(A216, " (", VLOOKUP(A216, [1]!Table9[#All], 11, FALSE), "; Habitat description: ", C216, ") - Within 1-mi of a CNDDB/SCE/USFS occurrence record (", VLOOKUP(A216, [1]!Table9[#All], 27, FALSE), "). " ))</f>
        <v xml:space="preserve">Not discussed on USFS. </v>
      </c>
      <c r="N216" s="10" t="str">
        <f>IF(D216="No", "-- ", VLOOKUP(A216, [1]!Table9[#All], 29, FALSE))</f>
        <v xml:space="preserve">-- </v>
      </c>
      <c r="O216" s="10" t="str">
        <f>IF(D216="No", "--", VLOOKUP(A216, [1]!Table9[#All], 30, FALSE))</f>
        <v>--</v>
      </c>
      <c r="P216" s="7" t="str">
        <f>IF(D216="No", "Not discussed on USFS. ", IF(VLOOKUP(A216, [1]!Table9[#All], 31, FALSE)="--", "--",  _xlfn.CONCAT(A216, " (", VLOOKUP(A216, [1]!Table9[#All], 11, FALSE), "; Habitat description: ", C216, ") - Within 1-mi of a CNDDB/SCE/USFS occurrence record (", VLOOKUP(A216, [1]!Table9[#All], 31, FALSE), "). " )))</f>
        <v xml:space="preserve">Not discussed on USFS. </v>
      </c>
      <c r="Q216" s="6" t="str">
        <f>IF(D216="No", "Not discussed on USFS. ", IF(VLOOKUP(A216, [1]!Table9[#All], 31, FALSE)="--", "--",  VLOOKUP(A216, [1]!Table9[#All], 32, FALSE)))</f>
        <v xml:space="preserve">Not discussed on USFS. </v>
      </c>
      <c r="R216" s="6" t="str">
        <f>IF(D216="No", "Not discussed on USFS. ", IF(VLOOKUP(A216, [1]!Table9[#All], 31, FALSE)="--", "--", VLOOKUP(A216, [1]!Table9[#All], 33, FALSE)))</f>
        <v xml:space="preserve">Not discussed on USFS. </v>
      </c>
      <c r="S216" s="9" t="s">
        <v>2</v>
      </c>
      <c r="T216" s="8" t="s">
        <v>2</v>
      </c>
      <c r="U216" s="8" t="s">
        <v>2</v>
      </c>
      <c r="V216" s="7" t="s">
        <v>2</v>
      </c>
      <c r="W216" s="6" t="s">
        <v>2</v>
      </c>
      <c r="X216" s="6" t="s">
        <v>2</v>
      </c>
    </row>
    <row r="217" spans="1:24" ht="80" x14ac:dyDescent="0.2">
      <c r="A217" s="20" t="s">
        <v>2161</v>
      </c>
      <c r="B217" s="20" t="str">
        <f>VLOOKUP(A217, [1]!Table9[#All], 2, FALSE)</f>
        <v>Galium angustifolium ssp. borregoense</v>
      </c>
      <c r="C217" s="18" t="str">
        <f>VLOOKUP(A217, [1]!Table9[#All], 13, FALSE)</f>
        <v>among boulders, granitic northern slopes</v>
      </c>
      <c r="D217" s="17" t="str">
        <f>IF(ISNUMBER(SEARCH("1",VLOOKUP(A217, [1]!Table9[#All], 4, FALSE))), "Yes", "No")</f>
        <v>No</v>
      </c>
      <c r="E217" s="16" t="str">
        <f>VLOOKUP(A217, [1]!Table9[#All], 3, FALSE)</f>
        <v>Plant</v>
      </c>
      <c r="F217" s="15" t="str">
        <f>VLOOKUP(A217, [1]!Table9[#All], 26, FALSE)</f>
        <v>Formula</v>
      </c>
      <c r="G217" s="15" t="str">
        <f>IF(D217="No", "--",VLOOKUP(A217, [1]!Table9[#All], 25, FALSE))</f>
        <v>--</v>
      </c>
      <c r="H217" s="14" t="str">
        <f>IF(D217="No", "Not discussed on USFS. ", VLOOKUP(A217, [1]!Table9[#All], 24, FALSE))</f>
        <v xml:space="preserve">Not discussed on USFS. </v>
      </c>
      <c r="I217" s="14" t="str">
        <f>IF(NOT(ISBLANK(#REF!)),  "Pre-activity Survey Required", "")</f>
        <v>Pre-activity Survey Required</v>
      </c>
      <c r="J217" s="13" t="str">
        <f>IF(D217="No", "Not discussed on USFS. ", _xlfn.CONCAT(A217, " (", VLOOKUP(A217, [1]!Table9[#All], 11, FALSE), "; Habitat description: ", C217, ") - Within 1-mi of a CNDDB/SCE/USFS occurrence record (", VLOOKUP(A217, [1]!Table9[#All], 34, FALSE), "). " ))</f>
        <v xml:space="preserve">Not discussed on USFS. </v>
      </c>
      <c r="K217" s="10" t="str">
        <f>IF(D217="No", "-- ", VLOOKUP(A217, [1]!Table9[#All], 35, FALSE))</f>
        <v xml:space="preserve">-- </v>
      </c>
      <c r="L217" s="12" t="str">
        <f>IF(D217="No", "--", VLOOKUP(A217, [1]!Table9[#All], 28, FALSE))</f>
        <v>--</v>
      </c>
      <c r="M217" s="11" t="str">
        <f>IF(D217="No", "Not discussed on USFS. ", _xlfn.CONCAT(A217, " (", VLOOKUP(A217, [1]!Table9[#All], 11, FALSE), "; Habitat description: ", C217, ") - Within 1-mi of a CNDDB/SCE/USFS occurrence record (", VLOOKUP(A217, [1]!Table9[#All], 27, FALSE), "). " ))</f>
        <v xml:space="preserve">Not discussed on USFS. </v>
      </c>
      <c r="N217" s="10" t="str">
        <f>IF(D217="No", "-- ", VLOOKUP(A217, [1]!Table9[#All], 29, FALSE))</f>
        <v xml:space="preserve">-- </v>
      </c>
      <c r="O217" s="10" t="str">
        <f>IF(D217="No", "--", VLOOKUP(A217, [1]!Table9[#All], 30, FALSE))</f>
        <v>--</v>
      </c>
      <c r="P217" s="7" t="str">
        <f>IF(D217="No", "Not discussed on USFS. ", IF(VLOOKUP(A217, [1]!Table9[#All], 31, FALSE)="--", "--",  _xlfn.CONCAT(A217, " (", VLOOKUP(A217, [1]!Table9[#All], 11, FALSE), "; Habitat description: ", C217, ") - Within 1-mi of a CNDDB/SCE/USFS occurrence record (", VLOOKUP(A217, [1]!Table9[#All], 31, FALSE), "). " )))</f>
        <v xml:space="preserve">Not discussed on USFS. </v>
      </c>
      <c r="Q217" s="6" t="str">
        <f>IF(D217="No", "Not discussed on USFS. ", IF(VLOOKUP(A217, [1]!Table9[#All], 31, FALSE)="--", "--",  VLOOKUP(A217, [1]!Table9[#All], 32, FALSE)))</f>
        <v xml:space="preserve">Not discussed on USFS. </v>
      </c>
      <c r="R217" s="6" t="str">
        <f>IF(D217="No", "Not discussed on USFS. ", IF(VLOOKUP(A217, [1]!Table9[#All], 31, FALSE)="--", "--", VLOOKUP(A217, [1]!Table9[#All], 33, FALSE)))</f>
        <v xml:space="preserve">Not discussed on USFS. </v>
      </c>
      <c r="S217" s="9" t="s">
        <v>2</v>
      </c>
      <c r="T217" s="8" t="s">
        <v>2</v>
      </c>
      <c r="U217" s="8" t="s">
        <v>2</v>
      </c>
      <c r="V217" s="7" t="s">
        <v>2</v>
      </c>
      <c r="W217" s="6" t="s">
        <v>2</v>
      </c>
      <c r="X217" s="6" t="s">
        <v>2</v>
      </c>
    </row>
    <row r="218" spans="1:24" ht="48" x14ac:dyDescent="0.2">
      <c r="A218" s="20" t="s">
        <v>2160</v>
      </c>
      <c r="B218" s="20" t="str">
        <f>VLOOKUP(A218, [1]!Table9[#All], 2, FALSE)</f>
        <v>Sphaerocarpos drewiae</v>
      </c>
      <c r="C218" s="18" t="str">
        <f>VLOOKUP(A218, [1]!Table9[#All], 13, FALSE)</f>
        <v>coastal sage scrub and bare hillsides</v>
      </c>
      <c r="D218" s="17" t="str">
        <f>IF(ISNUMBER(SEARCH("1",VLOOKUP(A218, [1]!Table9[#All], 4, FALSE))), "Yes", "No")</f>
        <v>No</v>
      </c>
      <c r="E218" s="16" t="str">
        <f>VLOOKUP(A218, [1]!Table9[#All], 3, FALSE)</f>
        <v>Plant</v>
      </c>
      <c r="F218" s="15" t="str">
        <f>VLOOKUP(A218, [1]!Table9[#All], 26, FALSE)</f>
        <v>Formula</v>
      </c>
      <c r="G218" s="15" t="str">
        <f>IF(D218="No", "--",VLOOKUP(A218, [1]!Table9[#All], 25, FALSE))</f>
        <v>--</v>
      </c>
      <c r="H218" s="14" t="str">
        <f>IF(D218="No", "Not discussed on USFS. ", VLOOKUP(A218, [1]!Table9[#All], 24, FALSE))</f>
        <v xml:space="preserve">Not discussed on USFS. </v>
      </c>
      <c r="I218" s="14" t="str">
        <f>IF(NOT(ISBLANK(#REF!)),  "Pre-activity Survey Required", "")</f>
        <v>Pre-activity Survey Required</v>
      </c>
      <c r="J218" s="13" t="str">
        <f>IF(D218="No", "Not discussed on USFS. ", _xlfn.CONCAT(A218, " (", VLOOKUP(A218, [1]!Table9[#All], 11, FALSE), "; Habitat description: ", C218, ") - Within 1-mi of a CNDDB/SCE/USFS occurrence record (", VLOOKUP(A218, [1]!Table9[#All], 34, FALSE), "). " ))</f>
        <v xml:space="preserve">Not discussed on USFS. </v>
      </c>
      <c r="K218" s="10" t="str">
        <f>IF(D218="No", "-- ", VLOOKUP(A218, [1]!Table9[#All], 35, FALSE))</f>
        <v xml:space="preserve">-- </v>
      </c>
      <c r="L218" s="12" t="str">
        <f>IF(D218="No", "--", VLOOKUP(A218, [1]!Table9[#All], 28, FALSE))</f>
        <v>--</v>
      </c>
      <c r="M218" s="11" t="str">
        <f>IF(D218="No", "Not discussed on USFS. ", _xlfn.CONCAT(A218, " (", VLOOKUP(A218, [1]!Table9[#All], 11, FALSE), "; Habitat description: ", C218, ") - Within 1-mi of a CNDDB/SCE/USFS occurrence record (", VLOOKUP(A218, [1]!Table9[#All], 27, FALSE), "). " ))</f>
        <v xml:space="preserve">Not discussed on USFS. </v>
      </c>
      <c r="N218" s="10" t="str">
        <f>IF(D218="No", "-- ", VLOOKUP(A218, [1]!Table9[#All], 29, FALSE))</f>
        <v xml:space="preserve">-- </v>
      </c>
      <c r="O218" s="10" t="str">
        <f>IF(D218="No", "--", VLOOKUP(A218, [1]!Table9[#All], 30, FALSE))</f>
        <v>--</v>
      </c>
      <c r="P218" s="7" t="str">
        <f>IF(D218="No", "Not discussed on USFS. ", IF(VLOOKUP(A218, [1]!Table9[#All], 31, FALSE)="--", "--",  _xlfn.CONCAT(A218, " (", VLOOKUP(A218, [1]!Table9[#All], 11, FALSE), "; Habitat description: ", C218, ") - Within 1-mi of a CNDDB/SCE/USFS occurrence record (", VLOOKUP(A218, [1]!Table9[#All], 31, FALSE), "). " )))</f>
        <v xml:space="preserve">Not discussed on USFS. </v>
      </c>
      <c r="Q218" s="6" t="str">
        <f>IF(D218="No", "Not discussed on USFS. ", IF(VLOOKUP(A218, [1]!Table9[#All], 31, FALSE)="--", "--",  VLOOKUP(A218, [1]!Table9[#All], 32, FALSE)))</f>
        <v xml:space="preserve">Not discussed on USFS. </v>
      </c>
      <c r="R218" s="6" t="str">
        <f>IF(D218="No", "Not discussed on USFS. ", IF(VLOOKUP(A218, [1]!Table9[#All], 31, FALSE)="--", "--", VLOOKUP(A218, [1]!Table9[#All], 33, FALSE)))</f>
        <v xml:space="preserve">Not discussed on USFS. </v>
      </c>
      <c r="S218" s="9" t="s">
        <v>2</v>
      </c>
      <c r="T218" s="8" t="s">
        <v>2</v>
      </c>
      <c r="U218" s="8" t="s">
        <v>2</v>
      </c>
      <c r="V218" s="7" t="s">
        <v>2</v>
      </c>
      <c r="W218" s="6" t="s">
        <v>2</v>
      </c>
      <c r="X218" s="6" t="s">
        <v>2</v>
      </c>
    </row>
    <row r="219" spans="1:24" ht="168" x14ac:dyDescent="0.2">
      <c r="A219" s="20" t="s">
        <v>2159</v>
      </c>
      <c r="B219" s="20" t="str">
        <f>VLOOKUP(A219, [1]!Table9[#All], 2, FALSE)</f>
        <v>Galium buxifolium</v>
      </c>
      <c r="C219" s="18" t="str">
        <f>VLOOKUP(A219, [1]!Table9[#All], 13, FALSE)</f>
        <v>rocky bluffs, slopes</v>
      </c>
      <c r="D219" s="17" t="str">
        <f>IF(ISNUMBER(SEARCH("1",VLOOKUP(A219, [1]!Table9[#All], 4, FALSE))), "Yes", "No")</f>
        <v>Yes</v>
      </c>
      <c r="E219" s="16" t="str">
        <f>VLOOKUP(A219, [1]!Table9[#All], 3, FALSE)</f>
        <v>Plant</v>
      </c>
      <c r="F219" s="15" t="str">
        <f>VLOOKUP(A219, [1]!Table9[#All], 26, FALSE)</f>
        <v>Formula</v>
      </c>
      <c r="G219" s="15" t="str">
        <f>IF(D219="No", "--",VLOOKUP(A219, [1]!Table9[#All], 25, FALSE))</f>
        <v>Work area</v>
      </c>
      <c r="H219" s="14" t="str">
        <f>IF(D219="No", "Not discussed on USFS. ", VLOOKUP(A219, [1]!Table9[#All], 24, FALSE))</f>
        <v>--</v>
      </c>
      <c r="I219" s="14" t="str">
        <f>IF(NOT(ISBLANK(#REF!)),  "Pre-activity Survey Required", "")</f>
        <v>Pre-activity Survey Required</v>
      </c>
      <c r="J219" s="13" t="str">
        <f>IF(D219="No", "Not discussed on USFS. ", _xlfn.CONCAT(A219, " (", VLOOKUP(A219, [1]!Table9[#All], 11, FALSE), "; Habitat description: ", C219, ") - Within 1-mi of a CNDDB/SCE/USFS occurrence record (", VLOOKUP(A219, [1]!Table9[#All], 34, FALSE), "). " ))</f>
        <v xml:space="preserve">box bedstraw (SR; CRPR 1B.2, Blooming Period: Mar - Jul; Habitat description: rocky bluffs, slopes) - Within 1-mi of a CNDDB/SCE/USFS occurrence record (unsuitable habitat). </v>
      </c>
      <c r="K219" s="10" t="str">
        <f>IF(D219="No", "-- ", VLOOKUP(A219, [1]!Table9[#All], 35, FALSE))</f>
        <v xml:space="preserve">RPM Plant 1; 
Standard OMP BMPs. </v>
      </c>
      <c r="L219" s="12" t="str">
        <f>IF(D219="No", "--", VLOOKUP(A219, [1]!Table9[#All], 28, FALSE))</f>
        <v>IIB</v>
      </c>
      <c r="M219" s="11" t="str">
        <f>IF(D219="No", "Not discussed on USFS. ", _xlfn.CONCAT(A219, " (", VLOOKUP(A219, [1]!Table9[#All], 11, FALSE), "; Habitat description: ", C219, ") - Within 1-mi of a CNDDB/SCE/USFS occurrence record (", VLOOKUP(A219, [1]!Table9[#All], 27, FALSE), "). " ))</f>
        <v xml:space="preserve">box bedstraw (SR; CRPR 1B.2, Blooming Period: Mar - Jul; Habitat description: rocky bluffs, slopes) - Within 1-mi of a CNDDB/SCE/USFS occurrence record (habitat present). </v>
      </c>
      <c r="N219" s="10" t="str">
        <f>IF(D219="No", "-- ", VLOOKUP(A219, [1]!Table9[#All], 29, FALSE))</f>
        <v xml:space="preserve">RPM Plant-1-4; 
General Measures and Standard OMP BMPs. </v>
      </c>
      <c r="O219" s="10" t="str">
        <f>IF(D219="No", "--", VLOOKUP(A219, [1]!Table9[#All], 30, FALSE))</f>
        <v xml:space="preserve">Rare Plant Survey and Avoidance (box bedstraw): A qualified botanist will conduct a rare plant survey for box bedstraw within blooming season, verified by a reference population. All federally-listed plants within 100 feet of the work area will be flagged for avoidance. Coordination with Environmental Services Department will be required if full avoidance cannot be achieved. 
Schedule Limitation (box bedstraw): Schedule all work in the year rare plant surveys are conducted. Work can occur only after rare plant surveys occur. If work gets delayed for a subsequent year, contact Environmental Services Department. 
General Measures and Standard OMP BMPs. </v>
      </c>
      <c r="P219" s="7" t="str">
        <f>IF(D219="No", "Not discussed on USFS. ", IF(VLOOKUP(A219, [1]!Table9[#All], 31, FALSE)="--", "--",  _xlfn.CONCAT(A219, " (", VLOOKUP(A219, [1]!Table9[#All], 11, FALSE), "; Habitat description: ", C219, ") - Within 1-mi of a CNDDB/SCE/USFS occurrence record (", VLOOKUP(A219, [1]!Table9[#All], 31, FALSE), "). " )))</f>
        <v>--</v>
      </c>
      <c r="Q219" s="6" t="str">
        <f>IF(D219="No", "Not discussed on USFS. ", IF(VLOOKUP(A219, [1]!Table9[#All], 31, FALSE)="--", "--",  VLOOKUP(A219, [1]!Table9[#All], 32, FALSE)))</f>
        <v>--</v>
      </c>
      <c r="R219" s="6" t="str">
        <f>IF(D219="No", "Not discussed on USFS. ", IF(VLOOKUP(A219, [1]!Table9[#All], 31, FALSE)="--", "--", VLOOKUP(A219, [1]!Table9[#All], 33, FALSE)))</f>
        <v>--</v>
      </c>
      <c r="S219" s="9" t="s">
        <v>2</v>
      </c>
      <c r="T219" s="8" t="s">
        <v>2</v>
      </c>
      <c r="U219" s="8" t="s">
        <v>2</v>
      </c>
      <c r="V219" s="7" t="s">
        <v>2</v>
      </c>
      <c r="W219" s="6" t="s">
        <v>2</v>
      </c>
      <c r="X219" s="6" t="s">
        <v>2</v>
      </c>
    </row>
    <row r="220" spans="1:24" ht="64" x14ac:dyDescent="0.2">
      <c r="A220" s="20" t="s">
        <v>2158</v>
      </c>
      <c r="B220" s="20" t="str">
        <f>VLOOKUP(A220, [1]!Table9[#All], 2, FALSE)</f>
        <v>Monardella boydii</v>
      </c>
      <c r="C220" s="18" t="str">
        <f>VLOOKUP(A220, [1]!Table9[#All], 13, FALSE)</f>
        <v>desert scrub, woodland, on canyon bottoms and rocky slopes</v>
      </c>
      <c r="D220" s="17" t="str">
        <f>IF(ISNUMBER(SEARCH("1",VLOOKUP(A220, [1]!Table9[#All], 4, FALSE))), "Yes", "No")</f>
        <v>No</v>
      </c>
      <c r="E220" s="16" t="str">
        <f>VLOOKUP(A220, [1]!Table9[#All], 3, FALSE)</f>
        <v>Plant</v>
      </c>
      <c r="F220" s="15" t="str">
        <f>VLOOKUP(A220, [1]!Table9[#All], 26, FALSE)</f>
        <v>Formula</v>
      </c>
      <c r="G220" s="15" t="str">
        <f>IF(D220="No", "--",VLOOKUP(A220, [1]!Table9[#All], 25, FALSE))</f>
        <v>--</v>
      </c>
      <c r="H220" s="14" t="str">
        <f>IF(D220="No", "Not discussed on USFS. ", VLOOKUP(A220, [1]!Table9[#All], 24, FALSE))</f>
        <v xml:space="preserve">Not discussed on USFS. </v>
      </c>
      <c r="I220" s="14" t="str">
        <f>IF(NOT(ISBLANK(#REF!)),  "Pre-activity Survey Required", "")</f>
        <v>Pre-activity Survey Required</v>
      </c>
      <c r="J220" s="13" t="str">
        <f>IF(D220="No", "Not discussed on USFS. ", _xlfn.CONCAT(A220, " (", VLOOKUP(A220, [1]!Table9[#All], 11, FALSE), "; Habitat description: ", C220, ") - Within 1-mi of a CNDDB/SCE/USFS occurrence record (", VLOOKUP(A220, [1]!Table9[#All], 34, FALSE), "). " ))</f>
        <v xml:space="preserve">Not discussed on USFS. </v>
      </c>
      <c r="K220" s="10" t="str">
        <f>IF(D220="No", "-- ", VLOOKUP(A220, [1]!Table9[#All], 35, FALSE))</f>
        <v xml:space="preserve">-- </v>
      </c>
      <c r="L220" s="12" t="str">
        <f>IF(D220="No", "--", VLOOKUP(A220, [1]!Table9[#All], 28, FALSE))</f>
        <v>--</v>
      </c>
      <c r="M220" s="11" t="str">
        <f>IF(D220="No", "Not discussed on USFS. ", _xlfn.CONCAT(A220, " (", VLOOKUP(A220, [1]!Table9[#All], 11, FALSE), "; Habitat description: ", C220, ") - Within 1-mi of a CNDDB/SCE/USFS occurrence record (", VLOOKUP(A220, [1]!Table9[#All], 27, FALSE), "). " ))</f>
        <v xml:space="preserve">Not discussed on USFS. </v>
      </c>
      <c r="N220" s="10" t="str">
        <f>IF(D220="No", "-- ", VLOOKUP(A220, [1]!Table9[#All], 29, FALSE))</f>
        <v xml:space="preserve">-- </v>
      </c>
      <c r="O220" s="10" t="str">
        <f>IF(D220="No", "--", VLOOKUP(A220, [1]!Table9[#All], 30, FALSE))</f>
        <v>--</v>
      </c>
      <c r="P220" s="7" t="str">
        <f>IF(D220="No", "Not discussed on USFS. ", IF(VLOOKUP(A220, [1]!Table9[#All], 31, FALSE)="--", "--",  _xlfn.CONCAT(A220, " (", VLOOKUP(A220, [1]!Table9[#All], 11, FALSE), "; Habitat description: ", C220, ") - Within 1-mi of a CNDDB/SCE/USFS occurrence record (", VLOOKUP(A220, [1]!Table9[#All], 31, FALSE), "). " )))</f>
        <v xml:space="preserve">Not discussed on USFS. </v>
      </c>
      <c r="Q220" s="6" t="str">
        <f>IF(D220="No", "Not discussed on USFS. ", IF(VLOOKUP(A220, [1]!Table9[#All], 31, FALSE)="--", "--",  VLOOKUP(A220, [1]!Table9[#All], 32, FALSE)))</f>
        <v xml:space="preserve">Not discussed on USFS. </v>
      </c>
      <c r="R220" s="6" t="str">
        <f>IF(D220="No", "Not discussed on USFS. ", IF(VLOOKUP(A220, [1]!Table9[#All], 31, FALSE)="--", "--", VLOOKUP(A220, [1]!Table9[#All], 33, FALSE)))</f>
        <v xml:space="preserve">Not discussed on USFS. </v>
      </c>
      <c r="S220" s="9" t="s">
        <v>2</v>
      </c>
      <c r="T220" s="8" t="s">
        <v>2</v>
      </c>
      <c r="U220" s="8" t="s">
        <v>2</v>
      </c>
      <c r="V220" s="7" t="s">
        <v>2</v>
      </c>
      <c r="W220" s="6" t="s">
        <v>2</v>
      </c>
      <c r="X220" s="6" t="s">
        <v>2</v>
      </c>
    </row>
    <row r="221" spans="1:24" ht="156" x14ac:dyDescent="0.2">
      <c r="A221" s="20" t="s">
        <v>2157</v>
      </c>
      <c r="B221" s="20" t="str">
        <f>VLOOKUP(A221, [1]!Table9[#All], 2, FALSE)</f>
        <v>Clarkia biloba ssp. brandegeeae</v>
      </c>
      <c r="C221" s="18" t="str">
        <f>VLOOKUP(A221, [1]!Table9[#All], 13, FALSE)</f>
        <v>foothill woodland</v>
      </c>
      <c r="D221" s="17" t="str">
        <f>IF(ISNUMBER(SEARCH("1",VLOOKUP(A221, [1]!Table9[#All], 4, FALSE))), "Yes", "No")</f>
        <v>Yes</v>
      </c>
      <c r="E221" s="16" t="str">
        <f>VLOOKUP(A221, [1]!Table9[#All], 3, FALSE)</f>
        <v>Plant</v>
      </c>
      <c r="F221" s="15" t="str">
        <f>VLOOKUP(A221, [1]!Table9[#All], 26, FALSE)</f>
        <v>Formula</v>
      </c>
      <c r="G221" s="15" t="str">
        <f>IF(D221="No", "--",VLOOKUP(A221, [1]!Table9[#All], 25, FALSE))</f>
        <v>Work area</v>
      </c>
      <c r="H221" s="14" t="str">
        <f>IF(D221="No", "Not discussed on USFS. ", VLOOKUP(A221, [1]!Table9[#All], 24, FALSE))</f>
        <v xml:space="preserve">Only discussed in INF, if reviewing INF apply same RPM's and language as other CRPR 1/2 plant receive. </v>
      </c>
      <c r="I221" s="14" t="str">
        <f>IF(NOT(ISBLANK(#REF!)),  "Pre-activity Survey Required", "")</f>
        <v>Pre-activity Survey Required</v>
      </c>
      <c r="J221" s="13" t="str">
        <f>IF(D221="No", "Not discussed on USFS. ", _xlfn.CONCAT(A221, " (", VLOOKUP(A221, [1]!Table9[#All], 11, FALSE), "; Habitat description: ", C221, ") - Within 1-mi of a CNDDB/SCE/USFS occurrence record (", VLOOKUP(A221, [1]!Table9[#All], 34, FALSE), "). " ))</f>
        <v xml:space="preserve">Brandegee's clarkia (INF:SCC; CRPR 4.2, Blooming Period: Jun - Jul; Habitat description: foothill woodland) - Within 1-mi of a CNDDB/SCE/USFS occurrence record (unsuitable habitat). </v>
      </c>
      <c r="K221" s="10" t="str">
        <f>IF(D221="No", "-- ", VLOOKUP(A221, [1]!Table9[#All], 35, FALSE))</f>
        <v>Standard OMP BMPs.</v>
      </c>
      <c r="L221" s="12" t="str">
        <f>IF(D221="No", "--", VLOOKUP(A221, [1]!Table9[#All], 28, FALSE))</f>
        <v>IIB</v>
      </c>
      <c r="M221" s="11" t="str">
        <f>IF(D221="No", "Not discussed on USFS. ", _xlfn.CONCAT(A221, " (", VLOOKUP(A221, [1]!Table9[#All], 11, FALSE), "; Habitat description: ", C221, ") - Within 1-mi of a CNDDB/SCE/USFS occurrence record (", VLOOKUP(A221, [1]!Table9[#All], 27, FALSE), "). " ))</f>
        <v xml:space="preserve">Brandegee's clarkia (INF:SCC; CRPR 4.2, Blooming Period: Jun - Jul; Habitat description: foothill woodland) - Within 1-mi of a CNDDB/SCE/USFS occurrence record (habitat present). </v>
      </c>
      <c r="N221" s="10" t="str">
        <f>IF(D221="No", "-- ", VLOOKUP(A221, [1]!Table9[#All], 29, FALSE))</f>
        <v xml:space="preserve">BE BMP Plant-1(a)(c-d); 
General Measures and Standard OMP BMPs. </v>
      </c>
      <c r="O221" s="10" t="str">
        <f>IF(D221="No", "--", VLOOKUP(A221, [1]!Table9[#All], 30, FALSE))</f>
        <v xml:space="preserve">Pre-Activity Survey (Brandegee's clarkia): A biological survey is required. 
FSS Plant Avoidance (Brandegee's clarkia): If Brandegee's clarkia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1" s="7" t="str">
        <f>IF(D221="No", "Not discussed on USFS. ", IF(VLOOKUP(A221, [1]!Table9[#All], 31, FALSE)="--", "--",  _xlfn.CONCAT(A221, " (", VLOOKUP(A221, [1]!Table9[#All], 11, FALSE), "; Habitat description: ", C221, ") - Within 1-mi of a CNDDB/SCE/USFS occurrence record (", VLOOKUP(A221, [1]!Table9[#All], 31, FALSE), "). " )))</f>
        <v>--</v>
      </c>
      <c r="Q221" s="6" t="str">
        <f>IF(D221="No", "Not discussed on USFS. ", IF(VLOOKUP(A221, [1]!Table9[#All], 31, FALSE)="--", "--",  VLOOKUP(A221, [1]!Table9[#All], 32, FALSE)))</f>
        <v>--</v>
      </c>
      <c r="R221" s="6" t="str">
        <f>IF(D221="No", "Not discussed on USFS. ", IF(VLOOKUP(A221, [1]!Table9[#All], 31, FALSE)="--", "--", VLOOKUP(A221, [1]!Table9[#All], 33, FALSE)))</f>
        <v>--</v>
      </c>
      <c r="S221" s="9" t="s">
        <v>2</v>
      </c>
      <c r="T221" s="8" t="s">
        <v>2</v>
      </c>
      <c r="U221" s="8" t="s">
        <v>2</v>
      </c>
      <c r="V221" s="7" t="s">
        <v>2</v>
      </c>
      <c r="W221" s="6" t="s">
        <v>2</v>
      </c>
      <c r="X221" s="6" t="s">
        <v>2</v>
      </c>
    </row>
    <row r="222" spans="1:24" ht="48" x14ac:dyDescent="0.2">
      <c r="A222" s="20" t="s">
        <v>2156</v>
      </c>
      <c r="B222" s="20" t="str">
        <f>VLOOKUP(A222, [1]!Table9[#All], 2, FALSE)</f>
        <v>Eriastrum brandegeeae</v>
      </c>
      <c r="C222" s="18" t="str">
        <f>VLOOKUP(A222, [1]!Table9[#All], 13, FALSE)</f>
        <v>open flats</v>
      </c>
      <c r="D222" s="17" t="str">
        <f>IF(ISNUMBER(SEARCH("1",VLOOKUP(A222, [1]!Table9[#All], 4, FALSE))), "Yes", "No")</f>
        <v>No</v>
      </c>
      <c r="E222" s="16" t="str">
        <f>VLOOKUP(A222, [1]!Table9[#All], 3, FALSE)</f>
        <v>Plant</v>
      </c>
      <c r="F222" s="15" t="str">
        <f>VLOOKUP(A222, [1]!Table9[#All], 26, FALSE)</f>
        <v>Formula</v>
      </c>
      <c r="G222" s="15" t="str">
        <f>IF(D222="No", "--",VLOOKUP(A222, [1]!Table9[#All], 25, FALSE))</f>
        <v>--</v>
      </c>
      <c r="H222" s="14" t="str">
        <f>IF(D222="No", "Not discussed on USFS. ", VLOOKUP(A222, [1]!Table9[#All], 24, FALSE))</f>
        <v xml:space="preserve">Not discussed on USFS. </v>
      </c>
      <c r="I222" s="14" t="str">
        <f>IF(NOT(ISBLANK(#REF!)),  "Pre-activity Survey Required", "")</f>
        <v>Pre-activity Survey Required</v>
      </c>
      <c r="J222" s="13" t="str">
        <f>IF(D222="No", "Not discussed on USFS. ", _xlfn.CONCAT(A222, " (", VLOOKUP(A222, [1]!Table9[#All], 11, FALSE), "; Habitat description: ", C222, ") - Within 1-mi of a CNDDB/SCE/USFS occurrence record (", VLOOKUP(A222, [1]!Table9[#All], 34, FALSE), "). " ))</f>
        <v xml:space="preserve">Not discussed on USFS. </v>
      </c>
      <c r="K222" s="10" t="str">
        <f>IF(D222="No", "-- ", VLOOKUP(A222, [1]!Table9[#All], 35, FALSE))</f>
        <v xml:space="preserve">-- </v>
      </c>
      <c r="L222" s="12" t="str">
        <f>IF(D222="No", "--", VLOOKUP(A222, [1]!Table9[#All], 28, FALSE))</f>
        <v>--</v>
      </c>
      <c r="M222" s="11" t="str">
        <f>IF(D222="No", "Not discussed on USFS. ", _xlfn.CONCAT(A222, " (", VLOOKUP(A222, [1]!Table9[#All], 11, FALSE), "; Habitat description: ", C222, ") - Within 1-mi of a CNDDB/SCE/USFS occurrence record (", VLOOKUP(A222, [1]!Table9[#All], 27, FALSE), "). " ))</f>
        <v xml:space="preserve">Not discussed on USFS. </v>
      </c>
      <c r="N222" s="10" t="str">
        <f>IF(D222="No", "-- ", VLOOKUP(A222, [1]!Table9[#All], 29, FALSE))</f>
        <v xml:space="preserve">-- </v>
      </c>
      <c r="O222" s="10" t="str">
        <f>IF(D222="No", "--", VLOOKUP(A222, [1]!Table9[#All], 30, FALSE))</f>
        <v>--</v>
      </c>
      <c r="P222" s="7" t="str">
        <f>IF(D222="No", "Not discussed on USFS. ", IF(VLOOKUP(A222, [1]!Table9[#All], 31, FALSE)="--", "--",  _xlfn.CONCAT(A222, " (", VLOOKUP(A222, [1]!Table9[#All], 11, FALSE), "; Habitat description: ", C222, ") - Within 1-mi of a CNDDB/SCE/USFS occurrence record (", VLOOKUP(A222, [1]!Table9[#All], 31, FALSE), "). " )))</f>
        <v xml:space="preserve">Not discussed on USFS. </v>
      </c>
      <c r="Q222" s="6" t="str">
        <f>IF(D222="No", "Not discussed on USFS. ", IF(VLOOKUP(A222, [1]!Table9[#All], 31, FALSE)="--", "--",  VLOOKUP(A222, [1]!Table9[#All], 32, FALSE)))</f>
        <v xml:space="preserve">Not discussed on USFS. </v>
      </c>
      <c r="R222" s="6" t="str">
        <f>IF(D222="No", "Not discussed on USFS. ", IF(VLOOKUP(A222, [1]!Table9[#All], 31, FALSE)="--", "--", VLOOKUP(A222, [1]!Table9[#All], 33, FALSE)))</f>
        <v xml:space="preserve">Not discussed on USFS. </v>
      </c>
      <c r="S222" s="9" t="s">
        <v>2</v>
      </c>
      <c r="T222" s="8" t="s">
        <v>2</v>
      </c>
      <c r="U222" s="8" t="s">
        <v>2</v>
      </c>
      <c r="V222" s="7" t="s">
        <v>2</v>
      </c>
      <c r="W222" s="6" t="s">
        <v>2</v>
      </c>
      <c r="X222" s="6" t="s">
        <v>2</v>
      </c>
    </row>
    <row r="223" spans="1:24" ht="48" x14ac:dyDescent="0.2">
      <c r="A223" s="20" t="s">
        <v>2155</v>
      </c>
      <c r="B223" s="20" t="str">
        <f>VLOOKUP(A223, [1]!Table9[#All], 2, FALSE)</f>
        <v>Salvia brandegeei</v>
      </c>
      <c r="C223" s="18" t="str">
        <f>VLOOKUP(A223, [1]!Table9[#All], 13, FALSE)</f>
        <v>scrub</v>
      </c>
      <c r="D223" s="17" t="str">
        <f>IF(ISNUMBER(SEARCH("1",VLOOKUP(A223, [1]!Table9[#All], 4, FALSE))), "Yes", "No")</f>
        <v>No</v>
      </c>
      <c r="E223" s="16" t="str">
        <f>VLOOKUP(A223, [1]!Table9[#All], 3, FALSE)</f>
        <v>Plant</v>
      </c>
      <c r="F223" s="15" t="str">
        <f>VLOOKUP(A223, [1]!Table9[#All], 26, FALSE)</f>
        <v>Formula</v>
      </c>
      <c r="G223" s="15" t="str">
        <f>IF(D223="No", "--",VLOOKUP(A223, [1]!Table9[#All], 25, FALSE))</f>
        <v>--</v>
      </c>
      <c r="H223" s="14" t="str">
        <f>IF(D223="No", "Not discussed on USFS. ", VLOOKUP(A223, [1]!Table9[#All], 24, FALSE))</f>
        <v xml:space="preserve">Not discussed on USFS. </v>
      </c>
      <c r="I223" s="14" t="str">
        <f>IF(NOT(ISBLANK(#REF!)),  "Pre-activity Survey Required", "")</f>
        <v>Pre-activity Survey Required</v>
      </c>
      <c r="J223" s="13" t="str">
        <f>IF(D223="No", "Not discussed on USFS. ", _xlfn.CONCAT(A223, " (", VLOOKUP(A223, [1]!Table9[#All], 11, FALSE), "; Habitat description: ", C223, ") - Within 1-mi of a CNDDB/SCE/USFS occurrence record (", VLOOKUP(A223, [1]!Table9[#All], 34, FALSE), "). " ))</f>
        <v xml:space="preserve">Not discussed on USFS. </v>
      </c>
      <c r="K223" s="10" t="str">
        <f>IF(D223="No", "-- ", VLOOKUP(A223, [1]!Table9[#All], 35, FALSE))</f>
        <v xml:space="preserve">-- </v>
      </c>
      <c r="L223" s="12" t="str">
        <f>IF(D223="No", "--", VLOOKUP(A223, [1]!Table9[#All], 28, FALSE))</f>
        <v>--</v>
      </c>
      <c r="M223" s="11" t="str">
        <f>IF(D223="No", "Not discussed on USFS. ", _xlfn.CONCAT(A223, " (", VLOOKUP(A223, [1]!Table9[#All], 11, FALSE), "; Habitat description: ", C223, ") - Within 1-mi of a CNDDB/SCE/USFS occurrence record (", VLOOKUP(A223, [1]!Table9[#All], 27, FALSE), "). " ))</f>
        <v xml:space="preserve">Not discussed on USFS. </v>
      </c>
      <c r="N223" s="10" t="str">
        <f>IF(D223="No", "-- ", VLOOKUP(A223, [1]!Table9[#All], 29, FALSE))</f>
        <v xml:space="preserve">-- </v>
      </c>
      <c r="O223" s="10" t="str">
        <f>IF(D223="No", "--", VLOOKUP(A223, [1]!Table9[#All], 30, FALSE))</f>
        <v>--</v>
      </c>
      <c r="P223" s="7" t="str">
        <f>IF(D223="No", "Not discussed on USFS. ", IF(VLOOKUP(A223, [1]!Table9[#All], 31, FALSE)="--", "--",  _xlfn.CONCAT(A223, " (", VLOOKUP(A223, [1]!Table9[#All], 11, FALSE), "; Habitat description: ", C223, ") - Within 1-mi of a CNDDB/SCE/USFS occurrence record (", VLOOKUP(A223, [1]!Table9[#All], 31, FALSE), "). " )))</f>
        <v xml:space="preserve">Not discussed on USFS. </v>
      </c>
      <c r="Q223" s="6" t="str">
        <f>IF(D223="No", "Not discussed on USFS. ", IF(VLOOKUP(A223, [1]!Table9[#All], 31, FALSE)="--", "--",  VLOOKUP(A223, [1]!Table9[#All], 32, FALSE)))</f>
        <v xml:space="preserve">Not discussed on USFS. </v>
      </c>
      <c r="R223" s="6" t="str">
        <f>IF(D223="No", "Not discussed on USFS. ", IF(VLOOKUP(A223, [1]!Table9[#All], 31, FALSE)="--", "--", VLOOKUP(A223, [1]!Table9[#All], 33, FALSE)))</f>
        <v xml:space="preserve">Not discussed on USFS. </v>
      </c>
      <c r="S223" s="9" t="s">
        <v>2</v>
      </c>
      <c r="T223" s="8" t="s">
        <v>2</v>
      </c>
      <c r="U223" s="8" t="s">
        <v>2</v>
      </c>
      <c r="V223" s="7" t="s">
        <v>2</v>
      </c>
      <c r="W223" s="6" t="s">
        <v>2</v>
      </c>
      <c r="X223" s="6" t="s">
        <v>2</v>
      </c>
    </row>
    <row r="224" spans="1:24" ht="48" x14ac:dyDescent="0.2">
      <c r="A224" s="20" t="s">
        <v>2154</v>
      </c>
      <c r="B224" s="20" t="str">
        <f>VLOOKUP(A224, [1]!Table9[#All], 2, FALSE)</f>
        <v>Phacelia stellaris</v>
      </c>
      <c r="C224" s="18" t="str">
        <f>VLOOKUP(A224, [1]!Table9[#All], 13, FALSE)</f>
        <v xml:space="preserve">open areas, scrub, sand dunes, silty plains near the coast, </v>
      </c>
      <c r="D224" s="17" t="str">
        <f>IF(ISNUMBER(SEARCH("1",VLOOKUP(A224, [1]!Table9[#All], 4, FALSE))), "Yes", "No")</f>
        <v>No</v>
      </c>
      <c r="E224" s="16" t="str">
        <f>VLOOKUP(A224, [1]!Table9[#All], 3, FALSE)</f>
        <v>Plant</v>
      </c>
      <c r="F224" s="15" t="str">
        <f>VLOOKUP(A224, [1]!Table9[#All], 26, FALSE)</f>
        <v>Formula</v>
      </c>
      <c r="G224" s="15" t="str">
        <f>IF(D224="No", "--",VLOOKUP(A224, [1]!Table9[#All], 25, FALSE))</f>
        <v>--</v>
      </c>
      <c r="H224" s="14" t="str">
        <f>IF(D224="No", "Not discussed on USFS. ", VLOOKUP(A224, [1]!Table9[#All], 24, FALSE))</f>
        <v xml:space="preserve">Not discussed on USFS. </v>
      </c>
      <c r="I224" s="14" t="str">
        <f>IF(NOT(ISBLANK(#REF!)),  "Pre-activity Survey Required", "")</f>
        <v>Pre-activity Survey Required</v>
      </c>
      <c r="J224" s="13" t="str">
        <f>IF(D224="No", "Not discussed on USFS. ", _xlfn.CONCAT(A224, " (", VLOOKUP(A224, [1]!Table9[#All], 11, FALSE), "; Habitat description: ", C224, ") - Within 1-mi of a CNDDB/SCE/USFS occurrence record (", VLOOKUP(A224, [1]!Table9[#All], 34, FALSE), "). " ))</f>
        <v xml:space="preserve">Not discussed on USFS. </v>
      </c>
      <c r="K224" s="10" t="str">
        <f>IF(D224="No", "-- ", VLOOKUP(A224, [1]!Table9[#All], 35, FALSE))</f>
        <v xml:space="preserve">-- </v>
      </c>
      <c r="L224" s="12" t="str">
        <f>IF(D224="No", "--", VLOOKUP(A224, [1]!Table9[#All], 28, FALSE))</f>
        <v>--</v>
      </c>
      <c r="M224" s="11" t="str">
        <f>IF(D224="No", "Not discussed on USFS. ", _xlfn.CONCAT(A224, " (", VLOOKUP(A224, [1]!Table9[#All], 11, FALSE), "; Habitat description: ", C224, ") - Within 1-mi of a CNDDB/SCE/USFS occurrence record (", VLOOKUP(A224, [1]!Table9[#All], 27, FALSE), "). " ))</f>
        <v xml:space="preserve">Not discussed on USFS. </v>
      </c>
      <c r="N224" s="10" t="str">
        <f>IF(D224="No", "-- ", VLOOKUP(A224, [1]!Table9[#All], 29, FALSE))</f>
        <v xml:space="preserve">-- </v>
      </c>
      <c r="O224" s="10" t="str">
        <f>IF(D224="No", "--", VLOOKUP(A224, [1]!Table9[#All], 30, FALSE))</f>
        <v>--</v>
      </c>
      <c r="P224" s="7" t="str">
        <f>IF(D224="No", "Not discussed on USFS. ", IF(VLOOKUP(A224, [1]!Table9[#All], 31, FALSE)="--", "--",  _xlfn.CONCAT(A224, " (", VLOOKUP(A224, [1]!Table9[#All], 11, FALSE), "; Habitat description: ", C224, ") - Within 1-mi of a CNDDB/SCE/USFS occurrence record (", VLOOKUP(A224, [1]!Table9[#All], 31, FALSE), "). " )))</f>
        <v xml:space="preserve">Not discussed on USFS. </v>
      </c>
      <c r="Q224" s="6" t="str">
        <f>IF(D224="No", "Not discussed on USFS. ", IF(VLOOKUP(A224, [1]!Table9[#All], 31, FALSE)="--", "--",  VLOOKUP(A224, [1]!Table9[#All], 32, FALSE)))</f>
        <v xml:space="preserve">Not discussed on USFS. </v>
      </c>
      <c r="R224" s="6" t="str">
        <f>IF(D224="No", "Not discussed on USFS. ", IF(VLOOKUP(A224, [1]!Table9[#All], 31, FALSE)="--", "--", VLOOKUP(A224, [1]!Table9[#All], 33, FALSE)))</f>
        <v xml:space="preserve">Not discussed on USFS. </v>
      </c>
      <c r="S224" s="9" t="s">
        <v>2</v>
      </c>
      <c r="T224" s="8" t="s">
        <v>2</v>
      </c>
      <c r="U224" s="8" t="s">
        <v>2</v>
      </c>
      <c r="V224" s="7" t="s">
        <v>2</v>
      </c>
      <c r="W224" s="6" t="s">
        <v>2</v>
      </c>
      <c r="X224" s="6" t="s">
        <v>2</v>
      </c>
    </row>
    <row r="225" spans="1:24" ht="168" x14ac:dyDescent="0.2">
      <c r="A225" s="20" t="s">
        <v>2153</v>
      </c>
      <c r="B225" s="20" t="str">
        <f>VLOOKUP(A225, [1]!Table9[#All], 2, FALSE)</f>
        <v>Astragalus brauntonii</v>
      </c>
      <c r="C225" s="18" t="str">
        <f>VLOOKUP(A225, [1]!Table9[#All], 13, FALSE)</f>
        <v>disturbed chaparral, coastal sage scrub, and conifer forest</v>
      </c>
      <c r="D225" s="17" t="str">
        <f>IF(ISNUMBER(SEARCH("1",VLOOKUP(A225, [1]!Table9[#All], 4, FALSE))), "Yes", "No")</f>
        <v>Yes</v>
      </c>
      <c r="E225" s="16" t="str">
        <f>VLOOKUP(A225, [1]!Table9[#All], 3, FALSE)</f>
        <v>Plant</v>
      </c>
      <c r="F225" s="15" t="str">
        <f>VLOOKUP(A225, [1]!Table9[#All], 26, FALSE)</f>
        <v>Formula</v>
      </c>
      <c r="G225" s="15" t="str">
        <f>IF(D225="No", "--",VLOOKUP(A225, [1]!Table9[#All], 25, FALSE))</f>
        <v>Work area</v>
      </c>
      <c r="H225" s="14" t="str">
        <f>IF(D225="No", "Not discussed on USFS. ", VLOOKUP(A225, [1]!Table9[#All], 24, FALSE))</f>
        <v>--</v>
      </c>
      <c r="I225" s="14" t="str">
        <f>IF(NOT(ISBLANK(#REF!)),  "Pre-activity Survey Required", "")</f>
        <v>Pre-activity Survey Required</v>
      </c>
      <c r="J225" s="13" t="str">
        <f>IF(D225="No", "Not discussed on USFS. ", _xlfn.CONCAT(A225, " (", VLOOKUP(A225, [1]!Table9[#All], 11, FALSE), "; Habitat description: ", C225, ") - Within 1-mi of a CNDDB/SCE/USFS occurrence record (", VLOOKUP(A225, [1]!Table9[#All], 34, FALSE), "). " ))</f>
        <v xml:space="preserve">Braunton's milk-vetch (FE; CRPR 1B.1, Blooming Period: Mar - Jul; Habitat description: disturbed chaparral, coastal sage scrub, and conifer forest) - Within 1-mi of a CNDDB/SCE/USFS occurrence record (unsuitable habitat). </v>
      </c>
      <c r="K225" s="10" t="str">
        <f>IF(D225="No", "-- ", VLOOKUP(A225, [1]!Table9[#All], 35, FALSE))</f>
        <v xml:space="preserve">RPM Plant 1; 
Standard OMP BMPs. </v>
      </c>
      <c r="L225" s="12" t="str">
        <f>IF(D225="No", "--", VLOOKUP(A225, [1]!Table9[#All], 28, FALSE))</f>
        <v>IIB</v>
      </c>
      <c r="M225" s="11" t="str">
        <f>IF(D225="No", "Not discussed on USFS. ", _xlfn.CONCAT(A225, " (", VLOOKUP(A225, [1]!Table9[#All], 11, FALSE), "; Habitat description: ", C225, ") - Within 1-mi of a CNDDB/SCE/USFS occurrence record (", VLOOKUP(A225, [1]!Table9[#All], 27, FALSE), "). " ))</f>
        <v xml:space="preserve">Braunton's milk-vetch (FE; CRPR 1B.1, Blooming Period: Mar - Jul; Habitat description: disturbed chaparral, coastal sage scrub, and conifer forest) - Within 1-mi of a CNDDB/SCE/USFS occurrence record (habitat present). </v>
      </c>
      <c r="N225" s="10" t="str">
        <f>IF(D225="No", "-- ", VLOOKUP(A225, [1]!Table9[#All], 29, FALSE))</f>
        <v xml:space="preserve">RPM Plant-1-4; 
General Measures and Standard OMP BMPs. </v>
      </c>
      <c r="O225" s="10" t="str">
        <f>IF(D225="No", "--", VLOOKUP(A225, [1]!Table9[#All], 30, FALSE))</f>
        <v xml:space="preserve">Rare Plant Survey and Avoidance (Braunton's milk-vetch): A qualified botanist will conduct a rare plant survey for Braunton's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(Braunton's milk-vetch): Schedule all work in the year rare plant surveys are conducted. Work can occur only after rare plant surveys occur. If work gets delayed for a subsequent year, contact Environmental Services Department. 
General Measures and Standard OMP BMPs. </v>
      </c>
      <c r="P225" s="7" t="str">
        <f>IF(D225="No", "Not discussed on USFS. ", IF(VLOOKUP(A225, [1]!Table9[#All], 31, FALSE)="--", "--",  _xlfn.CONCAT(A225, " (", VLOOKUP(A225, [1]!Table9[#All], 11, FALSE), "; Habitat description: ", C225, ") - Within 1-mi of a CNDDB/SCE/USFS occurrence record (", VLOOKUP(A225, [1]!Table9[#All], 31, FALSE), "). " )))</f>
        <v>--</v>
      </c>
      <c r="Q225" s="6" t="str">
        <f>IF(D225="No", "Not discussed on USFS. ", IF(VLOOKUP(A225, [1]!Table9[#All], 31, FALSE)="--", "--",  VLOOKUP(A225, [1]!Table9[#All], 32, FALSE)))</f>
        <v>--</v>
      </c>
      <c r="R225" s="6" t="str">
        <f>IF(D225="No", "Not discussed on USFS. ", IF(VLOOKUP(A225, [1]!Table9[#All], 31, FALSE)="--", "--", VLOOKUP(A225, [1]!Table9[#All], 33, FALSE)))</f>
        <v>--</v>
      </c>
      <c r="S225" s="9" t="s">
        <v>2</v>
      </c>
      <c r="T225" s="8" t="s">
        <v>2</v>
      </c>
      <c r="U225" s="8" t="s">
        <v>2</v>
      </c>
      <c r="V225" s="7" t="s">
        <v>2</v>
      </c>
      <c r="W225" s="6" t="s">
        <v>2</v>
      </c>
      <c r="X225" s="6" t="s">
        <v>2</v>
      </c>
    </row>
    <row r="226" spans="1:24" ht="48" x14ac:dyDescent="0.2">
      <c r="A226" s="20" t="s">
        <v>2152</v>
      </c>
      <c r="B226" s="20" t="str">
        <f>VLOOKUP(A226, [1]!Table9[#All], 2, FALSE)</f>
        <v>Wolffia brasiliensis</v>
      </c>
      <c r="C226" s="18" t="str">
        <f>VLOOKUP(A226, [1]!Table9[#All], 13, FALSE)</f>
        <v>ponds, wetlands</v>
      </c>
      <c r="D226" s="17" t="str">
        <f>IF(ISNUMBER(SEARCH("1",VLOOKUP(A226, [1]!Table9[#All], 4, FALSE))), "Yes", "No")</f>
        <v>No</v>
      </c>
      <c r="E226" s="16" t="str">
        <f>VLOOKUP(A226, [1]!Table9[#All], 3, FALSE)</f>
        <v>Plant</v>
      </c>
      <c r="F226" s="15" t="str">
        <f>VLOOKUP(A226, [1]!Table9[#All], 26, FALSE)</f>
        <v>Formula</v>
      </c>
      <c r="G226" s="15" t="str">
        <f>IF(D226="No", "--",VLOOKUP(A226, [1]!Table9[#All], 25, FALSE))</f>
        <v>--</v>
      </c>
      <c r="H226" s="14" t="str">
        <f>IF(D226="No", "Not discussed on USFS. ", VLOOKUP(A226, [1]!Table9[#All], 24, FALSE))</f>
        <v xml:space="preserve">Not discussed on USFS. </v>
      </c>
      <c r="I226" s="14" t="str">
        <f>IF(NOT(ISBLANK(#REF!)),  "Pre-activity Survey Required", "")</f>
        <v>Pre-activity Survey Required</v>
      </c>
      <c r="J226" s="13" t="str">
        <f>IF(D226="No", "Not discussed on USFS. ", _xlfn.CONCAT(A226, " (", VLOOKUP(A226, [1]!Table9[#All], 11, FALSE), "; Habitat description: ", C226, ") - Within 1-mi of a CNDDB/SCE/USFS occurrence record (", VLOOKUP(A226, [1]!Table9[#All], 34, FALSE), "). " ))</f>
        <v xml:space="preserve">Not discussed on USFS. </v>
      </c>
      <c r="K226" s="10" t="str">
        <f>IF(D226="No", "-- ", VLOOKUP(A226, [1]!Table9[#All], 35, FALSE))</f>
        <v xml:space="preserve">-- </v>
      </c>
      <c r="L226" s="12" t="str">
        <f>IF(D226="No", "--", VLOOKUP(A226, [1]!Table9[#All], 28, FALSE))</f>
        <v>--</v>
      </c>
      <c r="M226" s="11" t="str">
        <f>IF(D226="No", "Not discussed on USFS. ", _xlfn.CONCAT(A226, " (", VLOOKUP(A226, [1]!Table9[#All], 11, FALSE), "; Habitat description: ", C226, ") - Within 1-mi of a CNDDB/SCE/USFS occurrence record (", VLOOKUP(A226, [1]!Table9[#All], 27, FALSE), "). " ))</f>
        <v xml:space="preserve">Not discussed on USFS. </v>
      </c>
      <c r="N226" s="10" t="str">
        <f>IF(D226="No", "-- ", VLOOKUP(A226, [1]!Table9[#All], 29, FALSE))</f>
        <v xml:space="preserve">-- </v>
      </c>
      <c r="O226" s="10" t="str">
        <f>IF(D226="No", "--", VLOOKUP(A226, [1]!Table9[#All], 30, FALSE))</f>
        <v>--</v>
      </c>
      <c r="P226" s="7" t="str">
        <f>IF(D226="No", "Not discussed on USFS. ", IF(VLOOKUP(A226, [1]!Table9[#All], 31, FALSE)="--", "--",  _xlfn.CONCAT(A226, " (", VLOOKUP(A226, [1]!Table9[#All], 11, FALSE), "; Habitat description: ", C226, ") - Within 1-mi of a CNDDB/SCE/USFS occurrence record (", VLOOKUP(A226, [1]!Table9[#All], 31, FALSE), "). " )))</f>
        <v xml:space="preserve">Not discussed on USFS. </v>
      </c>
      <c r="Q226" s="6" t="str">
        <f>IF(D226="No", "Not discussed on USFS. ", IF(VLOOKUP(A226, [1]!Table9[#All], 31, FALSE)="--", "--",  VLOOKUP(A226, [1]!Table9[#All], 32, FALSE)))</f>
        <v xml:space="preserve">Not discussed on USFS. </v>
      </c>
      <c r="R226" s="6" t="str">
        <f>IF(D226="No", "Not discussed on USFS. ", IF(VLOOKUP(A226, [1]!Table9[#All], 31, FALSE)="--", "--", VLOOKUP(A226, [1]!Table9[#All], 33, FALSE)))</f>
        <v xml:space="preserve">Not discussed on USFS. </v>
      </c>
      <c r="S226" s="9" t="s">
        <v>2</v>
      </c>
      <c r="T226" s="8" t="s">
        <v>2</v>
      </c>
      <c r="U226" s="8" t="s">
        <v>2</v>
      </c>
      <c r="V226" s="7" t="s">
        <v>2</v>
      </c>
      <c r="W226" s="6" t="s">
        <v>2</v>
      </c>
      <c r="X226" s="6" t="s">
        <v>2</v>
      </c>
    </row>
    <row r="227" spans="1:24" ht="156" x14ac:dyDescent="0.2">
      <c r="A227" s="20" t="s">
        <v>2151</v>
      </c>
      <c r="B227" s="20" t="str">
        <f>VLOOKUP(A227, [1]!Table9[#All], 2, FALSE)</f>
        <v>Eriogonum breedlovei var. breedlovei</v>
      </c>
      <c r="C227" s="18" t="str">
        <f>VLOOKUP(A227, [1]!Table9[#All], 13, FALSE)</f>
        <v>conifer forests</v>
      </c>
      <c r="D227" s="17" t="str">
        <f>IF(ISNUMBER(SEARCH("1",VLOOKUP(A227, [1]!Table9[#All], 4, FALSE))), "Yes", "No")</f>
        <v>Yes</v>
      </c>
      <c r="E227" s="16" t="str">
        <f>VLOOKUP(A227, [1]!Table9[#All], 3, FALSE)</f>
        <v>Plant</v>
      </c>
      <c r="F227" s="15" t="str">
        <f>VLOOKUP(A227, [1]!Table9[#All], 26, FALSE)</f>
        <v>Formula</v>
      </c>
      <c r="G227" s="15" t="str">
        <f>IF(D227="No", "--",VLOOKUP(A227, [1]!Table9[#All], 25, FALSE))</f>
        <v>Work area</v>
      </c>
      <c r="H227" s="14" t="str">
        <f>IF(D227="No", "Not discussed on USFS. ", VLOOKUP(A227, [1]!Table9[#All], 24, FALSE))</f>
        <v>--</v>
      </c>
      <c r="I227" s="14" t="str">
        <f>IF(NOT(ISBLANK(#REF!)),  "Pre-activity Survey Required", "")</f>
        <v>Pre-activity Survey Required</v>
      </c>
      <c r="J227" s="13" t="str">
        <f>IF(D227="No", "Not discussed on USFS. ", _xlfn.CONCAT(A227, " (", VLOOKUP(A227, [1]!Table9[#All], 11, FALSE), "; Habitat description: ", C227, ") - Within 1-mi of a CNDDB/SCE/USFS occurrence record (", VLOOKUP(A227, [1]!Table9[#All], 34, FALSE), "). " ))</f>
        <v xml:space="preserve">Breedlove's buckwheat (FSS; CRPR 1B.2, Blooming Period: Jun - Sep; Habitat description: conifer forests) - Within 1-mi of a CNDDB/SCE/USFS occurrence record (unsuitable habitat). </v>
      </c>
      <c r="K227" s="10" t="str">
        <f>IF(D227="No", "-- ", VLOOKUP(A227, [1]!Table9[#All], 35, FALSE))</f>
        <v>Standard OMP BMPs.</v>
      </c>
      <c r="L227" s="12" t="str">
        <f>IF(D227="No", "--", VLOOKUP(A227, [1]!Table9[#All], 28, FALSE))</f>
        <v>IIB</v>
      </c>
      <c r="M227" s="11" t="str">
        <f>IF(D227="No", "Not discussed on USFS. ", _xlfn.CONCAT(A227, " (", VLOOKUP(A227, [1]!Table9[#All], 11, FALSE), "; Habitat description: ", C227, ") - Within 1-mi of a CNDDB/SCE/USFS occurrence record (", VLOOKUP(A227, [1]!Table9[#All], 27, FALSE), "). " ))</f>
        <v xml:space="preserve">Breedlove's buckwheat (FSS; CRPR 1B.2, Blooming Period: Jun - Sep; Habitat description: conifer forests) - Within 1-mi of a CNDDB/SCE/USFS occurrence record (habitat present). </v>
      </c>
      <c r="N227" s="10" t="str">
        <f>IF(D227="No", "-- ", VLOOKUP(A227, [1]!Table9[#All], 29, FALSE))</f>
        <v xml:space="preserve">BE BMP Plant-1(a)(c-d); 
General Measures and Standard OMP BMPs. </v>
      </c>
      <c r="O227" s="10" t="str">
        <f>IF(D227="No", "--", VLOOKUP(A227, [1]!Table9[#All], 30, FALSE))</f>
        <v xml:space="preserve">Pre-Activity Survey (Breedlove's buckwheat): A biological survey is required. 
FSS Plant Avoidance (Breedlove's buckwheat): If Breedlove's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7" s="7" t="str">
        <f>IF(D227="No", "Not discussed on USFS. ", IF(VLOOKUP(A227, [1]!Table9[#All], 31, FALSE)="--", "--",  _xlfn.CONCAT(A227, " (", VLOOKUP(A227, [1]!Table9[#All], 11, FALSE), "; Habitat description: ", C227, ") - Within 1-mi of a CNDDB/SCE/USFS occurrence record (", VLOOKUP(A227, [1]!Table9[#All], 31, FALSE), "). " )))</f>
        <v>--</v>
      </c>
      <c r="Q227" s="6" t="str">
        <f>IF(D227="No", "Not discussed on USFS. ", IF(VLOOKUP(A227, [1]!Table9[#All], 31, FALSE)="--", "--",  VLOOKUP(A227, [1]!Table9[#All], 32, FALSE)))</f>
        <v>--</v>
      </c>
      <c r="R227" s="6" t="str">
        <f>IF(D227="No", "Not discussed on USFS. ", IF(VLOOKUP(A227, [1]!Table9[#All], 31, FALSE)="--", "--", VLOOKUP(A227, [1]!Table9[#All], 33, FALSE)))</f>
        <v>--</v>
      </c>
      <c r="S227" s="9" t="s">
        <v>2</v>
      </c>
      <c r="T227" s="8" t="s">
        <v>2</v>
      </c>
      <c r="U227" s="8" t="s">
        <v>2</v>
      </c>
      <c r="V227" s="7" t="s">
        <v>2</v>
      </c>
      <c r="W227" s="6" t="s">
        <v>2</v>
      </c>
      <c r="X227" s="6" t="s">
        <v>2</v>
      </c>
    </row>
    <row r="228" spans="1:24" ht="156" x14ac:dyDescent="0.2">
      <c r="A228" s="20" t="s">
        <v>2150</v>
      </c>
      <c r="B228" s="20" t="str">
        <f>VLOOKUP(A228, [1]!Table9[#All], 2, FALSE)</f>
        <v>Chorizanthe breweri</v>
      </c>
      <c r="C228" s="18" t="str">
        <f>VLOOKUP(A228, [1]!Table9[#All], 13, FALSE)</f>
        <v>gravel or rocks, chaparral, and conifer forests</v>
      </c>
      <c r="D228" s="17" t="str">
        <f>IF(ISNUMBER(SEARCH("1",VLOOKUP(A228, [1]!Table9[#All], 4, FALSE))), "Yes", "No")</f>
        <v>Yes</v>
      </c>
      <c r="E228" s="16" t="str">
        <f>VLOOKUP(A228, [1]!Table9[#All], 3, FALSE)</f>
        <v>Plant</v>
      </c>
      <c r="F228" s="15" t="str">
        <f>VLOOKUP(A228, [1]!Table9[#All], 26, FALSE)</f>
        <v>Formula</v>
      </c>
      <c r="G228" s="15" t="str">
        <f>IF(D228="No", "--",VLOOKUP(A228, [1]!Table9[#All], 25, FALSE))</f>
        <v>Work area</v>
      </c>
      <c r="H228" s="14" t="str">
        <f>IF(D228="No", "Not discussed on USFS. ", VLOOKUP(A228, [1]!Table9[#All], 24, FALSE))</f>
        <v>--</v>
      </c>
      <c r="I228" s="14" t="str">
        <f>IF(NOT(ISBLANK(#REF!)),  "Pre-activity Survey Required", "")</f>
        <v>Pre-activity Survey Required</v>
      </c>
      <c r="J228" s="13" t="str">
        <f>IF(D228="No", "Not discussed on USFS. ", _xlfn.CONCAT(A228, " (", VLOOKUP(A228, [1]!Table9[#All], 11, FALSE), "; Habitat description: ", C228, ") - Within 1-mi of a CNDDB/SCE/USFS occurrence record (", VLOOKUP(A228, [1]!Table9[#All], 34, FALSE), "). " ))</f>
        <v xml:space="preserve">Brewer's spineflower (FSS; BLM:S; CRPR 1B.3, Blooming Period: Mar - Jul; Habitat description: gravel or rocks, chaparral, and conifer forests) - Within 1-mi of a CNDDB/SCE/USFS occurrence record (unsuitable habitat). </v>
      </c>
      <c r="K228" s="10" t="str">
        <f>IF(D228="No", "-- ", VLOOKUP(A228, [1]!Table9[#All], 35, FALSE))</f>
        <v>Standard OMP BMPs.</v>
      </c>
      <c r="L228" s="12" t="str">
        <f>IF(D228="No", "--", VLOOKUP(A228, [1]!Table9[#All], 28, FALSE))</f>
        <v>IIB</v>
      </c>
      <c r="M228" s="11" t="str">
        <f>IF(D228="No", "Not discussed on USFS. ", _xlfn.CONCAT(A228, " (", VLOOKUP(A228, [1]!Table9[#All], 11, FALSE), "; Habitat description: ", C228, ") - Within 1-mi of a CNDDB/SCE/USFS occurrence record (", VLOOKUP(A228, [1]!Table9[#All], 27, FALSE), "). " ))</f>
        <v xml:space="preserve">Brewer's spineflower (FSS; BLM:S; CRPR 1B.3, Blooming Period: Mar - Jul; Habitat description: gravel or rocks, chaparral, and conifer forests) - Within 1-mi of a CNDDB/SCE/USFS occurrence record (habitat present). </v>
      </c>
      <c r="N228" s="10" t="str">
        <f>IF(D228="No", "-- ", VLOOKUP(A228, [1]!Table9[#All], 29, FALSE))</f>
        <v xml:space="preserve">BE BMP Plant-1(a)(c-d); 
General Measures and Standard OMP BMPs. </v>
      </c>
      <c r="O228" s="10" t="str">
        <f>IF(D228="No", "--", VLOOKUP(A228, [1]!Table9[#All], 30, FALSE))</f>
        <v xml:space="preserve">Pre-Activity Survey (Brewer's spineflower): A biological survey is required. 
FSS Plant Avoidance (Brewer's spineflower): If Brewer's spineflower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8" s="7" t="str">
        <f>IF(D228="No", "Not discussed on USFS. ", IF(VLOOKUP(A228, [1]!Table9[#All], 31, FALSE)="--", "--",  _xlfn.CONCAT(A228, " (", VLOOKUP(A228, [1]!Table9[#All], 11, FALSE), "; Habitat description: ", C228, ") - Within 1-mi of a CNDDB/SCE/USFS occurrence record (", VLOOKUP(A228, [1]!Table9[#All], 31, FALSE), "). " )))</f>
        <v>--</v>
      </c>
      <c r="Q228" s="6" t="str">
        <f>IF(D228="No", "Not discussed on USFS. ", IF(VLOOKUP(A228, [1]!Table9[#All], 31, FALSE)="--", "--",  VLOOKUP(A228, [1]!Table9[#All], 32, FALSE)))</f>
        <v>--</v>
      </c>
      <c r="R228" s="6" t="str">
        <f>IF(D228="No", "Not discussed on USFS. ", IF(VLOOKUP(A228, [1]!Table9[#All], 31, FALSE)="--", "--", VLOOKUP(A228, [1]!Table9[#All], 33, FALSE)))</f>
        <v>--</v>
      </c>
      <c r="S228" s="9" t="s">
        <v>2</v>
      </c>
      <c r="T228" s="8" t="s">
        <v>2</v>
      </c>
      <c r="U228" s="8" t="s">
        <v>2</v>
      </c>
      <c r="V228" s="7" t="s">
        <v>2</v>
      </c>
      <c r="W228" s="6" t="s">
        <v>2</v>
      </c>
      <c r="X228" s="6" t="s">
        <v>2</v>
      </c>
    </row>
    <row r="229" spans="1:24" ht="48" x14ac:dyDescent="0.2">
      <c r="A229" s="20" t="s">
        <v>2149</v>
      </c>
      <c r="B229" s="20" t="str">
        <f>VLOOKUP(A229, [1]!Table9[#All], 2, FALSE)</f>
        <v>Hesperolinon breweri</v>
      </c>
      <c r="C229" s="18" t="str">
        <f>VLOOKUP(A229, [1]!Table9[#All], 13, FALSE)</f>
        <v>chaparral or grassland</v>
      </c>
      <c r="D229" s="17" t="str">
        <f>IF(ISNUMBER(SEARCH("1",VLOOKUP(A229, [1]!Table9[#All], 4, FALSE))), "Yes", "No")</f>
        <v>No</v>
      </c>
      <c r="E229" s="16" t="str">
        <f>VLOOKUP(A229, [1]!Table9[#All], 3, FALSE)</f>
        <v>Plant</v>
      </c>
      <c r="F229" s="15" t="str">
        <f>VLOOKUP(A229, [1]!Table9[#All], 26, FALSE)</f>
        <v>Formula</v>
      </c>
      <c r="G229" s="15" t="str">
        <f>IF(D229="No", "--",VLOOKUP(A229, [1]!Table9[#All], 25, FALSE))</f>
        <v>--</v>
      </c>
      <c r="H229" s="14" t="str">
        <f>IF(D229="No", "Not discussed on USFS. ", VLOOKUP(A229, [1]!Table9[#All], 24, FALSE))</f>
        <v xml:space="preserve">Not discussed on USFS. </v>
      </c>
      <c r="I229" s="14" t="str">
        <f>IF(NOT(ISBLANK(#REF!)),  "Pre-activity Survey Required", "")</f>
        <v>Pre-activity Survey Required</v>
      </c>
      <c r="J229" s="13" t="str">
        <f>IF(D229="No", "Not discussed on USFS. ", _xlfn.CONCAT(A229, " (", VLOOKUP(A229, [1]!Table9[#All], 11, FALSE), "; Habitat description: ", C229, ") - Within 1-mi of a CNDDB/SCE/USFS occurrence record (", VLOOKUP(A229, [1]!Table9[#All], 34, FALSE), "). " ))</f>
        <v xml:space="preserve">Not discussed on USFS. </v>
      </c>
      <c r="K229" s="10" t="str">
        <f>IF(D229="No", "-- ", VLOOKUP(A229, [1]!Table9[#All], 35, FALSE))</f>
        <v xml:space="preserve">-- </v>
      </c>
      <c r="L229" s="12" t="str">
        <f>IF(D229="No", "--", VLOOKUP(A229, [1]!Table9[#All], 28, FALSE))</f>
        <v>--</v>
      </c>
      <c r="M229" s="11" t="str">
        <f>IF(D229="No", "Not discussed on USFS. ", _xlfn.CONCAT(A229, " (", VLOOKUP(A229, [1]!Table9[#All], 11, FALSE), "; Habitat description: ", C229, ") - Within 1-mi of a CNDDB/SCE/USFS occurrence record (", VLOOKUP(A229, [1]!Table9[#All], 27, FALSE), "). " ))</f>
        <v xml:space="preserve">Not discussed on USFS. </v>
      </c>
      <c r="N229" s="10" t="str">
        <f>IF(D229="No", "-- ", VLOOKUP(A229, [1]!Table9[#All], 29, FALSE))</f>
        <v xml:space="preserve">-- </v>
      </c>
      <c r="O229" s="10" t="str">
        <f>IF(D229="No", "--", VLOOKUP(A229, [1]!Table9[#All], 30, FALSE))</f>
        <v>--</v>
      </c>
      <c r="P229" s="7" t="str">
        <f>IF(D229="No", "Not discussed on USFS. ", IF(VLOOKUP(A229, [1]!Table9[#All], 31, FALSE)="--", "--",  _xlfn.CONCAT(A229, " (", VLOOKUP(A229, [1]!Table9[#All], 11, FALSE), "; Habitat description: ", C229, ") - Within 1-mi of a CNDDB/SCE/USFS occurrence record (", VLOOKUP(A229, [1]!Table9[#All], 31, FALSE), "). " )))</f>
        <v xml:space="preserve">Not discussed on USFS. </v>
      </c>
      <c r="Q229" s="6" t="str">
        <f>IF(D229="No", "Not discussed on USFS. ", IF(VLOOKUP(A229, [1]!Table9[#All], 31, FALSE)="--", "--",  VLOOKUP(A229, [1]!Table9[#All], 32, FALSE)))</f>
        <v xml:space="preserve">Not discussed on USFS. </v>
      </c>
      <c r="R229" s="6" t="str">
        <f>IF(D229="No", "Not discussed on USFS. ", IF(VLOOKUP(A229, [1]!Table9[#All], 31, FALSE)="--", "--", VLOOKUP(A229, [1]!Table9[#All], 33, FALSE)))</f>
        <v xml:space="preserve">Not discussed on USFS. </v>
      </c>
      <c r="S229" s="9" t="s">
        <v>2</v>
      </c>
      <c r="T229" s="8" t="s">
        <v>2</v>
      </c>
      <c r="U229" s="8" t="s">
        <v>2</v>
      </c>
      <c r="V229" s="7" t="s">
        <v>2</v>
      </c>
      <c r="W229" s="6" t="s">
        <v>2</v>
      </c>
      <c r="X229" s="6" t="s">
        <v>2</v>
      </c>
    </row>
    <row r="230" spans="1:24" ht="48" x14ac:dyDescent="0.2">
      <c r="A230" s="20" t="s">
        <v>2148</v>
      </c>
      <c r="B230" s="20" t="str">
        <f>VLOOKUP(A230, [1]!Table9[#All], 2, FALSE)</f>
        <v>Dudleya virens ssp. virens</v>
      </c>
      <c r="C230" s="18" t="str">
        <f>VLOOKUP(A230, [1]!Table9[#All], 13, FALSE)</f>
        <v>rocks, cliffs, coastal flats</v>
      </c>
      <c r="D230" s="17" t="str">
        <f>IF(ISNUMBER(SEARCH("1",VLOOKUP(A230, [1]!Table9[#All], 4, FALSE))), "Yes", "No")</f>
        <v>No</v>
      </c>
      <c r="E230" s="16" t="str">
        <f>VLOOKUP(A230, [1]!Table9[#All], 3, FALSE)</f>
        <v>Plant</v>
      </c>
      <c r="F230" s="15" t="str">
        <f>VLOOKUP(A230, [1]!Table9[#All], 26, FALSE)</f>
        <v>Formula</v>
      </c>
      <c r="G230" s="15" t="str">
        <f>IF(D230="No", "--",VLOOKUP(A230, [1]!Table9[#All], 25, FALSE))</f>
        <v>--</v>
      </c>
      <c r="H230" s="14" t="str">
        <f>IF(D230="No", "Not discussed on USFS. ", VLOOKUP(A230, [1]!Table9[#All], 24, FALSE))</f>
        <v xml:space="preserve">Not discussed on USFS. </v>
      </c>
      <c r="I230" s="14" t="str">
        <f>IF(NOT(ISBLANK(#REF!)),  "Pre-activity Survey Required", "")</f>
        <v>Pre-activity Survey Required</v>
      </c>
      <c r="J230" s="13" t="str">
        <f>IF(D230="No", "Not discussed on USFS. ", _xlfn.CONCAT(A230, " (", VLOOKUP(A230, [1]!Table9[#All], 11, FALSE), "; Habitat description: ", C230, ") - Within 1-mi of a CNDDB/SCE/USFS occurrence record (", VLOOKUP(A230, [1]!Table9[#All], 34, FALSE), "). " ))</f>
        <v xml:space="preserve">Not discussed on USFS. </v>
      </c>
      <c r="K230" s="10" t="str">
        <f>IF(D230="No", "-- ", VLOOKUP(A230, [1]!Table9[#All], 35, FALSE))</f>
        <v xml:space="preserve">-- </v>
      </c>
      <c r="L230" s="12" t="str">
        <f>IF(D230="No", "--", VLOOKUP(A230, [1]!Table9[#All], 28, FALSE))</f>
        <v>--</v>
      </c>
      <c r="M230" s="11" t="str">
        <f>IF(D230="No", "Not discussed on USFS. ", _xlfn.CONCAT(A230, " (", VLOOKUP(A230, [1]!Table9[#All], 11, FALSE), "; Habitat description: ", C230, ") - Within 1-mi of a CNDDB/SCE/USFS occurrence record (", VLOOKUP(A230, [1]!Table9[#All], 27, FALSE), "). " ))</f>
        <v xml:space="preserve">Not discussed on USFS. </v>
      </c>
      <c r="N230" s="10" t="str">
        <f>IF(D230="No", "-- ", VLOOKUP(A230, [1]!Table9[#All], 29, FALSE))</f>
        <v xml:space="preserve">-- </v>
      </c>
      <c r="O230" s="10" t="str">
        <f>IF(D230="No", "--", VLOOKUP(A230, [1]!Table9[#All], 30, FALSE))</f>
        <v>--</v>
      </c>
      <c r="P230" s="7" t="str">
        <f>IF(D230="No", "Not discussed on USFS. ", IF(VLOOKUP(A230, [1]!Table9[#All], 31, FALSE)="--", "--",  _xlfn.CONCAT(A230, " (", VLOOKUP(A230, [1]!Table9[#All], 11, FALSE), "; Habitat description: ", C230, ") - Within 1-mi of a CNDDB/SCE/USFS occurrence record (", VLOOKUP(A230, [1]!Table9[#All], 31, FALSE), "). " )))</f>
        <v xml:space="preserve">Not discussed on USFS. </v>
      </c>
      <c r="Q230" s="6" t="str">
        <f>IF(D230="No", "Not discussed on USFS. ", IF(VLOOKUP(A230, [1]!Table9[#All], 31, FALSE)="--", "--",  VLOOKUP(A230, [1]!Table9[#All], 32, FALSE)))</f>
        <v xml:space="preserve">Not discussed on USFS. </v>
      </c>
      <c r="R230" s="6" t="str">
        <f>IF(D230="No", "Not discussed on USFS. ", IF(VLOOKUP(A230, [1]!Table9[#All], 31, FALSE)="--", "--", VLOOKUP(A230, [1]!Table9[#All], 33, FALSE)))</f>
        <v xml:space="preserve">Not discussed on USFS. </v>
      </c>
      <c r="S230" s="9" t="s">
        <v>2</v>
      </c>
      <c r="T230" s="8" t="s">
        <v>2</v>
      </c>
      <c r="U230" s="8" t="s">
        <v>2</v>
      </c>
      <c r="V230" s="7" t="s">
        <v>2</v>
      </c>
      <c r="W230" s="6" t="s">
        <v>2</v>
      </c>
      <c r="X230" s="6" t="s">
        <v>2</v>
      </c>
    </row>
    <row r="231" spans="1:24" ht="48" x14ac:dyDescent="0.2">
      <c r="A231" s="20" t="s">
        <v>2147</v>
      </c>
      <c r="B231" s="20" t="str">
        <f>VLOOKUP(A231, [1]!Table9[#All], 2, FALSE)</f>
        <v>Carex leptalea</v>
      </c>
      <c r="C231" s="18" t="str">
        <f>VLOOKUP(A231, [1]!Table9[#All], 13, FALSE)</f>
        <v>wetlands, wet meadows</v>
      </c>
      <c r="D231" s="17" t="str">
        <f>IF(ISNUMBER(SEARCH("1",VLOOKUP(A231, [1]!Table9[#All], 4, FALSE))), "Yes", "No")</f>
        <v>No</v>
      </c>
      <c r="E231" s="16" t="str">
        <f>VLOOKUP(A231, [1]!Table9[#All], 3, FALSE)</f>
        <v>Plant</v>
      </c>
      <c r="F231" s="15" t="str">
        <f>VLOOKUP(A231, [1]!Table9[#All], 26, FALSE)</f>
        <v>Formula</v>
      </c>
      <c r="G231" s="15" t="str">
        <f>IF(D231="No", "--",VLOOKUP(A231, [1]!Table9[#All], 25, FALSE))</f>
        <v>--</v>
      </c>
      <c r="H231" s="14" t="str">
        <f>IF(D231="No", "Not discussed on USFS. ", VLOOKUP(A231, [1]!Table9[#All], 24, FALSE))</f>
        <v xml:space="preserve">Not discussed on USFS. </v>
      </c>
      <c r="I231" s="14" t="str">
        <f>IF(NOT(ISBLANK(#REF!)),  "Pre-activity Survey Required", "")</f>
        <v>Pre-activity Survey Required</v>
      </c>
      <c r="J231" s="13" t="str">
        <f>IF(D231="No", "Not discussed on USFS. ", _xlfn.CONCAT(A231, " (", VLOOKUP(A231, [1]!Table9[#All], 11, FALSE), "; Habitat description: ", C231, ") - Within 1-mi of a CNDDB/SCE/USFS occurrence record (", VLOOKUP(A231, [1]!Table9[#All], 34, FALSE), "). " ))</f>
        <v xml:space="preserve">Not discussed on USFS. </v>
      </c>
      <c r="K231" s="10" t="str">
        <f>IF(D231="No", "-- ", VLOOKUP(A231, [1]!Table9[#All], 35, FALSE))</f>
        <v xml:space="preserve">-- </v>
      </c>
      <c r="L231" s="12" t="str">
        <f>IF(D231="No", "--", VLOOKUP(A231, [1]!Table9[#All], 28, FALSE))</f>
        <v>--</v>
      </c>
      <c r="M231" s="11" t="str">
        <f>IF(D231="No", "Not discussed on USFS. ", _xlfn.CONCAT(A231, " (", VLOOKUP(A231, [1]!Table9[#All], 11, FALSE), "; Habitat description: ", C231, ") - Within 1-mi of a CNDDB/SCE/USFS occurrence record (", VLOOKUP(A231, [1]!Table9[#All], 27, FALSE), "). " ))</f>
        <v xml:space="preserve">Not discussed on USFS. </v>
      </c>
      <c r="N231" s="10" t="str">
        <f>IF(D231="No", "-- ", VLOOKUP(A231, [1]!Table9[#All], 29, FALSE))</f>
        <v xml:space="preserve">-- </v>
      </c>
      <c r="O231" s="10" t="str">
        <f>IF(D231="No", "--", VLOOKUP(A231, [1]!Table9[#All], 30, FALSE))</f>
        <v>--</v>
      </c>
      <c r="P231" s="7" t="str">
        <f>IF(D231="No", "Not discussed on USFS. ", IF(VLOOKUP(A231, [1]!Table9[#All], 31, FALSE)="--", "--",  _xlfn.CONCAT(A231, " (", VLOOKUP(A231, [1]!Table9[#All], 11, FALSE), "; Habitat description: ", C231, ") - Within 1-mi of a CNDDB/SCE/USFS occurrence record (", VLOOKUP(A231, [1]!Table9[#All], 31, FALSE), "). " )))</f>
        <v xml:space="preserve">Not discussed on USFS. </v>
      </c>
      <c r="Q231" s="6" t="str">
        <f>IF(D231="No", "Not discussed on USFS. ", IF(VLOOKUP(A231, [1]!Table9[#All], 31, FALSE)="--", "--",  VLOOKUP(A231, [1]!Table9[#All], 32, FALSE)))</f>
        <v xml:space="preserve">Not discussed on USFS. </v>
      </c>
      <c r="R231" s="6" t="str">
        <f>IF(D231="No", "Not discussed on USFS. ", IF(VLOOKUP(A231, [1]!Table9[#All], 31, FALSE)="--", "--", VLOOKUP(A231, [1]!Table9[#All], 33, FALSE)))</f>
        <v xml:space="preserve">Not discussed on USFS. </v>
      </c>
      <c r="S231" s="9" t="s">
        <v>2</v>
      </c>
      <c r="T231" s="8" t="s">
        <v>2</v>
      </c>
      <c r="U231" s="8" t="s">
        <v>2</v>
      </c>
      <c r="V231" s="7" t="s">
        <v>2</v>
      </c>
      <c r="W231" s="6" t="s">
        <v>2</v>
      </c>
      <c r="X231" s="6" t="s">
        <v>2</v>
      </c>
    </row>
    <row r="232" spans="1:24" ht="144" x14ac:dyDescent="0.2">
      <c r="A232" s="20" t="s">
        <v>2146</v>
      </c>
      <c r="B232" s="20" t="str">
        <f>VLOOKUP(A232, [1]!Table9[#All], 2, FALSE)</f>
        <v>Oreocarya roosiorum</v>
      </c>
      <c r="C232" s="18" t="str">
        <f>VLOOKUP(A232, [1]!Table9[#All], 13, FALSE)</f>
        <v>rocky, dry meadows in open conifer forest</v>
      </c>
      <c r="D232" s="17" t="str">
        <f>IF(ISNUMBER(SEARCH("1",VLOOKUP(A232, [1]!Table9[#All], 4, FALSE))), "Yes", "No")</f>
        <v>Yes</v>
      </c>
      <c r="E232" s="16" t="str">
        <f>VLOOKUP(A232, [1]!Table9[#All], 3, FALSE)</f>
        <v>Plant</v>
      </c>
      <c r="F232" s="15" t="str">
        <f>VLOOKUP(A232, [1]!Table9[#All], 26, FALSE)</f>
        <v>Formula</v>
      </c>
      <c r="G232" s="15" t="str">
        <f>IF(D232="No", "--",VLOOKUP(A232, [1]!Table9[#All], 25, FALSE))</f>
        <v>Work area</v>
      </c>
      <c r="H232" s="14" t="str">
        <f>IF(D232="No", "Not discussed on USFS. ", VLOOKUP(A232, [1]!Table9[#All], 24, FALSE))</f>
        <v>--</v>
      </c>
      <c r="I232" s="14" t="str">
        <f>IF(NOT(ISBLANK(#REF!)),  "Pre-activity Survey Required", "")</f>
        <v>Pre-activity Survey Required</v>
      </c>
      <c r="J232" s="13" t="str">
        <f>IF(D232="No", "Not discussed on USFS. ", _xlfn.CONCAT(A232, " (", VLOOKUP(A232, [1]!Table9[#All], 11, FALSE), "; Habitat description: ", C232, ") - Within 1-mi of a CNDDB/SCE/USFS occurrence record (", VLOOKUP(A232, [1]!Table9[#All], 34, FALSE), "). " ))</f>
        <v xml:space="preserve">bristlecone cryptantha (SR; FSS; BLM:S; CRPR 1B.2, Blooming Period: Jun - Jul; Habitat description: rocky, dry meadows in open conifer forest) - Within 1-mi of a CNDDB/SCE/USFS occurrence record (unsuitable habitat). </v>
      </c>
      <c r="K232" s="10" t="str">
        <f>IF(D232="No", "-- ", VLOOKUP(A232, [1]!Table9[#All], 35, FALSE))</f>
        <v>Standard OMP BMPs.</v>
      </c>
      <c r="L232" s="12" t="str">
        <f>IF(D232="No", "--", VLOOKUP(A232, [1]!Table9[#All], 28, FALSE))</f>
        <v>IIB</v>
      </c>
      <c r="M232" s="11" t="str">
        <f>IF(D232="No", "Not discussed on USFS. ", _xlfn.CONCAT(A232, " (", VLOOKUP(A232, [1]!Table9[#All], 11, FALSE), "; Habitat description: ", C232, ") - Within 1-mi of a CNDDB/SCE/USFS occurrence record (", VLOOKUP(A232, [1]!Table9[#All], 27, FALSE), "). " ))</f>
        <v xml:space="preserve">bristlecone cryptantha (SR; FSS; BLM:S; CRPR 1B.2, Blooming Period: Jun - Jul; Habitat description: rocky, dry meadows in open conifer forest) - Within 1-mi of a CNDDB/SCE/USFS occurrence record (habitat present). </v>
      </c>
      <c r="N232" s="10" t="str">
        <f>IF(D232="No", "-- ", VLOOKUP(A232, [1]!Table9[#All], 29, FALSE))</f>
        <v xml:space="preserve">BE BMP Plant-1(a); 
General Measures and Standard OMP BMPs. </v>
      </c>
      <c r="O232" s="10" t="str">
        <f>IF(D232="No", "--", VLOOKUP(A232, [1]!Table9[#All], 30, FALSE))</f>
        <v xml:space="preserve">Pre-Activity Survey (bristlecone cryptantha): A biological survey is required. 
State Threatened Plant Avoidance (bristlecone cryptantha): If bristlecone cryptanthais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32" s="7" t="str">
        <f>IF(D232="No", "Not discussed on USFS. ", IF(VLOOKUP(A232, [1]!Table9[#All], 31, FALSE)="--", "--",  _xlfn.CONCAT(A232, " (", VLOOKUP(A232, [1]!Table9[#All], 11, FALSE), "; Habitat description: ", C232, ") - Within 1-mi of a CNDDB/SCE/USFS occurrence record (", VLOOKUP(A232, [1]!Table9[#All], 31, FALSE), "). " )))</f>
        <v>--</v>
      </c>
      <c r="Q232" s="6" t="str">
        <f>IF(D232="No", "Not discussed on USFS. ", IF(VLOOKUP(A232, [1]!Table9[#All], 31, FALSE)="--", "--",  VLOOKUP(A232, [1]!Table9[#All], 32, FALSE)))</f>
        <v>--</v>
      </c>
      <c r="R232" s="6" t="str">
        <f>IF(D232="No", "Not discussed on USFS. ", IF(VLOOKUP(A232, [1]!Table9[#All], 31, FALSE)="--", "--", VLOOKUP(A232, [1]!Table9[#All], 33, FALSE)))</f>
        <v>--</v>
      </c>
      <c r="S232" s="9" t="s">
        <v>2</v>
      </c>
      <c r="T232" s="8" t="s">
        <v>2</v>
      </c>
      <c r="U232" s="8" t="s">
        <v>2</v>
      </c>
      <c r="V232" s="7" t="s">
        <v>2</v>
      </c>
      <c r="W232" s="6" t="s">
        <v>2</v>
      </c>
      <c r="X232" s="6" t="s">
        <v>2</v>
      </c>
    </row>
    <row r="233" spans="1:24" ht="156" x14ac:dyDescent="0.2">
      <c r="A233" s="20" t="s">
        <v>2145</v>
      </c>
      <c r="B233" s="20" t="str">
        <f>VLOOKUP(A233, [1]!Table9[#All], 2, FALSE)</f>
        <v>Abies bracteata</v>
      </c>
      <c r="C233" s="18" t="str">
        <f>VLOOKUP(A233, [1]!Table9[#All], 13, FALSE)</f>
        <v>steep, rocky, fire-resistant slopes, generally in canyon-live-oak phase of mixed-evergreen forest</v>
      </c>
      <c r="D233" s="17" t="str">
        <f>IF(ISNUMBER(SEARCH("1",VLOOKUP(A233, [1]!Table9[#All], 4, FALSE))), "Yes", "No")</f>
        <v>Yes</v>
      </c>
      <c r="E233" s="16" t="str">
        <f>VLOOKUP(A233, [1]!Table9[#All], 3, FALSE)</f>
        <v>Plant</v>
      </c>
      <c r="F233" s="15" t="str">
        <f>VLOOKUP(A233, [1]!Table9[#All], 26, FALSE)</f>
        <v>Formula</v>
      </c>
      <c r="G233" s="15" t="str">
        <f>IF(D233="No", "--",VLOOKUP(A233, [1]!Table9[#All], 25, FALSE))</f>
        <v>Work area</v>
      </c>
      <c r="H233" s="14" t="str">
        <f>IF(D233="No", "Not discussed on USFS. ", VLOOKUP(A233, [1]!Table9[#All], 24, FALSE))</f>
        <v>--</v>
      </c>
      <c r="I233" s="14" t="str">
        <f>IF(NOT(ISBLANK(#REF!)),  "Pre-activity Survey Required", "")</f>
        <v>Pre-activity Survey Required</v>
      </c>
      <c r="J233" s="13" t="str">
        <f>IF(D233="No", "Not discussed on USFS. ", _xlfn.CONCAT(A233, " (", VLOOKUP(A233, [1]!Table9[#All], 11, FALSE), "; Habitat description: ", C233, ") - Within 1-mi of a CNDDB/SCE/USFS occurrence record (", VLOOKUP(A233, [1]!Table9[#All], 34, FALSE), "). " ))</f>
        <v xml:space="preserve">bristlecone fir (FSS; CRPR 1B.3; Habitat description: steep, rocky, fire-resistant slopes, generally in canyon-live-oak phase of mixed-evergreen forest) - Within 1-mi of a CNDDB/SCE/USFS occurrence record (unsuitable habitat). </v>
      </c>
      <c r="K233" s="10" t="str">
        <f>IF(D233="No", "-- ", VLOOKUP(A233, [1]!Table9[#All], 35, FALSE))</f>
        <v>Standard OMP BMPs.</v>
      </c>
      <c r="L233" s="12" t="str">
        <f>IF(D233="No", "--", VLOOKUP(A233, [1]!Table9[#All], 28, FALSE))</f>
        <v>IIB</v>
      </c>
      <c r="M233" s="11" t="str">
        <f>IF(D233="No", "Not discussed on USFS. ", _xlfn.CONCAT(A233, " (", VLOOKUP(A233, [1]!Table9[#All], 11, FALSE), "; Habitat description: ", C233, ") - Within 1-mi of a CNDDB/SCE/USFS occurrence record (", VLOOKUP(A233, [1]!Table9[#All], 27, FALSE), "). " ))</f>
        <v xml:space="preserve">bristlecone fir (FSS; CRPR 1B.3; Habitat description: steep, rocky, fire-resistant slopes, generally in canyon-live-oak phase of mixed-evergreen forest) - Within 1-mi of a CNDDB/SCE/USFS occurrence record (habitat present). </v>
      </c>
      <c r="N233" s="10" t="str">
        <f>IF(D233="No", "-- ", VLOOKUP(A233, [1]!Table9[#All], 29, FALSE))</f>
        <v xml:space="preserve">BE BMP Plant-1(a)(c-d); 
General Measures and Standard OMP BMPs. </v>
      </c>
      <c r="O233" s="10" t="str">
        <f>IF(D233="No", "--", VLOOKUP(A233, [1]!Table9[#All], 30, FALSE))</f>
        <v xml:space="preserve">Pre-Activity Survey (bristlecone fir): A biological survey is required. 
FSS Plant Avoidance (bristlecone fir): If bristlecone fir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3" s="7" t="str">
        <f>IF(D233="No", "Not discussed on USFS. ", IF(VLOOKUP(A233, [1]!Table9[#All], 31, FALSE)="--", "--",  _xlfn.CONCAT(A233, " (", VLOOKUP(A233, [1]!Table9[#All], 11, FALSE), "; Habitat description: ", C233, ") - Within 1-mi of a CNDDB/SCE/USFS occurrence record (", VLOOKUP(A233, [1]!Table9[#All], 31, FALSE), "). " )))</f>
        <v>--</v>
      </c>
      <c r="Q233" s="6" t="str">
        <f>IF(D233="No", "Not discussed on USFS. ", IF(VLOOKUP(A233, [1]!Table9[#All], 31, FALSE)="--", "--",  VLOOKUP(A233, [1]!Table9[#All], 32, FALSE)))</f>
        <v>--</v>
      </c>
      <c r="R233" s="6" t="str">
        <f>IF(D233="No", "Not discussed on USFS. ", IF(VLOOKUP(A233, [1]!Table9[#All], 31, FALSE)="--", "--", VLOOKUP(A233, [1]!Table9[#All], 33, FALSE)))</f>
        <v>--</v>
      </c>
      <c r="S233" s="9" t="s">
        <v>2</v>
      </c>
      <c r="T233" s="8" t="s">
        <v>2</v>
      </c>
      <c r="U233" s="8" t="s">
        <v>2</v>
      </c>
      <c r="V233" s="7" t="s">
        <v>2</v>
      </c>
      <c r="W233" s="6" t="s">
        <v>2</v>
      </c>
      <c r="X233" s="6" t="s">
        <v>2</v>
      </c>
    </row>
    <row r="234" spans="1:24" ht="48" x14ac:dyDescent="0.2">
      <c r="A234" s="20" t="s">
        <v>2144</v>
      </c>
      <c r="B234" s="20" t="str">
        <f>VLOOKUP(A234, [1]!Table9[#All], 2, FALSE)</f>
        <v>Carex comosa</v>
      </c>
      <c r="C234" s="18" t="str">
        <f>VLOOKUP(A234, [1]!Table9[#All], 13, FALSE)</f>
        <v>wetlands, lake margins, edges</v>
      </c>
      <c r="D234" s="17" t="str">
        <f>IF(ISNUMBER(SEARCH("1",VLOOKUP(A234, [1]!Table9[#All], 4, FALSE))), "Yes", "No")</f>
        <v>No</v>
      </c>
      <c r="E234" s="16" t="str">
        <f>VLOOKUP(A234, [1]!Table9[#All], 3, FALSE)</f>
        <v>Plant</v>
      </c>
      <c r="F234" s="15" t="str">
        <f>VLOOKUP(A234, [1]!Table9[#All], 26, FALSE)</f>
        <v>Formula</v>
      </c>
      <c r="G234" s="15" t="str">
        <f>IF(D234="No", "--",VLOOKUP(A234, [1]!Table9[#All], 25, FALSE))</f>
        <v>--</v>
      </c>
      <c r="H234" s="14" t="str">
        <f>IF(D234="No", "Not discussed on USFS. ", VLOOKUP(A234, [1]!Table9[#All], 24, FALSE))</f>
        <v xml:space="preserve">Not discussed on USFS. </v>
      </c>
      <c r="I234" s="14" t="str">
        <f>IF(NOT(ISBLANK(#REF!)),  "Pre-activity Survey Required", "")</f>
        <v>Pre-activity Survey Required</v>
      </c>
      <c r="J234" s="13" t="str">
        <f>IF(D234="No", "Not discussed on USFS. ", _xlfn.CONCAT(A234, " (", VLOOKUP(A234, [1]!Table9[#All], 11, FALSE), "; Habitat description: ", C234, ") - Within 1-mi of a CNDDB/SCE/USFS occurrence record (", VLOOKUP(A234, [1]!Table9[#All], 34, FALSE), "). " ))</f>
        <v xml:space="preserve">Not discussed on USFS. </v>
      </c>
      <c r="K234" s="10" t="str">
        <f>IF(D234="No", "-- ", VLOOKUP(A234, [1]!Table9[#All], 35, FALSE))</f>
        <v xml:space="preserve">-- </v>
      </c>
      <c r="L234" s="12" t="str">
        <f>IF(D234="No", "--", VLOOKUP(A234, [1]!Table9[#All], 28, FALSE))</f>
        <v>--</v>
      </c>
      <c r="M234" s="11" t="str">
        <f>IF(D234="No", "Not discussed on USFS. ", _xlfn.CONCAT(A234, " (", VLOOKUP(A234, [1]!Table9[#All], 11, FALSE), "; Habitat description: ", C234, ") - Within 1-mi of a CNDDB/SCE/USFS occurrence record (", VLOOKUP(A234, [1]!Table9[#All], 27, FALSE), "). " ))</f>
        <v xml:space="preserve">Not discussed on USFS. </v>
      </c>
      <c r="N234" s="10" t="str">
        <f>IF(D234="No", "-- ", VLOOKUP(A234, [1]!Table9[#All], 29, FALSE))</f>
        <v xml:space="preserve">-- </v>
      </c>
      <c r="O234" s="10" t="str">
        <f>IF(D234="No", "--", VLOOKUP(A234, [1]!Table9[#All], 30, FALSE))</f>
        <v>--</v>
      </c>
      <c r="P234" s="7" t="str">
        <f>IF(D234="No", "Not discussed on USFS. ", IF(VLOOKUP(A234, [1]!Table9[#All], 31, FALSE)="--", "--",  _xlfn.CONCAT(A234, " (", VLOOKUP(A234, [1]!Table9[#All], 11, FALSE), "; Habitat description: ", C234, ") - Within 1-mi of a CNDDB/SCE/USFS occurrence record (", VLOOKUP(A234, [1]!Table9[#All], 31, FALSE), "). " )))</f>
        <v xml:space="preserve">Not discussed on USFS. </v>
      </c>
      <c r="Q234" s="6" t="str">
        <f>IF(D234="No", "Not discussed on USFS. ", IF(VLOOKUP(A234, [1]!Table9[#All], 31, FALSE)="--", "--",  VLOOKUP(A234, [1]!Table9[#All], 32, FALSE)))</f>
        <v xml:space="preserve">Not discussed on USFS. </v>
      </c>
      <c r="R234" s="6" t="str">
        <f>IF(D234="No", "Not discussed on USFS. ", IF(VLOOKUP(A234, [1]!Table9[#All], 31, FALSE)="--", "--", VLOOKUP(A234, [1]!Table9[#All], 33, FALSE)))</f>
        <v xml:space="preserve">Not discussed on USFS. </v>
      </c>
      <c r="S234" s="9" t="s">
        <v>2</v>
      </c>
      <c r="T234" s="8" t="s">
        <v>2</v>
      </c>
      <c r="U234" s="8" t="s">
        <v>2</v>
      </c>
      <c r="V234" s="7" t="s">
        <v>2</v>
      </c>
      <c r="W234" s="6" t="s">
        <v>2</v>
      </c>
      <c r="X234" s="6" t="s">
        <v>2</v>
      </c>
    </row>
    <row r="235" spans="1:24" ht="48" x14ac:dyDescent="0.2">
      <c r="A235" s="20" t="s">
        <v>2143</v>
      </c>
      <c r="B235" s="20" t="str">
        <f>VLOOKUP(A235, [1]!Table9[#All], 2, FALSE)</f>
        <v>Opuntia fragilis</v>
      </c>
      <c r="C235" s="18" t="str">
        <f>VLOOKUP(A235, [1]!Table9[#All], 13, FALSE)</f>
        <v>woodland</v>
      </c>
      <c r="D235" s="17" t="str">
        <f>IF(ISNUMBER(SEARCH("1",VLOOKUP(A235, [1]!Table9[#All], 4, FALSE))), "Yes", "No")</f>
        <v>No</v>
      </c>
      <c r="E235" s="16" t="str">
        <f>VLOOKUP(A235, [1]!Table9[#All], 3, FALSE)</f>
        <v>Plant</v>
      </c>
      <c r="F235" s="15" t="str">
        <f>VLOOKUP(A235, [1]!Table9[#All], 26, FALSE)</f>
        <v>Formula</v>
      </c>
      <c r="G235" s="15" t="str">
        <f>IF(D235="No", "--",VLOOKUP(A235, [1]!Table9[#All], 25, FALSE))</f>
        <v>--</v>
      </c>
      <c r="H235" s="14" t="str">
        <f>IF(D235="No", "Not discussed on USFS. ", VLOOKUP(A235, [1]!Table9[#All], 24, FALSE))</f>
        <v xml:space="preserve">Not discussed on USFS. </v>
      </c>
      <c r="I235" s="14" t="str">
        <f>IF(NOT(ISBLANK(#REF!)),  "Pre-activity Survey Required", "")</f>
        <v>Pre-activity Survey Required</v>
      </c>
      <c r="J235" s="13" t="str">
        <f>IF(D235="No", "Not discussed on USFS. ", _xlfn.CONCAT(A235, " (", VLOOKUP(A235, [1]!Table9[#All], 11, FALSE), "; Habitat description: ", C235, ") - Within 1-mi of a CNDDB/SCE/USFS occurrence record (", VLOOKUP(A235, [1]!Table9[#All], 34, FALSE), "). " ))</f>
        <v xml:space="preserve">Not discussed on USFS. </v>
      </c>
      <c r="K235" s="10" t="str">
        <f>IF(D235="No", "-- ", VLOOKUP(A235, [1]!Table9[#All], 35, FALSE))</f>
        <v xml:space="preserve">-- </v>
      </c>
      <c r="L235" s="12" t="str">
        <f>IF(D235="No", "--", VLOOKUP(A235, [1]!Table9[#All], 28, FALSE))</f>
        <v>--</v>
      </c>
      <c r="M235" s="11" t="str">
        <f>IF(D235="No", "Not discussed on USFS. ", _xlfn.CONCAT(A235, " (", VLOOKUP(A235, [1]!Table9[#All], 11, FALSE), "; Habitat description: ", C235, ") - Within 1-mi of a CNDDB/SCE/USFS occurrence record (", VLOOKUP(A235, [1]!Table9[#All], 27, FALSE), "). " ))</f>
        <v xml:space="preserve">Not discussed on USFS. </v>
      </c>
      <c r="N235" s="10" t="str">
        <f>IF(D235="No", "-- ", VLOOKUP(A235, [1]!Table9[#All], 29, FALSE))</f>
        <v xml:space="preserve">-- </v>
      </c>
      <c r="O235" s="10" t="str">
        <f>IF(D235="No", "--", VLOOKUP(A235, [1]!Table9[#All], 30, FALSE))</f>
        <v>--</v>
      </c>
      <c r="P235" s="7" t="str">
        <f>IF(D235="No", "Not discussed on USFS. ", IF(VLOOKUP(A235, [1]!Table9[#All], 31, FALSE)="--", "--",  _xlfn.CONCAT(A235, " (", VLOOKUP(A235, [1]!Table9[#All], 11, FALSE), "; Habitat description: ", C235, ") - Within 1-mi of a CNDDB/SCE/USFS occurrence record (", VLOOKUP(A235, [1]!Table9[#All], 31, FALSE), "). " )))</f>
        <v xml:space="preserve">Not discussed on USFS. </v>
      </c>
      <c r="Q235" s="6" t="str">
        <f>IF(D235="No", "Not discussed on USFS. ", IF(VLOOKUP(A235, [1]!Table9[#All], 31, FALSE)="--", "--",  VLOOKUP(A235, [1]!Table9[#All], 32, FALSE)))</f>
        <v xml:space="preserve">Not discussed on USFS. </v>
      </c>
      <c r="R235" s="6" t="str">
        <f>IF(D235="No", "Not discussed on USFS. ", IF(VLOOKUP(A235, [1]!Table9[#All], 31, FALSE)="--", "--", VLOOKUP(A235, [1]!Table9[#All], 33, FALSE)))</f>
        <v xml:space="preserve">Not discussed on USFS. </v>
      </c>
      <c r="S235" s="9" t="s">
        <v>2</v>
      </c>
      <c r="T235" s="8" t="s">
        <v>2</v>
      </c>
      <c r="U235" s="8" t="s">
        <v>2</v>
      </c>
      <c r="V235" s="7" t="s">
        <v>2</v>
      </c>
      <c r="W235" s="6" t="s">
        <v>2</v>
      </c>
      <c r="X235" s="6" t="s">
        <v>2</v>
      </c>
    </row>
    <row r="236" spans="1:24" ht="48" x14ac:dyDescent="0.2">
      <c r="A236" s="20" t="s">
        <v>2142</v>
      </c>
      <c r="B236" s="20" t="str">
        <f>VLOOKUP(A236, [1]!Table9[#All], 2, FALSE)</f>
        <v>Atriplex depressa</v>
      </c>
      <c r="C236" s="18" t="str">
        <f>VLOOKUP(A236, [1]!Table9[#All], 13, FALSE)</f>
        <v>scrub, grassland, and wetlands</v>
      </c>
      <c r="D236" s="17" t="str">
        <f>IF(ISNUMBER(SEARCH("1",VLOOKUP(A236, [1]!Table9[#All], 4, FALSE))), "Yes", "No")</f>
        <v>No</v>
      </c>
      <c r="E236" s="16" t="str">
        <f>VLOOKUP(A236, [1]!Table9[#All], 3, FALSE)</f>
        <v>Plant</v>
      </c>
      <c r="F236" s="15" t="str">
        <f>VLOOKUP(A236, [1]!Table9[#All], 26, FALSE)</f>
        <v>Formula</v>
      </c>
      <c r="G236" s="15" t="str">
        <f>IF(D236="No", "--",VLOOKUP(A236, [1]!Table9[#All], 25, FALSE))</f>
        <v>--</v>
      </c>
      <c r="H236" s="14" t="str">
        <f>IF(D236="No", "Not discussed on USFS. ", VLOOKUP(A236, [1]!Table9[#All], 24, FALSE))</f>
        <v xml:space="preserve">Not discussed on USFS. </v>
      </c>
      <c r="I236" s="14" t="str">
        <f>IF(NOT(ISBLANK(#REF!)),  "Pre-activity Survey Required", "")</f>
        <v>Pre-activity Survey Required</v>
      </c>
      <c r="J236" s="13" t="str">
        <f>IF(D236="No", "Not discussed on USFS. ", _xlfn.CONCAT(A236, " (", VLOOKUP(A236, [1]!Table9[#All], 11, FALSE), "; Habitat description: ", C236, ") - Within 1-mi of a CNDDB/SCE/USFS occurrence record (", VLOOKUP(A236, [1]!Table9[#All], 34, FALSE), "). " ))</f>
        <v xml:space="preserve">Not discussed on USFS. </v>
      </c>
      <c r="K236" s="10" t="str">
        <f>IF(D236="No", "-- ", VLOOKUP(A236, [1]!Table9[#All], 35, FALSE))</f>
        <v xml:space="preserve">-- </v>
      </c>
      <c r="L236" s="12" t="str">
        <f>IF(D236="No", "--", VLOOKUP(A236, [1]!Table9[#All], 28, FALSE))</f>
        <v>--</v>
      </c>
      <c r="M236" s="11" t="str">
        <f>IF(D236="No", "Not discussed on USFS. ", _xlfn.CONCAT(A236, " (", VLOOKUP(A236, [1]!Table9[#All], 11, FALSE), "; Habitat description: ", C236, ") - Within 1-mi of a CNDDB/SCE/USFS occurrence record (", VLOOKUP(A236, [1]!Table9[#All], 27, FALSE), "). " ))</f>
        <v xml:space="preserve">Not discussed on USFS. </v>
      </c>
      <c r="N236" s="10" t="str">
        <f>IF(D236="No", "-- ", VLOOKUP(A236, [1]!Table9[#All], 29, FALSE))</f>
        <v xml:space="preserve">-- </v>
      </c>
      <c r="O236" s="10" t="str">
        <f>IF(D236="No", "--", VLOOKUP(A236, [1]!Table9[#All], 30, FALSE))</f>
        <v>--</v>
      </c>
      <c r="P236" s="7" t="str">
        <f>IF(D236="No", "Not discussed on USFS. ", IF(VLOOKUP(A236, [1]!Table9[#All], 31, FALSE)="--", "--",  _xlfn.CONCAT(A236, " (", VLOOKUP(A236, [1]!Table9[#All], 11, FALSE), "; Habitat description: ", C236, ") - Within 1-mi of a CNDDB/SCE/USFS occurrence record (", VLOOKUP(A236, [1]!Table9[#All], 31, FALSE), "). " )))</f>
        <v xml:space="preserve">Not discussed on USFS. </v>
      </c>
      <c r="Q236" s="6" t="str">
        <f>IF(D236="No", "Not discussed on USFS. ", IF(VLOOKUP(A236, [1]!Table9[#All], 31, FALSE)="--", "--",  VLOOKUP(A236, [1]!Table9[#All], 32, FALSE)))</f>
        <v xml:space="preserve">Not discussed on USFS. </v>
      </c>
      <c r="R236" s="6" t="str">
        <f>IF(D236="No", "Not discussed on USFS. ", IF(VLOOKUP(A236, [1]!Table9[#All], 31, FALSE)="--", "--", VLOOKUP(A236, [1]!Table9[#All], 33, FALSE)))</f>
        <v xml:space="preserve">Not discussed on USFS. </v>
      </c>
      <c r="S236" s="9" t="s">
        <v>2</v>
      </c>
      <c r="T236" s="8" t="s">
        <v>2</v>
      </c>
      <c r="U236" s="8" t="s">
        <v>2</v>
      </c>
      <c r="V236" s="7" t="s">
        <v>2</v>
      </c>
      <c r="W236" s="6" t="s">
        <v>2</v>
      </c>
      <c r="X236" s="6" t="s">
        <v>2</v>
      </c>
    </row>
    <row r="237" spans="1:24" ht="48" x14ac:dyDescent="0.2">
      <c r="A237" s="20" t="s">
        <v>2141</v>
      </c>
      <c r="B237" s="20" t="str">
        <f>VLOOKUP(A237, [1]!Table9[#All], 2, FALSE)</f>
        <v>Astragalus platytropis</v>
      </c>
      <c r="C237" s="18" t="str">
        <f>VLOOKUP(A237, [1]!Table9[#All], 13, FALSE)</f>
        <v>rocky hilltops, ridges, forest to above timberline</v>
      </c>
      <c r="D237" s="17" t="str">
        <f>IF(ISNUMBER(SEARCH("1",VLOOKUP(A237, [1]!Table9[#All], 4, FALSE))), "Yes", "No")</f>
        <v>No</v>
      </c>
      <c r="E237" s="16" t="str">
        <f>VLOOKUP(A237, [1]!Table9[#All], 3, FALSE)</f>
        <v>Plant</v>
      </c>
      <c r="F237" s="15" t="str">
        <f>VLOOKUP(A237, [1]!Table9[#All], 26, FALSE)</f>
        <v>Formula</v>
      </c>
      <c r="G237" s="15" t="str">
        <f>IF(D237="No", "--",VLOOKUP(A237, [1]!Table9[#All], 25, FALSE))</f>
        <v>--</v>
      </c>
      <c r="H237" s="14" t="str">
        <f>IF(D237="No", "Not discussed on USFS. ", VLOOKUP(A237, [1]!Table9[#All], 24, FALSE))</f>
        <v xml:space="preserve">Not discussed on USFS. </v>
      </c>
      <c r="I237" s="14" t="str">
        <f>IF(NOT(ISBLANK(#REF!)),  "Pre-activity Survey Required", "")</f>
        <v>Pre-activity Survey Required</v>
      </c>
      <c r="J237" s="13" t="str">
        <f>IF(D237="No", "Not discussed on USFS. ", _xlfn.CONCAT(A237, " (", VLOOKUP(A237, [1]!Table9[#All], 11, FALSE), "; Habitat description: ", C237, ") - Within 1-mi of a CNDDB/SCE/USFS occurrence record (", VLOOKUP(A237, [1]!Table9[#All], 34, FALSE), "). " ))</f>
        <v xml:space="preserve">Not discussed on USFS. </v>
      </c>
      <c r="K237" s="10" t="str">
        <f>IF(D237="No", "-- ", VLOOKUP(A237, [1]!Table9[#All], 35, FALSE))</f>
        <v xml:space="preserve">-- </v>
      </c>
      <c r="L237" s="12" t="str">
        <f>IF(D237="No", "--", VLOOKUP(A237, [1]!Table9[#All], 28, FALSE))</f>
        <v>--</v>
      </c>
      <c r="M237" s="11" t="str">
        <f>IF(D237="No", "Not discussed on USFS. ", _xlfn.CONCAT(A237, " (", VLOOKUP(A237, [1]!Table9[#All], 11, FALSE), "; Habitat description: ", C237, ") - Within 1-mi of a CNDDB/SCE/USFS occurrence record (", VLOOKUP(A237, [1]!Table9[#All], 27, FALSE), "). " ))</f>
        <v xml:space="preserve">Not discussed on USFS. </v>
      </c>
      <c r="N237" s="10" t="str">
        <f>IF(D237="No", "-- ", VLOOKUP(A237, [1]!Table9[#All], 29, FALSE))</f>
        <v xml:space="preserve">-- </v>
      </c>
      <c r="O237" s="10" t="str">
        <f>IF(D237="No", "--", VLOOKUP(A237, [1]!Table9[#All], 30, FALSE))</f>
        <v>--</v>
      </c>
      <c r="P237" s="7" t="str">
        <f>IF(D237="No", "Not discussed on USFS. ", IF(VLOOKUP(A237, [1]!Table9[#All], 31, FALSE)="--", "--",  _xlfn.CONCAT(A237, " (", VLOOKUP(A237, [1]!Table9[#All], 11, FALSE), "; Habitat description: ", C237, ") - Within 1-mi of a CNDDB/SCE/USFS occurrence record (", VLOOKUP(A237, [1]!Table9[#All], 31, FALSE), "). " )))</f>
        <v xml:space="preserve">Not discussed on USFS. </v>
      </c>
      <c r="Q237" s="6" t="str">
        <f>IF(D237="No", "Not discussed on USFS. ", IF(VLOOKUP(A237, [1]!Table9[#All], 31, FALSE)="--", "--",  VLOOKUP(A237, [1]!Table9[#All], 32, FALSE)))</f>
        <v xml:space="preserve">Not discussed on USFS. </v>
      </c>
      <c r="R237" s="6" t="str">
        <f>IF(D237="No", "Not discussed on USFS. ", IF(VLOOKUP(A237, [1]!Table9[#All], 31, FALSE)="--", "--", VLOOKUP(A237, [1]!Table9[#All], 33, FALSE)))</f>
        <v xml:space="preserve">Not discussed on USFS. </v>
      </c>
      <c r="S237" s="9" t="s">
        <v>2</v>
      </c>
      <c r="T237" s="8" t="s">
        <v>2</v>
      </c>
      <c r="U237" s="8" t="s">
        <v>2</v>
      </c>
      <c r="V237" s="7" t="s">
        <v>2</v>
      </c>
      <c r="W237" s="6" t="s">
        <v>2</v>
      </c>
      <c r="X237" s="6" t="s">
        <v>2</v>
      </c>
    </row>
    <row r="238" spans="1:24" ht="156" x14ac:dyDescent="0.2">
      <c r="A238" s="20" t="s">
        <v>2140</v>
      </c>
      <c r="B238" s="20" t="str">
        <f>VLOOKUP(A238, [1]!Table9[#All], 2, FALSE)</f>
        <v>Meesia uliginosa</v>
      </c>
      <c r="C238" s="18" t="str">
        <f>VLOOKUP(A238, [1]!Table9[#All], 13, FALSE)</f>
        <v>rich fens, moist calcareous soil banks, soil covered rock crevices</v>
      </c>
      <c r="D238" s="17" t="str">
        <f>IF(ISNUMBER(SEARCH("1",VLOOKUP(A238, [1]!Table9[#All], 4, FALSE))), "Yes", "No")</f>
        <v>Yes</v>
      </c>
      <c r="E238" s="16" t="str">
        <f>VLOOKUP(A238, [1]!Table9[#All], 3, FALSE)</f>
        <v>Plant</v>
      </c>
      <c r="F238" s="15" t="str">
        <f>VLOOKUP(A238, [1]!Table9[#All], 26, FALSE)</f>
        <v>Formula</v>
      </c>
      <c r="G238" s="15" t="str">
        <f>IF(D238="No", "--",VLOOKUP(A238, [1]!Table9[#All], 25, FALSE))</f>
        <v>Work area</v>
      </c>
      <c r="H238" s="14" t="str">
        <f>IF(D238="No", "Not discussed on USFS. ", VLOOKUP(A238, [1]!Table9[#All], 24, FALSE))</f>
        <v>--</v>
      </c>
      <c r="I238" s="14" t="str">
        <f>IF(NOT(ISBLANK(#REF!)),  "Pre-activity Survey Required", "")</f>
        <v>Pre-activity Survey Required</v>
      </c>
      <c r="J238" s="13" t="str">
        <f>IF(D238="No", "Not discussed on USFS. ", _xlfn.CONCAT(A238, " (", VLOOKUP(A238, [1]!Table9[#All], 11, FALSE), "; Habitat description: ", C238, ") - Within 1-mi of a CNDDB/SCE/USFS occurrence record (", VLOOKUP(A238, [1]!Table9[#All], 34, FALSE), "). " ))</f>
        <v xml:space="preserve">broad-nerved hump moss (FSS; CRPR 2B.2; Habitat description: rich fens, moist calcareous soil banks, soil covered rock crevices) - Within 1-mi of a CNDDB/SCE/USFS occurrence record (unsuitable habitat). </v>
      </c>
      <c r="K238" s="10" t="str">
        <f>IF(D238="No", "-- ", VLOOKUP(A238, [1]!Table9[#All], 35, FALSE))</f>
        <v>Standard OMP BMPs.</v>
      </c>
      <c r="L238" s="12" t="str">
        <f>IF(D238="No", "--", VLOOKUP(A238, [1]!Table9[#All], 28, FALSE))</f>
        <v>IIB</v>
      </c>
      <c r="M238" s="11" t="str">
        <f>IF(D238="No", "Not discussed on USFS. ", _xlfn.CONCAT(A238, " (", VLOOKUP(A238, [1]!Table9[#All], 11, FALSE), "; Habitat description: ", C238, ") - Within 1-mi of a CNDDB/SCE/USFS occurrence record (", VLOOKUP(A238, [1]!Table9[#All], 27, FALSE), "). " ))</f>
        <v xml:space="preserve">broad-nerved hump moss (FSS; CRPR 2B.2; Habitat description: rich fens, moist calcareous soil banks, soil covered rock crevices) - Within 1-mi of a CNDDB/SCE/USFS occurrence record (habitat present). </v>
      </c>
      <c r="N238" s="10" t="str">
        <f>IF(D238="No", "-- ", VLOOKUP(A238, [1]!Table9[#All], 29, FALSE))</f>
        <v xml:space="preserve">BE BMP Plant-1(a)(c-d); 
General Measures and Standard OMP BMPs. </v>
      </c>
      <c r="O238" s="10" t="str">
        <f>IF(D238="No", "--", VLOOKUP(A238, [1]!Table9[#All], 30, FALSE))</f>
        <v xml:space="preserve">Pre-Activity Survey (broad-nerved hump moss): A biological survey is required. 
FSS Plant Avoidance (broad-nerved hump moss): If broad-nerved hump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8" s="7" t="str">
        <f>IF(D238="No", "Not discussed on USFS. ", IF(VLOOKUP(A238, [1]!Table9[#All], 31, FALSE)="--", "--",  _xlfn.CONCAT(A238, " (", VLOOKUP(A238, [1]!Table9[#All], 11, FALSE), "; Habitat description: ", C238, ") - Within 1-mi of a CNDDB/SCE/USFS occurrence record (", VLOOKUP(A238, [1]!Table9[#All], 31, FALSE), "). " )))</f>
        <v>--</v>
      </c>
      <c r="Q238" s="6" t="str">
        <f>IF(D238="No", "Not discussed on USFS. ", IF(VLOOKUP(A238, [1]!Table9[#All], 31, FALSE)="--", "--",  VLOOKUP(A238, [1]!Table9[#All], 32, FALSE)))</f>
        <v>--</v>
      </c>
      <c r="R238" s="6" t="str">
        <f>IF(D238="No", "Not discussed on USFS. ", IF(VLOOKUP(A238, [1]!Table9[#All], 31, FALSE)="--", "--", VLOOKUP(A238, [1]!Table9[#All], 33, FALSE)))</f>
        <v>--</v>
      </c>
      <c r="S238" s="9" t="s">
        <v>2</v>
      </c>
      <c r="T238" s="8" t="s">
        <v>2</v>
      </c>
      <c r="U238" s="8" t="s">
        <v>2</v>
      </c>
      <c r="V238" s="7" t="s">
        <v>2</v>
      </c>
      <c r="W238" s="6" t="s">
        <v>2</v>
      </c>
      <c r="X238" s="6" t="s">
        <v>2</v>
      </c>
    </row>
    <row r="239" spans="1:24" ht="156" x14ac:dyDescent="0.2">
      <c r="A239" s="20" t="s">
        <v>2139</v>
      </c>
      <c r="B239" s="20" t="str">
        <f>VLOOKUP(A239, [1]!Table9[#All], 2, FALSE)</f>
        <v>Fissidens aphelotaxifolius</v>
      </c>
      <c r="C239" s="18" t="str">
        <f>VLOOKUP(A239, [1]!Table9[#All], 13, FALSE)</f>
        <v>wet areas on rocks along streams, in damp or wet crevices of cliffs</v>
      </c>
      <c r="D239" s="17" t="str">
        <f>IF(ISNUMBER(SEARCH("1",VLOOKUP(A239, [1]!Table9[#All], 4, FALSE))), "Yes", "No")</f>
        <v>Yes</v>
      </c>
      <c r="E239" s="16" t="str">
        <f>VLOOKUP(A239, [1]!Table9[#All], 3, FALSE)</f>
        <v>Plant</v>
      </c>
      <c r="F239" s="15" t="str">
        <f>VLOOKUP(A239, [1]!Table9[#All], 26, FALSE)</f>
        <v>Formula</v>
      </c>
      <c r="G239" s="15" t="str">
        <f>IF(D239="No", "--",VLOOKUP(A239, [1]!Table9[#All], 25, FALSE))</f>
        <v>Work area</v>
      </c>
      <c r="H239" s="14" t="str">
        <f>IF(D239="No", "Not discussed on USFS. ", VLOOKUP(A239, [1]!Table9[#All], 24, FALSE))</f>
        <v>--</v>
      </c>
      <c r="I239" s="14" t="str">
        <f>IF(NOT(ISBLANK(#REF!)),  "Pre-activity Survey Required", "")</f>
        <v>Pre-activity Survey Required</v>
      </c>
      <c r="J239" s="13" t="str">
        <f>IF(D239="No", "Not discussed on USFS. ", _xlfn.CONCAT(A239, " (", VLOOKUP(A239, [1]!Table9[#All], 11, FALSE), "; Habitat description: ", C239, ") - Within 1-mi of a CNDDB/SCE/USFS occurrence record (", VLOOKUP(A239, [1]!Table9[#All], 34, FALSE), "). " ))</f>
        <v xml:space="preserve">brook pocket moss (FSS; CRPR 2B.2; Habitat description: wet areas on rocks along streams, in damp or wet crevices of cliffs) - Within 1-mi of a CNDDB/SCE/USFS occurrence record (unsuitable habitat). </v>
      </c>
      <c r="K239" s="10" t="str">
        <f>IF(D239="No", "-- ", VLOOKUP(A239, [1]!Table9[#All], 35, FALSE))</f>
        <v>Standard OMP BMPs.</v>
      </c>
      <c r="L239" s="12" t="str">
        <f>IF(D239="No", "--", VLOOKUP(A239, [1]!Table9[#All], 28, FALSE))</f>
        <v>IIB</v>
      </c>
      <c r="M239" s="11" t="str">
        <f>IF(D239="No", "Not discussed on USFS. ", _xlfn.CONCAT(A239, " (", VLOOKUP(A239, [1]!Table9[#All], 11, FALSE), "; Habitat description: ", C239, ") - Within 1-mi of a CNDDB/SCE/USFS occurrence record (", VLOOKUP(A239, [1]!Table9[#All], 27, FALSE), "). " ))</f>
        <v xml:space="preserve">brook pocket moss (FSS; CRPR 2B.2; Habitat description: wet areas on rocks along streams, in damp or wet crevices of cliffs) - Within 1-mi of a CNDDB/SCE/USFS occurrence record (habitat present). </v>
      </c>
      <c r="N239" s="10" t="str">
        <f>IF(D239="No", "-- ", VLOOKUP(A239, [1]!Table9[#All], 29, FALSE))</f>
        <v xml:space="preserve">BE BMP Plant-1(a)(c-d); 
General Measures and Standard OMP BMPs. </v>
      </c>
      <c r="O239" s="10" t="str">
        <f>IF(D239="No", "--", VLOOKUP(A239, [1]!Table9[#All], 30, FALSE))</f>
        <v xml:space="preserve">Pre-Activity Survey (brook pocket moss): A biological survey is required. 
FSS Plant Avoidance (brook pocket moss): If brook pocket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9" s="7" t="str">
        <f>IF(D239="No", "Not discussed on USFS. ", IF(VLOOKUP(A239, [1]!Table9[#All], 31, FALSE)="--", "--",  _xlfn.CONCAT(A239, " (", VLOOKUP(A239, [1]!Table9[#All], 11, FALSE), "; Habitat description: ", C239, ") - Within 1-mi of a CNDDB/SCE/USFS occurrence record (", VLOOKUP(A239, [1]!Table9[#All], 31, FALSE), "). " )))</f>
        <v>--</v>
      </c>
      <c r="Q239" s="6" t="str">
        <f>IF(D239="No", "Not discussed on USFS. ", IF(VLOOKUP(A239, [1]!Table9[#All], 31, FALSE)="--", "--",  VLOOKUP(A239, [1]!Table9[#All], 32, FALSE)))</f>
        <v>--</v>
      </c>
      <c r="R239" s="6" t="str">
        <f>IF(D239="No", "Not discussed on USFS. ", IF(VLOOKUP(A239, [1]!Table9[#All], 31, FALSE)="--", "--", VLOOKUP(A239, [1]!Table9[#All], 33, FALSE)))</f>
        <v>--</v>
      </c>
      <c r="S239" s="9" t="s">
        <v>2</v>
      </c>
      <c r="T239" s="8" t="s">
        <v>2</v>
      </c>
      <c r="U239" s="8" t="s">
        <v>2</v>
      </c>
      <c r="V239" s="7" t="s">
        <v>2</v>
      </c>
      <c r="W239" s="6" t="s">
        <v>2</v>
      </c>
      <c r="X239" s="6" t="s">
        <v>2</v>
      </c>
    </row>
    <row r="240" spans="1:24" ht="48" x14ac:dyDescent="0.2">
      <c r="A240" s="20" t="s">
        <v>2138</v>
      </c>
      <c r="B240" s="20" t="str">
        <f>VLOOKUP(A240, [1]!Table9[#All], 2, FALSE)</f>
        <v>Malperia tenuis</v>
      </c>
      <c r="C240" s="18" t="str">
        <f>VLOOKUP(A240, [1]!Table9[#All], 13, FALSE)</f>
        <v>sandy creosote-bush scrub</v>
      </c>
      <c r="D240" s="17" t="str">
        <f>IF(ISNUMBER(SEARCH("1",VLOOKUP(A240, [1]!Table9[#All], 4, FALSE))), "Yes", "No")</f>
        <v>No</v>
      </c>
      <c r="E240" s="16" t="str">
        <f>VLOOKUP(A240, [1]!Table9[#All], 3, FALSE)</f>
        <v>Plant</v>
      </c>
      <c r="F240" s="15" t="str">
        <f>VLOOKUP(A240, [1]!Table9[#All], 26, FALSE)</f>
        <v>Formula</v>
      </c>
      <c r="G240" s="15" t="str">
        <f>IF(D240="No", "--",VLOOKUP(A240, [1]!Table9[#All], 25, FALSE))</f>
        <v>--</v>
      </c>
      <c r="H240" s="14" t="str">
        <f>IF(D240="No", "Not discussed on USFS. ", VLOOKUP(A240, [1]!Table9[#All], 24, FALSE))</f>
        <v xml:space="preserve">Not discussed on USFS. </v>
      </c>
      <c r="I240" s="14" t="str">
        <f>IF(NOT(ISBLANK(#REF!)),  "Pre-activity Survey Required", "")</f>
        <v>Pre-activity Survey Required</v>
      </c>
      <c r="J240" s="13" t="str">
        <f>IF(D240="No", "Not discussed on USFS. ", _xlfn.CONCAT(A240, " (", VLOOKUP(A240, [1]!Table9[#All], 11, FALSE), "; Habitat description: ", C240, ") - Within 1-mi of a CNDDB/SCE/USFS occurrence record (", VLOOKUP(A240, [1]!Table9[#All], 34, FALSE), "). " ))</f>
        <v xml:space="preserve">Not discussed on USFS. </v>
      </c>
      <c r="K240" s="10" t="str">
        <f>IF(D240="No", "-- ", VLOOKUP(A240, [1]!Table9[#All], 35, FALSE))</f>
        <v xml:space="preserve">-- </v>
      </c>
      <c r="L240" s="12" t="str">
        <f>IF(D240="No", "--", VLOOKUP(A240, [1]!Table9[#All], 28, FALSE))</f>
        <v>--</v>
      </c>
      <c r="M240" s="11" t="str">
        <f>IF(D240="No", "Not discussed on USFS. ", _xlfn.CONCAT(A240, " (", VLOOKUP(A240, [1]!Table9[#All], 11, FALSE), "; Habitat description: ", C240, ") - Within 1-mi of a CNDDB/SCE/USFS occurrence record (", VLOOKUP(A240, [1]!Table9[#All], 27, FALSE), "). " ))</f>
        <v xml:space="preserve">Not discussed on USFS. </v>
      </c>
      <c r="N240" s="10" t="str">
        <f>IF(D240="No", "-- ", VLOOKUP(A240, [1]!Table9[#All], 29, FALSE))</f>
        <v xml:space="preserve">-- </v>
      </c>
      <c r="O240" s="10" t="str">
        <f>IF(D240="No", "--", VLOOKUP(A240, [1]!Table9[#All], 30, FALSE))</f>
        <v>--</v>
      </c>
      <c r="P240" s="7" t="str">
        <f>IF(D240="No", "Not discussed on USFS. ", IF(VLOOKUP(A240, [1]!Table9[#All], 31, FALSE)="--", "--",  _xlfn.CONCAT(A240, " (", VLOOKUP(A240, [1]!Table9[#All], 11, FALSE), "; Habitat description: ", C240, ") - Within 1-mi of a CNDDB/SCE/USFS occurrence record (", VLOOKUP(A240, [1]!Table9[#All], 31, FALSE), "). " )))</f>
        <v xml:space="preserve">Not discussed on USFS. </v>
      </c>
      <c r="Q240" s="6" t="str">
        <f>IF(D240="No", "Not discussed on USFS. ", IF(VLOOKUP(A240, [1]!Table9[#All], 31, FALSE)="--", "--",  VLOOKUP(A240, [1]!Table9[#All], 32, FALSE)))</f>
        <v xml:space="preserve">Not discussed on USFS. </v>
      </c>
      <c r="R240" s="6" t="str">
        <f>IF(D240="No", "Not discussed on USFS. ", IF(VLOOKUP(A240, [1]!Table9[#All], 31, FALSE)="--", "--", VLOOKUP(A240, [1]!Table9[#All], 33, FALSE)))</f>
        <v xml:space="preserve">Not discussed on USFS. </v>
      </c>
      <c r="S240" s="9" t="s">
        <v>2</v>
      </c>
      <c r="T240" s="8" t="s">
        <v>2</v>
      </c>
      <c r="U240" s="8" t="s">
        <v>2</v>
      </c>
      <c r="V240" s="7" t="s">
        <v>2</v>
      </c>
      <c r="W240" s="6" t="s">
        <v>2</v>
      </c>
      <c r="X240" s="6" t="s">
        <v>2</v>
      </c>
    </row>
    <row r="241" spans="1:24" ht="64" x14ac:dyDescent="0.2">
      <c r="A241" s="20" t="s">
        <v>2137</v>
      </c>
      <c r="B241" s="20" t="str">
        <f>VLOOKUP(A241, [1]!Table9[#All], 2, FALSE)</f>
        <v>Myiarchus tyrannulus</v>
      </c>
      <c r="C241" s="18" t="str">
        <f>VLOOKUP(A241, [1]!Table9[#All], 13, FALSE)</f>
        <v>woodlands along rivers, desert thorn forest and montane woodlands</v>
      </c>
      <c r="D241" s="17" t="str">
        <f>IF(ISNUMBER(SEARCH("1",VLOOKUP(A241, [1]!Table9[#All], 4, FALSE))), "Yes", "No")</f>
        <v>No</v>
      </c>
      <c r="E241" s="16" t="str">
        <f>VLOOKUP(A241, [1]!Table9[#All], 3, FALSE)</f>
        <v>Bird</v>
      </c>
      <c r="F241" s="15" t="str">
        <f>VLOOKUP(A241, [1]!Table9[#All], 26, FALSE)</f>
        <v>Formula</v>
      </c>
      <c r="G241" s="15" t="str">
        <f>IF(D241="No", "--",VLOOKUP(A241, [1]!Table9[#All], 25, FALSE))</f>
        <v>--</v>
      </c>
      <c r="H241" s="14" t="str">
        <f>IF(D241="No", "Not discussed on USFS. ", VLOOKUP(A241, [1]!Table9[#All], 24, FALSE))</f>
        <v xml:space="preserve">Not discussed on USFS. </v>
      </c>
      <c r="I241" s="14" t="str">
        <f>IF(NOT(ISBLANK(#REF!)),  "Pre-activity Survey Required", "")</f>
        <v>Pre-activity Survey Required</v>
      </c>
      <c r="J241" s="13" t="str">
        <f>IF(D241="No", "Not discussed on USFS. ", _xlfn.CONCAT(A241, " (", VLOOKUP(A241, [1]!Table9[#All], 11, FALSE), "; Habitat description: ", C241, ") - Within 1-mi of a CNDDB/SCE/USFS occurrence record (", VLOOKUP(A241, [1]!Table9[#All], 34, FALSE), "). " ))</f>
        <v xml:space="preserve">Not discussed on USFS. </v>
      </c>
      <c r="K241" s="10" t="str">
        <f>IF(D241="No", "-- ", VLOOKUP(A241, [1]!Table9[#All], 35, FALSE))</f>
        <v xml:space="preserve">-- </v>
      </c>
      <c r="L241" s="12" t="str">
        <f>IF(D241="No", "--", VLOOKUP(A241, [1]!Table9[#All], 28, FALSE))</f>
        <v>--</v>
      </c>
      <c r="M241" s="11" t="str">
        <f>IF(D241="No", "Not discussed on USFS. ", _xlfn.CONCAT(A241, " (", VLOOKUP(A241, [1]!Table9[#All], 11, FALSE), "; Habitat description: ", C241, ") - Within 1-mi of a CNDDB/SCE/USFS occurrence record (", VLOOKUP(A241, [1]!Table9[#All], 27, FALSE), "). " ))</f>
        <v xml:space="preserve">Not discussed on USFS. </v>
      </c>
      <c r="N241" s="10" t="str">
        <f>IF(D241="No", "-- ", VLOOKUP(A241, [1]!Table9[#All], 29, FALSE))</f>
        <v xml:space="preserve">-- </v>
      </c>
      <c r="O241" s="10" t="str">
        <f>IF(D241="No", "--", VLOOKUP(A241, [1]!Table9[#All], 30, FALSE))</f>
        <v>--</v>
      </c>
      <c r="P241" s="7" t="str">
        <f>IF(D241="No", "Not discussed on USFS. ", IF(VLOOKUP(A241, [1]!Table9[#All], 31, FALSE)="--", "--",  _xlfn.CONCAT(A241, " (", VLOOKUP(A241, [1]!Table9[#All], 11, FALSE), "; Habitat description: ", C241, ") - Within 1-mi of a CNDDB/SCE/USFS occurrence record (", VLOOKUP(A241, [1]!Table9[#All], 31, FALSE), "). " )))</f>
        <v xml:space="preserve">Not discussed on USFS. </v>
      </c>
      <c r="Q241" s="6" t="str">
        <f>IF(D241="No", "Not discussed on USFS. ", IF(VLOOKUP(A241, [1]!Table9[#All], 31, FALSE)="--", "--",  VLOOKUP(A241, [1]!Table9[#All], 32, FALSE)))</f>
        <v xml:space="preserve">Not discussed on USFS. </v>
      </c>
      <c r="R241" s="6" t="str">
        <f>IF(D241="No", "Not discussed on USFS. ", IF(VLOOKUP(A241, [1]!Table9[#All], 31, FALSE)="--", "--", VLOOKUP(A241, [1]!Table9[#All], 33, FALSE)))</f>
        <v xml:space="preserve">Not discussed on USFS. </v>
      </c>
      <c r="S241" s="9" t="s">
        <v>2</v>
      </c>
      <c r="T241" s="8" t="s">
        <v>2</v>
      </c>
      <c r="U241" s="8" t="s">
        <v>2</v>
      </c>
      <c r="V241" s="7" t="s">
        <v>2</v>
      </c>
      <c r="W241" s="6" t="s">
        <v>2</v>
      </c>
      <c r="X241" s="6" t="s">
        <v>2</v>
      </c>
    </row>
    <row r="242" spans="1:24" ht="48" x14ac:dyDescent="0.2">
      <c r="A242" s="20" t="s">
        <v>2136</v>
      </c>
      <c r="B242" s="20" t="str">
        <f>VLOOKUP(A242, [1]!Table9[#All], 2, FALSE)</f>
        <v>Rhynchospora capitellata</v>
      </c>
      <c r="C242" s="18" t="str">
        <f>VLOOKUP(A242, [1]!Table9[#All], 13, FALSE)</f>
        <v>wet meadows, fens, seeps, marshes</v>
      </c>
      <c r="D242" s="17" t="str">
        <f>IF(ISNUMBER(SEARCH("1",VLOOKUP(A242, [1]!Table9[#All], 4, FALSE))), "Yes", "No")</f>
        <v>No</v>
      </c>
      <c r="E242" s="16" t="str">
        <f>VLOOKUP(A242, [1]!Table9[#All], 3, FALSE)</f>
        <v>Plant</v>
      </c>
      <c r="F242" s="15" t="str">
        <f>VLOOKUP(A242, [1]!Table9[#All], 26, FALSE)</f>
        <v>Formula</v>
      </c>
      <c r="G242" s="15" t="str">
        <f>IF(D242="No", "--",VLOOKUP(A242, [1]!Table9[#All], 25, FALSE))</f>
        <v>--</v>
      </c>
      <c r="H242" s="14" t="str">
        <f>IF(D242="No", "Not discussed on USFS. ", VLOOKUP(A242, [1]!Table9[#All], 24, FALSE))</f>
        <v xml:space="preserve">Not discussed on USFS. </v>
      </c>
      <c r="I242" s="14" t="str">
        <f>IF(NOT(ISBLANK(#REF!)),  "Pre-activity Survey Required", "")</f>
        <v>Pre-activity Survey Required</v>
      </c>
      <c r="J242" s="13" t="str">
        <f>IF(D242="No", "Not discussed on USFS. ", _xlfn.CONCAT(A242, " (", VLOOKUP(A242, [1]!Table9[#All], 11, FALSE), "; Habitat description: ", C242, ") - Within 1-mi of a CNDDB/SCE/USFS occurrence record (", VLOOKUP(A242, [1]!Table9[#All], 34, FALSE), "). " ))</f>
        <v xml:space="preserve">Not discussed on USFS. </v>
      </c>
      <c r="K242" s="10" t="str">
        <f>IF(D242="No", "-- ", VLOOKUP(A242, [1]!Table9[#All], 35, FALSE))</f>
        <v xml:space="preserve">-- </v>
      </c>
      <c r="L242" s="12" t="str">
        <f>IF(D242="No", "--", VLOOKUP(A242, [1]!Table9[#All], 28, FALSE))</f>
        <v>--</v>
      </c>
      <c r="M242" s="11" t="str">
        <f>IF(D242="No", "Not discussed on USFS. ", _xlfn.CONCAT(A242, " (", VLOOKUP(A242, [1]!Table9[#All], 11, FALSE), "; Habitat description: ", C242, ") - Within 1-mi of a CNDDB/SCE/USFS occurrence record (", VLOOKUP(A242, [1]!Table9[#All], 27, FALSE), "). " ))</f>
        <v xml:space="preserve">Not discussed on USFS. </v>
      </c>
      <c r="N242" s="10" t="str">
        <f>IF(D242="No", "-- ", VLOOKUP(A242, [1]!Table9[#All], 29, FALSE))</f>
        <v xml:space="preserve">-- </v>
      </c>
      <c r="O242" s="10" t="str">
        <f>IF(D242="No", "--", VLOOKUP(A242, [1]!Table9[#All], 30, FALSE))</f>
        <v>--</v>
      </c>
      <c r="P242" s="7" t="str">
        <f>IF(D242="No", "Not discussed on USFS. ", IF(VLOOKUP(A242, [1]!Table9[#All], 31, FALSE)="--", "--",  _xlfn.CONCAT(A242, " (", VLOOKUP(A242, [1]!Table9[#All], 11, FALSE), "; Habitat description: ", C242, ") - Within 1-mi of a CNDDB/SCE/USFS occurrence record (", VLOOKUP(A242, [1]!Table9[#All], 31, FALSE), "). " )))</f>
        <v xml:space="preserve">Not discussed on USFS. </v>
      </c>
      <c r="Q242" s="6" t="str">
        <f>IF(D242="No", "Not discussed on USFS. ", IF(VLOOKUP(A242, [1]!Table9[#All], 31, FALSE)="--", "--",  VLOOKUP(A242, [1]!Table9[#All], 32, FALSE)))</f>
        <v xml:space="preserve">Not discussed on USFS. </v>
      </c>
      <c r="R242" s="6" t="str">
        <f>IF(D242="No", "Not discussed on USFS. ", IF(VLOOKUP(A242, [1]!Table9[#All], 31, FALSE)="--", "--", VLOOKUP(A242, [1]!Table9[#All], 33, FALSE)))</f>
        <v xml:space="preserve">Not discussed on USFS. </v>
      </c>
      <c r="S242" s="9" t="s">
        <v>2</v>
      </c>
      <c r="T242" s="8" t="s">
        <v>2</v>
      </c>
      <c r="U242" s="8" t="s">
        <v>2</v>
      </c>
      <c r="V242" s="7" t="s">
        <v>2</v>
      </c>
      <c r="W242" s="6" t="s">
        <v>2</v>
      </c>
      <c r="X242" s="6" t="s">
        <v>2</v>
      </c>
    </row>
    <row r="243" spans="1:24" ht="90" x14ac:dyDescent="0.2">
      <c r="A243" s="20" t="s">
        <v>2135</v>
      </c>
      <c r="B243" s="20" t="str">
        <f>VLOOKUP(A243, [1]!Table9[#All], 2, FALSE)</f>
        <v>Sorex ornatus relictus</v>
      </c>
      <c r="C243" s="18" t="str">
        <f>VLOOKUP(A243, [1]!Table9[#All], 13, FALSE)</f>
        <v>riverine habitat, in areas with a dense
vegetative understory or a deep layer of leaf litter</v>
      </c>
      <c r="D243" s="17" t="str">
        <f>IF(ISNUMBER(SEARCH("1",VLOOKUP(A243, [1]!Table9[#All], 4, FALSE))), "Yes", "No")</f>
        <v>Yes</v>
      </c>
      <c r="E243" s="16" t="str">
        <f>VLOOKUP(A243, [1]!Table9[#All], 3, FALSE)</f>
        <v>Mammal</v>
      </c>
      <c r="F243" s="15" t="str">
        <f>VLOOKUP(A243, [1]!Table9[#All], 26, FALSE)</f>
        <v>Formula</v>
      </c>
      <c r="G243" s="15" t="str">
        <f>IF(D243="No", "--",VLOOKUP(A243, [1]!Table9[#All], 25, FALSE))</f>
        <v>--</v>
      </c>
      <c r="H243" s="14" t="str">
        <f>IF(D243="No", "Not discussed on USFS. ", VLOOKUP(A243, [1]!Table9[#All], 24, FALSE))</f>
        <v>Notify SME if found on USFS</v>
      </c>
      <c r="I243" s="14" t="str">
        <f>IF(NOT(ISBLANK(#REF!)),  "Pre-activity Survey Required", "")</f>
        <v>Pre-activity Survey Required</v>
      </c>
      <c r="J243" s="13" t="str">
        <f>IF(D243="No", "Not discussed on USFS. ", _xlfn.CONCAT(A243, " (", VLOOKUP(A243, [1]!Table9[#All], 11, FALSE), "; Habitat description: ", C243, ") - Within 1-mi of a CNDDB/SCE/USFS occurrence record (", VLOOKUP(A243, [1]!Table9[#All], 34, FALSE), "). " ))</f>
        <v xml:space="preserve">Buena Vista Lake ornate shrew (FE; CDFW SSC; Habitat description: riverine habitat, in areas with a dense
vegetative understory or a deep layer of leaf litter) - Within 1-mi of a CNDDB/SCE/USFS occurrence record (--). </v>
      </c>
      <c r="K243" s="10" t="str">
        <f>IF(D243="No", "-- ", VLOOKUP(A243, [1]!Table9[#All], 35, FALSE))</f>
        <v>--</v>
      </c>
      <c r="L243" s="12" t="str">
        <f>IF(D243="No", "--", VLOOKUP(A243, [1]!Table9[#All], 28, FALSE))</f>
        <v>--</v>
      </c>
      <c r="M243" s="11" t="str">
        <f>IF(D243="No", "Not discussed on USFS. ", _xlfn.CONCAT(A243, " (", VLOOKUP(A243, [1]!Table9[#All], 11, FALSE), "; Habitat description: ", C243, ") - Within 1-mi of a CNDDB/SCE/USFS occurrence record (", VLOOKUP(A243, [1]!Table9[#All], 27, FALSE), "). " ))</f>
        <v xml:space="preserve">Buena Vista Lake ornate shrew (FE; CDFW SSC; Habitat description: riverine habitat, in areas with a dense
vegetative understory or a deep layer of leaf litter) - Within 1-mi of a CNDDB/SCE/USFS occurrence record (--). </v>
      </c>
      <c r="N243" s="10" t="str">
        <f>IF(D243="No", "-- ", VLOOKUP(A243, [1]!Table9[#All], 29, FALSE))</f>
        <v>Notify SME if found on USFS</v>
      </c>
      <c r="O243" s="10" t="str">
        <f>IF(D243="No", "--", VLOOKUP(A243, [1]!Table9[#All], 30, FALSE))</f>
        <v>Notify SME if found on USFS</v>
      </c>
      <c r="P243" s="7" t="str">
        <f>IF(D243="No", "Not discussed on USFS. ", IF(VLOOKUP(A243, [1]!Table9[#All], 31, FALSE)="--", "--",  _xlfn.CONCAT(A243, " (", VLOOKUP(A243, [1]!Table9[#All], 11, FALSE), "; Habitat description: ", C243, ") - Within 1-mi of a CNDDB/SCE/USFS occurrence record (", VLOOKUP(A243, [1]!Table9[#All], 31, FALSE), "). " )))</f>
        <v>--</v>
      </c>
      <c r="Q243" s="6" t="str">
        <f>IF(D243="No", "Not discussed on USFS. ", IF(VLOOKUP(A243, [1]!Table9[#All], 31, FALSE)="--", "--",  VLOOKUP(A243, [1]!Table9[#All], 32, FALSE)))</f>
        <v>--</v>
      </c>
      <c r="R243" s="6" t="str">
        <f>IF(D243="No", "Not discussed on USFS. ", IF(VLOOKUP(A243, [1]!Table9[#All], 31, FALSE)="--", "--", VLOOKUP(A243, [1]!Table9[#All], 33, FALSE)))</f>
        <v>--</v>
      </c>
      <c r="S243" s="9" t="s">
        <v>2</v>
      </c>
      <c r="T243" s="8" t="s">
        <v>2</v>
      </c>
      <c r="U243" s="8" t="s">
        <v>2</v>
      </c>
      <c r="V243" s="7" t="s">
        <v>2</v>
      </c>
      <c r="W243" s="6" t="s">
        <v>2</v>
      </c>
      <c r="X243" s="6" t="s">
        <v>2</v>
      </c>
    </row>
    <row r="244" spans="1:24" ht="48" x14ac:dyDescent="0.2">
      <c r="A244" s="20" t="s">
        <v>2134</v>
      </c>
      <c r="B244" s="20" t="str">
        <f>VLOOKUP(A244, [1]!Table9[#All], 2, FALSE)</f>
        <v>Allium geyeri var. tenerum</v>
      </c>
      <c r="C244" s="18" t="str">
        <f>VLOOKUP(A244, [1]!Table9[#All], 13, FALSE)</f>
        <v>meadows and along streams</v>
      </c>
      <c r="D244" s="17" t="str">
        <f>IF(ISNUMBER(SEARCH("1",VLOOKUP(A244, [1]!Table9[#All], 4, FALSE))), "Yes", "No")</f>
        <v>No</v>
      </c>
      <c r="E244" s="16" t="str">
        <f>VLOOKUP(A244, [1]!Table9[#All], 3, FALSE)</f>
        <v>Plant</v>
      </c>
      <c r="F244" s="15" t="str">
        <f>VLOOKUP(A244, [1]!Table9[#All], 26, FALSE)</f>
        <v>Formula</v>
      </c>
      <c r="G244" s="15" t="str">
        <f>IF(D244="No", "--",VLOOKUP(A244, [1]!Table9[#All], 25, FALSE))</f>
        <v>--</v>
      </c>
      <c r="H244" s="14" t="str">
        <f>IF(D244="No", "Not discussed on USFS. ", VLOOKUP(A244, [1]!Table9[#All], 24, FALSE))</f>
        <v xml:space="preserve">Not discussed on USFS. </v>
      </c>
      <c r="I244" s="14" t="str">
        <f>IF(NOT(ISBLANK(#REF!)),  "Pre-activity Survey Required", "")</f>
        <v>Pre-activity Survey Required</v>
      </c>
      <c r="J244" s="13" t="str">
        <f>IF(D244="No", "Not discussed on USFS. ", _xlfn.CONCAT(A244, " (", VLOOKUP(A244, [1]!Table9[#All], 11, FALSE), "; Habitat description: ", C244, ") - Within 1-mi of a CNDDB/SCE/USFS occurrence record (", VLOOKUP(A244, [1]!Table9[#All], 34, FALSE), "). " ))</f>
        <v xml:space="preserve">Not discussed on USFS. </v>
      </c>
      <c r="K244" s="10" t="str">
        <f>IF(D244="No", "-- ", VLOOKUP(A244, [1]!Table9[#All], 35, FALSE))</f>
        <v xml:space="preserve">-- </v>
      </c>
      <c r="L244" s="12" t="str">
        <f>IF(D244="No", "--", VLOOKUP(A244, [1]!Table9[#All], 28, FALSE))</f>
        <v>--</v>
      </c>
      <c r="M244" s="11" t="str">
        <f>IF(D244="No", "Not discussed on USFS. ", _xlfn.CONCAT(A244, " (", VLOOKUP(A244, [1]!Table9[#All], 11, FALSE), "; Habitat description: ", C244, ") - Within 1-mi of a CNDDB/SCE/USFS occurrence record (", VLOOKUP(A244, [1]!Table9[#All], 27, FALSE), "). " ))</f>
        <v xml:space="preserve">Not discussed on USFS. </v>
      </c>
      <c r="N244" s="10" t="str">
        <f>IF(D244="No", "-- ", VLOOKUP(A244, [1]!Table9[#All], 29, FALSE))</f>
        <v xml:space="preserve">-- </v>
      </c>
      <c r="O244" s="10" t="str">
        <f>IF(D244="No", "--", VLOOKUP(A244, [1]!Table9[#All], 30, FALSE))</f>
        <v>--</v>
      </c>
      <c r="P244" s="7" t="str">
        <f>IF(D244="No", "Not discussed on USFS. ", IF(VLOOKUP(A244, [1]!Table9[#All], 31, FALSE)="--", "--",  _xlfn.CONCAT(A244, " (", VLOOKUP(A244, [1]!Table9[#All], 11, FALSE), "; Habitat description: ", C244, ") - Within 1-mi of a CNDDB/SCE/USFS occurrence record (", VLOOKUP(A244, [1]!Table9[#All], 31, FALSE), "). " )))</f>
        <v xml:space="preserve">Not discussed on USFS. </v>
      </c>
      <c r="Q244" s="6" t="str">
        <f>IF(D244="No", "Not discussed on USFS. ", IF(VLOOKUP(A244, [1]!Table9[#All], 31, FALSE)="--", "--",  VLOOKUP(A244, [1]!Table9[#All], 32, FALSE)))</f>
        <v xml:space="preserve">Not discussed on USFS. </v>
      </c>
      <c r="R244" s="6" t="str">
        <f>IF(D244="No", "Not discussed on USFS. ", IF(VLOOKUP(A244, [1]!Table9[#All], 31, FALSE)="--", "--", VLOOKUP(A244, [1]!Table9[#All], 33, FALSE)))</f>
        <v xml:space="preserve">Not discussed on USFS. </v>
      </c>
      <c r="S244" s="9" t="s">
        <v>2</v>
      </c>
      <c r="T244" s="8" t="s">
        <v>2</v>
      </c>
      <c r="U244" s="8" t="s">
        <v>2</v>
      </c>
      <c r="V244" s="7" t="s">
        <v>2</v>
      </c>
      <c r="W244" s="6" t="s">
        <v>2</v>
      </c>
      <c r="X244" s="6" t="s">
        <v>2</v>
      </c>
    </row>
    <row r="245" spans="1:24" ht="80" x14ac:dyDescent="0.2">
      <c r="A245" s="20" t="s">
        <v>2133</v>
      </c>
      <c r="B245" s="20" t="str">
        <f>VLOOKUP(A245, [1]!Table9[#All], 2, FALSE)</f>
        <v>Salvelinus confluentus</v>
      </c>
      <c r="C245" s="18" t="str">
        <f>VLOOKUP(A245, [1]!Table9[#All], 13, FALSE)</f>
        <v>intermittent or perennial stream, pond, lake or jurisdictional waters feature</v>
      </c>
      <c r="D245" s="17" t="str">
        <f>IF(ISNUMBER(SEARCH("1",VLOOKUP(A245, [1]!Table9[#All], 4, FALSE))), "Yes", "No")</f>
        <v>Yes</v>
      </c>
      <c r="E245" s="16" t="str">
        <f>VLOOKUP(A245, [1]!Table9[#All], 3, FALSE)</f>
        <v>Fish</v>
      </c>
      <c r="F245" s="15" t="str">
        <f>VLOOKUP(A245, [1]!Table9[#All], 26, FALSE)</f>
        <v>--</v>
      </c>
      <c r="G245" s="15" t="str">
        <f>IF(D245="No", "--",VLOOKUP(A245, [1]!Table9[#All], 25, FALSE))</f>
        <v>--</v>
      </c>
      <c r="H245" s="14" t="str">
        <f>IF(D245="No", "Not discussed on USFS. ", VLOOKUP(A245, [1]!Table9[#All], 24, FALSE))</f>
        <v>Notify SME if found on USFS</v>
      </c>
      <c r="I245" s="14" t="str">
        <f>IF(NOT(ISBLANK(#REF!)),  "Pre-activity Survey Required", "")</f>
        <v>Pre-activity Survey Required</v>
      </c>
      <c r="J245" s="13" t="str">
        <f>IF(D245="No", "Not discussed on USFS. ", _xlfn.CONCAT(A245, " (", VLOOKUP(A245, [1]!Table9[#All], 11, FALSE), "; Habitat description: ", C245, ") - Within 1-mi of a CNDDB/SCE/USFS occurrence record (", VLOOKUP(A245, [1]!Table9[#All], 34, FALSE), "). " ))</f>
        <v xml:space="preserve">bull trout (FT; SE; Habitat description: intermittent or perennial stream, pond, lake or jurisdictional waters feature) - Within 1-mi of a CNDDB/SCE/USFS occurrence record (unsuitable habitat). </v>
      </c>
      <c r="K245" s="10" t="str">
        <f>IF(D245="No", "-- ", VLOOKUP(A245, [1]!Table9[#All], 35, FALSE))</f>
        <v>Standard OMP BMPs.</v>
      </c>
      <c r="L245" s="12" t="str">
        <f>IF(D245="No", "--", VLOOKUP(A245, [1]!Table9[#All], 28, FALSE))</f>
        <v>--</v>
      </c>
      <c r="M245" s="11" t="str">
        <f>IF(D245="No", "Not discussed on USFS. ", _xlfn.CONCAT(A245, " (", VLOOKUP(A245, [1]!Table9[#All], 11, FALSE), "; Habitat description: ", C245, ") - Within 1-mi of a CNDDB/SCE/USFS occurrence record (", VLOOKUP(A245, [1]!Table9[#All], 27, FALSE), "). " ))</f>
        <v xml:space="preserve">bull trout (FT; SE; Habitat description: intermittent or perennial stream, pond, lake or jurisdictional waters feature) - Within 1-mi of a CNDDB/SCE/USFS occurrence record (--). </v>
      </c>
      <c r="N245" s="10" t="str">
        <f>IF(D245="No", "-- ", VLOOKUP(A245, [1]!Table9[#All], 29, FALSE))</f>
        <v>Notify SME if found on USFS</v>
      </c>
      <c r="O245" s="10" t="str">
        <f>IF(D245="No", "--", VLOOKUP(A245, [1]!Table9[#All], 30, FALSE))</f>
        <v>Notify SME if found on USFS</v>
      </c>
      <c r="P245" s="7" t="str">
        <f>IF(D245="No", "Not discussed on USFS. ", IF(VLOOKUP(A245, [1]!Table9[#All], 31, FALSE)="--", "--",  _xlfn.CONCAT(A245, " (", VLOOKUP(A245, [1]!Table9[#All], 11, FALSE), "; Habitat description: ", C245, ") - Within 1-mi of a CNDDB/SCE/USFS occurrence record (", VLOOKUP(A245, [1]!Table9[#All], 31, FALSE), "). " )))</f>
        <v>--</v>
      </c>
      <c r="Q245" s="6" t="str">
        <f>IF(D245="No", "Not discussed on USFS. ", IF(VLOOKUP(A245, [1]!Table9[#All], 31, FALSE)="--", "--",  VLOOKUP(A245, [1]!Table9[#All], 32, FALSE)))</f>
        <v>--</v>
      </c>
      <c r="R245" s="6" t="str">
        <f>IF(D245="No", "Not discussed on USFS. ", IF(VLOOKUP(A245, [1]!Table9[#All], 31, FALSE)="--", "--", VLOOKUP(A245, [1]!Table9[#All], 33, FALSE)))</f>
        <v>--</v>
      </c>
      <c r="S245" s="9" t="s">
        <v>2</v>
      </c>
      <c r="T245" s="8" t="s">
        <v>2</v>
      </c>
      <c r="U245" s="8" t="s">
        <v>2</v>
      </c>
      <c r="V245" s="7" t="s">
        <v>2</v>
      </c>
      <c r="W245" s="6" t="s">
        <v>2</v>
      </c>
      <c r="X245" s="6" t="s">
        <v>2</v>
      </c>
    </row>
    <row r="246" spans="1:24" ht="48" x14ac:dyDescent="0.2">
      <c r="A246" s="20" t="s">
        <v>2132</v>
      </c>
      <c r="B246" s="20" t="str">
        <f>VLOOKUP(A246, [1]!Table9[#All], 2, FALSE)</f>
        <v>Lathyrus hitchcockianus</v>
      </c>
      <c r="C246" s="18" t="str">
        <f>VLOOKUP(A246, [1]!Table9[#All], 13, FALSE)</f>
        <v>washes, desert scrub</v>
      </c>
      <c r="D246" s="17" t="str">
        <f>IF(ISNUMBER(SEARCH("1",VLOOKUP(A246, [1]!Table9[#All], 4, FALSE))), "Yes", "No")</f>
        <v>No</v>
      </c>
      <c r="E246" s="16" t="str">
        <f>VLOOKUP(A246, [1]!Table9[#All], 3, FALSE)</f>
        <v>Plant</v>
      </c>
      <c r="F246" s="15" t="str">
        <f>VLOOKUP(A246, [1]!Table9[#All], 26, FALSE)</f>
        <v>Formula</v>
      </c>
      <c r="G246" s="15" t="str">
        <f>IF(D246="No", "--",VLOOKUP(A246, [1]!Table9[#All], 25, FALSE))</f>
        <v>--</v>
      </c>
      <c r="H246" s="14" t="str">
        <f>IF(D246="No", "Not discussed on USFS. ", VLOOKUP(A246, [1]!Table9[#All], 24, FALSE))</f>
        <v xml:space="preserve">Not discussed on USFS. </v>
      </c>
      <c r="I246" s="14" t="str">
        <f>IF(NOT(ISBLANK(#REF!)),  "Pre-activity Survey Required", "")</f>
        <v>Pre-activity Survey Required</v>
      </c>
      <c r="J246" s="13" t="str">
        <f>IF(D246="No", "Not discussed on USFS. ", _xlfn.CONCAT(A246, " (", VLOOKUP(A246, [1]!Table9[#All], 11, FALSE), "; Habitat description: ", C246, ") - Within 1-mi of a CNDDB/SCE/USFS occurrence record (", VLOOKUP(A246, [1]!Table9[#All], 34, FALSE), "). " ))</f>
        <v xml:space="preserve">Not discussed on USFS. </v>
      </c>
      <c r="K246" s="10" t="str">
        <f>IF(D246="No", "-- ", VLOOKUP(A246, [1]!Table9[#All], 35, FALSE))</f>
        <v xml:space="preserve">-- </v>
      </c>
      <c r="L246" s="12" t="str">
        <f>IF(D246="No", "--", VLOOKUP(A246, [1]!Table9[#All], 28, FALSE))</f>
        <v>--</v>
      </c>
      <c r="M246" s="11" t="str">
        <f>IF(D246="No", "Not discussed on USFS. ", _xlfn.CONCAT(A246, " (", VLOOKUP(A246, [1]!Table9[#All], 11, FALSE), "; Habitat description: ", C246, ") - Within 1-mi of a CNDDB/SCE/USFS occurrence record (", VLOOKUP(A246, [1]!Table9[#All], 27, FALSE), "). " ))</f>
        <v xml:space="preserve">Not discussed on USFS. </v>
      </c>
      <c r="N246" s="10" t="str">
        <f>IF(D246="No", "-- ", VLOOKUP(A246, [1]!Table9[#All], 29, FALSE))</f>
        <v xml:space="preserve">-- </v>
      </c>
      <c r="O246" s="10" t="str">
        <f>IF(D246="No", "--", VLOOKUP(A246, [1]!Table9[#All], 30, FALSE))</f>
        <v>--</v>
      </c>
      <c r="P246" s="7" t="str">
        <f>IF(D246="No", "Not discussed on USFS. ", IF(VLOOKUP(A246, [1]!Table9[#All], 31, FALSE)="--", "--",  _xlfn.CONCAT(A246, " (", VLOOKUP(A246, [1]!Table9[#All], 11, FALSE), "; Habitat description: ", C246, ") - Within 1-mi of a CNDDB/SCE/USFS occurrence record (", VLOOKUP(A246, [1]!Table9[#All], 31, FALSE), "). " )))</f>
        <v xml:space="preserve">Not discussed on USFS. </v>
      </c>
      <c r="Q246" s="6" t="str">
        <f>IF(D246="No", "Not discussed on USFS. ", IF(VLOOKUP(A246, [1]!Table9[#All], 31, FALSE)="--", "--",  VLOOKUP(A246, [1]!Table9[#All], 32, FALSE)))</f>
        <v xml:space="preserve">Not discussed on USFS. </v>
      </c>
      <c r="R246" s="6" t="str">
        <f>IF(D246="No", "Not discussed on USFS. ", IF(VLOOKUP(A246, [1]!Table9[#All], 31, FALSE)="--", "--", VLOOKUP(A246, [1]!Table9[#All], 33, FALSE)))</f>
        <v xml:space="preserve">Not discussed on USFS. </v>
      </c>
      <c r="S246" s="9" t="s">
        <v>2</v>
      </c>
      <c r="T246" s="8" t="s">
        <v>2</v>
      </c>
      <c r="U246" s="8" t="s">
        <v>2</v>
      </c>
      <c r="V246" s="7" t="s">
        <v>2</v>
      </c>
      <c r="W246" s="6" t="s">
        <v>2</v>
      </c>
      <c r="X246" s="6" t="s">
        <v>2</v>
      </c>
    </row>
    <row r="247" spans="1:24" ht="48" x14ac:dyDescent="0.2">
      <c r="A247" s="20" t="s">
        <v>2131</v>
      </c>
      <c r="B247" s="20" t="str">
        <f>VLOOKUP(A247, [1]!Table9[#All], 2, FALSE)</f>
        <v>Cornus unalaschkensis</v>
      </c>
      <c r="C247" s="18" t="str">
        <f>VLOOKUP(A247, [1]!Table9[#All], 13, FALSE)</f>
        <v>moist forest, bogs</v>
      </c>
      <c r="D247" s="17" t="str">
        <f>IF(ISNUMBER(SEARCH("1",VLOOKUP(A247, [1]!Table9[#All], 4, FALSE))), "Yes", "No")</f>
        <v>No</v>
      </c>
      <c r="E247" s="16" t="str">
        <f>VLOOKUP(A247, [1]!Table9[#All], 3, FALSE)</f>
        <v>Plant</v>
      </c>
      <c r="F247" s="15" t="str">
        <f>VLOOKUP(A247, [1]!Table9[#All], 26, FALSE)</f>
        <v>Formula</v>
      </c>
      <c r="G247" s="15" t="str">
        <f>IF(D247="No", "--",VLOOKUP(A247, [1]!Table9[#All], 25, FALSE))</f>
        <v>--</v>
      </c>
      <c r="H247" s="14" t="str">
        <f>IF(D247="No", "Not discussed on USFS. ", VLOOKUP(A247, [1]!Table9[#All], 24, FALSE))</f>
        <v xml:space="preserve">Not discussed on USFS. </v>
      </c>
      <c r="I247" s="14" t="str">
        <f>IF(NOT(ISBLANK(#REF!)),  "Pre-activity Survey Required", "")</f>
        <v>Pre-activity Survey Required</v>
      </c>
      <c r="J247" s="13" t="str">
        <f>IF(D247="No", "Not discussed on USFS. ", _xlfn.CONCAT(A247, " (", VLOOKUP(A247, [1]!Table9[#All], 11, FALSE), "; Habitat description: ", C247, ") - Within 1-mi of a CNDDB/SCE/USFS occurrence record (", VLOOKUP(A247, [1]!Table9[#All], 34, FALSE), "). " ))</f>
        <v xml:space="preserve">Not discussed on USFS. </v>
      </c>
      <c r="K247" s="10" t="str">
        <f>IF(D247="No", "-- ", VLOOKUP(A247, [1]!Table9[#All], 35, FALSE))</f>
        <v xml:space="preserve">-- </v>
      </c>
      <c r="L247" s="12" t="str">
        <f>IF(D247="No", "--", VLOOKUP(A247, [1]!Table9[#All], 28, FALSE))</f>
        <v>--</v>
      </c>
      <c r="M247" s="11" t="str">
        <f>IF(D247="No", "Not discussed on USFS. ", _xlfn.CONCAT(A247, " (", VLOOKUP(A247, [1]!Table9[#All], 11, FALSE), "; Habitat description: ", C247, ") - Within 1-mi of a CNDDB/SCE/USFS occurrence record (", VLOOKUP(A247, [1]!Table9[#All], 27, FALSE), "). " ))</f>
        <v xml:space="preserve">Not discussed on USFS. </v>
      </c>
      <c r="N247" s="10" t="str">
        <f>IF(D247="No", "-- ", VLOOKUP(A247, [1]!Table9[#All], 29, FALSE))</f>
        <v xml:space="preserve">-- </v>
      </c>
      <c r="O247" s="10" t="str">
        <f>IF(D247="No", "--", VLOOKUP(A247, [1]!Table9[#All], 30, FALSE))</f>
        <v>--</v>
      </c>
      <c r="P247" s="7" t="str">
        <f>IF(D247="No", "Not discussed on USFS. ", IF(VLOOKUP(A247, [1]!Table9[#All], 31, FALSE)="--", "--",  _xlfn.CONCAT(A247, " (", VLOOKUP(A247, [1]!Table9[#All], 11, FALSE), "; Habitat description: ", C247, ") - Within 1-mi of a CNDDB/SCE/USFS occurrence record (", VLOOKUP(A247, [1]!Table9[#All], 31, FALSE), "). " )))</f>
        <v xml:space="preserve">Not discussed on USFS. </v>
      </c>
      <c r="Q247" s="6" t="str">
        <f>IF(D247="No", "Not discussed on USFS. ", IF(VLOOKUP(A247, [1]!Table9[#All], 31, FALSE)="--", "--",  VLOOKUP(A247, [1]!Table9[#All], 32, FALSE)))</f>
        <v xml:space="preserve">Not discussed on USFS. </v>
      </c>
      <c r="R247" s="6" t="str">
        <f>IF(D247="No", "Not discussed on USFS. ", IF(VLOOKUP(A247, [1]!Table9[#All], 31, FALSE)="--", "--", VLOOKUP(A247, [1]!Table9[#All], 33, FALSE)))</f>
        <v xml:space="preserve">Not discussed on USFS. </v>
      </c>
      <c r="S247" s="9" t="s">
        <v>2</v>
      </c>
      <c r="T247" s="8" t="s">
        <v>2</v>
      </c>
      <c r="U247" s="8" t="s">
        <v>2</v>
      </c>
      <c r="V247" s="7" t="s">
        <v>2</v>
      </c>
      <c r="W247" s="6" t="s">
        <v>2</v>
      </c>
      <c r="X247" s="6" t="s">
        <v>2</v>
      </c>
    </row>
    <row r="248" spans="1:24" ht="168" x14ac:dyDescent="0.2">
      <c r="A248" s="20" t="s">
        <v>2130</v>
      </c>
      <c r="B248" s="20" t="str">
        <f>VLOOKUP(A248, [1]!Table9[#All], 2, FALSE)</f>
        <v>Lasthenia burkei</v>
      </c>
      <c r="C248" s="18" t="str">
        <f>VLOOKUP(A248, [1]!Table9[#All], 13, FALSE)</f>
        <v>vernal pools, wet meadows</v>
      </c>
      <c r="D248" s="17" t="str">
        <f>IF(ISNUMBER(SEARCH("1",VLOOKUP(A248, [1]!Table9[#All], 4, FALSE))), "Yes", "No")</f>
        <v>Yes</v>
      </c>
      <c r="E248" s="16" t="str">
        <f>VLOOKUP(A248, [1]!Table9[#All], 3, FALSE)</f>
        <v>Plant</v>
      </c>
      <c r="F248" s="15" t="str">
        <f>VLOOKUP(A248, [1]!Table9[#All], 26, FALSE)</f>
        <v>Formula</v>
      </c>
      <c r="G248" s="15" t="str">
        <f>IF(D248="No", "--",VLOOKUP(A248, [1]!Table9[#All], 25, FALSE))</f>
        <v>Work area</v>
      </c>
      <c r="H248" s="14" t="str">
        <f>IF(D248="No", "Not discussed on USFS. ", VLOOKUP(A248, [1]!Table9[#All], 24, FALSE))</f>
        <v>--</v>
      </c>
      <c r="I248" s="14" t="str">
        <f>IF(NOT(ISBLANK(#REF!)),  "Pre-activity Survey Required", "")</f>
        <v>Pre-activity Survey Required</v>
      </c>
      <c r="J248" s="13" t="str">
        <f>IF(D248="No", "Not discussed on USFS. ", _xlfn.CONCAT(A248, " (", VLOOKUP(A248, [1]!Table9[#All], 11, FALSE), "; Habitat description: ", C248, ") - Within 1-mi of a CNDDB/SCE/USFS occurrence record (", VLOOKUP(A248, [1]!Table9[#All], 34, FALSE), "). " ))</f>
        <v xml:space="preserve">Burke's goldfields (FE; SE; CRPR 1B.1, Blooming Period: Apr - Jun; Habitat description: vernal pools, wet meadows) - Within 1-mi of a CNDDB/SCE/USFS occurrence record (unsuitable habitat). </v>
      </c>
      <c r="K248" s="10" t="str">
        <f>IF(D248="No", "-- ", VLOOKUP(A248, [1]!Table9[#All], 35, FALSE))</f>
        <v xml:space="preserve">RPM Plant 1; 
Standard OMP BMPs. </v>
      </c>
      <c r="L248" s="12" t="str">
        <f>IF(D248="No", "--", VLOOKUP(A248, [1]!Table9[#All], 28, FALSE))</f>
        <v>IIB</v>
      </c>
      <c r="M248" s="11" t="str">
        <f>IF(D248="No", "Not discussed on USFS. ", _xlfn.CONCAT(A248, " (", VLOOKUP(A248, [1]!Table9[#All], 11, FALSE), "; Habitat description: ", C248, ") - Within 1-mi of a CNDDB/SCE/USFS occurrence record (", VLOOKUP(A248, [1]!Table9[#All], 27, FALSE), "). " ))</f>
        <v xml:space="preserve">Burke's goldfields (FE; SE; CRPR 1B.1, Blooming Period: Apr - Jun; Habitat description: vernal pools, wet meadows) - Within 1-mi of a CNDDB/SCE/USFS occurrence record (habitat present). </v>
      </c>
      <c r="N248" s="10" t="str">
        <f>IF(D248="No", "-- ", VLOOKUP(A248, [1]!Table9[#All], 29, FALSE))</f>
        <v xml:space="preserve">RPM Plant-1-4; 
General Measures and Standard OMP BMPs. </v>
      </c>
      <c r="O248" s="10" t="str">
        <f>IF(D248="No", "--", VLOOKUP(A248, [1]!Table9[#All], 30, FALSE))</f>
        <v xml:space="preserve">Rare Plant Survey and Avoidance (Burke's goldfields): A qualified botanist will conduct a rare plant survey for Burke's goldfields within blooming season, verified by a reference population. All federally-listed plants within 100 feet of the work area will be flagged for avoidance. Coordination with Environmental Services Department will be required if full avoidance cannot be achieved. 
Schedule Limitation (Burke's goldfields): Schedule all work in the year rare plant surveys are conducted. Work can occur only after rare plant surveys occur. If work gets delayed for a subsequent year, contact Environmental Services Department. 
General Measures and Standard OMP BMPs. </v>
      </c>
      <c r="P248" s="7" t="str">
        <f>IF(D248="No", "Not discussed on USFS. ", IF(VLOOKUP(A248, [1]!Table9[#All], 31, FALSE)="--", "--",  _xlfn.CONCAT(A248, " (", VLOOKUP(A248, [1]!Table9[#All], 11, FALSE), "; Habitat description: ", C248, ") - Within 1-mi of a CNDDB/SCE/USFS occurrence record (", VLOOKUP(A248, [1]!Table9[#All], 31, FALSE), "). " )))</f>
        <v>--</v>
      </c>
      <c r="Q248" s="6" t="str">
        <f>IF(D248="No", "Not discussed on USFS. ", IF(VLOOKUP(A248, [1]!Table9[#All], 31, FALSE)="--", "--",  VLOOKUP(A248, [1]!Table9[#All], 32, FALSE)))</f>
        <v>--</v>
      </c>
      <c r="R248" s="6" t="str">
        <f>IF(D248="No", "Not discussed on USFS. ", IF(VLOOKUP(A248, [1]!Table9[#All], 31, FALSE)="--", "--", VLOOKUP(A248, [1]!Table9[#All], 33, FALSE)))</f>
        <v>--</v>
      </c>
      <c r="S248" s="9" t="s">
        <v>2</v>
      </c>
      <c r="T248" s="8" t="s">
        <v>2</v>
      </c>
      <c r="U248" s="8" t="s">
        <v>2</v>
      </c>
      <c r="V248" s="7" t="s">
        <v>2</v>
      </c>
      <c r="W248" s="6" t="s">
        <v>2</v>
      </c>
      <c r="X248" s="6" t="s">
        <v>2</v>
      </c>
    </row>
    <row r="249" spans="1:24" ht="48" x14ac:dyDescent="0.2">
      <c r="A249" s="20" t="s">
        <v>2129</v>
      </c>
      <c r="B249" s="20" t="str">
        <f>VLOOKUP(A249, [1]!Table9[#All], 2, FALSE)</f>
        <v>Scleropogon brevifolius</v>
      </c>
      <c r="C249" s="18" t="str">
        <f>VLOOKUP(A249, [1]!Table9[#All], 13, FALSE)</f>
        <v>open scrub</v>
      </c>
      <c r="D249" s="17" t="str">
        <f>IF(ISNUMBER(SEARCH("1",VLOOKUP(A249, [1]!Table9[#All], 4, FALSE))), "Yes", "No")</f>
        <v>No</v>
      </c>
      <c r="E249" s="16" t="str">
        <f>VLOOKUP(A249, [1]!Table9[#All], 3, FALSE)</f>
        <v>Plant</v>
      </c>
      <c r="F249" s="15" t="str">
        <f>VLOOKUP(A249, [1]!Table9[#All], 26, FALSE)</f>
        <v>Formula</v>
      </c>
      <c r="G249" s="15" t="str">
        <f>IF(D249="No", "--",VLOOKUP(A249, [1]!Table9[#All], 25, FALSE))</f>
        <v>--</v>
      </c>
      <c r="H249" s="14" t="str">
        <f>IF(D249="No", "Not discussed on USFS. ", VLOOKUP(A249, [1]!Table9[#All], 24, FALSE))</f>
        <v xml:space="preserve">Not discussed on USFS. </v>
      </c>
      <c r="I249" s="14" t="str">
        <f>IF(NOT(ISBLANK(#REF!)),  "Pre-activity Survey Required", "")</f>
        <v>Pre-activity Survey Required</v>
      </c>
      <c r="J249" s="13" t="str">
        <f>IF(D249="No", "Not discussed on USFS. ", _xlfn.CONCAT(A249, " (", VLOOKUP(A249, [1]!Table9[#All], 11, FALSE), "; Habitat description: ", C249, ") - Within 1-mi of a CNDDB/SCE/USFS occurrence record (", VLOOKUP(A249, [1]!Table9[#All], 34, FALSE), "). " ))</f>
        <v xml:space="preserve">Not discussed on USFS. </v>
      </c>
      <c r="K249" s="10" t="str">
        <f>IF(D249="No", "-- ", VLOOKUP(A249, [1]!Table9[#All], 35, FALSE))</f>
        <v xml:space="preserve">-- </v>
      </c>
      <c r="L249" s="12" t="str">
        <f>IF(D249="No", "--", VLOOKUP(A249, [1]!Table9[#All], 28, FALSE))</f>
        <v>--</v>
      </c>
      <c r="M249" s="11" t="str">
        <f>IF(D249="No", "Not discussed on USFS. ", _xlfn.CONCAT(A249, " (", VLOOKUP(A249, [1]!Table9[#All], 11, FALSE), "; Habitat description: ", C249, ") - Within 1-mi of a CNDDB/SCE/USFS occurrence record (", VLOOKUP(A249, [1]!Table9[#All], 27, FALSE), "). " ))</f>
        <v xml:space="preserve">Not discussed on USFS. </v>
      </c>
      <c r="N249" s="10" t="str">
        <f>IF(D249="No", "-- ", VLOOKUP(A249, [1]!Table9[#All], 29, FALSE))</f>
        <v xml:space="preserve">-- </v>
      </c>
      <c r="O249" s="10" t="str">
        <f>IF(D249="No", "--", VLOOKUP(A249, [1]!Table9[#All], 30, FALSE))</f>
        <v>--</v>
      </c>
      <c r="P249" s="7" t="str">
        <f>IF(D249="No", "Not discussed on USFS. ", IF(VLOOKUP(A249, [1]!Table9[#All], 31, FALSE)="--", "--",  _xlfn.CONCAT(A249, " (", VLOOKUP(A249, [1]!Table9[#All], 11, FALSE), "; Habitat description: ", C249, ") - Within 1-mi of a CNDDB/SCE/USFS occurrence record (", VLOOKUP(A249, [1]!Table9[#All], 31, FALSE), "). " )))</f>
        <v xml:space="preserve">Not discussed on USFS. </v>
      </c>
      <c r="Q249" s="6" t="str">
        <f>IF(D249="No", "Not discussed on USFS. ", IF(VLOOKUP(A249, [1]!Table9[#All], 31, FALSE)="--", "--",  VLOOKUP(A249, [1]!Table9[#All], 32, FALSE)))</f>
        <v xml:space="preserve">Not discussed on USFS. </v>
      </c>
      <c r="R249" s="6" t="str">
        <f>IF(D249="No", "Not discussed on USFS. ", IF(VLOOKUP(A249, [1]!Table9[#All], 31, FALSE)="--", "--", VLOOKUP(A249, [1]!Table9[#All], 33, FALSE)))</f>
        <v xml:space="preserve">Not discussed on USFS. </v>
      </c>
      <c r="S249" s="9" t="s">
        <v>2</v>
      </c>
      <c r="T249" s="8" t="s">
        <v>2</v>
      </c>
      <c r="U249" s="8" t="s">
        <v>2</v>
      </c>
      <c r="V249" s="7" t="s">
        <v>2</v>
      </c>
      <c r="W249" s="6" t="s">
        <v>2</v>
      </c>
      <c r="X249" s="6" t="s">
        <v>2</v>
      </c>
    </row>
    <row r="250" spans="1:24" ht="75" x14ac:dyDescent="0.2">
      <c r="A250" s="20" t="s">
        <v>2128</v>
      </c>
      <c r="B250" s="20" t="str">
        <f>VLOOKUP(A250, [1]!Table9[#All], 2, FALSE)</f>
        <v>Athene cunicularia</v>
      </c>
      <c r="C250" s="18" t="str">
        <f>VLOOKUP(A250, [1]!Table9[#All], 13, FALSE)</f>
        <v xml:space="preserve">open, treeless areas, fallow fields, airports, desert </v>
      </c>
      <c r="D250" s="17" t="str">
        <f>IF(ISNUMBER(SEARCH("1",VLOOKUP(A250, [1]!Table9[#All], 4, FALSE))), "Yes", "No")</f>
        <v>Yes</v>
      </c>
      <c r="E250" s="16" t="str">
        <f>VLOOKUP(A250, [1]!Table9[#All], 3, FALSE)</f>
        <v>Bird</v>
      </c>
      <c r="F250" s="15" t="str">
        <f>VLOOKUP(A250, [1]!Table9[#All], 26, FALSE)</f>
        <v>Formula</v>
      </c>
      <c r="G250" s="15" t="str">
        <f>IF(D250="No", "--",VLOOKUP(A250, [1]!Table9[#All], 25, FALSE))</f>
        <v>Work area</v>
      </c>
      <c r="H250" s="14" t="str">
        <f>IF(D250="No", "Not discussed on USFS. ", VLOOKUP(A250, [1]!Table9[#All], 24, FALSE))</f>
        <v>--</v>
      </c>
      <c r="I250" s="14" t="str">
        <f>IF(NOT(ISBLANK(#REF!)),  "Pre-activity Survey Required", "")</f>
        <v>Pre-activity Survey Required</v>
      </c>
      <c r="J250" s="13" t="str">
        <f>IF(D250="No", "Not discussed on USFS. ", _xlfn.CONCAT(A250, " (", VLOOKUP(A250, [1]!Table9[#All], 11, FALSE), "; Habitat description: ", C250, ") - Within 1-mi of a CNDDB/SCE/USFS occurrence record (", VLOOKUP(A250, [1]!Table9[#All], 34, FALSE), "). " ))</f>
        <v xml:space="preserve">Burrowing owl (SC; CDFW SSC; BLM:S; Habitat description: open, treeless areas, fallow fields, airports, desert ) - Within 1-mi of a CNDDB/SCE/USFS occurrence record (unsuitable habitat). </v>
      </c>
      <c r="K250" s="10" t="str">
        <f>IF(D250="No", "-- ", VLOOKUP(A250, [1]!Table9[#All], 35, FALSE))</f>
        <v>Standard OMP BMPs.</v>
      </c>
      <c r="L250" s="12" t="str">
        <f>IF(D250="No", "--", VLOOKUP(A250, [1]!Table9[#All], 28, FALSE))</f>
        <v>IIB</v>
      </c>
      <c r="M250" s="11" t="str">
        <f>IF(D250="No", "Not discussed on USFS. ", _xlfn.CONCAT(A250, " (", VLOOKUP(A250, [1]!Table9[#All], 11, FALSE), "; Habitat description: ", C250, ") - Within 1-mi of a CNDDB/SCE/USFS occurrence record (", VLOOKUP(A250, [1]!Table9[#All], 27, FALSE), "). " ))</f>
        <v xml:space="preserve">Burrowing owl (SC; CDFW SSC; BLM:S; Habitat description: open, treeless areas, fallow fields, airports, desert ) - Within 1-mi of a CNDDB/SCE/USFS occurrence record (habitat present). </v>
      </c>
      <c r="N250" s="10" t="str">
        <f>IF(D250="No", "-- ", VLOOKUP(A250, [1]!Table9[#All], 29, FALSE))</f>
        <v xml:space="preserve">BUOW Pre-construction Survey; </v>
      </c>
      <c r="O250" s="10" t="str">
        <f>IF(D250="No", "--", VLOOKUP(A250, [1]!Table9[#All], 30, FALSE))</f>
        <v xml:space="preserve">Pre-Activity Survey (burrowing owl): A biological survey is required. </v>
      </c>
      <c r="P250" s="7" t="str">
        <f>IF(D250="No", "Not discussed on USFS. ", IF(VLOOKUP(A250, [1]!Table9[#All], 31, FALSE)="--", "--",  _xlfn.CONCAT(A250, " (", VLOOKUP(A250, [1]!Table9[#All], 11, FALSE), "; Habitat description: ", C250, ") - Within 1-mi of a CNDDB/SCE/USFS occurrence record (", VLOOKUP(A250, [1]!Table9[#All], 31, FALSE), "). " )))</f>
        <v>--</v>
      </c>
      <c r="Q250" s="6" t="str">
        <f>IF(D250="No", "Not discussed on USFS. ", IF(VLOOKUP(A250, [1]!Table9[#All], 31, FALSE)="--", "--",  VLOOKUP(A250, [1]!Table9[#All], 32, FALSE)))</f>
        <v>--</v>
      </c>
      <c r="R250" s="6" t="str">
        <f>IF(D250="No", "Not discussed on USFS. ", IF(VLOOKUP(A250, [1]!Table9[#All], 31, FALSE)="--", "--", VLOOKUP(A250, [1]!Table9[#All], 33, FALSE)))</f>
        <v>--</v>
      </c>
      <c r="S250" s="9" t="s">
        <v>2</v>
      </c>
      <c r="T250" s="8" t="s">
        <v>2</v>
      </c>
      <c r="U250" s="8" t="s">
        <v>2</v>
      </c>
      <c r="V250" s="7" t="s">
        <v>2</v>
      </c>
      <c r="W250" s="6" t="s">
        <v>2</v>
      </c>
      <c r="X250" s="6" t="s">
        <v>2</v>
      </c>
    </row>
    <row r="251" spans="1:24" ht="168" x14ac:dyDescent="0.2">
      <c r="A251" s="20" t="s">
        <v>2127</v>
      </c>
      <c r="B251" s="20" t="str">
        <f>VLOOKUP(A251, [1]!Table9[#All], 2, FALSE)</f>
        <v>Hesperocyparis abramsiana var. butanoensis</v>
      </c>
      <c r="C251" s="18" t="str">
        <f>VLOOKUP(A251, [1]!Table9[#All], 13, FALSE)</f>
        <v>redwood, coniferous forests</v>
      </c>
      <c r="D251" s="17" t="str">
        <f>IF(ISNUMBER(SEARCH("1",VLOOKUP(A251, [1]!Table9[#All], 4, FALSE))), "Yes", "No")</f>
        <v>Yes</v>
      </c>
      <c r="E251" s="16" t="str">
        <f>VLOOKUP(A251, [1]!Table9[#All], 3, FALSE)</f>
        <v>Plant</v>
      </c>
      <c r="F251" s="15" t="str">
        <f>VLOOKUP(A251, [1]!Table9[#All], 26, FALSE)</f>
        <v>Formula</v>
      </c>
      <c r="G251" s="15" t="str">
        <f>IF(D251="No", "--",VLOOKUP(A251, [1]!Table9[#All], 25, FALSE))</f>
        <v>Work area</v>
      </c>
      <c r="H251" s="14" t="str">
        <f>IF(D251="No", "Not discussed on USFS. ", VLOOKUP(A251, [1]!Table9[#All], 24, FALSE))</f>
        <v>--</v>
      </c>
      <c r="I251" s="14" t="str">
        <f>IF(NOT(ISBLANK(#REF!)),  "Pre-activity Survey Required", "")</f>
        <v>Pre-activity Survey Required</v>
      </c>
      <c r="J251" s="13" t="str">
        <f>IF(D251="No", "Not discussed on USFS. ", _xlfn.CONCAT(A251, " (", VLOOKUP(A251, [1]!Table9[#All], 11, FALSE), "; Habitat description: ", C251, ") - Within 1-mi of a CNDDB/SCE/USFS occurrence record (", VLOOKUP(A251, [1]!Table9[#All], 34, FALSE), "). " ))</f>
        <v xml:space="preserve">Butano Ridge cypress (FT; SE; CRPR 1B.2; Habitat description: redwood, coniferous forests) - Within 1-mi of a CNDDB/SCE/USFS occurrence record (unsuitable habitat). </v>
      </c>
      <c r="K251" s="10" t="str">
        <f>IF(D251="No", "-- ", VLOOKUP(A251, [1]!Table9[#All], 35, FALSE))</f>
        <v xml:space="preserve">RPM Plant 1; 
Standard OMP BMPs. </v>
      </c>
      <c r="L251" s="12" t="str">
        <f>IF(D251="No", "--", VLOOKUP(A251, [1]!Table9[#All], 28, FALSE))</f>
        <v>IIB</v>
      </c>
      <c r="M251" s="11" t="str">
        <f>IF(D251="No", "Not discussed on USFS. ", _xlfn.CONCAT(A251, " (", VLOOKUP(A251, [1]!Table9[#All], 11, FALSE), "; Habitat description: ", C251, ") - Within 1-mi of a CNDDB/SCE/USFS occurrence record (", VLOOKUP(A251, [1]!Table9[#All], 27, FALSE), "). " ))</f>
        <v xml:space="preserve">Butano Ridge cypress (FT; SE; CRPR 1B.2; Habitat description: redwood, coniferous forests) - Within 1-mi of a CNDDB/SCE/USFS occurrence record (habitat present). </v>
      </c>
      <c r="N251" s="10" t="str">
        <f>IF(D251="No", "-- ", VLOOKUP(A251, [1]!Table9[#All], 29, FALSE))</f>
        <v xml:space="preserve">RPM Plant-1-4; 
General Measures and Standard OMP BMPs. </v>
      </c>
      <c r="O251" s="10" t="str">
        <f>IF(D251="No", "--", VLOOKUP(A251, [1]!Table9[#All], 30, FALSE))</f>
        <v xml:space="preserve">Rare Plant Survey and Avoidance (Butano Ridge cypress): A qualified botanist will conduct a rare plant survey for Butano Ridge cypress within blooming season, verified by a reference population. All federally-listed plants within 100 feet of the work area will be flagged for avoidance. Coordination with Environmental Services Department will be required if full avoidance cannot be achieved. 
Schedule Limitation (Butano Ridge cypress): Schedule all work in the year rare plant surveys are conducted. Work can occur only after rare plant surveys occur. If work gets delayed for a subsequent year, contact Environmental Services Department. 
General Measures and Standard OMP BMPs. </v>
      </c>
      <c r="P251" s="7" t="str">
        <f>IF(D251="No", "Not discussed on USFS. ", IF(VLOOKUP(A251, [1]!Table9[#All], 31, FALSE)="--", "--",  _xlfn.CONCAT(A251, " (", VLOOKUP(A251, [1]!Table9[#All], 11, FALSE), "; Habitat description: ", C251, ") - Within 1-mi of a CNDDB/SCE/USFS occurrence record (", VLOOKUP(A251, [1]!Table9[#All], 31, FALSE), "). " )))</f>
        <v>--</v>
      </c>
      <c r="Q251" s="6" t="str">
        <f>IF(D251="No", "Not discussed on USFS. ", IF(VLOOKUP(A251, [1]!Table9[#All], 31, FALSE)="--", "--",  VLOOKUP(A251, [1]!Table9[#All], 32, FALSE)))</f>
        <v>--</v>
      </c>
      <c r="R251" s="6" t="str">
        <f>IF(D251="No", "Not discussed on USFS. ", IF(VLOOKUP(A251, [1]!Table9[#All], 31, FALSE)="--", "--", VLOOKUP(A251, [1]!Table9[#All], 33, FALSE)))</f>
        <v>--</v>
      </c>
      <c r="S251" s="9" t="s">
        <v>2</v>
      </c>
      <c r="T251" s="8" t="s">
        <v>2</v>
      </c>
      <c r="U251" s="8" t="s">
        <v>2</v>
      </c>
      <c r="V251" s="7" t="s">
        <v>2</v>
      </c>
      <c r="W251" s="6" t="s">
        <v>2</v>
      </c>
      <c r="X251" s="6" t="s">
        <v>2</v>
      </c>
    </row>
    <row r="252" spans="1:24" ht="48" x14ac:dyDescent="0.2">
      <c r="A252" s="20" t="s">
        <v>2126</v>
      </c>
      <c r="B252" s="20" t="str">
        <f>VLOOKUP(A252, [1]!Table9[#All], 2, FALSE)</f>
        <v>Sidalcea robusta</v>
      </c>
      <c r="C252" s="18" t="str">
        <f>VLOOKUP(A252, [1]!Table9[#All], 13, FALSE)</f>
        <v>chaparral, foothill woodland</v>
      </c>
      <c r="D252" s="17" t="str">
        <f>IF(ISNUMBER(SEARCH("1",VLOOKUP(A252, [1]!Table9[#All], 4, FALSE))), "Yes", "No")</f>
        <v>No</v>
      </c>
      <c r="E252" s="16" t="str">
        <f>VLOOKUP(A252, [1]!Table9[#All], 3, FALSE)</f>
        <v>Plant</v>
      </c>
      <c r="F252" s="15" t="str">
        <f>VLOOKUP(A252, [1]!Table9[#All], 26, FALSE)</f>
        <v>Formula</v>
      </c>
      <c r="G252" s="15" t="str">
        <f>IF(D252="No", "--",VLOOKUP(A252, [1]!Table9[#All], 25, FALSE))</f>
        <v>--</v>
      </c>
      <c r="H252" s="14" t="str">
        <f>IF(D252="No", "Not discussed on USFS. ", VLOOKUP(A252, [1]!Table9[#All], 24, FALSE))</f>
        <v xml:space="preserve">Not discussed on USFS. </v>
      </c>
      <c r="I252" s="14" t="str">
        <f>IF(NOT(ISBLANK(#REF!)),  "Pre-activity Survey Required", "")</f>
        <v>Pre-activity Survey Required</v>
      </c>
      <c r="J252" s="13" t="str">
        <f>IF(D252="No", "Not discussed on USFS. ", _xlfn.CONCAT(A252, " (", VLOOKUP(A252, [1]!Table9[#All], 11, FALSE), "; Habitat description: ", C252, ") - Within 1-mi of a CNDDB/SCE/USFS occurrence record (", VLOOKUP(A252, [1]!Table9[#All], 34, FALSE), "). " ))</f>
        <v xml:space="preserve">Not discussed on USFS. </v>
      </c>
      <c r="K252" s="10" t="str">
        <f>IF(D252="No", "-- ", VLOOKUP(A252, [1]!Table9[#All], 35, FALSE))</f>
        <v xml:space="preserve">-- </v>
      </c>
      <c r="L252" s="12" t="str">
        <f>IF(D252="No", "--", VLOOKUP(A252, [1]!Table9[#All], 28, FALSE))</f>
        <v>--</v>
      </c>
      <c r="M252" s="11" t="str">
        <f>IF(D252="No", "Not discussed on USFS. ", _xlfn.CONCAT(A252, " (", VLOOKUP(A252, [1]!Table9[#All], 11, FALSE), "; Habitat description: ", C252, ") - Within 1-mi of a CNDDB/SCE/USFS occurrence record (", VLOOKUP(A252, [1]!Table9[#All], 27, FALSE), "). " ))</f>
        <v xml:space="preserve">Not discussed on USFS. </v>
      </c>
      <c r="N252" s="10" t="str">
        <f>IF(D252="No", "-- ", VLOOKUP(A252, [1]!Table9[#All], 29, FALSE))</f>
        <v xml:space="preserve">-- </v>
      </c>
      <c r="O252" s="10" t="str">
        <f>IF(D252="No", "--", VLOOKUP(A252, [1]!Table9[#All], 30, FALSE))</f>
        <v>--</v>
      </c>
      <c r="P252" s="7" t="str">
        <f>IF(D252="No", "Not discussed on USFS. ", IF(VLOOKUP(A252, [1]!Table9[#All], 31, FALSE)="--", "--",  _xlfn.CONCAT(A252, " (", VLOOKUP(A252, [1]!Table9[#All], 11, FALSE), "; Habitat description: ", C252, ") - Within 1-mi of a CNDDB/SCE/USFS occurrence record (", VLOOKUP(A252, [1]!Table9[#All], 31, FALSE), "). " )))</f>
        <v xml:space="preserve">Not discussed on USFS. </v>
      </c>
      <c r="Q252" s="6" t="str">
        <f>IF(D252="No", "Not discussed on USFS. ", IF(VLOOKUP(A252, [1]!Table9[#All], 31, FALSE)="--", "--",  VLOOKUP(A252, [1]!Table9[#All], 32, FALSE)))</f>
        <v xml:space="preserve">Not discussed on USFS. </v>
      </c>
      <c r="R252" s="6" t="str">
        <f>IF(D252="No", "Not discussed on USFS. ", IF(VLOOKUP(A252, [1]!Table9[#All], 31, FALSE)="--", "--", VLOOKUP(A252, [1]!Table9[#All], 33, FALSE)))</f>
        <v xml:space="preserve">Not discussed on USFS. </v>
      </c>
      <c r="S252" s="9" t="s">
        <v>2</v>
      </c>
      <c r="T252" s="8" t="s">
        <v>2</v>
      </c>
      <c r="U252" s="8" t="s">
        <v>2</v>
      </c>
      <c r="V252" s="7" t="s">
        <v>2</v>
      </c>
      <c r="W252" s="6" t="s">
        <v>2</v>
      </c>
      <c r="X252" s="6" t="s">
        <v>2</v>
      </c>
    </row>
    <row r="253" spans="1:24" ht="156" x14ac:dyDescent="0.2">
      <c r="A253" s="20" t="s">
        <v>2125</v>
      </c>
      <c r="B253" s="20" t="str">
        <f>VLOOKUP(A253, [1]!Table9[#All], 2, FALSE)</f>
        <v>Fritillaria eastwoodiae</v>
      </c>
      <c r="C253" s="18" t="str">
        <f>VLOOKUP(A253, [1]!Table9[#All], 13, FALSE)</f>
        <v>openings in coniferous forest, foothill woodland, and chaparral, dry benches, slopes</v>
      </c>
      <c r="D253" s="17" t="str">
        <f>IF(ISNUMBER(SEARCH("1",VLOOKUP(A253, [1]!Table9[#All], 4, FALSE))), "Yes", "No")</f>
        <v>Yes</v>
      </c>
      <c r="E253" s="16" t="str">
        <f>VLOOKUP(A253, [1]!Table9[#All], 3, FALSE)</f>
        <v>Plant</v>
      </c>
      <c r="F253" s="15" t="str">
        <f>VLOOKUP(A253, [1]!Table9[#All], 26, FALSE)</f>
        <v>Formula</v>
      </c>
      <c r="G253" s="15" t="str">
        <f>IF(D253="No", "--",VLOOKUP(A253, [1]!Table9[#All], 25, FALSE))</f>
        <v>Work area</v>
      </c>
      <c r="H253" s="14" t="str">
        <f>IF(D253="No", "Not discussed on USFS. ", VLOOKUP(A253, [1]!Table9[#All], 24, FALSE))</f>
        <v>--</v>
      </c>
      <c r="I253" s="14" t="str">
        <f>IF(NOT(ISBLANK(#REF!)),  "Pre-activity Survey Required", "")</f>
        <v>Pre-activity Survey Required</v>
      </c>
      <c r="J253" s="13" t="str">
        <f>IF(D253="No", "Not discussed on USFS. ", _xlfn.CONCAT(A253, " (", VLOOKUP(A253, [1]!Table9[#All], 11, FALSE), "; Habitat description: ", C253, ") - Within 1-mi of a CNDDB/SCE/USFS occurrence record (", VLOOKUP(A253, [1]!Table9[#All], 34, FALSE), "). " ))</f>
        <v xml:space="preserve">Butte County fritillary (FSS; CRPR 3.2, Blooming Period: Mar - Jun; Habitat description: openings in coniferous forest, foothill woodland, and chaparral, dry benches, slopes) - Within 1-mi of a CNDDB/SCE/USFS occurrence record (unsuitable habitat). </v>
      </c>
      <c r="K253" s="10" t="str">
        <f>IF(D253="No", "-- ", VLOOKUP(A253, [1]!Table9[#All], 35, FALSE))</f>
        <v>Standard OMP BMPs.</v>
      </c>
      <c r="L253" s="12" t="str">
        <f>IF(D253="No", "--", VLOOKUP(A253, [1]!Table9[#All], 28, FALSE))</f>
        <v>IIB</v>
      </c>
      <c r="M253" s="11" t="str">
        <f>IF(D253="No", "Not discussed on USFS. ", _xlfn.CONCAT(A253, " (", VLOOKUP(A253, [1]!Table9[#All], 11, FALSE), "; Habitat description: ", C253, ") - Within 1-mi of a CNDDB/SCE/USFS occurrence record (", VLOOKUP(A253, [1]!Table9[#All], 27, FALSE), "). " ))</f>
        <v xml:space="preserve">Butte County fritillary (FSS; CRPR 3.2, Blooming Period: Mar - Jun; Habitat description: openings in coniferous forest, foothill woodland, and chaparral, dry benches, slopes) - Within 1-mi of a CNDDB/SCE/USFS occurrence record (habitat present). </v>
      </c>
      <c r="N253" s="10" t="str">
        <f>IF(D253="No", "-- ", VLOOKUP(A253, [1]!Table9[#All], 29, FALSE))</f>
        <v xml:space="preserve">BE BMP Plant-1(a)(c-d); 
General Measures and Standard OMP BMPs. </v>
      </c>
      <c r="O253" s="10" t="str">
        <f>IF(D253="No", "--", VLOOKUP(A253, [1]!Table9[#All], 30, FALSE))</f>
        <v xml:space="preserve">Pre-Activity Survey (Butte County fritillary): A biological survey is required. 
FSS Plant Avoidance (Butte County fritillary): If Butte County fritillary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53" s="7" t="str">
        <f>IF(D253="No", "Not discussed on USFS. ", IF(VLOOKUP(A253, [1]!Table9[#All], 31, FALSE)="--", "--",  _xlfn.CONCAT(A253, " (", VLOOKUP(A253, [1]!Table9[#All], 11, FALSE), "; Habitat description: ", C253, ") - Within 1-mi of a CNDDB/SCE/USFS occurrence record (", VLOOKUP(A253, [1]!Table9[#All], 31, FALSE), "). " )))</f>
        <v>--</v>
      </c>
      <c r="Q253" s="6" t="str">
        <f>IF(D253="No", "Not discussed on USFS. ", IF(VLOOKUP(A253, [1]!Table9[#All], 31, FALSE)="--", "--",  VLOOKUP(A253, [1]!Table9[#All], 32, FALSE)))</f>
        <v>--</v>
      </c>
      <c r="R253" s="6" t="str">
        <f>IF(D253="No", "Not discussed on USFS. ", IF(VLOOKUP(A253, [1]!Table9[#All], 31, FALSE)="--", "--", VLOOKUP(A253, [1]!Table9[#All], 33, FALSE)))</f>
        <v>--</v>
      </c>
      <c r="S253" s="9" t="s">
        <v>2</v>
      </c>
      <c r="T253" s="8" t="s">
        <v>2</v>
      </c>
      <c r="U253" s="8" t="s">
        <v>2</v>
      </c>
      <c r="V253" s="7" t="s">
        <v>2</v>
      </c>
      <c r="W253" s="6" t="s">
        <v>2</v>
      </c>
      <c r="X253" s="6" t="s">
        <v>2</v>
      </c>
    </row>
    <row r="254" spans="1:24" ht="48" x14ac:dyDescent="0.2">
      <c r="A254" s="20" t="s">
        <v>2124</v>
      </c>
      <c r="B254" s="20" t="str">
        <f>VLOOKUP(A254, [1]!Table9[#All], 2, FALSE)</f>
        <v>Trifolium jokerstii</v>
      </c>
      <c r="C254" s="18" t="str">
        <f>VLOOKUP(A254, [1]!Table9[#All], 13, FALSE)</f>
        <v>vernal pool</v>
      </c>
      <c r="D254" s="17" t="str">
        <f>IF(ISNUMBER(SEARCH("1",VLOOKUP(A254, [1]!Table9[#All], 4, FALSE))), "Yes", "No")</f>
        <v>No</v>
      </c>
      <c r="E254" s="16" t="str">
        <f>VLOOKUP(A254, [1]!Table9[#All], 3, FALSE)</f>
        <v>Plant</v>
      </c>
      <c r="F254" s="15" t="str">
        <f>VLOOKUP(A254, [1]!Table9[#All], 26, FALSE)</f>
        <v>Formula</v>
      </c>
      <c r="G254" s="15" t="str">
        <f>IF(D254="No", "--",VLOOKUP(A254, [1]!Table9[#All], 25, FALSE))</f>
        <v>--</v>
      </c>
      <c r="H254" s="14" t="str">
        <f>IF(D254="No", "Not discussed on USFS. ", VLOOKUP(A254, [1]!Table9[#All], 24, FALSE))</f>
        <v xml:space="preserve">Not discussed on USFS. </v>
      </c>
      <c r="I254" s="14" t="str">
        <f>IF(NOT(ISBLANK(#REF!)),  "Pre-activity Survey Required", "")</f>
        <v>Pre-activity Survey Required</v>
      </c>
      <c r="J254" s="13" t="str">
        <f>IF(D254="No", "Not discussed on USFS. ", _xlfn.CONCAT(A254, " (", VLOOKUP(A254, [1]!Table9[#All], 11, FALSE), "; Habitat description: ", C254, ") - Within 1-mi of a CNDDB/SCE/USFS occurrence record (", VLOOKUP(A254, [1]!Table9[#All], 34, FALSE), "). " ))</f>
        <v xml:space="preserve">Not discussed on USFS. </v>
      </c>
      <c r="K254" s="10" t="str">
        <f>IF(D254="No", "-- ", VLOOKUP(A254, [1]!Table9[#All], 35, FALSE))</f>
        <v xml:space="preserve">-- </v>
      </c>
      <c r="L254" s="12" t="str">
        <f>IF(D254="No", "--", VLOOKUP(A254, [1]!Table9[#All], 28, FALSE))</f>
        <v>--</v>
      </c>
      <c r="M254" s="11" t="str">
        <f>IF(D254="No", "Not discussed on USFS. ", _xlfn.CONCAT(A254, " (", VLOOKUP(A254, [1]!Table9[#All], 11, FALSE), "; Habitat description: ", C254, ") - Within 1-mi of a CNDDB/SCE/USFS occurrence record (", VLOOKUP(A254, [1]!Table9[#All], 27, FALSE), "). " ))</f>
        <v xml:space="preserve">Not discussed on USFS. </v>
      </c>
      <c r="N254" s="10" t="str">
        <f>IF(D254="No", "-- ", VLOOKUP(A254, [1]!Table9[#All], 29, FALSE))</f>
        <v xml:space="preserve">-- </v>
      </c>
      <c r="O254" s="10" t="str">
        <f>IF(D254="No", "--", VLOOKUP(A254, [1]!Table9[#All], 30, FALSE))</f>
        <v>--</v>
      </c>
      <c r="P254" s="7" t="str">
        <f>IF(D254="No", "Not discussed on USFS. ", IF(VLOOKUP(A254, [1]!Table9[#All], 31, FALSE)="--", "--",  _xlfn.CONCAT(A254, " (", VLOOKUP(A254, [1]!Table9[#All], 11, FALSE), "; Habitat description: ", C254, ") - Within 1-mi of a CNDDB/SCE/USFS occurrence record (", VLOOKUP(A254, [1]!Table9[#All], 31, FALSE), "). " )))</f>
        <v xml:space="preserve">Not discussed on USFS. </v>
      </c>
      <c r="Q254" s="6" t="str">
        <f>IF(D254="No", "Not discussed on USFS. ", IF(VLOOKUP(A254, [1]!Table9[#All], 31, FALSE)="--", "--",  VLOOKUP(A254, [1]!Table9[#All], 32, FALSE)))</f>
        <v xml:space="preserve">Not discussed on USFS. </v>
      </c>
      <c r="R254" s="6" t="str">
        <f>IF(D254="No", "Not discussed on USFS. ", IF(VLOOKUP(A254, [1]!Table9[#All], 31, FALSE)="--", "--", VLOOKUP(A254, [1]!Table9[#All], 33, FALSE)))</f>
        <v xml:space="preserve">Not discussed on USFS. </v>
      </c>
      <c r="S254" s="9" t="s">
        <v>2</v>
      </c>
      <c r="T254" s="8" t="s">
        <v>2</v>
      </c>
      <c r="U254" s="8" t="s">
        <v>2</v>
      </c>
      <c r="V254" s="7" t="s">
        <v>2</v>
      </c>
      <c r="W254" s="6" t="s">
        <v>2</v>
      </c>
      <c r="X254" s="6" t="s">
        <v>2</v>
      </c>
    </row>
    <row r="255" spans="1:24" ht="180" x14ac:dyDescent="0.2">
      <c r="A255" s="20" t="s">
        <v>2123</v>
      </c>
      <c r="B255" s="20" t="str">
        <f>VLOOKUP(A255, [1]!Table9[#All], 2, FALSE)</f>
        <v>Limnanthes floccosa ssp. californica</v>
      </c>
      <c r="C255" s="18" t="str">
        <f>VLOOKUP(A255, [1]!Table9[#All], 13, FALSE)</f>
        <v>vernal pool edges</v>
      </c>
      <c r="D255" s="17" t="str">
        <f>IF(ISNUMBER(SEARCH("1",VLOOKUP(A255, [1]!Table9[#All], 4, FALSE))), "Yes", "No")</f>
        <v>Yes</v>
      </c>
      <c r="E255" s="16" t="str">
        <f>VLOOKUP(A255, [1]!Table9[#All], 3, FALSE)</f>
        <v>Plant</v>
      </c>
      <c r="F255" s="15" t="str">
        <f>VLOOKUP(A255, [1]!Table9[#All], 26, FALSE)</f>
        <v>Formula</v>
      </c>
      <c r="G255" s="15" t="str">
        <f>IF(D255="No", "--",VLOOKUP(A255, [1]!Table9[#All], 25, FALSE))</f>
        <v>Work area</v>
      </c>
      <c r="H255" s="14" t="str">
        <f>IF(D255="No", "Not discussed on USFS. ", VLOOKUP(A255, [1]!Table9[#All], 24, FALSE))</f>
        <v>--</v>
      </c>
      <c r="I255" s="14" t="str">
        <f>IF(NOT(ISBLANK(#REF!)),  "Pre-activity Survey Required", "")</f>
        <v>Pre-activity Survey Required</v>
      </c>
      <c r="J255" s="13" t="str">
        <f>IF(D255="No", "Not discussed on USFS. ", _xlfn.CONCAT(A255, " (", VLOOKUP(A255, [1]!Table9[#All], 11, FALSE), "; Habitat description: ", C255, ") - Within 1-mi of a CNDDB/SCE/USFS occurrence record (", VLOOKUP(A255, [1]!Table9[#All], 34, FALSE), "). " ))</f>
        <v xml:space="preserve">Butte County meadowfoam (FE; SE; CRPR 1B.1, Blooming Period: Mar - May; Habitat description: vernal pool edges) - Within 1-mi of a CNDDB/SCE/USFS occurrence record (unsuitable habitat). </v>
      </c>
      <c r="K255" s="10" t="str">
        <f>IF(D255="No", "-- ", VLOOKUP(A255, [1]!Table9[#All], 35, FALSE))</f>
        <v xml:space="preserve">RPM Plant 1; 
Standard OMP BMPs. </v>
      </c>
      <c r="L255" s="12" t="str">
        <f>IF(D255="No", "--", VLOOKUP(A255, [1]!Table9[#All], 28, FALSE))</f>
        <v>IIB</v>
      </c>
      <c r="M255" s="11" t="str">
        <f>IF(D255="No", "Not discussed on USFS. ", _xlfn.CONCAT(A255, " (", VLOOKUP(A255, [1]!Table9[#All], 11, FALSE), "; Habitat description: ", C255, ") - Within 1-mi of a CNDDB/SCE/USFS occurrence record (", VLOOKUP(A255, [1]!Table9[#All], 27, FALSE), "). " ))</f>
        <v xml:space="preserve">Butte County meadowfoam (FE; SE; CRPR 1B.1, Blooming Period: Mar - May; Habitat description: vernal pool edges) - Within 1-mi of a CNDDB/SCE/USFS occurrence record (habitat present). </v>
      </c>
      <c r="N255" s="10" t="str">
        <f>IF(D255="No", "-- ", VLOOKUP(A255, [1]!Table9[#All], 29, FALSE))</f>
        <v xml:space="preserve">RPM Plant-1-4; 
General Measures and Standard OMP BMPs. </v>
      </c>
      <c r="O255" s="10" t="str">
        <f>IF(D255="No", "--", VLOOKUP(A255, [1]!Table9[#All], 30, FALSE))</f>
        <v xml:space="preserve">Rare Plant Survey and Avoidance (Butte County meadowfoam): A qualified botanist will conduct a rare plant survey for Butte County meadowfoam within blooming season, verified by a reference population. All federally-listed plants within 100 feet of the work area will be flagged for avoidance. Coordination with Environmental Services Department will be required if full avoidance cannot be achieved. 
Schedule Limitation (Butte County meadowfoam): Schedule all work in the year rare plant surveys are conducted. Work can occur only after rare plant surveys occur. If work gets delayed for a subsequent year, contact Environmental Services Department. 
General Measures and Standard OMP BMPs. </v>
      </c>
      <c r="P255" s="7" t="str">
        <f>IF(D255="No", "Not discussed on USFS. ", IF(VLOOKUP(A255, [1]!Table9[#All], 31, FALSE)="--", "--",  _xlfn.CONCAT(A255, " (", VLOOKUP(A255, [1]!Table9[#All], 11, FALSE), "; Habitat description: ", C255, ") - Within 1-mi of a CNDDB/SCE/USFS occurrence record (", VLOOKUP(A255, [1]!Table9[#All], 31, FALSE), "). " )))</f>
        <v>--</v>
      </c>
      <c r="Q255" s="6" t="str">
        <f>IF(D255="No", "Not discussed on USFS. ", IF(VLOOKUP(A255, [1]!Table9[#All], 31, FALSE)="--", "--",  VLOOKUP(A255, [1]!Table9[#All], 32, FALSE)))</f>
        <v>--</v>
      </c>
      <c r="R255" s="6" t="str">
        <f>IF(D255="No", "Not discussed on USFS. ", IF(VLOOKUP(A255, [1]!Table9[#All], 31, FALSE)="--", "--", VLOOKUP(A255, [1]!Table9[#All], 33, FALSE)))</f>
        <v>--</v>
      </c>
      <c r="S255" s="9" t="s">
        <v>2</v>
      </c>
      <c r="T255" s="8" t="s">
        <v>2</v>
      </c>
      <c r="U255" s="8" t="s">
        <v>2</v>
      </c>
      <c r="V255" s="7" t="s">
        <v>2</v>
      </c>
      <c r="W255" s="6" t="s">
        <v>2</v>
      </c>
      <c r="X255" s="6" t="s">
        <v>2</v>
      </c>
    </row>
    <row r="256" spans="1:24" ht="156" x14ac:dyDescent="0.2">
      <c r="A256" s="20" t="s">
        <v>2122</v>
      </c>
      <c r="B256" s="20" t="str">
        <f>VLOOKUP(A256, [1]!Table9[#All], 2, FALSE)</f>
        <v>Calystegia atriplicifolia ssp. buttensis</v>
      </c>
      <c r="C256" s="18" t="str">
        <f>VLOOKUP(A256, [1]!Table9[#All], 13, FALSE)</f>
        <v>open forest, chaparral, grasslands, timber plantations, logging roads, roadsides, and other disturbed locations</v>
      </c>
      <c r="D256" s="17" t="str">
        <f>IF(ISNUMBER(SEARCH("1",VLOOKUP(A256, [1]!Table9[#All], 4, FALSE))), "Yes", "No")</f>
        <v>Yes</v>
      </c>
      <c r="E256" s="16" t="str">
        <f>VLOOKUP(A256, [1]!Table9[#All], 3, FALSE)</f>
        <v>Plant</v>
      </c>
      <c r="F256" s="15" t="str">
        <f>VLOOKUP(A256, [1]!Table9[#All], 26, FALSE)</f>
        <v>Formula</v>
      </c>
      <c r="G256" s="15" t="str">
        <f>IF(D256="No", "--",VLOOKUP(A256, [1]!Table9[#All], 25, FALSE))</f>
        <v>Work area</v>
      </c>
      <c r="H256" s="14" t="str">
        <f>IF(D256="No", "Not discussed on USFS. ", VLOOKUP(A256, [1]!Table9[#All], 24, FALSE))</f>
        <v xml:space="preserve">Only discussed in INF, if reviewing INF apply same RPM's and language as other CRPR 1/2 plant receive. </v>
      </c>
      <c r="I256" s="14" t="str">
        <f>IF(NOT(ISBLANK(#REF!)),  "Pre-activity Survey Required", "")</f>
        <v>Pre-activity Survey Required</v>
      </c>
      <c r="J256" s="13" t="str">
        <f>IF(D256="No", "Not discussed on USFS. ", _xlfn.CONCAT(A256, " (", VLOOKUP(A256, [1]!Table9[#All], 11, FALSE), "; Habitat description: ", C256, ") - Within 1-mi of a CNDDB/SCE/USFS occurrence record (", VLOOKUP(A256, [1]!Table9[#All], 34, FALSE), "). " ))</f>
        <v xml:space="preserve">Butte County morning-glory (INF:SCC; CRPR 4.2, Blooming Period: May - Jul; Habitat description: open forest, chaparral, grasslands, timber plantations, logging roads, roadsides, and other disturbed locations) - Within 1-mi of a CNDDB/SCE/USFS occurrence record (unsuitable habitat). </v>
      </c>
      <c r="K256" s="10" t="str">
        <f>IF(D256="No", "-- ", VLOOKUP(A256, [1]!Table9[#All], 35, FALSE))</f>
        <v>Standard OMP BMPs.</v>
      </c>
      <c r="L256" s="12" t="str">
        <f>IF(D256="No", "--", VLOOKUP(A256, [1]!Table9[#All], 28, FALSE))</f>
        <v>IIB</v>
      </c>
      <c r="M256" s="11" t="str">
        <f>IF(D256="No", "Not discussed on USFS. ", _xlfn.CONCAT(A256, " (", VLOOKUP(A256, [1]!Table9[#All], 11, FALSE), "; Habitat description: ", C256, ") - Within 1-mi of a CNDDB/SCE/USFS occurrence record (", VLOOKUP(A256, [1]!Table9[#All], 27, FALSE), "). " ))</f>
        <v xml:space="preserve">Butte County morning-glory (INF:SCC; CRPR 4.2, Blooming Period: May - Jul; Habitat description: open forest, chaparral, grasslands, timber plantations, logging roads, roadsides, and other disturbed locations) - Within 1-mi of a CNDDB/SCE/USFS occurrence record (habitat present). </v>
      </c>
      <c r="N256" s="10" t="str">
        <f>IF(D256="No", "-- ", VLOOKUP(A256, [1]!Table9[#All], 29, FALSE))</f>
        <v xml:space="preserve">BE BMP Plant-1(a)(c-d); 
General Measures and Standard OMP BMPs. </v>
      </c>
      <c r="O256" s="10" t="str">
        <f>IF(D256="No", "--", VLOOKUP(A256, [1]!Table9[#All], 30, FALSE))</f>
        <v xml:space="preserve">Pre-Activity Survey (Butte County morning-glory): A biological survey is required. 
FSS Plant Avoidance (Butte County morning-glory): If Butte County morning-glory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56" s="7" t="str">
        <f>IF(D256="No", "Not discussed on USFS. ", IF(VLOOKUP(A256, [1]!Table9[#All], 31, FALSE)="--", "--",  _xlfn.CONCAT(A256, " (", VLOOKUP(A256, [1]!Table9[#All], 11, FALSE), "; Habitat description: ", C256, ") - Within 1-mi of a CNDDB/SCE/USFS occurrence record (", VLOOKUP(A256, [1]!Table9[#All], 31, FALSE), "). " )))</f>
        <v>--</v>
      </c>
      <c r="Q256" s="6" t="str">
        <f>IF(D256="No", "Not discussed on USFS. ", IF(VLOOKUP(A256, [1]!Table9[#All], 31, FALSE)="--", "--",  VLOOKUP(A256, [1]!Table9[#All], 32, FALSE)))</f>
        <v>--</v>
      </c>
      <c r="R256" s="6" t="str">
        <f>IF(D256="No", "Not discussed on USFS. ", IF(VLOOKUP(A256, [1]!Table9[#All], 31, FALSE)="--", "--", VLOOKUP(A256, [1]!Table9[#All], 33, FALSE)))</f>
        <v>--</v>
      </c>
      <c r="S256" s="9" t="s">
        <v>2</v>
      </c>
      <c r="T256" s="8" t="s">
        <v>2</v>
      </c>
      <c r="U256" s="8" t="s">
        <v>2</v>
      </c>
      <c r="V256" s="7" t="s">
        <v>2</v>
      </c>
      <c r="W256" s="6" t="s">
        <v>2</v>
      </c>
      <c r="X256" s="6" t="s">
        <v>2</v>
      </c>
    </row>
    <row r="257" spans="1:24" ht="48" x14ac:dyDescent="0.2">
      <c r="A257" s="20" t="s">
        <v>2121</v>
      </c>
      <c r="B257" s="20" t="str">
        <f>VLOOKUP(A257, [1]!Table9[#All], 2, FALSE)</f>
        <v>Hemieva ranunculifolia</v>
      </c>
      <c r="C257" s="18" t="str">
        <f>VLOOKUP(A257, [1]!Table9[#All], 13, FALSE)</f>
        <v>moist rocky slopes</v>
      </c>
      <c r="D257" s="17" t="str">
        <f>IF(ISNUMBER(SEARCH("1",VLOOKUP(A257, [1]!Table9[#All], 4, FALSE))), "Yes", "No")</f>
        <v>No</v>
      </c>
      <c r="E257" s="16" t="str">
        <f>VLOOKUP(A257, [1]!Table9[#All], 3, FALSE)</f>
        <v>Plant</v>
      </c>
      <c r="F257" s="15" t="str">
        <f>VLOOKUP(A257, [1]!Table9[#All], 26, FALSE)</f>
        <v>Formula</v>
      </c>
      <c r="G257" s="15" t="str">
        <f>IF(D257="No", "--",VLOOKUP(A257, [1]!Table9[#All], 25, FALSE))</f>
        <v>--</v>
      </c>
      <c r="H257" s="14" t="str">
        <f>IF(D257="No", "Not discussed on USFS. ", VLOOKUP(A257, [1]!Table9[#All], 24, FALSE))</f>
        <v xml:space="preserve">Not discussed on USFS. </v>
      </c>
      <c r="I257" s="14" t="str">
        <f>IF(NOT(ISBLANK(#REF!)),  "Pre-activity Survey Required", "")</f>
        <v>Pre-activity Survey Required</v>
      </c>
      <c r="J257" s="13" t="str">
        <f>IF(D257="No", "Not discussed on USFS. ", _xlfn.CONCAT(A257, " (", VLOOKUP(A257, [1]!Table9[#All], 11, FALSE), "; Habitat description: ", C257, ") - Within 1-mi of a CNDDB/SCE/USFS occurrence record (", VLOOKUP(A257, [1]!Table9[#All], 34, FALSE), "). " ))</f>
        <v xml:space="preserve">Not discussed on USFS. </v>
      </c>
      <c r="K257" s="10" t="str">
        <f>IF(D257="No", "-- ", VLOOKUP(A257, [1]!Table9[#All], 35, FALSE))</f>
        <v xml:space="preserve">-- </v>
      </c>
      <c r="L257" s="12" t="str">
        <f>IF(D257="No", "--", VLOOKUP(A257, [1]!Table9[#All], 28, FALSE))</f>
        <v>--</v>
      </c>
      <c r="M257" s="11" t="str">
        <f>IF(D257="No", "Not discussed on USFS. ", _xlfn.CONCAT(A257, " (", VLOOKUP(A257, [1]!Table9[#All], 11, FALSE), "; Habitat description: ", C257, ") - Within 1-mi of a CNDDB/SCE/USFS occurrence record (", VLOOKUP(A257, [1]!Table9[#All], 27, FALSE), "). " ))</f>
        <v xml:space="preserve">Not discussed on USFS. </v>
      </c>
      <c r="N257" s="10" t="str">
        <f>IF(D257="No", "-- ", VLOOKUP(A257, [1]!Table9[#All], 29, FALSE))</f>
        <v xml:space="preserve">-- </v>
      </c>
      <c r="O257" s="10" t="str">
        <f>IF(D257="No", "--", VLOOKUP(A257, [1]!Table9[#All], 30, FALSE))</f>
        <v>--</v>
      </c>
      <c r="P257" s="7" t="str">
        <f>IF(D257="No", "Not discussed on USFS. ", IF(VLOOKUP(A257, [1]!Table9[#All], 31, FALSE)="--", "--",  _xlfn.CONCAT(A257, " (", VLOOKUP(A257, [1]!Table9[#All], 11, FALSE), "; Habitat description: ", C257, ") - Within 1-mi of a CNDDB/SCE/USFS occurrence record (", VLOOKUP(A257, [1]!Table9[#All], 31, FALSE), "). " )))</f>
        <v xml:space="preserve">Not discussed on USFS. </v>
      </c>
      <c r="Q257" s="6" t="str">
        <f>IF(D257="No", "Not discussed on USFS. ", IF(VLOOKUP(A257, [1]!Table9[#All], 31, FALSE)="--", "--",  VLOOKUP(A257, [1]!Table9[#All], 32, FALSE)))</f>
        <v xml:space="preserve">Not discussed on USFS. </v>
      </c>
      <c r="R257" s="6" t="str">
        <f>IF(D257="No", "Not discussed on USFS. ", IF(VLOOKUP(A257, [1]!Table9[#All], 31, FALSE)="--", "--", VLOOKUP(A257, [1]!Table9[#All], 33, FALSE)))</f>
        <v xml:space="preserve">Not discussed on USFS. </v>
      </c>
      <c r="S257" s="9" t="s">
        <v>2</v>
      </c>
      <c r="T257" s="8" t="s">
        <v>2</v>
      </c>
      <c r="U257" s="8" t="s">
        <v>2</v>
      </c>
      <c r="V257" s="7" t="s">
        <v>2</v>
      </c>
      <c r="W257" s="6" t="s">
        <v>2</v>
      </c>
      <c r="X257" s="6" t="s">
        <v>2</v>
      </c>
    </row>
    <row r="258" spans="1:24" ht="144" x14ac:dyDescent="0.2">
      <c r="A258" s="20" t="s">
        <v>2120</v>
      </c>
      <c r="B258" s="20" t="str">
        <f>VLOOKUP(A258, [1]!Table9[#All], 2, FALSE)</f>
        <v>Eriogonum butterworthianum</v>
      </c>
      <c r="C258" s="18" t="str">
        <f>VLOOKUP(A258, [1]!Table9[#All], 13, FALSE)</f>
        <v>sandstone</v>
      </c>
      <c r="D258" s="17" t="str">
        <f>IF(ISNUMBER(SEARCH("1",VLOOKUP(A258, [1]!Table9[#All], 4, FALSE))), "Yes", "No")</f>
        <v>Yes</v>
      </c>
      <c r="E258" s="16" t="str">
        <f>VLOOKUP(A258, [1]!Table9[#All], 3, FALSE)</f>
        <v>Plant</v>
      </c>
      <c r="F258" s="15" t="str">
        <f>VLOOKUP(A258, [1]!Table9[#All], 26, FALSE)</f>
        <v>Formula</v>
      </c>
      <c r="G258" s="15" t="str">
        <f>IF(D258="No", "--",VLOOKUP(A258, [1]!Table9[#All], 25, FALSE))</f>
        <v>Work area</v>
      </c>
      <c r="H258" s="14" t="str">
        <f>IF(D258="No", "Not discussed on USFS. ", VLOOKUP(A258, [1]!Table9[#All], 24, FALSE))</f>
        <v>--</v>
      </c>
      <c r="I258" s="14" t="str">
        <f>IF(NOT(ISBLANK(#REF!)),  "Pre-activity Survey Required", "")</f>
        <v>Pre-activity Survey Required</v>
      </c>
      <c r="J258" s="13" t="str">
        <f>IF(D258="No", "Not discussed on USFS. ", _xlfn.CONCAT(A258, " (", VLOOKUP(A258, [1]!Table9[#All], 11, FALSE), "; Habitat description: ", C258, ") - Within 1-mi of a CNDDB/SCE/USFS occurrence record (", VLOOKUP(A258, [1]!Table9[#All], 34, FALSE), "). " ))</f>
        <v xml:space="preserve">Butterworth's buckwheat (SR; FSS; CRPR 1B.3, Blooming Period: Jun - Sep; Habitat description: sandstone) - Within 1-mi of a CNDDB/SCE/USFS occurrence record (unsuitable habitat). </v>
      </c>
      <c r="K258" s="10" t="str">
        <f>IF(D258="No", "-- ", VLOOKUP(A258, [1]!Table9[#All], 35, FALSE))</f>
        <v>Standard OMP BMPs.</v>
      </c>
      <c r="L258" s="12" t="str">
        <f>IF(D258="No", "--", VLOOKUP(A258, [1]!Table9[#All], 28, FALSE))</f>
        <v>IIB</v>
      </c>
      <c r="M258" s="11" t="str">
        <f>IF(D258="No", "Not discussed on USFS. ", _xlfn.CONCAT(A258, " (", VLOOKUP(A258, [1]!Table9[#All], 11, FALSE), "; Habitat description: ", C258, ") - Within 1-mi of a CNDDB/SCE/USFS occurrence record (", VLOOKUP(A258, [1]!Table9[#All], 27, FALSE), "). " ))</f>
        <v xml:space="preserve">Butterworth's buckwheat (SR; FSS; CRPR 1B.3, Blooming Period: Jun - Sep; Habitat description: sandstone) - Within 1-mi of a CNDDB/SCE/USFS occurrence record (habitat present). </v>
      </c>
      <c r="N258" s="10" t="str">
        <f>IF(D258="No", "-- ", VLOOKUP(A258, [1]!Table9[#All], 29, FALSE))</f>
        <v xml:space="preserve">BE BMP Plant-1(a); 
General Measures and Standard OMP BMPs. </v>
      </c>
      <c r="O258" s="10" t="str">
        <f>IF(D258="No", "--", VLOOKUP(A258, [1]!Table9[#All], 30, FALSE))</f>
        <v xml:space="preserve">Pre-Activity Survey (Butterworth's buckwheat): A biological survey is required. 
State Threatened Plant Avoidance (Butterworth's buckwheat): If Butterworth's buckwheatis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58" s="7" t="str">
        <f>IF(D258="No", "Not discussed on USFS. ", IF(VLOOKUP(A258, [1]!Table9[#All], 31, FALSE)="--", "--",  _xlfn.CONCAT(A258, " (", VLOOKUP(A258, [1]!Table9[#All], 11, FALSE), "; Habitat description: ", C258, ") - Within 1-mi of a CNDDB/SCE/USFS occurrence record (", VLOOKUP(A258, [1]!Table9[#All], 31, FALSE), "). " )))</f>
        <v>--</v>
      </c>
      <c r="Q258" s="6" t="str">
        <f>IF(D258="No", "Not discussed on USFS. ", IF(VLOOKUP(A258, [1]!Table9[#All], 31, FALSE)="--", "--",  VLOOKUP(A258, [1]!Table9[#All], 32, FALSE)))</f>
        <v>--</v>
      </c>
      <c r="R258" s="6" t="str">
        <f>IF(D258="No", "Not discussed on USFS. ", IF(VLOOKUP(A258, [1]!Table9[#All], 31, FALSE)="--", "--", VLOOKUP(A258, [1]!Table9[#All], 33, FALSE)))</f>
        <v>--</v>
      </c>
      <c r="S258" s="9" t="s">
        <v>2</v>
      </c>
      <c r="T258" s="8" t="s">
        <v>2</v>
      </c>
      <c r="U258" s="8" t="s">
        <v>2</v>
      </c>
      <c r="V258" s="7" t="s">
        <v>2</v>
      </c>
      <c r="W258" s="6" t="s">
        <v>2</v>
      </c>
      <c r="X258" s="6" t="s">
        <v>2</v>
      </c>
    </row>
    <row r="259" spans="1:24" ht="48" x14ac:dyDescent="0.2">
      <c r="A259" s="20" t="s">
        <v>2119</v>
      </c>
      <c r="B259" s="20" t="str">
        <f>VLOOKUP(A259, [1]!Table9[#All], 2, FALSE)</f>
        <v>Branta hutchinsii leucopareia</v>
      </c>
      <c r="C259" s="18" t="str">
        <f>VLOOKUP(A259, [1]!Table9[#All], 13, FALSE)</f>
        <v>sandstone</v>
      </c>
      <c r="D259" s="17" t="str">
        <f>IF(ISNUMBER(SEARCH("1",VLOOKUP(A259, [1]!Table9[#All], 4, FALSE))), "Yes", "No")</f>
        <v>No</v>
      </c>
      <c r="E259" s="16" t="str">
        <f>VLOOKUP(A259, [1]!Table9[#All], 3, FALSE)</f>
        <v>Bird</v>
      </c>
      <c r="F259" s="15" t="str">
        <f>VLOOKUP(A259, [1]!Table9[#All], 26, FALSE)</f>
        <v>Formula</v>
      </c>
      <c r="G259" s="15" t="str">
        <f>IF(D259="No", "--",VLOOKUP(A259, [1]!Table9[#All], 25, FALSE))</f>
        <v>--</v>
      </c>
      <c r="H259" s="14" t="str">
        <f>IF(D259="No", "Not discussed on USFS. ", VLOOKUP(A259, [1]!Table9[#All], 24, FALSE))</f>
        <v xml:space="preserve">Not discussed on USFS. </v>
      </c>
      <c r="I259" s="14" t="str">
        <f>IF(NOT(ISBLANK(#REF!)),  "Pre-activity Survey Required", "")</f>
        <v>Pre-activity Survey Required</v>
      </c>
      <c r="J259" s="13" t="str">
        <f>IF(D259="No", "Not discussed on USFS. ", _xlfn.CONCAT(A259, " (", VLOOKUP(A259, [1]!Table9[#All], 11, FALSE), "; Habitat description: ", C259, ") - Within 1-mi of a CNDDB/SCE/USFS occurrence record (", VLOOKUP(A259, [1]!Table9[#All], 34, FALSE), "). " ))</f>
        <v xml:space="preserve">Not discussed on USFS. </v>
      </c>
      <c r="K259" s="10" t="str">
        <f>IF(D259="No", "-- ", VLOOKUP(A259, [1]!Table9[#All], 35, FALSE))</f>
        <v xml:space="preserve">-- </v>
      </c>
      <c r="L259" s="12" t="str">
        <f>IF(D259="No", "--", VLOOKUP(A259, [1]!Table9[#All], 28, FALSE))</f>
        <v>--</v>
      </c>
      <c r="M259" s="11" t="str">
        <f>IF(D259="No", "Not discussed on USFS. ", _xlfn.CONCAT(A259, " (", VLOOKUP(A259, [1]!Table9[#All], 11, FALSE), "; Habitat description: ", C259, ") - Within 1-mi of a CNDDB/SCE/USFS occurrence record (", VLOOKUP(A259, [1]!Table9[#All], 27, FALSE), "). " ))</f>
        <v xml:space="preserve">Not discussed on USFS. </v>
      </c>
      <c r="N259" s="10" t="str">
        <f>IF(D259="No", "-- ", VLOOKUP(A259, [1]!Table9[#All], 29, FALSE))</f>
        <v xml:space="preserve">-- </v>
      </c>
      <c r="O259" s="10" t="str">
        <f>IF(D259="No", "--", VLOOKUP(A259, [1]!Table9[#All], 30, FALSE))</f>
        <v>--</v>
      </c>
      <c r="P259" s="7" t="str">
        <f>IF(D259="No", "Not discussed on USFS. ", IF(VLOOKUP(A259, [1]!Table9[#All], 31, FALSE)="--", "--",  _xlfn.CONCAT(A259, " (", VLOOKUP(A259, [1]!Table9[#All], 11, FALSE), "; Habitat description: ", C259, ") - Within 1-mi of a CNDDB/SCE/USFS occurrence record (", VLOOKUP(A259, [1]!Table9[#All], 31, FALSE), "). " )))</f>
        <v xml:space="preserve">Not discussed on USFS. </v>
      </c>
      <c r="Q259" s="6" t="str">
        <f>IF(D259="No", "Not discussed on USFS. ", IF(VLOOKUP(A259, [1]!Table9[#All], 31, FALSE)="--", "--",  VLOOKUP(A259, [1]!Table9[#All], 32, FALSE)))</f>
        <v xml:space="preserve">Not discussed on USFS. </v>
      </c>
      <c r="R259" s="6" t="str">
        <f>IF(D259="No", "Not discussed on USFS. ", IF(VLOOKUP(A259, [1]!Table9[#All], 31, FALSE)="--", "--", VLOOKUP(A259, [1]!Table9[#All], 33, FALSE)))</f>
        <v xml:space="preserve">Not discussed on USFS. </v>
      </c>
      <c r="S259" s="9" t="s">
        <v>2</v>
      </c>
      <c r="T259" s="8" t="s">
        <v>2</v>
      </c>
      <c r="U259" s="8" t="s">
        <v>2</v>
      </c>
      <c r="V259" s="7" t="s">
        <v>2</v>
      </c>
      <c r="W259" s="6" t="s">
        <v>2</v>
      </c>
      <c r="X259" s="6" t="s">
        <v>2</v>
      </c>
    </row>
    <row r="260" spans="1:24" ht="48" x14ac:dyDescent="0.2">
      <c r="A260" s="20" t="s">
        <v>2118</v>
      </c>
      <c r="B260" s="20" t="str">
        <f>VLOOKUP(A260, [1]!Table9[#All], 2, FALSE)</f>
        <v>Diplacus pictus</v>
      </c>
      <c r="C260" s="18" t="str">
        <f>VLOOKUP(A260, [1]!Table9[#All], 13, FALSE)</f>
        <v>bare, sunny, shrubby areas, around granite outcrops</v>
      </c>
      <c r="D260" s="17" t="str">
        <f>IF(ISNUMBER(SEARCH("1",VLOOKUP(A260, [1]!Table9[#All], 4, FALSE))), "Yes", "No")</f>
        <v>No</v>
      </c>
      <c r="E260" s="16" t="str">
        <f>VLOOKUP(A260, [1]!Table9[#All], 3, FALSE)</f>
        <v>Plant</v>
      </c>
      <c r="F260" s="15" t="str">
        <f>VLOOKUP(A260, [1]!Table9[#All], 26, FALSE)</f>
        <v>Formula</v>
      </c>
      <c r="G260" s="15" t="str">
        <f>IF(D260="No", "--",VLOOKUP(A260, [1]!Table9[#All], 25, FALSE))</f>
        <v>--</v>
      </c>
      <c r="H260" s="14" t="str">
        <f>IF(D260="No", "Not discussed on USFS. ", VLOOKUP(A260, [1]!Table9[#All], 24, FALSE))</f>
        <v xml:space="preserve">Not discussed on USFS. </v>
      </c>
      <c r="I260" s="14" t="str">
        <f>IF(NOT(ISBLANK(#REF!)),  "Pre-activity Survey Required", "")</f>
        <v>Pre-activity Survey Required</v>
      </c>
      <c r="J260" s="13" t="str">
        <f>IF(D260="No", "Not discussed on USFS. ", _xlfn.CONCAT(A260, " (", VLOOKUP(A260, [1]!Table9[#All], 11, FALSE), "; Habitat description: ", C260, ") - Within 1-mi of a CNDDB/SCE/USFS occurrence record (", VLOOKUP(A260, [1]!Table9[#All], 34, FALSE), "). " ))</f>
        <v xml:space="preserve">Not discussed on USFS. </v>
      </c>
      <c r="K260" s="10" t="str">
        <f>IF(D260="No", "-- ", VLOOKUP(A260, [1]!Table9[#All], 35, FALSE))</f>
        <v xml:space="preserve">-- </v>
      </c>
      <c r="L260" s="12" t="str">
        <f>IF(D260="No", "--", VLOOKUP(A260, [1]!Table9[#All], 28, FALSE))</f>
        <v>--</v>
      </c>
      <c r="M260" s="11" t="str">
        <f>IF(D260="No", "Not discussed on USFS. ", _xlfn.CONCAT(A260, " (", VLOOKUP(A260, [1]!Table9[#All], 11, FALSE), "; Habitat description: ", C260, ") - Within 1-mi of a CNDDB/SCE/USFS occurrence record (", VLOOKUP(A260, [1]!Table9[#All], 27, FALSE), "). " ))</f>
        <v xml:space="preserve">Not discussed on USFS. </v>
      </c>
      <c r="N260" s="10" t="str">
        <f>IF(D260="No", "-- ", VLOOKUP(A260, [1]!Table9[#All], 29, FALSE))</f>
        <v xml:space="preserve">-- </v>
      </c>
      <c r="O260" s="10" t="str">
        <f>IF(D260="No", "--", VLOOKUP(A260, [1]!Table9[#All], 30, FALSE))</f>
        <v>--</v>
      </c>
      <c r="P260" s="7" t="str">
        <f>IF(D260="No", "Not discussed on USFS. ", IF(VLOOKUP(A260, [1]!Table9[#All], 31, FALSE)="--", "--",  _xlfn.CONCAT(A260, " (", VLOOKUP(A260, [1]!Table9[#All], 11, FALSE), "; Habitat description: ", C260, ") - Within 1-mi of a CNDDB/SCE/USFS occurrence record (", VLOOKUP(A260, [1]!Table9[#All], 31, FALSE), "). " )))</f>
        <v xml:space="preserve">Not discussed on USFS. </v>
      </c>
      <c r="Q260" s="6" t="str">
        <f>IF(D260="No", "Not discussed on USFS. ", IF(VLOOKUP(A260, [1]!Table9[#All], 31, FALSE)="--", "--",  VLOOKUP(A260, [1]!Table9[#All], 32, FALSE)))</f>
        <v xml:space="preserve">Not discussed on USFS. </v>
      </c>
      <c r="R260" s="6" t="str">
        <f>IF(D260="No", "Not discussed on USFS. ", IF(VLOOKUP(A260, [1]!Table9[#All], 31, FALSE)="--", "--", VLOOKUP(A260, [1]!Table9[#All], 33, FALSE)))</f>
        <v xml:space="preserve">Not discussed on USFS. </v>
      </c>
      <c r="S260" s="9" t="s">
        <v>2</v>
      </c>
      <c r="T260" s="8" t="s">
        <v>2</v>
      </c>
      <c r="U260" s="8" t="s">
        <v>2</v>
      </c>
      <c r="V260" s="7" t="s">
        <v>2</v>
      </c>
      <c r="W260" s="6" t="s">
        <v>2</v>
      </c>
      <c r="X260" s="6" t="s">
        <v>2</v>
      </c>
    </row>
    <row r="261" spans="1:24" ht="128" x14ac:dyDescent="0.2">
      <c r="A261" s="20" t="s">
        <v>2117</v>
      </c>
      <c r="B261" s="20" t="str">
        <f>VLOOKUP(A261, [1]!Table9[#All], 2, FALSE)</f>
        <v>Adolphia californica</v>
      </c>
      <c r="C261" s="18" t="str">
        <f>VLOOKUP(A261, [1]!Table9[#All], 13, FALSE)</f>
        <v>hillsides, canyons, arroyos, washes, in chaparral, coastal sage scrub, sometimes near seeps, sometimes persisting in disturbed areas</v>
      </c>
      <c r="D261" s="17" t="str">
        <f>IF(ISNUMBER(SEARCH("1",VLOOKUP(A261, [1]!Table9[#All], 4, FALSE))), "Yes", "No")</f>
        <v>No</v>
      </c>
      <c r="E261" s="16" t="str">
        <f>VLOOKUP(A261, [1]!Table9[#All], 3, FALSE)</f>
        <v>Plant</v>
      </c>
      <c r="F261" s="15" t="str">
        <f>VLOOKUP(A261, [1]!Table9[#All], 26, FALSE)</f>
        <v>Formula</v>
      </c>
      <c r="G261" s="15" t="str">
        <f>IF(D261="No", "--",VLOOKUP(A261, [1]!Table9[#All], 25, FALSE))</f>
        <v>--</v>
      </c>
      <c r="H261" s="14" t="str">
        <f>IF(D261="No", "Not discussed on USFS. ", VLOOKUP(A261, [1]!Table9[#All], 24, FALSE))</f>
        <v xml:space="preserve">Not discussed on USFS. </v>
      </c>
      <c r="I261" s="14" t="str">
        <f>IF(NOT(ISBLANK(#REF!)),  "Pre-activity Survey Required", "")</f>
        <v>Pre-activity Survey Required</v>
      </c>
      <c r="J261" s="13" t="str">
        <f>IF(D261="No", "Not discussed on USFS. ", _xlfn.CONCAT(A261, " (", VLOOKUP(A261, [1]!Table9[#All], 11, FALSE), "; Habitat description: ", C261, ") - Within 1-mi of a CNDDB/SCE/USFS occurrence record (", VLOOKUP(A261, [1]!Table9[#All], 34, FALSE), "). " ))</f>
        <v xml:space="preserve">Not discussed on USFS. </v>
      </c>
      <c r="K261" s="10" t="str">
        <f>IF(D261="No", "-- ", VLOOKUP(A261, [1]!Table9[#All], 35, FALSE))</f>
        <v xml:space="preserve">-- </v>
      </c>
      <c r="L261" s="12" t="str">
        <f>IF(D261="No", "--", VLOOKUP(A261, [1]!Table9[#All], 28, FALSE))</f>
        <v>--</v>
      </c>
      <c r="M261" s="11" t="str">
        <f>IF(D261="No", "Not discussed on USFS. ", _xlfn.CONCAT(A261, " (", VLOOKUP(A261, [1]!Table9[#All], 11, FALSE), "; Habitat description: ", C261, ") - Within 1-mi of a CNDDB/SCE/USFS occurrence record (", VLOOKUP(A261, [1]!Table9[#All], 27, FALSE), "). " ))</f>
        <v xml:space="preserve">Not discussed on USFS. </v>
      </c>
      <c r="N261" s="10" t="str">
        <f>IF(D261="No", "-- ", VLOOKUP(A261, [1]!Table9[#All], 29, FALSE))</f>
        <v xml:space="preserve">-- </v>
      </c>
      <c r="O261" s="10" t="str">
        <f>IF(D261="No", "--", VLOOKUP(A261, [1]!Table9[#All], 30, FALSE))</f>
        <v>--</v>
      </c>
      <c r="P261" s="7" t="str">
        <f>IF(D261="No", "Not discussed on USFS. ", IF(VLOOKUP(A261, [1]!Table9[#All], 31, FALSE)="--", "--",  _xlfn.CONCAT(A261, " (", VLOOKUP(A261, [1]!Table9[#All], 11, FALSE), "; Habitat description: ", C261, ") - Within 1-mi of a CNDDB/SCE/USFS occurrence record (", VLOOKUP(A261, [1]!Table9[#All], 31, FALSE), "). " )))</f>
        <v xml:space="preserve">Not discussed on USFS. </v>
      </c>
      <c r="Q261" s="6" t="str">
        <f>IF(D261="No", "Not discussed on USFS. ", IF(VLOOKUP(A261, [1]!Table9[#All], 31, FALSE)="--", "--",  VLOOKUP(A261, [1]!Table9[#All], 32, FALSE)))</f>
        <v xml:space="preserve">Not discussed on USFS. </v>
      </c>
      <c r="R261" s="6" t="str">
        <f>IF(D261="No", "Not discussed on USFS. ", IF(VLOOKUP(A261, [1]!Table9[#All], 31, FALSE)="--", "--", VLOOKUP(A261, [1]!Table9[#All], 33, FALSE)))</f>
        <v xml:space="preserve">Not discussed on USFS. </v>
      </c>
      <c r="S261" s="9" t="s">
        <v>2</v>
      </c>
      <c r="T261" s="8" t="s">
        <v>2</v>
      </c>
      <c r="U261" s="8" t="s">
        <v>2</v>
      </c>
      <c r="V261" s="7" t="s">
        <v>2</v>
      </c>
      <c r="W261" s="6" t="s">
        <v>2</v>
      </c>
      <c r="X261" s="6" t="s">
        <v>2</v>
      </c>
    </row>
    <row r="262" spans="1:24" ht="64" x14ac:dyDescent="0.2">
      <c r="A262" s="20" t="s">
        <v>2116</v>
      </c>
      <c r="B262" s="20" t="str">
        <f>VLOOKUP(A262, [1]!Table9[#All], 2, FALSE)</f>
        <v>Puccinellia simplex</v>
      </c>
      <c r="C262" s="18" t="str">
        <f>VLOOKUP(A262, [1]!Table9[#All], 13, FALSE)</f>
        <v>saline flats, mineral springs, valley grassland, wetland-riparian</v>
      </c>
      <c r="D262" s="17" t="str">
        <f>IF(ISNUMBER(SEARCH("1",VLOOKUP(A262, [1]!Table9[#All], 4, FALSE))), "Yes", "No")</f>
        <v>No</v>
      </c>
      <c r="E262" s="16" t="str">
        <f>VLOOKUP(A262, [1]!Table9[#All], 3, FALSE)</f>
        <v>Plant</v>
      </c>
      <c r="F262" s="15" t="str">
        <f>VLOOKUP(A262, [1]!Table9[#All], 26, FALSE)</f>
        <v>Formula</v>
      </c>
      <c r="G262" s="15" t="str">
        <f>IF(D262="No", "--",VLOOKUP(A262, [1]!Table9[#All], 25, FALSE))</f>
        <v>--</v>
      </c>
      <c r="H262" s="14" t="str">
        <f>IF(D262="No", "Not discussed on USFS. ", VLOOKUP(A262, [1]!Table9[#All], 24, FALSE))</f>
        <v xml:space="preserve">Not discussed on USFS. </v>
      </c>
      <c r="I262" s="14" t="str">
        <f>IF(NOT(ISBLANK(#REF!)),  "Pre-activity Survey Required", "")</f>
        <v>Pre-activity Survey Required</v>
      </c>
      <c r="J262" s="13" t="str">
        <f>IF(D262="No", "Not discussed on USFS. ", _xlfn.CONCAT(A262, " (", VLOOKUP(A262, [1]!Table9[#All], 11, FALSE), "; Habitat description: ", C262, ") - Within 1-mi of a CNDDB/SCE/USFS occurrence record (", VLOOKUP(A262, [1]!Table9[#All], 34, FALSE), "). " ))</f>
        <v xml:space="preserve">Not discussed on USFS. </v>
      </c>
      <c r="K262" s="10" t="str">
        <f>IF(D262="No", "-- ", VLOOKUP(A262, [1]!Table9[#All], 35, FALSE))</f>
        <v xml:space="preserve">-- </v>
      </c>
      <c r="L262" s="12" t="str">
        <f>IF(D262="No", "--", VLOOKUP(A262, [1]!Table9[#All], 28, FALSE))</f>
        <v>--</v>
      </c>
      <c r="M262" s="11" t="str">
        <f>IF(D262="No", "Not discussed on USFS. ", _xlfn.CONCAT(A262, " (", VLOOKUP(A262, [1]!Table9[#All], 11, FALSE), "; Habitat description: ", C262, ") - Within 1-mi of a CNDDB/SCE/USFS occurrence record (", VLOOKUP(A262, [1]!Table9[#All], 27, FALSE), "). " ))</f>
        <v xml:space="preserve">Not discussed on USFS. </v>
      </c>
      <c r="N262" s="10" t="str">
        <f>IF(D262="No", "-- ", VLOOKUP(A262, [1]!Table9[#All], 29, FALSE))</f>
        <v xml:space="preserve">-- </v>
      </c>
      <c r="O262" s="10" t="str">
        <f>IF(D262="No", "--", VLOOKUP(A262, [1]!Table9[#All], 30, FALSE))</f>
        <v>--</v>
      </c>
      <c r="P262" s="7" t="str">
        <f>IF(D262="No", "Not discussed on USFS. ", IF(VLOOKUP(A262, [1]!Table9[#All], 31, FALSE)="--", "--",  _xlfn.CONCAT(A262, " (", VLOOKUP(A262, [1]!Table9[#All], 11, FALSE), "; Habitat description: ", C262, ") - Within 1-mi of a CNDDB/SCE/USFS occurrence record (", VLOOKUP(A262, [1]!Table9[#All], 31, FALSE), "). " )))</f>
        <v xml:space="preserve">Not discussed on USFS. </v>
      </c>
      <c r="Q262" s="6" t="str">
        <f>IF(D262="No", "Not discussed on USFS. ", IF(VLOOKUP(A262, [1]!Table9[#All], 31, FALSE)="--", "--",  VLOOKUP(A262, [1]!Table9[#All], 32, FALSE)))</f>
        <v xml:space="preserve">Not discussed on USFS. </v>
      </c>
      <c r="R262" s="6" t="str">
        <f>IF(D262="No", "Not discussed on USFS. ", IF(VLOOKUP(A262, [1]!Table9[#All], 31, FALSE)="--", "--", VLOOKUP(A262, [1]!Table9[#All], 33, FALSE)))</f>
        <v xml:space="preserve">Not discussed on USFS. </v>
      </c>
      <c r="S262" s="9" t="s">
        <v>2</v>
      </c>
      <c r="T262" s="8" t="s">
        <v>2</v>
      </c>
      <c r="U262" s="8" t="s">
        <v>2</v>
      </c>
      <c r="V262" s="7" t="s">
        <v>2</v>
      </c>
      <c r="W262" s="6" t="s">
        <v>2</v>
      </c>
      <c r="X262" s="6" t="s">
        <v>2</v>
      </c>
    </row>
    <row r="263" spans="1:24" ht="48" x14ac:dyDescent="0.2">
      <c r="A263" s="20" t="s">
        <v>2115</v>
      </c>
      <c r="B263" s="20" t="str">
        <f>VLOOKUP(A263, [1]!Table9[#All], 2, FALSE)</f>
        <v>Ayenia compacta</v>
      </c>
      <c r="C263" s="18" t="str">
        <f>VLOOKUP(A263, [1]!Table9[#All], 13, FALSE)</f>
        <v>sandy and gravelly washes, dry canyons</v>
      </c>
      <c r="D263" s="17" t="str">
        <f>IF(ISNUMBER(SEARCH("1",VLOOKUP(A263, [1]!Table9[#All], 4, FALSE))), "Yes", "No")</f>
        <v>No</v>
      </c>
      <c r="E263" s="16" t="str">
        <f>VLOOKUP(A263, [1]!Table9[#All], 3, FALSE)</f>
        <v>Plant</v>
      </c>
      <c r="F263" s="15" t="str">
        <f>VLOOKUP(A263, [1]!Table9[#All], 26, FALSE)</f>
        <v>Formula</v>
      </c>
      <c r="G263" s="15" t="str">
        <f>IF(D263="No", "--",VLOOKUP(A263, [1]!Table9[#All], 25, FALSE))</f>
        <v>--</v>
      </c>
      <c r="H263" s="14" t="str">
        <f>IF(D263="No", "Not discussed on USFS. ", VLOOKUP(A263, [1]!Table9[#All], 24, FALSE))</f>
        <v xml:space="preserve">Not discussed on USFS. </v>
      </c>
      <c r="I263" s="14" t="str">
        <f>IF(NOT(ISBLANK(#REF!)),  "Pre-activity Survey Required", "")</f>
        <v>Pre-activity Survey Required</v>
      </c>
      <c r="J263" s="13" t="str">
        <f>IF(D263="No", "Not discussed on USFS. ", _xlfn.CONCAT(A263, " (", VLOOKUP(A263, [1]!Table9[#All], 11, FALSE), "; Habitat description: ", C263, ") - Within 1-mi of a CNDDB/SCE/USFS occurrence record (", VLOOKUP(A263, [1]!Table9[#All], 34, FALSE), "). " ))</f>
        <v xml:space="preserve">Not discussed on USFS. </v>
      </c>
      <c r="K263" s="10" t="str">
        <f>IF(D263="No", "-- ", VLOOKUP(A263, [1]!Table9[#All], 35, FALSE))</f>
        <v xml:space="preserve">-- </v>
      </c>
      <c r="L263" s="12" t="str">
        <f>IF(D263="No", "--", VLOOKUP(A263, [1]!Table9[#All], 28, FALSE))</f>
        <v>--</v>
      </c>
      <c r="M263" s="11" t="str">
        <f>IF(D263="No", "Not discussed on USFS. ", _xlfn.CONCAT(A263, " (", VLOOKUP(A263, [1]!Table9[#All], 11, FALSE), "; Habitat description: ", C263, ") - Within 1-mi of a CNDDB/SCE/USFS occurrence record (", VLOOKUP(A263, [1]!Table9[#All], 27, FALSE), "). " ))</f>
        <v xml:space="preserve">Not discussed on USFS. </v>
      </c>
      <c r="N263" s="10" t="str">
        <f>IF(D263="No", "-- ", VLOOKUP(A263, [1]!Table9[#All], 29, FALSE))</f>
        <v xml:space="preserve">-- </v>
      </c>
      <c r="O263" s="10" t="str">
        <f>IF(D263="No", "--", VLOOKUP(A263, [1]!Table9[#All], 30, FALSE))</f>
        <v>--</v>
      </c>
      <c r="P263" s="7" t="str">
        <f>IF(D263="No", "Not discussed on USFS. ", IF(VLOOKUP(A263, [1]!Table9[#All], 31, FALSE)="--", "--",  _xlfn.CONCAT(A263, " (", VLOOKUP(A263, [1]!Table9[#All], 11, FALSE), "; Habitat description: ", C263, ") - Within 1-mi of a CNDDB/SCE/USFS occurrence record (", VLOOKUP(A263, [1]!Table9[#All], 31, FALSE), "). " )))</f>
        <v xml:space="preserve">Not discussed on USFS. </v>
      </c>
      <c r="Q263" s="6" t="str">
        <f>IF(D263="No", "Not discussed on USFS. ", IF(VLOOKUP(A263, [1]!Table9[#All], 31, FALSE)="--", "--",  VLOOKUP(A263, [1]!Table9[#All], 32, FALSE)))</f>
        <v xml:space="preserve">Not discussed on USFS. </v>
      </c>
      <c r="R263" s="6" t="str">
        <f>IF(D263="No", "Not discussed on USFS. ", IF(VLOOKUP(A263, [1]!Table9[#All], 31, FALSE)="--", "--", VLOOKUP(A263, [1]!Table9[#All], 33, FALSE)))</f>
        <v xml:space="preserve">Not discussed on USFS. </v>
      </c>
      <c r="S263" s="9" t="s">
        <v>2</v>
      </c>
      <c r="T263" s="8" t="s">
        <v>2</v>
      </c>
      <c r="U263" s="8" t="s">
        <v>2</v>
      </c>
      <c r="V263" s="7" t="s">
        <v>2</v>
      </c>
      <c r="W263" s="6" t="s">
        <v>2</v>
      </c>
      <c r="X263" s="6" t="s">
        <v>2</v>
      </c>
    </row>
    <row r="264" spans="1:24" ht="48" x14ac:dyDescent="0.2">
      <c r="A264" s="20" t="s">
        <v>2114</v>
      </c>
      <c r="B264" s="20" t="str">
        <f>VLOOKUP(A264, [1]!Table9[#All], 2, FALSE)</f>
        <v>Rhynchospora californica</v>
      </c>
      <c r="C264" s="18" t="str">
        <f>VLOOKUP(A264, [1]!Table9[#All], 13, FALSE)</f>
        <v>marshes, seeps</v>
      </c>
      <c r="D264" s="17" t="str">
        <f>IF(ISNUMBER(SEARCH("1",VLOOKUP(A264, [1]!Table9[#All], 4, FALSE))), "Yes", "No")</f>
        <v>No</v>
      </c>
      <c r="E264" s="16" t="str">
        <f>VLOOKUP(A264, [1]!Table9[#All], 3, FALSE)</f>
        <v>Plant</v>
      </c>
      <c r="F264" s="15" t="str">
        <f>VLOOKUP(A264, [1]!Table9[#All], 26, FALSE)</f>
        <v>Formula</v>
      </c>
      <c r="G264" s="15" t="str">
        <f>IF(D264="No", "--",VLOOKUP(A264, [1]!Table9[#All], 25, FALSE))</f>
        <v>--</v>
      </c>
      <c r="H264" s="14" t="str">
        <f>IF(D264="No", "Not discussed on USFS. ", VLOOKUP(A264, [1]!Table9[#All], 24, FALSE))</f>
        <v xml:space="preserve">Not discussed on USFS. </v>
      </c>
      <c r="I264" s="14" t="str">
        <f>IF(NOT(ISBLANK(#REF!)),  "Pre-activity Survey Required", "")</f>
        <v>Pre-activity Survey Required</v>
      </c>
      <c r="J264" s="13" t="str">
        <f>IF(D264="No", "Not discussed on USFS. ", _xlfn.CONCAT(A264, " (", VLOOKUP(A264, [1]!Table9[#All], 11, FALSE), "; Habitat description: ", C264, ") - Within 1-mi of a CNDDB/SCE/USFS occurrence record (", VLOOKUP(A264, [1]!Table9[#All], 34, FALSE), "). " ))</f>
        <v xml:space="preserve">Not discussed on USFS. </v>
      </c>
      <c r="K264" s="10" t="str">
        <f>IF(D264="No", "-- ", VLOOKUP(A264, [1]!Table9[#All], 35, FALSE))</f>
        <v xml:space="preserve">-- </v>
      </c>
      <c r="L264" s="12" t="str">
        <f>IF(D264="No", "--", VLOOKUP(A264, [1]!Table9[#All], 28, FALSE))</f>
        <v>--</v>
      </c>
      <c r="M264" s="11" t="str">
        <f>IF(D264="No", "Not discussed on USFS. ", _xlfn.CONCAT(A264, " (", VLOOKUP(A264, [1]!Table9[#All], 11, FALSE), "; Habitat description: ", C264, ") - Within 1-mi of a CNDDB/SCE/USFS occurrence record (", VLOOKUP(A264, [1]!Table9[#All], 27, FALSE), "). " ))</f>
        <v xml:space="preserve">Not discussed on USFS. </v>
      </c>
      <c r="N264" s="10" t="str">
        <f>IF(D264="No", "-- ", VLOOKUP(A264, [1]!Table9[#All], 29, FALSE))</f>
        <v xml:space="preserve">-- </v>
      </c>
      <c r="O264" s="10" t="str">
        <f>IF(D264="No", "--", VLOOKUP(A264, [1]!Table9[#All], 30, FALSE))</f>
        <v>--</v>
      </c>
      <c r="P264" s="7" t="str">
        <f>IF(D264="No", "Not discussed on USFS. ", IF(VLOOKUP(A264, [1]!Table9[#All], 31, FALSE)="--", "--",  _xlfn.CONCAT(A264, " (", VLOOKUP(A264, [1]!Table9[#All], 11, FALSE), "; Habitat description: ", C264, ") - Within 1-mi of a CNDDB/SCE/USFS occurrence record (", VLOOKUP(A264, [1]!Table9[#All], 31, FALSE), "). " )))</f>
        <v xml:space="preserve">Not discussed on USFS. </v>
      </c>
      <c r="Q264" s="6" t="str">
        <f>IF(D264="No", "Not discussed on USFS. ", IF(VLOOKUP(A264, [1]!Table9[#All], 31, FALSE)="--", "--",  VLOOKUP(A264, [1]!Table9[#All], 32, FALSE)))</f>
        <v xml:space="preserve">Not discussed on USFS. </v>
      </c>
      <c r="R264" s="6" t="str">
        <f>IF(D264="No", "Not discussed on USFS. ", IF(VLOOKUP(A264, [1]!Table9[#All], 31, FALSE)="--", "--", VLOOKUP(A264, [1]!Table9[#All], 33, FALSE)))</f>
        <v xml:space="preserve">Not discussed on USFS. </v>
      </c>
      <c r="S264" s="9" t="s">
        <v>2</v>
      </c>
      <c r="T264" s="8" t="s">
        <v>2</v>
      </c>
      <c r="U264" s="8" t="s">
        <v>2</v>
      </c>
      <c r="V264" s="7" t="s">
        <v>2</v>
      </c>
      <c r="W264" s="6" t="s">
        <v>2</v>
      </c>
      <c r="X264" s="6" t="s">
        <v>2</v>
      </c>
    </row>
    <row r="265" spans="1:24" ht="156" x14ac:dyDescent="0.2">
      <c r="A265" s="20" t="s">
        <v>2113</v>
      </c>
      <c r="B265" s="20" t="str">
        <f>VLOOKUP(A265, [1]!Table9[#All], 2, FALSE)</f>
        <v>Penstemon californicus</v>
      </c>
      <c r="C265" s="18" t="str">
        <f>VLOOKUP(A265, [1]!Table9[#All], 13, FALSE)</f>
        <v>sandy areas, coniferous forest</v>
      </c>
      <c r="D265" s="17" t="str">
        <f>IF(ISNUMBER(SEARCH("1",VLOOKUP(A265, [1]!Table9[#All], 4, FALSE))), "Yes", "No")</f>
        <v>Yes</v>
      </c>
      <c r="E265" s="16" t="str">
        <f>VLOOKUP(A265, [1]!Table9[#All], 3, FALSE)</f>
        <v>Plant</v>
      </c>
      <c r="F265" s="15" t="str">
        <f>VLOOKUP(A265, [1]!Table9[#All], 26, FALSE)</f>
        <v>Formula</v>
      </c>
      <c r="G265" s="15" t="str">
        <f>IF(D265="No", "--",VLOOKUP(A265, [1]!Table9[#All], 25, FALSE))</f>
        <v>Work area</v>
      </c>
      <c r="H265" s="14" t="str">
        <f>IF(D265="No", "Not discussed on USFS. ", VLOOKUP(A265, [1]!Table9[#All], 24, FALSE))</f>
        <v>--</v>
      </c>
      <c r="I265" s="14" t="str">
        <f>IF(NOT(ISBLANK(#REF!)),  "Pre-activity Survey Required", "")</f>
        <v>Pre-activity Survey Required</v>
      </c>
      <c r="J265" s="13" t="str">
        <f>IF(D265="No", "Not discussed on USFS. ", _xlfn.CONCAT(A265, " (", VLOOKUP(A265, [1]!Table9[#All], 11, FALSE), "; Habitat description: ", C265, ") - Within 1-mi of a CNDDB/SCE/USFS occurrence record (", VLOOKUP(A265, [1]!Table9[#All], 34, FALSE), "). " ))</f>
        <v xml:space="preserve">California beardtongue (FSS; CRPR 1B.2, Blooming Period: May - Jun; Habitat description: sandy areas, coniferous forest) - Within 1-mi of a CNDDB/SCE/USFS occurrence record (unsuitable habitat). </v>
      </c>
      <c r="K265" s="10" t="str">
        <f>IF(D265="No", "-- ", VLOOKUP(A265, [1]!Table9[#All], 35, FALSE))</f>
        <v>Standard OMP BMPs.</v>
      </c>
      <c r="L265" s="12" t="str">
        <f>IF(D265="No", "--", VLOOKUP(A265, [1]!Table9[#All], 28, FALSE))</f>
        <v>IIB</v>
      </c>
      <c r="M265" s="11" t="str">
        <f>IF(D265="No", "Not discussed on USFS. ", _xlfn.CONCAT(A265, " (", VLOOKUP(A265, [1]!Table9[#All], 11, FALSE), "; Habitat description: ", C265, ") - Within 1-mi of a CNDDB/SCE/USFS occurrence record (", VLOOKUP(A265, [1]!Table9[#All], 27, FALSE), "). " ))</f>
        <v xml:space="preserve">California beardtongue (FSS; CRPR 1B.2, Blooming Period: May - Jun; Habitat description: sandy areas, coniferous forest) - Within 1-mi of a CNDDB/SCE/USFS occurrence record (habitat present). </v>
      </c>
      <c r="N265" s="10" t="str">
        <f>IF(D265="No", "-- ", VLOOKUP(A265, [1]!Table9[#All], 29, FALSE))</f>
        <v xml:space="preserve">BE BMP Plant-1(a)(c-d); 
General Measures and Standard OMP BMPs. </v>
      </c>
      <c r="O265" s="10" t="str">
        <f>IF(D265="No", "--", VLOOKUP(A265, [1]!Table9[#All], 30, FALSE))</f>
        <v xml:space="preserve">Pre-Activity Survey (California beardtongue): A biological survey is required. 
FSS Plant Avoidance (California beardtongue): If California beardtongue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65" s="7" t="str">
        <f>IF(D265="No", "Not discussed on USFS. ", IF(VLOOKUP(A265, [1]!Table9[#All], 31, FALSE)="--", "--",  _xlfn.CONCAT(A265, " (", VLOOKUP(A265, [1]!Table9[#All], 11, FALSE), "; Habitat description: ", C265, ") - Within 1-mi of a CNDDB/SCE/USFS occurrence record (", VLOOKUP(A265, [1]!Table9[#All], 31, FALSE), "). " )))</f>
        <v>--</v>
      </c>
      <c r="Q265" s="6" t="str">
        <f>IF(D265="No", "Not discussed on USFS. ", IF(VLOOKUP(A265, [1]!Table9[#All], 31, FALSE)="--", "--",  VLOOKUP(A265, [1]!Table9[#All], 32, FALSE)))</f>
        <v>--</v>
      </c>
      <c r="R265" s="6" t="str">
        <f>IF(D265="No", "Not discussed on USFS. ", IF(VLOOKUP(A265, [1]!Table9[#All], 31, FALSE)="--", "--", VLOOKUP(A265, [1]!Table9[#All], 33, FALSE)))</f>
        <v>--</v>
      </c>
      <c r="S265" s="9" t="s">
        <v>2</v>
      </c>
      <c r="T265" s="8" t="s">
        <v>2</v>
      </c>
      <c r="U265" s="8" t="s">
        <v>2</v>
      </c>
      <c r="V265" s="7" t="s">
        <v>2</v>
      </c>
      <c r="W265" s="6" t="s">
        <v>2</v>
      </c>
      <c r="X265" s="6" t="s">
        <v>2</v>
      </c>
    </row>
    <row r="266" spans="1:24" ht="64" x14ac:dyDescent="0.2">
      <c r="A266" s="20" t="s">
        <v>2112</v>
      </c>
      <c r="B266" s="20" t="str">
        <f>VLOOKUP(A266, [1]!Table9[#All], 2, FALSE)</f>
        <v>Laterallus jamaicensis coturniculus</v>
      </c>
      <c r="C266" s="18" t="str">
        <f>VLOOKUP(A266, [1]!Table9[#All], 13, FALSE)</f>
        <v>tidal salt and freshwater marshes, wet meadows</v>
      </c>
      <c r="D266" s="17" t="str">
        <f>IF(ISNUMBER(SEARCH("1",VLOOKUP(A266, [1]!Table9[#All], 4, FALSE))), "Yes", "No")</f>
        <v>Yes</v>
      </c>
      <c r="E266" s="16" t="str">
        <f>VLOOKUP(A266, [1]!Table9[#All], 3, FALSE)</f>
        <v>Bird</v>
      </c>
      <c r="F266" s="15" t="str">
        <f>VLOOKUP(A266, [1]!Table9[#All], 26, FALSE)</f>
        <v>Formula</v>
      </c>
      <c r="G266" s="15" t="str">
        <f>IF(D266="No", "--",VLOOKUP(A266, [1]!Table9[#All], 25, FALSE))</f>
        <v>--</v>
      </c>
      <c r="H266" s="14" t="str">
        <f>IF(D266="No", "Not discussed on USFS. ", VLOOKUP(A266, [1]!Table9[#All], 24, FALSE))</f>
        <v>Notify SME if found on USFS</v>
      </c>
      <c r="I266" s="14" t="str">
        <f>IF(NOT(ISBLANK(#REF!)),  "Pre-activity Survey Required", "")</f>
        <v>Pre-activity Survey Required</v>
      </c>
      <c r="J266" s="13" t="str">
        <f>IF(D266="No", "Not discussed on USFS. ", _xlfn.CONCAT(A266, " (", VLOOKUP(A266, [1]!Table9[#All], 11, FALSE), "; Habitat description: ", C266, ") - Within 1-mi of a CNDDB/SCE/USFS occurrence record (", VLOOKUP(A266, [1]!Table9[#All], 34, FALSE), "). " ))</f>
        <v xml:space="preserve">California black rail (ST; CDFW FP; BLM:S; Habitat description: tidal salt and freshwater marshes, wet meadows) - Within 1-mi of a CNDDB/SCE/USFS occurrence record (--). </v>
      </c>
      <c r="K266" s="10" t="str">
        <f>IF(D266="No", "-- ", VLOOKUP(A266, [1]!Table9[#All], 35, FALSE))</f>
        <v>--</v>
      </c>
      <c r="L266" s="12" t="str">
        <f>IF(D266="No", "--", VLOOKUP(A266, [1]!Table9[#All], 28, FALSE))</f>
        <v>--</v>
      </c>
      <c r="M266" s="11" t="str">
        <f>IF(D266="No", "Not discussed on USFS. ", _xlfn.CONCAT(A266, " (", VLOOKUP(A266, [1]!Table9[#All], 11, FALSE), "; Habitat description: ", C266, ") - Within 1-mi of a CNDDB/SCE/USFS occurrence record (", VLOOKUP(A266, [1]!Table9[#All], 27, FALSE), "). " ))</f>
        <v xml:space="preserve">California black rail (ST; CDFW FP; BLM:S; Habitat description: tidal salt and freshwater marshes, wet meadows) - Within 1-mi of a CNDDB/SCE/USFS occurrence record (--). </v>
      </c>
      <c r="N266" s="10" t="str">
        <f>IF(D266="No", "-- ", VLOOKUP(A266, [1]!Table9[#All], 29, FALSE))</f>
        <v>Notify SME if found on USFS</v>
      </c>
      <c r="O266" s="10" t="str">
        <f>IF(D266="No", "--", VLOOKUP(A266, [1]!Table9[#All], 30, FALSE))</f>
        <v>Notify SME if found on USFS</v>
      </c>
      <c r="P266" s="7" t="str">
        <f>IF(D266="No", "Not discussed on USFS. ", IF(VLOOKUP(A266, [1]!Table9[#All], 31, FALSE)="--", "--",  _xlfn.CONCAT(A266, " (", VLOOKUP(A266, [1]!Table9[#All], 11, FALSE), "; Habitat description: ", C266, ") - Within 1-mi of a CNDDB/SCE/USFS occurrence record (", VLOOKUP(A266, [1]!Table9[#All], 31, FALSE), "). " )))</f>
        <v>--</v>
      </c>
      <c r="Q266" s="6" t="str">
        <f>IF(D266="No", "Not discussed on USFS. ", IF(VLOOKUP(A266, [1]!Table9[#All], 31, FALSE)="--", "--",  VLOOKUP(A266, [1]!Table9[#All], 32, FALSE)))</f>
        <v>--</v>
      </c>
      <c r="R266" s="6" t="str">
        <f>IF(D266="No", "Not discussed on USFS. ", IF(VLOOKUP(A266, [1]!Table9[#All], 31, FALSE)="--", "--", VLOOKUP(A266, [1]!Table9[#All], 33, FALSE)))</f>
        <v>--</v>
      </c>
      <c r="S266" s="9" t="s">
        <v>2</v>
      </c>
      <c r="T266" s="8" t="s">
        <v>2</v>
      </c>
      <c r="U266" s="8" t="s">
        <v>2</v>
      </c>
      <c r="V266" s="7" t="s">
        <v>2</v>
      </c>
      <c r="W266" s="6" t="s">
        <v>2</v>
      </c>
      <c r="X266" s="6" t="s">
        <v>2</v>
      </c>
    </row>
    <row r="267" spans="1:24" ht="96" x14ac:dyDescent="0.2">
      <c r="A267" s="20" t="s">
        <v>2111</v>
      </c>
      <c r="B267" s="20" t="str">
        <f>VLOOKUP(A267, [1]!Table9[#All], 2, FALSE)</f>
        <v>Pelecanus occidentalis californicus</v>
      </c>
      <c r="C267" s="18" t="str">
        <f>VLOOKUP(A267, [1]!Table9[#All], 13, FALSE)</f>
        <v>bare rocky ground, shrubs, or low trees on inaccessible slopes, canyons, and high bluff tops on islands</v>
      </c>
      <c r="D267" s="17" t="str">
        <f>IF(ISNUMBER(SEARCH("1",VLOOKUP(A267, [1]!Table9[#All], 4, FALSE))), "Yes", "No")</f>
        <v>Yes</v>
      </c>
      <c r="E267" s="16" t="str">
        <f>VLOOKUP(A267, [1]!Table9[#All], 3, FALSE)</f>
        <v>Bird</v>
      </c>
      <c r="F267" s="15" t="str">
        <f>VLOOKUP(A267, [1]!Table9[#All], 26, FALSE)</f>
        <v>Formula</v>
      </c>
      <c r="G267" s="15" t="str">
        <f>IF(D267="No", "--",VLOOKUP(A267, [1]!Table9[#All], 25, FALSE))</f>
        <v>Work area</v>
      </c>
      <c r="H267" s="14" t="str">
        <f>IF(D267="No", "Not discussed on USFS. ", VLOOKUP(A267, [1]!Table9[#All], 24, FALSE))</f>
        <v>--</v>
      </c>
      <c r="I267" s="14" t="str">
        <f>IF(NOT(ISBLANK(#REF!)),  "Pre-activity Survey Required", "")</f>
        <v>Pre-activity Survey Required</v>
      </c>
      <c r="J267" s="13" t="str">
        <f>IF(D267="No", "Not discussed on USFS. ", _xlfn.CONCAT(A267, " (", VLOOKUP(A267, [1]!Table9[#All], 11, FALSE), "; Habitat description: ", C267, ") - Within 1-mi of a CNDDB/SCE/USFS occurrence record (", VLOOKUP(A267, [1]!Table9[#All], 34, FALSE), "). " ))</f>
        <v xml:space="preserve">California Brown Pelican (CDFW SSC; FSS; BLM:S; Habitat description: bare rocky ground, shrubs, or low trees on inaccessible slopes, canyons, and high bluff tops on islands) - Within 1-mi of a CNDDB/SCE/USFS occurrence record (unsuitable habitat). </v>
      </c>
      <c r="K267" s="10" t="str">
        <f>IF(D267="No", "-- ", VLOOKUP(A267, [1]!Table9[#All], 35, FALSE))</f>
        <v>Standard OMP BMPs.</v>
      </c>
      <c r="L267" s="12" t="str">
        <f>IF(D267="No", "--", VLOOKUP(A267, [1]!Table9[#All], 28, FALSE))</f>
        <v>IIB</v>
      </c>
      <c r="M267" s="11" t="str">
        <f>IF(D267="No", "Not discussed on USFS. ", _xlfn.CONCAT(A267, " (", VLOOKUP(A267, [1]!Table9[#All], 11, FALSE), "; Habitat description: ", C267, ") - Within 1-mi of a CNDDB/SCE/USFS occurrence record (", VLOOKUP(A267, [1]!Table9[#All], 27, FALSE), "). " ))</f>
        <v xml:space="preserve">California Brown Pelican (CDFW SSC; FSS; BLM:S; Habitat description: bare rocky ground, shrubs, or low trees on inaccessible slopes, canyons, and high bluff tops on islands) - Within 1-mi of a CNDDB/SCE/USFS occurrence record (habitat present). </v>
      </c>
      <c r="N267" s="10" t="str">
        <f>IF(D267="No", "-- ", VLOOKUP(A267, [1]!Table9[#All], 29, FALSE))</f>
        <v xml:space="preserve">Nest Survey; </v>
      </c>
      <c r="O267" s="10" t="str">
        <f>IF(D267="No", "--", VLOOKUP(A267, [1]!Table9[#All], 30, FALSE))</f>
        <v xml:space="preserve">Nest Survey: A nest survey is required for activities scheduled between February 1 and August 31. </v>
      </c>
      <c r="P267" s="7" t="str">
        <f>IF(D267="No", "Not discussed on USFS. ", IF(VLOOKUP(A267, [1]!Table9[#All], 31, FALSE)="--", "--",  _xlfn.CONCAT(A267, " (", VLOOKUP(A267, [1]!Table9[#All], 11, FALSE), "; Habitat description: ", C267, ") - Within 1-mi of a CNDDB/SCE/USFS occurrence record (", VLOOKUP(A267, [1]!Table9[#All], 31, FALSE), "). " )))</f>
        <v>--</v>
      </c>
      <c r="Q267" s="6" t="str">
        <f>IF(D267="No", "Not discussed on USFS. ", IF(VLOOKUP(A267, [1]!Table9[#All], 31, FALSE)="--", "--",  VLOOKUP(A267, [1]!Table9[#All], 32, FALSE)))</f>
        <v>--</v>
      </c>
      <c r="R267" s="6" t="str">
        <f>IF(D267="No", "Not discussed on USFS. ", IF(VLOOKUP(A267, [1]!Table9[#All], 31, FALSE)="--", "--", VLOOKUP(A267, [1]!Table9[#All], 33, FALSE)))</f>
        <v>--</v>
      </c>
      <c r="S267" s="9" t="s">
        <v>2</v>
      </c>
      <c r="T267" s="8" t="s">
        <v>2</v>
      </c>
      <c r="U267" s="8" t="s">
        <v>2</v>
      </c>
      <c r="V267" s="7" t="s">
        <v>2</v>
      </c>
      <c r="W267" s="6" t="s">
        <v>2</v>
      </c>
      <c r="X267" s="6" t="s">
        <v>2</v>
      </c>
    </row>
    <row r="268" spans="1:24" ht="120" x14ac:dyDescent="0.2">
      <c r="A268" s="20" t="s">
        <v>2110</v>
      </c>
      <c r="B268" s="20" t="str">
        <f>VLOOKUP(A268, [1]!Table9[#All], 2, FALSE)</f>
        <v>Gymnogyps California nus</v>
      </c>
      <c r="C268" s="18" t="str">
        <f>VLOOKUP(A268, [1]!Table9[#All], 13, FALSE)</f>
        <v>cliff faces, caves, rocky outcrops, or tall large trees/snags near open grasslands or foothill chaparral</v>
      </c>
      <c r="D268" s="17" t="str">
        <f>IF(ISNUMBER(SEARCH("1",VLOOKUP(A268, [1]!Table9[#All], 4, FALSE))), "Yes", "No")</f>
        <v>Yes</v>
      </c>
      <c r="E268" s="16" t="str">
        <f>VLOOKUP(A268, [1]!Table9[#All], 3, FALSE)</f>
        <v>Bird</v>
      </c>
      <c r="F268" s="15" t="str">
        <f>VLOOKUP(A268, [1]!Table9[#All], 26, FALSE)</f>
        <v>Formula</v>
      </c>
      <c r="G268" s="15" t="str">
        <f>IF(D268="No", "--",VLOOKUP(A268, [1]!Table9[#All], 25, FALSE))</f>
        <v>Work area</v>
      </c>
      <c r="H268" s="14" t="str">
        <f>IF(D268="No", "Not discussed on USFS. ", VLOOKUP(A268, [1]!Table9[#All], 24, FALSE))</f>
        <v>Use “IIB” and “RPM CACO-4” if tree is within 0.25-mile of critical habitat/etc. Apply CACO 1-6 if within critical habitat or within 500-ft of occurrences or other layers.</v>
      </c>
      <c r="I268" s="14" t="str">
        <f>IF(NOT(ISBLANK(#REF!)),  "Pre-activity Survey Required", "")</f>
        <v>Pre-activity Survey Required</v>
      </c>
      <c r="J268" s="13" t="str">
        <f>IF(D268="No", "Not discussed on USFS. ", _xlfn.CONCAT(A268, " (", VLOOKUP(A268, [1]!Table9[#All], 11, FALSE), "; Habitat description: ", C268, ") - Within 1-mi of a CNDDB/SCE/USFS occurrence record (", VLOOKUP(A268, [1]!Table9[#All], 34, FALSE), "). " ))</f>
        <v xml:space="preserve">California Condor (FE; SE; CDFW FP; Habitat description: cliff faces, caves, rocky outcrops, or tall large trees/snags near open grasslands or foothill chaparral) - Within 1-mi of a CNDDB/SCE/USFS occurrence record (unsuitable habitat). </v>
      </c>
      <c r="K268" s="10" t="str">
        <f>IF(D268="No", "-- ", VLOOKUP(A268, [1]!Table9[#All], 35, FALSE))</f>
        <v>Standard OMP BMPs.</v>
      </c>
      <c r="L268" s="12" t="str">
        <f>IF(D268="No", "--", VLOOKUP(A268, [1]!Table9[#All], 28, FALSE))</f>
        <v>IIB</v>
      </c>
      <c r="M268" s="11" t="str">
        <f>IF(D268="No", "Not discussed on USFS. ", _xlfn.CONCAT(A268, " (", VLOOKUP(A268, [1]!Table9[#All], 11, FALSE), "; Habitat description: ", C268, ") - Within 1-mi of a CNDDB/SCE/USFS occurrence record (", VLOOKUP(A268, [1]!Table9[#All], 27, FALSE), "). " ))</f>
        <v xml:space="preserve">California Condor (FE; SE; CDFW FP; Habitat description: cliff faces, caves, rocky outcrops, or tall large trees/snags near open grasslands or foothill chaparral) - Within 1-mi of a CNDDB/SCE/USFS occurrence record (within critical habitat 
within 500-ft of occurrences or other layers). </v>
      </c>
      <c r="N268" s="10" t="str">
        <f>IF(D268="No", "-- ", VLOOKUP(A268, [1]!Table9[#All], 29, FALSE))</f>
        <v xml:space="preserve">RPM CACO-1-6; 
General Measures and Standard OMP BMPs. </v>
      </c>
      <c r="O268" s="10" t="str">
        <f>IF(D268="No", "--", VLOOKUP(A268, [1]!Table9[#All], 30, FALSE))</f>
        <v xml:space="preserve">Schedule Limitation (California Condor): To the extent practicable, schedule all work between January 1 and August 14; if the project cannot comply with these dates, contact SCE ED. 
General Measures and Standard OMP BMPs. </v>
      </c>
      <c r="P268" s="7" t="str">
        <f>IF(D268="No", "Not discussed on USFS. ", IF(VLOOKUP(A268, [1]!Table9[#All], 31, FALSE)="--", "--",  _xlfn.CONCAT(A268, " (", VLOOKUP(A268, [1]!Table9[#All], 11, FALSE), "; Habitat description: ", C268, ") - Within 1-mi of a CNDDB/SCE/USFS occurrence record (", VLOOKUP(A268, [1]!Table9[#All], 31, FALSE), "). " )))</f>
        <v xml:space="preserve">California Condor (FE; SE; CDFW FP; Habitat description: cliff faces, caves, rocky outcrops, or tall large trees/snags near open grasslands or foothill chaparral) - Within 1-mi of a CNDDB/SCE/USFS occurrence record (within 0.25-mi of USFWS Critical Habitat). </v>
      </c>
      <c r="Q268" s="6" t="str">
        <f>IF(D268="No", "Not discussed on USFS. ", IF(VLOOKUP(A268, [1]!Table9[#All], 31, FALSE)="--", "--",  VLOOKUP(A268, [1]!Table9[#All], 32, FALSE)))</f>
        <v xml:space="preserve">RPM CACO-4; 
General Measures and Standard OMP BMPs. </v>
      </c>
      <c r="R268" s="6" t="str">
        <f>IF(D268="No", "Not discussed on USFS. ", IF(VLOOKUP(A268, [1]!Table9[#All], 31, FALSE)="--", "--", VLOOKUP(A268, [1]!Table9[#All], 33, FALSE)))</f>
        <v xml:space="preserve">General Measures and Standard OMP BMPs. </v>
      </c>
      <c r="S268" s="9" t="s">
        <v>2</v>
      </c>
      <c r="T268" s="8" t="s">
        <v>2</v>
      </c>
      <c r="U268" s="8" t="s">
        <v>2</v>
      </c>
      <c r="V268" s="7" t="s">
        <v>2</v>
      </c>
      <c r="W268" s="6" t="s">
        <v>2</v>
      </c>
      <c r="X268" s="6" t="s">
        <v>2</v>
      </c>
    </row>
    <row r="269" spans="1:24" ht="168" x14ac:dyDescent="0.2">
      <c r="A269" s="20" t="s">
        <v>2109</v>
      </c>
      <c r="B269" s="20" t="str">
        <f>VLOOKUP(A269, [1]!Table9[#All], 2, FALSE)</f>
        <v>Taraxacum californicum</v>
      </c>
      <c r="C269" s="18" t="str">
        <f>VLOOKUP(A269, [1]!Table9[#All], 13, FALSE)</f>
        <v>moist alpine meadows or at the edge of meadows, including disturbed areas</v>
      </c>
      <c r="D269" s="17" t="str">
        <f>IF(ISNUMBER(SEARCH("1",VLOOKUP(A269, [1]!Table9[#All], 4, FALSE))), "Yes", "No")</f>
        <v>Yes</v>
      </c>
      <c r="E269" s="16" t="str">
        <f>VLOOKUP(A269, [1]!Table9[#All], 3, FALSE)</f>
        <v>Plant</v>
      </c>
      <c r="F269" s="15" t="str">
        <f>VLOOKUP(A269, [1]!Table9[#All], 26, FALSE)</f>
        <v>Formula</v>
      </c>
      <c r="G269" s="15" t="str">
        <f>IF(D269="No", "--",VLOOKUP(A269, [1]!Table9[#All], 25, FALSE))</f>
        <v>Work area</v>
      </c>
      <c r="H269" s="14" t="str">
        <f>IF(D269="No", "Not discussed on USFS. ", VLOOKUP(A269, [1]!Table9[#All], 24, FALSE))</f>
        <v>--</v>
      </c>
      <c r="I269" s="14" t="str">
        <f>IF(NOT(ISBLANK(#REF!)),  "Pre-activity Survey Required", "")</f>
        <v>Pre-activity Survey Required</v>
      </c>
      <c r="J269" s="13" t="str">
        <f>IF(D269="No", "Not discussed on USFS. ", _xlfn.CONCAT(A269, " (", VLOOKUP(A269, [1]!Table9[#All], 11, FALSE), "; Habitat description: ", C269, ") - Within 1-mi of a CNDDB/SCE/USFS occurrence record (", VLOOKUP(A269, [1]!Table9[#All], 34, FALSE), "). " ))</f>
        <v xml:space="preserve">California dandelion (FE; CRPR 1B.1, Blooming Period: May - Aug; Habitat description: moist alpine meadows or at the edge of meadows, including disturbed areas) - Within 1-mi of a CNDDB/SCE/USFS occurrence record (unsuitable habitat). </v>
      </c>
      <c r="K269" s="10" t="str">
        <f>IF(D269="No", "-- ", VLOOKUP(A269, [1]!Table9[#All], 35, FALSE))</f>
        <v xml:space="preserve">RPM Plant 1; 
Standard OMP BMPs. </v>
      </c>
      <c r="L269" s="12" t="str">
        <f>IF(D269="No", "--", VLOOKUP(A269, [1]!Table9[#All], 28, FALSE))</f>
        <v>IIB</v>
      </c>
      <c r="M269" s="11" t="str">
        <f>IF(D269="No", "Not discussed on USFS. ", _xlfn.CONCAT(A269, " (", VLOOKUP(A269, [1]!Table9[#All], 11, FALSE), "; Habitat description: ", C269, ") - Within 1-mi of a CNDDB/SCE/USFS occurrence record (", VLOOKUP(A269, [1]!Table9[#All], 27, FALSE), "). " ))</f>
        <v xml:space="preserve">California dandelion (FE; CRPR 1B.1, Blooming Period: May - Aug; Habitat description: moist alpine meadows or at the edge of meadows, including disturbed areas) - Within 1-mi of a CNDDB/SCE/USFS occurrence record (habitat present). </v>
      </c>
      <c r="N269" s="10" t="str">
        <f>IF(D269="No", "-- ", VLOOKUP(A269, [1]!Table9[#All], 29, FALSE))</f>
        <v xml:space="preserve">RPM Plant-1-4; 
General Measures and Standard OMP BMPs. </v>
      </c>
      <c r="O269" s="10" t="str">
        <f>IF(D269="No", "--", VLOOKUP(A269, [1]!Table9[#All], 30, FALSE))</f>
        <v xml:space="preserve">Rare Plant Survey and Avoidance (California dandelion): A qualified botanist will conduct a rare plant survey for California dandelion within blooming season, verified by a reference population. All federally-listed plants within 100 feet of the work area will be flagged for avoidance. Coordination with Environmental Services Department will be required if full avoidance cannot be achieved. 
Schedule Limitation (California dandelion): Schedule all work in the year rare plant surveys are conducted. Work can occur only after rare plant surveys occur. If work gets delayed for a subsequent year, contact Environmental Services Department. 
General Measures and Standard OMP BMPs. </v>
      </c>
      <c r="P269" s="7" t="str">
        <f>IF(D269="No", "Not discussed on USFS. ", IF(VLOOKUP(A269, [1]!Table9[#All], 31, FALSE)="--", "--",  _xlfn.CONCAT(A269, " (", VLOOKUP(A269, [1]!Table9[#All], 11, FALSE), "; Habitat description: ", C269, ") - Within 1-mi of a CNDDB/SCE/USFS occurrence record (", VLOOKUP(A269, [1]!Table9[#All], 31, FALSE), "). " )))</f>
        <v>--</v>
      </c>
      <c r="Q269" s="6" t="str">
        <f>IF(D269="No", "Not discussed on USFS. ", IF(VLOOKUP(A269, [1]!Table9[#All], 31, FALSE)="--", "--",  VLOOKUP(A269, [1]!Table9[#All], 32, FALSE)))</f>
        <v>--</v>
      </c>
      <c r="R269" s="6" t="str">
        <f>IF(D269="No", "Not discussed on USFS. ", IF(VLOOKUP(A269, [1]!Table9[#All], 31, FALSE)="--", "--", VLOOKUP(A269, [1]!Table9[#All], 33, FALSE)))</f>
        <v>--</v>
      </c>
      <c r="S269" s="9" t="s">
        <v>2</v>
      </c>
      <c r="T269" s="8" t="s">
        <v>2</v>
      </c>
      <c r="U269" s="8" t="s">
        <v>2</v>
      </c>
      <c r="V269" s="7" t="s">
        <v>2</v>
      </c>
      <c r="W269" s="6" t="s">
        <v>2</v>
      </c>
      <c r="X269" s="6" t="s">
        <v>2</v>
      </c>
    </row>
    <row r="270" spans="1:24" ht="75" x14ac:dyDescent="0.2">
      <c r="A270" s="20" t="s">
        <v>2108</v>
      </c>
      <c r="B270" s="20" t="str">
        <f>VLOOKUP(A270, [1]!Table9[#All], 2, FALSE)</f>
        <v>Dicosmoecus californicus</v>
      </c>
      <c r="C270" s="18" t="str">
        <f>VLOOKUP(A270, [1]!Table9[#All], 13, FALSE)</f>
        <v>cold, fast-flowing mountain streams and rivers</v>
      </c>
      <c r="D270" s="17" t="str">
        <f>IF(ISNUMBER(SEARCH("1",VLOOKUP(A270, [1]!Table9[#All], 4, FALSE))), "Yes", "No")</f>
        <v>Yes</v>
      </c>
      <c r="E270" s="16" t="str">
        <f>VLOOKUP(A270, [1]!Table9[#All], 3, FALSE)</f>
        <v>Invertebrate</v>
      </c>
      <c r="F270" s="15" t="str">
        <f>VLOOKUP(A270, [1]!Table9[#All], 26, FALSE)</f>
        <v>Formula</v>
      </c>
      <c r="G270" s="15" t="str">
        <f>IF(D270="No", "--",VLOOKUP(A270, [1]!Table9[#All], 25, FALSE))</f>
        <v>Work area</v>
      </c>
      <c r="H270" s="14" t="str">
        <f>IF(D270="No", "Not discussed on USFS. ", VLOOKUP(A270, [1]!Table9[#All], 24, FALSE))</f>
        <v>--</v>
      </c>
      <c r="I270" s="14" t="str">
        <f>IF(NOT(ISBLANK(#REF!)),  "Pre-activity Survey Required", "")</f>
        <v>Pre-activity Survey Required</v>
      </c>
      <c r="J270" s="13" t="str">
        <f>IF(D270="No", "Not discussed on USFS. ", _xlfn.CONCAT(A270, " (", VLOOKUP(A270, [1]!Table9[#All], 11, FALSE), "; Habitat description: ", C270, ") - Within 1-mi of a CNDDB/SCE/USFS occurrence record (", VLOOKUP(A270, [1]!Table9[#All], 34, FALSE), "). " ))</f>
        <v xml:space="preserve">California diplectronan caddisfly (SBNF:WL; Habitat description: cold, fast-flowing mountain streams and rivers) - Within 1-mi of a CNDDB/SCE/USFS occurrence record (unsuitable habitat). </v>
      </c>
      <c r="K270" s="10" t="str">
        <f>IF(D270="No", "-- ", VLOOKUP(A270, [1]!Table9[#All], 35, FALSE))</f>
        <v>Standard OMP BMPs.</v>
      </c>
      <c r="L270" s="12" t="str">
        <f>IF(D270="No", "--", VLOOKUP(A270, [1]!Table9[#All], 28, FALSE))</f>
        <v>IIB</v>
      </c>
      <c r="M270" s="11" t="str">
        <f>IF(D270="No", "Not discussed on USFS. ", _xlfn.CONCAT(A270, " (", VLOOKUP(A270, [1]!Table9[#All], 11, FALSE), "; Habitat description: ", C270, ") - Within 1-mi of a CNDDB/SCE/USFS occurrence record (", VLOOKUP(A270, [1]!Table9[#All], 27, FALSE), "). " ))</f>
        <v xml:space="preserve">California diplectronan caddisfly (SBNF:WL; Habitat description: cold, fast-flowing mountain streams and rivers) - Within 1-mi of a CNDDB/SCE/USFS occurrence record (habitat present). </v>
      </c>
      <c r="N270" s="10" t="str">
        <f>IF(D270="No", "-- ", VLOOKUP(A270, [1]!Table9[#All], 29, FALSE))</f>
        <v xml:space="preserve">General Measures and Standard OMP BMPs. </v>
      </c>
      <c r="O270" s="10" t="str">
        <f>IF(D270="No", "--", VLOOKUP(A270, [1]!Table9[#All], 30, FALSE))</f>
        <v xml:space="preserve">General Measures and Standard OMP BMPs. </v>
      </c>
      <c r="P270" s="7" t="str">
        <f>IF(D270="No", "Not discussed on USFS. ", IF(VLOOKUP(A270, [1]!Table9[#All], 31, FALSE)="--", "--",  _xlfn.CONCAT(A270, " (", VLOOKUP(A270, [1]!Table9[#All], 11, FALSE), "; Habitat description: ", C270, ") - Within 1-mi of a CNDDB/SCE/USFS occurrence record (", VLOOKUP(A270, [1]!Table9[#All], 31, FALSE), "). " )))</f>
        <v>--</v>
      </c>
      <c r="Q270" s="6" t="str">
        <f>IF(D270="No", "Not discussed on USFS. ", IF(VLOOKUP(A270, [1]!Table9[#All], 31, FALSE)="--", "--",  VLOOKUP(A270, [1]!Table9[#All], 32, FALSE)))</f>
        <v>--</v>
      </c>
      <c r="R270" s="6" t="str">
        <f>IF(D270="No", "Not discussed on USFS. ", IF(VLOOKUP(A270, [1]!Table9[#All], 31, FALSE)="--", "--", VLOOKUP(A270, [1]!Table9[#All], 33, FALSE)))</f>
        <v>--</v>
      </c>
      <c r="S270" s="9" t="s">
        <v>2</v>
      </c>
      <c r="T270" s="8" t="s">
        <v>2</v>
      </c>
      <c r="U270" s="8" t="s">
        <v>2</v>
      </c>
      <c r="V270" s="7" t="s">
        <v>2</v>
      </c>
      <c r="W270" s="6" t="s">
        <v>2</v>
      </c>
      <c r="X270" s="6" t="s">
        <v>2</v>
      </c>
    </row>
    <row r="271" spans="1:24" ht="64" x14ac:dyDescent="0.2">
      <c r="A271" s="20" t="s">
        <v>2107</v>
      </c>
      <c r="B271" s="20" t="str">
        <f>VLOOKUP(A271, [1]!Table9[#All], 2, FALSE)</f>
        <v>Dissanthelium californicum</v>
      </c>
      <c r="C271" s="18" t="str">
        <f>VLOOKUP(A271, [1]!Table9[#All], 13, FALSE)</f>
        <v>coastal scrub</v>
      </c>
      <c r="D271" s="17" t="str">
        <f>IF(ISNUMBER(SEARCH("1",VLOOKUP(A271, [1]!Table9[#All], 4, FALSE))), "Yes", "No")</f>
        <v>No</v>
      </c>
      <c r="E271" s="16" t="str">
        <f>VLOOKUP(A271, [1]!Table9[#All], 3, FALSE)</f>
        <v>Plant</v>
      </c>
      <c r="F271" s="15" t="str">
        <f>VLOOKUP(A271, [1]!Table9[#All], 26, FALSE)</f>
        <v>Formula</v>
      </c>
      <c r="G271" s="15" t="str">
        <f>IF(D271="No", "--",VLOOKUP(A271, [1]!Table9[#All], 25, FALSE))</f>
        <v>--</v>
      </c>
      <c r="H271" s="14" t="str">
        <f>IF(D271="No", "Not discussed on USFS. ", VLOOKUP(A271, [1]!Table9[#All], 24, FALSE))</f>
        <v xml:space="preserve">Not discussed on USFS. </v>
      </c>
      <c r="I271" s="14" t="str">
        <f>IF(NOT(ISBLANK(#REF!)),  "Pre-activity Survey Required", "")</f>
        <v>Pre-activity Survey Required</v>
      </c>
      <c r="J271" s="13" t="str">
        <f>IF(D271="No", "Not discussed on USFS. ", _xlfn.CONCAT(A271, " (", VLOOKUP(A271, [1]!Table9[#All], 11, FALSE), "; Habitat description: ", C271, ") - Within 1-mi of a CNDDB/SCE/USFS occurrence record (", VLOOKUP(A271, [1]!Table9[#All], 34, FALSE), "). " ))</f>
        <v xml:space="preserve">Not discussed on USFS. </v>
      </c>
      <c r="K271" s="10" t="str">
        <f>IF(D271="No", "-- ", VLOOKUP(A271, [1]!Table9[#All], 35, FALSE))</f>
        <v xml:space="preserve">-- </v>
      </c>
      <c r="L271" s="12" t="str">
        <f>IF(D271="No", "--", VLOOKUP(A271, [1]!Table9[#All], 28, FALSE))</f>
        <v>--</v>
      </c>
      <c r="M271" s="11" t="str">
        <f>IF(D271="No", "Not discussed on USFS. ", _xlfn.CONCAT(A271, " (", VLOOKUP(A271, [1]!Table9[#All], 11, FALSE), "; Habitat description: ", C271, ") - Within 1-mi of a CNDDB/SCE/USFS occurrence record (", VLOOKUP(A271, [1]!Table9[#All], 27, FALSE), "). " ))</f>
        <v xml:space="preserve">Not discussed on USFS. </v>
      </c>
      <c r="N271" s="10" t="str">
        <f>IF(D271="No", "-- ", VLOOKUP(A271, [1]!Table9[#All], 29, FALSE))</f>
        <v xml:space="preserve">-- </v>
      </c>
      <c r="O271" s="10" t="str">
        <f>IF(D271="No", "--", VLOOKUP(A271, [1]!Table9[#All], 30, FALSE))</f>
        <v>--</v>
      </c>
      <c r="P271" s="7" t="str">
        <f>IF(D271="No", "Not discussed on USFS. ", IF(VLOOKUP(A271, [1]!Table9[#All], 31, FALSE)="--", "--",  _xlfn.CONCAT(A271, " (", VLOOKUP(A271, [1]!Table9[#All], 11, FALSE), "; Habitat description: ", C271, ") - Within 1-mi of a CNDDB/SCE/USFS occurrence record (", VLOOKUP(A271, [1]!Table9[#All], 31, FALSE), "). " )))</f>
        <v xml:space="preserve">Not discussed on USFS. </v>
      </c>
      <c r="Q271" s="6" t="str">
        <f>IF(D271="No", "Not discussed on USFS. ", IF(VLOOKUP(A271, [1]!Table9[#All], 31, FALSE)="--", "--",  VLOOKUP(A271, [1]!Table9[#All], 32, FALSE)))</f>
        <v xml:space="preserve">Not discussed on USFS. </v>
      </c>
      <c r="R271" s="6" t="str">
        <f>IF(D271="No", "Not discussed on USFS. ", IF(VLOOKUP(A271, [1]!Table9[#All], 31, FALSE)="--", "--", VLOOKUP(A271, [1]!Table9[#All], 33, FALSE)))</f>
        <v xml:space="preserve">Not discussed on USFS. </v>
      </c>
      <c r="S271" s="9" t="s">
        <v>2</v>
      </c>
      <c r="T271" s="8" t="s">
        <v>2</v>
      </c>
      <c r="U271" s="8" t="s">
        <v>2</v>
      </c>
      <c r="V271" s="7" t="s">
        <v>2</v>
      </c>
      <c r="W271" s="6" t="s">
        <v>2</v>
      </c>
      <c r="X271" s="6" t="s">
        <v>2</v>
      </c>
    </row>
    <row r="272" spans="1:24" ht="156" x14ac:dyDescent="0.2">
      <c r="A272" s="20" t="s">
        <v>2106</v>
      </c>
      <c r="B272" s="20" t="str">
        <f>VLOOKUP(A272, [1]!Table9[#All], 2, FALSE)</f>
        <v>Ditaxis serrata var. californica</v>
      </c>
      <c r="C272" s="18" t="str">
        <f>VLOOKUP(A272, [1]!Table9[#All], 13, FALSE)</f>
        <v>washes, canyons</v>
      </c>
      <c r="D272" s="17" t="str">
        <f>IF(ISNUMBER(SEARCH("1",VLOOKUP(A272, [1]!Table9[#All], 4, FALSE))), "Yes", "No")</f>
        <v>Yes</v>
      </c>
      <c r="E272" s="16" t="str">
        <f>VLOOKUP(A272, [1]!Table9[#All], 3, FALSE)</f>
        <v>Plant</v>
      </c>
      <c r="F272" s="15" t="str">
        <f>VLOOKUP(A272, [1]!Table9[#All], 26, FALSE)</f>
        <v>Formula</v>
      </c>
      <c r="G272" s="15" t="str">
        <f>IF(D272="No", "--",VLOOKUP(A272, [1]!Table9[#All], 25, FALSE))</f>
        <v>Work area</v>
      </c>
      <c r="H272" s="14" t="str">
        <f>IF(D272="No", "Not discussed on USFS. ", VLOOKUP(A272, [1]!Table9[#All], 24, FALSE))</f>
        <v xml:space="preserve">Only discussed in INF, if reviewing INF apply same RPM's and language as other CRPR 1/2 plant receive. </v>
      </c>
      <c r="I272" s="14" t="str">
        <f>IF(NOT(ISBLANK(#REF!)),  "Pre-activity Survey Required", "")</f>
        <v>Pre-activity Survey Required</v>
      </c>
      <c r="J272" s="13" t="str">
        <f>IF(D272="No", "Not discussed on USFS. ", _xlfn.CONCAT(A272, " (", VLOOKUP(A272, [1]!Table9[#All], 11, FALSE), "; Habitat description: ", C272, ") - Within 1-mi of a CNDDB/SCE/USFS occurrence record (", VLOOKUP(A272, [1]!Table9[#All], 34, FALSE), "). " ))</f>
        <v xml:space="preserve">California ditaxis (INF:SCC; CRPR 3.2, Blooming Period: Apr - Nov; Habitat description: washes, canyons) - Within 1-mi of a CNDDB/SCE/USFS occurrence record (unsuitable habitat). </v>
      </c>
      <c r="K272" s="10" t="str">
        <f>IF(D272="No", "-- ", VLOOKUP(A272, [1]!Table9[#All], 35, FALSE))</f>
        <v>Standard OMP BMPs.</v>
      </c>
      <c r="L272" s="12" t="str">
        <f>IF(D272="No", "--", VLOOKUP(A272, [1]!Table9[#All], 28, FALSE))</f>
        <v>IIB</v>
      </c>
      <c r="M272" s="11" t="str">
        <f>IF(D272="No", "Not discussed on USFS. ", _xlfn.CONCAT(A272, " (", VLOOKUP(A272, [1]!Table9[#All], 11, FALSE), "; Habitat description: ", C272, ") - Within 1-mi of a CNDDB/SCE/USFS occurrence record (", VLOOKUP(A272, [1]!Table9[#All], 27, FALSE), "). " ))</f>
        <v xml:space="preserve">California ditaxis (INF:SCC; CRPR 3.2, Blooming Period: Apr - Nov; Habitat description: washes, canyons) - Within 1-mi of a CNDDB/SCE/USFS occurrence record (habitat present). </v>
      </c>
      <c r="N272" s="10" t="str">
        <f>IF(D272="No", "-- ", VLOOKUP(A272, [1]!Table9[#All], 29, FALSE))</f>
        <v xml:space="preserve">BE BMP Plant-1(a)(c-d); 
General Measures and Standard OMP BMPs. </v>
      </c>
      <c r="O272" s="10" t="str">
        <f>IF(D272="No", "--", VLOOKUP(A272, [1]!Table9[#All], 30, FALSE))</f>
        <v xml:space="preserve">Pre-Activity Survey (California ditaxis): A biological survey is required. 
FSS Plant Avoidance (California ditaxis): If California ditaxis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72" s="7" t="str">
        <f>IF(D272="No", "Not discussed on USFS. ", IF(VLOOKUP(A272, [1]!Table9[#All], 31, FALSE)="--", "--",  _xlfn.CONCAT(A272, " (", VLOOKUP(A272, [1]!Table9[#All], 11, FALSE), "; Habitat description: ", C272, ") - Within 1-mi of a CNDDB/SCE/USFS occurrence record (", VLOOKUP(A272, [1]!Table9[#All], 31, FALSE), "). " )))</f>
        <v>--</v>
      </c>
      <c r="Q272" s="6" t="str">
        <f>IF(D272="No", "Not discussed on USFS. ", IF(VLOOKUP(A272, [1]!Table9[#All], 31, FALSE)="--", "--",  VLOOKUP(A272, [1]!Table9[#All], 32, FALSE)))</f>
        <v>--</v>
      </c>
      <c r="R272" s="6" t="str">
        <f>IF(D272="No", "Not discussed on USFS. ", IF(VLOOKUP(A272, [1]!Table9[#All], 31, FALSE)="--", "--", VLOOKUP(A272, [1]!Table9[#All], 33, FALSE)))</f>
        <v>--</v>
      </c>
      <c r="S272" s="9" t="s">
        <v>2</v>
      </c>
      <c r="T272" s="8" t="s">
        <v>2</v>
      </c>
      <c r="U272" s="8" t="s">
        <v>2</v>
      </c>
      <c r="V272" s="7" t="s">
        <v>2</v>
      </c>
      <c r="W272" s="6" t="s">
        <v>2</v>
      </c>
      <c r="X272" s="6" t="s">
        <v>2</v>
      </c>
    </row>
    <row r="273" spans="1:24" ht="156" x14ac:dyDescent="0.2">
      <c r="A273" s="20" t="s">
        <v>2105</v>
      </c>
      <c r="B273" s="20" t="str">
        <f>VLOOKUP(A273, [1]!Table9[#All], 2, FALSE)</f>
        <v>Draba californica</v>
      </c>
      <c r="C273" s="18" t="str">
        <f>VLOOKUP(A273, [1]!Table9[#All], 13, FALSE)</f>
        <v>rocky areas, talus slopes, and alpine meadows in California 's mountain ranges</v>
      </c>
      <c r="D273" s="17" t="str">
        <f>IF(ISNUMBER(SEARCH("1",VLOOKUP(A273, [1]!Table9[#All], 4, FALSE))), "Yes", "No")</f>
        <v>Yes</v>
      </c>
      <c r="E273" s="16" t="str">
        <f>VLOOKUP(A273, [1]!Table9[#All], 3, FALSE)</f>
        <v>Plant</v>
      </c>
      <c r="F273" s="15" t="str">
        <f>VLOOKUP(A273, [1]!Table9[#All], 26, FALSE)</f>
        <v>Formula</v>
      </c>
      <c r="G273" s="15" t="str">
        <f>IF(D273="No", "--",VLOOKUP(A273, [1]!Table9[#All], 25, FALSE))</f>
        <v>Work area</v>
      </c>
      <c r="H273" s="14" t="str">
        <f>IF(D273="No", "Not discussed on USFS. ", VLOOKUP(A273, [1]!Table9[#All], 24, FALSE))</f>
        <v xml:space="preserve">Only discussed in INF, if reviewing INF apply same RPM's and language as other CRPR 1/2 plant receive. </v>
      </c>
      <c r="I273" s="14" t="str">
        <f>IF(NOT(ISBLANK(#REF!)),  "Pre-activity Survey Required", "")</f>
        <v>Pre-activity Survey Required</v>
      </c>
      <c r="J273" s="13" t="str">
        <f>IF(D273="No", "Not discussed on USFS. ", _xlfn.CONCAT(A273, " (", VLOOKUP(A273, [1]!Table9[#All], 11, FALSE), "; Habitat description: ", C273, ") - Within 1-mi of a CNDDB/SCE/USFS occurrence record (", VLOOKUP(A273, [1]!Table9[#All], 34, FALSE), "). " ))</f>
        <v xml:space="preserve">California draba (INF:SCC; CRPR 4.3, Blooming Period: Jul - aug; Habitat description: rocky areas, talus slopes, and alpine meadows in California 's mountain ranges) - Within 1-mi of a CNDDB/SCE/USFS occurrence record (unsuitable habitat). </v>
      </c>
      <c r="K273" s="10" t="str">
        <f>IF(D273="No", "-- ", VLOOKUP(A273, [1]!Table9[#All], 35, FALSE))</f>
        <v>Standard OMP BMPs.</v>
      </c>
      <c r="L273" s="12" t="str">
        <f>IF(D273="No", "--", VLOOKUP(A273, [1]!Table9[#All], 28, FALSE))</f>
        <v>IIB</v>
      </c>
      <c r="M273" s="11" t="str">
        <f>IF(D273="No", "Not discussed on USFS. ", _xlfn.CONCAT(A273, " (", VLOOKUP(A273, [1]!Table9[#All], 11, FALSE), "; Habitat description: ", C273, ") - Within 1-mi of a CNDDB/SCE/USFS occurrence record (", VLOOKUP(A273, [1]!Table9[#All], 27, FALSE), "). " ))</f>
        <v xml:space="preserve">California draba (INF:SCC; CRPR 4.3, Blooming Period: Jul - aug; Habitat description: rocky areas, talus slopes, and alpine meadows in California 's mountain ranges) - Within 1-mi of a CNDDB/SCE/USFS occurrence record (habitat present). </v>
      </c>
      <c r="N273" s="10" t="str">
        <f>IF(D273="No", "-- ", VLOOKUP(A273, [1]!Table9[#All], 29, FALSE))</f>
        <v xml:space="preserve">BE BMP Plant-1(a)(c-d); 
General Measures and Standard OMP BMPs. </v>
      </c>
      <c r="O273" s="10" t="str">
        <f>IF(D273="No", "--", VLOOKUP(A273, [1]!Table9[#All], 30, FALSE))</f>
        <v xml:space="preserve">Pre-Activity Survey (California draba): A biological survey is required. 
FSS Plant Avoidance (California draba): If California draba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73" s="7" t="str">
        <f>IF(D273="No", "Not discussed on USFS. ", IF(VLOOKUP(A273, [1]!Table9[#All], 31, FALSE)="--", "--",  _xlfn.CONCAT(A273, " (", VLOOKUP(A273, [1]!Table9[#All], 11, FALSE), "; Habitat description: ", C273, ") - Within 1-mi of a CNDDB/SCE/USFS occurrence record (", VLOOKUP(A273, [1]!Table9[#All], 31, FALSE), "). " )))</f>
        <v>--</v>
      </c>
      <c r="Q273" s="6" t="str">
        <f>IF(D273="No", "Not discussed on USFS. ", IF(VLOOKUP(A273, [1]!Table9[#All], 31, FALSE)="--", "--",  VLOOKUP(A273, [1]!Table9[#All], 32, FALSE)))</f>
        <v>--</v>
      </c>
      <c r="R273" s="6" t="str">
        <f>IF(D273="No", "Not discussed on USFS. ", IF(VLOOKUP(A273, [1]!Table9[#All], 31, FALSE)="--", "--", VLOOKUP(A273, [1]!Table9[#All], 33, FALSE)))</f>
        <v>--</v>
      </c>
      <c r="S273" s="9" t="s">
        <v>2</v>
      </c>
      <c r="T273" s="8" t="s">
        <v>2</v>
      </c>
      <c r="U273" s="8" t="s">
        <v>2</v>
      </c>
      <c r="V273" s="7" t="s">
        <v>2</v>
      </c>
      <c r="W273" s="6" t="s">
        <v>2</v>
      </c>
      <c r="X273" s="6" t="s">
        <v>2</v>
      </c>
    </row>
    <row r="274" spans="1:24" ht="96" x14ac:dyDescent="0.2">
      <c r="A274" s="20" t="s">
        <v>2104</v>
      </c>
      <c r="B274" s="20" t="str">
        <f>VLOOKUP(A274, [1]!Table9[#All], 2, FALSE)</f>
        <v>Anodonta californiensis</v>
      </c>
      <c r="C274" s="18" t="str">
        <f>VLOOKUP(A274, [1]!Table9[#All], 13, FALSE)</f>
        <v>natural lakes, reservoirs, and pools in flat stretches of river; found in sand and mud substrates, rarely in gravel</v>
      </c>
      <c r="D274" s="17" t="str">
        <f>IF(ISNUMBER(SEARCH("1",VLOOKUP(A274, [1]!Table9[#All], 4, FALSE))), "Yes", "No")</f>
        <v>Yes</v>
      </c>
      <c r="E274" s="16" t="str">
        <f>VLOOKUP(A274, [1]!Table9[#All], 3, FALSE)</f>
        <v>Invertebrate</v>
      </c>
      <c r="F274" s="15" t="str">
        <f>VLOOKUP(A274, [1]!Table9[#All], 26, FALSE)</f>
        <v>Formula</v>
      </c>
      <c r="G274" s="15" t="str">
        <f>IF(D274="No", "--",VLOOKUP(A274, [1]!Table9[#All], 25, FALSE))</f>
        <v>Work area</v>
      </c>
      <c r="H274" s="14" t="str">
        <f>IF(D274="No", "Not discussed on USFS. ", VLOOKUP(A274, [1]!Table9[#All], 24, FALSE))</f>
        <v>--</v>
      </c>
      <c r="I274" s="14" t="str">
        <f>IF(NOT(ISBLANK(#REF!)),  "Pre-activity Survey Required", "")</f>
        <v>Pre-activity Survey Required</v>
      </c>
      <c r="J274" s="13" t="str">
        <f>IF(D274="No", "Not discussed on USFS. ", _xlfn.CONCAT(A274, " (", VLOOKUP(A274, [1]!Table9[#All], 11, FALSE), "; Habitat description: ", C274, ") - Within 1-mi of a CNDDB/SCE/USFS occurrence record (", VLOOKUP(A274, [1]!Table9[#All], 34, FALSE), "). " ))</f>
        <v xml:space="preserve">California floater (FSS; Habitat description: natural lakes, reservoirs, and pools in flat stretches of river; found in sand and mud substrates, rarely in gravel) - Within 1-mi of a CNDDB/SCE/USFS occurrence record (unsuitable habitat). </v>
      </c>
      <c r="K274" s="10" t="str">
        <f>IF(D274="No", "-- ", VLOOKUP(A274, [1]!Table9[#All], 35, FALSE))</f>
        <v>Standard OMP BMPs.</v>
      </c>
      <c r="L274" s="12" t="str">
        <f>IF(D274="No", "--", VLOOKUP(A274, [1]!Table9[#All], 28, FALSE))</f>
        <v>IIB</v>
      </c>
      <c r="M274" s="11" t="str">
        <f>IF(D274="No", "Not discussed on USFS. ", _xlfn.CONCAT(A274, " (", VLOOKUP(A274, [1]!Table9[#All], 11, FALSE), "; Habitat description: ", C274, ") - Within 1-mi of a CNDDB/SCE/USFS occurrence record (", VLOOKUP(A274, [1]!Table9[#All], 27, FALSE), "). " ))</f>
        <v xml:space="preserve">California floater (FSS; Habitat description: natural lakes, reservoirs, and pools in flat stretches of river; found in sand and mud substrates, rarely in gravel) - Within 1-mi of a CNDDB/SCE/USFS occurrence record (habitat present). </v>
      </c>
      <c r="N274" s="10" t="str">
        <f>IF(D274="No", "-- ", VLOOKUP(A274, [1]!Table9[#All], 29, FALSE))</f>
        <v xml:space="preserve">General Measures and Standard OMP BMPs. </v>
      </c>
      <c r="O274" s="10" t="str">
        <f>IF(D274="No", "--", VLOOKUP(A274, [1]!Table9[#All], 30, FALSE))</f>
        <v xml:space="preserve">General Measures and Standard OMP BMPs. </v>
      </c>
      <c r="P274" s="7" t="str">
        <f>IF(D274="No", "Not discussed on USFS. ", IF(VLOOKUP(A274, [1]!Table9[#All], 31, FALSE)="--", "--",  _xlfn.CONCAT(A274, " (", VLOOKUP(A274, [1]!Table9[#All], 11, FALSE), "; Habitat description: ", C274, ") - Within 1-mi of a CNDDB/SCE/USFS occurrence record (", VLOOKUP(A274, [1]!Table9[#All], 31, FALSE), "). " )))</f>
        <v>--</v>
      </c>
      <c r="Q274" s="6" t="str">
        <f>IF(D274="No", "Not discussed on USFS. ", IF(VLOOKUP(A274, [1]!Table9[#All], 31, FALSE)="--", "--",  VLOOKUP(A274, [1]!Table9[#All], 32, FALSE)))</f>
        <v>--</v>
      </c>
      <c r="R274" s="6" t="str">
        <f>IF(D274="No", "Not discussed on USFS. ", IF(VLOOKUP(A274, [1]!Table9[#All], 31, FALSE)="--", "--", VLOOKUP(A274, [1]!Table9[#All], 33, FALSE)))</f>
        <v>--</v>
      </c>
      <c r="S274" s="9" t="s">
        <v>2</v>
      </c>
      <c r="T274" s="8" t="s">
        <v>2</v>
      </c>
      <c r="U274" s="8" t="s">
        <v>2</v>
      </c>
      <c r="V274" s="7" t="s">
        <v>2</v>
      </c>
      <c r="W274" s="6" t="s">
        <v>2</v>
      </c>
      <c r="X274" s="6" t="s">
        <v>2</v>
      </c>
    </row>
    <row r="275" spans="1:24" ht="160" x14ac:dyDescent="0.2">
      <c r="A275" s="20" t="s">
        <v>2103</v>
      </c>
      <c r="B275" s="20" t="str">
        <f>VLOOKUP(A275, [1]!Table9[#All], 2, FALSE)</f>
        <v>Syncaris pacifica</v>
      </c>
      <c r="C275" s="18" t="str">
        <f>VLOOKUP(A275, [1]!Table9[#All], 13, FALSE)</f>
        <v>low elevation, low gradient, freshwater streams; shelters near edges of stream pools and under stream banks, exposed root material, or submerged leafy branches</v>
      </c>
      <c r="D275" s="17" t="str">
        <f>IF(ISNUMBER(SEARCH("1",VLOOKUP(A275, [1]!Table9[#All], 4, FALSE))), "Yes", "No")</f>
        <v>Yes</v>
      </c>
      <c r="E275" s="16" t="str">
        <f>VLOOKUP(A275, [1]!Table9[#All], 3, FALSE)</f>
        <v>Invertebrate</v>
      </c>
      <c r="F275" s="15" t="str">
        <f>VLOOKUP(A275, [1]!Table9[#All], 26, FALSE)</f>
        <v>Formula</v>
      </c>
      <c r="G275" s="15" t="str">
        <f>IF(D275="No", "--",VLOOKUP(A275, [1]!Table9[#All], 25, FALSE))</f>
        <v>Work area</v>
      </c>
      <c r="H275" s="14" t="str">
        <f>IF(D275="No", "Not discussed on USFS. ", VLOOKUP(A275, [1]!Table9[#All], 24, FALSE))</f>
        <v>Contact PM if occurring on USFS</v>
      </c>
      <c r="I275" s="14" t="str">
        <f>IF(NOT(ISBLANK(#REF!)),  "Pre-activity Survey Required", "")</f>
        <v>Pre-activity Survey Required</v>
      </c>
      <c r="J275" s="13" t="str">
        <f>IF(D275="No", "Not discussed on USFS. ", _xlfn.CONCAT(A275, " (", VLOOKUP(A275, [1]!Table9[#All], 11, FALSE), "; Habitat description: ", C275, ") - Within 1-mi of a CNDDB/SCE/USFS occurrence record (", VLOOKUP(A275, [1]!Table9[#All], 34, FALSE), "). " ))</f>
        <v xml:space="preserve">California freshwater shrimp (FE; SE; Habitat description: low elevation, low gradient, freshwater streams; shelters near edges of stream pools and under stream banks, exposed root material, or submerged leafy branches) - Within 1-mi of a CNDDB/SCE/USFS occurrence record (unsuitable habitat). </v>
      </c>
      <c r="K275" s="10" t="str">
        <f>IF(D275="No", "-- ", VLOOKUP(A275, [1]!Table9[#All], 35, FALSE))</f>
        <v>Standard OMP BMPs.</v>
      </c>
      <c r="L275" s="12" t="str">
        <f>IF(D275="No", "--", VLOOKUP(A275, [1]!Table9[#All], 28, FALSE))</f>
        <v>IIB</v>
      </c>
      <c r="M275" s="11" t="str">
        <f>IF(D275="No", "Not discussed on USFS. ", _xlfn.CONCAT(A275, " (", VLOOKUP(A275, [1]!Table9[#All], 11, FALSE), "; Habitat description: ", C275, ") - Within 1-mi of a CNDDB/SCE/USFS occurrence record (", VLOOKUP(A275, [1]!Table9[#All], 27, FALSE), "). " ))</f>
        <v xml:space="preserve">California freshwater shrimp (FE; SE; Habitat description: low elevation, low gradient, freshwater streams; shelters near edges of stream pools and under stream banks, exposed root material, or submerged leafy branches) - Within 1-mi of a CNDDB/SCE/USFS occurrence record (habitat present). </v>
      </c>
      <c r="N275" s="10" t="str">
        <f>IF(D275="No", "-- ", VLOOKUP(A275, [1]!Table9[#All], 29, FALSE))</f>
        <v>Contact PM if occurring on USFS</v>
      </c>
      <c r="O275" s="10" t="str">
        <f>IF(D275="No", "--", VLOOKUP(A275, [1]!Table9[#All], 30, FALSE))</f>
        <v>Contact PM if occurring on USFS</v>
      </c>
      <c r="P275" s="7" t="str">
        <f>IF(D275="No", "Not discussed on USFS. ", IF(VLOOKUP(A275, [1]!Table9[#All], 31, FALSE)="--", "--",  _xlfn.CONCAT(A275, " (", VLOOKUP(A275, [1]!Table9[#All], 11, FALSE), "; Habitat description: ", C275, ") - Within 1-mi of a CNDDB/SCE/USFS occurrence record (", VLOOKUP(A275, [1]!Table9[#All], 31, FALSE), "). " )))</f>
        <v>--</v>
      </c>
      <c r="Q275" s="6" t="str">
        <f>IF(D275="No", "Not discussed on USFS. ", IF(VLOOKUP(A275, [1]!Table9[#All], 31, FALSE)="--", "--",  VLOOKUP(A275, [1]!Table9[#All], 32, FALSE)))</f>
        <v>--</v>
      </c>
      <c r="R275" s="6" t="str">
        <f>IF(D275="No", "Not discussed on USFS. ", IF(VLOOKUP(A275, [1]!Table9[#All], 31, FALSE)="--", "--", VLOOKUP(A275, [1]!Table9[#All], 33, FALSE)))</f>
        <v>--</v>
      </c>
      <c r="S275" s="9" t="s">
        <v>2</v>
      </c>
      <c r="T275" s="8" t="s">
        <v>2</v>
      </c>
      <c r="U275" s="8" t="s">
        <v>2</v>
      </c>
      <c r="V275" s="7" t="s">
        <v>2</v>
      </c>
      <c r="W275" s="6" t="s">
        <v>2</v>
      </c>
      <c r="X275" s="6" t="s">
        <v>2</v>
      </c>
    </row>
    <row r="276" spans="1:24" ht="80" x14ac:dyDescent="0.2">
      <c r="A276" s="20" t="s">
        <v>2102</v>
      </c>
      <c r="B276" s="20" t="str">
        <f>VLOOKUP(A276, [1]!Table9[#All], 2, FALSE)</f>
        <v>Dicamptodon ensatus</v>
      </c>
      <c r="C276" s="18" t="str">
        <f>VLOOKUP(A276, [1]!Table9[#All], 13, FALSE)</f>
        <v>wet coastal forests in or near clear, cold permanent and semi-permanent streams and springs</v>
      </c>
      <c r="D276" s="17" t="str">
        <f>IF(ISNUMBER(SEARCH("1",VLOOKUP(A276, [1]!Table9[#All], 4, FALSE))), "Yes", "No")</f>
        <v>No</v>
      </c>
      <c r="E276" s="16" t="str">
        <f>VLOOKUP(A276, [1]!Table9[#All], 3, FALSE)</f>
        <v>Amphibian</v>
      </c>
      <c r="F276" s="15" t="str">
        <f>VLOOKUP(A276, [1]!Table9[#All], 26, FALSE)</f>
        <v>Formula</v>
      </c>
      <c r="G276" s="15" t="str">
        <f>IF(D276="No", "--",VLOOKUP(A276, [1]!Table9[#All], 25, FALSE))</f>
        <v>--</v>
      </c>
      <c r="H276" s="14" t="str">
        <f>IF(D276="No", "Not discussed on USFS. ", VLOOKUP(A276, [1]!Table9[#All], 24, FALSE))</f>
        <v xml:space="preserve">Not discussed on USFS. </v>
      </c>
      <c r="I276" s="14" t="str">
        <f>IF(NOT(ISBLANK(#REF!)),  "Pre-activity Survey Required", "")</f>
        <v>Pre-activity Survey Required</v>
      </c>
      <c r="J276" s="13" t="str">
        <f>IF(D276="No", "Not discussed on USFS. ", _xlfn.CONCAT(A276, " (", VLOOKUP(A276, [1]!Table9[#All], 11, FALSE), "; Habitat description: ", C276, ") - Within 1-mi of a CNDDB/SCE/USFS occurrence record (", VLOOKUP(A276, [1]!Table9[#All], 34, FALSE), "). " ))</f>
        <v xml:space="preserve">Not discussed on USFS. </v>
      </c>
      <c r="K276" s="10" t="str">
        <f>IF(D276="No", "-- ", VLOOKUP(A276, [1]!Table9[#All], 35, FALSE))</f>
        <v xml:space="preserve">-- </v>
      </c>
      <c r="L276" s="12" t="str">
        <f>IF(D276="No", "--", VLOOKUP(A276, [1]!Table9[#All], 28, FALSE))</f>
        <v>--</v>
      </c>
      <c r="M276" s="11" t="str">
        <f>IF(D276="No", "Not discussed on USFS. ", _xlfn.CONCAT(A276, " (", VLOOKUP(A276, [1]!Table9[#All], 11, FALSE), "; Habitat description: ", C276, ") - Within 1-mi of a CNDDB/SCE/USFS occurrence record (", VLOOKUP(A276, [1]!Table9[#All], 27, FALSE), "). " ))</f>
        <v xml:space="preserve">Not discussed on USFS. </v>
      </c>
      <c r="N276" s="10" t="str">
        <f>IF(D276="No", "-- ", VLOOKUP(A276, [1]!Table9[#All], 29, FALSE))</f>
        <v xml:space="preserve">-- </v>
      </c>
      <c r="O276" s="10" t="str">
        <f>IF(D276="No", "--", VLOOKUP(A276, [1]!Table9[#All], 30, FALSE))</f>
        <v>--</v>
      </c>
      <c r="P276" s="7" t="str">
        <f>IF(D276="No", "Not discussed on USFS. ", IF(VLOOKUP(A276, [1]!Table9[#All], 31, FALSE)="--", "--",  _xlfn.CONCAT(A276, " (", VLOOKUP(A276, [1]!Table9[#All], 11, FALSE), "; Habitat description: ", C276, ") - Within 1-mi of a CNDDB/SCE/USFS occurrence record (", VLOOKUP(A276, [1]!Table9[#All], 31, FALSE), "). " )))</f>
        <v xml:space="preserve">Not discussed on USFS. </v>
      </c>
      <c r="Q276" s="6" t="str">
        <f>IF(D276="No", "Not discussed on USFS. ", IF(VLOOKUP(A276, [1]!Table9[#All], 31, FALSE)="--", "--",  VLOOKUP(A276, [1]!Table9[#All], 32, FALSE)))</f>
        <v xml:space="preserve">Not discussed on USFS. </v>
      </c>
      <c r="R276" s="6" t="str">
        <f>IF(D276="No", "Not discussed on USFS. ", IF(VLOOKUP(A276, [1]!Table9[#All], 31, FALSE)="--", "--", VLOOKUP(A276, [1]!Table9[#All], 33, FALSE)))</f>
        <v xml:space="preserve">Not discussed on USFS. </v>
      </c>
      <c r="S276" s="9" t="s">
        <v>2</v>
      </c>
      <c r="T276" s="8" t="s">
        <v>2</v>
      </c>
      <c r="U276" s="8" t="s">
        <v>2</v>
      </c>
      <c r="V276" s="7" t="s">
        <v>2</v>
      </c>
      <c r="W276" s="6" t="s">
        <v>2</v>
      </c>
      <c r="X276" s="6" t="s">
        <v>2</v>
      </c>
    </row>
    <row r="277" spans="1:24" ht="156" x14ac:dyDescent="0.2">
      <c r="A277" s="20" t="s">
        <v>2101</v>
      </c>
      <c r="B277" s="20" t="str">
        <f>VLOOKUP(A277, [1]!Table9[#All], 2, FALSE)</f>
        <v>Iliamna latibracteata</v>
      </c>
      <c r="C277" s="18" t="str">
        <f>VLOOKUP(A277, [1]!Table9[#All], 13, FALSE)</f>
        <v>conifer forest, streamside</v>
      </c>
      <c r="D277" s="17" t="str">
        <f>IF(ISNUMBER(SEARCH("1",VLOOKUP(A277, [1]!Table9[#All], 4, FALSE))), "Yes", "No")</f>
        <v>Yes</v>
      </c>
      <c r="E277" s="16" t="str">
        <f>VLOOKUP(A277, [1]!Table9[#All], 3, FALSE)</f>
        <v>Plant</v>
      </c>
      <c r="F277" s="15" t="str">
        <f>VLOOKUP(A277, [1]!Table9[#All], 26, FALSE)</f>
        <v>Formula</v>
      </c>
      <c r="G277" s="15" t="str">
        <f>IF(D277="No", "--",VLOOKUP(A277, [1]!Table9[#All], 25, FALSE))</f>
        <v>Work area</v>
      </c>
      <c r="H277" s="14" t="str">
        <f>IF(D277="No", "Not discussed on USFS. ", VLOOKUP(A277, [1]!Table9[#All], 24, FALSE))</f>
        <v>--</v>
      </c>
      <c r="I277" s="14" t="str">
        <f>IF(NOT(ISBLANK(#REF!)),  "Pre-activity Survey Required", "")</f>
        <v>Pre-activity Survey Required</v>
      </c>
      <c r="J277" s="13" t="str">
        <f>IF(D277="No", "Not discussed on USFS. ", _xlfn.CONCAT(A277, " (", VLOOKUP(A277, [1]!Table9[#All], 11, FALSE), "; Habitat description: ", C277, ") - Within 1-mi of a CNDDB/SCE/USFS occurrence record (", VLOOKUP(A277, [1]!Table9[#All], 34, FALSE), "). " ))</f>
        <v xml:space="preserve">California globe mallow (FSS; CRPR 1B.2, Blooming Period: Jun - Jul; Habitat description: conifer forest, streamside) - Within 1-mi of a CNDDB/SCE/USFS occurrence record (unsuitable habitat). </v>
      </c>
      <c r="K277" s="10" t="str">
        <f>IF(D277="No", "-- ", VLOOKUP(A277, [1]!Table9[#All], 35, FALSE))</f>
        <v>Standard OMP BMPs.</v>
      </c>
      <c r="L277" s="12" t="str">
        <f>IF(D277="No", "--", VLOOKUP(A277, [1]!Table9[#All], 28, FALSE))</f>
        <v>IIB</v>
      </c>
      <c r="M277" s="11" t="str">
        <f>IF(D277="No", "Not discussed on USFS. ", _xlfn.CONCAT(A277, " (", VLOOKUP(A277, [1]!Table9[#All], 11, FALSE), "; Habitat description: ", C277, ") - Within 1-mi of a CNDDB/SCE/USFS occurrence record (", VLOOKUP(A277, [1]!Table9[#All], 27, FALSE), "). " ))</f>
        <v xml:space="preserve">California globe mallow (FSS; CRPR 1B.2, Blooming Period: Jun - Jul; Habitat description: conifer forest, streamside) - Within 1-mi of a CNDDB/SCE/USFS occurrence record (habitat present). </v>
      </c>
      <c r="N277" s="10" t="str">
        <f>IF(D277="No", "-- ", VLOOKUP(A277, [1]!Table9[#All], 29, FALSE))</f>
        <v xml:space="preserve">BE BMP Plant-1(a)(c-d); 
General Measures and Standard OMP BMPs. </v>
      </c>
      <c r="O277" s="10" t="str">
        <f>IF(D277="No", "--", VLOOKUP(A277, [1]!Table9[#All], 30, FALSE))</f>
        <v xml:space="preserve">Pre-Activity Survey (California globe mallow): A biological survey is required. 
FSS Plant Avoidance (California globe mallow): If California globe mallow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77" s="7" t="str">
        <f>IF(D277="No", "Not discussed on USFS. ", IF(VLOOKUP(A277, [1]!Table9[#All], 31, FALSE)="--", "--",  _xlfn.CONCAT(A277, " (", VLOOKUP(A277, [1]!Table9[#All], 11, FALSE), "; Habitat description: ", C277, ") - Within 1-mi of a CNDDB/SCE/USFS occurrence record (", VLOOKUP(A277, [1]!Table9[#All], 31, FALSE), "). " )))</f>
        <v>--</v>
      </c>
      <c r="Q277" s="6" t="str">
        <f>IF(D277="No", "Not discussed on USFS. ", IF(VLOOKUP(A277, [1]!Table9[#All], 31, FALSE)="--", "--",  VLOOKUP(A277, [1]!Table9[#All], 32, FALSE)))</f>
        <v>--</v>
      </c>
      <c r="R277" s="6" t="str">
        <f>IF(D277="No", "Not discussed on USFS. ", IF(VLOOKUP(A277, [1]!Table9[#All], 31, FALSE)="--", "--", VLOOKUP(A277, [1]!Table9[#All], 33, FALSE)))</f>
        <v>--</v>
      </c>
      <c r="S277" s="9" t="s">
        <v>2</v>
      </c>
      <c r="T277" s="8" t="s">
        <v>2</v>
      </c>
      <c r="U277" s="8" t="s">
        <v>2</v>
      </c>
      <c r="V277" s="7" t="s">
        <v>2</v>
      </c>
      <c r="W277" s="6" t="s">
        <v>2</v>
      </c>
      <c r="X277" s="6" t="s">
        <v>2</v>
      </c>
    </row>
    <row r="278" spans="1:24" ht="128" x14ac:dyDescent="0.2">
      <c r="A278" s="20" t="s">
        <v>2100</v>
      </c>
      <c r="B278" s="20" t="str">
        <f>VLOOKUP(A278, [1]!Table9[#All], 2, FALSE)</f>
        <v>Arizona elegans occidentalis</v>
      </c>
      <c r="C278" s="18" t="str">
        <f>VLOOKUP(A278, [1]!Table9[#All], 13, FALSE)</f>
        <v>rocky washes, barren desert, creosote flats, sagebrush flats, coastal sage scrub, chaparral, grasslands, and pinion-juniper, oak or pine woodlands</v>
      </c>
      <c r="D278" s="17" t="str">
        <f>IF(ISNUMBER(SEARCH("1",VLOOKUP(A278, [1]!Table9[#All], 4, FALSE))), "Yes", "No")</f>
        <v>No</v>
      </c>
      <c r="E278" s="16" t="str">
        <f>VLOOKUP(A278, [1]!Table9[#All], 3, FALSE)</f>
        <v>Reptile</v>
      </c>
      <c r="F278" s="15" t="str">
        <f>VLOOKUP(A278, [1]!Table9[#All], 26, FALSE)</f>
        <v>Formula</v>
      </c>
      <c r="G278" s="15" t="str">
        <f>IF(D278="No", "--",VLOOKUP(A278, [1]!Table9[#All], 25, FALSE))</f>
        <v>--</v>
      </c>
      <c r="H278" s="14" t="str">
        <f>IF(D278="No", "Not discussed on USFS. ", VLOOKUP(A278, [1]!Table9[#All], 24, FALSE))</f>
        <v xml:space="preserve">Not discussed on USFS. </v>
      </c>
      <c r="I278" s="14" t="str">
        <f>IF(NOT(ISBLANK(#REF!)),  "Pre-activity Survey Required", "")</f>
        <v>Pre-activity Survey Required</v>
      </c>
      <c r="J278" s="13" t="str">
        <f>IF(D278="No", "Not discussed on USFS. ", _xlfn.CONCAT(A278, " (", VLOOKUP(A278, [1]!Table9[#All], 11, FALSE), "; Habitat description: ", C278, ") - Within 1-mi of a CNDDB/SCE/USFS occurrence record (", VLOOKUP(A278, [1]!Table9[#All], 34, FALSE), "). " ))</f>
        <v xml:space="preserve">Not discussed on USFS. </v>
      </c>
      <c r="K278" s="10" t="str">
        <f>IF(D278="No", "-- ", VLOOKUP(A278, [1]!Table9[#All], 35, FALSE))</f>
        <v xml:space="preserve">-- </v>
      </c>
      <c r="L278" s="12" t="str">
        <f>IF(D278="No", "--", VLOOKUP(A278, [1]!Table9[#All], 28, FALSE))</f>
        <v>--</v>
      </c>
      <c r="M278" s="11" t="str">
        <f>IF(D278="No", "Not discussed on USFS. ", _xlfn.CONCAT(A278, " (", VLOOKUP(A278, [1]!Table9[#All], 11, FALSE), "; Habitat description: ", C278, ") - Within 1-mi of a CNDDB/SCE/USFS occurrence record (", VLOOKUP(A278, [1]!Table9[#All], 27, FALSE), "). " ))</f>
        <v xml:space="preserve">Not discussed on USFS. </v>
      </c>
      <c r="N278" s="10" t="str">
        <f>IF(D278="No", "-- ", VLOOKUP(A278, [1]!Table9[#All], 29, FALSE))</f>
        <v xml:space="preserve">-- </v>
      </c>
      <c r="O278" s="10" t="str">
        <f>IF(D278="No", "--", VLOOKUP(A278, [1]!Table9[#All], 30, FALSE))</f>
        <v>--</v>
      </c>
      <c r="P278" s="7" t="str">
        <f>IF(D278="No", "Not discussed on USFS. ", IF(VLOOKUP(A278, [1]!Table9[#All], 31, FALSE)="--", "--",  _xlfn.CONCAT(A278, " (", VLOOKUP(A278, [1]!Table9[#All], 11, FALSE), "; Habitat description: ", C278, ") - Within 1-mi of a CNDDB/SCE/USFS occurrence record (", VLOOKUP(A278, [1]!Table9[#All], 31, FALSE), "). " )))</f>
        <v xml:space="preserve">Not discussed on USFS. </v>
      </c>
      <c r="Q278" s="6" t="str">
        <f>IF(D278="No", "Not discussed on USFS. ", IF(VLOOKUP(A278, [1]!Table9[#All], 31, FALSE)="--", "--",  VLOOKUP(A278, [1]!Table9[#All], 32, FALSE)))</f>
        <v xml:space="preserve">Not discussed on USFS. </v>
      </c>
      <c r="R278" s="6" t="str">
        <f>IF(D278="No", "Not discussed on USFS. ", IF(VLOOKUP(A278, [1]!Table9[#All], 31, FALSE)="--", "--", VLOOKUP(A278, [1]!Table9[#All], 33, FALSE)))</f>
        <v xml:space="preserve">Not discussed on USFS. </v>
      </c>
      <c r="S278" s="9" t="s">
        <v>2</v>
      </c>
      <c r="T278" s="8" t="s">
        <v>2</v>
      </c>
      <c r="U278" s="8" t="s">
        <v>2</v>
      </c>
      <c r="V278" s="7" t="s">
        <v>2</v>
      </c>
      <c r="W278" s="6" t="s">
        <v>2</v>
      </c>
      <c r="X278" s="6" t="s">
        <v>2</v>
      </c>
    </row>
    <row r="279" spans="1:24" ht="132" x14ac:dyDescent="0.2">
      <c r="A279" s="20" t="s">
        <v>2099</v>
      </c>
      <c r="B279" s="20" t="str">
        <f>VLOOKUP(A279, [1]!Table9[#All], 2, FALSE)</f>
        <v>Polioptila californica californica</v>
      </c>
      <c r="C279" s="18" t="str">
        <f>VLOOKUP(A279, [1]!Table9[#All], 13, FALSE)</f>
        <v>coastal sage or chaparral scrub</v>
      </c>
      <c r="D279" s="17" t="str">
        <f>IF(ISNUMBER(SEARCH("1",VLOOKUP(A279, [1]!Table9[#All], 4, FALSE))), "Yes", "No")</f>
        <v>Yes</v>
      </c>
      <c r="E279" s="16" t="str">
        <f>VLOOKUP(A279, [1]!Table9[#All], 3, FALSE)</f>
        <v>Bird</v>
      </c>
      <c r="F279" s="15" t="str">
        <f>VLOOKUP(A279, [1]!Table9[#All], 26, FALSE)</f>
        <v>Formula</v>
      </c>
      <c r="G279" s="15" t="str">
        <f>IF(D279="No", "--",VLOOKUP(A279, [1]!Table9[#All], 25, FALSE))</f>
        <v>Work area</v>
      </c>
      <c r="H279" s="14" t="str">
        <f>IF(D279="No", "Not discussed on USFS. ", VLOOKUP(A279, [1]!Table9[#All], 24, FALSE))</f>
        <v>--</v>
      </c>
      <c r="I279" s="14" t="str">
        <f>IF(NOT(ISBLANK(#REF!)),  "Pre-activity Survey Required", "")</f>
        <v>Pre-activity Survey Required</v>
      </c>
      <c r="J279" s="13" t="str">
        <f>IF(D279="No", "Not discussed on USFS. ", _xlfn.CONCAT(A279, " (", VLOOKUP(A279, [1]!Table9[#All], 11, FALSE), "; Habitat description: ", C279, ") - Within 1-mi of a CNDDB/SCE/USFS occurrence record (", VLOOKUP(A279, [1]!Table9[#All], 34, FALSE), "). " ))</f>
        <v xml:space="preserve">California gnatcatcher (FT; CDFW SSC; Habitat description: coastal sage or chaparral scrub) - Within 1-mi of a CNDDB/SCE/USFS occurrence record (unsuitable habitat). </v>
      </c>
      <c r="K279" s="10" t="str">
        <f>IF(D279="No", "-- ", VLOOKUP(A279, [1]!Table9[#All], 35, FALSE))</f>
        <v>Standard OMP BMPs.</v>
      </c>
      <c r="L279" s="12" t="str">
        <f>IF(D279="No", "--", VLOOKUP(A279, [1]!Table9[#All], 28, FALSE))</f>
        <v>IIB</v>
      </c>
      <c r="M279" s="11" t="str">
        <f>IF(D279="No", "Not discussed on USFS. ", _xlfn.CONCAT(A279, " (", VLOOKUP(A279, [1]!Table9[#All], 11, FALSE), "; Habitat description: ", C279, ") - Within 1-mi of a CNDDB/SCE/USFS occurrence record (", VLOOKUP(A279, [1]!Table9[#All], 27, FALSE), "). " ))</f>
        <v xml:space="preserve">California gnatcatcher (FT; CDFW SSC; Habitat description: coastal sage or chaparral scrub) - Within 1-mi of a CNDDB/SCE/USFS occurrence record (habitat present). </v>
      </c>
      <c r="N279" s="10" t="str">
        <f>IF(D279="No", "-- ", VLOOKUP(A279, [1]!Table9[#All], 29, FALSE))</f>
        <v xml:space="preserve">RPM CAGN-1-3, 4(b-c); 
General Measures and Standard OMP BMPs. </v>
      </c>
      <c r="O279" s="10" t="str">
        <f>IF(D279="No", "--", VLOOKUP(A279, [1]!Table9[#All], 30, FALSE))</f>
        <v xml:space="preserve">Schedule Limitation (gnatcatcher): Schedule all work between September 1 and February 14; if the project cannot comply with these dates, contact SCE ED. 
Biological Monitor (California gnatcatcher):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279" s="7" t="str">
        <f>IF(D279="No", "Not discussed on USFS. ", IF(VLOOKUP(A279, [1]!Table9[#All], 31, FALSE)="--", "--",  _xlfn.CONCAT(A279, " (", VLOOKUP(A279, [1]!Table9[#All], 11, FALSE), "; Habitat description: ", C279, ") - Within 1-mi of a CNDDB/SCE/USFS occurrence record (", VLOOKUP(A279, [1]!Table9[#All], 31, FALSE), "). " )))</f>
        <v>--</v>
      </c>
      <c r="Q279" s="6" t="str">
        <f>IF(D279="No", "Not discussed on USFS. ", IF(VLOOKUP(A279, [1]!Table9[#All], 31, FALSE)="--", "--",  VLOOKUP(A279, [1]!Table9[#All], 32, FALSE)))</f>
        <v>--</v>
      </c>
      <c r="R279" s="6" t="str">
        <f>IF(D279="No", "Not discussed on USFS. ", IF(VLOOKUP(A279, [1]!Table9[#All], 31, FALSE)="--", "--", VLOOKUP(A279, [1]!Table9[#All], 33, FALSE)))</f>
        <v>--</v>
      </c>
      <c r="S279" s="9" t="s">
        <v>2</v>
      </c>
      <c r="T279" s="8" t="s">
        <v>2</v>
      </c>
      <c r="U279" s="8" t="s">
        <v>2</v>
      </c>
      <c r="V279" s="7" t="s">
        <v>2</v>
      </c>
      <c r="W279" s="6" t="s">
        <v>2</v>
      </c>
      <c r="X279" s="6" t="s">
        <v>2</v>
      </c>
    </row>
    <row r="280" spans="1:24" ht="90" x14ac:dyDescent="0.2">
      <c r="A280" s="20" t="s">
        <v>2098</v>
      </c>
      <c r="B280" s="20" t="str">
        <f>VLOOKUP(A280, [1]!Table9[#All], 2, FALSE)</f>
        <v>Oncorhynchus mykiss aguabonita</v>
      </c>
      <c r="C280" s="18" t="str">
        <f>VLOOKUP(A280, [1]!Table9[#All], 13, FALSE)</f>
        <v>intermittent or perennial stream, pond, lake or jurisdictional waters feature</v>
      </c>
      <c r="D280" s="17" t="str">
        <f>IF(ISNUMBER(SEARCH("1",VLOOKUP(A280, [1]!Table9[#All], 4, FALSE))), "Yes", "No")</f>
        <v>Yes</v>
      </c>
      <c r="E280" s="16" t="str">
        <f>VLOOKUP(A280, [1]!Table9[#All], 3, FALSE)</f>
        <v>Fish</v>
      </c>
      <c r="F280" s="15" t="str">
        <f>VLOOKUP(A280, [1]!Table9[#All], 26, FALSE)</f>
        <v>Formula</v>
      </c>
      <c r="G280" s="15" t="str">
        <f>IF(D280="No", "--",VLOOKUP(A280, [1]!Table9[#All], 25, FALSE))</f>
        <v>25-ft</v>
      </c>
      <c r="H280" s="14" t="str">
        <f>IF(D280="No", "Not discussed on USFS. ", VLOOKUP(A280, [1]!Table9[#All], 24, FALSE))</f>
        <v>Only apply RPMs for the past 30 years (except SBNF), site age of record is older with suitable habitat within 25-ft. </v>
      </c>
      <c r="I280" s="14" t="str">
        <f>IF(NOT(ISBLANK(#REF!)),  "Pre-activity Survey Required", "")</f>
        <v>Pre-activity Survey Required</v>
      </c>
      <c r="J280" s="13" t="str">
        <f>IF(D280="No", "Not discussed on USFS. ", _xlfn.CONCAT(A280, " (", VLOOKUP(A280, [1]!Table9[#All], 11, FALSE), "; Habitat description: ", C280, ") - Within 1-mi of a CNDDB/SCE/USFS occurrence record (", VLOOKUP(A280, [1]!Table9[#All], 34, FALSE), "). " ))</f>
        <v xml:space="preserve">California golden trout (CDFW SSC; FSS; Habitat description: intermittent or perennial stream, pond, lake or jurisdictional waters feature) - Within 1-mi of a CNDDB/SCE/USFS occurrence record (unsuitable habitat). </v>
      </c>
      <c r="K280" s="10" t="str">
        <f>IF(D280="No", "-- ", VLOOKUP(A280, [1]!Table9[#All], 35, FALSE))</f>
        <v>Standard OMP BMPs.</v>
      </c>
      <c r="L280" s="12" t="str">
        <f>IF(D280="No", "--", VLOOKUP(A280, [1]!Table9[#All], 28, FALSE))</f>
        <v>IIB</v>
      </c>
      <c r="M280" s="11" t="str">
        <f>IF(D280="No", "Not discussed on USFS. ", _xlfn.CONCAT(A280, " (", VLOOKUP(A280, [1]!Table9[#All], 11, FALSE), "; Habitat description: ", C280, ") - Within 1-mi of a CNDDB/SCE/USFS occurrence record (", VLOOKUP(A280, [1]!Table9[#All], 27, FALSE), "). " ))</f>
        <v xml:space="preserve">California golden trout (CDFW SSC; FSS; Habitat description: intermittent or perennial stream, pond, lake or jurisdictional waters feature) - Within 1-mi of a CNDDB/SCE/USFS occurrence record (within 25 feet of aquatic habitat). </v>
      </c>
      <c r="N280" s="10" t="str">
        <f>IF(D280="No", "-- ", VLOOKUP(A280, [1]!Table9[#All], 29, FALSE))</f>
        <v xml:space="preserve">General Measures and Standard OMP BMPs. </v>
      </c>
      <c r="O280" s="10" t="str">
        <f>IF(D280="No", "--", VLOOKUP(A280, [1]!Table9[#All], 30, FALSE))</f>
        <v xml:space="preserve">General Measures and Standard OMP BMPs. </v>
      </c>
      <c r="P280" s="7" t="str">
        <f>IF(D280="No", "Not discussed on USFS. ", IF(VLOOKUP(A280, [1]!Table9[#All], 31, FALSE)="--", "--",  _xlfn.CONCAT(A280, " (", VLOOKUP(A280, [1]!Table9[#All], 11, FALSE), "; Habitat description: ", C280, ") - Within 1-mi of a CNDDB/SCE/USFS occurrence record (", VLOOKUP(A280, [1]!Table9[#All], 31, FALSE), "). " )))</f>
        <v xml:space="preserve">California golden trout (CDFW SSC; FSS; Habitat description: intermittent or perennial stream, pond, lake or jurisdictional waters feature) - Within 1-mi of a CNDDB/SCE/USFS occurrence record (not within 25 feet of aquatic habitat). </v>
      </c>
      <c r="Q280" s="6" t="str">
        <f>IF(D280="No", "Not discussed on USFS. ", IF(VLOOKUP(A280, [1]!Table9[#All], 31, FALSE)="--", "--",  VLOOKUP(A280, [1]!Table9[#All], 32, FALSE)))</f>
        <v xml:space="preserve">Standard OMP BMPs. </v>
      </c>
      <c r="R280" s="6" t="str">
        <f>IF(D280="No", "Not discussed on USFS. ", IF(VLOOKUP(A280, [1]!Table9[#All], 31, FALSE)="--", "--", VLOOKUP(A280, [1]!Table9[#All], 33, FALSE)))</f>
        <v xml:space="preserve">Implement Standard Environmental Requirements. </v>
      </c>
      <c r="S280" s="9" t="s">
        <v>2</v>
      </c>
      <c r="T280" s="8" t="s">
        <v>2</v>
      </c>
      <c r="U280" s="8" t="s">
        <v>2</v>
      </c>
      <c r="V280" s="7" t="s">
        <v>2</v>
      </c>
      <c r="W280" s="6" t="s">
        <v>2</v>
      </c>
      <c r="X280" s="6" t="s">
        <v>2</v>
      </c>
    </row>
    <row r="281" spans="1:24" ht="96" x14ac:dyDescent="0.2">
      <c r="A281" s="20" t="s">
        <v>2097</v>
      </c>
      <c r="B281" s="20" t="str">
        <f>VLOOKUP(A281, [1]!Table9[#All], 2, FALSE)</f>
        <v>Larus californicus</v>
      </c>
      <c r="C281" s="18" t="str">
        <f>VLOOKUP(A281, [1]!Table9[#All], 13, FALSE)</f>
        <v>scrublands, pastures, orchards, meadows, farms, landfills, marine: mudflats, estuaries, deltas, and beaches</v>
      </c>
      <c r="D281" s="17" t="str">
        <f>IF(ISNUMBER(SEARCH("1",VLOOKUP(A281, [1]!Table9[#All], 4, FALSE))), "Yes", "No")</f>
        <v>No</v>
      </c>
      <c r="E281" s="16" t="str">
        <f>VLOOKUP(A281, [1]!Table9[#All], 3, FALSE)</f>
        <v>Bird</v>
      </c>
      <c r="F281" s="15" t="str">
        <f>VLOOKUP(A281, [1]!Table9[#All], 26, FALSE)</f>
        <v>Formula</v>
      </c>
      <c r="G281" s="15" t="str">
        <f>IF(D281="No", "--",VLOOKUP(A281, [1]!Table9[#All], 25, FALSE))</f>
        <v>--</v>
      </c>
      <c r="H281" s="14" t="str">
        <f>IF(D281="No", "Not discussed on USFS. ", VLOOKUP(A281, [1]!Table9[#All], 24, FALSE))</f>
        <v xml:space="preserve">Not discussed on USFS. </v>
      </c>
      <c r="I281" s="14" t="str">
        <f>IF(NOT(ISBLANK(#REF!)),  "Pre-activity Survey Required", "")</f>
        <v>Pre-activity Survey Required</v>
      </c>
      <c r="J281" s="13" t="str">
        <f>IF(D281="No", "Not discussed on USFS. ", _xlfn.CONCAT(A281, " (", VLOOKUP(A281, [1]!Table9[#All], 11, FALSE), "; Habitat description: ", C281, ") - Within 1-mi of a CNDDB/SCE/USFS occurrence record (", VLOOKUP(A281, [1]!Table9[#All], 34, FALSE), "). " ))</f>
        <v xml:space="preserve">Not discussed on USFS. </v>
      </c>
      <c r="K281" s="10" t="str">
        <f>IF(D281="No", "-- ", VLOOKUP(A281, [1]!Table9[#All], 35, FALSE))</f>
        <v xml:space="preserve">-- </v>
      </c>
      <c r="L281" s="12" t="str">
        <f>IF(D281="No", "--", VLOOKUP(A281, [1]!Table9[#All], 28, FALSE))</f>
        <v>--</v>
      </c>
      <c r="M281" s="11" t="str">
        <f>IF(D281="No", "Not discussed on USFS. ", _xlfn.CONCAT(A281, " (", VLOOKUP(A281, [1]!Table9[#All], 11, FALSE), "; Habitat description: ", C281, ") - Within 1-mi of a CNDDB/SCE/USFS occurrence record (", VLOOKUP(A281, [1]!Table9[#All], 27, FALSE), "). " ))</f>
        <v xml:space="preserve">Not discussed on USFS. </v>
      </c>
      <c r="N281" s="10" t="str">
        <f>IF(D281="No", "-- ", VLOOKUP(A281, [1]!Table9[#All], 29, FALSE))</f>
        <v xml:space="preserve">-- </v>
      </c>
      <c r="O281" s="10" t="str">
        <f>IF(D281="No", "--", VLOOKUP(A281, [1]!Table9[#All], 30, FALSE))</f>
        <v>--</v>
      </c>
      <c r="P281" s="7" t="str">
        <f>IF(D281="No", "Not discussed on USFS. ", IF(VLOOKUP(A281, [1]!Table9[#All], 31, FALSE)="--", "--",  _xlfn.CONCAT(A281, " (", VLOOKUP(A281, [1]!Table9[#All], 11, FALSE), "; Habitat description: ", C281, ") - Within 1-mi of a CNDDB/SCE/USFS occurrence record (", VLOOKUP(A281, [1]!Table9[#All], 31, FALSE), "). " )))</f>
        <v xml:space="preserve">Not discussed on USFS. </v>
      </c>
      <c r="Q281" s="6" t="str">
        <f>IF(D281="No", "Not discussed on USFS. ", IF(VLOOKUP(A281, [1]!Table9[#All], 31, FALSE)="--", "--",  VLOOKUP(A281, [1]!Table9[#All], 32, FALSE)))</f>
        <v xml:space="preserve">Not discussed on USFS. </v>
      </c>
      <c r="R281" s="6" t="str">
        <f>IF(D281="No", "Not discussed on USFS. ", IF(VLOOKUP(A281, [1]!Table9[#All], 31, FALSE)="--", "--", VLOOKUP(A281, [1]!Table9[#All], 33, FALSE)))</f>
        <v xml:space="preserve">Not discussed on USFS. </v>
      </c>
      <c r="S281" s="9" t="s">
        <v>2</v>
      </c>
      <c r="T281" s="8" t="s">
        <v>2</v>
      </c>
      <c r="U281" s="8" t="s">
        <v>2</v>
      </c>
      <c r="V281" s="7" t="s">
        <v>2</v>
      </c>
      <c r="W281" s="6" t="s">
        <v>2</v>
      </c>
      <c r="X281" s="6" t="s">
        <v>2</v>
      </c>
    </row>
    <row r="282" spans="1:24" ht="112" x14ac:dyDescent="0.2">
      <c r="A282" s="20" t="s">
        <v>2096</v>
      </c>
      <c r="B282" s="20" t="str">
        <f>VLOOKUP(A282, [1]!Table9[#All], 2, FALSE)</f>
        <v>Eremophila alpestris actia</v>
      </c>
      <c r="C282" s="18" t="str">
        <f>VLOOKUP(A282, [1]!Table9[#All], 13, FALSE)</f>
        <v>short-grass prairies, extensive lawns (as on airports or golf courses), plowed fields, stubble fields, beaches, lake flats, dry tundra</v>
      </c>
      <c r="D282" s="17" t="str">
        <f>IF(ISNUMBER(SEARCH("1",VLOOKUP(A282, [1]!Table9[#All], 4, FALSE))), "Yes", "No")</f>
        <v>No</v>
      </c>
      <c r="E282" s="16" t="str">
        <f>VLOOKUP(A282, [1]!Table9[#All], 3, FALSE)</f>
        <v>Bird</v>
      </c>
      <c r="F282" s="15" t="str">
        <f>VLOOKUP(A282, [1]!Table9[#All], 26, FALSE)</f>
        <v>Formula</v>
      </c>
      <c r="G282" s="15" t="str">
        <f>IF(D282="No", "--",VLOOKUP(A282, [1]!Table9[#All], 25, FALSE))</f>
        <v>--</v>
      </c>
      <c r="H282" s="14" t="str">
        <f>IF(D282="No", "Not discussed on USFS. ", VLOOKUP(A282, [1]!Table9[#All], 24, FALSE))</f>
        <v xml:space="preserve">Not discussed on USFS. </v>
      </c>
      <c r="I282" s="14" t="str">
        <f>IF(NOT(ISBLANK(#REF!)),  "Pre-activity Survey Required", "")</f>
        <v>Pre-activity Survey Required</v>
      </c>
      <c r="J282" s="13" t="str">
        <f>IF(D282="No", "Not discussed on USFS. ", _xlfn.CONCAT(A282, " (", VLOOKUP(A282, [1]!Table9[#All], 11, FALSE), "; Habitat description: ", C282, ") - Within 1-mi of a CNDDB/SCE/USFS occurrence record (", VLOOKUP(A282, [1]!Table9[#All], 34, FALSE), "). " ))</f>
        <v xml:space="preserve">Not discussed on USFS. </v>
      </c>
      <c r="K282" s="10" t="str">
        <f>IF(D282="No", "-- ", VLOOKUP(A282, [1]!Table9[#All], 35, FALSE))</f>
        <v xml:space="preserve">-- </v>
      </c>
      <c r="L282" s="12" t="str">
        <f>IF(D282="No", "--", VLOOKUP(A282, [1]!Table9[#All], 28, FALSE))</f>
        <v>--</v>
      </c>
      <c r="M282" s="11" t="str">
        <f>IF(D282="No", "Not discussed on USFS. ", _xlfn.CONCAT(A282, " (", VLOOKUP(A282, [1]!Table9[#All], 11, FALSE), "; Habitat description: ", C282, ") - Within 1-mi of a CNDDB/SCE/USFS occurrence record (", VLOOKUP(A282, [1]!Table9[#All], 27, FALSE), "). " ))</f>
        <v xml:space="preserve">Not discussed on USFS. </v>
      </c>
      <c r="N282" s="10" t="str">
        <f>IF(D282="No", "-- ", VLOOKUP(A282, [1]!Table9[#All], 29, FALSE))</f>
        <v xml:space="preserve">-- </v>
      </c>
      <c r="O282" s="10" t="str">
        <f>IF(D282="No", "--", VLOOKUP(A282, [1]!Table9[#All], 30, FALSE))</f>
        <v>--</v>
      </c>
      <c r="P282" s="7" t="str">
        <f>IF(D282="No", "Not discussed on USFS. ", IF(VLOOKUP(A282, [1]!Table9[#All], 31, FALSE)="--", "--",  _xlfn.CONCAT(A282, " (", VLOOKUP(A282, [1]!Table9[#All], 11, FALSE), "; Habitat description: ", C282, ") - Within 1-mi of a CNDDB/SCE/USFS occurrence record (", VLOOKUP(A282, [1]!Table9[#All], 31, FALSE), "). " )))</f>
        <v xml:space="preserve">Not discussed on USFS. </v>
      </c>
      <c r="Q282" s="6" t="str">
        <f>IF(D282="No", "Not discussed on USFS. ", IF(VLOOKUP(A282, [1]!Table9[#All], 31, FALSE)="--", "--",  VLOOKUP(A282, [1]!Table9[#All], 32, FALSE)))</f>
        <v xml:space="preserve">Not discussed on USFS. </v>
      </c>
      <c r="R282" s="6" t="str">
        <f>IF(D282="No", "Not discussed on USFS. ", IF(VLOOKUP(A282, [1]!Table9[#All], 31, FALSE)="--", "--", VLOOKUP(A282, [1]!Table9[#All], 33, FALSE)))</f>
        <v xml:space="preserve">Not discussed on USFS. </v>
      </c>
      <c r="S282" s="9" t="s">
        <v>2</v>
      </c>
      <c r="T282" s="8" t="s">
        <v>2</v>
      </c>
      <c r="U282" s="8" t="s">
        <v>2</v>
      </c>
      <c r="V282" s="7" t="s">
        <v>2</v>
      </c>
      <c r="W282" s="6" t="s">
        <v>2</v>
      </c>
      <c r="X282" s="6" t="s">
        <v>2</v>
      </c>
    </row>
    <row r="283" spans="1:24" ht="168" x14ac:dyDescent="0.2">
      <c r="A283" s="20" t="s">
        <v>2095</v>
      </c>
      <c r="B283" s="20" t="str">
        <f>VLOOKUP(A283, [1]!Table9[#All], 2, FALSE)</f>
        <v>Caulanthus californicus</v>
      </c>
      <c r="C283" s="18" t="str">
        <f>VLOOKUP(A283, [1]!Table9[#All], 13, FALSE)</f>
        <v>flats, slopes, generally in grassland</v>
      </c>
      <c r="D283" s="17" t="str">
        <f>IF(ISNUMBER(SEARCH("1",VLOOKUP(A283, [1]!Table9[#All], 4, FALSE))), "Yes", "No")</f>
        <v>Yes</v>
      </c>
      <c r="E283" s="16" t="str">
        <f>VLOOKUP(A283, [1]!Table9[#All], 3, FALSE)</f>
        <v>Plant</v>
      </c>
      <c r="F283" s="15" t="str">
        <f>VLOOKUP(A283, [1]!Table9[#All], 26, FALSE)</f>
        <v>Formula</v>
      </c>
      <c r="G283" s="15" t="str">
        <f>IF(D283="No", "--",VLOOKUP(A283, [1]!Table9[#All], 25, FALSE))</f>
        <v>Work area</v>
      </c>
      <c r="H283" s="14" t="str">
        <f>IF(D283="No", "Not discussed on USFS. ", VLOOKUP(A283, [1]!Table9[#All], 24, FALSE))</f>
        <v>--</v>
      </c>
      <c r="I283" s="14" t="str">
        <f>IF(NOT(ISBLANK(#REF!)),  "Pre-activity Survey Required", "")</f>
        <v>Pre-activity Survey Required</v>
      </c>
      <c r="J283" s="13" t="str">
        <f>IF(D283="No", "Not discussed on USFS. ", _xlfn.CONCAT(A283, " (", VLOOKUP(A283, [1]!Table9[#All], 11, FALSE), "; Habitat description: ", C283, ") - Within 1-mi of a CNDDB/SCE/USFS occurrence record (", VLOOKUP(A283, [1]!Table9[#All], 34, FALSE), "). " ))</f>
        <v xml:space="preserve">California jewelflower (FE; SE; CRPR 1B.1, Blooming Period: Feb - Apr; Habitat description: flats, slopes, generally in grassland) - Within 1-mi of a CNDDB/SCE/USFS occurrence record (unsuitable habitat). </v>
      </c>
      <c r="K283" s="10" t="str">
        <f>IF(D283="No", "-- ", VLOOKUP(A283, [1]!Table9[#All], 35, FALSE))</f>
        <v xml:space="preserve">RPM Plant 1; 
Standard OMP BMPs. </v>
      </c>
      <c r="L283" s="12" t="str">
        <f>IF(D283="No", "--", VLOOKUP(A283, [1]!Table9[#All], 28, FALSE))</f>
        <v>IIB</v>
      </c>
      <c r="M283" s="11" t="str">
        <f>IF(D283="No", "Not discussed on USFS. ", _xlfn.CONCAT(A283, " (", VLOOKUP(A283, [1]!Table9[#All], 11, FALSE), "; Habitat description: ", C283, ") - Within 1-mi of a CNDDB/SCE/USFS occurrence record (", VLOOKUP(A283, [1]!Table9[#All], 27, FALSE), "). " ))</f>
        <v xml:space="preserve">California jewelflower (FE; SE; CRPR 1B.1, Blooming Period: Feb - Apr; Habitat description: flats, slopes, generally in grassland) - Within 1-mi of a CNDDB/SCE/USFS occurrence record (habitat present). </v>
      </c>
      <c r="N283" s="10" t="str">
        <f>IF(D283="No", "-- ", VLOOKUP(A283, [1]!Table9[#All], 29, FALSE))</f>
        <v xml:space="preserve">RPM Plant-1-4; 
General Measures and Standard OMP BMPs. </v>
      </c>
      <c r="O283" s="10" t="str">
        <f>IF(D283="No", "--", VLOOKUP(A283, [1]!Table9[#All], 30, FALSE))</f>
        <v xml:space="preserve">Rare Plant Survey and Avoidance (California jewelflower): A qualified botanist will conduct a rare plant survey for California jewelflower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(California jewelflower): Schedule all work in the year rare plant surveys are conducted. Work can occur only after rare plant surveys occur. If work gets delayed for a subsequent year, contact Environmental Services Department. 
General Measures and Standard OMP BMPs. </v>
      </c>
      <c r="P283" s="7" t="str">
        <f>IF(D283="No", "Not discussed on USFS. ", IF(VLOOKUP(A283, [1]!Table9[#All], 31, FALSE)="--", "--",  _xlfn.CONCAT(A283, " (", VLOOKUP(A283, [1]!Table9[#All], 11, FALSE), "; Habitat description: ", C283, ") - Within 1-mi of a CNDDB/SCE/USFS occurrence record (", VLOOKUP(A283, [1]!Table9[#All], 31, FALSE), "). " )))</f>
        <v>--</v>
      </c>
      <c r="Q283" s="6" t="str">
        <f>IF(D283="No", "Not discussed on USFS. ", IF(VLOOKUP(A283, [1]!Table9[#All], 31, FALSE)="--", "--",  VLOOKUP(A283, [1]!Table9[#All], 32, FALSE)))</f>
        <v>--</v>
      </c>
      <c r="R283" s="6" t="str">
        <f>IF(D283="No", "Not discussed on USFS. ", IF(VLOOKUP(A283, [1]!Table9[#All], 31, FALSE)="--", "--", VLOOKUP(A283, [1]!Table9[#All], 33, FALSE)))</f>
        <v>--</v>
      </c>
      <c r="S283" s="9" t="s">
        <v>2</v>
      </c>
      <c r="T283" s="8" t="s">
        <v>2</v>
      </c>
      <c r="U283" s="8" t="s">
        <v>2</v>
      </c>
      <c r="V283" s="7" t="s">
        <v>2</v>
      </c>
      <c r="W283" s="6" t="s">
        <v>2</v>
      </c>
      <c r="X283" s="6" t="s">
        <v>2</v>
      </c>
    </row>
    <row r="284" spans="1:24" ht="75" x14ac:dyDescent="0.2">
      <c r="A284" s="20" t="s">
        <v>2094</v>
      </c>
      <c r="B284" s="20" t="str">
        <f>VLOOKUP(A284, [1]!Table9[#All], 2, FALSE)</f>
        <v>Macrotus californicus</v>
      </c>
      <c r="C284" s="18" t="str">
        <f>VLOOKUP(A284, [1]!Table9[#All], 13, FALSE)</f>
        <v>caves, mines, and rock shelters</v>
      </c>
      <c r="D284" s="17" t="str">
        <f>IF(ISNUMBER(SEARCH("1",VLOOKUP(A284, [1]!Table9[#All], 4, FALSE))), "Yes", "No")</f>
        <v>Yes</v>
      </c>
      <c r="E284" s="16" t="str">
        <f>VLOOKUP(A284, [1]!Table9[#All], 3, FALSE)</f>
        <v>Mammal</v>
      </c>
      <c r="F284" s="15" t="str">
        <f>VLOOKUP(A284, [1]!Table9[#All], 26, FALSE)</f>
        <v>Formula</v>
      </c>
      <c r="G284" s="15" t="str">
        <f>IF(D284="No", "--",VLOOKUP(A284, [1]!Table9[#All], 25, FALSE))</f>
        <v>Work area</v>
      </c>
      <c r="H284" s="14" t="str">
        <f>IF(D284="No", "Not discussed on USFS. ", VLOOKUP(A284, [1]!Table9[#All], 24, FALSE))</f>
        <v>--</v>
      </c>
      <c r="I284" s="14" t="str">
        <f>IF(NOT(ISBLANK(#REF!)),  "Pre-activity Survey Required", "")</f>
        <v>Pre-activity Survey Required</v>
      </c>
      <c r="J284" s="13" t="str">
        <f>IF(D284="No", "Not discussed on USFS. ", _xlfn.CONCAT(A284, " (", VLOOKUP(A284, [1]!Table9[#All], 11, FALSE), "; Habitat description: ", C284, ") - Within 1-mi of a CNDDB/SCE/USFS occurrence record (", VLOOKUP(A284, [1]!Table9[#All], 34, FALSE), "). " ))</f>
        <v xml:space="preserve">California leaf-nosed bat (CDFW SSC; SBNF:WL; BLM:S; Habitat description: caves, mines, and rock shelters) - Within 1-mi of a CNDDB/SCE/USFS occurrence record (unsuitable habitat). </v>
      </c>
      <c r="K284" s="10" t="str">
        <f>IF(D284="No", "-- ", VLOOKUP(A284, [1]!Table9[#All], 35, FALSE))</f>
        <v>Standard OMP BMPs.</v>
      </c>
      <c r="L284" s="12" t="str">
        <f>IF(D284="No", "--", VLOOKUP(A284, [1]!Table9[#All], 28, FALSE))</f>
        <v>IIB</v>
      </c>
      <c r="M284" s="11" t="str">
        <f>IF(D284="No", "Not discussed on USFS. ", _xlfn.CONCAT(A284, " (", VLOOKUP(A284, [1]!Table9[#All], 11, FALSE), "; Habitat description: ", C284, ") - Within 1-mi of a CNDDB/SCE/USFS occurrence record (", VLOOKUP(A284, [1]!Table9[#All], 27, FALSE), "). " ))</f>
        <v xml:space="preserve">California leaf-nosed bat (CDFW SSC; SBNF:WL; BLM:S; Habitat description: caves, mines, and rock shelters) - Within 1-mi of a CNDDB/SCE/USFS occurrence record (habitat present). </v>
      </c>
      <c r="N284" s="10" t="str">
        <f>IF(D284="No", "-- ", VLOOKUP(A284, [1]!Table9[#All], 29, FALSE))</f>
        <v xml:space="preserve">BE BMP Mammal-1; 
General Measures and Standard OMP BMPs. </v>
      </c>
      <c r="O284" s="10" t="str">
        <f>IF(D284="No", "--", VLOOKUP(A284, [1]!Table9[#All], 30, FALSE))</f>
        <v xml:space="preserve">General Measures and Standard OMP BMPs. </v>
      </c>
      <c r="P284" s="7" t="str">
        <f>IF(D284="No", "Not discussed on USFS. ", IF(VLOOKUP(A284, [1]!Table9[#All], 31, FALSE)="--", "--",  _xlfn.CONCAT(A284, " (", VLOOKUP(A284, [1]!Table9[#All], 11, FALSE), "; Habitat description: ", C284, ") - Within 1-mi of a CNDDB/SCE/USFS occurrence record (", VLOOKUP(A284, [1]!Table9[#All], 31, FALSE), "). " )))</f>
        <v>--</v>
      </c>
      <c r="Q284" s="6" t="str">
        <f>IF(D284="No", "Not discussed on USFS. ", IF(VLOOKUP(A284, [1]!Table9[#All], 31, FALSE)="--", "--",  VLOOKUP(A284, [1]!Table9[#All], 32, FALSE)))</f>
        <v>--</v>
      </c>
      <c r="R284" s="6" t="str">
        <f>IF(D284="No", "Not discussed on USFS. ", IF(VLOOKUP(A284, [1]!Table9[#All], 31, FALSE)="--", "--", VLOOKUP(A284, [1]!Table9[#All], 33, FALSE)))</f>
        <v>--</v>
      </c>
      <c r="S284" s="9" t="s">
        <v>2</v>
      </c>
      <c r="T284" s="8" t="s">
        <v>2</v>
      </c>
      <c r="U284" s="8" t="s">
        <v>2</v>
      </c>
      <c r="V284" s="7" t="s">
        <v>2</v>
      </c>
      <c r="W284" s="6" t="s">
        <v>2</v>
      </c>
      <c r="X284" s="6" t="s">
        <v>2</v>
      </c>
    </row>
    <row r="285" spans="1:24" ht="96" x14ac:dyDescent="0.2">
      <c r="A285" s="20" t="s">
        <v>2093</v>
      </c>
      <c r="B285" s="20" t="str">
        <f>VLOOKUP(A285, [1]!Table9[#All], 2, FALSE)</f>
        <v>Sternula antillarum browni</v>
      </c>
      <c r="C285" s="18" t="str">
        <f>VLOOKUP(A285, [1]!Table9[#All], 13, FALSE)</f>
        <v>beaches, mudflats, sand dunes, near shallow estuaries and lagoons with access to the near open ocean</v>
      </c>
      <c r="D285" s="17" t="str">
        <f>IF(ISNUMBER(SEARCH("1",VLOOKUP(A285, [1]!Table9[#All], 4, FALSE))), "Yes", "No")</f>
        <v>Yes</v>
      </c>
      <c r="E285" s="16" t="str">
        <f>VLOOKUP(A285, [1]!Table9[#All], 3, FALSE)</f>
        <v>Bird</v>
      </c>
      <c r="F285" s="15" t="str">
        <f>VLOOKUP(A285, [1]!Table9[#All], 26, FALSE)</f>
        <v>Formula</v>
      </c>
      <c r="G285" s="15" t="str">
        <f>IF(D285="No", "--",VLOOKUP(A285, [1]!Table9[#All], 25, FALSE))</f>
        <v>--</v>
      </c>
      <c r="H285" s="14" t="str">
        <f>IF(D285="No", "Not discussed on USFS. ", VLOOKUP(A285, [1]!Table9[#All], 24, FALSE))</f>
        <v>Notify SME if found on USFS</v>
      </c>
      <c r="I285" s="14" t="str">
        <f>IF(NOT(ISBLANK(#REF!)),  "Pre-activity Survey Required", "")</f>
        <v>Pre-activity Survey Required</v>
      </c>
      <c r="J285" s="13" t="str">
        <f>IF(D285="No", "Not discussed on USFS. ", _xlfn.CONCAT(A285, " (", VLOOKUP(A285, [1]!Table9[#All], 11, FALSE), "; Habitat description: ", C285, ") - Within 1-mi of a CNDDB/SCE/USFS occurrence record (", VLOOKUP(A285, [1]!Table9[#All], 34, FALSE), "). " ))</f>
        <v xml:space="preserve">California least tern (FE; SE; CDFW FP; Habitat description: beaches, mudflats, sand dunes, near shallow estuaries and lagoons with access to the near open ocean) - Within 1-mi of a CNDDB/SCE/USFS occurrence record (--). </v>
      </c>
      <c r="K285" s="10" t="str">
        <f>IF(D285="No", "-- ", VLOOKUP(A285, [1]!Table9[#All], 35, FALSE))</f>
        <v>--</v>
      </c>
      <c r="L285" s="12" t="str">
        <f>IF(D285="No", "--", VLOOKUP(A285, [1]!Table9[#All], 28, FALSE))</f>
        <v>--</v>
      </c>
      <c r="M285" s="11" t="str">
        <f>IF(D285="No", "Not discussed on USFS. ", _xlfn.CONCAT(A285, " (", VLOOKUP(A285, [1]!Table9[#All], 11, FALSE), "; Habitat description: ", C285, ") - Within 1-mi of a CNDDB/SCE/USFS occurrence record (", VLOOKUP(A285, [1]!Table9[#All], 27, FALSE), "). " ))</f>
        <v xml:space="preserve">California least tern (FE; SE; CDFW FP; Habitat description: beaches, mudflats, sand dunes, near shallow estuaries and lagoons with access to the near open ocean) - Within 1-mi of a CNDDB/SCE/USFS occurrence record (--). </v>
      </c>
      <c r="N285" s="10" t="str">
        <f>IF(D285="No", "-- ", VLOOKUP(A285, [1]!Table9[#All], 29, FALSE))</f>
        <v>Notify SME if found on USFS</v>
      </c>
      <c r="O285" s="10" t="str">
        <f>IF(D285="No", "--", VLOOKUP(A285, [1]!Table9[#All], 30, FALSE))</f>
        <v>Notify SME if found on USFS</v>
      </c>
      <c r="P285" s="7" t="str">
        <f>IF(D285="No", "Not discussed on USFS. ", IF(VLOOKUP(A285, [1]!Table9[#All], 31, FALSE)="--", "--",  _xlfn.CONCAT(A285, " (", VLOOKUP(A285, [1]!Table9[#All], 11, FALSE), "; Habitat description: ", C285, ") - Within 1-mi of a CNDDB/SCE/USFS occurrence record (", VLOOKUP(A285, [1]!Table9[#All], 31, FALSE), "). " )))</f>
        <v>--</v>
      </c>
      <c r="Q285" s="6" t="str">
        <f>IF(D285="No", "Not discussed on USFS. ", IF(VLOOKUP(A285, [1]!Table9[#All], 31, FALSE)="--", "--",  VLOOKUP(A285, [1]!Table9[#All], 32, FALSE)))</f>
        <v>--</v>
      </c>
      <c r="R285" s="6" t="str">
        <f>IF(D285="No", "Not discussed on USFS. ", IF(VLOOKUP(A285, [1]!Table9[#All], 31, FALSE)="--", "--", VLOOKUP(A285, [1]!Table9[#All], 33, FALSE)))</f>
        <v>--</v>
      </c>
      <c r="S285" s="9" t="s">
        <v>2</v>
      </c>
      <c r="T285" s="8" t="s">
        <v>2</v>
      </c>
      <c r="U285" s="8" t="s">
        <v>2</v>
      </c>
      <c r="V285" s="7" t="s">
        <v>2</v>
      </c>
      <c r="W285" s="6" t="s">
        <v>2</v>
      </c>
      <c r="X285" s="6" t="s">
        <v>2</v>
      </c>
    </row>
    <row r="286" spans="1:24" ht="128" x14ac:dyDescent="0.2">
      <c r="A286" s="20" t="s">
        <v>2092</v>
      </c>
      <c r="B286" s="20" t="str">
        <f>VLOOKUP(A286, [1]!Table9[#All], 2, FALSE)</f>
        <v>Anniella spp.</v>
      </c>
      <c r="C286" s="18" t="str">
        <f>VLOOKUP(A286, [1]!Table9[#All], 13, FALSE)</f>
        <v>moist warm loose soil with plant cover including leaf litter under trees and bushes in sunny areas and dunes stabilized with bush lupine and mock heather</v>
      </c>
      <c r="D286" s="17" t="str">
        <f>IF(ISNUMBER(SEARCH("1",VLOOKUP(A286, [1]!Table9[#All], 4, FALSE))), "Yes", "No")</f>
        <v>No</v>
      </c>
      <c r="E286" s="16" t="str">
        <f>VLOOKUP(A286, [1]!Table9[#All], 3, FALSE)</f>
        <v>Reptile</v>
      </c>
      <c r="F286" s="15" t="str">
        <f>VLOOKUP(A286, [1]!Table9[#All], 26, FALSE)</f>
        <v>Formula</v>
      </c>
      <c r="G286" s="15" t="str">
        <f>IF(D286="No", "--",VLOOKUP(A286, [1]!Table9[#All], 25, FALSE))</f>
        <v>--</v>
      </c>
      <c r="H286" s="14" t="str">
        <f>IF(D286="No", "Not discussed on USFS. ", VLOOKUP(A286, [1]!Table9[#All], 24, FALSE))</f>
        <v xml:space="preserve">Not discussed on USFS. </v>
      </c>
      <c r="I286" s="14" t="str">
        <f>IF(NOT(ISBLANK(#REF!)),  "Pre-activity Survey Required", "")</f>
        <v>Pre-activity Survey Required</v>
      </c>
      <c r="J286" s="13" t="str">
        <f>IF(D286="No", "Not discussed on USFS. ", _xlfn.CONCAT(A286, " (", VLOOKUP(A286, [1]!Table9[#All], 11, FALSE), "; Habitat description: ", C286, ") - Within 1-mi of a CNDDB/SCE/USFS occurrence record (", VLOOKUP(A286, [1]!Table9[#All], 34, FALSE), "). " ))</f>
        <v xml:space="preserve">Not discussed on USFS. </v>
      </c>
      <c r="K286" s="10" t="str">
        <f>IF(D286="No", "-- ", VLOOKUP(A286, [1]!Table9[#All], 35, FALSE))</f>
        <v xml:space="preserve">-- </v>
      </c>
      <c r="L286" s="12" t="str">
        <f>IF(D286="No", "--", VLOOKUP(A286, [1]!Table9[#All], 28, FALSE))</f>
        <v>--</v>
      </c>
      <c r="M286" s="11" t="str">
        <f>IF(D286="No", "Not discussed on USFS. ", _xlfn.CONCAT(A286, " (", VLOOKUP(A286, [1]!Table9[#All], 11, FALSE), "; Habitat description: ", C286, ") - Within 1-mi of a CNDDB/SCE/USFS occurrence record (", VLOOKUP(A286, [1]!Table9[#All], 27, FALSE), "). " ))</f>
        <v xml:space="preserve">Not discussed on USFS. </v>
      </c>
      <c r="N286" s="10" t="str">
        <f>IF(D286="No", "-- ", VLOOKUP(A286, [1]!Table9[#All], 29, FALSE))</f>
        <v xml:space="preserve">-- </v>
      </c>
      <c r="O286" s="10" t="str">
        <f>IF(D286="No", "--", VLOOKUP(A286, [1]!Table9[#All], 30, FALSE))</f>
        <v>--</v>
      </c>
      <c r="P286" s="7" t="str">
        <f>IF(D286="No", "Not discussed on USFS. ", IF(VLOOKUP(A286, [1]!Table9[#All], 31, FALSE)="--", "--",  _xlfn.CONCAT(A286, " (", VLOOKUP(A286, [1]!Table9[#All], 11, FALSE), "; Habitat description: ", C286, ") - Within 1-mi of a CNDDB/SCE/USFS occurrence record (", VLOOKUP(A286, [1]!Table9[#All], 31, FALSE), "). " )))</f>
        <v xml:space="preserve">Not discussed on USFS. </v>
      </c>
      <c r="Q286" s="6" t="str">
        <f>IF(D286="No", "Not discussed on USFS. ", IF(VLOOKUP(A286, [1]!Table9[#All], 31, FALSE)="--", "--",  VLOOKUP(A286, [1]!Table9[#All], 32, FALSE)))</f>
        <v xml:space="preserve">Not discussed on USFS. </v>
      </c>
      <c r="R286" s="6" t="str">
        <f>IF(D286="No", "Not discussed on USFS. ", IF(VLOOKUP(A286, [1]!Table9[#All], 31, FALSE)="--", "--", VLOOKUP(A286, [1]!Table9[#All], 33, FALSE)))</f>
        <v xml:space="preserve">Not discussed on USFS. </v>
      </c>
      <c r="S286" s="9" t="s">
        <v>2</v>
      </c>
      <c r="T286" s="8" t="s">
        <v>2</v>
      </c>
      <c r="U286" s="8" t="s">
        <v>2</v>
      </c>
      <c r="V286" s="7" t="s">
        <v>2</v>
      </c>
      <c r="W286" s="6" t="s">
        <v>2</v>
      </c>
      <c r="X286" s="6" t="s">
        <v>2</v>
      </c>
    </row>
    <row r="287" spans="1:24" ht="156" x14ac:dyDescent="0.2">
      <c r="A287" s="20" t="s">
        <v>2091</v>
      </c>
      <c r="B287" s="20" t="str">
        <f>VLOOKUP(A287, [1]!Table9[#All], 2, FALSE)</f>
        <v>Marina orcuttii var. orcuttii</v>
      </c>
      <c r="C287" s="18" t="str">
        <f>VLOOKUP(A287, [1]!Table9[#All], 13, FALSE)</f>
        <v>rocky slopes</v>
      </c>
      <c r="D287" s="17" t="str">
        <f>IF(ISNUMBER(SEARCH("1",VLOOKUP(A287, [1]!Table9[#All], 4, FALSE))), "Yes", "No")</f>
        <v>Yes</v>
      </c>
      <c r="E287" s="16" t="str">
        <f>VLOOKUP(A287, [1]!Table9[#All], 3, FALSE)</f>
        <v>Plant</v>
      </c>
      <c r="F287" s="15" t="str">
        <f>VLOOKUP(A287, [1]!Table9[#All], 26, FALSE)</f>
        <v>Formula</v>
      </c>
      <c r="G287" s="15" t="str">
        <f>IF(D287="No", "--",VLOOKUP(A287, [1]!Table9[#All], 25, FALSE))</f>
        <v>Work area</v>
      </c>
      <c r="H287" s="14" t="str">
        <f>IF(D287="No", "Not discussed on USFS. ", VLOOKUP(A287, [1]!Table9[#All], 24, FALSE))</f>
        <v>--</v>
      </c>
      <c r="I287" s="14" t="str">
        <f>IF(NOT(ISBLANK(#REF!)),  "Pre-activity Survey Required", "")</f>
        <v>Pre-activity Survey Required</v>
      </c>
      <c r="J287" s="13" t="str">
        <f>IF(D287="No", "Not discussed on USFS. ", _xlfn.CONCAT(A287, " (", VLOOKUP(A287, [1]!Table9[#All], 11, FALSE), "; Habitat description: ", C287, ") - Within 1-mi of a CNDDB/SCE/USFS occurrence record (", VLOOKUP(A287, [1]!Table9[#All], 34, FALSE), "). " ))</f>
        <v xml:space="preserve">California marina (FSS; CRPR 1B.3, Blooming Period: May - Oct; Habitat description: rocky slopes) - Within 1-mi of a CNDDB/SCE/USFS occurrence record (unsuitable habitat). </v>
      </c>
      <c r="K287" s="10" t="str">
        <f>IF(D287="No", "-- ", VLOOKUP(A287, [1]!Table9[#All], 35, FALSE))</f>
        <v>Standard OMP BMPs.</v>
      </c>
      <c r="L287" s="12" t="str">
        <f>IF(D287="No", "--", VLOOKUP(A287, [1]!Table9[#All], 28, FALSE))</f>
        <v>IIB</v>
      </c>
      <c r="M287" s="11" t="str">
        <f>IF(D287="No", "Not discussed on USFS. ", _xlfn.CONCAT(A287, " (", VLOOKUP(A287, [1]!Table9[#All], 11, FALSE), "; Habitat description: ", C287, ") - Within 1-mi of a CNDDB/SCE/USFS occurrence record (", VLOOKUP(A287, [1]!Table9[#All], 27, FALSE), "). " ))</f>
        <v xml:space="preserve">California marina (FSS; CRPR 1B.3, Blooming Period: May - Oct; Habitat description: rocky slopes) - Within 1-mi of a CNDDB/SCE/USFS occurrence record (habitat present). </v>
      </c>
      <c r="N287" s="10" t="str">
        <f>IF(D287="No", "-- ", VLOOKUP(A287, [1]!Table9[#All], 29, FALSE))</f>
        <v xml:space="preserve">BE BMP Plant-1(a)(c-d); 
General Measures and Standard OMP BMPs. </v>
      </c>
      <c r="O287" s="10" t="str">
        <f>IF(D287="No", "--", VLOOKUP(A287, [1]!Table9[#All], 30, FALSE))</f>
        <v xml:space="preserve">Pre-Activity Survey (California marina): A biological survey is required. 
FSS Plant Avoidance (California marina): If California marina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87" s="7" t="str">
        <f>IF(D287="No", "Not discussed on USFS. ", IF(VLOOKUP(A287, [1]!Table9[#All], 31, FALSE)="--", "--",  _xlfn.CONCAT(A287, " (", VLOOKUP(A287, [1]!Table9[#All], 11, FALSE), "; Habitat description: ", C287, ") - Within 1-mi of a CNDDB/SCE/USFS occurrence record (", VLOOKUP(A287, [1]!Table9[#All], 31, FALSE), "). " )))</f>
        <v>--</v>
      </c>
      <c r="Q287" s="6" t="str">
        <f>IF(D287="No", "Not discussed on USFS. ", IF(VLOOKUP(A287, [1]!Table9[#All], 31, FALSE)="--", "--",  VLOOKUP(A287, [1]!Table9[#All], 32, FALSE)))</f>
        <v>--</v>
      </c>
      <c r="R287" s="6" t="str">
        <f>IF(D287="No", "Not discussed on USFS. ", IF(VLOOKUP(A287, [1]!Table9[#All], 31, FALSE)="--", "--", VLOOKUP(A287, [1]!Table9[#All], 33, FALSE)))</f>
        <v>--</v>
      </c>
      <c r="S287" s="9" t="s">
        <v>2</v>
      </c>
      <c r="T287" s="8" t="s">
        <v>2</v>
      </c>
      <c r="U287" s="8" t="s">
        <v>2</v>
      </c>
      <c r="V287" s="7" t="s">
        <v>2</v>
      </c>
      <c r="W287" s="6" t="s">
        <v>2</v>
      </c>
      <c r="X287" s="6" t="s">
        <v>2</v>
      </c>
    </row>
    <row r="288" spans="1:24" ht="156" x14ac:dyDescent="0.2">
      <c r="A288" s="20" t="s">
        <v>2090</v>
      </c>
      <c r="B288" s="20" t="str">
        <f>VLOOKUP(A288, [1]!Table9[#All], 2, FALSE)</f>
        <v>Muhlenbergia californica</v>
      </c>
      <c r="C288" s="18" t="str">
        <f>VLOOKUP(A288, [1]!Table9[#All], 13, FALSE)</f>
        <v>streambanks, canyons</v>
      </c>
      <c r="D288" s="17" t="str">
        <f>IF(ISNUMBER(SEARCH("1",VLOOKUP(A288, [1]!Table9[#All], 4, FALSE))), "Yes", "No")</f>
        <v>Yes</v>
      </c>
      <c r="E288" s="16" t="str">
        <f>VLOOKUP(A288, [1]!Table9[#All], 3, FALSE)</f>
        <v>Plant</v>
      </c>
      <c r="F288" s="15" t="str">
        <f>VLOOKUP(A288, [1]!Table9[#All], 26, FALSE)</f>
        <v>Formula</v>
      </c>
      <c r="G288" s="15" t="str">
        <f>IF(D288="No", "--",VLOOKUP(A288, [1]!Table9[#All], 25, FALSE))</f>
        <v>Work area</v>
      </c>
      <c r="H288" s="14" t="str">
        <f>IF(D288="No", "Not discussed on USFS. ", VLOOKUP(A288, [1]!Table9[#All], 24, FALSE))</f>
        <v xml:space="preserve">Only discussed in INF, if reviewing INF apply same RPM's and language as other CRPR 1/2 plant receive. </v>
      </c>
      <c r="I288" s="14" t="str">
        <f>IF(NOT(ISBLANK(#REF!)),  "Pre-activity Survey Required", "")</f>
        <v>Pre-activity Survey Required</v>
      </c>
      <c r="J288" s="13" t="str">
        <f>IF(D288="No", "Not discussed on USFS. ", _xlfn.CONCAT(A288, " (", VLOOKUP(A288, [1]!Table9[#All], 11, FALSE), "; Habitat description: ", C288, ") - Within 1-mi of a CNDDB/SCE/USFS occurrence record (", VLOOKUP(A288, [1]!Table9[#All], 34, FALSE), "). " ))</f>
        <v xml:space="preserve">California muhly (INF:SCC; CRPR 4.3, Blooming Period: Jun - Sep; Habitat description: streambanks, canyons) - Within 1-mi of a CNDDB/SCE/USFS occurrence record (unsuitable habitat). </v>
      </c>
      <c r="K288" s="10" t="str">
        <f>IF(D288="No", "-- ", VLOOKUP(A288, [1]!Table9[#All], 35, FALSE))</f>
        <v>Standard OMP BMPs.</v>
      </c>
      <c r="L288" s="12" t="str">
        <f>IF(D288="No", "--", VLOOKUP(A288, [1]!Table9[#All], 28, FALSE))</f>
        <v>IIB</v>
      </c>
      <c r="M288" s="11" t="str">
        <f>IF(D288="No", "Not discussed on USFS. ", _xlfn.CONCAT(A288, " (", VLOOKUP(A288, [1]!Table9[#All], 11, FALSE), "; Habitat description: ", C288, ") - Within 1-mi of a CNDDB/SCE/USFS occurrence record (", VLOOKUP(A288, [1]!Table9[#All], 27, FALSE), "). " ))</f>
        <v xml:space="preserve">California muhly (INF:SCC; CRPR 4.3, Blooming Period: Jun - Sep; Habitat description: streambanks, canyons) - Within 1-mi of a CNDDB/SCE/USFS occurrence record (habitat present). </v>
      </c>
      <c r="N288" s="10" t="str">
        <f>IF(D288="No", "-- ", VLOOKUP(A288, [1]!Table9[#All], 29, FALSE))</f>
        <v xml:space="preserve">BE BMP Plant-1(a)(c-d); 
General Measures and Standard OMP BMPs. </v>
      </c>
      <c r="O288" s="10" t="str">
        <f>IF(D288="No", "--", VLOOKUP(A288, [1]!Table9[#All], 30, FALSE))</f>
        <v xml:space="preserve">Pre-Activity Survey (California muhly): A biological survey is required. 
FSS Plant Avoidance (California muhly): If California muhly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88" s="7" t="str">
        <f>IF(D288="No", "Not discussed on USFS. ", IF(VLOOKUP(A288, [1]!Table9[#All], 31, FALSE)="--", "--",  _xlfn.CONCAT(A288, " (", VLOOKUP(A288, [1]!Table9[#All], 11, FALSE), "; Habitat description: ", C288, ") - Within 1-mi of a CNDDB/SCE/USFS occurrence record (", VLOOKUP(A288, [1]!Table9[#All], 31, FALSE), "). " )))</f>
        <v>--</v>
      </c>
      <c r="Q288" s="6" t="str">
        <f>IF(D288="No", "Not discussed on USFS. ", IF(VLOOKUP(A288, [1]!Table9[#All], 31, FALSE)="--", "--",  VLOOKUP(A288, [1]!Table9[#All], 32, FALSE)))</f>
        <v>--</v>
      </c>
      <c r="R288" s="6" t="str">
        <f>IF(D288="No", "Not discussed on USFS. ", IF(VLOOKUP(A288, [1]!Table9[#All], 31, FALSE)="--", "--", VLOOKUP(A288, [1]!Table9[#All], 33, FALSE)))</f>
        <v>--</v>
      </c>
      <c r="S288" s="9" t="s">
        <v>2</v>
      </c>
      <c r="T288" s="8" t="s">
        <v>2</v>
      </c>
      <c r="U288" s="8" t="s">
        <v>2</v>
      </c>
      <c r="V288" s="7" t="s">
        <v>2</v>
      </c>
      <c r="W288" s="6" t="s">
        <v>2</v>
      </c>
      <c r="X288" s="6" t="s">
        <v>2</v>
      </c>
    </row>
    <row r="289" spans="1:24" ht="168" x14ac:dyDescent="0.2">
      <c r="A289" s="20" t="s">
        <v>2089</v>
      </c>
      <c r="B289" s="20" t="str">
        <f>VLOOKUP(A289, [1]!Table9[#All], 2, FALSE)</f>
        <v>Orcuttia californica</v>
      </c>
      <c r="C289" s="18" t="str">
        <f>VLOOKUP(A289, [1]!Table9[#All], 13, FALSE)</f>
        <v>vernal pools</v>
      </c>
      <c r="D289" s="17" t="str">
        <f>IF(ISNUMBER(SEARCH("1",VLOOKUP(A289, [1]!Table9[#All], 4, FALSE))), "Yes", "No")</f>
        <v>Yes</v>
      </c>
      <c r="E289" s="16" t="str">
        <f>VLOOKUP(A289, [1]!Table9[#All], 3, FALSE)</f>
        <v>Plant</v>
      </c>
      <c r="F289" s="15" t="str">
        <f>VLOOKUP(A289, [1]!Table9[#All], 26, FALSE)</f>
        <v>Formula</v>
      </c>
      <c r="G289" s="15" t="str">
        <f>IF(D289="No", "--",VLOOKUP(A289, [1]!Table9[#All], 25, FALSE))</f>
        <v>Work area</v>
      </c>
      <c r="H289" s="14" t="str">
        <f>IF(D289="No", "Not discussed on USFS. ", VLOOKUP(A289, [1]!Table9[#All], 24, FALSE))</f>
        <v>--</v>
      </c>
      <c r="I289" s="14" t="str">
        <f>IF(NOT(ISBLANK(#REF!)),  "Pre-activity Survey Required", "")</f>
        <v>Pre-activity Survey Required</v>
      </c>
      <c r="J289" s="13" t="str">
        <f>IF(D289="No", "Not discussed on USFS. ", _xlfn.CONCAT(A289, " (", VLOOKUP(A289, [1]!Table9[#All], 11, FALSE), "; Habitat description: ", C289, ") - Within 1-mi of a CNDDB/SCE/USFS occurrence record (", VLOOKUP(A289, [1]!Table9[#All], 34, FALSE), "). " ))</f>
        <v xml:space="preserve">California orcutt grass (FE; SE; CRPR 1B.1, Blooming Period: Apr - Aug; Habitat description: vernal pools) - Within 1-mi of a CNDDB/SCE/USFS occurrence record (unsuitable habitat). </v>
      </c>
      <c r="K289" s="10" t="str">
        <f>IF(D289="No", "-- ", VLOOKUP(A289, [1]!Table9[#All], 35, FALSE))</f>
        <v xml:space="preserve">RPM Plant 1; 
Standard OMP BMPs. </v>
      </c>
      <c r="L289" s="12" t="str">
        <f>IF(D289="No", "--", VLOOKUP(A289, [1]!Table9[#All], 28, FALSE))</f>
        <v>IIB</v>
      </c>
      <c r="M289" s="11" t="str">
        <f>IF(D289="No", "Not discussed on USFS. ", _xlfn.CONCAT(A289, " (", VLOOKUP(A289, [1]!Table9[#All], 11, FALSE), "; Habitat description: ", C289, ") - Within 1-mi of a CNDDB/SCE/USFS occurrence record (", VLOOKUP(A289, [1]!Table9[#All], 27, FALSE), "). " ))</f>
        <v xml:space="preserve">California orcutt grass (FE; SE; CRPR 1B.1, Blooming Period: Apr - Aug; Habitat description: vernal pools) - Within 1-mi of a CNDDB/SCE/USFS occurrence record (habitat present). </v>
      </c>
      <c r="N289" s="10" t="str">
        <f>IF(D289="No", "-- ", VLOOKUP(A289, [1]!Table9[#All], 29, FALSE))</f>
        <v xml:space="preserve">RPM Plant-1-4; 
General Measures and Standard OMP BMPs. </v>
      </c>
      <c r="O289" s="10" t="str">
        <f>IF(D289="No", "--", VLOOKUP(A289, [1]!Table9[#All], 30, FALSE))</f>
        <v xml:space="preserve">Rare Plant Survey and Avoidance (California Orcutt grass): A qualified botanist will conduct a rare plant survey for California Orcutt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(California Orcutt grass): Schedule all work in the year rare plant surveys are conducted. Work can occur only after rare plant surveys occur. If work gets delayed for a subsequent year, contact Environmental Services Department. 
General Measures and Standard OMP BMPs. </v>
      </c>
      <c r="P289" s="7" t="str">
        <f>IF(D289="No", "Not discussed on USFS. ", IF(VLOOKUP(A289, [1]!Table9[#All], 31, FALSE)="--", "--",  _xlfn.CONCAT(A289, " (", VLOOKUP(A289, [1]!Table9[#All], 11, FALSE), "; Habitat description: ", C289, ") - Within 1-mi of a CNDDB/SCE/USFS occurrence record (", VLOOKUP(A289, [1]!Table9[#All], 31, FALSE), "). " )))</f>
        <v>--</v>
      </c>
      <c r="Q289" s="6" t="str">
        <f>IF(D289="No", "Not discussed on USFS. ", IF(VLOOKUP(A289, [1]!Table9[#All], 31, FALSE)="--", "--",  VLOOKUP(A289, [1]!Table9[#All], 32, FALSE)))</f>
        <v>--</v>
      </c>
      <c r="R289" s="6" t="str">
        <f>IF(D289="No", "Not discussed on USFS. ", IF(VLOOKUP(A289, [1]!Table9[#All], 31, FALSE)="--", "--", VLOOKUP(A289, [1]!Table9[#All], 33, FALSE)))</f>
        <v>--</v>
      </c>
      <c r="S289" s="9" t="s">
        <v>2</v>
      </c>
      <c r="T289" s="8" t="s">
        <v>2</v>
      </c>
      <c r="U289" s="8" t="s">
        <v>2</v>
      </c>
      <c r="V289" s="7" t="s">
        <v>2</v>
      </c>
      <c r="W289" s="6" t="s">
        <v>2</v>
      </c>
      <c r="X289" s="6" t="s">
        <v>2</v>
      </c>
    </row>
    <row r="290" spans="1:24" ht="273" x14ac:dyDescent="0.2">
      <c r="A290" s="20" t="s">
        <v>2088</v>
      </c>
      <c r="B290" s="20" t="str">
        <f>VLOOKUP(A290, [1]!Table9[#All], 2, FALSE)</f>
        <v>Rana draytonii</v>
      </c>
      <c r="C290" s="18" t="str">
        <f>VLOOKUP(A290, [1]!Table9[#All], 13, FALSE)</f>
        <v>still or slow-moving bodies of water or seasonal streams with dense vegetation, and upland habitat consisting of grassland, pasture, coastal scrub, and woodland/forest within 0.3-mi</v>
      </c>
      <c r="D290" s="17" t="str">
        <f>IF(ISNUMBER(SEARCH("1",VLOOKUP(A290, [1]!Table9[#All], 4, FALSE))), "Yes", "No")</f>
        <v>Yes</v>
      </c>
      <c r="E290" s="16" t="str">
        <f>VLOOKUP(A290, [1]!Table9[#All], 3, FALSE)</f>
        <v>Amphibian</v>
      </c>
      <c r="F290" s="15" t="str">
        <f>VLOOKUP(A290, [1]!Table9[#All], 26, FALSE)</f>
        <v>Formula</v>
      </c>
      <c r="G290" s="15" t="str">
        <f>IF(D290="No", "--",VLOOKUP(A290, [1]!Table9[#All], 25, FALSE))</f>
        <v>0.3-mi</v>
      </c>
      <c r="H290" s="14" t="str">
        <f>IF(D290="No", "Not discussed on USFS. ", VLOOKUP(A290, [1]!Table9[#All], 24, FALSE))</f>
        <v>Known Occupied = Within 1-mi of stream associated with ANF T&amp;E layer
Known Occupied = Within 0.3-mi of occurrence record
Unknown Occupied = Over 0.3-mi of occurrence record
SNF: Does not occur</v>
      </c>
      <c r="I290" s="14" t="str">
        <f>IF(NOT(ISBLANK(#REF!)),  "Pre-activity Survey Required", "")</f>
        <v>Pre-activity Survey Required</v>
      </c>
      <c r="J290" s="13" t="str">
        <f>IF(D290="No", "Not discussed on USFS. ", _xlfn.CONCAT(A290, " (", VLOOKUP(A290, [1]!Table9[#All], 11, FALSE), "; Habitat description: ", C290, ") - Within 1-mi of a CNDDB/SCE/USFS occurrence record (", VLOOKUP(A290, [1]!Table9[#All], 34, FALSE), "). " ))</f>
        <v xml:space="preserve">California red-legged frog (FT; CDFW SSC; Habitat description: still or slow-moving bodies of water or seasonal streams with dense vegetation, and upland habitat consisting of grassland, pasture, coastal scrub, and woodland/forest within 0.3-mi) - Within 1-mi of a CNDDB/SCE/USFS occurrence record (based on previous correspondence with SNF Aquatics, this species does not occur within Sierra National Forest
unsuitable habitat). </v>
      </c>
      <c r="K290" s="10" t="str">
        <f>IF(D290="No", "-- ", VLOOKUP(A290, [1]!Table9[#All], 35, FALSE))</f>
        <v xml:space="preserve">RPM CRLF-2(a) (Desktop Habitat Assessment); 
Standard OMP BMPs. </v>
      </c>
      <c r="L290" s="12" t="str">
        <f>IF(D290="No", "--", VLOOKUP(A290, [1]!Table9[#All], 28, FALSE))</f>
        <v>IIC</v>
      </c>
      <c r="M290" s="11" t="str">
        <f>IF(D290="No", "Not discussed on USFS. ", _xlfn.CONCAT(A290, " (", VLOOKUP(A290, [1]!Table9[#All], 11, FALSE), "; Habitat description: ", C290, ") - Within 1-mi of a CNDDB/SCE/USFS occurrence record (", VLOOKUP(A290, [1]!Table9[#All], 27, FALSE), "). " ))</f>
        <v xml:space="preserve">California red-legged frog (FT; CDFW SSC; Habitat description: still or slow-moving bodies of water or seasonal streams with dense vegetation, and upland habitat consisting of grassland, pasture, coastal scrub, and woodland/forest within 0.3-mi) - Within 1-mi of a CNDDB/SCE/USFS occurrence record (known occupied or critical habitat present). </v>
      </c>
      <c r="N290" s="10" t="str">
        <f>IF(D290="No", "-- ", VLOOKUP(A290, [1]!Table9[#All], 29, FALSE))</f>
        <v xml:space="preserve">RPM CRLF-1(b), 2(a) (Desktop Habitat Assessment), 3-4; 
General Measures and Standard OMP BMPs. </v>
      </c>
      <c r="O290" s="10" t="str">
        <f>IF(D290="No", "--", VLOOKUP(A290, [1]!Table9[#All], 30, FALSE))</f>
        <v xml:space="preserve">~Contact SME for 1b translation if Class II~
California Red-legged Frog Biologist: All activities that occur within occupied or presumed occupied aquatic habitat will be monitored by a qualified California red-legged frog biologist. 
Debris Management in Frog Habitat: No stockpiling of brush, loose soils, or similar debris material will occur within 50 feet of the waterway. If tree removals have been approved, directional felling will be used to avoid impacting California red-legged frog habitat. No wood chipping is allowed within occupied or presumed occupied California red-legged frog habitat. 
Weather-dependent Limitation (California red-legged frog): Work shall be conducted only in daylight and during dry conditions. No work will occur within 24 hours of a 0.25-inch or greater rain event. If there is a 70 percent of higher forecasted rain event of 0.25 inches or more, activities will be postponed until site conditions are dry enough to avoid potential impacts to California red-legged frog. 
General Measures and Standard OMP BMPs. </v>
      </c>
      <c r="P290" s="7" t="str">
        <f>IF(D290="No", "Not discussed on USFS. ", IF(VLOOKUP(A290, [1]!Table9[#All], 31, FALSE)="--", "--",  _xlfn.CONCAT(A290, " (", VLOOKUP(A290, [1]!Table9[#All], 11, FALSE), "; Habitat description: ", C290, ") - Within 1-mi of a CNDDB/SCE/USFS occurrence record (", VLOOKUP(A290, [1]!Table9[#All], 31, FALSE), "). " )))</f>
        <v xml:space="preserve">California red-legged frog (FT; CDFW SSC; Habitat description: still or slow-moving bodies of water or seasonal streams with dense vegetation, and upland habitat consisting of grassland, pasture, coastal scrub, and woodland/forest within 0.3-mi) - Within 1-mi of a CNDDB/SCE/USFS occurrence record (suitable unknown occupied habitat present). </v>
      </c>
      <c r="Q290" s="6" t="str">
        <f>IF(D290="No", "Not discussed on USFS. ", IF(VLOOKUP(A290, [1]!Table9[#All], 31, FALSE)="--", "--",  VLOOKUP(A290, [1]!Table9[#All], 32, FALSE)))</f>
        <v xml:space="preserve">Class= IIB
RPM CRLF-2(a) (Desktop Habitat Assessment), 3-4; 
General Measures and Standard OMP BMPs. </v>
      </c>
      <c r="R290" s="6" t="str">
        <f>IF(D290="No", "Not discussed on USFS. ", IF(VLOOKUP(A290, [1]!Table9[#All], 31, FALSE)="--", "--", VLOOKUP(A290, [1]!Table9[#All], 33, FALSE)))</f>
        <v xml:space="preserve">California Red-legged Frog Biologist: All activities that occur within occupied or presumed occupied aquatic habitat will be monitored by a qualified California red-legged frog biologist. 
Debris Management in Frog Habitat: No stockpiling of brush, loose soils, or similar debris material will occur within 50 feet of the waterway. If tree removals have been approved, directional felling will be used to avoid impacting California red-legged frog habitat. No wood chipping is allowed within occupied or presumed occupied California red-legged frog habitat. 
Weather-dependent Limitation (California red-legged frog): Work shall be conducted only in daylight and during dry conditions. No work will occur within 24 hours of a 0.25-inch or greater rain event. If there is a 70 percent of higher forecasted rain event of 0.25 inches or more, activities will be postponed until site conditions are dry enough to avoid potential impacts to California red-legged frog. 
General Measures and Standard OMP BMPs. </v>
      </c>
      <c r="S290" s="9" t="s">
        <v>2</v>
      </c>
      <c r="T290" s="8" t="s">
        <v>2</v>
      </c>
      <c r="U290" s="8" t="s">
        <v>2</v>
      </c>
      <c r="V290" s="7" t="s">
        <v>2</v>
      </c>
      <c r="W290" s="6" t="s">
        <v>2</v>
      </c>
      <c r="X290" s="6" t="s">
        <v>2</v>
      </c>
    </row>
    <row r="291" spans="1:24" ht="75" x14ac:dyDescent="0.2">
      <c r="A291" s="20" t="s">
        <v>2087</v>
      </c>
      <c r="B291" s="20" t="str">
        <f>VLOOKUP(A291, [1]!Table9[#All], 2, FALSE)</f>
        <v>Rallus obsoletus obsoletus</v>
      </c>
      <c r="C291" s="18" t="str">
        <f>VLOOKUP(A291, [1]!Table9[#All], 13, FALSE)</f>
        <v>muddy wetlands, saltwater and fresh water marshes</v>
      </c>
      <c r="D291" s="17" t="str">
        <f>IF(ISNUMBER(SEARCH("1",VLOOKUP(A291, [1]!Table9[#All], 4, FALSE))), "Yes", "No")</f>
        <v>Yes</v>
      </c>
      <c r="E291" s="16" t="str">
        <f>VLOOKUP(A291, [1]!Table9[#All], 3, FALSE)</f>
        <v>Bird</v>
      </c>
      <c r="F291" s="15" t="str">
        <f>VLOOKUP(A291, [1]!Table9[#All], 26, FALSE)</f>
        <v>Formula</v>
      </c>
      <c r="G291" s="15" t="str">
        <f>IF(D291="No", "--",VLOOKUP(A291, [1]!Table9[#All], 25, FALSE))</f>
        <v>--</v>
      </c>
      <c r="H291" s="14" t="str">
        <f>IF(D291="No", "Not discussed on USFS. ", VLOOKUP(A291, [1]!Table9[#All], 24, FALSE))</f>
        <v>Notify SME if found on USFS</v>
      </c>
      <c r="I291" s="14" t="str">
        <f>IF(NOT(ISBLANK(#REF!)),  "Pre-activity Survey Required", "")</f>
        <v>Pre-activity Survey Required</v>
      </c>
      <c r="J291" s="13" t="str">
        <f>IF(D291="No", "Not discussed on USFS. ", _xlfn.CONCAT(A291, " (", VLOOKUP(A291, [1]!Table9[#All], 11, FALSE), "; Habitat description: ", C291, ") - Within 1-mi of a CNDDB/SCE/USFS occurrence record (", VLOOKUP(A291, [1]!Table9[#All], 34, FALSE), "). " ))</f>
        <v xml:space="preserve">California Ridgway's rail (FE; SE; CDFW FP; Habitat description: muddy wetlands, saltwater and fresh water marshes) - Within 1-mi of a CNDDB/SCE/USFS occurrence record (--). </v>
      </c>
      <c r="K291" s="10" t="str">
        <f>IF(D291="No", "-- ", VLOOKUP(A291, [1]!Table9[#All], 35, FALSE))</f>
        <v>--</v>
      </c>
      <c r="L291" s="12" t="str">
        <f>IF(D291="No", "--", VLOOKUP(A291, [1]!Table9[#All], 28, FALSE))</f>
        <v>--</v>
      </c>
      <c r="M291" s="11" t="str">
        <f>IF(D291="No", "Not discussed on USFS. ", _xlfn.CONCAT(A291, " (", VLOOKUP(A291, [1]!Table9[#All], 11, FALSE), "; Habitat description: ", C291, ") - Within 1-mi of a CNDDB/SCE/USFS occurrence record (", VLOOKUP(A291, [1]!Table9[#All], 27, FALSE), "). " ))</f>
        <v xml:space="preserve">California Ridgway's rail (FE; SE; CDFW FP; Habitat description: muddy wetlands, saltwater and fresh water marshes) - Within 1-mi of a CNDDB/SCE/USFS occurrence record (--). </v>
      </c>
      <c r="N291" s="10" t="str">
        <f>IF(D291="No", "-- ", VLOOKUP(A291, [1]!Table9[#All], 29, FALSE))</f>
        <v>Notify SME if found on USFS</v>
      </c>
      <c r="O291" s="10" t="str">
        <f>IF(D291="No", "--", VLOOKUP(A291, [1]!Table9[#All], 30, FALSE))</f>
        <v>Notify SME if found on USFS</v>
      </c>
      <c r="P291" s="7" t="str">
        <f>IF(D291="No", "Not discussed on USFS. ", IF(VLOOKUP(A291, [1]!Table9[#All], 31, FALSE)="--", "--",  _xlfn.CONCAT(A291, " (", VLOOKUP(A291, [1]!Table9[#All], 11, FALSE), "; Habitat description: ", C291, ") - Within 1-mi of a CNDDB/SCE/USFS occurrence record (", VLOOKUP(A291, [1]!Table9[#All], 31, FALSE), "). " )))</f>
        <v>--</v>
      </c>
      <c r="Q291" s="6" t="str">
        <f>IF(D291="No", "Not discussed on USFS. ", IF(VLOOKUP(A291, [1]!Table9[#All], 31, FALSE)="--", "--",  VLOOKUP(A291, [1]!Table9[#All], 32, FALSE)))</f>
        <v>--</v>
      </c>
      <c r="R291" s="6" t="str">
        <f>IF(D291="No", "Not discussed on USFS. ", IF(VLOOKUP(A291, [1]!Table9[#All], 31, FALSE)="--", "--", VLOOKUP(A291, [1]!Table9[#All], 33, FALSE)))</f>
        <v>--</v>
      </c>
      <c r="S291" s="9" t="s">
        <v>2</v>
      </c>
      <c r="T291" s="8" t="s">
        <v>2</v>
      </c>
      <c r="U291" s="8" t="s">
        <v>2</v>
      </c>
      <c r="V291" s="7" t="s">
        <v>2</v>
      </c>
      <c r="W291" s="6" t="s">
        <v>2</v>
      </c>
      <c r="X291" s="6" t="s">
        <v>2</v>
      </c>
    </row>
    <row r="292" spans="1:24" ht="156" x14ac:dyDescent="0.2">
      <c r="A292" s="20" t="s">
        <v>2086</v>
      </c>
      <c r="B292" s="20" t="str">
        <f>VLOOKUP(A292, [1]!Table9[#All], 2, FALSE)</f>
        <v>Imperata brevifolia</v>
      </c>
      <c r="C292" s="18" t="str">
        <f>VLOOKUP(A292, [1]!Table9[#All], 13, FALSE)</f>
        <v>wet springs, meadows, streambanks, floodplains</v>
      </c>
      <c r="D292" s="17" t="str">
        <f>IF(ISNUMBER(SEARCH("1",VLOOKUP(A292, [1]!Table9[#All], 4, FALSE))), "Yes", "No")</f>
        <v>Yes</v>
      </c>
      <c r="E292" s="16" t="str">
        <f>VLOOKUP(A292, [1]!Table9[#All], 3, FALSE)</f>
        <v>Plant</v>
      </c>
      <c r="F292" s="15" t="str">
        <f>VLOOKUP(A292, [1]!Table9[#All], 26, FALSE)</f>
        <v>Formula</v>
      </c>
      <c r="G292" s="15" t="str">
        <f>IF(D292="No", "--",VLOOKUP(A292, [1]!Table9[#All], 25, FALSE))</f>
        <v>Work area</v>
      </c>
      <c r="H292" s="14" t="str">
        <f>IF(D292="No", "Not discussed on USFS. ", VLOOKUP(A292, [1]!Table9[#All], 24, FALSE))</f>
        <v>--</v>
      </c>
      <c r="I292" s="14" t="str">
        <f>IF(NOT(ISBLANK(#REF!)),  "Pre-activity Survey Required", "")</f>
        <v>Pre-activity Survey Required</v>
      </c>
      <c r="J292" s="13" t="str">
        <f>IF(D292="No", "Not discussed on USFS. ", _xlfn.CONCAT(A292, " (", VLOOKUP(A292, [1]!Table9[#All], 11, FALSE), "; Habitat description: ", C292, ") - Within 1-mi of a CNDDB/SCE/USFS occurrence record (", VLOOKUP(A292, [1]!Table9[#All], 34, FALSE), "). " ))</f>
        <v xml:space="preserve">California satintail (FSS; CRPR 2B.1, Blooming Period: Sep - May; Habitat description: wet springs, meadows, streambanks, floodplains) - Within 1-mi of a CNDDB/SCE/USFS occurrence record (unsuitable habitat). </v>
      </c>
      <c r="K292" s="10" t="str">
        <f>IF(D292="No", "-- ", VLOOKUP(A292, [1]!Table9[#All], 35, FALSE))</f>
        <v>Standard OMP BMPs.</v>
      </c>
      <c r="L292" s="12" t="str">
        <f>IF(D292="No", "--", VLOOKUP(A292, [1]!Table9[#All], 28, FALSE))</f>
        <v>IIB</v>
      </c>
      <c r="M292" s="11" t="str">
        <f>IF(D292="No", "Not discussed on USFS. ", _xlfn.CONCAT(A292, " (", VLOOKUP(A292, [1]!Table9[#All], 11, FALSE), "; Habitat description: ", C292, ") - Within 1-mi of a CNDDB/SCE/USFS occurrence record (", VLOOKUP(A292, [1]!Table9[#All], 27, FALSE), "). " ))</f>
        <v xml:space="preserve">California satintail (FSS; CRPR 2B.1, Blooming Period: Sep - May; Habitat description: wet springs, meadows, streambanks, floodplains) - Within 1-mi of a CNDDB/SCE/USFS occurrence record (habitat present). </v>
      </c>
      <c r="N292" s="10" t="str">
        <f>IF(D292="No", "-- ", VLOOKUP(A292, [1]!Table9[#All], 29, FALSE))</f>
        <v xml:space="preserve">BE BMP Plant-1(a)(c-d); 
General Measures and Standard OMP BMPs. </v>
      </c>
      <c r="O292" s="10" t="str">
        <f>IF(D292="No", "--", VLOOKUP(A292, [1]!Table9[#All], 30, FALSE))</f>
        <v xml:space="preserve">Pre-Activity Survey (California satintail): A biological survey is required. 
FSS Plant Avoidance (California satintail): If California satintail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92" s="7" t="str">
        <f>IF(D292="No", "Not discussed on USFS. ", IF(VLOOKUP(A292, [1]!Table9[#All], 31, FALSE)="--", "--",  _xlfn.CONCAT(A292, " (", VLOOKUP(A292, [1]!Table9[#All], 11, FALSE), "; Habitat description: ", C292, ") - Within 1-mi of a CNDDB/SCE/USFS occurrence record (", VLOOKUP(A292, [1]!Table9[#All], 31, FALSE), "). " )))</f>
        <v>--</v>
      </c>
      <c r="Q292" s="6" t="str">
        <f>IF(D292="No", "Not discussed on USFS. ", IF(VLOOKUP(A292, [1]!Table9[#All], 31, FALSE)="--", "--",  VLOOKUP(A292, [1]!Table9[#All], 32, FALSE)))</f>
        <v>--</v>
      </c>
      <c r="R292" s="6" t="str">
        <f>IF(D292="No", "Not discussed on USFS. ", IF(VLOOKUP(A292, [1]!Table9[#All], 31, FALSE)="--", "--", VLOOKUP(A292, [1]!Table9[#All], 33, FALSE)))</f>
        <v>--</v>
      </c>
      <c r="S292" s="9" t="s">
        <v>2</v>
      </c>
      <c r="T292" s="8" t="s">
        <v>2</v>
      </c>
      <c r="U292" s="8" t="s">
        <v>2</v>
      </c>
      <c r="V292" s="7" t="s">
        <v>2</v>
      </c>
      <c r="W292" s="6" t="s">
        <v>2</v>
      </c>
      <c r="X292" s="6" t="s">
        <v>2</v>
      </c>
    </row>
    <row r="293" spans="1:24" ht="156" x14ac:dyDescent="0.2">
      <c r="A293" s="20" t="s">
        <v>2085</v>
      </c>
      <c r="B293" s="20" t="str">
        <f>VLOOKUP(A293, [1]!Table9[#All], 2, FALSE)</f>
        <v>Cladium californicum</v>
      </c>
      <c r="C293" s="18" t="str">
        <f>VLOOKUP(A293, [1]!Table9[#All], 13, FALSE)</f>
        <v>marshes, swamps</v>
      </c>
      <c r="D293" s="17" t="str">
        <f>IF(ISNUMBER(SEARCH("1",VLOOKUP(A293, [1]!Table9[#All], 4, FALSE))), "Yes", "No")</f>
        <v>Yes</v>
      </c>
      <c r="E293" s="16" t="str">
        <f>VLOOKUP(A293, [1]!Table9[#All], 3, FALSE)</f>
        <v>Plant</v>
      </c>
      <c r="F293" s="15" t="str">
        <f>VLOOKUP(A293, [1]!Table9[#All], 26, FALSE)</f>
        <v>Formula</v>
      </c>
      <c r="G293" s="15" t="str">
        <f>IF(D293="No", "--",VLOOKUP(A293, [1]!Table9[#All], 25, FALSE))</f>
        <v>Work area</v>
      </c>
      <c r="H293" s="14" t="str">
        <f>IF(D293="No", "Not discussed on USFS. ", VLOOKUP(A293, [1]!Table9[#All], 24, FALSE))</f>
        <v>--</v>
      </c>
      <c r="I293" s="14" t="str">
        <f>IF(NOT(ISBLANK(#REF!)),  "Pre-activity Survey Required", "")</f>
        <v>Pre-activity Survey Required</v>
      </c>
      <c r="J293" s="13" t="str">
        <f>IF(D293="No", "Not discussed on USFS. ", _xlfn.CONCAT(A293, " (", VLOOKUP(A293, [1]!Table9[#All], 11, FALSE), "; Habitat description: ", C293, ") - Within 1-mi of a CNDDB/SCE/USFS occurrence record (", VLOOKUP(A293, [1]!Table9[#All], 34, FALSE), "). " ))</f>
        <v xml:space="preserve">California saw grass (FSS; CRPR 2B.2, Blooming Period: Jun - Sep; Habitat description: marshes, swamps) - Within 1-mi of a CNDDB/SCE/USFS occurrence record (unsuitable habitat). </v>
      </c>
      <c r="K293" s="10" t="str">
        <f>IF(D293="No", "-- ", VLOOKUP(A293, [1]!Table9[#All], 35, FALSE))</f>
        <v>Standard OMP BMPs.</v>
      </c>
      <c r="L293" s="12" t="str">
        <f>IF(D293="No", "--", VLOOKUP(A293, [1]!Table9[#All], 28, FALSE))</f>
        <v>IIB</v>
      </c>
      <c r="M293" s="11" t="str">
        <f>IF(D293="No", "Not discussed on USFS. ", _xlfn.CONCAT(A293, " (", VLOOKUP(A293, [1]!Table9[#All], 11, FALSE), "; Habitat description: ", C293, ") - Within 1-mi of a CNDDB/SCE/USFS occurrence record (", VLOOKUP(A293, [1]!Table9[#All], 27, FALSE), "). " ))</f>
        <v xml:space="preserve">California saw grass (FSS; CRPR 2B.2, Blooming Period: Jun - Sep; Habitat description: marshes, swamps) - Within 1-mi of a CNDDB/SCE/USFS occurrence record (habitat present). </v>
      </c>
      <c r="N293" s="10" t="str">
        <f>IF(D293="No", "-- ", VLOOKUP(A293, [1]!Table9[#All], 29, FALSE))</f>
        <v xml:space="preserve">BE BMP Plant-1(a)(c-d); 
General Measures and Standard OMP BMPs. </v>
      </c>
      <c r="O293" s="10" t="str">
        <f>IF(D293="No", "--", VLOOKUP(A293, [1]!Table9[#All], 30, FALSE))</f>
        <v xml:space="preserve">Pre-Activity Survey (California saw grass): A biological survey is required. 
FSS Plant Avoidance (California saw grass): If California saw grass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93" s="7" t="str">
        <f>IF(D293="No", "Not discussed on USFS. ", IF(VLOOKUP(A293, [1]!Table9[#All], 31, FALSE)="--", "--",  _xlfn.CONCAT(A293, " (", VLOOKUP(A293, [1]!Table9[#All], 11, FALSE), "; Habitat description: ", C293, ") - Within 1-mi of a CNDDB/SCE/USFS occurrence record (", VLOOKUP(A293, [1]!Table9[#All], 31, FALSE), "). " )))</f>
        <v>--</v>
      </c>
      <c r="Q293" s="6" t="str">
        <f>IF(D293="No", "Not discussed on USFS. ", IF(VLOOKUP(A293, [1]!Table9[#All], 31, FALSE)="--", "--",  VLOOKUP(A293, [1]!Table9[#All], 32, FALSE)))</f>
        <v>--</v>
      </c>
      <c r="R293" s="6" t="str">
        <f>IF(D293="No", "Not discussed on USFS. ", IF(VLOOKUP(A293, [1]!Table9[#All], 31, FALSE)="--", "--", VLOOKUP(A293, [1]!Table9[#All], 33, FALSE)))</f>
        <v>--</v>
      </c>
      <c r="S293" s="9" t="s">
        <v>2</v>
      </c>
      <c r="T293" s="8" t="s">
        <v>2</v>
      </c>
      <c r="U293" s="8" t="s">
        <v>2</v>
      </c>
      <c r="V293" s="7" t="s">
        <v>2</v>
      </c>
      <c r="W293" s="6" t="s">
        <v>2</v>
      </c>
      <c r="X293" s="6" t="s">
        <v>2</v>
      </c>
    </row>
    <row r="294" spans="1:24" ht="64" x14ac:dyDescent="0.2">
      <c r="A294" s="20" t="s">
        <v>2084</v>
      </c>
      <c r="B294" s="20" t="str">
        <f>VLOOKUP(A294, [1]!Table9[#All], 2, FALSE)</f>
        <v>Tortula californica</v>
      </c>
      <c r="C294" s="18" t="str">
        <f>VLOOKUP(A294, [1]!Table9[#All], 13, FALSE)</f>
        <v>sandy or rocky soil in scrub or valley/foothill grasslands</v>
      </c>
      <c r="D294" s="17" t="str">
        <f>IF(ISNUMBER(SEARCH("1",VLOOKUP(A294, [1]!Table9[#All], 4, FALSE))), "Yes", "No")</f>
        <v>No</v>
      </c>
      <c r="E294" s="16" t="str">
        <f>VLOOKUP(A294, [1]!Table9[#All], 3, FALSE)</f>
        <v>Plant</v>
      </c>
      <c r="F294" s="15" t="str">
        <f>VLOOKUP(A294, [1]!Table9[#All], 26, FALSE)</f>
        <v>Formula</v>
      </c>
      <c r="G294" s="15" t="str">
        <f>IF(D294="No", "--",VLOOKUP(A294, [1]!Table9[#All], 25, FALSE))</f>
        <v>--</v>
      </c>
      <c r="H294" s="14" t="str">
        <f>IF(D294="No", "Not discussed on USFS. ", VLOOKUP(A294, [1]!Table9[#All], 24, FALSE))</f>
        <v xml:space="preserve">Not discussed on USFS. </v>
      </c>
      <c r="I294" s="14" t="str">
        <f>IF(NOT(ISBLANK(#REF!)),  "Pre-activity Survey Required", "")</f>
        <v>Pre-activity Survey Required</v>
      </c>
      <c r="J294" s="13" t="str">
        <f>IF(D294="No", "Not discussed on USFS. ", _xlfn.CONCAT(A294, " (", VLOOKUP(A294, [1]!Table9[#All], 11, FALSE), "; Habitat description: ", C294, ") - Within 1-mi of a CNDDB/SCE/USFS occurrence record (", VLOOKUP(A294, [1]!Table9[#All], 34, FALSE), "). " ))</f>
        <v xml:space="preserve">Not discussed on USFS. </v>
      </c>
      <c r="K294" s="10" t="str">
        <f>IF(D294="No", "-- ", VLOOKUP(A294, [1]!Table9[#All], 35, FALSE))</f>
        <v xml:space="preserve">-- </v>
      </c>
      <c r="L294" s="12" t="str">
        <f>IF(D294="No", "--", VLOOKUP(A294, [1]!Table9[#All], 28, FALSE))</f>
        <v>--</v>
      </c>
      <c r="M294" s="11" t="str">
        <f>IF(D294="No", "Not discussed on USFS. ", _xlfn.CONCAT(A294, " (", VLOOKUP(A294, [1]!Table9[#All], 11, FALSE), "; Habitat description: ", C294, ") - Within 1-mi of a CNDDB/SCE/USFS occurrence record (", VLOOKUP(A294, [1]!Table9[#All], 27, FALSE), "). " ))</f>
        <v xml:space="preserve">Not discussed on USFS. </v>
      </c>
      <c r="N294" s="10" t="str">
        <f>IF(D294="No", "-- ", VLOOKUP(A294, [1]!Table9[#All], 29, FALSE))</f>
        <v xml:space="preserve">-- </v>
      </c>
      <c r="O294" s="10" t="str">
        <f>IF(D294="No", "--", VLOOKUP(A294, [1]!Table9[#All], 30, FALSE))</f>
        <v>--</v>
      </c>
      <c r="P294" s="7" t="str">
        <f>IF(D294="No", "Not discussed on USFS. ", IF(VLOOKUP(A294, [1]!Table9[#All], 31, FALSE)="--", "--",  _xlfn.CONCAT(A294, " (", VLOOKUP(A294, [1]!Table9[#All], 11, FALSE), "; Habitat description: ", C294, ") - Within 1-mi of a CNDDB/SCE/USFS occurrence record (", VLOOKUP(A294, [1]!Table9[#All], 31, FALSE), "). " )))</f>
        <v xml:space="preserve">Not discussed on USFS. </v>
      </c>
      <c r="Q294" s="6" t="str">
        <f>IF(D294="No", "Not discussed on USFS. ", IF(VLOOKUP(A294, [1]!Table9[#All], 31, FALSE)="--", "--",  VLOOKUP(A294, [1]!Table9[#All], 32, FALSE)))</f>
        <v xml:space="preserve">Not discussed on USFS. </v>
      </c>
      <c r="R294" s="6" t="str">
        <f>IF(D294="No", "Not discussed on USFS. ", IF(VLOOKUP(A294, [1]!Table9[#All], 31, FALSE)="--", "--", VLOOKUP(A294, [1]!Table9[#All], 33, FALSE)))</f>
        <v xml:space="preserve">Not discussed on USFS. </v>
      </c>
      <c r="S294" s="9" t="s">
        <v>2</v>
      </c>
      <c r="T294" s="8" t="s">
        <v>2</v>
      </c>
      <c r="U294" s="8" t="s">
        <v>2</v>
      </c>
      <c r="V294" s="7" t="s">
        <v>2</v>
      </c>
      <c r="W294" s="6" t="s">
        <v>2</v>
      </c>
      <c r="X294" s="6" t="s">
        <v>2</v>
      </c>
    </row>
    <row r="295" spans="1:24" ht="168" x14ac:dyDescent="0.2">
      <c r="A295" s="20" t="s">
        <v>2083</v>
      </c>
      <c r="B295" s="20" t="str">
        <f>VLOOKUP(A295, [1]!Table9[#All], 2, FALSE)</f>
        <v>Suaeda californica</v>
      </c>
      <c r="C295" s="18" t="str">
        <f>VLOOKUP(A295, [1]!Table9[#All], 13, FALSE)</f>
        <v>margins of coastal salt marshes</v>
      </c>
      <c r="D295" s="17" t="str">
        <f>IF(ISNUMBER(SEARCH("1",VLOOKUP(A295, [1]!Table9[#All], 4, FALSE))), "Yes", "No")</f>
        <v>Yes</v>
      </c>
      <c r="E295" s="16" t="str">
        <f>VLOOKUP(A295, [1]!Table9[#All], 3, FALSE)</f>
        <v>Plant</v>
      </c>
      <c r="F295" s="15" t="str">
        <f>VLOOKUP(A295, [1]!Table9[#All], 26, FALSE)</f>
        <v>Formula</v>
      </c>
      <c r="G295" s="15" t="str">
        <f>IF(D295="No", "--",VLOOKUP(A295, [1]!Table9[#All], 25, FALSE))</f>
        <v>Work area</v>
      </c>
      <c r="H295" s="14" t="str">
        <f>IF(D295="No", "Not discussed on USFS. ", VLOOKUP(A295, [1]!Table9[#All], 24, FALSE))</f>
        <v>--</v>
      </c>
      <c r="I295" s="14" t="str">
        <f>IF(NOT(ISBLANK(#REF!)),  "Pre-activity Survey Required", "")</f>
        <v>Pre-activity Survey Required</v>
      </c>
      <c r="J295" s="13" t="str">
        <f>IF(D295="No", "Not discussed on USFS. ", _xlfn.CONCAT(A295, " (", VLOOKUP(A295, [1]!Table9[#All], 11, FALSE), "; Habitat description: ", C295, ") - Within 1-mi of a CNDDB/SCE/USFS occurrence record (", VLOOKUP(A295, [1]!Table9[#All], 34, FALSE), "). " ))</f>
        <v xml:space="preserve">California seablite (FE; CRPR 1B.1, Blooming Period: Jul - Oct; Habitat description: margins of coastal salt marshes) - Within 1-mi of a CNDDB/SCE/USFS occurrence record (unsuitable habitat). </v>
      </c>
      <c r="K295" s="10" t="str">
        <f>IF(D295="No", "-- ", VLOOKUP(A295, [1]!Table9[#All], 35, FALSE))</f>
        <v xml:space="preserve">RPM Plant 1; 
Standard OMP BMPs. </v>
      </c>
      <c r="L295" s="12" t="str">
        <f>IF(D295="No", "--", VLOOKUP(A295, [1]!Table9[#All], 28, FALSE))</f>
        <v>IIB</v>
      </c>
      <c r="M295" s="11" t="str">
        <f>IF(D295="No", "Not discussed on USFS. ", _xlfn.CONCAT(A295, " (", VLOOKUP(A295, [1]!Table9[#All], 11, FALSE), "; Habitat description: ", C295, ") - Within 1-mi of a CNDDB/SCE/USFS occurrence record (", VLOOKUP(A295, [1]!Table9[#All], 27, FALSE), "). " ))</f>
        <v xml:space="preserve">California seablite (FE; CRPR 1B.1, Blooming Period: Jul - Oct; Habitat description: margins of coastal salt marshes) - Within 1-mi of a CNDDB/SCE/USFS occurrence record (habitat present). </v>
      </c>
      <c r="N295" s="10" t="str">
        <f>IF(D295="No", "-- ", VLOOKUP(A295, [1]!Table9[#All], 29, FALSE))</f>
        <v xml:space="preserve">RPM Plant-1-4; 
General Measures and Standard OMP BMPs. </v>
      </c>
      <c r="O295" s="10" t="str">
        <f>IF(D295="No", "--", VLOOKUP(A295, [1]!Table9[#All], 30, FALSE))</f>
        <v xml:space="preserve">Rare Plant Survey and Avoidance (California seablite): A qualified botanist will conduct a rare plant survey for California seablite within blooming season, verified by a reference population. All federally-listed plants within 100 feet of the work area will be flagged for avoidance. Coordination with Environmental Services Department will be required if full avoidance cannot be achieved. 
Schedule Limitation (California seablite): Schedule all work in the year rare plant surveys are conducted. Work can occur only after rare plant surveys occur. If work gets delayed for a subsequent year, contact Environmental Services Department. 
General Measures and Standard OMP BMPs. </v>
      </c>
      <c r="P295" s="7" t="str">
        <f>IF(D295="No", "Not discussed on USFS. ", IF(VLOOKUP(A295, [1]!Table9[#All], 31, FALSE)="--", "--",  _xlfn.CONCAT(A295, " (", VLOOKUP(A295, [1]!Table9[#All], 11, FALSE), "; Habitat description: ", C295, ") - Within 1-mi of a CNDDB/SCE/USFS occurrence record (", VLOOKUP(A295, [1]!Table9[#All], 31, FALSE), "). " )))</f>
        <v>--</v>
      </c>
      <c r="Q295" s="6" t="str">
        <f>IF(D295="No", "Not discussed on USFS. ", IF(VLOOKUP(A295, [1]!Table9[#All], 31, FALSE)="--", "--",  VLOOKUP(A295, [1]!Table9[#All], 32, FALSE)))</f>
        <v>--</v>
      </c>
      <c r="R295" s="6" t="str">
        <f>IF(D295="No", "Not discussed on USFS. ", IF(VLOOKUP(A295, [1]!Table9[#All], 31, FALSE)="--", "--", VLOOKUP(A295, [1]!Table9[#All], 33, FALSE)))</f>
        <v>--</v>
      </c>
      <c r="S295" s="9" t="s">
        <v>2</v>
      </c>
      <c r="T295" s="8" t="s">
        <v>2</v>
      </c>
      <c r="U295" s="8" t="s">
        <v>2</v>
      </c>
      <c r="V295" s="7" t="s">
        <v>2</v>
      </c>
      <c r="W295" s="6" t="s">
        <v>2</v>
      </c>
      <c r="X295" s="6" t="s">
        <v>2</v>
      </c>
    </row>
    <row r="296" spans="1:24" ht="48" x14ac:dyDescent="0.2">
      <c r="A296" s="20" t="s">
        <v>2082</v>
      </c>
      <c r="B296" s="20" t="str">
        <f>VLOOKUP(A296, [1]!Table9[#All], 2, FALSE)</f>
        <v>Carex californica</v>
      </c>
      <c r="C296" s="18" t="str">
        <f>VLOOKUP(A296, [1]!Table9[#All], 13, FALSE)</f>
        <v>pygmy forest, meadows, swamps, damp road banks</v>
      </c>
      <c r="D296" s="17" t="str">
        <f>IF(ISNUMBER(SEARCH("1",VLOOKUP(A296, [1]!Table9[#All], 4, FALSE))), "Yes", "No")</f>
        <v>No</v>
      </c>
      <c r="E296" s="16" t="str">
        <f>VLOOKUP(A296, [1]!Table9[#All], 3, FALSE)</f>
        <v>Plant</v>
      </c>
      <c r="F296" s="15" t="str">
        <f>VLOOKUP(A296, [1]!Table9[#All], 26, FALSE)</f>
        <v>Formula</v>
      </c>
      <c r="G296" s="15" t="str">
        <f>IF(D296="No", "--",VLOOKUP(A296, [1]!Table9[#All], 25, FALSE))</f>
        <v>--</v>
      </c>
      <c r="H296" s="14" t="str">
        <f>IF(D296="No", "Not discussed on USFS. ", VLOOKUP(A296, [1]!Table9[#All], 24, FALSE))</f>
        <v xml:space="preserve">Not discussed on USFS. </v>
      </c>
      <c r="I296" s="14" t="str">
        <f>IF(NOT(ISBLANK(#REF!)),  "Pre-activity Survey Required", "")</f>
        <v>Pre-activity Survey Required</v>
      </c>
      <c r="J296" s="13" t="str">
        <f>IF(D296="No", "Not discussed on USFS. ", _xlfn.CONCAT(A296, " (", VLOOKUP(A296, [1]!Table9[#All], 11, FALSE), "; Habitat description: ", C296, ") - Within 1-mi of a CNDDB/SCE/USFS occurrence record (", VLOOKUP(A296, [1]!Table9[#All], 34, FALSE), "). " ))</f>
        <v xml:space="preserve">Not discussed on USFS. </v>
      </c>
      <c r="K296" s="10" t="str">
        <f>IF(D296="No", "-- ", VLOOKUP(A296, [1]!Table9[#All], 35, FALSE))</f>
        <v xml:space="preserve">-- </v>
      </c>
      <c r="L296" s="12" t="str">
        <f>IF(D296="No", "--", VLOOKUP(A296, [1]!Table9[#All], 28, FALSE))</f>
        <v>--</v>
      </c>
      <c r="M296" s="11" t="str">
        <f>IF(D296="No", "Not discussed on USFS. ", _xlfn.CONCAT(A296, " (", VLOOKUP(A296, [1]!Table9[#All], 11, FALSE), "; Habitat description: ", C296, ") - Within 1-mi of a CNDDB/SCE/USFS occurrence record (", VLOOKUP(A296, [1]!Table9[#All], 27, FALSE), "). " ))</f>
        <v xml:space="preserve">Not discussed on USFS. </v>
      </c>
      <c r="N296" s="10" t="str">
        <f>IF(D296="No", "-- ", VLOOKUP(A296, [1]!Table9[#All], 29, FALSE))</f>
        <v xml:space="preserve">-- </v>
      </c>
      <c r="O296" s="10" t="str">
        <f>IF(D296="No", "--", VLOOKUP(A296, [1]!Table9[#All], 30, FALSE))</f>
        <v>--</v>
      </c>
      <c r="P296" s="7" t="str">
        <f>IF(D296="No", "Not discussed on USFS. ", IF(VLOOKUP(A296, [1]!Table9[#All], 31, FALSE)="--", "--",  _xlfn.CONCAT(A296, " (", VLOOKUP(A296, [1]!Table9[#All], 11, FALSE), "; Habitat description: ", C296, ") - Within 1-mi of a CNDDB/SCE/USFS occurrence record (", VLOOKUP(A296, [1]!Table9[#All], 31, FALSE), "). " )))</f>
        <v xml:space="preserve">Not discussed on USFS. </v>
      </c>
      <c r="Q296" s="6" t="str">
        <f>IF(D296="No", "Not discussed on USFS. ", IF(VLOOKUP(A296, [1]!Table9[#All], 31, FALSE)="--", "--",  VLOOKUP(A296, [1]!Table9[#All], 32, FALSE)))</f>
        <v xml:space="preserve">Not discussed on USFS. </v>
      </c>
      <c r="R296" s="6" t="str">
        <f>IF(D296="No", "Not discussed on USFS. ", IF(VLOOKUP(A296, [1]!Table9[#All], 31, FALSE)="--", "--", VLOOKUP(A296, [1]!Table9[#All], 33, FALSE)))</f>
        <v xml:space="preserve">Not discussed on USFS. </v>
      </c>
      <c r="S296" s="9" t="s">
        <v>2</v>
      </c>
      <c r="T296" s="8" t="s">
        <v>2</v>
      </c>
      <c r="U296" s="8" t="s">
        <v>2</v>
      </c>
      <c r="V296" s="7" t="s">
        <v>2</v>
      </c>
      <c r="W296" s="6" t="s">
        <v>2</v>
      </c>
      <c r="X296" s="6" t="s">
        <v>2</v>
      </c>
    </row>
    <row r="297" spans="1:24" ht="192" x14ac:dyDescent="0.2">
      <c r="A297" s="20" t="s">
        <v>2081</v>
      </c>
      <c r="B297" s="20" t="str">
        <f>VLOOKUP(A297, [1]!Table9[#All], 2, FALSE)</f>
        <v>Strix occidentalis occidentalis</v>
      </c>
      <c r="C297" s="18" t="str">
        <f>VLOOKUP(A297, [1]!Table9[#All], 13, FALSE)</f>
        <v>dense, old growth, multi-layered forest stands with large trees and snags</v>
      </c>
      <c r="D297" s="17" t="str">
        <f>IF(ISNUMBER(SEARCH("1",VLOOKUP(A297, [1]!Table9[#All], 4, FALSE))), "Yes", "No")</f>
        <v>Yes</v>
      </c>
      <c r="E297" s="16" t="str">
        <f>VLOOKUP(A297, [1]!Table9[#All], 3, FALSE)</f>
        <v>Bird</v>
      </c>
      <c r="F297" s="15" t="str">
        <f>VLOOKUP(A297, [1]!Table9[#All], 26, FALSE)</f>
        <v>Formula</v>
      </c>
      <c r="G297" s="15" t="str">
        <f>IF(D297="No", "--",VLOOKUP(A297, [1]!Table9[#All], 25, FALSE))</f>
        <v>Work area</v>
      </c>
      <c r="H297" s="14" t="str">
        <f>IF(D297="No", "Not discussed on USFS. ", VLOOKUP(A297, [1]!Table9[#All], 24, FALSE))</f>
        <v xml:space="preserve">Coastal-Southern California DPS  = within or near ANF/SBNF/CNF/LPNF
Do not mention work outside of SCE Warning Zone, do not assess habitat. 
CLASS II: Refer to the SCE Warning Zone Layer as "USFS Region 5 California Spotted owl PAC, Territories, and Observations GIS"
CLASS II SBNF: If you have to translate RPMs/permit work in SBNF in a CSOW Warning Zone, contact EI SME. </v>
      </c>
      <c r="I297" s="14" t="str">
        <f>IF(NOT(ISBLANK(#REF!)),  "Pre-activity Survey Required", "")</f>
        <v>Pre-activity Survey Required</v>
      </c>
      <c r="J297" s="13" t="s">
        <v>2</v>
      </c>
      <c r="K297" s="10" t="str">
        <f>IF(D297="No", "-- ", VLOOKUP(A297, [1]!Table9[#All], 35, FALSE))</f>
        <v>--</v>
      </c>
      <c r="L297" s="12" t="str">
        <f>IF(D297="No", "--", VLOOKUP(A297, [1]!Table9[#All], 28, FALSE))</f>
        <v>IIB</v>
      </c>
      <c r="M297" s="11" t="s">
        <v>2080</v>
      </c>
      <c r="N297" s="10" t="str">
        <f>IF(D297="No", "-- ", VLOOKUP(A297, [1]!Table9[#All], 29, FALSE))</f>
        <v xml:space="preserve">Schedule Limitation (California Spotted owl);
General Measures and Standard OMP BMPs. </v>
      </c>
      <c r="O297" s="10" t="str">
        <f>IF(D297="No", "--", VLOOKUP(A297, [1]!Table9[#All], 30, FALSE))</f>
        <v xml:space="preserve">Schedule Limitation (California Spotted owl-South Coast, Transverse, and Peninsular Ranges): To the extent practicable, schedule all work between August 16 and January 31; if the project cannot comply with these dates, contact SCE ED.
General Measures and Standard OMP BMPs. </v>
      </c>
      <c r="P297" s="7" t="str">
        <f>IF(D297="No", "Not discussed on USFS. ", IF(VLOOKUP(A297, [1]!Table9[#All], 31, FALSE)="--", "--",  _xlfn.CONCAT(A297, " (", VLOOKUP(A297, [1]!Table9[#All], 11, FALSE), "; Habitat description: ", C297, ") - Within 1-mi of a CNDDB/SCE/USFS occurrence record (", VLOOKUP(A297, [1]!Table9[#All], 31, FALSE), "). " )))</f>
        <v>--</v>
      </c>
      <c r="Q297" s="6" t="str">
        <f>IF(D297="No", "Not discussed on USFS. ", IF(VLOOKUP(A297, [1]!Table9[#All], 31, FALSE)="--", "--",  VLOOKUP(A297, [1]!Table9[#All], 32, FALSE)))</f>
        <v>--</v>
      </c>
      <c r="R297" s="6" t="str">
        <f>IF(D297="No", "Not discussed on USFS. ", IF(VLOOKUP(A297, [1]!Table9[#All], 31, FALSE)="--", "--", VLOOKUP(A297, [1]!Table9[#All], 33, FALSE)))</f>
        <v>--</v>
      </c>
      <c r="S297" s="9" t="s">
        <v>2</v>
      </c>
      <c r="T297" s="8" t="s">
        <v>2</v>
      </c>
      <c r="U297" s="8" t="s">
        <v>2</v>
      </c>
      <c r="V297" s="7" t="s">
        <v>2</v>
      </c>
      <c r="W297" s="6" t="s">
        <v>2</v>
      </c>
      <c r="X297" s="6" t="s">
        <v>2</v>
      </c>
    </row>
    <row r="298" spans="1:24" ht="128" x14ac:dyDescent="0.2">
      <c r="A298" s="20" t="s">
        <v>2079</v>
      </c>
      <c r="B298" s="20" t="str">
        <f>VLOOKUP(A298, [1]!Table9[#All], 2, FALSE)</f>
        <v>Strix occidentalis occidentalis</v>
      </c>
      <c r="C298" s="18" t="str">
        <f>VLOOKUP(A298, [1]!Table9[#All], 13, FALSE)</f>
        <v>dense, old growth, multi-layered forest stands with large trees and snags</v>
      </c>
      <c r="D298" s="17" t="str">
        <f>IF(ISNUMBER(SEARCH("1",VLOOKUP(A298, [1]!Table9[#All], 4, FALSE))), "Yes", "No")</f>
        <v>Yes</v>
      </c>
      <c r="E298" s="16" t="str">
        <f>VLOOKUP(A298, [1]!Table9[#All], 3, FALSE)</f>
        <v>Bird</v>
      </c>
      <c r="F298" s="15" t="str">
        <f>VLOOKUP(A298, [1]!Table9[#All], 26, FALSE)</f>
        <v>Formula</v>
      </c>
      <c r="G298" s="15" t="str">
        <f>IF(D298="No", "--",VLOOKUP(A298, [1]!Table9[#All], 25, FALSE))</f>
        <v>Work area</v>
      </c>
      <c r="H298" s="14" t="str">
        <f>IF(D298="No", "Not discussed on USFS. ", VLOOKUP(A298, [1]!Table9[#All], 24, FALSE))</f>
        <v>Sierra Nevada DPS = within or near SNF/SQNF
Do not mention work outside of SCE Warning Zone, do not assess habitat. 
CLASS II: Refer to the SCE Warning Zone Layer as "USFS Region 5 California Spotted owl PAC, Territories, and Observations GIS"</v>
      </c>
      <c r="I298" s="14" t="str">
        <f>IF(NOT(ISBLANK(#REF!)),  "Pre-activity Survey Required", "")</f>
        <v>Pre-activity Survey Required</v>
      </c>
      <c r="J298" s="13" t="s">
        <v>2</v>
      </c>
      <c r="K298" s="10" t="str">
        <f>IF(D298="No", "-- ", VLOOKUP(A298, [1]!Table9[#All], 35, FALSE))</f>
        <v>--</v>
      </c>
      <c r="L298" s="12" t="str">
        <f>IF(D298="No", "--", VLOOKUP(A298, [1]!Table9[#All], 28, FALSE))</f>
        <v>IIB</v>
      </c>
      <c r="M298" s="11" t="s">
        <v>2078</v>
      </c>
      <c r="N298" s="10" t="str">
        <f>IF(D298="No", "-- ", VLOOKUP(A298, [1]!Table9[#All], 29, FALSE))</f>
        <v xml:space="preserve">Schedule Limitation (California Spotted owl); 
General Measures and Standard OMP BMPs. </v>
      </c>
      <c r="O298" s="10" t="str">
        <f>IF(D298="No", "--", VLOOKUP(A298, [1]!Table9[#All], 30, FALSE))</f>
        <v xml:space="preserve">Schedule Limitation (California Spotted owl-Sierra Nevada Range): To the extent practicable, schedule all work between September 1 and February 28; if the project cannot comply with these dates, contact SCE ED.
General Measures and Standard OMP BMPs. </v>
      </c>
      <c r="P298" s="7" t="str">
        <f>IF(D298="No", "Not discussed on USFS. ", IF(VLOOKUP(A298, [1]!Table9[#All], 31, FALSE)="--", "--",  _xlfn.CONCAT(A298, " (", VLOOKUP(A298, [1]!Table9[#All], 11, FALSE), "; Habitat description: ", C298, ") - Within 1-mi of a CNDDB/SCE/USFS occurrence record (", VLOOKUP(A298, [1]!Table9[#All], 31, FALSE), "). " )))</f>
        <v>--</v>
      </c>
      <c r="Q298" s="6" t="str">
        <f>IF(D298="No", "Not discussed on USFS. ", IF(VLOOKUP(A298, [1]!Table9[#All], 31, FALSE)="--", "--",  VLOOKUP(A298, [1]!Table9[#All], 32, FALSE)))</f>
        <v>--</v>
      </c>
      <c r="R298" s="6" t="str">
        <f>IF(D298="No", "Not discussed on USFS. ", IF(VLOOKUP(A298, [1]!Table9[#All], 31, FALSE)="--", "--", VLOOKUP(A298, [1]!Table9[#All], 33, FALSE)))</f>
        <v>--</v>
      </c>
      <c r="S298" s="9" t="s">
        <v>2</v>
      </c>
      <c r="T298" s="8" t="s">
        <v>2</v>
      </c>
      <c r="U298" s="8" t="s">
        <v>2</v>
      </c>
      <c r="V298" s="7" t="s">
        <v>2</v>
      </c>
      <c r="W298" s="6" t="s">
        <v>2</v>
      </c>
      <c r="X298" s="6" t="s">
        <v>2</v>
      </c>
    </row>
    <row r="299" spans="1:24" ht="128" x14ac:dyDescent="0.2">
      <c r="A299" s="20" t="s">
        <v>2077</v>
      </c>
      <c r="B299" s="20" t="str">
        <f>VLOOKUP(A299, [1]!Table9[#All], 2, FALSE)</f>
        <v>Ambystoma californiense</v>
      </c>
      <c r="C299" s="18" t="str">
        <f>VLOOKUP(A299, [1]!Table9[#All], 13, FALSE)</f>
        <v>grasslands, meadows, oak woodlands, ephemeral pools, vernal pools, stock ponds, edges of mixed woodland and coniferous forest</v>
      </c>
      <c r="D299" s="17" t="str">
        <f>IF(ISNUMBER(SEARCH("1",VLOOKUP(A299, [1]!Table9[#All], 4, FALSE))), "Yes", "No")</f>
        <v>Yes</v>
      </c>
      <c r="E299" s="16" t="str">
        <f>VLOOKUP(A299, [1]!Table9[#All], 3, FALSE)</f>
        <v>Amphibian</v>
      </c>
      <c r="F299" s="15" t="str">
        <f>VLOOKUP(A299, [1]!Table9[#All], 26, FALSE)</f>
        <v>Formula</v>
      </c>
      <c r="G299" s="15" t="str">
        <f>IF(D299="No", "--",VLOOKUP(A299, [1]!Table9[#All], 25, FALSE))</f>
        <v>--</v>
      </c>
      <c r="H299" s="14" t="str">
        <f>IF(D299="No", "Not discussed on USFS. ", VLOOKUP(A299, [1]!Table9[#All], 24, FALSE))</f>
        <v>Notify SME if found on USFS</v>
      </c>
      <c r="I299" s="14" t="str">
        <f>IF(NOT(ISBLANK(#REF!)),  "Pre-activity Survey Required", "")</f>
        <v>Pre-activity Survey Required</v>
      </c>
      <c r="J299" s="13" t="str">
        <f>IF(D299="No", "Not discussed on USFS. ", _xlfn.CONCAT(A299, " (", VLOOKUP(A299, [1]!Table9[#All], 11, FALSE), "; Habitat description: ", C299, ") - Within 1-mi of a CNDDB/SCE/USFS occurrence record (", VLOOKUP(A299, [1]!Table9[#All], 34, FALSE), "). " ))</f>
        <v xml:space="preserve">California tiger salamander (FE; ST; Habitat description: grasslands, meadows, oak woodlands, ephemeral pools, vernal pools, stock ponds, edges of mixed woodland and coniferous forest) - Within 1-mi of a CNDDB/SCE/USFS occurrence record (--). </v>
      </c>
      <c r="K299" s="10" t="str">
        <f>IF(D299="No", "-- ", VLOOKUP(A299, [1]!Table9[#All], 35, FALSE))</f>
        <v>--</v>
      </c>
      <c r="L299" s="12" t="str">
        <f>IF(D299="No", "--", VLOOKUP(A299, [1]!Table9[#All], 28, FALSE))</f>
        <v>--</v>
      </c>
      <c r="M299" s="11" t="str">
        <f>IF(D299="No", "Not discussed on USFS. ", _xlfn.CONCAT(A299, " (", VLOOKUP(A299, [1]!Table9[#All], 11, FALSE), "; Habitat description: ", C299, ") - Within 1-mi of a CNDDB/SCE/USFS occurrence record (", VLOOKUP(A299, [1]!Table9[#All], 27, FALSE), "). " ))</f>
        <v xml:space="preserve">California tiger salamander (FE; ST; Habitat description: grasslands, meadows, oak woodlands, ephemeral pools, vernal pools, stock ponds, edges of mixed woodland and coniferous forest) - Within 1-mi of a CNDDB/SCE/USFS occurrence record (--). </v>
      </c>
      <c r="N299" s="10" t="str">
        <f>IF(D299="No", "-- ", VLOOKUP(A299, [1]!Table9[#All], 29, FALSE))</f>
        <v>Notify SME if found on USFS</v>
      </c>
      <c r="O299" s="10" t="str">
        <f>IF(D299="No", "--", VLOOKUP(A299, [1]!Table9[#All], 30, FALSE))</f>
        <v>Notify SME if found on USFS</v>
      </c>
      <c r="P299" s="7" t="str">
        <f>IF(D299="No", "Not discussed on USFS. ", IF(VLOOKUP(A299, [1]!Table9[#All], 31, FALSE)="--", "--",  _xlfn.CONCAT(A299, " (", VLOOKUP(A299, [1]!Table9[#All], 11, FALSE), "; Habitat description: ", C299, ") - Within 1-mi of a CNDDB/SCE/USFS occurrence record (", VLOOKUP(A299, [1]!Table9[#All], 31, FALSE), "). " )))</f>
        <v>--</v>
      </c>
      <c r="Q299" s="6" t="str">
        <f>IF(D299="No", "Not discussed on USFS. ", IF(VLOOKUP(A299, [1]!Table9[#All], 31, FALSE)="--", "--",  VLOOKUP(A299, [1]!Table9[#All], 32, FALSE)))</f>
        <v>--</v>
      </c>
      <c r="R299" s="6" t="str">
        <f>IF(D299="No", "Not discussed on USFS. ", IF(VLOOKUP(A299, [1]!Table9[#All], 31, FALSE)="--", "--", VLOOKUP(A299, [1]!Table9[#All], 33, FALSE)))</f>
        <v>--</v>
      </c>
      <c r="S299" s="9" t="s">
        <v>2</v>
      </c>
      <c r="T299" s="8" t="s">
        <v>2</v>
      </c>
      <c r="U299" s="8" t="s">
        <v>2</v>
      </c>
      <c r="V299" s="7" t="s">
        <v>2</v>
      </c>
      <c r="W299" s="6" t="s">
        <v>2</v>
      </c>
      <c r="X299" s="6" t="s">
        <v>2</v>
      </c>
    </row>
    <row r="300" spans="1:24" ht="156" x14ac:dyDescent="0.2">
      <c r="A300" s="20" t="s">
        <v>2076</v>
      </c>
      <c r="B300" s="20" t="str">
        <f>VLOOKUP(A300, [1]!Table9[#All], 2, FALSE)</f>
        <v>Eleocharis torticulmis</v>
      </c>
      <c r="C300" s="18" t="str">
        <f>VLOOKUP(A300, [1]!Table9[#All], 13, FALSE)</f>
        <v>wet meadow in mixed-conifer forest</v>
      </c>
      <c r="D300" s="17" t="str">
        <f>IF(ISNUMBER(SEARCH("1",VLOOKUP(A300, [1]!Table9[#All], 4, FALSE))), "Yes", "No")</f>
        <v>Yes</v>
      </c>
      <c r="E300" s="16" t="str">
        <f>VLOOKUP(A300, [1]!Table9[#All], 3, FALSE)</f>
        <v>Plant</v>
      </c>
      <c r="F300" s="15" t="str">
        <f>VLOOKUP(A300, [1]!Table9[#All], 26, FALSE)</f>
        <v>Formula</v>
      </c>
      <c r="G300" s="15" t="str">
        <f>IF(D300="No", "--",VLOOKUP(A300, [1]!Table9[#All], 25, FALSE))</f>
        <v>Work area</v>
      </c>
      <c r="H300" s="14" t="str">
        <f>IF(D300="No", "Not discussed on USFS. ", VLOOKUP(A300, [1]!Table9[#All], 24, FALSE))</f>
        <v>--</v>
      </c>
      <c r="I300" s="14" t="str">
        <f>IF(NOT(ISBLANK(#REF!)),  "Pre-activity Survey Required", "")</f>
        <v>Pre-activity Survey Required</v>
      </c>
      <c r="J300" s="13" t="str">
        <f>IF(D300="No", "Not discussed on USFS. ", _xlfn.CONCAT(A300, " (", VLOOKUP(A300, [1]!Table9[#All], 11, FALSE), "; Habitat description: ", C300, ") - Within 1-mi of a CNDDB/SCE/USFS occurrence record (", VLOOKUP(A300, [1]!Table9[#All], 34, FALSE), "). " ))</f>
        <v xml:space="preserve">California twisted spikerush (FSS; CRPR 1B.3, Blooming Period: Jun - Jul; Habitat description: wet meadow in mixed-conifer forest) - Within 1-mi of a CNDDB/SCE/USFS occurrence record (unsuitable habitat). </v>
      </c>
      <c r="K300" s="10" t="str">
        <f>IF(D300="No", "-- ", VLOOKUP(A300, [1]!Table9[#All], 35, FALSE))</f>
        <v>Standard OMP BMPs.</v>
      </c>
      <c r="L300" s="12" t="str">
        <f>IF(D300="No", "--", VLOOKUP(A300, [1]!Table9[#All], 28, FALSE))</f>
        <v>IIB</v>
      </c>
      <c r="M300" s="11" t="str">
        <f>IF(D300="No", "Not discussed on USFS. ", _xlfn.CONCAT(A300, " (", VLOOKUP(A300, [1]!Table9[#All], 11, FALSE), "; Habitat description: ", C300, ") - Within 1-mi of a CNDDB/SCE/USFS occurrence record (", VLOOKUP(A300, [1]!Table9[#All], 27, FALSE), "). " ))</f>
        <v xml:space="preserve">California twisted spikerush (FSS; CRPR 1B.3, Blooming Period: Jun - Jul; Habitat description: wet meadow in mixed-conifer forest) - Within 1-mi of a CNDDB/SCE/USFS occurrence record (habitat present). </v>
      </c>
      <c r="N300" s="10" t="str">
        <f>IF(D300="No", "-- ", VLOOKUP(A300, [1]!Table9[#All], 29, FALSE))</f>
        <v xml:space="preserve">BE BMP Plant-1(a)(c-d); 
General Measures and Standard OMP BMPs. </v>
      </c>
      <c r="O300" s="10" t="str">
        <f>IF(D300="No", "--", VLOOKUP(A300, [1]!Table9[#All], 30, FALSE))</f>
        <v xml:space="preserve">Pre-Activity Survey (California twisted spikerush): A biological survey is required. 
FSS Plant Avoidance (California twisted spikerush): If California twisted spikerush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00" s="7" t="str">
        <f>IF(D300="No", "Not discussed on USFS. ", IF(VLOOKUP(A300, [1]!Table9[#All], 31, FALSE)="--", "--",  _xlfn.CONCAT(A300, " (", VLOOKUP(A300, [1]!Table9[#All], 11, FALSE), "; Habitat description: ", C300, ") - Within 1-mi of a CNDDB/SCE/USFS occurrence record (", VLOOKUP(A300, [1]!Table9[#All], 31, FALSE), "). " )))</f>
        <v>--</v>
      </c>
      <c r="Q300" s="6" t="str">
        <f>IF(D300="No", "Not discussed on USFS. ", IF(VLOOKUP(A300, [1]!Table9[#All], 31, FALSE)="--", "--",  VLOOKUP(A300, [1]!Table9[#All], 32, FALSE)))</f>
        <v>--</v>
      </c>
      <c r="R300" s="6" t="str">
        <f>IF(D300="No", "Not discussed on USFS. ", IF(VLOOKUP(A300, [1]!Table9[#All], 31, FALSE)="--", "--", VLOOKUP(A300, [1]!Table9[#All], 33, FALSE)))</f>
        <v>--</v>
      </c>
      <c r="S300" s="9" t="s">
        <v>2</v>
      </c>
      <c r="T300" s="8" t="s">
        <v>2</v>
      </c>
      <c r="U300" s="8" t="s">
        <v>2</v>
      </c>
      <c r="V300" s="7" t="s">
        <v>2</v>
      </c>
      <c r="W300" s="6" t="s">
        <v>2</v>
      </c>
      <c r="X300" s="6" t="s">
        <v>2</v>
      </c>
    </row>
    <row r="301" spans="1:24" ht="48" x14ac:dyDescent="0.2">
      <c r="A301" s="20" t="s">
        <v>2075</v>
      </c>
      <c r="B301" s="20" t="str">
        <f>VLOOKUP(A301, [1]!Table9[#All], 2, FALSE)</f>
        <v>Ceanothus divergens</v>
      </c>
      <c r="C301" s="18" t="str">
        <f>VLOOKUP(A301, [1]!Table9[#All], 13, FALSE)</f>
        <v>chaparral, pine/oak woodland</v>
      </c>
      <c r="D301" s="17" t="str">
        <f>IF(ISNUMBER(SEARCH("1",VLOOKUP(A301, [1]!Table9[#All], 4, FALSE))), "Yes", "No")</f>
        <v>No</v>
      </c>
      <c r="E301" s="16" t="str">
        <f>VLOOKUP(A301, [1]!Table9[#All], 3, FALSE)</f>
        <v>Plant</v>
      </c>
      <c r="F301" s="15" t="str">
        <f>VLOOKUP(A301, [1]!Table9[#All], 26, FALSE)</f>
        <v>Formula</v>
      </c>
      <c r="G301" s="15" t="str">
        <f>IF(D301="No", "--",VLOOKUP(A301, [1]!Table9[#All], 25, FALSE))</f>
        <v>--</v>
      </c>
      <c r="H301" s="14" t="str">
        <f>IF(D301="No", "Not discussed on USFS. ", VLOOKUP(A301, [1]!Table9[#All], 24, FALSE))</f>
        <v xml:space="preserve">Not discussed on USFS. </v>
      </c>
      <c r="I301" s="14" t="str">
        <f>IF(NOT(ISBLANK(#REF!)),  "Pre-activity Survey Required", "")</f>
        <v>Pre-activity Survey Required</v>
      </c>
      <c r="J301" s="13" t="str">
        <f>IF(D301="No", "Not discussed on USFS. ", _xlfn.CONCAT(A301, " (", VLOOKUP(A301, [1]!Table9[#All], 11, FALSE), "; Habitat description: ", C301, ") - Within 1-mi of a CNDDB/SCE/USFS occurrence record (", VLOOKUP(A301, [1]!Table9[#All], 34, FALSE), "). " ))</f>
        <v xml:space="preserve">Not discussed on USFS. </v>
      </c>
      <c r="K301" s="10" t="str">
        <f>IF(D301="No", "-- ", VLOOKUP(A301, [1]!Table9[#All], 35, FALSE))</f>
        <v xml:space="preserve">-- </v>
      </c>
      <c r="L301" s="12" t="str">
        <f>IF(D301="No", "--", VLOOKUP(A301, [1]!Table9[#All], 28, FALSE))</f>
        <v>--</v>
      </c>
      <c r="M301" s="11" t="str">
        <f>IF(D301="No", "Not discussed on USFS. ", _xlfn.CONCAT(A301, " (", VLOOKUP(A301, [1]!Table9[#All], 11, FALSE), "; Habitat description: ", C301, ") - Within 1-mi of a CNDDB/SCE/USFS occurrence record (", VLOOKUP(A301, [1]!Table9[#All], 27, FALSE), "). " ))</f>
        <v xml:space="preserve">Not discussed on USFS. </v>
      </c>
      <c r="N301" s="10" t="str">
        <f>IF(D301="No", "-- ", VLOOKUP(A301, [1]!Table9[#All], 29, FALSE))</f>
        <v xml:space="preserve">-- </v>
      </c>
      <c r="O301" s="10" t="str">
        <f>IF(D301="No", "--", VLOOKUP(A301, [1]!Table9[#All], 30, FALSE))</f>
        <v>--</v>
      </c>
      <c r="P301" s="7" t="str">
        <f>IF(D301="No", "Not discussed on USFS. ", IF(VLOOKUP(A301, [1]!Table9[#All], 31, FALSE)="--", "--",  _xlfn.CONCAT(A301, " (", VLOOKUP(A301, [1]!Table9[#All], 11, FALSE), "; Habitat description: ", C301, ") - Within 1-mi of a CNDDB/SCE/USFS occurrence record (", VLOOKUP(A301, [1]!Table9[#All], 31, FALSE), "). " )))</f>
        <v xml:space="preserve">Not discussed on USFS. </v>
      </c>
      <c r="Q301" s="6" t="str">
        <f>IF(D301="No", "Not discussed on USFS. ", IF(VLOOKUP(A301, [1]!Table9[#All], 31, FALSE)="--", "--",  VLOOKUP(A301, [1]!Table9[#All], 32, FALSE)))</f>
        <v xml:space="preserve">Not discussed on USFS. </v>
      </c>
      <c r="R301" s="6" t="str">
        <f>IF(D301="No", "Not discussed on USFS. ", IF(VLOOKUP(A301, [1]!Table9[#All], 31, FALSE)="--", "--", VLOOKUP(A301, [1]!Table9[#All], 33, FALSE)))</f>
        <v xml:space="preserve">Not discussed on USFS. </v>
      </c>
      <c r="S301" s="9" t="s">
        <v>2</v>
      </c>
      <c r="T301" s="8" t="s">
        <v>2</v>
      </c>
      <c r="U301" s="8" t="s">
        <v>2</v>
      </c>
      <c r="V301" s="7" t="s">
        <v>2</v>
      </c>
      <c r="W301" s="6" t="s">
        <v>2</v>
      </c>
      <c r="X301" s="6" t="s">
        <v>2</v>
      </c>
    </row>
    <row r="302" spans="1:24" ht="180" x14ac:dyDescent="0.2">
      <c r="A302" s="20" t="s">
        <v>2074</v>
      </c>
      <c r="B302" s="20" t="str">
        <f>VLOOKUP(A302, [1]!Table9[#All], 2, FALSE)</f>
        <v>Plagiobothrys strictus</v>
      </c>
      <c r="C302" s="18" t="str">
        <f>VLOOKUP(A302, [1]!Table9[#All], 13, FALSE)</f>
        <v>springs, meadows</v>
      </c>
      <c r="D302" s="17" t="str">
        <f>IF(ISNUMBER(SEARCH("1",VLOOKUP(A302, [1]!Table9[#All], 4, FALSE))), "Yes", "No")</f>
        <v>Yes</v>
      </c>
      <c r="E302" s="16" t="str">
        <f>VLOOKUP(A302, [1]!Table9[#All], 3, FALSE)</f>
        <v>Plant</v>
      </c>
      <c r="F302" s="15" t="str">
        <f>VLOOKUP(A302, [1]!Table9[#All], 26, FALSE)</f>
        <v>Formula</v>
      </c>
      <c r="G302" s="15" t="str">
        <f>IF(D302="No", "--",VLOOKUP(A302, [1]!Table9[#All], 25, FALSE))</f>
        <v>Work area</v>
      </c>
      <c r="H302" s="14" t="str">
        <f>IF(D302="No", "Not discussed on USFS. ", VLOOKUP(A302, [1]!Table9[#All], 24, FALSE))</f>
        <v>--</v>
      </c>
      <c r="I302" s="14" t="str">
        <f>IF(NOT(ISBLANK(#REF!)),  "Pre-activity Survey Required", "")</f>
        <v>Pre-activity Survey Required</v>
      </c>
      <c r="J302" s="13" t="str">
        <f>IF(D302="No", "Not discussed on USFS. ", _xlfn.CONCAT(A302, " (", VLOOKUP(A302, [1]!Table9[#All], 11, FALSE), "; Habitat description: ", C302, ") - Within 1-mi of a CNDDB/SCE/USFS occurrence record (", VLOOKUP(A302, [1]!Table9[#All], 34, FALSE), "). " ))</f>
        <v xml:space="preserve">Calistoga popcornflower (FE; ST; CRPR 1B.1, Blooming Period: Mar - Jun; Habitat description: springs, meadows) - Within 1-mi of a CNDDB/SCE/USFS occurrence record (unsuitable habitat). </v>
      </c>
      <c r="K302" s="10" t="str">
        <f>IF(D302="No", "-- ", VLOOKUP(A302, [1]!Table9[#All], 35, FALSE))</f>
        <v xml:space="preserve">RPM Plant 1; 
Standard OMP BMPs. </v>
      </c>
      <c r="L302" s="12" t="str">
        <f>IF(D302="No", "--", VLOOKUP(A302, [1]!Table9[#All], 28, FALSE))</f>
        <v>IIB</v>
      </c>
      <c r="M302" s="11" t="str">
        <f>IF(D302="No", "Not discussed on USFS. ", _xlfn.CONCAT(A302, " (", VLOOKUP(A302, [1]!Table9[#All], 11, FALSE), "; Habitat description: ", C302, ") - Within 1-mi of a CNDDB/SCE/USFS occurrence record (", VLOOKUP(A302, [1]!Table9[#All], 27, FALSE), "). " ))</f>
        <v xml:space="preserve">Calistoga popcornflower (FE; ST; CRPR 1B.1, Blooming Period: Mar - Jun; Habitat description: springs, meadows) - Within 1-mi of a CNDDB/SCE/USFS occurrence record (habitat present). </v>
      </c>
      <c r="N302" s="10" t="str">
        <f>IF(D302="No", "-- ", VLOOKUP(A302, [1]!Table9[#All], 29, FALSE))</f>
        <v xml:space="preserve">RPM Plant-1-4; 
General Measures and Standard OMP BMPs. </v>
      </c>
      <c r="O302" s="10" t="str">
        <f>IF(D302="No", "--", VLOOKUP(A302, [1]!Table9[#All], 30, FALSE))</f>
        <v xml:space="preserve">Rare Plant Survey and Avoidance (Calistoga popcornflower): A qualified botanist will conduct a rare plant survey for Calistoga popcornflower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(Calistoga popcornflower): Schedule all work in the year rare plant surveys are conducted. Work can occur only after rare plant surveys occur. If work gets delayed for a subsequent year, contact Environmental Services Department. 
General Measures and Standard OMP BMPs. </v>
      </c>
      <c r="P302" s="7" t="str">
        <f>IF(D302="No", "Not discussed on USFS. ", IF(VLOOKUP(A302, [1]!Table9[#All], 31, FALSE)="--", "--",  _xlfn.CONCAT(A302, " (", VLOOKUP(A302, [1]!Table9[#All], 11, FALSE), "; Habitat description: ", C302, ") - Within 1-mi of a CNDDB/SCE/USFS occurrence record (", VLOOKUP(A302, [1]!Table9[#All], 31, FALSE), "). " )))</f>
        <v>--</v>
      </c>
      <c r="Q302" s="6" t="str">
        <f>IF(D302="No", "Not discussed on USFS. ", IF(VLOOKUP(A302, [1]!Table9[#All], 31, FALSE)="--", "--",  VLOOKUP(A302, [1]!Table9[#All], 32, FALSE)))</f>
        <v>--</v>
      </c>
      <c r="R302" s="6" t="str">
        <f>IF(D302="No", "Not discussed on USFS. ", IF(VLOOKUP(A302, [1]!Table9[#All], 31, FALSE)="--", "--", VLOOKUP(A302, [1]!Table9[#All], 33, FALSE)))</f>
        <v>--</v>
      </c>
      <c r="S302" s="9" t="s">
        <v>2</v>
      </c>
      <c r="T302" s="8" t="s">
        <v>2</v>
      </c>
      <c r="U302" s="8" t="s">
        <v>2</v>
      </c>
      <c r="V302" s="7" t="s">
        <v>2</v>
      </c>
      <c r="W302" s="6" t="s">
        <v>2</v>
      </c>
      <c r="X302" s="6" t="s">
        <v>2</v>
      </c>
    </row>
    <row r="303" spans="1:24" ht="48" x14ac:dyDescent="0.2">
      <c r="A303" s="20" t="s">
        <v>2073</v>
      </c>
      <c r="B303" s="20" t="str">
        <f>VLOOKUP(A303, [1]!Table9[#All], 2, FALSE)</f>
        <v>Calochortus syntrophus</v>
      </c>
      <c r="C303" s="18" t="str">
        <f>VLOOKUP(A303, [1]!Table9[#All], 13, FALSE)</f>
        <v>cismontane woodland, grassland</v>
      </c>
      <c r="D303" s="17" t="str">
        <f>IF(ISNUMBER(SEARCH("1",VLOOKUP(A303, [1]!Table9[#All], 4, FALSE))), "Yes", "No")</f>
        <v>No</v>
      </c>
      <c r="E303" s="16" t="str">
        <f>VLOOKUP(A303, [1]!Table9[#All], 3, FALSE)</f>
        <v>Plant</v>
      </c>
      <c r="F303" s="15" t="str">
        <f>VLOOKUP(A303, [1]!Table9[#All], 26, FALSE)</f>
        <v>Formula</v>
      </c>
      <c r="G303" s="15" t="str">
        <f>IF(D303="No", "--",VLOOKUP(A303, [1]!Table9[#All], 25, FALSE))</f>
        <v>--</v>
      </c>
      <c r="H303" s="14" t="str">
        <f>IF(D303="No", "Not discussed on USFS. ", VLOOKUP(A303, [1]!Table9[#All], 24, FALSE))</f>
        <v xml:space="preserve">Not discussed on USFS. </v>
      </c>
      <c r="I303" s="14" t="str">
        <f>IF(NOT(ISBLANK(#REF!)),  "Pre-activity Survey Required", "")</f>
        <v>Pre-activity Survey Required</v>
      </c>
      <c r="J303" s="13" t="str">
        <f>IF(D303="No", "Not discussed on USFS. ", _xlfn.CONCAT(A303, " (", VLOOKUP(A303, [1]!Table9[#All], 11, FALSE), "; Habitat description: ", C303, ") - Within 1-mi of a CNDDB/SCE/USFS occurrence record (", VLOOKUP(A303, [1]!Table9[#All], 34, FALSE), "). " ))</f>
        <v xml:space="preserve">Not discussed on USFS. </v>
      </c>
      <c r="K303" s="10" t="str">
        <f>IF(D303="No", "-- ", VLOOKUP(A303, [1]!Table9[#All], 35, FALSE))</f>
        <v xml:space="preserve">-- </v>
      </c>
      <c r="L303" s="12" t="str">
        <f>IF(D303="No", "--", VLOOKUP(A303, [1]!Table9[#All], 28, FALSE))</f>
        <v>--</v>
      </c>
      <c r="M303" s="11" t="str">
        <f>IF(D303="No", "Not discussed on USFS. ", _xlfn.CONCAT(A303, " (", VLOOKUP(A303, [1]!Table9[#All], 11, FALSE), "; Habitat description: ", C303, ") - Within 1-mi of a CNDDB/SCE/USFS occurrence record (", VLOOKUP(A303, [1]!Table9[#All], 27, FALSE), "). " ))</f>
        <v xml:space="preserve">Not discussed on USFS. </v>
      </c>
      <c r="N303" s="10" t="str">
        <f>IF(D303="No", "-- ", VLOOKUP(A303, [1]!Table9[#All], 29, FALSE))</f>
        <v xml:space="preserve">-- </v>
      </c>
      <c r="O303" s="10" t="str">
        <f>IF(D303="No", "--", VLOOKUP(A303, [1]!Table9[#All], 30, FALSE))</f>
        <v>--</v>
      </c>
      <c r="P303" s="7" t="str">
        <f>IF(D303="No", "Not discussed on USFS. ", IF(VLOOKUP(A303, [1]!Table9[#All], 31, FALSE)="--", "--",  _xlfn.CONCAT(A303, " (", VLOOKUP(A303, [1]!Table9[#All], 11, FALSE), "; Habitat description: ", C303, ") - Within 1-mi of a CNDDB/SCE/USFS occurrence record (", VLOOKUP(A303, [1]!Table9[#All], 31, FALSE), "). " )))</f>
        <v xml:space="preserve">Not discussed on USFS. </v>
      </c>
      <c r="Q303" s="6" t="str">
        <f>IF(D303="No", "Not discussed on USFS. ", IF(VLOOKUP(A303, [1]!Table9[#All], 31, FALSE)="--", "--",  VLOOKUP(A303, [1]!Table9[#All], 32, FALSE)))</f>
        <v xml:space="preserve">Not discussed on USFS. </v>
      </c>
      <c r="R303" s="6" t="str">
        <f>IF(D303="No", "Not discussed on USFS. ", IF(VLOOKUP(A303, [1]!Table9[#All], 31, FALSE)="--", "--", VLOOKUP(A303, [1]!Table9[#All], 33, FALSE)))</f>
        <v xml:space="preserve">Not discussed on USFS. </v>
      </c>
      <c r="S303" s="9" t="s">
        <v>2</v>
      </c>
      <c r="T303" s="8" t="s">
        <v>2</v>
      </c>
      <c r="U303" s="8" t="s">
        <v>2</v>
      </c>
      <c r="V303" s="7" t="s">
        <v>2</v>
      </c>
      <c r="W303" s="6" t="s">
        <v>2</v>
      </c>
      <c r="X303" s="6" t="s">
        <v>2</v>
      </c>
    </row>
    <row r="304" spans="1:24" ht="60" x14ac:dyDescent="0.2">
      <c r="A304" s="20" t="s">
        <v>2072</v>
      </c>
      <c r="B304" s="20" t="str">
        <f>VLOOKUP(A304, [1]!Table9[#All], 2, FALSE)</f>
        <v>Speyeria callippe callippe</v>
      </c>
      <c r="C304" s="18" t="str">
        <f>VLOOKUP(A304, [1]!Table9[#All], 13, FALSE)</f>
        <v>grassland and adjacent habitats</v>
      </c>
      <c r="D304" s="17" t="str">
        <f>IF(ISNUMBER(SEARCH("1",VLOOKUP(A304, [1]!Table9[#All], 4, FALSE))), "Yes", "No")</f>
        <v>Yes</v>
      </c>
      <c r="E304" s="16" t="str">
        <f>VLOOKUP(A304, [1]!Table9[#All], 3, FALSE)</f>
        <v>Invertebrate</v>
      </c>
      <c r="F304" s="15" t="str">
        <f>VLOOKUP(A304, [1]!Table9[#All], 26, FALSE)</f>
        <v>Formula</v>
      </c>
      <c r="G304" s="15" t="str">
        <f>IF(D304="No", "--",VLOOKUP(A304, [1]!Table9[#All], 25, FALSE))</f>
        <v>Work area</v>
      </c>
      <c r="H304" s="14" t="str">
        <f>IF(D304="No", "Not discussed on USFS. ", VLOOKUP(A304, [1]!Table9[#All], 24, FALSE))</f>
        <v>Contact PM if occurring on USFS</v>
      </c>
      <c r="I304" s="14" t="str">
        <f>IF(NOT(ISBLANK(#REF!)),  "Pre-activity Survey Required", "")</f>
        <v>Pre-activity Survey Required</v>
      </c>
      <c r="J304" s="13" t="str">
        <f>IF(D304="No", "Not discussed on USFS. ", _xlfn.CONCAT(A304, " (", VLOOKUP(A304, [1]!Table9[#All], 11, FALSE), "; Habitat description: ", C304, ") - Within 1-mi of a CNDDB/SCE/USFS occurrence record (", VLOOKUP(A304, [1]!Table9[#All], 34, FALSE), "). " ))</f>
        <v xml:space="preserve">callippe silverspot butterfly (FE; Habitat description: grassland and adjacent habitats) - Within 1-mi of a CNDDB/SCE/USFS occurrence record (unsuitable habitat). </v>
      </c>
      <c r="K304" s="10" t="str">
        <f>IF(D304="No", "-- ", VLOOKUP(A304, [1]!Table9[#All], 35, FALSE))</f>
        <v>Standard OMP BMPs.</v>
      </c>
      <c r="L304" s="12" t="str">
        <f>IF(D304="No", "--", VLOOKUP(A304, [1]!Table9[#All], 28, FALSE))</f>
        <v>IIB</v>
      </c>
      <c r="M304" s="11" t="str">
        <f>IF(D304="No", "Not discussed on USFS. ", _xlfn.CONCAT(A304, " (", VLOOKUP(A304, [1]!Table9[#All], 11, FALSE), "; Habitat description: ", C304, ") - Within 1-mi of a CNDDB/SCE/USFS occurrence record (", VLOOKUP(A304, [1]!Table9[#All], 27, FALSE), "). " ))</f>
        <v xml:space="preserve">callippe silverspot butterfly (FE; Habitat description: grassland and adjacent habitats) - Within 1-mi of a CNDDB/SCE/USFS occurrence record (habitat present). </v>
      </c>
      <c r="N304" s="10" t="str">
        <f>IF(D304="No", "-- ", VLOOKUP(A304, [1]!Table9[#All], 29, FALSE))</f>
        <v>Contact PM if occurring on USFS</v>
      </c>
      <c r="O304" s="10" t="str">
        <f>IF(D304="No", "--", VLOOKUP(A304, [1]!Table9[#All], 30, FALSE))</f>
        <v>Contact PM if occurring on USFS</v>
      </c>
      <c r="P304" s="7" t="str">
        <f>IF(D304="No", "Not discussed on USFS. ", IF(VLOOKUP(A304, [1]!Table9[#All], 31, FALSE)="--", "--",  _xlfn.CONCAT(A304, " (", VLOOKUP(A304, [1]!Table9[#All], 11, FALSE), "; Habitat description: ", C304, ") - Within 1-mi of a CNDDB/SCE/USFS occurrence record (", VLOOKUP(A304, [1]!Table9[#All], 31, FALSE), "). " )))</f>
        <v>--</v>
      </c>
      <c r="Q304" s="6" t="str">
        <f>IF(D304="No", "Not discussed on USFS. ", IF(VLOOKUP(A304, [1]!Table9[#All], 31, FALSE)="--", "--",  VLOOKUP(A304, [1]!Table9[#All], 32, FALSE)))</f>
        <v>--</v>
      </c>
      <c r="R304" s="6" t="str">
        <f>IF(D304="No", "Not discussed on USFS. ", IF(VLOOKUP(A304, [1]!Table9[#All], 31, FALSE)="--", "--", VLOOKUP(A304, [1]!Table9[#All], 33, FALSE)))</f>
        <v>--</v>
      </c>
      <c r="S304" s="9" t="s">
        <v>2</v>
      </c>
      <c r="T304" s="8" t="s">
        <v>2</v>
      </c>
      <c r="U304" s="8" t="s">
        <v>2</v>
      </c>
      <c r="V304" s="7" t="s">
        <v>2</v>
      </c>
      <c r="W304" s="6" t="s">
        <v>2</v>
      </c>
      <c r="X304" s="6" t="s">
        <v>2</v>
      </c>
    </row>
    <row r="305" spans="1:24" ht="168" x14ac:dyDescent="0.2">
      <c r="A305" s="20" t="s">
        <v>2071</v>
      </c>
      <c r="B305" s="20" t="str">
        <f>VLOOKUP(A305, [1]!Table9[#All], 2, FALSE)</f>
        <v>Chlorogalum purpureum var. reductum</v>
      </c>
      <c r="C305" s="18" t="str">
        <f>VLOOKUP(A305, [1]!Table9[#All], 13, FALSE)</f>
        <v>serpentine woodlands</v>
      </c>
      <c r="D305" s="17" t="str">
        <f>IF(ISNUMBER(SEARCH("1",VLOOKUP(A305, [1]!Table9[#All], 4, FALSE))), "Yes", "No")</f>
        <v>Yes</v>
      </c>
      <c r="E305" s="16" t="str">
        <f>VLOOKUP(A305, [1]!Table9[#All], 3, FALSE)</f>
        <v>Plant</v>
      </c>
      <c r="F305" s="15" t="str">
        <f>VLOOKUP(A305, [1]!Table9[#All], 26, FALSE)</f>
        <v>Formula</v>
      </c>
      <c r="G305" s="15" t="str">
        <f>IF(D305="No", "--",VLOOKUP(A305, [1]!Table9[#All], 25, FALSE))</f>
        <v>Work area</v>
      </c>
      <c r="H305" s="14" t="str">
        <f>IF(D305="No", "Not discussed on USFS. ", VLOOKUP(A305, [1]!Table9[#All], 24, FALSE))</f>
        <v>--</v>
      </c>
      <c r="I305" s="14" t="str">
        <f>IF(NOT(ISBLANK(#REF!)),  "Pre-activity Survey Required", "")</f>
        <v>Pre-activity Survey Required</v>
      </c>
      <c r="J305" s="13" t="str">
        <f>IF(D305="No", "Not discussed on USFS. ", _xlfn.CONCAT(A305, " (", VLOOKUP(A305, [1]!Table9[#All], 11, FALSE), "; Habitat description: ", C305, ") - Within 1-mi of a CNDDB/SCE/USFS occurrence record (", VLOOKUP(A305, [1]!Table9[#All], 34, FALSE), "). " ))</f>
        <v xml:space="preserve">Camatta Canyon amole (FT; SR; CRPR 1B.1, Blooming Period: May - Jun; Habitat description: serpentine woodlands) - Within 1-mi of a CNDDB/SCE/USFS occurrence record (unsuitable habitat). </v>
      </c>
      <c r="K305" s="10" t="str">
        <f>IF(D305="No", "-- ", VLOOKUP(A305, [1]!Table9[#All], 35, FALSE))</f>
        <v xml:space="preserve">RPM Plant 1; 
Standard OMP BMPs. </v>
      </c>
      <c r="L305" s="12" t="str">
        <f>IF(D305="No", "--", VLOOKUP(A305, [1]!Table9[#All], 28, FALSE))</f>
        <v>IIB</v>
      </c>
      <c r="M305" s="11" t="str">
        <f>IF(D305="No", "Not discussed on USFS. ", _xlfn.CONCAT(A305, " (", VLOOKUP(A305, [1]!Table9[#All], 11, FALSE), "; Habitat description: ", C305, ") - Within 1-mi of a CNDDB/SCE/USFS occurrence record (", VLOOKUP(A305, [1]!Table9[#All], 27, FALSE), "). " ))</f>
        <v xml:space="preserve">Camatta Canyon amole (FT; SR; CRPR 1B.1, Blooming Period: May - Jun; Habitat description: serpentine woodlands) - Within 1-mi of a CNDDB/SCE/USFS occurrence record (habitat present). </v>
      </c>
      <c r="N305" s="10" t="str">
        <f>IF(D305="No", "-- ", VLOOKUP(A305, [1]!Table9[#All], 29, FALSE))</f>
        <v xml:space="preserve">RPM Plant-1-4; 
General Measures and Standard OMP BMPs. </v>
      </c>
      <c r="O305" s="10" t="str">
        <f>IF(D305="No", "--", VLOOKUP(A305, [1]!Table9[#All], 30, FALSE))</f>
        <v xml:space="preserve">Rare Plant Survey and Avoidance (Camatta Canyon amole): A qualified botanist will conduct a rare plant survey for Camatta Canyon amole within blooming season, verified by a reference population. All federally-listed plants within 100 feet of the work area will be flagged for avoidance. Coordination with Environmental Services Department will be required if full avoidance cannot be achieved. 
Schedule Limitation (Camatta Canyon amole): Schedule all work in the year rare plant surveys are conducted. Work can occur only after rare plant surveys occur. If work gets delayed for a subsequent year, contact Environmental Services Department. 
General Measures and Standard OMP BMPs. </v>
      </c>
      <c r="P305" s="7" t="str">
        <f>IF(D305="No", "Not discussed on USFS. ", IF(VLOOKUP(A305, [1]!Table9[#All], 31, FALSE)="--", "--",  _xlfn.CONCAT(A305, " (", VLOOKUP(A305, [1]!Table9[#All], 11, FALSE), "; Habitat description: ", C305, ") - Within 1-mi of a CNDDB/SCE/USFS occurrence record (", VLOOKUP(A305, [1]!Table9[#All], 31, FALSE), "). " )))</f>
        <v>--</v>
      </c>
      <c r="Q305" s="6" t="str">
        <f>IF(D305="No", "Not discussed on USFS. ", IF(VLOOKUP(A305, [1]!Table9[#All], 31, FALSE)="--", "--",  VLOOKUP(A305, [1]!Table9[#All], 32, FALSE)))</f>
        <v>--</v>
      </c>
      <c r="R305" s="6" t="str">
        <f>IF(D305="No", "Not discussed on USFS. ", IF(VLOOKUP(A305, [1]!Table9[#All], 31, FALSE)="--", "--", VLOOKUP(A305, [1]!Table9[#All], 33, FALSE)))</f>
        <v>--</v>
      </c>
      <c r="S305" s="9" t="s">
        <v>2</v>
      </c>
      <c r="T305" s="8" t="s">
        <v>2</v>
      </c>
      <c r="U305" s="8" t="s">
        <v>2</v>
      </c>
      <c r="V305" s="7" t="s">
        <v>2</v>
      </c>
      <c r="W305" s="6" t="s">
        <v>2</v>
      </c>
      <c r="X305" s="6" t="s">
        <v>2</v>
      </c>
    </row>
    <row r="306" spans="1:24" ht="156" x14ac:dyDescent="0.2">
      <c r="A306" s="20" t="s">
        <v>2070</v>
      </c>
      <c r="B306" s="20" t="str">
        <f>VLOOKUP(A306, [1]!Table9[#All], 2, FALSE)</f>
        <v>Calystegia subacaulis ssp. episcopalis</v>
      </c>
      <c r="C306" s="18" t="str">
        <f>VLOOKUP(A306, [1]!Table9[#All], 13, FALSE)</f>
        <v xml:space="preserve">coastal dunes, terraces, swales, slopes, and ridges, in </v>
      </c>
      <c r="D306" s="17" t="str">
        <f>IF(ISNUMBER(SEARCH("1",VLOOKUP(A306, [1]!Table9[#All], 4, FALSE))), "Yes", "No")</f>
        <v>Yes</v>
      </c>
      <c r="E306" s="16" t="str">
        <f>VLOOKUP(A306, [1]!Table9[#All], 3, FALSE)</f>
        <v>Plant</v>
      </c>
      <c r="F306" s="15" t="str">
        <f>VLOOKUP(A306, [1]!Table9[#All], 26, FALSE)</f>
        <v>Formula</v>
      </c>
      <c r="G306" s="15" t="str">
        <f>IF(D306="No", "--",VLOOKUP(A306, [1]!Table9[#All], 25, FALSE))</f>
        <v>Work area</v>
      </c>
      <c r="H306" s="14" t="str">
        <f>IF(D306="No", "Not discussed on USFS. ", VLOOKUP(A306, [1]!Table9[#All], 24, FALSE))</f>
        <v xml:space="preserve">Only discussed in INF, if reviewing INF apply same RPM's and language as other CRPR 1/2 plant receive. </v>
      </c>
      <c r="I306" s="14" t="str">
        <f>IF(NOT(ISBLANK(#REF!)),  "Pre-activity Survey Required", "")</f>
        <v>Pre-activity Survey Required</v>
      </c>
      <c r="J306" s="13" t="str">
        <f>IF(D306="No", "Not discussed on USFS. ", _xlfn.CONCAT(A306, " (", VLOOKUP(A306, [1]!Table9[#All], 11, FALSE), "; Habitat description: ", C306, ") - Within 1-mi of a CNDDB/SCE/USFS occurrence record (", VLOOKUP(A306, [1]!Table9[#All], 34, FALSE), "). " ))</f>
        <v xml:space="preserve">Cambria morning-glory (INF:SCC; CRPR 4.2, Blooming Period: Apr - Jun; Habitat description: coastal dunes, terraces, swales, slopes, and ridges, in ) - Within 1-mi of a CNDDB/SCE/USFS occurrence record (unsuitable habitat). </v>
      </c>
      <c r="K306" s="10" t="str">
        <f>IF(D306="No", "-- ", VLOOKUP(A306, [1]!Table9[#All], 35, FALSE))</f>
        <v>Standard OMP BMPs.</v>
      </c>
      <c r="L306" s="12" t="str">
        <f>IF(D306="No", "--", VLOOKUP(A306, [1]!Table9[#All], 28, FALSE))</f>
        <v>IIB</v>
      </c>
      <c r="M306" s="11" t="str">
        <f>IF(D306="No", "Not discussed on USFS. ", _xlfn.CONCAT(A306, " (", VLOOKUP(A306, [1]!Table9[#All], 11, FALSE), "; Habitat description: ", C306, ") - Within 1-mi of a CNDDB/SCE/USFS occurrence record (", VLOOKUP(A306, [1]!Table9[#All], 27, FALSE), "). " ))</f>
        <v xml:space="preserve">Cambria morning-glory (INF:SCC; CRPR 4.2, Blooming Period: Apr - Jun; Habitat description: coastal dunes, terraces, swales, slopes, and ridges, in ) - Within 1-mi of a CNDDB/SCE/USFS occurrence record (habitat present). </v>
      </c>
      <c r="N306" s="10" t="str">
        <f>IF(D306="No", "-- ", VLOOKUP(A306, [1]!Table9[#All], 29, FALSE))</f>
        <v xml:space="preserve">BE BMP Plant-1(a)(c-d); 
General Measures and Standard OMP BMPs. </v>
      </c>
      <c r="O306" s="10" t="str">
        <f>IF(D306="No", "--", VLOOKUP(A306, [1]!Table9[#All], 30, FALSE))</f>
        <v xml:space="preserve">Pre-Activity Survey (Cambria morning-glory): A biological survey is required. 
FSS Plant Avoidance (Cambria morning-glory): If Cambria morning-glory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06" s="7" t="str">
        <f>IF(D306="No", "Not discussed on USFS. ", IF(VLOOKUP(A306, [1]!Table9[#All], 31, FALSE)="--", "--",  _xlfn.CONCAT(A306, " (", VLOOKUP(A306, [1]!Table9[#All], 11, FALSE), "; Habitat description: ", C306, ") - Within 1-mi of a CNDDB/SCE/USFS occurrence record (", VLOOKUP(A306, [1]!Table9[#All], 31, FALSE), "). " )))</f>
        <v>--</v>
      </c>
      <c r="Q306" s="6" t="str">
        <f>IF(D306="No", "Not discussed on USFS. ", IF(VLOOKUP(A306, [1]!Table9[#All], 31, FALSE)="--", "--",  VLOOKUP(A306, [1]!Table9[#All], 32, FALSE)))</f>
        <v>--</v>
      </c>
      <c r="R306" s="6" t="str">
        <f>IF(D306="No", "Not discussed on USFS. ", IF(VLOOKUP(A306, [1]!Table9[#All], 31, FALSE)="--", "--", VLOOKUP(A306, [1]!Table9[#All], 33, FALSE)))</f>
        <v>--</v>
      </c>
      <c r="S306" s="9" t="s">
        <v>2</v>
      </c>
      <c r="T306" s="8" t="s">
        <v>2</v>
      </c>
      <c r="U306" s="8" t="s">
        <v>2</v>
      </c>
      <c r="V306" s="7" t="s">
        <v>2</v>
      </c>
      <c r="W306" s="6" t="s">
        <v>2</v>
      </c>
      <c r="X306" s="6" t="s">
        <v>2</v>
      </c>
    </row>
    <row r="307" spans="1:24" ht="48" x14ac:dyDescent="0.2">
      <c r="A307" s="20" t="s">
        <v>2069</v>
      </c>
      <c r="B307" s="20" t="str">
        <f>VLOOKUP(A307, [1]!Table9[#All], 2, FALSE)</f>
        <v>Geothallus tuberosus</v>
      </c>
      <c r="C307" s="18" t="str">
        <f>VLOOKUP(A307, [1]!Table9[#All], 13, FALSE)</f>
        <v>coastal scrub, vernal pools; wet soil</v>
      </c>
      <c r="D307" s="17" t="str">
        <f>IF(ISNUMBER(SEARCH("1",VLOOKUP(A307, [1]!Table9[#All], 4, FALSE))), "Yes", "No")</f>
        <v>No</v>
      </c>
      <c r="E307" s="16" t="str">
        <f>VLOOKUP(A307, [1]!Table9[#All], 3, FALSE)</f>
        <v>Plant</v>
      </c>
      <c r="F307" s="15" t="str">
        <f>VLOOKUP(A307, [1]!Table9[#All], 26, FALSE)</f>
        <v>Formula</v>
      </c>
      <c r="G307" s="15" t="str">
        <f>IF(D307="No", "--",VLOOKUP(A307, [1]!Table9[#All], 25, FALSE))</f>
        <v>--</v>
      </c>
      <c r="H307" s="14" t="str">
        <f>IF(D307="No", "Not discussed on USFS. ", VLOOKUP(A307, [1]!Table9[#All], 24, FALSE))</f>
        <v xml:space="preserve">Not discussed on USFS. </v>
      </c>
      <c r="I307" s="14" t="str">
        <f>IF(NOT(ISBLANK(#REF!)),  "Pre-activity Survey Required", "")</f>
        <v>Pre-activity Survey Required</v>
      </c>
      <c r="J307" s="13" t="str">
        <f>IF(D307="No", "Not discussed on USFS. ", _xlfn.CONCAT(A307, " (", VLOOKUP(A307, [1]!Table9[#All], 11, FALSE), "; Habitat description: ", C307, ") - Within 1-mi of a CNDDB/SCE/USFS occurrence record (", VLOOKUP(A307, [1]!Table9[#All], 34, FALSE), "). " ))</f>
        <v xml:space="preserve">Not discussed on USFS. </v>
      </c>
      <c r="K307" s="10" t="str">
        <f>IF(D307="No", "-- ", VLOOKUP(A307, [1]!Table9[#All], 35, FALSE))</f>
        <v xml:space="preserve">-- </v>
      </c>
      <c r="L307" s="12" t="str">
        <f>IF(D307="No", "--", VLOOKUP(A307, [1]!Table9[#All], 28, FALSE))</f>
        <v>--</v>
      </c>
      <c r="M307" s="11" t="str">
        <f>IF(D307="No", "Not discussed on USFS. ", _xlfn.CONCAT(A307, " (", VLOOKUP(A307, [1]!Table9[#All], 11, FALSE), "; Habitat description: ", C307, ") - Within 1-mi of a CNDDB/SCE/USFS occurrence record (", VLOOKUP(A307, [1]!Table9[#All], 27, FALSE), "). " ))</f>
        <v xml:space="preserve">Not discussed on USFS. </v>
      </c>
      <c r="N307" s="10" t="str">
        <f>IF(D307="No", "-- ", VLOOKUP(A307, [1]!Table9[#All], 29, FALSE))</f>
        <v xml:space="preserve">-- </v>
      </c>
      <c r="O307" s="10" t="str">
        <f>IF(D307="No", "--", VLOOKUP(A307, [1]!Table9[#All], 30, FALSE))</f>
        <v>--</v>
      </c>
      <c r="P307" s="7" t="str">
        <f>IF(D307="No", "Not discussed on USFS. ", IF(VLOOKUP(A307, [1]!Table9[#All], 31, FALSE)="--", "--",  _xlfn.CONCAT(A307, " (", VLOOKUP(A307, [1]!Table9[#All], 11, FALSE), "; Habitat description: ", C307, ") - Within 1-mi of a CNDDB/SCE/USFS occurrence record (", VLOOKUP(A307, [1]!Table9[#All], 31, FALSE), "). " )))</f>
        <v xml:space="preserve">Not discussed on USFS. </v>
      </c>
      <c r="Q307" s="6" t="str">
        <f>IF(D307="No", "Not discussed on USFS. ", IF(VLOOKUP(A307, [1]!Table9[#All], 31, FALSE)="--", "--",  VLOOKUP(A307, [1]!Table9[#All], 32, FALSE)))</f>
        <v xml:space="preserve">Not discussed on USFS. </v>
      </c>
      <c r="R307" s="6" t="str">
        <f>IF(D307="No", "Not discussed on USFS. ", IF(VLOOKUP(A307, [1]!Table9[#All], 31, FALSE)="--", "--", VLOOKUP(A307, [1]!Table9[#All], 33, FALSE)))</f>
        <v xml:space="preserve">Not discussed on USFS. </v>
      </c>
      <c r="S307" s="9" t="s">
        <v>2</v>
      </c>
      <c r="T307" s="8" t="s">
        <v>2</v>
      </c>
      <c r="U307" s="8" t="s">
        <v>2</v>
      </c>
      <c r="V307" s="7" t="s">
        <v>2</v>
      </c>
      <c r="W307" s="6" t="s">
        <v>2</v>
      </c>
      <c r="X307" s="6" t="s">
        <v>2</v>
      </c>
    </row>
    <row r="308" spans="1:24" ht="48" x14ac:dyDescent="0.2">
      <c r="A308" s="20" t="s">
        <v>2068</v>
      </c>
      <c r="B308" s="20" t="str">
        <f>VLOOKUP(A308, [1]!Table9[#All], 2, FALSE)</f>
        <v>Shepherdia canadensis</v>
      </c>
      <c r="C308" s="18" t="str">
        <f>VLOOKUP(A308, [1]!Table9[#All], 13, FALSE)</f>
        <v>streambanks, slopes, conifer forest</v>
      </c>
      <c r="D308" s="17" t="str">
        <f>IF(ISNUMBER(SEARCH("1",VLOOKUP(A308, [1]!Table9[#All], 4, FALSE))), "Yes", "No")</f>
        <v>No</v>
      </c>
      <c r="E308" s="16" t="str">
        <f>VLOOKUP(A308, [1]!Table9[#All], 3, FALSE)</f>
        <v>Plant</v>
      </c>
      <c r="F308" s="15" t="str">
        <f>VLOOKUP(A308, [1]!Table9[#All], 26, FALSE)</f>
        <v>Formula</v>
      </c>
      <c r="G308" s="15" t="str">
        <f>IF(D308="No", "--",VLOOKUP(A308, [1]!Table9[#All], 25, FALSE))</f>
        <v>--</v>
      </c>
      <c r="H308" s="14" t="str">
        <f>IF(D308="No", "Not discussed on USFS. ", VLOOKUP(A308, [1]!Table9[#All], 24, FALSE))</f>
        <v xml:space="preserve">Not discussed on USFS. </v>
      </c>
      <c r="I308" s="14" t="str">
        <f>IF(NOT(ISBLANK(#REF!)),  "Pre-activity Survey Required", "")</f>
        <v>Pre-activity Survey Required</v>
      </c>
      <c r="J308" s="13" t="str">
        <f>IF(D308="No", "Not discussed on USFS. ", _xlfn.CONCAT(A308, " (", VLOOKUP(A308, [1]!Table9[#All], 11, FALSE), "; Habitat description: ", C308, ") - Within 1-mi of a CNDDB/SCE/USFS occurrence record (", VLOOKUP(A308, [1]!Table9[#All], 34, FALSE), "). " ))</f>
        <v xml:space="preserve">Not discussed on USFS. </v>
      </c>
      <c r="K308" s="10" t="str">
        <f>IF(D308="No", "-- ", VLOOKUP(A308, [1]!Table9[#All], 35, FALSE))</f>
        <v xml:space="preserve">-- </v>
      </c>
      <c r="L308" s="12" t="str">
        <f>IF(D308="No", "--", VLOOKUP(A308, [1]!Table9[#All], 28, FALSE))</f>
        <v>--</v>
      </c>
      <c r="M308" s="11" t="str">
        <f>IF(D308="No", "Not discussed on USFS. ", _xlfn.CONCAT(A308, " (", VLOOKUP(A308, [1]!Table9[#All], 11, FALSE), "; Habitat description: ", C308, ") - Within 1-mi of a CNDDB/SCE/USFS occurrence record (", VLOOKUP(A308, [1]!Table9[#All], 27, FALSE), "). " ))</f>
        <v xml:space="preserve">Not discussed on USFS. </v>
      </c>
      <c r="N308" s="10" t="str">
        <f>IF(D308="No", "-- ", VLOOKUP(A308, [1]!Table9[#All], 29, FALSE))</f>
        <v xml:space="preserve">-- </v>
      </c>
      <c r="O308" s="10" t="str">
        <f>IF(D308="No", "--", VLOOKUP(A308, [1]!Table9[#All], 30, FALSE))</f>
        <v>--</v>
      </c>
      <c r="P308" s="7" t="str">
        <f>IF(D308="No", "Not discussed on USFS. ", IF(VLOOKUP(A308, [1]!Table9[#All], 31, FALSE)="--", "--",  _xlfn.CONCAT(A308, " (", VLOOKUP(A308, [1]!Table9[#All], 11, FALSE), "; Habitat description: ", C308, ") - Within 1-mi of a CNDDB/SCE/USFS occurrence record (", VLOOKUP(A308, [1]!Table9[#All], 31, FALSE), "). " )))</f>
        <v xml:space="preserve">Not discussed on USFS. </v>
      </c>
      <c r="Q308" s="6" t="str">
        <f>IF(D308="No", "Not discussed on USFS. ", IF(VLOOKUP(A308, [1]!Table9[#All], 31, FALSE)="--", "--",  VLOOKUP(A308, [1]!Table9[#All], 32, FALSE)))</f>
        <v xml:space="preserve">Not discussed on USFS. </v>
      </c>
      <c r="R308" s="6" t="str">
        <f>IF(D308="No", "Not discussed on USFS. ", IF(VLOOKUP(A308, [1]!Table9[#All], 31, FALSE)="--", "--", VLOOKUP(A308, [1]!Table9[#All], 33, FALSE)))</f>
        <v xml:space="preserve">Not discussed on USFS. </v>
      </c>
      <c r="S308" s="9" t="s">
        <v>2</v>
      </c>
      <c r="T308" s="8" t="s">
        <v>2</v>
      </c>
      <c r="U308" s="8" t="s">
        <v>2</v>
      </c>
      <c r="V308" s="7" t="s">
        <v>2</v>
      </c>
      <c r="W308" s="6" t="s">
        <v>2</v>
      </c>
      <c r="X308" s="6" t="s">
        <v>2</v>
      </c>
    </row>
    <row r="309" spans="1:24" ht="48" x14ac:dyDescent="0.2">
      <c r="A309" s="20" t="s">
        <v>2067</v>
      </c>
      <c r="B309" s="20" t="str">
        <f>VLOOKUP(A309, [1]!Table9[#All], 2, FALSE)</f>
        <v>Dudleya candelabrum</v>
      </c>
      <c r="C309" s="18" t="str">
        <f>VLOOKUP(A309, [1]!Table9[#All], 13, FALSE)</f>
        <v>open rocky places and north-facing slopes</v>
      </c>
      <c r="D309" s="17" t="str">
        <f>IF(ISNUMBER(SEARCH("1",VLOOKUP(A309, [1]!Table9[#All], 4, FALSE))), "Yes", "No")</f>
        <v>No</v>
      </c>
      <c r="E309" s="16" t="str">
        <f>VLOOKUP(A309, [1]!Table9[#All], 3, FALSE)</f>
        <v>Plant</v>
      </c>
      <c r="F309" s="15" t="str">
        <f>VLOOKUP(A309, [1]!Table9[#All], 26, FALSE)</f>
        <v>Formula</v>
      </c>
      <c r="G309" s="15" t="str">
        <f>IF(D309="No", "--",VLOOKUP(A309, [1]!Table9[#All], 25, FALSE))</f>
        <v>--</v>
      </c>
      <c r="H309" s="14" t="str">
        <f>IF(D309="No", "Not discussed on USFS. ", VLOOKUP(A309, [1]!Table9[#All], 24, FALSE))</f>
        <v xml:space="preserve">Not discussed on USFS. </v>
      </c>
      <c r="I309" s="14" t="str">
        <f>IF(NOT(ISBLANK(#REF!)),  "Pre-activity Survey Required", "")</f>
        <v>Pre-activity Survey Required</v>
      </c>
      <c r="J309" s="13" t="str">
        <f>IF(D309="No", "Not discussed on USFS. ", _xlfn.CONCAT(A309, " (", VLOOKUP(A309, [1]!Table9[#All], 11, FALSE), "; Habitat description: ", C309, ") - Within 1-mi of a CNDDB/SCE/USFS occurrence record (", VLOOKUP(A309, [1]!Table9[#All], 34, FALSE), "). " ))</f>
        <v xml:space="preserve">Not discussed on USFS. </v>
      </c>
      <c r="K309" s="10" t="str">
        <f>IF(D309="No", "-- ", VLOOKUP(A309, [1]!Table9[#All], 35, FALSE))</f>
        <v xml:space="preserve">-- </v>
      </c>
      <c r="L309" s="12" t="str">
        <f>IF(D309="No", "--", VLOOKUP(A309, [1]!Table9[#All], 28, FALSE))</f>
        <v>--</v>
      </c>
      <c r="M309" s="11" t="str">
        <f>IF(D309="No", "Not discussed on USFS. ", _xlfn.CONCAT(A309, " (", VLOOKUP(A309, [1]!Table9[#All], 11, FALSE), "; Habitat description: ", C309, ") - Within 1-mi of a CNDDB/SCE/USFS occurrence record (", VLOOKUP(A309, [1]!Table9[#All], 27, FALSE), "). " ))</f>
        <v xml:space="preserve">Not discussed on USFS. </v>
      </c>
      <c r="N309" s="10" t="str">
        <f>IF(D309="No", "-- ", VLOOKUP(A309, [1]!Table9[#All], 29, FALSE))</f>
        <v xml:space="preserve">-- </v>
      </c>
      <c r="O309" s="10" t="str">
        <f>IF(D309="No", "--", VLOOKUP(A309, [1]!Table9[#All], 30, FALSE))</f>
        <v>--</v>
      </c>
      <c r="P309" s="7" t="str">
        <f>IF(D309="No", "Not discussed on USFS. ", IF(VLOOKUP(A309, [1]!Table9[#All], 31, FALSE)="--", "--",  _xlfn.CONCAT(A309, " (", VLOOKUP(A309, [1]!Table9[#All], 11, FALSE), "; Habitat description: ", C309, ") - Within 1-mi of a CNDDB/SCE/USFS occurrence record (", VLOOKUP(A309, [1]!Table9[#All], 31, FALSE), "). " )))</f>
        <v xml:space="preserve">Not discussed on USFS. </v>
      </c>
      <c r="Q309" s="6" t="str">
        <f>IF(D309="No", "Not discussed on USFS. ", IF(VLOOKUP(A309, [1]!Table9[#All], 31, FALSE)="--", "--",  VLOOKUP(A309, [1]!Table9[#All], 32, FALSE)))</f>
        <v xml:space="preserve">Not discussed on USFS. </v>
      </c>
      <c r="R309" s="6" t="str">
        <f>IF(D309="No", "Not discussed on USFS. ", IF(VLOOKUP(A309, [1]!Table9[#All], 31, FALSE)="--", "--", VLOOKUP(A309, [1]!Table9[#All], 33, FALSE)))</f>
        <v xml:space="preserve">Not discussed on USFS. </v>
      </c>
      <c r="S309" s="9" t="s">
        <v>2</v>
      </c>
      <c r="T309" s="8" t="s">
        <v>2</v>
      </c>
      <c r="U309" s="8" t="s">
        <v>2</v>
      </c>
      <c r="V309" s="7" t="s">
        <v>2</v>
      </c>
      <c r="W309" s="6" t="s">
        <v>2</v>
      </c>
      <c r="X309" s="6" t="s">
        <v>2</v>
      </c>
    </row>
    <row r="310" spans="1:24" ht="64" x14ac:dyDescent="0.2">
      <c r="A310" s="20" t="s">
        <v>2066</v>
      </c>
      <c r="B310" s="20" t="str">
        <f>VLOOKUP(A310, [1]!Table9[#All], 2, FALSE)</f>
        <v>Draba cana</v>
      </c>
      <c r="C310" s="18" t="str">
        <f>VLOOKUP(A310, [1]!Table9[#All], 13, FALSE)</f>
        <v>subalpine to alpine meadows, tundra, rock crevices, outcrops</v>
      </c>
      <c r="D310" s="17" t="str">
        <f>IF(ISNUMBER(SEARCH("1",VLOOKUP(A310, [1]!Table9[#All], 4, FALSE))), "Yes", "No")</f>
        <v>No</v>
      </c>
      <c r="E310" s="16" t="str">
        <f>VLOOKUP(A310, [1]!Table9[#All], 3, FALSE)</f>
        <v>Plant</v>
      </c>
      <c r="F310" s="15" t="str">
        <f>VLOOKUP(A310, [1]!Table9[#All], 26, FALSE)</f>
        <v>Formula</v>
      </c>
      <c r="G310" s="15" t="str">
        <f>IF(D310="No", "--",VLOOKUP(A310, [1]!Table9[#All], 25, FALSE))</f>
        <v>--</v>
      </c>
      <c r="H310" s="14" t="str">
        <f>IF(D310="No", "Not discussed on USFS. ", VLOOKUP(A310, [1]!Table9[#All], 24, FALSE))</f>
        <v xml:space="preserve">Not discussed on USFS. </v>
      </c>
      <c r="I310" s="14" t="str">
        <f>IF(NOT(ISBLANK(#REF!)),  "Pre-activity Survey Required", "")</f>
        <v>Pre-activity Survey Required</v>
      </c>
      <c r="J310" s="13" t="str">
        <f>IF(D310="No", "Not discussed on USFS. ", _xlfn.CONCAT(A310, " (", VLOOKUP(A310, [1]!Table9[#All], 11, FALSE), "; Habitat description: ", C310, ") - Within 1-mi of a CNDDB/SCE/USFS occurrence record (", VLOOKUP(A310, [1]!Table9[#All], 34, FALSE), "). " ))</f>
        <v xml:space="preserve">Not discussed on USFS. </v>
      </c>
      <c r="K310" s="10" t="str">
        <f>IF(D310="No", "-- ", VLOOKUP(A310, [1]!Table9[#All], 35, FALSE))</f>
        <v xml:space="preserve">-- </v>
      </c>
      <c r="L310" s="12" t="str">
        <f>IF(D310="No", "--", VLOOKUP(A310, [1]!Table9[#All], 28, FALSE))</f>
        <v>--</v>
      </c>
      <c r="M310" s="11" t="str">
        <f>IF(D310="No", "Not discussed on USFS. ", _xlfn.CONCAT(A310, " (", VLOOKUP(A310, [1]!Table9[#All], 11, FALSE), "; Habitat description: ", C310, ") - Within 1-mi of a CNDDB/SCE/USFS occurrence record (", VLOOKUP(A310, [1]!Table9[#All], 27, FALSE), "). " ))</f>
        <v xml:space="preserve">Not discussed on USFS. </v>
      </c>
      <c r="N310" s="10" t="str">
        <f>IF(D310="No", "-- ", VLOOKUP(A310, [1]!Table9[#All], 29, FALSE))</f>
        <v xml:space="preserve">-- </v>
      </c>
      <c r="O310" s="10" t="str">
        <f>IF(D310="No", "--", VLOOKUP(A310, [1]!Table9[#All], 30, FALSE))</f>
        <v>--</v>
      </c>
      <c r="P310" s="7" t="str">
        <f>IF(D310="No", "Not discussed on USFS. ", IF(VLOOKUP(A310, [1]!Table9[#All], 31, FALSE)="--", "--",  _xlfn.CONCAT(A310, " (", VLOOKUP(A310, [1]!Table9[#All], 11, FALSE), "; Habitat description: ", C310, ") - Within 1-mi of a CNDDB/SCE/USFS occurrence record (", VLOOKUP(A310, [1]!Table9[#All], 31, FALSE), "). " )))</f>
        <v xml:space="preserve">Not discussed on USFS. </v>
      </c>
      <c r="Q310" s="6" t="str">
        <f>IF(D310="No", "Not discussed on USFS. ", IF(VLOOKUP(A310, [1]!Table9[#All], 31, FALSE)="--", "--",  VLOOKUP(A310, [1]!Table9[#All], 32, FALSE)))</f>
        <v xml:space="preserve">Not discussed on USFS. </v>
      </c>
      <c r="R310" s="6" t="str">
        <f>IF(D310="No", "Not discussed on USFS. ", IF(VLOOKUP(A310, [1]!Table9[#All], 31, FALSE)="--", "--", VLOOKUP(A310, [1]!Table9[#All], 33, FALSE)))</f>
        <v xml:space="preserve">Not discussed on USFS. </v>
      </c>
      <c r="S310" s="9" t="s">
        <v>2</v>
      </c>
      <c r="T310" s="8" t="s">
        <v>2</v>
      </c>
      <c r="U310" s="8" t="s">
        <v>2</v>
      </c>
      <c r="V310" s="7" t="s">
        <v>2</v>
      </c>
      <c r="W310" s="6" t="s">
        <v>2</v>
      </c>
      <c r="X310" s="6" t="s">
        <v>2</v>
      </c>
    </row>
    <row r="311" spans="1:24" ht="156" x14ac:dyDescent="0.2">
      <c r="A311" s="20" t="s">
        <v>2065</v>
      </c>
      <c r="B311" s="20" t="str">
        <f>VLOOKUP(A311, [1]!Table9[#All], 2, FALSE)</f>
        <v>Lewisia cantelovii</v>
      </c>
      <c r="C311" s="18" t="str">
        <f>VLOOKUP(A311, [1]!Table9[#All], 13, FALSE)</f>
        <v>cliff faces, rocky outcrops, riparian, seeps, chaparral, woodland, conifer forest</v>
      </c>
      <c r="D311" s="17" t="str">
        <f>IF(ISNUMBER(SEARCH("1",VLOOKUP(A311, [1]!Table9[#All], 4, FALSE))), "Yes", "No")</f>
        <v>Yes</v>
      </c>
      <c r="E311" s="16" t="str">
        <f>VLOOKUP(A311, [1]!Table9[#All], 3, FALSE)</f>
        <v>Plant</v>
      </c>
      <c r="F311" s="15" t="str">
        <f>VLOOKUP(A311, [1]!Table9[#All], 26, FALSE)</f>
        <v>Formula</v>
      </c>
      <c r="G311" s="15" t="str">
        <f>IF(D311="No", "--",VLOOKUP(A311, [1]!Table9[#All], 25, FALSE))</f>
        <v>Work area</v>
      </c>
      <c r="H311" s="14" t="str">
        <f>IF(D311="No", "Not discussed on USFS. ", VLOOKUP(A311, [1]!Table9[#All], 24, FALSE))</f>
        <v>--</v>
      </c>
      <c r="I311" s="14" t="str">
        <f>IF(NOT(ISBLANK(#REF!)),  "Pre-activity Survey Required", "")</f>
        <v>Pre-activity Survey Required</v>
      </c>
      <c r="J311" s="13" t="str">
        <f>IF(D311="No", "Not discussed on USFS. ", _xlfn.CONCAT(A311, " (", VLOOKUP(A311, [1]!Table9[#All], 11, FALSE), "; Habitat description: ", C311, ") - Within 1-mi of a CNDDB/SCE/USFS occurrence record (", VLOOKUP(A311, [1]!Table9[#All], 34, FALSE), "). " ))</f>
        <v xml:space="preserve">Cantelow's lewisia (FSS; BLM:S; CRPR 1B.2, Blooming Period: May - Oct; Habitat description: cliff faces, rocky outcrops, riparian, seeps, chaparral, woodland, conifer forest) - Within 1-mi of a CNDDB/SCE/USFS occurrence record (unsuitable habitat). </v>
      </c>
      <c r="K311" s="10" t="str">
        <f>IF(D311="No", "-- ", VLOOKUP(A311, [1]!Table9[#All], 35, FALSE))</f>
        <v>Standard OMP BMPs.</v>
      </c>
      <c r="L311" s="12" t="str">
        <f>IF(D311="No", "--", VLOOKUP(A311, [1]!Table9[#All], 28, FALSE))</f>
        <v>IIB</v>
      </c>
      <c r="M311" s="11" t="str">
        <f>IF(D311="No", "Not discussed on USFS. ", _xlfn.CONCAT(A311, " (", VLOOKUP(A311, [1]!Table9[#All], 11, FALSE), "; Habitat description: ", C311, ") - Within 1-mi of a CNDDB/SCE/USFS occurrence record (", VLOOKUP(A311, [1]!Table9[#All], 27, FALSE), "). " ))</f>
        <v xml:space="preserve">Cantelow's lewisia (FSS; BLM:S; CRPR 1B.2, Blooming Period: May - Oct; Habitat description: cliff faces, rocky outcrops, riparian, seeps, chaparral, woodland, conifer forest) - Within 1-mi of a CNDDB/SCE/USFS occurrence record (habitat present). </v>
      </c>
      <c r="N311" s="10" t="str">
        <f>IF(D311="No", "-- ", VLOOKUP(A311, [1]!Table9[#All], 29, FALSE))</f>
        <v xml:space="preserve">BE BMP Plant-1(a)(c-d); 
General Measures and Standard OMP BMPs. </v>
      </c>
      <c r="O311" s="10" t="str">
        <f>IF(D311="No", "--", VLOOKUP(A311, [1]!Table9[#All], 30, FALSE))</f>
        <v xml:space="preserve">Pre-Activity Survey (Cantelow's lewisia): A biological survey is required. 
FSS Plant Avoidance (Cantelow's lewisia): If Cantelow's lewisia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11" s="7" t="str">
        <f>IF(D311="No", "Not discussed on USFS. ", IF(VLOOKUP(A311, [1]!Table9[#All], 31, FALSE)="--", "--",  _xlfn.CONCAT(A311, " (", VLOOKUP(A311, [1]!Table9[#All], 11, FALSE), "; Habitat description: ", C311, ") - Within 1-mi of a CNDDB/SCE/USFS occurrence record (", VLOOKUP(A311, [1]!Table9[#All], 31, FALSE), "). " )))</f>
        <v>--</v>
      </c>
      <c r="Q311" s="6" t="str">
        <f>IF(D311="No", "Not discussed on USFS. ", IF(VLOOKUP(A311, [1]!Table9[#All], 31, FALSE)="--", "--",  VLOOKUP(A311, [1]!Table9[#All], 32, FALSE)))</f>
        <v>--</v>
      </c>
      <c r="R311" s="6" t="str">
        <f>IF(D311="No", "Not discussed on USFS. ", IF(VLOOKUP(A311, [1]!Table9[#All], 31, FALSE)="--", "--", VLOOKUP(A311, [1]!Table9[#All], 33, FALSE)))</f>
        <v>--</v>
      </c>
      <c r="S311" s="9" t="s">
        <v>2</v>
      </c>
      <c r="T311" s="8" t="s">
        <v>2</v>
      </c>
      <c r="U311" s="8" t="s">
        <v>2</v>
      </c>
      <c r="V311" s="7" t="s">
        <v>2</v>
      </c>
      <c r="W311" s="6" t="s">
        <v>2</v>
      </c>
      <c r="X311" s="6" t="s">
        <v>2</v>
      </c>
    </row>
    <row r="312" spans="1:24" ht="156" x14ac:dyDescent="0.2">
      <c r="A312" s="20" t="s">
        <v>2064</v>
      </c>
      <c r="B312" s="20" t="str">
        <f>VLOOKUP(A312, [1]!Table9[#All], 2, FALSE)</f>
        <v>Sedum paradisum ssp. paradisum</v>
      </c>
      <c r="C312" s="18" t="str">
        <f>VLOOKUP(A312, [1]!Table9[#All], 13, FALSE)</f>
        <v>dry to mesic outcrops, rocky slopes, lava flows, not on serpentine</v>
      </c>
      <c r="D312" s="17" t="str">
        <f>IF(ISNUMBER(SEARCH("1",VLOOKUP(A312, [1]!Table9[#All], 4, FALSE))), "Yes", "No")</f>
        <v>Yes</v>
      </c>
      <c r="E312" s="16" t="str">
        <f>VLOOKUP(A312, [1]!Table9[#All], 3, FALSE)</f>
        <v>Plant</v>
      </c>
      <c r="F312" s="15" t="str">
        <f>VLOOKUP(A312, [1]!Table9[#All], 26, FALSE)</f>
        <v>Formula</v>
      </c>
      <c r="G312" s="15" t="str">
        <f>IF(D312="No", "--",VLOOKUP(A312, [1]!Table9[#All], 25, FALSE))</f>
        <v>Work area</v>
      </c>
      <c r="H312" s="14" t="str">
        <f>IF(D312="No", "Not discussed on USFS. ", VLOOKUP(A312, [1]!Table9[#All], 24, FALSE))</f>
        <v>--</v>
      </c>
      <c r="I312" s="14" t="str">
        <f>IF(NOT(ISBLANK(#REF!)),  "Pre-activity Survey Required", "")</f>
        <v>Pre-activity Survey Required</v>
      </c>
      <c r="J312" s="13" t="str">
        <f>IF(D312="No", "Not discussed on USFS. ", _xlfn.CONCAT(A312, " (", VLOOKUP(A312, [1]!Table9[#All], 11, FALSE), "; Habitat description: ", C312, ") - Within 1-mi of a CNDDB/SCE/USFS occurrence record (", VLOOKUP(A312, [1]!Table9[#All], 34, FALSE), "). " ))</f>
        <v xml:space="preserve">Canyon Creek stonecrop (FSS; BLM:S; CRPR 1B.3, Blooming Period: Jun - Jul; Habitat description: dry to mesic outcrops, rocky slopes, lava flows, not on serpentine) - Within 1-mi of a CNDDB/SCE/USFS occurrence record (unsuitable habitat). </v>
      </c>
      <c r="K312" s="10" t="str">
        <f>IF(D312="No", "-- ", VLOOKUP(A312, [1]!Table9[#All], 35, FALSE))</f>
        <v>Standard OMP BMPs.</v>
      </c>
      <c r="L312" s="12" t="str">
        <f>IF(D312="No", "--", VLOOKUP(A312, [1]!Table9[#All], 28, FALSE))</f>
        <v>IIB</v>
      </c>
      <c r="M312" s="11" t="str">
        <f>IF(D312="No", "Not discussed on USFS. ", _xlfn.CONCAT(A312, " (", VLOOKUP(A312, [1]!Table9[#All], 11, FALSE), "; Habitat description: ", C312, ") - Within 1-mi of a CNDDB/SCE/USFS occurrence record (", VLOOKUP(A312, [1]!Table9[#All], 27, FALSE), "). " ))</f>
        <v xml:space="preserve">Canyon Creek stonecrop (FSS; BLM:S; CRPR 1B.3, Blooming Period: Jun - Jul; Habitat description: dry to mesic outcrops, rocky slopes, lava flows, not on serpentine) - Within 1-mi of a CNDDB/SCE/USFS occurrence record (habitat present). </v>
      </c>
      <c r="N312" s="10" t="str">
        <f>IF(D312="No", "-- ", VLOOKUP(A312, [1]!Table9[#All], 29, FALSE))</f>
        <v xml:space="preserve">BE BMP Plant-1(a)(c-d); 
General Measures and Standard OMP BMPs. </v>
      </c>
      <c r="O312" s="10" t="str">
        <f>IF(D312="No", "--", VLOOKUP(A312, [1]!Table9[#All], 30, FALSE))</f>
        <v xml:space="preserve">Pre-Activity Survey (Canyon Creek stonecrop): A biological survey is required. 
FSS Plant Avoidance (Canyon Creek stonecrop): If Canyon Creek stonecrop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12" s="7" t="str">
        <f>IF(D312="No", "Not discussed on USFS. ", IF(VLOOKUP(A312, [1]!Table9[#All], 31, FALSE)="--", "--",  _xlfn.CONCAT(A312, " (", VLOOKUP(A312, [1]!Table9[#All], 11, FALSE), "; Habitat description: ", C312, ") - Within 1-mi of a CNDDB/SCE/USFS occurrence record (", VLOOKUP(A312, [1]!Table9[#All], 31, FALSE), "). " )))</f>
        <v>--</v>
      </c>
      <c r="Q312" s="6" t="str">
        <f>IF(D312="No", "Not discussed on USFS. ", IF(VLOOKUP(A312, [1]!Table9[#All], 31, FALSE)="--", "--",  VLOOKUP(A312, [1]!Table9[#All], 32, FALSE)))</f>
        <v>--</v>
      </c>
      <c r="R312" s="6" t="str">
        <f>IF(D312="No", "Not discussed on USFS. ", IF(VLOOKUP(A312, [1]!Table9[#All], 31, FALSE)="--", "--", VLOOKUP(A312, [1]!Table9[#All], 33, FALSE)))</f>
        <v>--</v>
      </c>
      <c r="S312" s="9" t="s">
        <v>2</v>
      </c>
      <c r="T312" s="8" t="s">
        <v>2</v>
      </c>
      <c r="U312" s="8" t="s">
        <v>2</v>
      </c>
      <c r="V312" s="7" t="s">
        <v>2</v>
      </c>
      <c r="W312" s="6" t="s">
        <v>2</v>
      </c>
      <c r="X312" s="6" t="s">
        <v>2</v>
      </c>
    </row>
    <row r="313" spans="1:24" ht="156" x14ac:dyDescent="0.2">
      <c r="A313" s="20" t="s">
        <v>2063</v>
      </c>
      <c r="B313" s="20" t="str">
        <f>VLOOKUP(A313, [1]!Table9[#All], 2, FALSE)</f>
        <v>Tropidocarpum capparideum</v>
      </c>
      <c r="C313" s="18" t="str">
        <f>VLOOKUP(A313, [1]!Table9[#All], 13, FALSE)</f>
        <v>low hills, valleys grassland</v>
      </c>
      <c r="D313" s="17" t="str">
        <f>IF(ISNUMBER(SEARCH("1",VLOOKUP(A313, [1]!Table9[#All], 4, FALSE))), "Yes", "No")</f>
        <v>Yes</v>
      </c>
      <c r="E313" s="16" t="str">
        <f>VLOOKUP(A313, [1]!Table9[#All], 3, FALSE)</f>
        <v>Plant</v>
      </c>
      <c r="F313" s="15" t="str">
        <f>VLOOKUP(A313, [1]!Table9[#All], 26, FALSE)</f>
        <v>Formula</v>
      </c>
      <c r="G313" s="15" t="str">
        <f>IF(D313="No", "--",VLOOKUP(A313, [1]!Table9[#All], 25, FALSE))</f>
        <v>Work area</v>
      </c>
      <c r="H313" s="14" t="str">
        <f>IF(D313="No", "Not discussed on USFS. ", VLOOKUP(A313, [1]!Table9[#All], 24, FALSE))</f>
        <v>--</v>
      </c>
      <c r="I313" s="14" t="str">
        <f>IF(NOT(ISBLANK(#REF!)),  "Pre-activity Survey Required", "")</f>
        <v>Pre-activity Survey Required</v>
      </c>
      <c r="J313" s="13" t="str">
        <f>IF(D313="No", "Not discussed on USFS. ", _xlfn.CONCAT(A313, " (", VLOOKUP(A313, [1]!Table9[#All], 11, FALSE), "; Habitat description: ", C313, ") - Within 1-mi of a CNDDB/SCE/USFS occurrence record (", VLOOKUP(A313, [1]!Table9[#All], 34, FALSE), "). " ))</f>
        <v xml:space="preserve">caper fruited tropidocarpum (FSS; CRPR 1B.1, Blooming Period: Mar - Apr; Habitat description: low hills, valleys grassland) - Within 1-mi of a CNDDB/SCE/USFS occurrence record (unsuitable habitat). </v>
      </c>
      <c r="K313" s="10" t="str">
        <f>IF(D313="No", "-- ", VLOOKUP(A313, [1]!Table9[#All], 35, FALSE))</f>
        <v>Standard OMP BMPs.</v>
      </c>
      <c r="L313" s="12" t="str">
        <f>IF(D313="No", "--", VLOOKUP(A313, [1]!Table9[#All], 28, FALSE))</f>
        <v>IIB</v>
      </c>
      <c r="M313" s="11" t="str">
        <f>IF(D313="No", "Not discussed on USFS. ", _xlfn.CONCAT(A313, " (", VLOOKUP(A313, [1]!Table9[#All], 11, FALSE), "; Habitat description: ", C313, ") - Within 1-mi of a CNDDB/SCE/USFS occurrence record (", VLOOKUP(A313, [1]!Table9[#All], 27, FALSE), "). " ))</f>
        <v xml:space="preserve">caper fruited tropidocarpum (FSS; CRPR 1B.1, Blooming Period: Mar - Apr; Habitat description: low hills, valleys grassland) - Within 1-mi of a CNDDB/SCE/USFS occurrence record (habitat present). </v>
      </c>
      <c r="N313" s="10" t="str">
        <f>IF(D313="No", "-- ", VLOOKUP(A313, [1]!Table9[#All], 29, FALSE))</f>
        <v xml:space="preserve">BE BMP Plant-1(a)(c-d); 
General Measures and Standard OMP BMPs. </v>
      </c>
      <c r="O313" s="10" t="str">
        <f>IF(D313="No", "--", VLOOKUP(A313, [1]!Table9[#All], 30, FALSE))</f>
        <v xml:space="preserve">Pre-Activity Survey (caper fruited tropidocarpum): A biological survey is required. 
FSS Plant Avoidance (caper fruited tropidocarpum): If caper fruited tropidocarpum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13" s="7" t="str">
        <f>IF(D313="No", "Not discussed on USFS. ", IF(VLOOKUP(A313, [1]!Table9[#All], 31, FALSE)="--", "--",  _xlfn.CONCAT(A313, " (", VLOOKUP(A313, [1]!Table9[#All], 11, FALSE), "; Habitat description: ", C313, ") - Within 1-mi of a CNDDB/SCE/USFS occurrence record (", VLOOKUP(A313, [1]!Table9[#All], 31, FALSE), "). " )))</f>
        <v>--</v>
      </c>
      <c r="Q313" s="6" t="str">
        <f>IF(D313="No", "Not discussed on USFS. ", IF(VLOOKUP(A313, [1]!Table9[#All], 31, FALSE)="--", "--",  VLOOKUP(A313, [1]!Table9[#All], 32, FALSE)))</f>
        <v>--</v>
      </c>
      <c r="R313" s="6" t="str">
        <f>IF(D313="No", "Not discussed on USFS. ", IF(VLOOKUP(A313, [1]!Table9[#All], 31, FALSE)="--", "--", VLOOKUP(A313, [1]!Table9[#All], 33, FALSE)))</f>
        <v>--</v>
      </c>
      <c r="S313" s="9" t="s">
        <v>2</v>
      </c>
      <c r="T313" s="8" t="s">
        <v>2</v>
      </c>
      <c r="U313" s="8" t="s">
        <v>2</v>
      </c>
      <c r="V313" s="7" t="s">
        <v>2</v>
      </c>
      <c r="W313" s="6" t="s">
        <v>2</v>
      </c>
      <c r="X313" s="6" t="s">
        <v>2</v>
      </c>
    </row>
    <row r="314" spans="1:24" ht="156" x14ac:dyDescent="0.2">
      <c r="A314" s="20" t="s">
        <v>2062</v>
      </c>
      <c r="B314" s="20" t="str">
        <f>VLOOKUP(A314, [1]!Table9[#All], 2, FALSE)</f>
        <v>Frangula purshiana ssp. ultramafica</v>
      </c>
      <c r="C314" s="18" t="str">
        <f>VLOOKUP(A314, [1]!Table9[#All], 13, FALSE)</f>
        <v>open conifer forest, montane chaparral, seeps</v>
      </c>
      <c r="D314" s="17" t="str">
        <f>IF(ISNUMBER(SEARCH("1",VLOOKUP(A314, [1]!Table9[#All], 4, FALSE))), "Yes", "No")</f>
        <v>Yes</v>
      </c>
      <c r="E314" s="16" t="str">
        <f>VLOOKUP(A314, [1]!Table9[#All], 3, FALSE)</f>
        <v>Plant</v>
      </c>
      <c r="F314" s="15" t="str">
        <f>VLOOKUP(A314, [1]!Table9[#All], 26, FALSE)</f>
        <v>Formula</v>
      </c>
      <c r="G314" s="15" t="str">
        <f>IF(D314="No", "--",VLOOKUP(A314, [1]!Table9[#All], 25, FALSE))</f>
        <v>Work area</v>
      </c>
      <c r="H314" s="14" t="str">
        <f>IF(D314="No", "Not discussed on USFS. ", VLOOKUP(A314, [1]!Table9[#All], 24, FALSE))</f>
        <v>--</v>
      </c>
      <c r="I314" s="14" t="str">
        <f>IF(NOT(ISBLANK(#REF!)),  "Pre-activity Survey Required", "")</f>
        <v>Pre-activity Survey Required</v>
      </c>
      <c r="J314" s="13" t="str">
        <f>IF(D314="No", "Not discussed on USFS. ", _xlfn.CONCAT(A314, " (", VLOOKUP(A314, [1]!Table9[#All], 11, FALSE), "; Habitat description: ", C314, ") - Within 1-mi of a CNDDB/SCE/USFS occurrence record (", VLOOKUP(A314, [1]!Table9[#All], 34, FALSE), "). " ))</f>
        <v xml:space="preserve">Caribou coffeeberry (FSS; CRPR 1B.2, Blooming Period: Apr - Jun; Habitat description: open conifer forest, montane chaparral, seeps) - Within 1-mi of a CNDDB/SCE/USFS occurrence record (unsuitable habitat). </v>
      </c>
      <c r="K314" s="10" t="str">
        <f>IF(D314="No", "-- ", VLOOKUP(A314, [1]!Table9[#All], 35, FALSE))</f>
        <v>Standard OMP BMPs.</v>
      </c>
      <c r="L314" s="12" t="str">
        <f>IF(D314="No", "--", VLOOKUP(A314, [1]!Table9[#All], 28, FALSE))</f>
        <v>IIB</v>
      </c>
      <c r="M314" s="11" t="str">
        <f>IF(D314="No", "Not discussed on USFS. ", _xlfn.CONCAT(A314, " (", VLOOKUP(A314, [1]!Table9[#All], 11, FALSE), "; Habitat description: ", C314, ") - Within 1-mi of a CNDDB/SCE/USFS occurrence record (", VLOOKUP(A314, [1]!Table9[#All], 27, FALSE), "). " ))</f>
        <v xml:space="preserve">Caribou coffeeberry (FSS; CRPR 1B.2, Blooming Period: Apr - Jun; Habitat description: open conifer forest, montane chaparral, seeps) - Within 1-mi of a CNDDB/SCE/USFS occurrence record (habitat present). </v>
      </c>
      <c r="N314" s="10" t="str">
        <f>IF(D314="No", "-- ", VLOOKUP(A314, [1]!Table9[#All], 29, FALSE))</f>
        <v xml:space="preserve">BE BMP Plant-1(a)(c-d); 
General Measures and Standard OMP BMPs. </v>
      </c>
      <c r="O314" s="10" t="str">
        <f>IF(D314="No", "--", VLOOKUP(A314, [1]!Table9[#All], 30, FALSE))</f>
        <v xml:space="preserve">Pre-Activity Survey (Caribou coffeeberry): A biological survey is required. 
FSS Plant Avoidance (Caribou coffeeberry): If Caribou coffeeberry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14" s="7" t="str">
        <f>IF(D314="No", "Not discussed on USFS. ", IF(VLOOKUP(A314, [1]!Table9[#All], 31, FALSE)="--", "--",  _xlfn.CONCAT(A314, " (", VLOOKUP(A314, [1]!Table9[#All], 11, FALSE), "; Habitat description: ", C314, ") - Within 1-mi of a CNDDB/SCE/USFS occurrence record (", VLOOKUP(A314, [1]!Table9[#All], 31, FALSE), "). " )))</f>
        <v>--</v>
      </c>
      <c r="Q314" s="6" t="str">
        <f>IF(D314="No", "Not discussed on USFS. ", IF(VLOOKUP(A314, [1]!Table9[#All], 31, FALSE)="--", "--",  VLOOKUP(A314, [1]!Table9[#All], 32, FALSE)))</f>
        <v>--</v>
      </c>
      <c r="R314" s="6" t="str">
        <f>IF(D314="No", "Not discussed on USFS. ", IF(VLOOKUP(A314, [1]!Table9[#All], 31, FALSE)="--", "--", VLOOKUP(A314, [1]!Table9[#All], 33, FALSE)))</f>
        <v>--</v>
      </c>
      <c r="S314" s="9" t="s">
        <v>2</v>
      </c>
      <c r="T314" s="8" t="s">
        <v>2</v>
      </c>
      <c r="U314" s="8" t="s">
        <v>2</v>
      </c>
      <c r="V314" s="7" t="s">
        <v>2</v>
      </c>
      <c r="W314" s="6" t="s">
        <v>2</v>
      </c>
      <c r="X314" s="6" t="s">
        <v>2</v>
      </c>
    </row>
    <row r="315" spans="1:24" ht="156" x14ac:dyDescent="0.2">
      <c r="A315" s="20" t="s">
        <v>2061</v>
      </c>
      <c r="B315" s="20" t="str">
        <f>VLOOKUP(A315, [1]!Table9[#All], 2, FALSE)</f>
        <v>Malacothamnus palmeri var. involucratus</v>
      </c>
      <c r="C315" s="18" t="str">
        <f>VLOOKUP(A315, [1]!Table9[#All], 13, FALSE)</f>
        <v>valleys, chaparral</v>
      </c>
      <c r="D315" s="17" t="str">
        <f>IF(ISNUMBER(SEARCH("1",VLOOKUP(A315, [1]!Table9[#All], 4, FALSE))), "Yes", "No")</f>
        <v>Yes</v>
      </c>
      <c r="E315" s="16" t="str">
        <f>VLOOKUP(A315, [1]!Table9[#All], 3, FALSE)</f>
        <v>Plant</v>
      </c>
      <c r="F315" s="15" t="str">
        <f>VLOOKUP(A315, [1]!Table9[#All], 26, FALSE)</f>
        <v>Formula</v>
      </c>
      <c r="G315" s="15" t="str">
        <f>IF(D315="No", "--",VLOOKUP(A315, [1]!Table9[#All], 25, FALSE))</f>
        <v>Work area</v>
      </c>
      <c r="H315" s="14" t="str">
        <f>IF(D315="No", "Not discussed on USFS. ", VLOOKUP(A315, [1]!Table9[#All], 24, FALSE))</f>
        <v>--</v>
      </c>
      <c r="I315" s="14" t="str">
        <f>IF(NOT(ISBLANK(#REF!)),  "Pre-activity Survey Required", "")</f>
        <v>Pre-activity Survey Required</v>
      </c>
      <c r="J315" s="13" t="str">
        <f>IF(D315="No", "Not discussed on USFS. ", _xlfn.CONCAT(A315, " (", VLOOKUP(A315, [1]!Table9[#All], 11, FALSE), "; Habitat description: ", C315, ") - Within 1-mi of a CNDDB/SCE/USFS occurrence record (", VLOOKUP(A315, [1]!Table9[#All], 34, FALSE), "). " ))</f>
        <v xml:space="preserve">Carmel Valley bushmallow (FSS; BLM:S; CRPR 1B.2, Blooming Period: May - Jul; Habitat description: valleys, chaparral) - Within 1-mi of a CNDDB/SCE/USFS occurrence record (unsuitable habitat). </v>
      </c>
      <c r="K315" s="10" t="str">
        <f>IF(D315="No", "-- ", VLOOKUP(A315, [1]!Table9[#All], 35, FALSE))</f>
        <v>Standard OMP BMPs.</v>
      </c>
      <c r="L315" s="12" t="str">
        <f>IF(D315="No", "--", VLOOKUP(A315, [1]!Table9[#All], 28, FALSE))</f>
        <v>IIB</v>
      </c>
      <c r="M315" s="11" t="str">
        <f>IF(D315="No", "Not discussed on USFS. ", _xlfn.CONCAT(A315, " (", VLOOKUP(A315, [1]!Table9[#All], 11, FALSE), "; Habitat description: ", C315, ") - Within 1-mi of a CNDDB/SCE/USFS occurrence record (", VLOOKUP(A315, [1]!Table9[#All], 27, FALSE), "). " ))</f>
        <v xml:space="preserve">Carmel Valley bushmallow (FSS; BLM:S; CRPR 1B.2, Blooming Period: May - Jul; Habitat description: valleys, chaparral) - Within 1-mi of a CNDDB/SCE/USFS occurrence record (habitat present). </v>
      </c>
      <c r="N315" s="10" t="str">
        <f>IF(D315="No", "-- ", VLOOKUP(A315, [1]!Table9[#All], 29, FALSE))</f>
        <v xml:space="preserve">BE BMP Plant-1(a)(c-d); 
General Measures and Standard OMP BMPs. </v>
      </c>
      <c r="O315" s="10" t="str">
        <f>IF(D315="No", "--", VLOOKUP(A315, [1]!Table9[#All], 30, FALSE))</f>
        <v xml:space="preserve">Pre-Activity Survey (Carmel Valley bushmallow): A biological survey is required. 
FSS Plant Avoidance (Carmel Valley bushmallow): If Carmel Valley bushmallow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15" s="7" t="str">
        <f>IF(D315="No", "Not discussed on USFS. ", IF(VLOOKUP(A315, [1]!Table9[#All], 31, FALSE)="--", "--",  _xlfn.CONCAT(A315, " (", VLOOKUP(A315, [1]!Table9[#All], 11, FALSE), "; Habitat description: ", C315, ") - Within 1-mi of a CNDDB/SCE/USFS occurrence record (", VLOOKUP(A315, [1]!Table9[#All], 31, FALSE), "). " )))</f>
        <v>--</v>
      </c>
      <c r="Q315" s="6" t="str">
        <f>IF(D315="No", "Not discussed on USFS. ", IF(VLOOKUP(A315, [1]!Table9[#All], 31, FALSE)="--", "--",  VLOOKUP(A315, [1]!Table9[#All], 32, FALSE)))</f>
        <v>--</v>
      </c>
      <c r="R315" s="6" t="str">
        <f>IF(D315="No", "Not discussed on USFS. ", IF(VLOOKUP(A315, [1]!Table9[#All], 31, FALSE)="--", "--", VLOOKUP(A315, [1]!Table9[#All], 33, FALSE)))</f>
        <v>--</v>
      </c>
      <c r="S315" s="9" t="s">
        <v>2</v>
      </c>
      <c r="T315" s="8" t="s">
        <v>2</v>
      </c>
      <c r="U315" s="8" t="s">
        <v>2</v>
      </c>
      <c r="V315" s="7" t="s">
        <v>2</v>
      </c>
      <c r="W315" s="6" t="s">
        <v>2</v>
      </c>
      <c r="X315" s="6" t="s">
        <v>2</v>
      </c>
    </row>
    <row r="316" spans="1:24" ht="156" x14ac:dyDescent="0.2">
      <c r="A316" s="20" t="s">
        <v>2060</v>
      </c>
      <c r="B316" s="20" t="str">
        <f>VLOOKUP(A316, [1]!Table9[#All], 2, FALSE)</f>
        <v>Malacothrix saxatilis var. arachnoidea</v>
      </c>
      <c r="C316" s="18" t="str">
        <f>VLOOKUP(A316, [1]!Table9[#All], 13, FALSE)</f>
        <v>rocky, open banks, shale outcrops, cliff faces, coastal scrub, chaparral</v>
      </c>
      <c r="D316" s="17" t="str">
        <f>IF(ISNUMBER(SEARCH("1",VLOOKUP(A316, [1]!Table9[#All], 4, FALSE))), "Yes", "No")</f>
        <v>Yes</v>
      </c>
      <c r="E316" s="16" t="str">
        <f>VLOOKUP(A316, [1]!Table9[#All], 3, FALSE)</f>
        <v>Plant</v>
      </c>
      <c r="F316" s="15" t="str">
        <f>VLOOKUP(A316, [1]!Table9[#All], 26, FALSE)</f>
        <v>Formula</v>
      </c>
      <c r="G316" s="15" t="str">
        <f>IF(D316="No", "--",VLOOKUP(A316, [1]!Table9[#All], 25, FALSE))</f>
        <v>Work area</v>
      </c>
      <c r="H316" s="14" t="str">
        <f>IF(D316="No", "Not discussed on USFS. ", VLOOKUP(A316, [1]!Table9[#All], 24, FALSE))</f>
        <v>--</v>
      </c>
      <c r="I316" s="14" t="str">
        <f>IF(NOT(ISBLANK(#REF!)),  "Pre-activity Survey Required", "")</f>
        <v>Pre-activity Survey Required</v>
      </c>
      <c r="J316" s="13" t="str">
        <f>IF(D316="No", "Not discussed on USFS. ", _xlfn.CONCAT(A316, " (", VLOOKUP(A316, [1]!Table9[#All], 11, FALSE), "; Habitat description: ", C316, ") - Within 1-mi of a CNDDB/SCE/USFS occurrence record (", VLOOKUP(A316, [1]!Table9[#All], 34, FALSE), "). " ))</f>
        <v xml:space="preserve">Carmel Valley malacothrix (FSS; CRPR 1B.2, Blooming Period: May - Oct; Habitat description: rocky, open banks, shale outcrops, cliff faces, coastal scrub, chaparral) - Within 1-mi of a CNDDB/SCE/USFS occurrence record (unsuitable habitat). </v>
      </c>
      <c r="K316" s="10" t="str">
        <f>IF(D316="No", "-- ", VLOOKUP(A316, [1]!Table9[#All], 35, FALSE))</f>
        <v>Standard OMP BMPs.</v>
      </c>
      <c r="L316" s="12" t="str">
        <f>IF(D316="No", "--", VLOOKUP(A316, [1]!Table9[#All], 28, FALSE))</f>
        <v>IIB</v>
      </c>
      <c r="M316" s="11" t="str">
        <f>IF(D316="No", "Not discussed on USFS. ", _xlfn.CONCAT(A316, " (", VLOOKUP(A316, [1]!Table9[#All], 11, FALSE), "; Habitat description: ", C316, ") - Within 1-mi of a CNDDB/SCE/USFS occurrence record (", VLOOKUP(A316, [1]!Table9[#All], 27, FALSE), "). " ))</f>
        <v xml:space="preserve">Carmel Valley malacothrix (FSS; CRPR 1B.2, Blooming Period: May - Oct; Habitat description: rocky, open banks, shale outcrops, cliff faces, coastal scrub, chaparral) - Within 1-mi of a CNDDB/SCE/USFS occurrence record (habitat present). </v>
      </c>
      <c r="N316" s="10" t="str">
        <f>IF(D316="No", "-- ", VLOOKUP(A316, [1]!Table9[#All], 29, FALSE))</f>
        <v xml:space="preserve">BE BMP Plant-1(a)(c-d); 
General Measures and Standard OMP BMPs. </v>
      </c>
      <c r="O316" s="10" t="str">
        <f>IF(D316="No", "--", VLOOKUP(A316, [1]!Table9[#All], 30, FALSE))</f>
        <v xml:space="preserve">Pre-Activity Survey (Carmel Valley malacothrix): A biological survey is required. 
FSS Plant Avoidance (Carmel Valley malacothrix): If Carmel Valley malacothrix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16" s="7" t="str">
        <f>IF(D316="No", "Not discussed on USFS. ", IF(VLOOKUP(A316, [1]!Table9[#All], 31, FALSE)="--", "--",  _xlfn.CONCAT(A316, " (", VLOOKUP(A316, [1]!Table9[#All], 11, FALSE), "; Habitat description: ", C316, ") - Within 1-mi of a CNDDB/SCE/USFS occurrence record (", VLOOKUP(A316, [1]!Table9[#All], 31, FALSE), "). " )))</f>
        <v>--</v>
      </c>
      <c r="Q316" s="6" t="str">
        <f>IF(D316="No", "Not discussed on USFS. ", IF(VLOOKUP(A316, [1]!Table9[#All], 31, FALSE)="--", "--",  VLOOKUP(A316, [1]!Table9[#All], 32, FALSE)))</f>
        <v>--</v>
      </c>
      <c r="R316" s="6" t="str">
        <f>IF(D316="No", "Not discussed on USFS. ", IF(VLOOKUP(A316, [1]!Table9[#All], 31, FALSE)="--", "--", VLOOKUP(A316, [1]!Table9[#All], 33, FALSE)))</f>
        <v>--</v>
      </c>
      <c r="S316" s="9" t="s">
        <v>2</v>
      </c>
      <c r="T316" s="8" t="s">
        <v>2</v>
      </c>
      <c r="U316" s="8" t="s">
        <v>2</v>
      </c>
      <c r="V316" s="7" t="s">
        <v>2</v>
      </c>
      <c r="W316" s="6" t="s">
        <v>2</v>
      </c>
      <c r="X316" s="6" t="s">
        <v>2</v>
      </c>
    </row>
    <row r="317" spans="1:24" ht="48" x14ac:dyDescent="0.2">
      <c r="A317" s="20" t="s">
        <v>2059</v>
      </c>
      <c r="B317" s="20" t="str">
        <f>VLOOKUP(A317, [1]!Table9[#All], 2, FALSE)</f>
        <v>Isocoma arguta</v>
      </c>
      <c r="C317" s="18" t="str">
        <f>VLOOKUP(A317, [1]!Table9[#All], 13, FALSE)</f>
        <v>flats, low hills, grassland</v>
      </c>
      <c r="D317" s="17" t="str">
        <f>IF(ISNUMBER(SEARCH("1",VLOOKUP(A317, [1]!Table9[#All], 4, FALSE))), "Yes", "No")</f>
        <v>No</v>
      </c>
      <c r="E317" s="16" t="str">
        <f>VLOOKUP(A317, [1]!Table9[#All], 3, FALSE)</f>
        <v>Plant</v>
      </c>
      <c r="F317" s="15" t="str">
        <f>VLOOKUP(A317, [1]!Table9[#All], 26, FALSE)</f>
        <v>Formula</v>
      </c>
      <c r="G317" s="15" t="str">
        <f>IF(D317="No", "--",VLOOKUP(A317, [1]!Table9[#All], 25, FALSE))</f>
        <v>--</v>
      </c>
      <c r="H317" s="14" t="str">
        <f>IF(D317="No", "Not discussed on USFS. ", VLOOKUP(A317, [1]!Table9[#All], 24, FALSE))</f>
        <v xml:space="preserve">Not discussed on USFS. </v>
      </c>
      <c r="I317" s="14" t="str">
        <f>IF(NOT(ISBLANK(#REF!)),  "Pre-activity Survey Required", "")</f>
        <v>Pre-activity Survey Required</v>
      </c>
      <c r="J317" s="13" t="str">
        <f>IF(D317="No", "Not discussed on USFS. ", _xlfn.CONCAT(A317, " (", VLOOKUP(A317, [1]!Table9[#All], 11, FALSE), "; Habitat description: ", C317, ") - Within 1-mi of a CNDDB/SCE/USFS occurrence record (", VLOOKUP(A317, [1]!Table9[#All], 34, FALSE), "). " ))</f>
        <v xml:space="preserve">Not discussed on USFS. </v>
      </c>
      <c r="K317" s="10" t="str">
        <f>IF(D317="No", "-- ", VLOOKUP(A317, [1]!Table9[#All], 35, FALSE))</f>
        <v xml:space="preserve">-- </v>
      </c>
      <c r="L317" s="12" t="str">
        <f>IF(D317="No", "--", VLOOKUP(A317, [1]!Table9[#All], 28, FALSE))</f>
        <v>--</v>
      </c>
      <c r="M317" s="11" t="str">
        <f>IF(D317="No", "Not discussed on USFS. ", _xlfn.CONCAT(A317, " (", VLOOKUP(A317, [1]!Table9[#All], 11, FALSE), "; Habitat description: ", C317, ") - Within 1-mi of a CNDDB/SCE/USFS occurrence record (", VLOOKUP(A317, [1]!Table9[#All], 27, FALSE), "). " ))</f>
        <v xml:space="preserve">Not discussed on USFS. </v>
      </c>
      <c r="N317" s="10" t="str">
        <f>IF(D317="No", "-- ", VLOOKUP(A317, [1]!Table9[#All], 29, FALSE))</f>
        <v xml:space="preserve">-- </v>
      </c>
      <c r="O317" s="10" t="str">
        <f>IF(D317="No", "--", VLOOKUP(A317, [1]!Table9[#All], 30, FALSE))</f>
        <v>--</v>
      </c>
      <c r="P317" s="7" t="str">
        <f>IF(D317="No", "Not discussed on USFS. ", IF(VLOOKUP(A317, [1]!Table9[#All], 31, FALSE)="--", "--",  _xlfn.CONCAT(A317, " (", VLOOKUP(A317, [1]!Table9[#All], 11, FALSE), "; Habitat description: ", C317, ") - Within 1-mi of a CNDDB/SCE/USFS occurrence record (", VLOOKUP(A317, [1]!Table9[#All], 31, FALSE), "). " )))</f>
        <v xml:space="preserve">Not discussed on USFS. </v>
      </c>
      <c r="Q317" s="6" t="str">
        <f>IF(D317="No", "Not discussed on USFS. ", IF(VLOOKUP(A317, [1]!Table9[#All], 31, FALSE)="--", "--",  VLOOKUP(A317, [1]!Table9[#All], 32, FALSE)))</f>
        <v xml:space="preserve">Not discussed on USFS. </v>
      </c>
      <c r="R317" s="6" t="str">
        <f>IF(D317="No", "Not discussed on USFS. ", IF(VLOOKUP(A317, [1]!Table9[#All], 31, FALSE)="--", "--", VLOOKUP(A317, [1]!Table9[#All], 33, FALSE)))</f>
        <v xml:space="preserve">Not discussed on USFS. </v>
      </c>
      <c r="S317" s="9" t="s">
        <v>2</v>
      </c>
      <c r="T317" s="8" t="s">
        <v>2</v>
      </c>
      <c r="U317" s="8" t="s">
        <v>2</v>
      </c>
      <c r="V317" s="7" t="s">
        <v>2</v>
      </c>
      <c r="W317" s="6" t="s">
        <v>2</v>
      </c>
      <c r="X317" s="6" t="s">
        <v>2</v>
      </c>
    </row>
    <row r="318" spans="1:24" ht="48" x14ac:dyDescent="0.2">
      <c r="A318" s="20" t="s">
        <v>2058</v>
      </c>
      <c r="B318" s="20" t="str">
        <f>VLOOKUP(A318, [1]!Table9[#All], 2, FALSE)</f>
        <v>Atriplex flavida</v>
      </c>
      <c r="C318" s="18" t="str">
        <f>VLOOKUP(A318, [1]!Table9[#All], 13, FALSE)</f>
        <v>grasslands, scrub, vernal pools</v>
      </c>
      <c r="D318" s="17" t="str">
        <f>IF(ISNUMBER(SEARCH("1",VLOOKUP(A318, [1]!Table9[#All], 4, FALSE))), "Yes", "No")</f>
        <v>No</v>
      </c>
      <c r="E318" s="16" t="str">
        <f>VLOOKUP(A318, [1]!Table9[#All], 3, FALSE)</f>
        <v>Plant</v>
      </c>
      <c r="F318" s="15" t="str">
        <f>VLOOKUP(A318, [1]!Table9[#All], 26, FALSE)</f>
        <v>Formula</v>
      </c>
      <c r="G318" s="15" t="str">
        <f>IF(D318="No", "--",VLOOKUP(A318, [1]!Table9[#All], 25, FALSE))</f>
        <v>--</v>
      </c>
      <c r="H318" s="14" t="str">
        <f>IF(D318="No", "Not discussed on USFS. ", VLOOKUP(A318, [1]!Table9[#All], 24, FALSE))</f>
        <v xml:space="preserve">Not discussed on USFS. </v>
      </c>
      <c r="I318" s="14" t="str">
        <f>IF(NOT(ISBLANK(#REF!)),  "Pre-activity Survey Required", "")</f>
        <v>Pre-activity Survey Required</v>
      </c>
      <c r="J318" s="13" t="str">
        <f>IF(D318="No", "Not discussed on USFS. ", _xlfn.CONCAT(A318, " (", VLOOKUP(A318, [1]!Table9[#All], 11, FALSE), "; Habitat description: ", C318, ") - Within 1-mi of a CNDDB/SCE/USFS occurrence record (", VLOOKUP(A318, [1]!Table9[#All], 34, FALSE), "). " ))</f>
        <v xml:space="preserve">Not discussed on USFS. </v>
      </c>
      <c r="K318" s="10" t="str">
        <f>IF(D318="No", "-- ", VLOOKUP(A318, [1]!Table9[#All], 35, FALSE))</f>
        <v xml:space="preserve">-- </v>
      </c>
      <c r="L318" s="12" t="str">
        <f>IF(D318="No", "--", VLOOKUP(A318, [1]!Table9[#All], 28, FALSE))</f>
        <v>--</v>
      </c>
      <c r="M318" s="11" t="str">
        <f>IF(D318="No", "Not discussed on USFS. ", _xlfn.CONCAT(A318, " (", VLOOKUP(A318, [1]!Table9[#All], 11, FALSE), "; Habitat description: ", C318, ") - Within 1-mi of a CNDDB/SCE/USFS occurrence record (", VLOOKUP(A318, [1]!Table9[#All], 27, FALSE), "). " ))</f>
        <v xml:space="preserve">Not discussed on USFS. </v>
      </c>
      <c r="N318" s="10" t="str">
        <f>IF(D318="No", "-- ", VLOOKUP(A318, [1]!Table9[#All], 29, FALSE))</f>
        <v xml:space="preserve">-- </v>
      </c>
      <c r="O318" s="10" t="str">
        <f>IF(D318="No", "--", VLOOKUP(A318, [1]!Table9[#All], 30, FALSE))</f>
        <v>--</v>
      </c>
      <c r="P318" s="7" t="str">
        <f>IF(D318="No", "Not discussed on USFS. ", IF(VLOOKUP(A318, [1]!Table9[#All], 31, FALSE)="--", "--",  _xlfn.CONCAT(A318, " (", VLOOKUP(A318, [1]!Table9[#All], 11, FALSE), "; Habitat description: ", C318, ") - Within 1-mi of a CNDDB/SCE/USFS occurrence record (", VLOOKUP(A318, [1]!Table9[#All], 31, FALSE), "). " )))</f>
        <v xml:space="preserve">Not discussed on USFS. </v>
      </c>
      <c r="Q318" s="6" t="str">
        <f>IF(D318="No", "Not discussed on USFS. ", IF(VLOOKUP(A318, [1]!Table9[#All], 31, FALSE)="--", "--",  VLOOKUP(A318, [1]!Table9[#All], 32, FALSE)))</f>
        <v xml:space="preserve">Not discussed on USFS. </v>
      </c>
      <c r="R318" s="6" t="str">
        <f>IF(D318="No", "Not discussed on USFS. ", IF(VLOOKUP(A318, [1]!Table9[#All], 31, FALSE)="--", "--", VLOOKUP(A318, [1]!Table9[#All], 33, FALSE)))</f>
        <v xml:space="preserve">Not discussed on USFS. </v>
      </c>
      <c r="S318" s="9" t="s">
        <v>2</v>
      </c>
      <c r="T318" s="8" t="s">
        <v>2</v>
      </c>
      <c r="U318" s="8" t="s">
        <v>2</v>
      </c>
      <c r="V318" s="7" t="s">
        <v>2</v>
      </c>
      <c r="W318" s="6" t="s">
        <v>2</v>
      </c>
      <c r="X318" s="6" t="s">
        <v>2</v>
      </c>
    </row>
    <row r="319" spans="1:24" ht="48" x14ac:dyDescent="0.2">
      <c r="A319" s="20" t="s">
        <v>2057</v>
      </c>
      <c r="B319" s="20" t="str">
        <f>VLOOKUP(A319, [1]!Table9[#All], 2, FALSE)</f>
        <v>Erythranthe carsonensis</v>
      </c>
      <c r="C319" s="18" t="str">
        <f>VLOOKUP(A319, [1]!Table9[#All], 13, FALSE)</f>
        <v>coarse soils in scrub</v>
      </c>
      <c r="D319" s="17" t="str">
        <f>IF(ISNUMBER(SEARCH("1",VLOOKUP(A319, [1]!Table9[#All], 4, FALSE))), "Yes", "No")</f>
        <v>No</v>
      </c>
      <c r="E319" s="16" t="str">
        <f>VLOOKUP(A319, [1]!Table9[#All], 3, FALSE)</f>
        <v>Plant</v>
      </c>
      <c r="F319" s="15" t="str">
        <f>VLOOKUP(A319, [1]!Table9[#All], 26, FALSE)</f>
        <v>Formula</v>
      </c>
      <c r="G319" s="15" t="str">
        <f>IF(D319="No", "--",VLOOKUP(A319, [1]!Table9[#All], 25, FALSE))</f>
        <v>--</v>
      </c>
      <c r="H319" s="14" t="str">
        <f>IF(D319="No", "Not discussed on USFS. ", VLOOKUP(A319, [1]!Table9[#All], 24, FALSE))</f>
        <v xml:space="preserve">Not discussed on USFS. </v>
      </c>
      <c r="I319" s="14" t="str">
        <f>IF(NOT(ISBLANK(#REF!)),  "Pre-activity Survey Required", "")</f>
        <v>Pre-activity Survey Required</v>
      </c>
      <c r="J319" s="13" t="str">
        <f>IF(D319="No", "Not discussed on USFS. ", _xlfn.CONCAT(A319, " (", VLOOKUP(A319, [1]!Table9[#All], 11, FALSE), "; Habitat description: ", C319, ") - Within 1-mi of a CNDDB/SCE/USFS occurrence record (", VLOOKUP(A319, [1]!Table9[#All], 34, FALSE), "). " ))</f>
        <v xml:space="preserve">Not discussed on USFS. </v>
      </c>
      <c r="K319" s="10" t="str">
        <f>IF(D319="No", "-- ", VLOOKUP(A319, [1]!Table9[#All], 35, FALSE))</f>
        <v xml:space="preserve">-- </v>
      </c>
      <c r="L319" s="12" t="str">
        <f>IF(D319="No", "--", VLOOKUP(A319, [1]!Table9[#All], 28, FALSE))</f>
        <v>--</v>
      </c>
      <c r="M319" s="11" t="str">
        <f>IF(D319="No", "Not discussed on USFS. ", _xlfn.CONCAT(A319, " (", VLOOKUP(A319, [1]!Table9[#All], 11, FALSE), "; Habitat description: ", C319, ") - Within 1-mi of a CNDDB/SCE/USFS occurrence record (", VLOOKUP(A319, [1]!Table9[#All], 27, FALSE), "). " ))</f>
        <v xml:space="preserve">Not discussed on USFS. </v>
      </c>
      <c r="N319" s="10" t="str">
        <f>IF(D319="No", "-- ", VLOOKUP(A319, [1]!Table9[#All], 29, FALSE))</f>
        <v xml:space="preserve">-- </v>
      </c>
      <c r="O319" s="10" t="str">
        <f>IF(D319="No", "--", VLOOKUP(A319, [1]!Table9[#All], 30, FALSE))</f>
        <v>--</v>
      </c>
      <c r="P319" s="7" t="str">
        <f>IF(D319="No", "Not discussed on USFS. ", IF(VLOOKUP(A319, [1]!Table9[#All], 31, FALSE)="--", "--",  _xlfn.CONCAT(A319, " (", VLOOKUP(A319, [1]!Table9[#All], 11, FALSE), "; Habitat description: ", C319, ") - Within 1-mi of a CNDDB/SCE/USFS occurrence record (", VLOOKUP(A319, [1]!Table9[#All], 31, FALSE), "). " )))</f>
        <v xml:space="preserve">Not discussed on USFS. </v>
      </c>
      <c r="Q319" s="6" t="str">
        <f>IF(D319="No", "Not discussed on USFS. ", IF(VLOOKUP(A319, [1]!Table9[#All], 31, FALSE)="--", "--",  VLOOKUP(A319, [1]!Table9[#All], 32, FALSE)))</f>
        <v xml:space="preserve">Not discussed on USFS. </v>
      </c>
      <c r="R319" s="6" t="str">
        <f>IF(D319="No", "Not discussed on USFS. ", IF(VLOOKUP(A319, [1]!Table9[#All], 31, FALSE)="--", "--", VLOOKUP(A319, [1]!Table9[#All], 33, FALSE)))</f>
        <v xml:space="preserve">Not discussed on USFS. </v>
      </c>
      <c r="S319" s="9" t="s">
        <v>2</v>
      </c>
      <c r="T319" s="8" t="s">
        <v>2</v>
      </c>
      <c r="U319" s="8" t="s">
        <v>2</v>
      </c>
      <c r="V319" s="7" t="s">
        <v>2</v>
      </c>
      <c r="W319" s="6" t="s">
        <v>2</v>
      </c>
      <c r="X319" s="6" t="s">
        <v>2</v>
      </c>
    </row>
    <row r="320" spans="1:24" ht="90" x14ac:dyDescent="0.2">
      <c r="A320" s="20" t="s">
        <v>2056</v>
      </c>
      <c r="B320" s="20" t="str">
        <f>VLOOKUP(A320, [1]!Table9[#All], 2, FALSE)</f>
        <v>Pseudocopaeodes eunus obscurus</v>
      </c>
      <c r="C320" s="18" t="str">
        <f>VLOOKUP(A320, [1]!Table9[#All], 13, FALSE)</f>
        <v>grassland habitats on alkaline substrates, alkali flats; salt grass (distichlis spicata) is the larval hostplant</v>
      </c>
      <c r="D320" s="17" t="str">
        <f>IF(ISNUMBER(SEARCH("1",VLOOKUP(A320, [1]!Table9[#All], 4, FALSE))), "Yes", "No")</f>
        <v>Yes</v>
      </c>
      <c r="E320" s="16" t="str">
        <f>VLOOKUP(A320, [1]!Table9[#All], 3, FALSE)</f>
        <v>Invertebrate</v>
      </c>
      <c r="F320" s="15" t="str">
        <f>VLOOKUP(A320, [1]!Table9[#All], 26, FALSE)</f>
        <v>Formula</v>
      </c>
      <c r="G320" s="15" t="str">
        <f>IF(D320="No", "--",VLOOKUP(A320, [1]!Table9[#All], 25, FALSE))</f>
        <v>Work area</v>
      </c>
      <c r="H320" s="14" t="str">
        <f>IF(D320="No", "Not discussed on USFS. ", VLOOKUP(A320, [1]!Table9[#All], 24, FALSE))</f>
        <v>Contact PM if occurring on USFS</v>
      </c>
      <c r="I320" s="14" t="str">
        <f>IF(NOT(ISBLANK(#REF!)),  "Pre-activity Survey Required", "")</f>
        <v>Pre-activity Survey Required</v>
      </c>
      <c r="J320" s="13" t="str">
        <f>IF(D320="No", "Not discussed on USFS. ", _xlfn.CONCAT(A320, " (", VLOOKUP(A320, [1]!Table9[#All], 11, FALSE), "; Habitat description: ", C320, ") - Within 1-mi of a CNDDB/SCE/USFS occurrence record (", VLOOKUP(A320, [1]!Table9[#All], 34, FALSE), "). " ))</f>
        <v xml:space="preserve">Carson wandering skipper (FE; Habitat description: grassland habitats on alkaline substrates, alkali flats; salt grass (distichlis spicata) is the larval hostplant) - Within 1-mi of a CNDDB/SCE/USFS occurrence record (unsuitable habitat). </v>
      </c>
      <c r="K320" s="10" t="str">
        <f>IF(D320="No", "-- ", VLOOKUP(A320, [1]!Table9[#All], 35, FALSE))</f>
        <v>Standard OMP BMPs.</v>
      </c>
      <c r="L320" s="12" t="str">
        <f>IF(D320="No", "--", VLOOKUP(A320, [1]!Table9[#All], 28, FALSE))</f>
        <v>IIB</v>
      </c>
      <c r="M320" s="11" t="str">
        <f>IF(D320="No", "Not discussed on USFS. ", _xlfn.CONCAT(A320, " (", VLOOKUP(A320, [1]!Table9[#All], 11, FALSE), "; Habitat description: ", C320, ") - Within 1-mi of a CNDDB/SCE/USFS occurrence record (", VLOOKUP(A320, [1]!Table9[#All], 27, FALSE), "). " ))</f>
        <v xml:space="preserve">Carson wandering skipper (FE; Habitat description: grassland habitats on alkaline substrates, alkali flats; salt grass (distichlis spicata) is the larval hostplant) - Within 1-mi of a CNDDB/SCE/USFS occurrence record (habitat present). </v>
      </c>
      <c r="N320" s="10" t="str">
        <f>IF(D320="No", "-- ", VLOOKUP(A320, [1]!Table9[#All], 29, FALSE))</f>
        <v>Contact PM if occurring on USFS</v>
      </c>
      <c r="O320" s="10" t="str">
        <f>IF(D320="No", "--", VLOOKUP(A320, [1]!Table9[#All], 30, FALSE))</f>
        <v>Contact PM if occurring on USFS</v>
      </c>
      <c r="P320" s="7" t="str">
        <f>IF(D320="No", "Not discussed on USFS. ", IF(VLOOKUP(A320, [1]!Table9[#All], 31, FALSE)="--", "--",  _xlfn.CONCAT(A320, " (", VLOOKUP(A320, [1]!Table9[#All], 11, FALSE), "; Habitat description: ", C320, ") - Within 1-mi of a CNDDB/SCE/USFS occurrence record (", VLOOKUP(A320, [1]!Table9[#All], 31, FALSE), "). " )))</f>
        <v>--</v>
      </c>
      <c r="Q320" s="6" t="str">
        <f>IF(D320="No", "Not discussed on USFS. ", IF(VLOOKUP(A320, [1]!Table9[#All], 31, FALSE)="--", "--",  VLOOKUP(A320, [1]!Table9[#All], 32, FALSE)))</f>
        <v>--</v>
      </c>
      <c r="R320" s="6" t="str">
        <f>IF(D320="No", "Not discussed on USFS. ", IF(VLOOKUP(A320, [1]!Table9[#All], 31, FALSE)="--", "--", VLOOKUP(A320, [1]!Table9[#All], 33, FALSE)))</f>
        <v>--</v>
      </c>
      <c r="S320" s="9" t="s">
        <v>2</v>
      </c>
      <c r="T320" s="8" t="s">
        <v>2</v>
      </c>
      <c r="U320" s="8" t="s">
        <v>2</v>
      </c>
      <c r="V320" s="7" t="s">
        <v>2</v>
      </c>
      <c r="W320" s="6" t="s">
        <v>2</v>
      </c>
      <c r="X320" s="6" t="s">
        <v>2</v>
      </c>
    </row>
    <row r="321" spans="1:24" ht="48" x14ac:dyDescent="0.2">
      <c r="A321" s="20" t="s">
        <v>2055</v>
      </c>
      <c r="B321" s="20" t="str">
        <f>VLOOKUP(A321, [1]!Table9[#All], 2, FALSE)</f>
        <v>Silene suksdorfii</v>
      </c>
      <c r="C321" s="18" t="str">
        <f>VLOOKUP(A321, [1]!Table9[#All], 13, FALSE)</f>
        <v>rocky slopes, alpine</v>
      </c>
      <c r="D321" s="17" t="str">
        <f>IF(ISNUMBER(SEARCH("1",VLOOKUP(A321, [1]!Table9[#All], 4, FALSE))), "Yes", "No")</f>
        <v>No</v>
      </c>
      <c r="E321" s="16" t="str">
        <f>VLOOKUP(A321, [1]!Table9[#All], 3, FALSE)</f>
        <v>Plant</v>
      </c>
      <c r="F321" s="15" t="str">
        <f>VLOOKUP(A321, [1]!Table9[#All], 26, FALSE)</f>
        <v>Formula</v>
      </c>
      <c r="G321" s="15" t="str">
        <f>IF(D321="No", "--",VLOOKUP(A321, [1]!Table9[#All], 25, FALSE))</f>
        <v>--</v>
      </c>
      <c r="H321" s="14" t="str">
        <f>IF(D321="No", "Not discussed on USFS. ", VLOOKUP(A321, [1]!Table9[#All], 24, FALSE))</f>
        <v xml:space="preserve">Not discussed on USFS. </v>
      </c>
      <c r="I321" s="14" t="str">
        <f>IF(NOT(ISBLANK(#REF!)),  "Pre-activity Survey Required", "")</f>
        <v>Pre-activity Survey Required</v>
      </c>
      <c r="J321" s="13" t="str">
        <f>IF(D321="No", "Not discussed on USFS. ", _xlfn.CONCAT(A321, " (", VLOOKUP(A321, [1]!Table9[#All], 11, FALSE), "; Habitat description: ", C321, ") - Within 1-mi of a CNDDB/SCE/USFS occurrence record (", VLOOKUP(A321, [1]!Table9[#All], 34, FALSE), "). " ))</f>
        <v xml:space="preserve">Not discussed on USFS. </v>
      </c>
      <c r="K321" s="10" t="str">
        <f>IF(D321="No", "-- ", VLOOKUP(A321, [1]!Table9[#All], 35, FALSE))</f>
        <v xml:space="preserve">-- </v>
      </c>
      <c r="L321" s="12" t="str">
        <f>IF(D321="No", "--", VLOOKUP(A321, [1]!Table9[#All], 28, FALSE))</f>
        <v>--</v>
      </c>
      <c r="M321" s="11" t="str">
        <f>IF(D321="No", "Not discussed on USFS. ", _xlfn.CONCAT(A321, " (", VLOOKUP(A321, [1]!Table9[#All], 11, FALSE), "; Habitat description: ", C321, ") - Within 1-mi of a CNDDB/SCE/USFS occurrence record (", VLOOKUP(A321, [1]!Table9[#All], 27, FALSE), "). " ))</f>
        <v xml:space="preserve">Not discussed on USFS. </v>
      </c>
      <c r="N321" s="10" t="str">
        <f>IF(D321="No", "-- ", VLOOKUP(A321, [1]!Table9[#All], 29, FALSE))</f>
        <v xml:space="preserve">-- </v>
      </c>
      <c r="O321" s="10" t="str">
        <f>IF(D321="No", "--", VLOOKUP(A321, [1]!Table9[#All], 30, FALSE))</f>
        <v>--</v>
      </c>
      <c r="P321" s="7" t="str">
        <f>IF(D321="No", "Not discussed on USFS. ", IF(VLOOKUP(A321, [1]!Table9[#All], 31, FALSE)="--", "--",  _xlfn.CONCAT(A321, " (", VLOOKUP(A321, [1]!Table9[#All], 11, FALSE), "; Habitat description: ", C321, ") - Within 1-mi of a CNDDB/SCE/USFS occurrence record (", VLOOKUP(A321, [1]!Table9[#All], 31, FALSE), "). " )))</f>
        <v xml:space="preserve">Not discussed on USFS. </v>
      </c>
      <c r="Q321" s="6" t="str">
        <f>IF(D321="No", "Not discussed on USFS. ", IF(VLOOKUP(A321, [1]!Table9[#All], 31, FALSE)="--", "--",  VLOOKUP(A321, [1]!Table9[#All], 32, FALSE)))</f>
        <v xml:space="preserve">Not discussed on USFS. </v>
      </c>
      <c r="R321" s="6" t="str">
        <f>IF(D321="No", "Not discussed on USFS. ", IF(VLOOKUP(A321, [1]!Table9[#All], 31, FALSE)="--", "--", VLOOKUP(A321, [1]!Table9[#All], 33, FALSE)))</f>
        <v xml:space="preserve">Not discussed on USFS. </v>
      </c>
      <c r="S321" s="9" t="s">
        <v>2</v>
      </c>
      <c r="T321" s="8" t="s">
        <v>2</v>
      </c>
      <c r="U321" s="8" t="s">
        <v>2</v>
      </c>
      <c r="V321" s="7" t="s">
        <v>2</v>
      </c>
      <c r="W321" s="6" t="s">
        <v>2</v>
      </c>
      <c r="X321" s="6" t="s">
        <v>2</v>
      </c>
    </row>
    <row r="322" spans="1:24" ht="48" x14ac:dyDescent="0.2">
      <c r="A322" s="20" t="s">
        <v>2054</v>
      </c>
      <c r="B322" s="20" t="str">
        <f>VLOOKUP(A322, [1]!Table9[#All], 2, FALSE)</f>
        <v>Downingia willamettensis</v>
      </c>
      <c r="C322" s="18" t="str">
        <f>VLOOKUP(A322, [1]!Table9[#All], 13, FALSE)</f>
        <v>occurs in wetlands</v>
      </c>
      <c r="D322" s="17" t="str">
        <f>IF(ISNUMBER(SEARCH("1",VLOOKUP(A322, [1]!Table9[#All], 4, FALSE))), "Yes", "No")</f>
        <v>No</v>
      </c>
      <c r="E322" s="16" t="str">
        <f>VLOOKUP(A322, [1]!Table9[#All], 3, FALSE)</f>
        <v>Plant</v>
      </c>
      <c r="F322" s="15" t="str">
        <f>VLOOKUP(A322, [1]!Table9[#All], 26, FALSE)</f>
        <v>Formula</v>
      </c>
      <c r="G322" s="15" t="str">
        <f>IF(D322="No", "--",VLOOKUP(A322, [1]!Table9[#All], 25, FALSE))</f>
        <v>--</v>
      </c>
      <c r="H322" s="14" t="str">
        <f>IF(D322="No", "Not discussed on USFS. ", VLOOKUP(A322, [1]!Table9[#All], 24, FALSE))</f>
        <v xml:space="preserve">Not discussed on USFS. </v>
      </c>
      <c r="I322" s="14" t="str">
        <f>IF(NOT(ISBLANK(#REF!)),  "Pre-activity Survey Required", "")</f>
        <v>Pre-activity Survey Required</v>
      </c>
      <c r="J322" s="13" t="str">
        <f>IF(D322="No", "Not discussed on USFS. ", _xlfn.CONCAT(A322, " (", VLOOKUP(A322, [1]!Table9[#All], 11, FALSE), "; Habitat description: ", C322, ") - Within 1-mi of a CNDDB/SCE/USFS occurrence record (", VLOOKUP(A322, [1]!Table9[#All], 34, FALSE), "). " ))</f>
        <v xml:space="preserve">Not discussed on USFS. </v>
      </c>
      <c r="K322" s="10" t="str">
        <f>IF(D322="No", "-- ", VLOOKUP(A322, [1]!Table9[#All], 35, FALSE))</f>
        <v xml:space="preserve">-- </v>
      </c>
      <c r="L322" s="12" t="str">
        <f>IF(D322="No", "--", VLOOKUP(A322, [1]!Table9[#All], 28, FALSE))</f>
        <v>--</v>
      </c>
      <c r="M322" s="11" t="str">
        <f>IF(D322="No", "Not discussed on USFS. ", _xlfn.CONCAT(A322, " (", VLOOKUP(A322, [1]!Table9[#All], 11, FALSE), "; Habitat description: ", C322, ") - Within 1-mi of a CNDDB/SCE/USFS occurrence record (", VLOOKUP(A322, [1]!Table9[#All], 27, FALSE), "). " ))</f>
        <v xml:space="preserve">Not discussed on USFS. </v>
      </c>
      <c r="N322" s="10" t="str">
        <f>IF(D322="No", "-- ", VLOOKUP(A322, [1]!Table9[#All], 29, FALSE))</f>
        <v xml:space="preserve">-- </v>
      </c>
      <c r="O322" s="10" t="str">
        <f>IF(D322="No", "--", VLOOKUP(A322, [1]!Table9[#All], 30, FALSE))</f>
        <v>--</v>
      </c>
      <c r="P322" s="7" t="str">
        <f>IF(D322="No", "Not discussed on USFS. ", IF(VLOOKUP(A322, [1]!Table9[#All], 31, FALSE)="--", "--",  _xlfn.CONCAT(A322, " (", VLOOKUP(A322, [1]!Table9[#All], 11, FALSE), "; Habitat description: ", C322, ") - Within 1-mi of a CNDDB/SCE/USFS occurrence record (", VLOOKUP(A322, [1]!Table9[#All], 31, FALSE), "). " )))</f>
        <v xml:space="preserve">Not discussed on USFS. </v>
      </c>
      <c r="Q322" s="6" t="str">
        <f>IF(D322="No", "Not discussed on USFS. ", IF(VLOOKUP(A322, [1]!Table9[#All], 31, FALSE)="--", "--",  VLOOKUP(A322, [1]!Table9[#All], 32, FALSE)))</f>
        <v xml:space="preserve">Not discussed on USFS. </v>
      </c>
      <c r="R322" s="6" t="str">
        <f>IF(D322="No", "Not discussed on USFS. ", IF(VLOOKUP(A322, [1]!Table9[#All], 31, FALSE)="--", "--", VLOOKUP(A322, [1]!Table9[#All], 33, FALSE)))</f>
        <v xml:space="preserve">Not discussed on USFS. </v>
      </c>
      <c r="S322" s="9" t="s">
        <v>2</v>
      </c>
      <c r="T322" s="8" t="s">
        <v>2</v>
      </c>
      <c r="U322" s="8" t="s">
        <v>2</v>
      </c>
      <c r="V322" s="7" t="s">
        <v>2</v>
      </c>
      <c r="W322" s="6" t="s">
        <v>2</v>
      </c>
      <c r="X322" s="6" t="s">
        <v>2</v>
      </c>
    </row>
    <row r="323" spans="1:24" ht="156" x14ac:dyDescent="0.2">
      <c r="A323" s="20" t="s">
        <v>2053</v>
      </c>
      <c r="B323" s="20" t="str">
        <f>VLOOKUP(A323, [1]!Table9[#All], 2, FALSE)</f>
        <v>Parnassia cirrata var. intermedia</v>
      </c>
      <c r="C323" s="18" t="str">
        <f>VLOOKUP(A323, [1]!Table9[#All], 13, FALSE)</f>
        <v>occurs in wetlands</v>
      </c>
      <c r="D323" s="17" t="str">
        <f>IF(ISNUMBER(SEARCH("1",VLOOKUP(A323, [1]!Table9[#All], 4, FALSE))), "Yes", "No")</f>
        <v>Yes</v>
      </c>
      <c r="E323" s="16" t="str">
        <f>VLOOKUP(A323, [1]!Table9[#All], 3, FALSE)</f>
        <v>Plant</v>
      </c>
      <c r="F323" s="15" t="str">
        <f>VLOOKUP(A323, [1]!Table9[#All], 26, FALSE)</f>
        <v>Formula</v>
      </c>
      <c r="G323" s="15" t="str">
        <f>IF(D323="No", "--",VLOOKUP(A323, [1]!Table9[#All], 25, FALSE))</f>
        <v>Work area</v>
      </c>
      <c r="H323" s="14" t="str">
        <f>IF(D323="No", "Not discussed on USFS. ", VLOOKUP(A323, [1]!Table9[#All], 24, FALSE))</f>
        <v>--</v>
      </c>
      <c r="I323" s="14" t="str">
        <f>IF(NOT(ISBLANK(#REF!)),  "Pre-activity Survey Required", "")</f>
        <v>Pre-activity Survey Required</v>
      </c>
      <c r="J323" s="13" t="str">
        <f>IF(D323="No", "Not discussed on USFS. ", _xlfn.CONCAT(A323, " (", VLOOKUP(A323, [1]!Table9[#All], 11, FALSE), "; Habitat description: ", C323, ") - Within 1-mi of a CNDDB/SCE/USFS occurrence record (", VLOOKUP(A323, [1]!Table9[#All], 34, FALSE), "). " ))</f>
        <v xml:space="preserve">Cascade grass of Parnassus (FSS; CRPR 2B.2, Blooming Period: Aug - Sep; Habitat description: occurs in wetlands) - Within 1-mi of a CNDDB/SCE/USFS occurrence record (unsuitable habitat). </v>
      </c>
      <c r="K323" s="10" t="str">
        <f>IF(D323="No", "-- ", VLOOKUP(A323, [1]!Table9[#All], 35, FALSE))</f>
        <v>Standard OMP BMPs.</v>
      </c>
      <c r="L323" s="12" t="str">
        <f>IF(D323="No", "--", VLOOKUP(A323, [1]!Table9[#All], 28, FALSE))</f>
        <v>IIB</v>
      </c>
      <c r="M323" s="11" t="str">
        <f>IF(D323="No", "Not discussed on USFS. ", _xlfn.CONCAT(A323, " (", VLOOKUP(A323, [1]!Table9[#All], 11, FALSE), "; Habitat description: ", C323, ") - Within 1-mi of a CNDDB/SCE/USFS occurrence record (", VLOOKUP(A323, [1]!Table9[#All], 27, FALSE), "). " ))</f>
        <v xml:space="preserve">Cascade grass of Parnassus (FSS; CRPR 2B.2, Blooming Period: Aug - Sep; Habitat description: occurs in wetlands) - Within 1-mi of a CNDDB/SCE/USFS occurrence record (habitat present). </v>
      </c>
      <c r="N323" s="10" t="str">
        <f>IF(D323="No", "-- ", VLOOKUP(A323, [1]!Table9[#All], 29, FALSE))</f>
        <v xml:space="preserve">BE BMP Plant-1(a)(c-d); 
General Measures and Standard OMP BMPs. </v>
      </c>
      <c r="O323" s="10" t="str">
        <f>IF(D323="No", "--", VLOOKUP(A323, [1]!Table9[#All], 30, FALSE))</f>
        <v xml:space="preserve">Pre-Activity Survey (Cascade grass of Parnassus): A biological survey is required. 
FSS Plant Avoidance (Cascade grass of Parnassus): If Cascade grass of Parnassus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23" s="7" t="str">
        <f>IF(D323="No", "Not discussed on USFS. ", IF(VLOOKUP(A323, [1]!Table9[#All], 31, FALSE)="--", "--",  _xlfn.CONCAT(A323, " (", VLOOKUP(A323, [1]!Table9[#All], 11, FALSE), "; Habitat description: ", C323, ") - Within 1-mi of a CNDDB/SCE/USFS occurrence record (", VLOOKUP(A323, [1]!Table9[#All], 31, FALSE), "). " )))</f>
        <v>--</v>
      </c>
      <c r="Q323" s="6" t="str">
        <f>IF(D323="No", "Not discussed on USFS. ", IF(VLOOKUP(A323, [1]!Table9[#All], 31, FALSE)="--", "--",  VLOOKUP(A323, [1]!Table9[#All], 32, FALSE)))</f>
        <v>--</v>
      </c>
      <c r="R323" s="6" t="str">
        <f>IF(D323="No", "Not discussed on USFS. ", IF(VLOOKUP(A323, [1]!Table9[#All], 31, FALSE)="--", "--", VLOOKUP(A323, [1]!Table9[#All], 33, FALSE)))</f>
        <v>--</v>
      </c>
      <c r="S323" s="9" t="s">
        <v>2</v>
      </c>
      <c r="T323" s="8" t="s">
        <v>2</v>
      </c>
      <c r="U323" s="8" t="s">
        <v>2</v>
      </c>
      <c r="V323" s="7" t="s">
        <v>2</v>
      </c>
      <c r="W323" s="6" t="s">
        <v>2</v>
      </c>
      <c r="X323" s="6" t="s">
        <v>2</v>
      </c>
    </row>
    <row r="324" spans="1:24" ht="48" x14ac:dyDescent="0.2">
      <c r="A324" s="20" t="s">
        <v>2052</v>
      </c>
      <c r="B324" s="20" t="str">
        <f>VLOOKUP(A324, [1]!Table9[#All], 2, FALSE)</f>
        <v>Sedum divergens</v>
      </c>
      <c r="C324" s="18" t="str">
        <f>VLOOKUP(A324, [1]!Table9[#All], 13, FALSE)</f>
        <v>sunny dry flats, rocky slopes, ledges</v>
      </c>
      <c r="D324" s="17" t="str">
        <f>IF(ISNUMBER(SEARCH("1",VLOOKUP(A324, [1]!Table9[#All], 4, FALSE))), "Yes", "No")</f>
        <v>No</v>
      </c>
      <c r="E324" s="16" t="str">
        <f>VLOOKUP(A324, [1]!Table9[#All], 3, FALSE)</f>
        <v>Plant</v>
      </c>
      <c r="F324" s="15" t="str">
        <f>VLOOKUP(A324, [1]!Table9[#All], 26, FALSE)</f>
        <v>Formula</v>
      </c>
      <c r="G324" s="15" t="str">
        <f>IF(D324="No", "--",VLOOKUP(A324, [1]!Table9[#All], 25, FALSE))</f>
        <v>--</v>
      </c>
      <c r="H324" s="14" t="str">
        <f>IF(D324="No", "Not discussed on USFS. ", VLOOKUP(A324, [1]!Table9[#All], 24, FALSE))</f>
        <v xml:space="preserve">Not discussed on USFS. </v>
      </c>
      <c r="I324" s="14" t="str">
        <f>IF(NOT(ISBLANK(#REF!)),  "Pre-activity Survey Required", "")</f>
        <v>Pre-activity Survey Required</v>
      </c>
      <c r="J324" s="13" t="str">
        <f>IF(D324="No", "Not discussed on USFS. ", _xlfn.CONCAT(A324, " (", VLOOKUP(A324, [1]!Table9[#All], 11, FALSE), "; Habitat description: ", C324, ") - Within 1-mi of a CNDDB/SCE/USFS occurrence record (", VLOOKUP(A324, [1]!Table9[#All], 34, FALSE), "). " ))</f>
        <v xml:space="preserve">Not discussed on USFS. </v>
      </c>
      <c r="K324" s="10" t="str">
        <f>IF(D324="No", "-- ", VLOOKUP(A324, [1]!Table9[#All], 35, FALSE))</f>
        <v xml:space="preserve">-- </v>
      </c>
      <c r="L324" s="12" t="str">
        <f>IF(D324="No", "--", VLOOKUP(A324, [1]!Table9[#All], 28, FALSE))</f>
        <v>--</v>
      </c>
      <c r="M324" s="11" t="str">
        <f>IF(D324="No", "Not discussed on USFS. ", _xlfn.CONCAT(A324, " (", VLOOKUP(A324, [1]!Table9[#All], 11, FALSE), "; Habitat description: ", C324, ") - Within 1-mi of a CNDDB/SCE/USFS occurrence record (", VLOOKUP(A324, [1]!Table9[#All], 27, FALSE), "). " ))</f>
        <v xml:space="preserve">Not discussed on USFS. </v>
      </c>
      <c r="N324" s="10" t="str">
        <f>IF(D324="No", "-- ", VLOOKUP(A324, [1]!Table9[#All], 29, FALSE))</f>
        <v xml:space="preserve">-- </v>
      </c>
      <c r="O324" s="10" t="str">
        <f>IF(D324="No", "--", VLOOKUP(A324, [1]!Table9[#All], 30, FALSE))</f>
        <v>--</v>
      </c>
      <c r="P324" s="7" t="str">
        <f>IF(D324="No", "Not discussed on USFS. ", IF(VLOOKUP(A324, [1]!Table9[#All], 31, FALSE)="--", "--",  _xlfn.CONCAT(A324, " (", VLOOKUP(A324, [1]!Table9[#All], 11, FALSE), "; Habitat description: ", C324, ") - Within 1-mi of a CNDDB/SCE/USFS occurrence record (", VLOOKUP(A324, [1]!Table9[#All], 31, FALSE), "). " )))</f>
        <v xml:space="preserve">Not discussed on USFS. </v>
      </c>
      <c r="Q324" s="6" t="str">
        <f>IF(D324="No", "Not discussed on USFS. ", IF(VLOOKUP(A324, [1]!Table9[#All], 31, FALSE)="--", "--",  VLOOKUP(A324, [1]!Table9[#All], 32, FALSE)))</f>
        <v xml:space="preserve">Not discussed on USFS. </v>
      </c>
      <c r="R324" s="6" t="str">
        <f>IF(D324="No", "Not discussed on USFS. ", IF(VLOOKUP(A324, [1]!Table9[#All], 31, FALSE)="--", "--", VLOOKUP(A324, [1]!Table9[#All], 33, FALSE)))</f>
        <v xml:space="preserve">Not discussed on USFS. </v>
      </c>
      <c r="S324" s="9" t="s">
        <v>2</v>
      </c>
      <c r="T324" s="8" t="s">
        <v>2</v>
      </c>
      <c r="U324" s="8" t="s">
        <v>2</v>
      </c>
      <c r="V324" s="7" t="s">
        <v>2</v>
      </c>
      <c r="W324" s="6" t="s">
        <v>2</v>
      </c>
      <c r="X324" s="6" t="s">
        <v>2</v>
      </c>
    </row>
    <row r="325" spans="1:24" ht="112" x14ac:dyDescent="0.2">
      <c r="A325" s="20" t="s">
        <v>2051</v>
      </c>
      <c r="B325" s="20" t="str">
        <f>VLOOKUP(A325, [1]!Table9[#All], 2, FALSE)</f>
        <v>Rana cascadae</v>
      </c>
      <c r="C325" s="18" t="str">
        <f>VLOOKUP(A325, [1]!Table9[#All], 13, FALSE)</f>
        <v>wet mountain areas in open coniferous forests near timberline including small streams, pools, marshy areas, lakes, bogs</v>
      </c>
      <c r="D325" s="17" t="str">
        <f>IF(ISNUMBER(SEARCH("1",VLOOKUP(A325, [1]!Table9[#All], 4, FALSE))), "Yes", "No")</f>
        <v>Yes</v>
      </c>
      <c r="E325" s="16" t="str">
        <f>VLOOKUP(A325, [1]!Table9[#All], 3, FALSE)</f>
        <v>Amphibian</v>
      </c>
      <c r="F325" s="15" t="str">
        <f>VLOOKUP(A325, [1]!Table9[#All], 26, FALSE)</f>
        <v>Formula</v>
      </c>
      <c r="G325" s="15" t="str">
        <f>IF(D325="No", "--",VLOOKUP(A325, [1]!Table9[#All], 25, FALSE))</f>
        <v>--</v>
      </c>
      <c r="H325" s="14" t="str">
        <f>IF(D325="No", "Not discussed on USFS. ", VLOOKUP(A325, [1]!Table9[#All], 24, FALSE))</f>
        <v>Notify SME if found on USFS</v>
      </c>
      <c r="I325" s="14" t="str">
        <f>IF(NOT(ISBLANK(#REF!)),  "Pre-activity Survey Required", "")</f>
        <v>Pre-activity Survey Required</v>
      </c>
      <c r="J325" s="13" t="str">
        <f>IF(D325="No", "Not discussed on USFS. ", _xlfn.CONCAT(A325, " (", VLOOKUP(A325, [1]!Table9[#All], 11, FALSE), "; Habitat description: ", C325, ") - Within 1-mi of a CNDDB/SCE/USFS occurrence record (", VLOOKUP(A325, [1]!Table9[#All], 34, FALSE), "). " ))</f>
        <v xml:space="preserve">Cascades frog (SC; CDFW SSC; FSS; Habitat description: wet mountain areas in open coniferous forests near timberline including small streams, pools, marshy areas, lakes, bogs) - Within 1-mi of a CNDDB/SCE/USFS occurrence record (--). </v>
      </c>
      <c r="K325" s="10" t="str">
        <f>IF(D325="No", "-- ", VLOOKUP(A325, [1]!Table9[#All], 35, FALSE))</f>
        <v>--</v>
      </c>
      <c r="L325" s="12" t="str">
        <f>IF(D325="No", "--", VLOOKUP(A325, [1]!Table9[#All], 28, FALSE))</f>
        <v>--</v>
      </c>
      <c r="M325" s="11" t="str">
        <f>IF(D325="No", "Not discussed on USFS. ", _xlfn.CONCAT(A325, " (", VLOOKUP(A325, [1]!Table9[#All], 11, FALSE), "; Habitat description: ", C325, ") - Within 1-mi of a CNDDB/SCE/USFS occurrence record (", VLOOKUP(A325, [1]!Table9[#All], 27, FALSE), "). " ))</f>
        <v xml:space="preserve">Cascades frog (SC; CDFW SSC; FSS; Habitat description: wet mountain areas in open coniferous forests near timberline including small streams, pools, marshy areas, lakes, bogs) - Within 1-mi of a CNDDB/SCE/USFS occurrence record (--). </v>
      </c>
      <c r="N325" s="10" t="str">
        <f>IF(D325="No", "-- ", VLOOKUP(A325, [1]!Table9[#All], 29, FALSE))</f>
        <v>Notify SME if found on USFS</v>
      </c>
      <c r="O325" s="10" t="str">
        <f>IF(D325="No", "--", VLOOKUP(A325, [1]!Table9[#All], 30, FALSE))</f>
        <v>Notify SME if found on USFS</v>
      </c>
      <c r="P325" s="7" t="str">
        <f>IF(D325="No", "Not discussed on USFS. ", IF(VLOOKUP(A325, [1]!Table9[#All], 31, FALSE)="--", "--",  _xlfn.CONCAT(A325, " (", VLOOKUP(A325, [1]!Table9[#All], 11, FALSE), "; Habitat description: ", C325, ") - Within 1-mi of a CNDDB/SCE/USFS occurrence record (", VLOOKUP(A325, [1]!Table9[#All], 31, FALSE), "). " )))</f>
        <v>--</v>
      </c>
      <c r="Q325" s="6" t="str">
        <f>IF(D325="No", "Not discussed on USFS. ", IF(VLOOKUP(A325, [1]!Table9[#All], 31, FALSE)="--", "--",  VLOOKUP(A325, [1]!Table9[#All], 32, FALSE)))</f>
        <v>--</v>
      </c>
      <c r="R325" s="6" t="str">
        <f>IF(D325="No", "Not discussed on USFS. ", IF(VLOOKUP(A325, [1]!Table9[#All], 31, FALSE)="--", "--", VLOOKUP(A325, [1]!Table9[#All], 33, FALSE)))</f>
        <v>--</v>
      </c>
      <c r="S325" s="9" t="s">
        <v>2</v>
      </c>
      <c r="T325" s="8" t="s">
        <v>2</v>
      </c>
      <c r="U325" s="8" t="s">
        <v>2</v>
      </c>
      <c r="V325" s="7" t="s">
        <v>2</v>
      </c>
      <c r="W325" s="6" t="s">
        <v>2</v>
      </c>
      <c r="X325" s="6" t="s">
        <v>2</v>
      </c>
    </row>
    <row r="326" spans="1:24" ht="60" x14ac:dyDescent="0.2">
      <c r="A326" s="20" t="s">
        <v>2050</v>
      </c>
      <c r="B326" s="20" t="str">
        <f>VLOOKUP(A326, [1]!Table9[#All], 2, FALSE)</f>
        <v>Dinacoma caseyi</v>
      </c>
      <c r="C326" s="18" t="str">
        <f>VLOOKUP(A326, [1]!Table9[#All], 13, FALSE)</f>
        <v>sandy slope, friable soil, alluvial plains, arid scrub</v>
      </c>
      <c r="D326" s="17" t="str">
        <f>IF(ISNUMBER(SEARCH("1",VLOOKUP(A326, [1]!Table9[#All], 4, FALSE))), "Yes", "No")</f>
        <v>Yes</v>
      </c>
      <c r="E326" s="16" t="str">
        <f>VLOOKUP(A326, [1]!Table9[#All], 3, FALSE)</f>
        <v>Invertebrate</v>
      </c>
      <c r="F326" s="15" t="str">
        <f>VLOOKUP(A326, [1]!Table9[#All], 26, FALSE)</f>
        <v>Formula</v>
      </c>
      <c r="G326" s="15" t="str">
        <f>IF(D326="No", "--",VLOOKUP(A326, [1]!Table9[#All], 25, FALSE))</f>
        <v>Work area</v>
      </c>
      <c r="H326" s="14" t="str">
        <f>IF(D326="No", "Not discussed on USFS. ", VLOOKUP(A326, [1]!Table9[#All], 24, FALSE))</f>
        <v>Contact PM if occurring on USFS</v>
      </c>
      <c r="I326" s="14" t="str">
        <f>IF(NOT(ISBLANK(#REF!)),  "Pre-activity Survey Required", "")</f>
        <v>Pre-activity Survey Required</v>
      </c>
      <c r="J326" s="13" t="str">
        <f>IF(D326="No", "Not discussed on USFS. ", _xlfn.CONCAT(A326, " (", VLOOKUP(A326, [1]!Table9[#All], 11, FALSE), "; Habitat description: ", C326, ") - Within 1-mi of a CNDDB/SCE/USFS occurrence record (", VLOOKUP(A326, [1]!Table9[#All], 34, FALSE), "). " ))</f>
        <v xml:space="preserve">Casey's June beetle (FE; Habitat description: sandy slope, friable soil, alluvial plains, arid scrub) - Within 1-mi of a CNDDB/SCE/USFS occurrence record (unsuitable habitat). </v>
      </c>
      <c r="K326" s="10" t="str">
        <f>IF(D326="No", "-- ", VLOOKUP(A326, [1]!Table9[#All], 35, FALSE))</f>
        <v>Standard OMP BMPs.</v>
      </c>
      <c r="L326" s="12" t="str">
        <f>IF(D326="No", "--", VLOOKUP(A326, [1]!Table9[#All], 28, FALSE))</f>
        <v>IIB</v>
      </c>
      <c r="M326" s="11" t="str">
        <f>IF(D326="No", "Not discussed on USFS. ", _xlfn.CONCAT(A326, " (", VLOOKUP(A326, [1]!Table9[#All], 11, FALSE), "; Habitat description: ", C326, ") - Within 1-mi of a CNDDB/SCE/USFS occurrence record (", VLOOKUP(A326, [1]!Table9[#All], 27, FALSE), "). " ))</f>
        <v xml:space="preserve">Casey's June beetle (FE; Habitat description: sandy slope, friable soil, alluvial plains, arid scrub) - Within 1-mi of a CNDDB/SCE/USFS occurrence record (habitat present). </v>
      </c>
      <c r="N326" s="10" t="str">
        <f>IF(D326="No", "-- ", VLOOKUP(A326, [1]!Table9[#All], 29, FALSE))</f>
        <v>Contact PM if occurring on USFS</v>
      </c>
      <c r="O326" s="10" t="str">
        <f>IF(D326="No", "--", VLOOKUP(A326, [1]!Table9[#All], 30, FALSE))</f>
        <v>Contact PM if occurring on USFS</v>
      </c>
      <c r="P326" s="7" t="str">
        <f>IF(D326="No", "Not discussed on USFS. ", IF(VLOOKUP(A326, [1]!Table9[#All], 31, FALSE)="--", "--",  _xlfn.CONCAT(A326, " (", VLOOKUP(A326, [1]!Table9[#All], 11, FALSE), "; Habitat description: ", C326, ") - Within 1-mi of a CNDDB/SCE/USFS occurrence record (", VLOOKUP(A326, [1]!Table9[#All], 31, FALSE), "). " )))</f>
        <v>--</v>
      </c>
      <c r="Q326" s="6" t="str">
        <f>IF(D326="No", "Not discussed on USFS. ", IF(VLOOKUP(A326, [1]!Table9[#All], 31, FALSE)="--", "--",  VLOOKUP(A326, [1]!Table9[#All], 32, FALSE)))</f>
        <v>--</v>
      </c>
      <c r="R326" s="6" t="str">
        <f>IF(D326="No", "Not discussed on USFS. ", IF(VLOOKUP(A326, [1]!Table9[#All], 31, FALSE)="--", "--", VLOOKUP(A326, [1]!Table9[#All], 33, FALSE)))</f>
        <v>--</v>
      </c>
      <c r="S326" s="9" t="s">
        <v>2</v>
      </c>
      <c r="T326" s="8" t="s">
        <v>2</v>
      </c>
      <c r="U326" s="8" t="s">
        <v>2</v>
      </c>
      <c r="V326" s="7" t="s">
        <v>2</v>
      </c>
      <c r="W326" s="6" t="s">
        <v>2</v>
      </c>
      <c r="X326" s="6" t="s">
        <v>2</v>
      </c>
    </row>
    <row r="327" spans="1:24" ht="156" x14ac:dyDescent="0.2">
      <c r="A327" s="20" t="s">
        <v>2049</v>
      </c>
      <c r="B327" s="20" t="str">
        <f>VLOOKUP(A327, [1]!Table9[#All], 2, FALSE)</f>
        <v>Campanula shetleri</v>
      </c>
      <c r="C327" s="18" t="str">
        <f>VLOOKUP(A327, [1]!Table9[#All], 13, FALSE)</f>
        <v>rock crevices</v>
      </c>
      <c r="D327" s="17" t="str">
        <f>IF(ISNUMBER(SEARCH("1",VLOOKUP(A327, [1]!Table9[#All], 4, FALSE))), "Yes", "No")</f>
        <v>Yes</v>
      </c>
      <c r="E327" s="16" t="str">
        <f>VLOOKUP(A327, [1]!Table9[#All], 3, FALSE)</f>
        <v>Plant</v>
      </c>
      <c r="F327" s="15" t="str">
        <f>VLOOKUP(A327, [1]!Table9[#All], 26, FALSE)</f>
        <v>Formula</v>
      </c>
      <c r="G327" s="15" t="str">
        <f>IF(D327="No", "--",VLOOKUP(A327, [1]!Table9[#All], 25, FALSE))</f>
        <v>Work area</v>
      </c>
      <c r="H327" s="14" t="str">
        <f>IF(D327="No", "Not discussed on USFS. ", VLOOKUP(A327, [1]!Table9[#All], 24, FALSE))</f>
        <v>--</v>
      </c>
      <c r="I327" s="14" t="str">
        <f>IF(NOT(ISBLANK(#REF!)),  "Pre-activity Survey Required", "")</f>
        <v>Pre-activity Survey Required</v>
      </c>
      <c r="J327" s="13" t="str">
        <f>IF(D327="No", "Not discussed on USFS. ", _xlfn.CONCAT(A327, " (", VLOOKUP(A327, [1]!Table9[#All], 11, FALSE), "; Habitat description: ", C327, ") - Within 1-mi of a CNDDB/SCE/USFS occurrence record (", VLOOKUP(A327, [1]!Table9[#All], 34, FALSE), "). " ))</f>
        <v xml:space="preserve">Castle Crags harebell (FSS; CRPR 1B.3, Blooming Period: Jun - Sep; Habitat description: rock crevices) - Within 1-mi of a CNDDB/SCE/USFS occurrence record (unsuitable habitat). </v>
      </c>
      <c r="K327" s="10" t="str">
        <f>IF(D327="No", "-- ", VLOOKUP(A327, [1]!Table9[#All], 35, FALSE))</f>
        <v>Standard OMP BMPs.</v>
      </c>
      <c r="L327" s="12" t="str">
        <f>IF(D327="No", "--", VLOOKUP(A327, [1]!Table9[#All], 28, FALSE))</f>
        <v>IIB</v>
      </c>
      <c r="M327" s="11" t="str">
        <f>IF(D327="No", "Not discussed on USFS. ", _xlfn.CONCAT(A327, " (", VLOOKUP(A327, [1]!Table9[#All], 11, FALSE), "; Habitat description: ", C327, ") - Within 1-mi of a CNDDB/SCE/USFS occurrence record (", VLOOKUP(A327, [1]!Table9[#All], 27, FALSE), "). " ))</f>
        <v xml:space="preserve">Castle Crags harebell (FSS; CRPR 1B.3, Blooming Period: Jun - Sep; Habitat description: rock crevices) - Within 1-mi of a CNDDB/SCE/USFS occurrence record (habitat present). </v>
      </c>
      <c r="N327" s="10" t="str">
        <f>IF(D327="No", "-- ", VLOOKUP(A327, [1]!Table9[#All], 29, FALSE))</f>
        <v xml:space="preserve">BE BMP Plant-1(a)(c-d); 
General Measures and Standard OMP BMPs. </v>
      </c>
      <c r="O327" s="10" t="str">
        <f>IF(D327="No", "--", VLOOKUP(A327, [1]!Table9[#All], 30, FALSE))</f>
        <v xml:space="preserve">Pre-Activity Survey (Castle Crags harebell): A biological survey is required. 
FSS Plant Avoidance (Castle Crags harebell): If Castle Crags harebell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27" s="7" t="str">
        <f>IF(D327="No", "Not discussed on USFS. ", IF(VLOOKUP(A327, [1]!Table9[#All], 31, FALSE)="--", "--",  _xlfn.CONCAT(A327, " (", VLOOKUP(A327, [1]!Table9[#All], 11, FALSE), "; Habitat description: ", C327, ") - Within 1-mi of a CNDDB/SCE/USFS occurrence record (", VLOOKUP(A327, [1]!Table9[#All], 31, FALSE), "). " )))</f>
        <v>--</v>
      </c>
      <c r="Q327" s="6" t="str">
        <f>IF(D327="No", "Not discussed on USFS. ", IF(VLOOKUP(A327, [1]!Table9[#All], 31, FALSE)="--", "--",  VLOOKUP(A327, [1]!Table9[#All], 32, FALSE)))</f>
        <v>--</v>
      </c>
      <c r="R327" s="6" t="str">
        <f>IF(D327="No", "Not discussed on USFS. ", IF(VLOOKUP(A327, [1]!Table9[#All], 31, FALSE)="--", "--", VLOOKUP(A327, [1]!Table9[#All], 33, FALSE)))</f>
        <v>--</v>
      </c>
      <c r="S327" s="9" t="s">
        <v>2</v>
      </c>
      <c r="T327" s="8" t="s">
        <v>2</v>
      </c>
      <c r="U327" s="8" t="s">
        <v>2</v>
      </c>
      <c r="V327" s="7" t="s">
        <v>2</v>
      </c>
      <c r="W327" s="6" t="s">
        <v>2</v>
      </c>
      <c r="X327" s="6" t="s">
        <v>2</v>
      </c>
    </row>
    <row r="328" spans="1:24" ht="156" x14ac:dyDescent="0.2">
      <c r="A328" s="20" t="s">
        <v>2048</v>
      </c>
      <c r="B328" s="20" t="str">
        <f>VLOOKUP(A328, [1]!Table9[#All], 2, FALSE)</f>
        <v>Ivesia longibracteata</v>
      </c>
      <c r="C328" s="18" t="str">
        <f>VLOOKUP(A328, [1]!Table9[#All], 13, FALSE)</f>
        <v>rock crevices</v>
      </c>
      <c r="D328" s="17" t="str">
        <f>IF(ISNUMBER(SEARCH("1",VLOOKUP(A328, [1]!Table9[#All], 4, FALSE))), "Yes", "No")</f>
        <v>Yes</v>
      </c>
      <c r="E328" s="16" t="str">
        <f>VLOOKUP(A328, [1]!Table9[#All], 3, FALSE)</f>
        <v>Plant</v>
      </c>
      <c r="F328" s="15" t="str">
        <f>VLOOKUP(A328, [1]!Table9[#All], 26, FALSE)</f>
        <v>Formula</v>
      </c>
      <c r="G328" s="15" t="str">
        <f>IF(D328="No", "--",VLOOKUP(A328, [1]!Table9[#All], 25, FALSE))</f>
        <v>Work area</v>
      </c>
      <c r="H328" s="14" t="str">
        <f>IF(D328="No", "Not discussed on USFS. ", VLOOKUP(A328, [1]!Table9[#All], 24, FALSE))</f>
        <v>--</v>
      </c>
      <c r="I328" s="14" t="str">
        <f>IF(NOT(ISBLANK(#REF!)),  "Pre-activity Survey Required", "")</f>
        <v>Pre-activity Survey Required</v>
      </c>
      <c r="J328" s="13" t="str">
        <f>IF(D328="No", "Not discussed on USFS. ", _xlfn.CONCAT(A328, " (", VLOOKUP(A328, [1]!Table9[#All], 11, FALSE), "; Habitat description: ", C328, ") - Within 1-mi of a CNDDB/SCE/USFS occurrence record (", VLOOKUP(A328, [1]!Table9[#All], 34, FALSE), "). " ))</f>
        <v xml:space="preserve">Castle Crags ivesia (FSS; CRPR 1B.3, Blooming Period: Jun - Jul; Habitat description: rock crevices) - Within 1-mi of a CNDDB/SCE/USFS occurrence record (unsuitable habitat). </v>
      </c>
      <c r="K328" s="10" t="str">
        <f>IF(D328="No", "-- ", VLOOKUP(A328, [1]!Table9[#All], 35, FALSE))</f>
        <v>Standard OMP BMPs.</v>
      </c>
      <c r="L328" s="12" t="str">
        <f>IF(D328="No", "--", VLOOKUP(A328, [1]!Table9[#All], 28, FALSE))</f>
        <v>IIB</v>
      </c>
      <c r="M328" s="11" t="str">
        <f>IF(D328="No", "Not discussed on USFS. ", _xlfn.CONCAT(A328, " (", VLOOKUP(A328, [1]!Table9[#All], 11, FALSE), "; Habitat description: ", C328, ") - Within 1-mi of a CNDDB/SCE/USFS occurrence record (", VLOOKUP(A328, [1]!Table9[#All], 27, FALSE), "). " ))</f>
        <v xml:space="preserve">Castle Crags ivesia (FSS; CRPR 1B.3, Blooming Period: Jun - Jul; Habitat description: rock crevices) - Within 1-mi of a CNDDB/SCE/USFS occurrence record (habitat present). </v>
      </c>
      <c r="N328" s="10" t="str">
        <f>IF(D328="No", "-- ", VLOOKUP(A328, [1]!Table9[#All], 29, FALSE))</f>
        <v xml:space="preserve">BE BMP Plant-1(a)(c-d); 
General Measures and Standard OMP BMPs. </v>
      </c>
      <c r="O328" s="10" t="str">
        <f>IF(D328="No", "--", VLOOKUP(A328, [1]!Table9[#All], 30, FALSE))</f>
        <v xml:space="preserve">Pre-Activity Survey (Castle Crags ivesia): A biological survey is required. 
FSS Plant Avoidance (Castle Crags ivesia): If Castle Crags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28" s="7" t="str">
        <f>IF(D328="No", "Not discussed on USFS. ", IF(VLOOKUP(A328, [1]!Table9[#All], 31, FALSE)="--", "--",  _xlfn.CONCAT(A328, " (", VLOOKUP(A328, [1]!Table9[#All], 11, FALSE), "; Habitat description: ", C328, ") - Within 1-mi of a CNDDB/SCE/USFS occurrence record (", VLOOKUP(A328, [1]!Table9[#All], 31, FALSE), "). " )))</f>
        <v>--</v>
      </c>
      <c r="Q328" s="6" t="str">
        <f>IF(D328="No", "Not discussed on USFS. ", IF(VLOOKUP(A328, [1]!Table9[#All], 31, FALSE)="--", "--",  VLOOKUP(A328, [1]!Table9[#All], 32, FALSE)))</f>
        <v>--</v>
      </c>
      <c r="R328" s="6" t="str">
        <f>IF(D328="No", "Not discussed on USFS. ", IF(VLOOKUP(A328, [1]!Table9[#All], 31, FALSE)="--", "--", VLOOKUP(A328, [1]!Table9[#All], 33, FALSE)))</f>
        <v>--</v>
      </c>
      <c r="S328" s="9" t="s">
        <v>2</v>
      </c>
      <c r="T328" s="8" t="s">
        <v>2</v>
      </c>
      <c r="U328" s="8" t="s">
        <v>2</v>
      </c>
      <c r="V328" s="7" t="s">
        <v>2</v>
      </c>
      <c r="W328" s="6" t="s">
        <v>2</v>
      </c>
      <c r="X328" s="6" t="s">
        <v>2</v>
      </c>
    </row>
    <row r="329" spans="1:24" ht="48" x14ac:dyDescent="0.2">
      <c r="A329" s="20" t="s">
        <v>2047</v>
      </c>
      <c r="B329" s="20" t="str">
        <f>VLOOKUP(A329, [1]!Table9[#All], 2, FALSE)</f>
        <v>Crossosoma californicum</v>
      </c>
      <c r="C329" s="18" t="str">
        <f>VLOOKUP(A329, [1]!Table9[#All], 13, FALSE)</f>
        <v>coastal sage scrub, chaparral, dry rocky slopes and canyons</v>
      </c>
      <c r="D329" s="17" t="str">
        <f>IF(ISNUMBER(SEARCH("1",VLOOKUP(A329, [1]!Table9[#All], 4, FALSE))), "Yes", "No")</f>
        <v>No</v>
      </c>
      <c r="E329" s="16" t="str">
        <f>VLOOKUP(A329, [1]!Table9[#All], 3, FALSE)</f>
        <v>Plant</v>
      </c>
      <c r="F329" s="15" t="str">
        <f>VLOOKUP(A329, [1]!Table9[#All], 26, FALSE)</f>
        <v>Formula</v>
      </c>
      <c r="G329" s="15" t="str">
        <f>IF(D329="No", "--",VLOOKUP(A329, [1]!Table9[#All], 25, FALSE))</f>
        <v>--</v>
      </c>
      <c r="H329" s="14" t="str">
        <f>IF(D329="No", "Not discussed on USFS. ", VLOOKUP(A329, [1]!Table9[#All], 24, FALSE))</f>
        <v xml:space="preserve">Not discussed on USFS. </v>
      </c>
      <c r="I329" s="14" t="str">
        <f>IF(NOT(ISBLANK(#REF!)),  "Pre-activity Survey Required", "")</f>
        <v>Pre-activity Survey Required</v>
      </c>
      <c r="J329" s="13" t="str">
        <f>IF(D329="No", "Not discussed on USFS. ", _xlfn.CONCAT(A329, " (", VLOOKUP(A329, [1]!Table9[#All], 11, FALSE), "; Habitat description: ", C329, ") - Within 1-mi of a CNDDB/SCE/USFS occurrence record (", VLOOKUP(A329, [1]!Table9[#All], 34, FALSE), "). " ))</f>
        <v xml:space="preserve">Not discussed on USFS. </v>
      </c>
      <c r="K329" s="10" t="str">
        <f>IF(D329="No", "-- ", VLOOKUP(A329, [1]!Table9[#All], 35, FALSE))</f>
        <v xml:space="preserve">-- </v>
      </c>
      <c r="L329" s="12" t="str">
        <f>IF(D329="No", "--", VLOOKUP(A329, [1]!Table9[#All], 28, FALSE))</f>
        <v>--</v>
      </c>
      <c r="M329" s="11" t="str">
        <f>IF(D329="No", "Not discussed on USFS. ", _xlfn.CONCAT(A329, " (", VLOOKUP(A329, [1]!Table9[#All], 11, FALSE), "; Habitat description: ", C329, ") - Within 1-mi of a CNDDB/SCE/USFS occurrence record (", VLOOKUP(A329, [1]!Table9[#All], 27, FALSE), "). " ))</f>
        <v xml:space="preserve">Not discussed on USFS. </v>
      </c>
      <c r="N329" s="10" t="str">
        <f>IF(D329="No", "-- ", VLOOKUP(A329, [1]!Table9[#All], 29, FALSE))</f>
        <v xml:space="preserve">-- </v>
      </c>
      <c r="O329" s="10" t="str">
        <f>IF(D329="No", "--", VLOOKUP(A329, [1]!Table9[#All], 30, FALSE))</f>
        <v>--</v>
      </c>
      <c r="P329" s="7" t="str">
        <f>IF(D329="No", "Not discussed on USFS. ", IF(VLOOKUP(A329, [1]!Table9[#All], 31, FALSE)="--", "--",  _xlfn.CONCAT(A329, " (", VLOOKUP(A329, [1]!Table9[#All], 11, FALSE), "; Habitat description: ", C329, ") - Within 1-mi of a CNDDB/SCE/USFS occurrence record (", VLOOKUP(A329, [1]!Table9[#All], 31, FALSE), "). " )))</f>
        <v xml:space="preserve">Not discussed on USFS. </v>
      </c>
      <c r="Q329" s="6" t="str">
        <f>IF(D329="No", "Not discussed on USFS. ", IF(VLOOKUP(A329, [1]!Table9[#All], 31, FALSE)="--", "--",  VLOOKUP(A329, [1]!Table9[#All], 32, FALSE)))</f>
        <v xml:space="preserve">Not discussed on USFS. </v>
      </c>
      <c r="R329" s="6" t="str">
        <f>IF(D329="No", "Not discussed on USFS. ", IF(VLOOKUP(A329, [1]!Table9[#All], 31, FALSE)="--", "--", VLOOKUP(A329, [1]!Table9[#All], 33, FALSE)))</f>
        <v xml:space="preserve">Not discussed on USFS. </v>
      </c>
      <c r="S329" s="9" t="s">
        <v>2</v>
      </c>
      <c r="T329" s="8" t="s">
        <v>2</v>
      </c>
      <c r="U329" s="8" t="s">
        <v>2</v>
      </c>
      <c r="V329" s="7" t="s">
        <v>2</v>
      </c>
      <c r="W329" s="6" t="s">
        <v>2</v>
      </c>
      <c r="X329" s="6" t="s">
        <v>2</v>
      </c>
    </row>
    <row r="330" spans="1:24" ht="64" x14ac:dyDescent="0.2">
      <c r="A330" s="20" t="s">
        <v>2046</v>
      </c>
      <c r="B330" s="20" t="str">
        <f>VLOOKUP(A330, [1]!Table9[#All], 2, FALSE)</f>
        <v>Dudleya virens ssp. hassei</v>
      </c>
      <c r="C330" s="18" t="str">
        <f>VLOOKUP(A330, [1]!Table9[#All], 13, FALSE)</f>
        <v>limited to Catalina island - rocks, cliffs, rocky slopes and headlands</v>
      </c>
      <c r="D330" s="17" t="str">
        <f>IF(ISNUMBER(SEARCH("1",VLOOKUP(A330, [1]!Table9[#All], 4, FALSE))), "Yes", "No")</f>
        <v>No</v>
      </c>
      <c r="E330" s="16" t="str">
        <f>VLOOKUP(A330, [1]!Table9[#All], 3, FALSE)</f>
        <v>Plant</v>
      </c>
      <c r="F330" s="15" t="str">
        <f>VLOOKUP(A330, [1]!Table9[#All], 26, FALSE)</f>
        <v>Formula</v>
      </c>
      <c r="G330" s="15" t="str">
        <f>IF(D330="No", "--",VLOOKUP(A330, [1]!Table9[#All], 25, FALSE))</f>
        <v>--</v>
      </c>
      <c r="H330" s="14" t="str">
        <f>IF(D330="No", "Not discussed on USFS. ", VLOOKUP(A330, [1]!Table9[#All], 24, FALSE))</f>
        <v xml:space="preserve">Not discussed on USFS. </v>
      </c>
      <c r="I330" s="14" t="str">
        <f>IF(NOT(ISBLANK(#REF!)),  "Pre-activity Survey Required", "")</f>
        <v>Pre-activity Survey Required</v>
      </c>
      <c r="J330" s="13" t="str">
        <f>IF(D330="No", "Not discussed on USFS. ", _xlfn.CONCAT(A330, " (", VLOOKUP(A330, [1]!Table9[#All], 11, FALSE), "; Habitat description: ", C330, ") - Within 1-mi of a CNDDB/SCE/USFS occurrence record (", VLOOKUP(A330, [1]!Table9[#All], 34, FALSE), "). " ))</f>
        <v xml:space="preserve">Not discussed on USFS. </v>
      </c>
      <c r="K330" s="10" t="str">
        <f>IF(D330="No", "-- ", VLOOKUP(A330, [1]!Table9[#All], 35, FALSE))</f>
        <v xml:space="preserve">-- </v>
      </c>
      <c r="L330" s="12" t="str">
        <f>IF(D330="No", "--", VLOOKUP(A330, [1]!Table9[#All], 28, FALSE))</f>
        <v>--</v>
      </c>
      <c r="M330" s="11" t="str">
        <f>IF(D330="No", "Not discussed on USFS. ", _xlfn.CONCAT(A330, " (", VLOOKUP(A330, [1]!Table9[#All], 11, FALSE), "; Habitat description: ", C330, ") - Within 1-mi of a CNDDB/SCE/USFS occurrence record (", VLOOKUP(A330, [1]!Table9[#All], 27, FALSE), "). " ))</f>
        <v xml:space="preserve">Not discussed on USFS. </v>
      </c>
      <c r="N330" s="10" t="str">
        <f>IF(D330="No", "-- ", VLOOKUP(A330, [1]!Table9[#All], 29, FALSE))</f>
        <v xml:space="preserve">-- </v>
      </c>
      <c r="O330" s="10" t="str">
        <f>IF(D330="No", "--", VLOOKUP(A330, [1]!Table9[#All], 30, FALSE))</f>
        <v>--</v>
      </c>
      <c r="P330" s="7" t="str">
        <f>IF(D330="No", "Not discussed on USFS. ", IF(VLOOKUP(A330, [1]!Table9[#All], 31, FALSE)="--", "--",  _xlfn.CONCAT(A330, " (", VLOOKUP(A330, [1]!Table9[#All], 11, FALSE), "; Habitat description: ", C330, ") - Within 1-mi of a CNDDB/SCE/USFS occurrence record (", VLOOKUP(A330, [1]!Table9[#All], 31, FALSE), "). " )))</f>
        <v xml:space="preserve">Not discussed on USFS. </v>
      </c>
      <c r="Q330" s="6" t="str">
        <f>IF(D330="No", "Not discussed on USFS. ", IF(VLOOKUP(A330, [1]!Table9[#All], 31, FALSE)="--", "--",  VLOOKUP(A330, [1]!Table9[#All], 32, FALSE)))</f>
        <v xml:space="preserve">Not discussed on USFS. </v>
      </c>
      <c r="R330" s="6" t="str">
        <f>IF(D330="No", "Not discussed on USFS. ", IF(VLOOKUP(A330, [1]!Table9[#All], 31, FALSE)="--", "--", VLOOKUP(A330, [1]!Table9[#All], 33, FALSE)))</f>
        <v xml:space="preserve">Not discussed on USFS. </v>
      </c>
      <c r="S330" s="9" t="s">
        <v>2</v>
      </c>
      <c r="T330" s="8" t="s">
        <v>2</v>
      </c>
      <c r="U330" s="8" t="s">
        <v>2</v>
      </c>
      <c r="V330" s="7" t="s">
        <v>2</v>
      </c>
      <c r="W330" s="6" t="s">
        <v>2</v>
      </c>
      <c r="X330" s="6" t="s">
        <v>2</v>
      </c>
    </row>
    <row r="331" spans="1:24" ht="192" x14ac:dyDescent="0.2">
      <c r="A331" s="20" t="s">
        <v>2045</v>
      </c>
      <c r="B331" s="20" t="str">
        <f>VLOOKUP(A331, [1]!Table9[#All], 2, FALSE)</f>
        <v>Cercocarpus traskiae</v>
      </c>
      <c r="C331" s="18" t="str">
        <f>VLOOKUP(A331, [1]!Table9[#All], 13, FALSE)</f>
        <v>dry, rocky soils, chaparral</v>
      </c>
      <c r="D331" s="17" t="str">
        <f>IF(ISNUMBER(SEARCH("1",VLOOKUP(A331, [1]!Table9[#All], 4, FALSE))), "Yes", "No")</f>
        <v>Yes</v>
      </c>
      <c r="E331" s="16" t="str">
        <f>VLOOKUP(A331, [1]!Table9[#All], 3, FALSE)</f>
        <v>Plant</v>
      </c>
      <c r="F331" s="15" t="str">
        <f>VLOOKUP(A331, [1]!Table9[#All], 26, FALSE)</f>
        <v>Formula</v>
      </c>
      <c r="G331" s="15" t="str">
        <f>IF(D331="No", "--",VLOOKUP(A331, [1]!Table9[#All], 25, FALSE))</f>
        <v>Work area</v>
      </c>
      <c r="H331" s="14" t="str">
        <f>IF(D331="No", "Not discussed on USFS. ", VLOOKUP(A331, [1]!Table9[#All], 24, FALSE))</f>
        <v>--</v>
      </c>
      <c r="I331" s="14" t="str">
        <f>IF(NOT(ISBLANK(#REF!)),  "Pre-activity Survey Required", "")</f>
        <v>Pre-activity Survey Required</v>
      </c>
      <c r="J331" s="13" t="str">
        <f>IF(D331="No", "Not discussed on USFS. ", _xlfn.CONCAT(A331, " (", VLOOKUP(A331, [1]!Table9[#All], 11, FALSE), "; Habitat description: ", C331, ") - Within 1-mi of a CNDDB/SCE/USFS occurrence record (", VLOOKUP(A331, [1]!Table9[#All], 34, FALSE), "). " ))</f>
        <v xml:space="preserve">Catalina Island mountain-mahogany (FE; SE; CRPR 1B.1, Blooming Period: Mar - May; Habitat description: dry, rocky soils, chaparral) - Within 1-mi of a CNDDB/SCE/USFS occurrence record (unsuitable habitat). </v>
      </c>
      <c r="K331" s="10" t="str">
        <f>IF(D331="No", "-- ", VLOOKUP(A331, [1]!Table9[#All], 35, FALSE))</f>
        <v xml:space="preserve">RPM Plant 1; 
Standard OMP BMPs. </v>
      </c>
      <c r="L331" s="12" t="str">
        <f>IF(D331="No", "--", VLOOKUP(A331, [1]!Table9[#All], 28, FALSE))</f>
        <v>IIB</v>
      </c>
      <c r="M331" s="11" t="str">
        <f>IF(D331="No", "Not discussed on USFS. ", _xlfn.CONCAT(A331, " (", VLOOKUP(A331, [1]!Table9[#All], 11, FALSE), "; Habitat description: ", C331, ") - Within 1-mi of a CNDDB/SCE/USFS occurrence record (", VLOOKUP(A331, [1]!Table9[#All], 27, FALSE), "). " ))</f>
        <v xml:space="preserve">Catalina Island mountain-mahogany (FE; SE; CRPR 1B.1, Blooming Period: Mar - May; Habitat description: dry, rocky soils, chaparral) - Within 1-mi of a CNDDB/SCE/USFS occurrence record (habitat present). </v>
      </c>
      <c r="N331" s="10" t="str">
        <f>IF(D331="No", "-- ", VLOOKUP(A331, [1]!Table9[#All], 29, FALSE))</f>
        <v xml:space="preserve">RPM Plant-1-4; 
General Measures and Standard OMP BMPs. </v>
      </c>
      <c r="O331" s="10" t="str">
        <f>IF(D331="No", "--", VLOOKUP(A331, [1]!Table9[#All], 30, FALSE))</f>
        <v xml:space="preserve">Rare Plant Survey and Avoidance (Catalina Island mountain-mahogany): A qualified botanist will conduct a rare plant survey for Catalina Island mountain-mahogany within blooming season, verified by a reference population. All federally-listed plants within 100 feet of the work area will be flagged for avoidance. Coordination with Environmental Services Department will be required if full avoidance cannot be achieved. 
Schedule Limitation (Catalina Island mountain-mahogany): Schedule all work in the year rare plant surveys are conducted. Work can occur only after rare plant surveys occur. If work gets delayed for a subsequent year, contact Environmental Services Department. 
General Measures and Standard OMP BMPs. </v>
      </c>
      <c r="P331" s="7" t="str">
        <f>IF(D331="No", "Not discussed on USFS. ", IF(VLOOKUP(A331, [1]!Table9[#All], 31, FALSE)="--", "--",  _xlfn.CONCAT(A331, " (", VLOOKUP(A331, [1]!Table9[#All], 11, FALSE), "; Habitat description: ", C331, ") - Within 1-mi of a CNDDB/SCE/USFS occurrence record (", VLOOKUP(A331, [1]!Table9[#All], 31, FALSE), "). " )))</f>
        <v>--</v>
      </c>
      <c r="Q331" s="6" t="str">
        <f>IF(D331="No", "Not discussed on USFS. ", IF(VLOOKUP(A331, [1]!Table9[#All], 31, FALSE)="--", "--",  VLOOKUP(A331, [1]!Table9[#All], 32, FALSE)))</f>
        <v>--</v>
      </c>
      <c r="R331" s="6" t="str">
        <f>IF(D331="No", "Not discussed on USFS. ", IF(VLOOKUP(A331, [1]!Table9[#All], 31, FALSE)="--", "--", VLOOKUP(A331, [1]!Table9[#All], 33, FALSE)))</f>
        <v>--</v>
      </c>
      <c r="S331" s="9" t="s">
        <v>2</v>
      </c>
      <c r="T331" s="8" t="s">
        <v>2</v>
      </c>
      <c r="U331" s="8" t="s">
        <v>2</v>
      </c>
      <c r="V331" s="7" t="s">
        <v>2</v>
      </c>
      <c r="W331" s="6" t="s">
        <v>2</v>
      </c>
      <c r="X331" s="6" t="s">
        <v>2</v>
      </c>
    </row>
    <row r="332" spans="1:24" ht="48" x14ac:dyDescent="0.2">
      <c r="A332" s="20" t="s">
        <v>2044</v>
      </c>
      <c r="B332" s="20" t="str">
        <f>VLOOKUP(A332, [1]!Table9[#All], 2, FALSE)</f>
        <v>Calochortus catalinae</v>
      </c>
      <c r="C332" s="18" t="str">
        <f>VLOOKUP(A332, [1]!Table9[#All], 13, FALSE)</f>
        <v>heavy soil, open grassland or scrub at &lt; 700 m elevation</v>
      </c>
      <c r="D332" s="17" t="str">
        <f>IF(ISNUMBER(SEARCH("1",VLOOKUP(A332, [1]!Table9[#All], 4, FALSE))), "Yes", "No")</f>
        <v>No</v>
      </c>
      <c r="E332" s="16" t="str">
        <f>VLOOKUP(A332, [1]!Table9[#All], 3, FALSE)</f>
        <v>Plant</v>
      </c>
      <c r="F332" s="15" t="str">
        <f>VLOOKUP(A332, [1]!Table9[#All], 26, FALSE)</f>
        <v>Formula</v>
      </c>
      <c r="G332" s="15" t="str">
        <f>IF(D332="No", "--",VLOOKUP(A332, [1]!Table9[#All], 25, FALSE))</f>
        <v>--</v>
      </c>
      <c r="H332" s="14" t="str">
        <f>IF(D332="No", "Not discussed on USFS. ", VLOOKUP(A332, [1]!Table9[#All], 24, FALSE))</f>
        <v xml:space="preserve">Not discussed on USFS. </v>
      </c>
      <c r="I332" s="14" t="str">
        <f>IF(NOT(ISBLANK(#REF!)),  "Pre-activity Survey Required", "")</f>
        <v>Pre-activity Survey Required</v>
      </c>
      <c r="J332" s="13" t="str">
        <f>IF(D332="No", "Not discussed on USFS. ", _xlfn.CONCAT(A332, " (", VLOOKUP(A332, [1]!Table9[#All], 11, FALSE), "; Habitat description: ", C332, ") - Within 1-mi of a CNDDB/SCE/USFS occurrence record (", VLOOKUP(A332, [1]!Table9[#All], 34, FALSE), "). " ))</f>
        <v xml:space="preserve">Not discussed on USFS. </v>
      </c>
      <c r="K332" s="10" t="str">
        <f>IF(D332="No", "-- ", VLOOKUP(A332, [1]!Table9[#All], 35, FALSE))</f>
        <v xml:space="preserve">-- </v>
      </c>
      <c r="L332" s="12" t="str">
        <f>IF(D332="No", "--", VLOOKUP(A332, [1]!Table9[#All], 28, FALSE))</f>
        <v>--</v>
      </c>
      <c r="M332" s="11" t="str">
        <f>IF(D332="No", "Not discussed on USFS. ", _xlfn.CONCAT(A332, " (", VLOOKUP(A332, [1]!Table9[#All], 11, FALSE), "; Habitat description: ", C332, ") - Within 1-mi of a CNDDB/SCE/USFS occurrence record (", VLOOKUP(A332, [1]!Table9[#All], 27, FALSE), "). " ))</f>
        <v xml:space="preserve">Not discussed on USFS. </v>
      </c>
      <c r="N332" s="10" t="str">
        <f>IF(D332="No", "-- ", VLOOKUP(A332, [1]!Table9[#All], 29, FALSE))</f>
        <v xml:space="preserve">-- </v>
      </c>
      <c r="O332" s="10" t="str">
        <f>IF(D332="No", "--", VLOOKUP(A332, [1]!Table9[#All], 30, FALSE))</f>
        <v>--</v>
      </c>
      <c r="P332" s="7" t="str">
        <f>IF(D332="No", "Not discussed on USFS. ", IF(VLOOKUP(A332, [1]!Table9[#All], 31, FALSE)="--", "--",  _xlfn.CONCAT(A332, " (", VLOOKUP(A332, [1]!Table9[#All], 11, FALSE), "; Habitat description: ", C332, ") - Within 1-mi of a CNDDB/SCE/USFS occurrence record (", VLOOKUP(A332, [1]!Table9[#All], 31, FALSE), "). " )))</f>
        <v xml:space="preserve">Not discussed on USFS. </v>
      </c>
      <c r="Q332" s="6" t="str">
        <f>IF(D332="No", "Not discussed on USFS. ", IF(VLOOKUP(A332, [1]!Table9[#All], 31, FALSE)="--", "--",  VLOOKUP(A332, [1]!Table9[#All], 32, FALSE)))</f>
        <v xml:space="preserve">Not discussed on USFS. </v>
      </c>
      <c r="R332" s="6" t="str">
        <f>IF(D332="No", "Not discussed on USFS. ", IF(VLOOKUP(A332, [1]!Table9[#All], 31, FALSE)="--", "--", VLOOKUP(A332, [1]!Table9[#All], 33, FALSE)))</f>
        <v xml:space="preserve">Not discussed on USFS. </v>
      </c>
      <c r="S332" s="9" t="s">
        <v>2</v>
      </c>
      <c r="T332" s="8" t="s">
        <v>2</v>
      </c>
      <c r="U332" s="8" t="s">
        <v>2</v>
      </c>
      <c r="V332" s="7" t="s">
        <v>2</v>
      </c>
      <c r="W332" s="6" t="s">
        <v>2</v>
      </c>
      <c r="X332" s="6" t="s">
        <v>2</v>
      </c>
    </row>
    <row r="333" spans="1:24" ht="96" x14ac:dyDescent="0.2">
      <c r="A333" s="20" t="s">
        <v>2043</v>
      </c>
      <c r="B333" s="20" t="str">
        <f>VLOOKUP(A333, [1]!Table9[#All], 2, FALSE)</f>
        <v>Oenothera cavernae</v>
      </c>
      <c r="C333" s="18" t="str">
        <f>VLOOKUP(A333, [1]!Table9[#All], 13, FALSE)</f>
        <v>Joshua-tree woodland, desert scrub in dry, gravelly soils on slopes, cliffs, ridges, rock crevice's and sandy arroyos</v>
      </c>
      <c r="D333" s="17" t="str">
        <f>IF(ISNUMBER(SEARCH("1",VLOOKUP(A333, [1]!Table9[#All], 4, FALSE))), "Yes", "No")</f>
        <v>No</v>
      </c>
      <c r="E333" s="16" t="str">
        <f>VLOOKUP(A333, [1]!Table9[#All], 3, FALSE)</f>
        <v>Plant</v>
      </c>
      <c r="F333" s="15" t="str">
        <f>VLOOKUP(A333, [1]!Table9[#All], 26, FALSE)</f>
        <v>Formula</v>
      </c>
      <c r="G333" s="15" t="str">
        <f>IF(D333="No", "--",VLOOKUP(A333, [1]!Table9[#All], 25, FALSE))</f>
        <v>--</v>
      </c>
      <c r="H333" s="14" t="str">
        <f>IF(D333="No", "Not discussed on USFS. ", VLOOKUP(A333, [1]!Table9[#All], 24, FALSE))</f>
        <v xml:space="preserve">Not discussed on USFS. </v>
      </c>
      <c r="I333" s="14" t="str">
        <f>IF(NOT(ISBLANK(#REF!)),  "Pre-activity Survey Required", "")</f>
        <v>Pre-activity Survey Required</v>
      </c>
      <c r="J333" s="13" t="str">
        <f>IF(D333="No", "Not discussed on USFS. ", _xlfn.CONCAT(A333, " (", VLOOKUP(A333, [1]!Table9[#All], 11, FALSE), "; Habitat description: ", C333, ") - Within 1-mi of a CNDDB/SCE/USFS occurrence record (", VLOOKUP(A333, [1]!Table9[#All], 34, FALSE), "). " ))</f>
        <v xml:space="preserve">Not discussed on USFS. </v>
      </c>
      <c r="K333" s="10" t="str">
        <f>IF(D333="No", "-- ", VLOOKUP(A333, [1]!Table9[#All], 35, FALSE))</f>
        <v xml:space="preserve">-- </v>
      </c>
      <c r="L333" s="12" t="str">
        <f>IF(D333="No", "--", VLOOKUP(A333, [1]!Table9[#All], 28, FALSE))</f>
        <v>--</v>
      </c>
      <c r="M333" s="11" t="str">
        <f>IF(D333="No", "Not discussed on USFS. ", _xlfn.CONCAT(A333, " (", VLOOKUP(A333, [1]!Table9[#All], 11, FALSE), "; Habitat description: ", C333, ") - Within 1-mi of a CNDDB/SCE/USFS occurrence record (", VLOOKUP(A333, [1]!Table9[#All], 27, FALSE), "). " ))</f>
        <v xml:space="preserve">Not discussed on USFS. </v>
      </c>
      <c r="N333" s="10" t="str">
        <f>IF(D333="No", "-- ", VLOOKUP(A333, [1]!Table9[#All], 29, FALSE))</f>
        <v xml:space="preserve">-- </v>
      </c>
      <c r="O333" s="10" t="str">
        <f>IF(D333="No", "--", VLOOKUP(A333, [1]!Table9[#All], 30, FALSE))</f>
        <v>--</v>
      </c>
      <c r="P333" s="7" t="str">
        <f>IF(D333="No", "Not discussed on USFS. ", IF(VLOOKUP(A333, [1]!Table9[#All], 31, FALSE)="--", "--",  _xlfn.CONCAT(A333, " (", VLOOKUP(A333, [1]!Table9[#All], 11, FALSE), "; Habitat description: ", C333, ") - Within 1-mi of a CNDDB/SCE/USFS occurrence record (", VLOOKUP(A333, [1]!Table9[#All], 31, FALSE), "). " )))</f>
        <v xml:space="preserve">Not discussed on USFS. </v>
      </c>
      <c r="Q333" s="6" t="str">
        <f>IF(D333="No", "Not discussed on USFS. ", IF(VLOOKUP(A333, [1]!Table9[#All], 31, FALSE)="--", "--",  VLOOKUP(A333, [1]!Table9[#All], 32, FALSE)))</f>
        <v xml:space="preserve">Not discussed on USFS. </v>
      </c>
      <c r="R333" s="6" t="str">
        <f>IF(D333="No", "Not discussed on USFS. ", IF(VLOOKUP(A333, [1]!Table9[#All], 31, FALSE)="--", "--", VLOOKUP(A333, [1]!Table9[#All], 33, FALSE)))</f>
        <v xml:space="preserve">Not discussed on USFS. </v>
      </c>
      <c r="S333" s="9" t="s">
        <v>2</v>
      </c>
      <c r="T333" s="8" t="s">
        <v>2</v>
      </c>
      <c r="U333" s="8" t="s">
        <v>2</v>
      </c>
      <c r="V333" s="7" t="s">
        <v>2</v>
      </c>
      <c r="W333" s="6" t="s">
        <v>2</v>
      </c>
      <c r="X333" s="6" t="s">
        <v>2</v>
      </c>
    </row>
    <row r="334" spans="1:24" ht="80" x14ac:dyDescent="0.2">
      <c r="A334" s="20" t="s">
        <v>2042</v>
      </c>
      <c r="B334" s="20" t="str">
        <f>VLOOKUP(A334, [1]!Table9[#All], 2, FALSE)</f>
        <v>Myotis velifer</v>
      </c>
      <c r="C334" s="18" t="str">
        <f>VLOOKUP(A334, [1]!Table9[#All], 13, FALSE)</f>
        <v>mines, rock crevices, barns, and even abandoned buildings, pockets, holes</v>
      </c>
      <c r="D334" s="17" t="str">
        <f>IF(ISNUMBER(SEARCH("1",VLOOKUP(A334, [1]!Table9[#All], 4, FALSE))), "Yes", "No")</f>
        <v>Yes</v>
      </c>
      <c r="E334" s="16" t="str">
        <f>VLOOKUP(A334, [1]!Table9[#All], 3, FALSE)</f>
        <v>Mammal</v>
      </c>
      <c r="F334" s="15" t="str">
        <f>VLOOKUP(A334, [1]!Table9[#All], 26, FALSE)</f>
        <v>Formula</v>
      </c>
      <c r="G334" s="15" t="str">
        <f>IF(D334="No", "--",VLOOKUP(A334, [1]!Table9[#All], 25, FALSE))</f>
        <v>Work area</v>
      </c>
      <c r="H334" s="14" t="str">
        <f>IF(D334="No", "Not discussed on USFS. ", VLOOKUP(A334, [1]!Table9[#All], 24, FALSE))</f>
        <v>--</v>
      </c>
      <c r="I334" s="14" t="str">
        <f>IF(NOT(ISBLANK(#REF!)),  "Pre-activity Survey Required", "")</f>
        <v>Pre-activity Survey Required</v>
      </c>
      <c r="J334" s="13" t="str">
        <f>IF(D334="No", "Not discussed on USFS. ", _xlfn.CONCAT(A334, " (", VLOOKUP(A334, [1]!Table9[#All], 11, FALSE), "; Habitat description: ", C334, ") - Within 1-mi of a CNDDB/SCE/USFS occurrence record (", VLOOKUP(A334, [1]!Table9[#All], 34, FALSE), "). " ))</f>
        <v xml:space="preserve">cave myotis (CDFW SSC; SBNF:WL; BLM:S; Habitat description: mines, rock crevices, barns, and even abandoned buildings, pockets, holes) - Within 1-mi of a CNDDB/SCE/USFS occurrence record (unsuitable habitat). </v>
      </c>
      <c r="K334" s="10" t="str">
        <f>IF(D334="No", "-- ", VLOOKUP(A334, [1]!Table9[#All], 35, FALSE))</f>
        <v>Standard OMP BMPs.</v>
      </c>
      <c r="L334" s="12" t="str">
        <f>IF(D334="No", "--", VLOOKUP(A334, [1]!Table9[#All], 28, FALSE))</f>
        <v>IIB</v>
      </c>
      <c r="M334" s="11" t="str">
        <f>IF(D334="No", "Not discussed on USFS. ", _xlfn.CONCAT(A334, " (", VLOOKUP(A334, [1]!Table9[#All], 11, FALSE), "; Habitat description: ", C334, ") - Within 1-mi of a CNDDB/SCE/USFS occurrence record (", VLOOKUP(A334, [1]!Table9[#All], 27, FALSE), "). " ))</f>
        <v xml:space="preserve">cave myotis (CDFW SSC; SBNF:WL; BLM:S; Habitat description: mines, rock crevices, barns, and even abandoned buildings, pockets, holes) - Within 1-mi of a CNDDB/SCE/USFS occurrence record (habitat present). </v>
      </c>
      <c r="N334" s="10" t="str">
        <f>IF(D334="No", "-- ", VLOOKUP(A334, [1]!Table9[#All], 29, FALSE))</f>
        <v xml:space="preserve">BE BMP Mammal-1; 
General Measures and Standard OMP BMPs. </v>
      </c>
      <c r="O334" s="10" t="str">
        <f>IF(D334="No", "--", VLOOKUP(A334, [1]!Table9[#All], 30, FALSE))</f>
        <v xml:space="preserve">General Measures and Standard OMP BMPs. </v>
      </c>
      <c r="P334" s="7" t="str">
        <f>IF(D334="No", "Not discussed on USFS. ", IF(VLOOKUP(A334, [1]!Table9[#All], 31, FALSE)="--", "--",  _xlfn.CONCAT(A334, " (", VLOOKUP(A334, [1]!Table9[#All], 11, FALSE), "; Habitat description: ", C334, ") - Within 1-mi of a CNDDB/SCE/USFS occurrence record (", VLOOKUP(A334, [1]!Table9[#All], 31, FALSE), "). " )))</f>
        <v>--</v>
      </c>
      <c r="Q334" s="6" t="str">
        <f>IF(D334="No", "Not discussed on USFS. ", IF(VLOOKUP(A334, [1]!Table9[#All], 31, FALSE)="--", "--",  VLOOKUP(A334, [1]!Table9[#All], 32, FALSE)))</f>
        <v>--</v>
      </c>
      <c r="R334" s="6" t="str">
        <f>IF(D334="No", "Not discussed on USFS. ", IF(VLOOKUP(A334, [1]!Table9[#All], 31, FALSE)="--", "--", VLOOKUP(A334, [1]!Table9[#All], 33, FALSE)))</f>
        <v>--</v>
      </c>
      <c r="S334" s="9" t="s">
        <v>2</v>
      </c>
      <c r="T334" s="8" t="s">
        <v>2</v>
      </c>
      <c r="U334" s="8" t="s">
        <v>2</v>
      </c>
      <c r="V334" s="7" t="s">
        <v>2</v>
      </c>
      <c r="W334" s="6" t="s">
        <v>2</v>
      </c>
      <c r="X334" s="6" t="s">
        <v>2</v>
      </c>
    </row>
    <row r="335" spans="1:24" ht="48" x14ac:dyDescent="0.2">
      <c r="A335" s="20" t="s">
        <v>2041</v>
      </c>
      <c r="B335" s="20" t="str">
        <f>VLOOKUP(A335, [1]!Table9[#All], 2, FALSE)</f>
        <v>Eriogonum cedrorum</v>
      </c>
      <c r="C335" s="18" t="str">
        <f>VLOOKUP(A335, [1]!Table9[#All], 13, FALSE)</f>
        <v>serpentine, rocky areas</v>
      </c>
      <c r="D335" s="17" t="str">
        <f>IF(ISNUMBER(SEARCH("1",VLOOKUP(A335, [1]!Table9[#All], 4, FALSE))), "Yes", "No")</f>
        <v>No</v>
      </c>
      <c r="E335" s="16" t="str">
        <f>VLOOKUP(A335, [1]!Table9[#All], 3, FALSE)</f>
        <v>Plant</v>
      </c>
      <c r="F335" s="15" t="str">
        <f>VLOOKUP(A335, [1]!Table9[#All], 26, FALSE)</f>
        <v>Formula</v>
      </c>
      <c r="G335" s="15" t="str">
        <f>IF(D335="No", "--",VLOOKUP(A335, [1]!Table9[#All], 25, FALSE))</f>
        <v>--</v>
      </c>
      <c r="H335" s="14" t="str">
        <f>IF(D335="No", "Not discussed on USFS. ", VLOOKUP(A335, [1]!Table9[#All], 24, FALSE))</f>
        <v xml:space="preserve">Not discussed on USFS. </v>
      </c>
      <c r="I335" s="14" t="str">
        <f>IF(NOT(ISBLANK(#REF!)),  "Pre-activity Survey Required", "")</f>
        <v>Pre-activity Survey Required</v>
      </c>
      <c r="J335" s="13" t="str">
        <f>IF(D335="No", "Not discussed on USFS. ", _xlfn.CONCAT(A335, " (", VLOOKUP(A335, [1]!Table9[#All], 11, FALSE), "; Habitat description: ", C335, ") - Within 1-mi of a CNDDB/SCE/USFS occurrence record (", VLOOKUP(A335, [1]!Table9[#All], 34, FALSE), "). " ))</f>
        <v xml:space="preserve">Not discussed on USFS. </v>
      </c>
      <c r="K335" s="10" t="str">
        <f>IF(D335="No", "-- ", VLOOKUP(A335, [1]!Table9[#All], 35, FALSE))</f>
        <v xml:space="preserve">-- </v>
      </c>
      <c r="L335" s="12" t="str">
        <f>IF(D335="No", "--", VLOOKUP(A335, [1]!Table9[#All], 28, FALSE))</f>
        <v>--</v>
      </c>
      <c r="M335" s="11" t="str">
        <f>IF(D335="No", "Not discussed on USFS. ", _xlfn.CONCAT(A335, " (", VLOOKUP(A335, [1]!Table9[#All], 11, FALSE), "; Habitat description: ", C335, ") - Within 1-mi of a CNDDB/SCE/USFS occurrence record (", VLOOKUP(A335, [1]!Table9[#All], 27, FALSE), "). " ))</f>
        <v xml:space="preserve">Not discussed on USFS. </v>
      </c>
      <c r="N335" s="10" t="str">
        <f>IF(D335="No", "-- ", VLOOKUP(A335, [1]!Table9[#All], 29, FALSE))</f>
        <v xml:space="preserve">-- </v>
      </c>
      <c r="O335" s="10" t="str">
        <f>IF(D335="No", "--", VLOOKUP(A335, [1]!Table9[#All], 30, FALSE))</f>
        <v>--</v>
      </c>
      <c r="P335" s="7" t="str">
        <f>IF(D335="No", "Not discussed on USFS. ", IF(VLOOKUP(A335, [1]!Table9[#All], 31, FALSE)="--", "--",  _xlfn.CONCAT(A335, " (", VLOOKUP(A335, [1]!Table9[#All], 11, FALSE), "; Habitat description: ", C335, ") - Within 1-mi of a CNDDB/SCE/USFS occurrence record (", VLOOKUP(A335, [1]!Table9[#All], 31, FALSE), "). " )))</f>
        <v xml:space="preserve">Not discussed on USFS. </v>
      </c>
      <c r="Q335" s="6" t="str">
        <f>IF(D335="No", "Not discussed on USFS. ", IF(VLOOKUP(A335, [1]!Table9[#All], 31, FALSE)="--", "--",  VLOOKUP(A335, [1]!Table9[#All], 32, FALSE)))</f>
        <v xml:space="preserve">Not discussed on USFS. </v>
      </c>
      <c r="R335" s="6" t="str">
        <f>IF(D335="No", "Not discussed on USFS. ", IF(VLOOKUP(A335, [1]!Table9[#All], 31, FALSE)="--", "--", VLOOKUP(A335, [1]!Table9[#All], 33, FALSE)))</f>
        <v xml:space="preserve">Not discussed on USFS. </v>
      </c>
      <c r="S335" s="9" t="s">
        <v>2</v>
      </c>
      <c r="T335" s="8" t="s">
        <v>2</v>
      </c>
      <c r="U335" s="8" t="s">
        <v>2</v>
      </c>
      <c r="V335" s="7" t="s">
        <v>2</v>
      </c>
      <c r="W335" s="6" t="s">
        <v>2</v>
      </c>
      <c r="X335" s="6" t="s">
        <v>2</v>
      </c>
    </row>
    <row r="336" spans="1:24" ht="48" x14ac:dyDescent="0.2">
      <c r="A336" s="20" t="s">
        <v>2040</v>
      </c>
      <c r="B336" s="20" t="str">
        <f>VLOOKUP(A336, [1]!Table9[#All], 2, FALSE)</f>
        <v>Calochortus raichei</v>
      </c>
      <c r="C336" s="18" t="str">
        <f>VLOOKUP(A336, [1]!Table9[#All], 13, FALSE)</f>
        <v>open areas in woodland</v>
      </c>
      <c r="D336" s="17" t="str">
        <f>IF(ISNUMBER(SEARCH("1",VLOOKUP(A336, [1]!Table9[#All], 4, FALSE))), "Yes", "No")</f>
        <v>No</v>
      </c>
      <c r="E336" s="16" t="str">
        <f>VLOOKUP(A336, [1]!Table9[#All], 3, FALSE)</f>
        <v>Plant</v>
      </c>
      <c r="F336" s="15" t="str">
        <f>VLOOKUP(A336, [1]!Table9[#All], 26, FALSE)</f>
        <v>Formula</v>
      </c>
      <c r="G336" s="15" t="str">
        <f>IF(D336="No", "--",VLOOKUP(A336, [1]!Table9[#All], 25, FALSE))</f>
        <v>--</v>
      </c>
      <c r="H336" s="14" t="str">
        <f>IF(D336="No", "Not discussed on USFS. ", VLOOKUP(A336, [1]!Table9[#All], 24, FALSE))</f>
        <v xml:space="preserve">Not discussed on USFS. </v>
      </c>
      <c r="I336" s="14" t="str">
        <f>IF(NOT(ISBLANK(#REF!)),  "Pre-activity Survey Required", "")</f>
        <v>Pre-activity Survey Required</v>
      </c>
      <c r="J336" s="13" t="str">
        <f>IF(D336="No", "Not discussed on USFS. ", _xlfn.CONCAT(A336, " (", VLOOKUP(A336, [1]!Table9[#All], 11, FALSE), "; Habitat description: ", C336, ") - Within 1-mi of a CNDDB/SCE/USFS occurrence record (", VLOOKUP(A336, [1]!Table9[#All], 34, FALSE), "). " ))</f>
        <v xml:space="preserve">Not discussed on USFS. </v>
      </c>
      <c r="K336" s="10" t="str">
        <f>IF(D336="No", "-- ", VLOOKUP(A336, [1]!Table9[#All], 35, FALSE))</f>
        <v xml:space="preserve">-- </v>
      </c>
      <c r="L336" s="12" t="str">
        <f>IF(D336="No", "--", VLOOKUP(A336, [1]!Table9[#All], 28, FALSE))</f>
        <v>--</v>
      </c>
      <c r="M336" s="11" t="str">
        <f>IF(D336="No", "Not discussed on USFS. ", _xlfn.CONCAT(A336, " (", VLOOKUP(A336, [1]!Table9[#All], 11, FALSE), "; Habitat description: ", C336, ") - Within 1-mi of a CNDDB/SCE/USFS occurrence record (", VLOOKUP(A336, [1]!Table9[#All], 27, FALSE), "). " ))</f>
        <v xml:space="preserve">Not discussed on USFS. </v>
      </c>
      <c r="N336" s="10" t="str">
        <f>IF(D336="No", "-- ", VLOOKUP(A336, [1]!Table9[#All], 29, FALSE))</f>
        <v xml:space="preserve">-- </v>
      </c>
      <c r="O336" s="10" t="str">
        <f>IF(D336="No", "--", VLOOKUP(A336, [1]!Table9[#All], 30, FALSE))</f>
        <v>--</v>
      </c>
      <c r="P336" s="7" t="str">
        <f>IF(D336="No", "Not discussed on USFS. ", IF(VLOOKUP(A336, [1]!Table9[#All], 31, FALSE)="--", "--",  _xlfn.CONCAT(A336, " (", VLOOKUP(A336, [1]!Table9[#All], 11, FALSE), "; Habitat description: ", C336, ") - Within 1-mi of a CNDDB/SCE/USFS occurrence record (", VLOOKUP(A336, [1]!Table9[#All], 31, FALSE), "). " )))</f>
        <v xml:space="preserve">Not discussed on USFS. </v>
      </c>
      <c r="Q336" s="6" t="str">
        <f>IF(D336="No", "Not discussed on USFS. ", IF(VLOOKUP(A336, [1]!Table9[#All], 31, FALSE)="--", "--",  VLOOKUP(A336, [1]!Table9[#All], 32, FALSE)))</f>
        <v xml:space="preserve">Not discussed on USFS. </v>
      </c>
      <c r="R336" s="6" t="str">
        <f>IF(D336="No", "Not discussed on USFS. ", IF(VLOOKUP(A336, [1]!Table9[#All], 31, FALSE)="--", "--", VLOOKUP(A336, [1]!Table9[#All], 33, FALSE)))</f>
        <v xml:space="preserve">Not discussed on USFS. </v>
      </c>
      <c r="S336" s="9" t="s">
        <v>2</v>
      </c>
      <c r="T336" s="8" t="s">
        <v>2</v>
      </c>
      <c r="U336" s="8" t="s">
        <v>2</v>
      </c>
      <c r="V336" s="7" t="s">
        <v>2</v>
      </c>
      <c r="W336" s="6" t="s">
        <v>2</v>
      </c>
      <c r="X336" s="6" t="s">
        <v>2</v>
      </c>
    </row>
    <row r="337" spans="1:24" ht="64" x14ac:dyDescent="0.2">
      <c r="A337" s="20" t="s">
        <v>2039</v>
      </c>
      <c r="B337" s="20" t="str">
        <f>VLOOKUP(A337, [1]!Table9[#All], 2, FALSE)</f>
        <v>Arctostaphylos bakeri ssp. sublaevis</v>
      </c>
      <c r="C337" s="18" t="str">
        <f>VLOOKUP(A337, [1]!Table9[#All], 13, FALSE)</f>
        <v>chaparral near coast, coniferous forest</v>
      </c>
      <c r="D337" s="17" t="str">
        <f>IF(ISNUMBER(SEARCH("1",VLOOKUP(A337, [1]!Table9[#All], 4, FALSE))), "Yes", "No")</f>
        <v>No</v>
      </c>
      <c r="E337" s="16" t="str">
        <f>VLOOKUP(A337, [1]!Table9[#All], 3, FALSE)</f>
        <v>Plant</v>
      </c>
      <c r="F337" s="15" t="str">
        <f>VLOOKUP(A337, [1]!Table9[#All], 26, FALSE)</f>
        <v>Formula</v>
      </c>
      <c r="G337" s="15" t="str">
        <f>IF(D337="No", "--",VLOOKUP(A337, [1]!Table9[#All], 25, FALSE))</f>
        <v>--</v>
      </c>
      <c r="H337" s="14" t="str">
        <f>IF(D337="No", "Not discussed on USFS. ", VLOOKUP(A337, [1]!Table9[#All], 24, FALSE))</f>
        <v xml:space="preserve">Not discussed on USFS. </v>
      </c>
      <c r="I337" s="14" t="str">
        <f>IF(NOT(ISBLANK(#REF!)),  "Pre-activity Survey Required", "")</f>
        <v>Pre-activity Survey Required</v>
      </c>
      <c r="J337" s="13" t="str">
        <f>IF(D337="No", "Not discussed on USFS. ", _xlfn.CONCAT(A337, " (", VLOOKUP(A337, [1]!Table9[#All], 11, FALSE), "; Habitat description: ", C337, ") - Within 1-mi of a CNDDB/SCE/USFS occurrence record (", VLOOKUP(A337, [1]!Table9[#All], 34, FALSE), "). " ))</f>
        <v xml:space="preserve">Not discussed on USFS. </v>
      </c>
      <c r="K337" s="10" t="str">
        <f>IF(D337="No", "-- ", VLOOKUP(A337, [1]!Table9[#All], 35, FALSE))</f>
        <v xml:space="preserve">-- </v>
      </c>
      <c r="L337" s="12" t="str">
        <f>IF(D337="No", "--", VLOOKUP(A337, [1]!Table9[#All], 28, FALSE))</f>
        <v>--</v>
      </c>
      <c r="M337" s="11" t="str">
        <f>IF(D337="No", "Not discussed on USFS. ", _xlfn.CONCAT(A337, " (", VLOOKUP(A337, [1]!Table9[#All], 11, FALSE), "; Habitat description: ", C337, ") - Within 1-mi of a CNDDB/SCE/USFS occurrence record (", VLOOKUP(A337, [1]!Table9[#All], 27, FALSE), "). " ))</f>
        <v xml:space="preserve">Not discussed on USFS. </v>
      </c>
      <c r="N337" s="10" t="str">
        <f>IF(D337="No", "-- ", VLOOKUP(A337, [1]!Table9[#All], 29, FALSE))</f>
        <v xml:space="preserve">-- </v>
      </c>
      <c r="O337" s="10" t="str">
        <f>IF(D337="No", "--", VLOOKUP(A337, [1]!Table9[#All], 30, FALSE))</f>
        <v>--</v>
      </c>
      <c r="P337" s="7" t="str">
        <f>IF(D337="No", "Not discussed on USFS. ", IF(VLOOKUP(A337, [1]!Table9[#All], 31, FALSE)="--", "--",  _xlfn.CONCAT(A337, " (", VLOOKUP(A337, [1]!Table9[#All], 11, FALSE), "; Habitat description: ", C337, ") - Within 1-mi of a CNDDB/SCE/USFS occurrence record (", VLOOKUP(A337, [1]!Table9[#All], 31, FALSE), "). " )))</f>
        <v xml:space="preserve">Not discussed on USFS. </v>
      </c>
      <c r="Q337" s="6" t="str">
        <f>IF(D337="No", "Not discussed on USFS. ", IF(VLOOKUP(A337, [1]!Table9[#All], 31, FALSE)="--", "--",  VLOOKUP(A337, [1]!Table9[#All], 32, FALSE)))</f>
        <v xml:space="preserve">Not discussed on USFS. </v>
      </c>
      <c r="R337" s="6" t="str">
        <f>IF(D337="No", "Not discussed on USFS. ", IF(VLOOKUP(A337, [1]!Table9[#All], 31, FALSE)="--", "--", VLOOKUP(A337, [1]!Table9[#All], 33, FALSE)))</f>
        <v xml:space="preserve">Not discussed on USFS. </v>
      </c>
      <c r="S337" s="9" t="s">
        <v>2</v>
      </c>
      <c r="T337" s="8" t="s">
        <v>2</v>
      </c>
      <c r="U337" s="8" t="s">
        <v>2</v>
      </c>
      <c r="V337" s="7" t="s">
        <v>2</v>
      </c>
      <c r="W337" s="6" t="s">
        <v>2</v>
      </c>
      <c r="X337" s="6" t="s">
        <v>2</v>
      </c>
    </row>
    <row r="338" spans="1:24" ht="48" x14ac:dyDescent="0.2">
      <c r="A338" s="20" t="s">
        <v>2038</v>
      </c>
      <c r="B338" s="20" t="str">
        <f>VLOOKUP(A338, [1]!Table9[#All], 2, FALSE)</f>
        <v>Quercus cedrosensis</v>
      </c>
      <c r="C338" s="18" t="str">
        <f>VLOOKUP(A338, [1]!Table9[#All], 13, FALSE)</f>
        <v>chaparral</v>
      </c>
      <c r="D338" s="17" t="str">
        <f>IF(ISNUMBER(SEARCH("1",VLOOKUP(A338, [1]!Table9[#All], 4, FALSE))), "Yes", "No")</f>
        <v>No</v>
      </c>
      <c r="E338" s="16" t="str">
        <f>VLOOKUP(A338, [1]!Table9[#All], 3, FALSE)</f>
        <v>Plant</v>
      </c>
      <c r="F338" s="15" t="str">
        <f>VLOOKUP(A338, [1]!Table9[#All], 26, FALSE)</f>
        <v>Formula</v>
      </c>
      <c r="G338" s="15" t="str">
        <f>IF(D338="No", "--",VLOOKUP(A338, [1]!Table9[#All], 25, FALSE))</f>
        <v>--</v>
      </c>
      <c r="H338" s="14" t="str">
        <f>IF(D338="No", "Not discussed on USFS. ", VLOOKUP(A338, [1]!Table9[#All], 24, FALSE))</f>
        <v xml:space="preserve">Not discussed on USFS. </v>
      </c>
      <c r="I338" s="14" t="str">
        <f>IF(NOT(ISBLANK(#REF!)),  "Pre-activity Survey Required", "")</f>
        <v>Pre-activity Survey Required</v>
      </c>
      <c r="J338" s="13" t="str">
        <f>IF(D338="No", "Not discussed on USFS. ", _xlfn.CONCAT(A338, " (", VLOOKUP(A338, [1]!Table9[#All], 11, FALSE), "; Habitat description: ", C338, ") - Within 1-mi of a CNDDB/SCE/USFS occurrence record (", VLOOKUP(A338, [1]!Table9[#All], 34, FALSE), "). " ))</f>
        <v xml:space="preserve">Not discussed on USFS. </v>
      </c>
      <c r="K338" s="10" t="str">
        <f>IF(D338="No", "-- ", VLOOKUP(A338, [1]!Table9[#All], 35, FALSE))</f>
        <v xml:space="preserve">-- </v>
      </c>
      <c r="L338" s="12" t="str">
        <f>IF(D338="No", "--", VLOOKUP(A338, [1]!Table9[#All], 28, FALSE))</f>
        <v>--</v>
      </c>
      <c r="M338" s="11" t="str">
        <f>IF(D338="No", "Not discussed on USFS. ", _xlfn.CONCAT(A338, " (", VLOOKUP(A338, [1]!Table9[#All], 11, FALSE), "; Habitat description: ", C338, ") - Within 1-mi of a CNDDB/SCE/USFS occurrence record (", VLOOKUP(A338, [1]!Table9[#All], 27, FALSE), "). " ))</f>
        <v xml:space="preserve">Not discussed on USFS. </v>
      </c>
      <c r="N338" s="10" t="str">
        <f>IF(D338="No", "-- ", VLOOKUP(A338, [1]!Table9[#All], 29, FALSE))</f>
        <v xml:space="preserve">-- </v>
      </c>
      <c r="O338" s="10" t="str">
        <f>IF(D338="No", "--", VLOOKUP(A338, [1]!Table9[#All], 30, FALSE))</f>
        <v>--</v>
      </c>
      <c r="P338" s="7" t="str">
        <f>IF(D338="No", "Not discussed on USFS. ", IF(VLOOKUP(A338, [1]!Table9[#All], 31, FALSE)="--", "--",  _xlfn.CONCAT(A338, " (", VLOOKUP(A338, [1]!Table9[#All], 11, FALSE), "; Habitat description: ", C338, ") - Within 1-mi of a CNDDB/SCE/USFS occurrence record (", VLOOKUP(A338, [1]!Table9[#All], 31, FALSE), "). " )))</f>
        <v xml:space="preserve">Not discussed on USFS. </v>
      </c>
      <c r="Q338" s="6" t="str">
        <f>IF(D338="No", "Not discussed on USFS. ", IF(VLOOKUP(A338, [1]!Table9[#All], 31, FALSE)="--", "--",  VLOOKUP(A338, [1]!Table9[#All], 32, FALSE)))</f>
        <v xml:space="preserve">Not discussed on USFS. </v>
      </c>
      <c r="R338" s="6" t="str">
        <f>IF(D338="No", "Not discussed on USFS. ", IF(VLOOKUP(A338, [1]!Table9[#All], 31, FALSE)="--", "--", VLOOKUP(A338, [1]!Table9[#All], 33, FALSE)))</f>
        <v xml:space="preserve">Not discussed on USFS. </v>
      </c>
      <c r="S338" s="9" t="s">
        <v>2</v>
      </c>
      <c r="T338" s="8" t="s">
        <v>2</v>
      </c>
      <c r="U338" s="8" t="s">
        <v>2</v>
      </c>
      <c r="V338" s="7" t="s">
        <v>2</v>
      </c>
      <c r="W338" s="6" t="s">
        <v>2</v>
      </c>
      <c r="X338" s="6" t="s">
        <v>2</v>
      </c>
    </row>
    <row r="339" spans="1:24" ht="96" x14ac:dyDescent="0.2">
      <c r="A339" s="20" t="s">
        <v>2037</v>
      </c>
      <c r="B339" s="20" t="str">
        <f>VLOOKUP(A339, [1]!Table9[#All], 2, FALSE)</f>
        <v>Hesperoleucus symmetricus symmetricus</v>
      </c>
      <c r="C339" s="18" t="str">
        <f>VLOOKUP(A339, [1]!Table9[#All], 13, FALSE)</f>
        <v>intermittent or perennial stream, pond, lake or jurisdictional waters feature</v>
      </c>
      <c r="D339" s="17" t="str">
        <f>IF(ISNUMBER(SEARCH("1",VLOOKUP(A339, [1]!Table9[#All], 4, FALSE))), "Yes", "No")</f>
        <v>No</v>
      </c>
      <c r="E339" s="16" t="str">
        <f>VLOOKUP(A339, [1]!Table9[#All], 3, FALSE)</f>
        <v>Fish</v>
      </c>
      <c r="F339" s="15" t="str">
        <f>VLOOKUP(A339, [1]!Table9[#All], 26, FALSE)</f>
        <v>Formula</v>
      </c>
      <c r="G339" s="15" t="str">
        <f>IF(D339="No", "--",VLOOKUP(A339, [1]!Table9[#All], 25, FALSE))</f>
        <v>--</v>
      </c>
      <c r="H339" s="14" t="str">
        <f>IF(D339="No", "Not discussed on USFS. ", VLOOKUP(A339, [1]!Table9[#All], 24, FALSE))</f>
        <v xml:space="preserve">Not discussed on USFS. </v>
      </c>
      <c r="I339" s="14" t="str">
        <f>IF(NOT(ISBLANK(#REF!)),  "Pre-activity Survey Required", "")</f>
        <v>Pre-activity Survey Required</v>
      </c>
      <c r="J339" s="13" t="str">
        <f>IF(D339="No", "Not discussed on USFS. ", _xlfn.CONCAT(A339, " (", VLOOKUP(A339, [1]!Table9[#All], 11, FALSE), "; Habitat description: ", C339, ") - Within 1-mi of a CNDDB/SCE/USFS occurrence record (", VLOOKUP(A339, [1]!Table9[#All], 34, FALSE), "). " ))</f>
        <v xml:space="preserve">Not discussed on USFS. </v>
      </c>
      <c r="K339" s="10" t="str">
        <f>IF(D339="No", "-- ", VLOOKUP(A339, [1]!Table9[#All], 35, FALSE))</f>
        <v xml:space="preserve">-- </v>
      </c>
      <c r="L339" s="12" t="str">
        <f>IF(D339="No", "--", VLOOKUP(A339, [1]!Table9[#All], 28, FALSE))</f>
        <v>--</v>
      </c>
      <c r="M339" s="11" t="str">
        <f>IF(D339="No", "Not discussed on USFS. ", _xlfn.CONCAT(A339, " (", VLOOKUP(A339, [1]!Table9[#All], 11, FALSE), "; Habitat description: ", C339, ") - Within 1-mi of a CNDDB/SCE/USFS occurrence record (", VLOOKUP(A339, [1]!Table9[#All], 27, FALSE), "). " ))</f>
        <v xml:space="preserve">Not discussed on USFS. </v>
      </c>
      <c r="N339" s="10" t="str">
        <f>IF(D339="No", "-- ", VLOOKUP(A339, [1]!Table9[#All], 29, FALSE))</f>
        <v xml:space="preserve">-- </v>
      </c>
      <c r="O339" s="10" t="str">
        <f>IF(D339="No", "--", VLOOKUP(A339, [1]!Table9[#All], 30, FALSE))</f>
        <v>--</v>
      </c>
      <c r="P339" s="7" t="str">
        <f>IF(D339="No", "Not discussed on USFS. ", IF(VLOOKUP(A339, [1]!Table9[#All], 31, FALSE)="--", "--",  _xlfn.CONCAT(A339, " (", VLOOKUP(A339, [1]!Table9[#All], 11, FALSE), "; Habitat description: ", C339, ") - Within 1-mi of a CNDDB/SCE/USFS occurrence record (", VLOOKUP(A339, [1]!Table9[#All], 31, FALSE), "). " )))</f>
        <v xml:space="preserve">Not discussed on USFS. </v>
      </c>
      <c r="Q339" s="6" t="str">
        <f>IF(D339="No", "Not discussed on USFS. ", IF(VLOOKUP(A339, [1]!Table9[#All], 31, FALSE)="--", "--",  VLOOKUP(A339, [1]!Table9[#All], 32, FALSE)))</f>
        <v xml:space="preserve">Not discussed on USFS. </v>
      </c>
      <c r="R339" s="6" t="str">
        <f>IF(D339="No", "Not discussed on USFS. ", IF(VLOOKUP(A339, [1]!Table9[#All], 31, FALSE)="--", "--", VLOOKUP(A339, [1]!Table9[#All], 33, FALSE)))</f>
        <v xml:space="preserve">Not discussed on USFS. </v>
      </c>
      <c r="S339" s="9" t="s">
        <v>2</v>
      </c>
      <c r="T339" s="8" t="s">
        <v>2</v>
      </c>
      <c r="U339" s="8" t="s">
        <v>2</v>
      </c>
      <c r="V339" s="7" t="s">
        <v>2</v>
      </c>
      <c r="W339" s="6" t="s">
        <v>2</v>
      </c>
      <c r="X339" s="6" t="s">
        <v>2</v>
      </c>
    </row>
    <row r="340" spans="1:24" ht="208" x14ac:dyDescent="0.2">
      <c r="A340" s="20" t="s">
        <v>2036</v>
      </c>
      <c r="B340" s="20" t="str">
        <f>VLOOKUP(A340, [1]!Table9[#All], 2, FALSE)</f>
        <v>Juga chacei</v>
      </c>
      <c r="C340" s="18" t="str">
        <f>VLOOKUP(A340, [1]!Table9[#All], 13, FALSE)</f>
        <v>small permanent streams at low to middle elevations; generally on gravel substrate, always in cold, clear, highly oxygenated, unpolluted, running water in heavily shaded areas; closely associated with intact redwood forest</v>
      </c>
      <c r="D340" s="17" t="str">
        <f>IF(ISNUMBER(SEARCH("1",VLOOKUP(A340, [1]!Table9[#All], 4, FALSE))), "Yes", "No")</f>
        <v>Yes</v>
      </c>
      <c r="E340" s="16" t="str">
        <f>VLOOKUP(A340, [1]!Table9[#All], 3, FALSE)</f>
        <v>Invertebrate</v>
      </c>
      <c r="F340" s="15" t="str">
        <f>VLOOKUP(A340, [1]!Table9[#All], 26, FALSE)</f>
        <v>Formula</v>
      </c>
      <c r="G340" s="15" t="str">
        <f>IF(D340="No", "--",VLOOKUP(A340, [1]!Table9[#All], 25, FALSE))</f>
        <v>Work area</v>
      </c>
      <c r="H340" s="14" t="str">
        <f>IF(D340="No", "Not discussed on USFS. ", VLOOKUP(A340, [1]!Table9[#All], 24, FALSE))</f>
        <v>--</v>
      </c>
      <c r="I340" s="14" t="str">
        <f>IF(NOT(ISBLANK(#REF!)),  "Pre-activity Survey Required", "")</f>
        <v>Pre-activity Survey Required</v>
      </c>
      <c r="J340" s="13" t="str">
        <f>IF(D340="No", "Not discussed on USFS. ", _xlfn.CONCAT(A340, " (", VLOOKUP(A340, [1]!Table9[#All], 11, FALSE), "; Habitat description: ", C340, ") - Within 1-mi of a CNDDB/SCE/USFS occurrence record (", VLOOKUP(A340, [1]!Table9[#All], 34, FALSE), "). " ))</f>
        <v xml:space="preserve">Chace juga (FSS; Habitat description: small permanent streams at low to middle elevations; generally on gravel substrate, always in cold, clear, highly oxygenated, unpolluted, running water in heavily shaded areas; closely associated with intact redwood forest) - Within 1-mi of a CNDDB/SCE/USFS occurrence record (unsuitable habitat). </v>
      </c>
      <c r="K340" s="10" t="str">
        <f>IF(D340="No", "-- ", VLOOKUP(A340, [1]!Table9[#All], 35, FALSE))</f>
        <v>Standard OMP BMPs.</v>
      </c>
      <c r="L340" s="12" t="str">
        <f>IF(D340="No", "--", VLOOKUP(A340, [1]!Table9[#All], 28, FALSE))</f>
        <v>IIB</v>
      </c>
      <c r="M340" s="11" t="str">
        <f>IF(D340="No", "Not discussed on USFS. ", _xlfn.CONCAT(A340, " (", VLOOKUP(A340, [1]!Table9[#All], 11, FALSE), "; Habitat description: ", C340, ") - Within 1-mi of a CNDDB/SCE/USFS occurrence record (", VLOOKUP(A340, [1]!Table9[#All], 27, FALSE), "). " ))</f>
        <v xml:space="preserve">Chace juga (FSS; Habitat description: small permanent streams at low to middle elevations; generally on gravel substrate, always in cold, clear, highly oxygenated, unpolluted, running water in heavily shaded areas; closely associated with intact redwood forest) - Within 1-mi of a CNDDB/SCE/USFS occurrence record (habitat present). </v>
      </c>
      <c r="N340" s="10" t="str">
        <f>IF(D340="No", "-- ", VLOOKUP(A340, [1]!Table9[#All], 29, FALSE))</f>
        <v xml:space="preserve">General Measures and Standard OMP BMPs. </v>
      </c>
      <c r="O340" s="10" t="str">
        <f>IF(D340="No", "--", VLOOKUP(A340, [1]!Table9[#All], 30, FALSE))</f>
        <v xml:space="preserve">General Measures and Standard OMP BMPs. </v>
      </c>
      <c r="P340" s="7" t="str">
        <f>IF(D340="No", "Not discussed on USFS. ", IF(VLOOKUP(A340, [1]!Table9[#All], 31, FALSE)="--", "--",  _xlfn.CONCAT(A340, " (", VLOOKUP(A340, [1]!Table9[#All], 11, FALSE), "; Habitat description: ", C340, ") - Within 1-mi of a CNDDB/SCE/USFS occurrence record (", VLOOKUP(A340, [1]!Table9[#All], 31, FALSE), "). " )))</f>
        <v>--</v>
      </c>
      <c r="Q340" s="6" t="str">
        <f>IF(D340="No", "Not discussed on USFS. ", IF(VLOOKUP(A340, [1]!Table9[#All], 31, FALSE)="--", "--",  VLOOKUP(A340, [1]!Table9[#All], 32, FALSE)))</f>
        <v>--</v>
      </c>
      <c r="R340" s="6" t="str">
        <f>IF(D340="No", "Not discussed on USFS. ", IF(VLOOKUP(A340, [1]!Table9[#All], 31, FALSE)="--", "--", VLOOKUP(A340, [1]!Table9[#All], 33, FALSE)))</f>
        <v>--</v>
      </c>
      <c r="S340" s="9" t="s">
        <v>2</v>
      </c>
      <c r="T340" s="8" t="s">
        <v>2</v>
      </c>
      <c r="U340" s="8" t="s">
        <v>2</v>
      </c>
      <c r="V340" s="7" t="s">
        <v>2</v>
      </c>
      <c r="W340" s="6" t="s">
        <v>2</v>
      </c>
      <c r="X340" s="6" t="s">
        <v>2</v>
      </c>
    </row>
    <row r="341" spans="1:24" ht="48" x14ac:dyDescent="0.2">
      <c r="A341" s="20" t="s">
        <v>2035</v>
      </c>
      <c r="B341" s="20" t="str">
        <f>VLOOKUP(A341, [1]!Table9[#All], 2, FALSE)</f>
        <v>Physaria chambersii</v>
      </c>
      <c r="C341" s="18" t="str">
        <f>VLOOKUP(A341, [1]!Table9[#All], 13, FALSE)</f>
        <v>hillsides, scrub, and woodlands</v>
      </c>
      <c r="D341" s="17" t="str">
        <f>IF(ISNUMBER(SEARCH("1",VLOOKUP(A341, [1]!Table9[#All], 4, FALSE))), "Yes", "No")</f>
        <v>No</v>
      </c>
      <c r="E341" s="16" t="str">
        <f>VLOOKUP(A341, [1]!Table9[#All], 3, FALSE)</f>
        <v>Plant</v>
      </c>
      <c r="F341" s="15" t="str">
        <f>VLOOKUP(A341, [1]!Table9[#All], 26, FALSE)</f>
        <v>Formula</v>
      </c>
      <c r="G341" s="15" t="str">
        <f>IF(D341="No", "--",VLOOKUP(A341, [1]!Table9[#All], 25, FALSE))</f>
        <v>--</v>
      </c>
      <c r="H341" s="14" t="str">
        <f>IF(D341="No", "Not discussed on USFS. ", VLOOKUP(A341, [1]!Table9[#All], 24, FALSE))</f>
        <v xml:space="preserve">Not discussed on USFS. </v>
      </c>
      <c r="I341" s="14" t="str">
        <f>IF(NOT(ISBLANK(#REF!)),  "Pre-activity Survey Required", "")</f>
        <v>Pre-activity Survey Required</v>
      </c>
      <c r="J341" s="13" t="str">
        <f>IF(D341="No", "Not discussed on USFS. ", _xlfn.CONCAT(A341, " (", VLOOKUP(A341, [1]!Table9[#All], 11, FALSE), "; Habitat description: ", C341, ") - Within 1-mi of a CNDDB/SCE/USFS occurrence record (", VLOOKUP(A341, [1]!Table9[#All], 34, FALSE), "). " ))</f>
        <v xml:space="preserve">Not discussed on USFS. </v>
      </c>
      <c r="K341" s="10" t="str">
        <f>IF(D341="No", "-- ", VLOOKUP(A341, [1]!Table9[#All], 35, FALSE))</f>
        <v xml:space="preserve">-- </v>
      </c>
      <c r="L341" s="12" t="str">
        <f>IF(D341="No", "--", VLOOKUP(A341, [1]!Table9[#All], 28, FALSE))</f>
        <v>--</v>
      </c>
      <c r="M341" s="11" t="str">
        <f>IF(D341="No", "Not discussed on USFS. ", _xlfn.CONCAT(A341, " (", VLOOKUP(A341, [1]!Table9[#All], 11, FALSE), "; Habitat description: ", C341, ") - Within 1-mi of a CNDDB/SCE/USFS occurrence record (", VLOOKUP(A341, [1]!Table9[#All], 27, FALSE), "). " ))</f>
        <v xml:space="preserve">Not discussed on USFS. </v>
      </c>
      <c r="N341" s="10" t="str">
        <f>IF(D341="No", "-- ", VLOOKUP(A341, [1]!Table9[#All], 29, FALSE))</f>
        <v xml:space="preserve">-- </v>
      </c>
      <c r="O341" s="10" t="str">
        <f>IF(D341="No", "--", VLOOKUP(A341, [1]!Table9[#All], 30, FALSE))</f>
        <v>--</v>
      </c>
      <c r="P341" s="7" t="str">
        <f>IF(D341="No", "Not discussed on USFS. ", IF(VLOOKUP(A341, [1]!Table9[#All], 31, FALSE)="--", "--",  _xlfn.CONCAT(A341, " (", VLOOKUP(A341, [1]!Table9[#All], 11, FALSE), "; Habitat description: ", C341, ") - Within 1-mi of a CNDDB/SCE/USFS occurrence record (", VLOOKUP(A341, [1]!Table9[#All], 31, FALSE), "). " )))</f>
        <v xml:space="preserve">Not discussed on USFS. </v>
      </c>
      <c r="Q341" s="6" t="str">
        <f>IF(D341="No", "Not discussed on USFS. ", IF(VLOOKUP(A341, [1]!Table9[#All], 31, FALSE)="--", "--",  VLOOKUP(A341, [1]!Table9[#All], 32, FALSE)))</f>
        <v xml:space="preserve">Not discussed on USFS. </v>
      </c>
      <c r="R341" s="6" t="str">
        <f>IF(D341="No", "Not discussed on USFS. ", IF(VLOOKUP(A341, [1]!Table9[#All], 31, FALSE)="--", "--", VLOOKUP(A341, [1]!Table9[#All], 33, FALSE)))</f>
        <v xml:space="preserve">Not discussed on USFS. </v>
      </c>
      <c r="S341" s="9" t="s">
        <v>2</v>
      </c>
      <c r="T341" s="8" t="s">
        <v>2</v>
      </c>
      <c r="U341" s="8" t="s">
        <v>2</v>
      </c>
      <c r="V341" s="7" t="s">
        <v>2</v>
      </c>
      <c r="W341" s="6" t="s">
        <v>2</v>
      </c>
      <c r="X341" s="6" t="s">
        <v>2</v>
      </c>
    </row>
    <row r="342" spans="1:24" ht="96" x14ac:dyDescent="0.2">
      <c r="A342" s="20" t="s">
        <v>2034</v>
      </c>
      <c r="B342" s="20" t="str">
        <f>VLOOKUP(A342, [1]!Table9[#All], 2, FALSE)</f>
        <v>Melospiza melodia graminea</v>
      </c>
      <c r="C342" s="18" t="str">
        <f>VLOOKUP(A342, [1]!Table9[#All], 13, FALSE)</f>
        <v>thickets, brush, marshes, roadsides, gardens, streamside, shrubby marsh edges, woodland edges</v>
      </c>
      <c r="D342" s="17" t="str">
        <f>IF(ISNUMBER(SEARCH("1",VLOOKUP(A342, [1]!Table9[#All], 4, FALSE))), "Yes", "No")</f>
        <v>No</v>
      </c>
      <c r="E342" s="16" t="str">
        <f>VLOOKUP(A342, [1]!Table9[#All], 3, FALSE)</f>
        <v>Bird</v>
      </c>
      <c r="F342" s="15" t="str">
        <f>VLOOKUP(A342, [1]!Table9[#All], 26, FALSE)</f>
        <v>Formula</v>
      </c>
      <c r="G342" s="15" t="str">
        <f>IF(D342="No", "--",VLOOKUP(A342, [1]!Table9[#All], 25, FALSE))</f>
        <v>--</v>
      </c>
      <c r="H342" s="14" t="str">
        <f>IF(D342="No", "Not discussed on USFS. ", VLOOKUP(A342, [1]!Table9[#All], 24, FALSE))</f>
        <v xml:space="preserve">Not discussed on USFS. </v>
      </c>
      <c r="I342" s="14" t="str">
        <f>IF(NOT(ISBLANK(#REF!)),  "Pre-activity Survey Required", "")</f>
        <v>Pre-activity Survey Required</v>
      </c>
      <c r="J342" s="13" t="str">
        <f>IF(D342="No", "Not discussed on USFS. ", _xlfn.CONCAT(A342, " (", VLOOKUP(A342, [1]!Table9[#All], 11, FALSE), "; Habitat description: ", C342, ") - Within 1-mi of a CNDDB/SCE/USFS occurrence record (", VLOOKUP(A342, [1]!Table9[#All], 34, FALSE), "). " ))</f>
        <v xml:space="preserve">Not discussed on USFS. </v>
      </c>
      <c r="K342" s="10" t="str">
        <f>IF(D342="No", "-- ", VLOOKUP(A342, [1]!Table9[#All], 35, FALSE))</f>
        <v xml:space="preserve">-- </v>
      </c>
      <c r="L342" s="12" t="str">
        <f>IF(D342="No", "--", VLOOKUP(A342, [1]!Table9[#All], 28, FALSE))</f>
        <v>--</v>
      </c>
      <c r="M342" s="11" t="str">
        <f>IF(D342="No", "Not discussed on USFS. ", _xlfn.CONCAT(A342, " (", VLOOKUP(A342, [1]!Table9[#All], 11, FALSE), "; Habitat description: ", C342, ") - Within 1-mi of a CNDDB/SCE/USFS occurrence record (", VLOOKUP(A342, [1]!Table9[#All], 27, FALSE), "). " ))</f>
        <v xml:space="preserve">Not discussed on USFS. </v>
      </c>
      <c r="N342" s="10" t="str">
        <f>IF(D342="No", "-- ", VLOOKUP(A342, [1]!Table9[#All], 29, FALSE))</f>
        <v xml:space="preserve">-- </v>
      </c>
      <c r="O342" s="10" t="str">
        <f>IF(D342="No", "--", VLOOKUP(A342, [1]!Table9[#All], 30, FALSE))</f>
        <v>--</v>
      </c>
      <c r="P342" s="7" t="str">
        <f>IF(D342="No", "Not discussed on USFS. ", IF(VLOOKUP(A342, [1]!Table9[#All], 31, FALSE)="--", "--",  _xlfn.CONCAT(A342, " (", VLOOKUP(A342, [1]!Table9[#All], 11, FALSE), "; Habitat description: ", C342, ") - Within 1-mi of a CNDDB/SCE/USFS occurrence record (", VLOOKUP(A342, [1]!Table9[#All], 31, FALSE), "). " )))</f>
        <v xml:space="preserve">Not discussed on USFS. </v>
      </c>
      <c r="Q342" s="6" t="str">
        <f>IF(D342="No", "Not discussed on USFS. ", IF(VLOOKUP(A342, [1]!Table9[#All], 31, FALSE)="--", "--",  VLOOKUP(A342, [1]!Table9[#All], 32, FALSE)))</f>
        <v xml:space="preserve">Not discussed on USFS. </v>
      </c>
      <c r="R342" s="6" t="str">
        <f>IF(D342="No", "Not discussed on USFS. ", IF(VLOOKUP(A342, [1]!Table9[#All], 31, FALSE)="--", "--", VLOOKUP(A342, [1]!Table9[#All], 33, FALSE)))</f>
        <v xml:space="preserve">Not discussed on USFS. </v>
      </c>
      <c r="S342" s="9" t="s">
        <v>2</v>
      </c>
      <c r="T342" s="8" t="s">
        <v>2</v>
      </c>
      <c r="U342" s="8" t="s">
        <v>2</v>
      </c>
      <c r="V342" s="7" t="s">
        <v>2</v>
      </c>
      <c r="W342" s="6" t="s">
        <v>2</v>
      </c>
      <c r="X342" s="6" t="s">
        <v>2</v>
      </c>
    </row>
    <row r="343" spans="1:24" ht="128" x14ac:dyDescent="0.2">
      <c r="A343" s="20" t="s">
        <v>2033</v>
      </c>
      <c r="B343" s="20" t="str">
        <f>VLOOKUP(A343, [1]!Table9[#All], 2, FALSE)</f>
        <v>Spilogale gracilis amphiala</v>
      </c>
      <c r="C343" s="18" t="str">
        <f>VLOOKUP(A343, [1]!Table9[#All], 13, FALSE)</f>
        <v>chaparral-grassland, ravines, rocky canyon slopes, cactus patches, coastal sage scrub, open woodland, riparian habitat along streams</v>
      </c>
      <c r="D343" s="17" t="str">
        <f>IF(ISNUMBER(SEARCH("1",VLOOKUP(A343, [1]!Table9[#All], 4, FALSE))), "Yes", "No")</f>
        <v>No</v>
      </c>
      <c r="E343" s="16" t="str">
        <f>VLOOKUP(A343, [1]!Table9[#All], 3, FALSE)</f>
        <v>Mammal</v>
      </c>
      <c r="F343" s="15" t="str">
        <f>VLOOKUP(A343, [1]!Table9[#All], 26, FALSE)</f>
        <v>Formula</v>
      </c>
      <c r="G343" s="15" t="str">
        <f>IF(D343="No", "--",VLOOKUP(A343, [1]!Table9[#All], 25, FALSE))</f>
        <v>--</v>
      </c>
      <c r="H343" s="14" t="str">
        <f>IF(D343="No", "Not discussed on USFS. ", VLOOKUP(A343, [1]!Table9[#All], 24, FALSE))</f>
        <v xml:space="preserve">Not discussed on USFS. </v>
      </c>
      <c r="I343" s="14" t="str">
        <f>IF(NOT(ISBLANK(#REF!)),  "Pre-activity Survey Required", "")</f>
        <v>Pre-activity Survey Required</v>
      </c>
      <c r="J343" s="13" t="str">
        <f>IF(D343="No", "Not discussed on USFS. ", _xlfn.CONCAT(A343, " (", VLOOKUP(A343, [1]!Table9[#All], 11, FALSE), "; Habitat description: ", C343, ") - Within 1-mi of a CNDDB/SCE/USFS occurrence record (", VLOOKUP(A343, [1]!Table9[#All], 34, FALSE), "). " ))</f>
        <v xml:space="preserve">Not discussed on USFS. </v>
      </c>
      <c r="K343" s="10" t="str">
        <f>IF(D343="No", "-- ", VLOOKUP(A343, [1]!Table9[#All], 35, FALSE))</f>
        <v xml:space="preserve">-- </v>
      </c>
      <c r="L343" s="12" t="str">
        <f>IF(D343="No", "--", VLOOKUP(A343, [1]!Table9[#All], 28, FALSE))</f>
        <v>--</v>
      </c>
      <c r="M343" s="11" t="str">
        <f>IF(D343="No", "Not discussed on USFS. ", _xlfn.CONCAT(A343, " (", VLOOKUP(A343, [1]!Table9[#All], 11, FALSE), "; Habitat description: ", C343, ") - Within 1-mi of a CNDDB/SCE/USFS occurrence record (", VLOOKUP(A343, [1]!Table9[#All], 27, FALSE), "). " ))</f>
        <v xml:space="preserve">Not discussed on USFS. </v>
      </c>
      <c r="N343" s="10" t="str">
        <f>IF(D343="No", "-- ", VLOOKUP(A343, [1]!Table9[#All], 29, FALSE))</f>
        <v xml:space="preserve">-- </v>
      </c>
      <c r="O343" s="10" t="str">
        <f>IF(D343="No", "--", VLOOKUP(A343, [1]!Table9[#All], 30, FALSE))</f>
        <v>--</v>
      </c>
      <c r="P343" s="7" t="str">
        <f>IF(D343="No", "Not discussed on USFS. ", IF(VLOOKUP(A343, [1]!Table9[#All], 31, FALSE)="--", "--",  _xlfn.CONCAT(A343, " (", VLOOKUP(A343, [1]!Table9[#All], 11, FALSE), "; Habitat description: ", C343, ") - Within 1-mi of a CNDDB/SCE/USFS occurrence record (", VLOOKUP(A343, [1]!Table9[#All], 31, FALSE), "). " )))</f>
        <v xml:space="preserve">Not discussed on USFS. </v>
      </c>
      <c r="Q343" s="6" t="str">
        <f>IF(D343="No", "Not discussed on USFS. ", IF(VLOOKUP(A343, [1]!Table9[#All], 31, FALSE)="--", "--",  VLOOKUP(A343, [1]!Table9[#All], 32, FALSE)))</f>
        <v xml:space="preserve">Not discussed on USFS. </v>
      </c>
      <c r="R343" s="6" t="str">
        <f>IF(D343="No", "Not discussed on USFS. ", IF(VLOOKUP(A343, [1]!Table9[#All], 31, FALSE)="--", "--", VLOOKUP(A343, [1]!Table9[#All], 33, FALSE)))</f>
        <v xml:space="preserve">Not discussed on USFS. </v>
      </c>
      <c r="S343" s="9" t="s">
        <v>2</v>
      </c>
      <c r="T343" s="8" t="s">
        <v>2</v>
      </c>
      <c r="U343" s="8" t="s">
        <v>2</v>
      </c>
      <c r="V343" s="7" t="s">
        <v>2</v>
      </c>
      <c r="W343" s="6" t="s">
        <v>2</v>
      </c>
      <c r="X343" s="6" t="s">
        <v>2</v>
      </c>
    </row>
    <row r="344" spans="1:24" ht="48" x14ac:dyDescent="0.2">
      <c r="A344" s="20" t="s">
        <v>2032</v>
      </c>
      <c r="B344" s="20" t="str">
        <f>VLOOKUP(A344, [1]!Table9[#All], 2, FALSE)</f>
        <v>Fraxinus parryi</v>
      </c>
      <c r="C344" s="18" t="str">
        <f>VLOOKUP(A344, [1]!Table9[#All], 13, FALSE)</f>
        <v>canyons, slopes, margins of mixed chaparral</v>
      </c>
      <c r="D344" s="17" t="str">
        <f>IF(ISNUMBER(SEARCH("1",VLOOKUP(A344, [1]!Table9[#All], 4, FALSE))), "Yes", "No")</f>
        <v>No</v>
      </c>
      <c r="E344" s="16" t="str">
        <f>VLOOKUP(A344, [1]!Table9[#All], 3, FALSE)</f>
        <v>Plant</v>
      </c>
      <c r="F344" s="15" t="str">
        <f>VLOOKUP(A344, [1]!Table9[#All], 26, FALSE)</f>
        <v>Formula</v>
      </c>
      <c r="G344" s="15" t="str">
        <f>IF(D344="No", "--",VLOOKUP(A344, [1]!Table9[#All], 25, FALSE))</f>
        <v>--</v>
      </c>
      <c r="H344" s="14" t="str">
        <f>IF(D344="No", "Not discussed on USFS. ", VLOOKUP(A344, [1]!Table9[#All], 24, FALSE))</f>
        <v xml:space="preserve">Not discussed on USFS. </v>
      </c>
      <c r="I344" s="14" t="str">
        <f>IF(NOT(ISBLANK(#REF!)),  "Pre-activity Survey Required", "")</f>
        <v>Pre-activity Survey Required</v>
      </c>
      <c r="J344" s="13" t="str">
        <f>IF(D344="No", "Not discussed on USFS. ", _xlfn.CONCAT(A344, " (", VLOOKUP(A344, [1]!Table9[#All], 11, FALSE), "; Habitat description: ", C344, ") - Within 1-mi of a CNDDB/SCE/USFS occurrence record (", VLOOKUP(A344, [1]!Table9[#All], 34, FALSE), "). " ))</f>
        <v xml:space="preserve">Not discussed on USFS. </v>
      </c>
      <c r="K344" s="10" t="str">
        <f>IF(D344="No", "-- ", VLOOKUP(A344, [1]!Table9[#All], 35, FALSE))</f>
        <v xml:space="preserve">-- </v>
      </c>
      <c r="L344" s="12" t="str">
        <f>IF(D344="No", "--", VLOOKUP(A344, [1]!Table9[#All], 28, FALSE))</f>
        <v>--</v>
      </c>
      <c r="M344" s="11" t="str">
        <f>IF(D344="No", "Not discussed on USFS. ", _xlfn.CONCAT(A344, " (", VLOOKUP(A344, [1]!Table9[#All], 11, FALSE), "; Habitat description: ", C344, ") - Within 1-mi of a CNDDB/SCE/USFS occurrence record (", VLOOKUP(A344, [1]!Table9[#All], 27, FALSE), "). " ))</f>
        <v xml:space="preserve">Not discussed on USFS. </v>
      </c>
      <c r="N344" s="10" t="str">
        <f>IF(D344="No", "-- ", VLOOKUP(A344, [1]!Table9[#All], 29, FALSE))</f>
        <v xml:space="preserve">-- </v>
      </c>
      <c r="O344" s="10" t="str">
        <f>IF(D344="No", "--", VLOOKUP(A344, [1]!Table9[#All], 30, FALSE))</f>
        <v>--</v>
      </c>
      <c r="P344" s="7" t="str">
        <f>IF(D344="No", "Not discussed on USFS. ", IF(VLOOKUP(A344, [1]!Table9[#All], 31, FALSE)="--", "--",  _xlfn.CONCAT(A344, " (", VLOOKUP(A344, [1]!Table9[#All], 11, FALSE), "; Habitat description: ", C344, ") - Within 1-mi of a CNDDB/SCE/USFS occurrence record (", VLOOKUP(A344, [1]!Table9[#All], 31, FALSE), "). " )))</f>
        <v xml:space="preserve">Not discussed on USFS. </v>
      </c>
      <c r="Q344" s="6" t="str">
        <f>IF(D344="No", "Not discussed on USFS. ", IF(VLOOKUP(A344, [1]!Table9[#All], 31, FALSE)="--", "--",  VLOOKUP(A344, [1]!Table9[#All], 32, FALSE)))</f>
        <v xml:space="preserve">Not discussed on USFS. </v>
      </c>
      <c r="R344" s="6" t="str">
        <f>IF(D344="No", "Not discussed on USFS. ", IF(VLOOKUP(A344, [1]!Table9[#All], 31, FALSE)="--", "--", VLOOKUP(A344, [1]!Table9[#All], 33, FALSE)))</f>
        <v xml:space="preserve">Not discussed on USFS. </v>
      </c>
      <c r="S344" s="9" t="s">
        <v>2</v>
      </c>
      <c r="T344" s="8" t="s">
        <v>2</v>
      </c>
      <c r="U344" s="8" t="s">
        <v>2</v>
      </c>
      <c r="V344" s="7" t="s">
        <v>2</v>
      </c>
      <c r="W344" s="6" t="s">
        <v>2</v>
      </c>
      <c r="X344" s="6" t="s">
        <v>2</v>
      </c>
    </row>
    <row r="345" spans="1:24" ht="48" x14ac:dyDescent="0.2">
      <c r="A345" s="20" t="s">
        <v>2031</v>
      </c>
      <c r="B345" s="20" t="str">
        <f>VLOOKUP(A345, [1]!Table9[#All], 2, FALSE)</f>
        <v>Campanula exigua</v>
      </c>
      <c r="C345" s="18" t="str">
        <f>VLOOKUP(A345, [1]!Table9[#All], 13, FALSE)</f>
        <v>slopes, chaparral</v>
      </c>
      <c r="D345" s="17" t="str">
        <f>IF(ISNUMBER(SEARCH("1",VLOOKUP(A345, [1]!Table9[#All], 4, FALSE))), "Yes", "No")</f>
        <v>No</v>
      </c>
      <c r="E345" s="16" t="str">
        <f>VLOOKUP(A345, [1]!Table9[#All], 3, FALSE)</f>
        <v>Plant</v>
      </c>
      <c r="F345" s="15" t="str">
        <f>VLOOKUP(A345, [1]!Table9[#All], 26, FALSE)</f>
        <v>Formula</v>
      </c>
      <c r="G345" s="15" t="str">
        <f>IF(D345="No", "--",VLOOKUP(A345, [1]!Table9[#All], 25, FALSE))</f>
        <v>--</v>
      </c>
      <c r="H345" s="14" t="str">
        <f>IF(D345="No", "Not discussed on USFS. ", VLOOKUP(A345, [1]!Table9[#All], 24, FALSE))</f>
        <v xml:space="preserve">Not discussed on USFS. </v>
      </c>
      <c r="I345" s="14" t="str">
        <f>IF(NOT(ISBLANK(#REF!)),  "Pre-activity Survey Required", "")</f>
        <v>Pre-activity Survey Required</v>
      </c>
      <c r="J345" s="13" t="str">
        <f>IF(D345="No", "Not discussed on USFS. ", _xlfn.CONCAT(A345, " (", VLOOKUP(A345, [1]!Table9[#All], 11, FALSE), "; Habitat description: ", C345, ") - Within 1-mi of a CNDDB/SCE/USFS occurrence record (", VLOOKUP(A345, [1]!Table9[#All], 34, FALSE), "). " ))</f>
        <v xml:space="preserve">Not discussed on USFS. </v>
      </c>
      <c r="K345" s="10" t="str">
        <f>IF(D345="No", "-- ", VLOOKUP(A345, [1]!Table9[#All], 35, FALSE))</f>
        <v xml:space="preserve">-- </v>
      </c>
      <c r="L345" s="12" t="str">
        <f>IF(D345="No", "--", VLOOKUP(A345, [1]!Table9[#All], 28, FALSE))</f>
        <v>--</v>
      </c>
      <c r="M345" s="11" t="str">
        <f>IF(D345="No", "Not discussed on USFS. ", _xlfn.CONCAT(A345, " (", VLOOKUP(A345, [1]!Table9[#All], 11, FALSE), "; Habitat description: ", C345, ") - Within 1-mi of a CNDDB/SCE/USFS occurrence record (", VLOOKUP(A345, [1]!Table9[#All], 27, FALSE), "). " ))</f>
        <v xml:space="preserve">Not discussed on USFS. </v>
      </c>
      <c r="N345" s="10" t="str">
        <f>IF(D345="No", "-- ", VLOOKUP(A345, [1]!Table9[#All], 29, FALSE))</f>
        <v xml:space="preserve">-- </v>
      </c>
      <c r="O345" s="10" t="str">
        <f>IF(D345="No", "--", VLOOKUP(A345, [1]!Table9[#All], 30, FALSE))</f>
        <v>--</v>
      </c>
      <c r="P345" s="7" t="str">
        <f>IF(D345="No", "Not discussed on USFS. ", IF(VLOOKUP(A345, [1]!Table9[#All], 31, FALSE)="--", "--",  _xlfn.CONCAT(A345, " (", VLOOKUP(A345, [1]!Table9[#All], 11, FALSE), "; Habitat description: ", C345, ") - Within 1-mi of a CNDDB/SCE/USFS occurrence record (", VLOOKUP(A345, [1]!Table9[#All], 31, FALSE), "). " )))</f>
        <v xml:space="preserve">Not discussed on USFS. </v>
      </c>
      <c r="Q345" s="6" t="str">
        <f>IF(D345="No", "Not discussed on USFS. ", IF(VLOOKUP(A345, [1]!Table9[#All], 31, FALSE)="--", "--",  VLOOKUP(A345, [1]!Table9[#All], 32, FALSE)))</f>
        <v xml:space="preserve">Not discussed on USFS. </v>
      </c>
      <c r="R345" s="6" t="str">
        <f>IF(D345="No", "Not discussed on USFS. ", IF(VLOOKUP(A345, [1]!Table9[#All], 31, FALSE)="--", "--", VLOOKUP(A345, [1]!Table9[#All], 33, FALSE)))</f>
        <v xml:space="preserve">Not discussed on USFS. </v>
      </c>
      <c r="S345" s="9" t="s">
        <v>2</v>
      </c>
      <c r="T345" s="8" t="s">
        <v>2</v>
      </c>
      <c r="U345" s="8" t="s">
        <v>2</v>
      </c>
      <c r="V345" s="7" t="s">
        <v>2</v>
      </c>
      <c r="W345" s="6" t="s">
        <v>2</v>
      </c>
      <c r="X345" s="6" t="s">
        <v>2</v>
      </c>
    </row>
    <row r="346" spans="1:24" ht="156" x14ac:dyDescent="0.2">
      <c r="A346" s="20" t="s">
        <v>2030</v>
      </c>
      <c r="B346" s="20" t="str">
        <f>VLOOKUP(A346, [1]!Table9[#All], 2, FALSE)</f>
        <v>Nolina cismontana</v>
      </c>
      <c r="C346" s="18" t="str">
        <f>VLOOKUP(A346, [1]!Table9[#All], 13, FALSE)</f>
        <v>dry chaparral of coastal mountains</v>
      </c>
      <c r="D346" s="17" t="str">
        <f>IF(ISNUMBER(SEARCH("1",VLOOKUP(A346, [1]!Table9[#All], 4, FALSE))), "Yes", "No")</f>
        <v>Yes</v>
      </c>
      <c r="E346" s="16" t="str">
        <f>VLOOKUP(A346, [1]!Table9[#All], 3, FALSE)</f>
        <v>Plant</v>
      </c>
      <c r="F346" s="15" t="str">
        <f>VLOOKUP(A346, [1]!Table9[#All], 26, FALSE)</f>
        <v>Formula</v>
      </c>
      <c r="G346" s="15" t="str">
        <f>IF(D346="No", "--",VLOOKUP(A346, [1]!Table9[#All], 25, FALSE))</f>
        <v>Work area</v>
      </c>
      <c r="H346" s="14" t="str">
        <f>IF(D346="No", "Not discussed on USFS. ", VLOOKUP(A346, [1]!Table9[#All], 24, FALSE))</f>
        <v>--</v>
      </c>
      <c r="I346" s="14" t="str">
        <f>IF(NOT(ISBLANK(#REF!)),  "Pre-activity Survey Required", "")</f>
        <v>Pre-activity Survey Required</v>
      </c>
      <c r="J346" s="13" t="str">
        <f>IF(D346="No", "Not discussed on USFS. ", _xlfn.CONCAT(A346, " (", VLOOKUP(A346, [1]!Table9[#All], 11, FALSE), "; Habitat description: ", C346, ") - Within 1-mi of a CNDDB/SCE/USFS occurrence record (", VLOOKUP(A346, [1]!Table9[#All], 34, FALSE), "). " ))</f>
        <v xml:space="preserve">chaparral nolina (FSS; CRPR 1B.2, Blooming Period: May - Jul; Habitat description: dry chaparral of coastal mountains) - Within 1-mi of a CNDDB/SCE/USFS occurrence record (unsuitable habitat). </v>
      </c>
      <c r="K346" s="10" t="str">
        <f>IF(D346="No", "-- ", VLOOKUP(A346, [1]!Table9[#All], 35, FALSE))</f>
        <v>Standard OMP BMPs.</v>
      </c>
      <c r="L346" s="12" t="str">
        <f>IF(D346="No", "--", VLOOKUP(A346, [1]!Table9[#All], 28, FALSE))</f>
        <v>IIB</v>
      </c>
      <c r="M346" s="11" t="str">
        <f>IF(D346="No", "Not discussed on USFS. ", _xlfn.CONCAT(A346, " (", VLOOKUP(A346, [1]!Table9[#All], 11, FALSE), "; Habitat description: ", C346, ") - Within 1-mi of a CNDDB/SCE/USFS occurrence record (", VLOOKUP(A346, [1]!Table9[#All], 27, FALSE), "). " ))</f>
        <v xml:space="preserve">chaparral nolina (FSS; CRPR 1B.2, Blooming Period: May - Jul; Habitat description: dry chaparral of coastal mountains) - Within 1-mi of a CNDDB/SCE/USFS occurrence record (habitat present). </v>
      </c>
      <c r="N346" s="10" t="str">
        <f>IF(D346="No", "-- ", VLOOKUP(A346, [1]!Table9[#All], 29, FALSE))</f>
        <v xml:space="preserve">BE BMP Plant-1(a)(c-d); 
General Measures and Standard OMP BMPs. </v>
      </c>
      <c r="O346" s="10" t="str">
        <f>IF(D346="No", "--", VLOOKUP(A346, [1]!Table9[#All], 30, FALSE))</f>
        <v xml:space="preserve">Pre-Activity Survey (chaparral nolina): A biological survey is required. 
FSS Plant Avoidance (chaparral nolina): If chaparral nolina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46" s="7" t="str">
        <f>IF(D346="No", "Not discussed on USFS. ", IF(VLOOKUP(A346, [1]!Table9[#All], 31, FALSE)="--", "--",  _xlfn.CONCAT(A346, " (", VLOOKUP(A346, [1]!Table9[#All], 11, FALSE), "; Habitat description: ", C346, ") - Within 1-mi of a CNDDB/SCE/USFS occurrence record (", VLOOKUP(A346, [1]!Table9[#All], 31, FALSE), "). " )))</f>
        <v>--</v>
      </c>
      <c r="Q346" s="6" t="str">
        <f>IF(D346="No", "Not discussed on USFS. ", IF(VLOOKUP(A346, [1]!Table9[#All], 31, FALSE)="--", "--",  VLOOKUP(A346, [1]!Table9[#All], 32, FALSE)))</f>
        <v>--</v>
      </c>
      <c r="R346" s="6" t="str">
        <f>IF(D346="No", "Not discussed on USFS. ", IF(VLOOKUP(A346, [1]!Table9[#All], 31, FALSE)="--", "--", VLOOKUP(A346, [1]!Table9[#All], 33, FALSE)))</f>
        <v>--</v>
      </c>
      <c r="S346" s="9" t="s">
        <v>2</v>
      </c>
      <c r="T346" s="8" t="s">
        <v>2</v>
      </c>
      <c r="U346" s="8" t="s">
        <v>2</v>
      </c>
      <c r="V346" s="7" t="s">
        <v>2</v>
      </c>
      <c r="W346" s="6" t="s">
        <v>2</v>
      </c>
      <c r="X346" s="6" t="s">
        <v>2</v>
      </c>
    </row>
    <row r="347" spans="1:24" ht="48" x14ac:dyDescent="0.2">
      <c r="A347" s="20" t="s">
        <v>2029</v>
      </c>
      <c r="B347" s="20" t="str">
        <f>VLOOKUP(A347, [1]!Table9[#All], 2, FALSE)</f>
        <v>Senecio aphanactis</v>
      </c>
      <c r="C347" s="18" t="str">
        <f>VLOOKUP(A347, [1]!Table9[#All], 13, FALSE)</f>
        <v>flats, dry open rocky areas, chaparral</v>
      </c>
      <c r="D347" s="17" t="str">
        <f>IF(ISNUMBER(SEARCH("1",VLOOKUP(A347, [1]!Table9[#All], 4, FALSE))), "Yes", "No")</f>
        <v>No</v>
      </c>
      <c r="E347" s="16" t="str">
        <f>VLOOKUP(A347, [1]!Table9[#All], 3, FALSE)</f>
        <v>Plant</v>
      </c>
      <c r="F347" s="15" t="str">
        <f>VLOOKUP(A347, [1]!Table9[#All], 26, FALSE)</f>
        <v>Formula</v>
      </c>
      <c r="G347" s="15" t="str">
        <f>IF(D347="No", "--",VLOOKUP(A347, [1]!Table9[#All], 25, FALSE))</f>
        <v>--</v>
      </c>
      <c r="H347" s="14" t="str">
        <f>IF(D347="No", "Not discussed on USFS. ", VLOOKUP(A347, [1]!Table9[#All], 24, FALSE))</f>
        <v xml:space="preserve">Not discussed on USFS. </v>
      </c>
      <c r="I347" s="14" t="str">
        <f>IF(NOT(ISBLANK(#REF!)),  "Pre-activity Survey Required", "")</f>
        <v>Pre-activity Survey Required</v>
      </c>
      <c r="J347" s="13" t="str">
        <f>IF(D347="No", "Not discussed on USFS. ", _xlfn.CONCAT(A347, " (", VLOOKUP(A347, [1]!Table9[#All], 11, FALSE), "; Habitat description: ", C347, ") - Within 1-mi of a CNDDB/SCE/USFS occurrence record (", VLOOKUP(A347, [1]!Table9[#All], 34, FALSE), "). " ))</f>
        <v xml:space="preserve">Not discussed on USFS. </v>
      </c>
      <c r="K347" s="10" t="str">
        <f>IF(D347="No", "-- ", VLOOKUP(A347, [1]!Table9[#All], 35, FALSE))</f>
        <v xml:space="preserve">-- </v>
      </c>
      <c r="L347" s="12" t="str">
        <f>IF(D347="No", "--", VLOOKUP(A347, [1]!Table9[#All], 28, FALSE))</f>
        <v>--</v>
      </c>
      <c r="M347" s="11" t="str">
        <f>IF(D347="No", "Not discussed on USFS. ", _xlfn.CONCAT(A347, " (", VLOOKUP(A347, [1]!Table9[#All], 11, FALSE), "; Habitat description: ", C347, ") - Within 1-mi of a CNDDB/SCE/USFS occurrence record (", VLOOKUP(A347, [1]!Table9[#All], 27, FALSE), "). " ))</f>
        <v xml:space="preserve">Not discussed on USFS. </v>
      </c>
      <c r="N347" s="10" t="str">
        <f>IF(D347="No", "-- ", VLOOKUP(A347, [1]!Table9[#All], 29, FALSE))</f>
        <v xml:space="preserve">-- </v>
      </c>
      <c r="O347" s="10" t="str">
        <f>IF(D347="No", "--", VLOOKUP(A347, [1]!Table9[#All], 30, FALSE))</f>
        <v>--</v>
      </c>
      <c r="P347" s="7" t="str">
        <f>IF(D347="No", "Not discussed on USFS. ", IF(VLOOKUP(A347, [1]!Table9[#All], 31, FALSE)="--", "--",  _xlfn.CONCAT(A347, " (", VLOOKUP(A347, [1]!Table9[#All], 11, FALSE), "; Habitat description: ", C347, ") - Within 1-mi of a CNDDB/SCE/USFS occurrence record (", VLOOKUP(A347, [1]!Table9[#All], 31, FALSE), "). " )))</f>
        <v xml:space="preserve">Not discussed on USFS. </v>
      </c>
      <c r="Q347" s="6" t="str">
        <f>IF(D347="No", "Not discussed on USFS. ", IF(VLOOKUP(A347, [1]!Table9[#All], 31, FALSE)="--", "--",  VLOOKUP(A347, [1]!Table9[#All], 32, FALSE)))</f>
        <v xml:space="preserve">Not discussed on USFS. </v>
      </c>
      <c r="R347" s="6" t="str">
        <f>IF(D347="No", "Not discussed on USFS. ", IF(VLOOKUP(A347, [1]!Table9[#All], 31, FALSE)="--", "--", VLOOKUP(A347, [1]!Table9[#All], 33, FALSE)))</f>
        <v xml:space="preserve">Not discussed on USFS. </v>
      </c>
      <c r="S347" s="9" t="s">
        <v>2</v>
      </c>
      <c r="T347" s="8" t="s">
        <v>2</v>
      </c>
      <c r="U347" s="8" t="s">
        <v>2</v>
      </c>
      <c r="V347" s="7" t="s">
        <v>2</v>
      </c>
      <c r="W347" s="6" t="s">
        <v>2</v>
      </c>
      <c r="X347" s="6" t="s">
        <v>2</v>
      </c>
    </row>
    <row r="348" spans="1:24" ht="156" x14ac:dyDescent="0.2">
      <c r="A348" s="20" t="s">
        <v>2028</v>
      </c>
      <c r="B348" s="20" t="str">
        <f>VLOOKUP(A348, [1]!Table9[#All], 2, FALSE)</f>
        <v>Abronia villosa var aurita</v>
      </c>
      <c r="C348" s="18" t="str">
        <f>VLOOKUP(A348, [1]!Table9[#All], 13, FALSE)</f>
        <v>openings on alluvial terraces, washes, and in riparian settings; alluvial scrub, margins of scrub, chaparral, pine forest, sometimes in disturbed areas (see note for desert plants</v>
      </c>
      <c r="D348" s="17" t="str">
        <f>IF(ISNUMBER(SEARCH("1",VLOOKUP(A348, [1]!Table9[#All], 4, FALSE))), "Yes", "No")</f>
        <v>Yes</v>
      </c>
      <c r="E348" s="16" t="str">
        <f>VLOOKUP(A348, [1]!Table9[#All], 3, FALSE)</f>
        <v>Plant</v>
      </c>
      <c r="F348" s="15" t="str">
        <f>VLOOKUP(A348, [1]!Table9[#All], 26, FALSE)</f>
        <v>Formula</v>
      </c>
      <c r="G348" s="15" t="str">
        <f>IF(D348="No", "--",VLOOKUP(A348, [1]!Table9[#All], 25, FALSE))</f>
        <v>Work area</v>
      </c>
      <c r="H348" s="14" t="str">
        <f>IF(D348="No", "Not discussed on USFS. ", VLOOKUP(A348, [1]!Table9[#All], 24, FALSE))</f>
        <v>--</v>
      </c>
      <c r="I348" s="14" t="str">
        <f>IF(NOT(ISBLANK(#REF!)),  "Pre-activity Survey Required", "")</f>
        <v>Pre-activity Survey Required</v>
      </c>
      <c r="J348" s="13" t="str">
        <f>IF(D348="No", "Not discussed on USFS. ", _xlfn.CONCAT(A348, " (", VLOOKUP(A348, [1]!Table9[#All], 11, FALSE), "; Habitat description: ", C348, ") - Within 1-mi of a CNDDB/SCE/USFS occurrence record (", VLOOKUP(A348, [1]!Table9[#All], 34, FALSE), "). " ))</f>
        <v xml:space="preserve">chaparral sand verbena (FSS; BLM:S; CRPR 1B.1, Blooming Period: Mar - Aug; Habitat description: openings on alluvial terraces, washes, and in riparian settings; alluvial scrub, margins of scrub, chaparral, pine forest, sometimes in disturbed areas (see note for desert plants) - Within 1-mi of a CNDDB/SCE/USFS occurrence record (unsuitable habitat). </v>
      </c>
      <c r="K348" s="10" t="str">
        <f>IF(D348="No", "-- ", VLOOKUP(A348, [1]!Table9[#All], 35, FALSE))</f>
        <v>Standard OMP BMPs.</v>
      </c>
      <c r="L348" s="12" t="str">
        <f>IF(D348="No", "--", VLOOKUP(A348, [1]!Table9[#All], 28, FALSE))</f>
        <v>IIB</v>
      </c>
      <c r="M348" s="11" t="str">
        <f>IF(D348="No", "Not discussed on USFS. ", _xlfn.CONCAT(A348, " (", VLOOKUP(A348, [1]!Table9[#All], 11, FALSE), "; Habitat description: ", C348, ") - Within 1-mi of a CNDDB/SCE/USFS occurrence record (", VLOOKUP(A348, [1]!Table9[#All], 27, FALSE), "). " ))</f>
        <v xml:space="preserve">chaparral sand verbena (FSS; BLM:S; CRPR 1B.1, Blooming Period: Mar - Aug; Habitat description: openings on alluvial terraces, washes, and in riparian settings; alluvial scrub, margins of scrub, chaparral, pine forest, sometimes in disturbed areas (see note for desert plants) - Within 1-mi of a CNDDB/SCE/USFS occurrence record (habitat present). </v>
      </c>
      <c r="N348" s="10" t="str">
        <f>IF(D348="No", "-- ", VLOOKUP(A348, [1]!Table9[#All], 29, FALSE))</f>
        <v xml:space="preserve">BE BMP Plant-1(a)(c-d); 
General Measures and Standard OMP BMPs. </v>
      </c>
      <c r="O348" s="10" t="str">
        <f>IF(D348="No", "--", VLOOKUP(A348, [1]!Table9[#All], 30, FALSE))</f>
        <v xml:space="preserve">Pre-Activity Survey (chaparral sand verbena): A biological survey is required. 
FSS Plant Avoidance (chaparral sand verbena): If chaparral sand verbena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48" s="7" t="str">
        <f>IF(D348="No", "Not discussed on USFS. ", IF(VLOOKUP(A348, [1]!Table9[#All], 31, FALSE)="--", "--",  _xlfn.CONCAT(A348, " (", VLOOKUP(A348, [1]!Table9[#All], 11, FALSE), "; Habitat description: ", C348, ") - Within 1-mi of a CNDDB/SCE/USFS occurrence record (", VLOOKUP(A348, [1]!Table9[#All], 31, FALSE), "). " )))</f>
        <v>--</v>
      </c>
      <c r="Q348" s="6" t="str">
        <f>IF(D348="No", "Not discussed on USFS. ", IF(VLOOKUP(A348, [1]!Table9[#All], 31, FALSE)="--", "--",  VLOOKUP(A348, [1]!Table9[#All], 32, FALSE)))</f>
        <v>--</v>
      </c>
      <c r="R348" s="6" t="str">
        <f>IF(D348="No", "Not discussed on USFS. ", IF(VLOOKUP(A348, [1]!Table9[#All], 31, FALSE)="--", "--", VLOOKUP(A348, [1]!Table9[#All], 33, FALSE)))</f>
        <v>--</v>
      </c>
      <c r="S348" s="9" t="s">
        <v>2</v>
      </c>
      <c r="T348" s="8" t="s">
        <v>2</v>
      </c>
      <c r="U348" s="8" t="s">
        <v>2</v>
      </c>
      <c r="V348" s="7" t="s">
        <v>2</v>
      </c>
      <c r="W348" s="6" t="s">
        <v>2</v>
      </c>
      <c r="X348" s="6" t="s">
        <v>2</v>
      </c>
    </row>
    <row r="349" spans="1:24" ht="48" x14ac:dyDescent="0.2">
      <c r="A349" s="20" t="s">
        <v>2027</v>
      </c>
      <c r="B349" s="20" t="str">
        <f>VLOOKUP(A349, [1]!Table9[#All], 2, FALSE)</f>
        <v>Carex xerophila</v>
      </c>
      <c r="C349" s="18" t="str">
        <f>VLOOKUP(A349, [1]!Table9[#All], 13, FALSE)</f>
        <v>dry soils in open forest, scrub, thicket edges, and chaparral</v>
      </c>
      <c r="D349" s="17" t="str">
        <f>IF(ISNUMBER(SEARCH("1",VLOOKUP(A349, [1]!Table9[#All], 4, FALSE))), "Yes", "No")</f>
        <v>No</v>
      </c>
      <c r="E349" s="16" t="str">
        <f>VLOOKUP(A349, [1]!Table9[#All], 3, FALSE)</f>
        <v>Plant</v>
      </c>
      <c r="F349" s="15" t="str">
        <f>VLOOKUP(A349, [1]!Table9[#All], 26, FALSE)</f>
        <v>Formula</v>
      </c>
      <c r="G349" s="15" t="str">
        <f>IF(D349="No", "--",VLOOKUP(A349, [1]!Table9[#All], 25, FALSE))</f>
        <v>--</v>
      </c>
      <c r="H349" s="14" t="str">
        <f>IF(D349="No", "Not discussed on USFS. ", VLOOKUP(A349, [1]!Table9[#All], 24, FALSE))</f>
        <v xml:space="preserve">Not discussed on USFS. </v>
      </c>
      <c r="I349" s="14" t="str">
        <f>IF(NOT(ISBLANK(#REF!)),  "Pre-activity Survey Required", "")</f>
        <v>Pre-activity Survey Required</v>
      </c>
      <c r="J349" s="13" t="str">
        <f>IF(D349="No", "Not discussed on USFS. ", _xlfn.CONCAT(A349, " (", VLOOKUP(A349, [1]!Table9[#All], 11, FALSE), "; Habitat description: ", C349, ") - Within 1-mi of a CNDDB/SCE/USFS occurrence record (", VLOOKUP(A349, [1]!Table9[#All], 34, FALSE), "). " ))</f>
        <v xml:space="preserve">Not discussed on USFS. </v>
      </c>
      <c r="K349" s="10" t="str">
        <f>IF(D349="No", "-- ", VLOOKUP(A349, [1]!Table9[#All], 35, FALSE))</f>
        <v xml:space="preserve">-- </v>
      </c>
      <c r="L349" s="12" t="str">
        <f>IF(D349="No", "--", VLOOKUP(A349, [1]!Table9[#All], 28, FALSE))</f>
        <v>--</v>
      </c>
      <c r="M349" s="11" t="str">
        <f>IF(D349="No", "Not discussed on USFS. ", _xlfn.CONCAT(A349, " (", VLOOKUP(A349, [1]!Table9[#All], 11, FALSE), "; Habitat description: ", C349, ") - Within 1-mi of a CNDDB/SCE/USFS occurrence record (", VLOOKUP(A349, [1]!Table9[#All], 27, FALSE), "). " ))</f>
        <v xml:space="preserve">Not discussed on USFS. </v>
      </c>
      <c r="N349" s="10" t="str">
        <f>IF(D349="No", "-- ", VLOOKUP(A349, [1]!Table9[#All], 29, FALSE))</f>
        <v xml:space="preserve">-- </v>
      </c>
      <c r="O349" s="10" t="str">
        <f>IF(D349="No", "--", VLOOKUP(A349, [1]!Table9[#All], 30, FALSE))</f>
        <v>--</v>
      </c>
      <c r="P349" s="7" t="str">
        <f>IF(D349="No", "Not discussed on USFS. ", IF(VLOOKUP(A349, [1]!Table9[#All], 31, FALSE)="--", "--",  _xlfn.CONCAT(A349, " (", VLOOKUP(A349, [1]!Table9[#All], 11, FALSE), "; Habitat description: ", C349, ") - Within 1-mi of a CNDDB/SCE/USFS occurrence record (", VLOOKUP(A349, [1]!Table9[#All], 31, FALSE), "). " )))</f>
        <v xml:space="preserve">Not discussed on USFS. </v>
      </c>
      <c r="Q349" s="6" t="str">
        <f>IF(D349="No", "Not discussed on USFS. ", IF(VLOOKUP(A349, [1]!Table9[#All], 31, FALSE)="--", "--",  VLOOKUP(A349, [1]!Table9[#All], 32, FALSE)))</f>
        <v xml:space="preserve">Not discussed on USFS. </v>
      </c>
      <c r="R349" s="6" t="str">
        <f>IF(D349="No", "Not discussed on USFS. ", IF(VLOOKUP(A349, [1]!Table9[#All], 31, FALSE)="--", "--", VLOOKUP(A349, [1]!Table9[#All], 33, FALSE)))</f>
        <v xml:space="preserve">Not discussed on USFS. </v>
      </c>
      <c r="S349" s="9" t="s">
        <v>2</v>
      </c>
      <c r="T349" s="8" t="s">
        <v>2</v>
      </c>
      <c r="U349" s="8" t="s">
        <v>2</v>
      </c>
      <c r="V349" s="7" t="s">
        <v>2</v>
      </c>
      <c r="W349" s="6" t="s">
        <v>2</v>
      </c>
      <c r="X349" s="6" t="s">
        <v>2</v>
      </c>
    </row>
    <row r="350" spans="1:24" ht="80" x14ac:dyDescent="0.2">
      <c r="A350" s="20" t="s">
        <v>2026</v>
      </c>
      <c r="B350" s="20" t="str">
        <f>VLOOKUP(A350, [1]!Table9[#All], 2, FALSE)</f>
        <v>Eremogone congesta var. charlestonensis</v>
      </c>
      <c r="C350" s="18" t="str">
        <f>VLOOKUP(A350, [1]!Table9[#All], 13, FALSE)</f>
        <v>sandy ridges</v>
      </c>
      <c r="D350" s="17" t="str">
        <f>IF(ISNUMBER(SEARCH("1",VLOOKUP(A350, [1]!Table9[#All], 4, FALSE))), "Yes", "No")</f>
        <v>No</v>
      </c>
      <c r="E350" s="16" t="str">
        <f>VLOOKUP(A350, [1]!Table9[#All], 3, FALSE)</f>
        <v>Plant</v>
      </c>
      <c r="F350" s="15" t="str">
        <f>VLOOKUP(A350, [1]!Table9[#All], 26, FALSE)</f>
        <v>Formula</v>
      </c>
      <c r="G350" s="15" t="str">
        <f>IF(D350="No", "--",VLOOKUP(A350, [1]!Table9[#All], 25, FALSE))</f>
        <v>--</v>
      </c>
      <c r="H350" s="14" t="str">
        <f>IF(D350="No", "Not discussed on USFS. ", VLOOKUP(A350, [1]!Table9[#All], 24, FALSE))</f>
        <v xml:space="preserve">Not discussed on USFS. </v>
      </c>
      <c r="I350" s="14" t="str">
        <f>IF(NOT(ISBLANK(#REF!)),  "Pre-activity Survey Required", "")</f>
        <v>Pre-activity Survey Required</v>
      </c>
      <c r="J350" s="13" t="str">
        <f>IF(D350="No", "Not discussed on USFS. ", _xlfn.CONCAT(A350, " (", VLOOKUP(A350, [1]!Table9[#All], 11, FALSE), "; Habitat description: ", C350, ") - Within 1-mi of a CNDDB/SCE/USFS occurrence record (", VLOOKUP(A350, [1]!Table9[#All], 34, FALSE), "). " ))</f>
        <v xml:space="preserve">Not discussed on USFS. </v>
      </c>
      <c r="K350" s="10" t="str">
        <f>IF(D350="No", "-- ", VLOOKUP(A350, [1]!Table9[#All], 35, FALSE))</f>
        <v xml:space="preserve">-- </v>
      </c>
      <c r="L350" s="12" t="str">
        <f>IF(D350="No", "--", VLOOKUP(A350, [1]!Table9[#All], 28, FALSE))</f>
        <v>--</v>
      </c>
      <c r="M350" s="11" t="str">
        <f>IF(D350="No", "Not discussed on USFS. ", _xlfn.CONCAT(A350, " (", VLOOKUP(A350, [1]!Table9[#All], 11, FALSE), "; Habitat description: ", C350, ") - Within 1-mi of a CNDDB/SCE/USFS occurrence record (", VLOOKUP(A350, [1]!Table9[#All], 27, FALSE), "). " ))</f>
        <v xml:space="preserve">Not discussed on USFS. </v>
      </c>
      <c r="N350" s="10" t="str">
        <f>IF(D350="No", "-- ", VLOOKUP(A350, [1]!Table9[#All], 29, FALSE))</f>
        <v xml:space="preserve">-- </v>
      </c>
      <c r="O350" s="10" t="str">
        <f>IF(D350="No", "--", VLOOKUP(A350, [1]!Table9[#All], 30, FALSE))</f>
        <v>--</v>
      </c>
      <c r="P350" s="7" t="str">
        <f>IF(D350="No", "Not discussed on USFS. ", IF(VLOOKUP(A350, [1]!Table9[#All], 31, FALSE)="--", "--",  _xlfn.CONCAT(A350, " (", VLOOKUP(A350, [1]!Table9[#All], 11, FALSE), "; Habitat description: ", C350, ") - Within 1-mi of a CNDDB/SCE/USFS occurrence record (", VLOOKUP(A350, [1]!Table9[#All], 31, FALSE), "). " )))</f>
        <v xml:space="preserve">Not discussed on USFS. </v>
      </c>
      <c r="Q350" s="6" t="str">
        <f>IF(D350="No", "Not discussed on USFS. ", IF(VLOOKUP(A350, [1]!Table9[#All], 31, FALSE)="--", "--",  VLOOKUP(A350, [1]!Table9[#All], 32, FALSE)))</f>
        <v xml:space="preserve">Not discussed on USFS. </v>
      </c>
      <c r="R350" s="6" t="str">
        <f>IF(D350="No", "Not discussed on USFS. ", IF(VLOOKUP(A350, [1]!Table9[#All], 31, FALSE)="--", "--", VLOOKUP(A350, [1]!Table9[#All], 33, FALSE)))</f>
        <v xml:space="preserve">Not discussed on USFS. </v>
      </c>
      <c r="S350" s="9" t="s">
        <v>2</v>
      </c>
      <c r="T350" s="8" t="s">
        <v>2</v>
      </c>
      <c r="U350" s="8" t="s">
        <v>2</v>
      </c>
      <c r="V350" s="7" t="s">
        <v>2</v>
      </c>
      <c r="W350" s="6" t="s">
        <v>2</v>
      </c>
      <c r="X350" s="6" t="s">
        <v>2</v>
      </c>
    </row>
    <row r="351" spans="1:24" ht="156" x14ac:dyDescent="0.2">
      <c r="A351" s="20" t="s">
        <v>2025</v>
      </c>
      <c r="B351" s="20" t="str">
        <f>VLOOKUP(A351, [1]!Table9[#All], 2, FALSE)</f>
        <v>Phacelia nashiana</v>
      </c>
      <c r="C351" s="18" t="str">
        <f>VLOOKUP(A351, [1]!Table9[#All], 13, FALSE)</f>
        <v>sandy to rocky, east-facing slopes, open woodland</v>
      </c>
      <c r="D351" s="17" t="str">
        <f>IF(ISNUMBER(SEARCH("1",VLOOKUP(A351, [1]!Table9[#All], 4, FALSE))), "Yes", "No")</f>
        <v>Yes</v>
      </c>
      <c r="E351" s="16" t="str">
        <f>VLOOKUP(A351, [1]!Table9[#All], 3, FALSE)</f>
        <v>Plant</v>
      </c>
      <c r="F351" s="15" t="str">
        <f>VLOOKUP(A351, [1]!Table9[#All], 26, FALSE)</f>
        <v>Formula</v>
      </c>
      <c r="G351" s="15" t="str">
        <f>IF(D351="No", "--",VLOOKUP(A351, [1]!Table9[#All], 25, FALSE))</f>
        <v>Work area</v>
      </c>
      <c r="H351" s="14" t="str">
        <f>IF(D351="No", "Not discussed on USFS. ", VLOOKUP(A351, [1]!Table9[#All], 24, FALSE))</f>
        <v>--</v>
      </c>
      <c r="I351" s="14" t="str">
        <f>IF(NOT(ISBLANK(#REF!)),  "Pre-activity Survey Required", "")</f>
        <v>Pre-activity Survey Required</v>
      </c>
      <c r="J351" s="13" t="str">
        <f>IF(D351="No", "Not discussed on USFS. ", _xlfn.CONCAT(A351, " (", VLOOKUP(A351, [1]!Table9[#All], 11, FALSE), "; Habitat description: ", C351, ") - Within 1-mi of a CNDDB/SCE/USFS occurrence record (", VLOOKUP(A351, [1]!Table9[#All], 34, FALSE), "). " ))</f>
        <v xml:space="preserve">Charlotte's phacelia (INF:SCC; BLM:S; CRPR 1B.2, Blooming Period: Feb - Jun; Habitat description: sandy to rocky, east-facing slopes, open woodland) - Within 1-mi of a CNDDB/SCE/USFS occurrence record (unsuitable habitat). </v>
      </c>
      <c r="K351" s="10" t="str">
        <f>IF(D351="No", "-- ", VLOOKUP(A351, [1]!Table9[#All], 35, FALSE))</f>
        <v>Standard OMP BMPs.</v>
      </c>
      <c r="L351" s="12" t="str">
        <f>IF(D351="No", "--", VLOOKUP(A351, [1]!Table9[#All], 28, FALSE))</f>
        <v>IIB</v>
      </c>
      <c r="M351" s="11" t="str">
        <f>IF(D351="No", "Not discussed on USFS. ", _xlfn.CONCAT(A351, " (", VLOOKUP(A351, [1]!Table9[#All], 11, FALSE), "; Habitat description: ", C351, ") - Within 1-mi of a CNDDB/SCE/USFS occurrence record (", VLOOKUP(A351, [1]!Table9[#All], 27, FALSE), "). " ))</f>
        <v xml:space="preserve">Charlotte's phacelia (INF:SCC; BLM:S; CRPR 1B.2, Blooming Period: Feb - Jun; Habitat description: sandy to rocky, east-facing slopes, open woodland) - Within 1-mi of a CNDDB/SCE/USFS occurrence record (habitat present). </v>
      </c>
      <c r="N351" s="10" t="str">
        <f>IF(D351="No", "-- ", VLOOKUP(A351, [1]!Table9[#All], 29, FALSE))</f>
        <v xml:space="preserve">BE BMP Plant-1(a)(c-d); 
General Measures and Standard OMP BMPs. </v>
      </c>
      <c r="O351" s="10" t="str">
        <f>IF(D351="No", "--", VLOOKUP(A351, [1]!Table9[#All], 30, FALSE))</f>
        <v xml:space="preserve">Pre-Activity Survey (Charlotte's phacelia): A biological survey is required. 
FSS Plant Avoidance (Charlotte's phacelia): If Charlotte's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51" s="7" t="str">
        <f>IF(D351="No", "Not discussed on USFS. ", IF(VLOOKUP(A351, [1]!Table9[#All], 31, FALSE)="--", "--",  _xlfn.CONCAT(A351, " (", VLOOKUP(A351, [1]!Table9[#All], 11, FALSE), "; Habitat description: ", C351, ") - Within 1-mi of a CNDDB/SCE/USFS occurrence record (", VLOOKUP(A351, [1]!Table9[#All], 31, FALSE), "). " )))</f>
        <v>--</v>
      </c>
      <c r="Q351" s="6" t="str">
        <f>IF(D351="No", "Not discussed on USFS. ", IF(VLOOKUP(A351, [1]!Table9[#All], 31, FALSE)="--", "--",  VLOOKUP(A351, [1]!Table9[#All], 32, FALSE)))</f>
        <v>--</v>
      </c>
      <c r="R351" s="6" t="str">
        <f>IF(D351="No", "Not discussed on USFS. ", IF(VLOOKUP(A351, [1]!Table9[#All], 31, FALSE)="--", "--", VLOOKUP(A351, [1]!Table9[#All], 33, FALSE)))</f>
        <v>--</v>
      </c>
      <c r="S351" s="9" t="s">
        <v>2</v>
      </c>
      <c r="T351" s="8" t="s">
        <v>2</v>
      </c>
      <c r="U351" s="8" t="s">
        <v>2</v>
      </c>
      <c r="V351" s="7" t="s">
        <v>2</v>
      </c>
      <c r="W351" s="6" t="s">
        <v>2</v>
      </c>
      <c r="X351" s="6" t="s">
        <v>2</v>
      </c>
    </row>
    <row r="352" spans="1:24" ht="156" x14ac:dyDescent="0.2">
      <c r="A352" s="20" t="s">
        <v>2024</v>
      </c>
      <c r="B352" s="20" t="str">
        <f>VLOOKUP(A352, [1]!Table9[#All], 2, FALSE)</f>
        <v>Sidotheca caryophylloides</v>
      </c>
      <c r="C352" s="18" t="str">
        <f>VLOOKUP(A352, [1]!Table9[#All], 13, FALSE)</f>
        <v>lower montane coniferous forest (sandy)</v>
      </c>
      <c r="D352" s="17" t="str">
        <f>IF(ISNUMBER(SEARCH("1",VLOOKUP(A352, [1]!Table9[#All], 4, FALSE))), "Yes", "No")</f>
        <v>Yes</v>
      </c>
      <c r="E352" s="16" t="str">
        <f>VLOOKUP(A352, [1]!Table9[#All], 3, FALSE)</f>
        <v>Plant</v>
      </c>
      <c r="F352" s="15" t="str">
        <f>VLOOKUP(A352, [1]!Table9[#All], 26, FALSE)</f>
        <v>Formula</v>
      </c>
      <c r="G352" s="15" t="str">
        <f>IF(D352="No", "--",VLOOKUP(A352, [1]!Table9[#All], 25, FALSE))</f>
        <v>Work area</v>
      </c>
      <c r="H352" s="14" t="str">
        <f>IF(D352="No", "Not discussed on USFS. ", VLOOKUP(A352, [1]!Table9[#All], 24, FALSE))</f>
        <v>--</v>
      </c>
      <c r="I352" s="14" t="str">
        <f>IF(NOT(ISBLANK(#REF!)),  "Pre-activity Survey Required", "")</f>
        <v>Pre-activity Survey Required</v>
      </c>
      <c r="J352" s="13" t="str">
        <f>IF(D352="No", "Not discussed on USFS. ", _xlfn.CONCAT(A352, " (", VLOOKUP(A352, [1]!Table9[#All], 11, FALSE), "; Habitat description: ", C352, ") - Within 1-mi of a CNDDB/SCE/USFS occurrence record (", VLOOKUP(A352, [1]!Table9[#All], 34, FALSE), "). " ))</f>
        <v xml:space="preserve">chickweed oxytheca (FSS; CRPR 4.3, Blooming Period: Jul - Oct; Habitat description: lower montane coniferous forest (sandy)) - Within 1-mi of a CNDDB/SCE/USFS occurrence record (unsuitable habitat). </v>
      </c>
      <c r="K352" s="10" t="str">
        <f>IF(D352="No", "-- ", VLOOKUP(A352, [1]!Table9[#All], 35, FALSE))</f>
        <v>Standard OMP BMPs.</v>
      </c>
      <c r="L352" s="12" t="str">
        <f>IF(D352="No", "--", VLOOKUP(A352, [1]!Table9[#All], 28, FALSE))</f>
        <v>IIB</v>
      </c>
      <c r="M352" s="11" t="str">
        <f>IF(D352="No", "Not discussed on USFS. ", _xlfn.CONCAT(A352, " (", VLOOKUP(A352, [1]!Table9[#All], 11, FALSE), "; Habitat description: ", C352, ") - Within 1-mi of a CNDDB/SCE/USFS occurrence record (", VLOOKUP(A352, [1]!Table9[#All], 27, FALSE), "). " ))</f>
        <v xml:space="preserve">chickweed oxytheca (FSS; CRPR 4.3, Blooming Period: Jul - Oct; Habitat description: lower montane coniferous forest (sandy)) - Within 1-mi of a CNDDB/SCE/USFS occurrence record (habitat present). </v>
      </c>
      <c r="N352" s="10" t="str">
        <f>IF(D352="No", "-- ", VLOOKUP(A352, [1]!Table9[#All], 29, FALSE))</f>
        <v xml:space="preserve">BE BMP Plant-1(a)(c-d); 
General Measures and Standard OMP BMPs. </v>
      </c>
      <c r="O352" s="10" t="str">
        <f>IF(D352="No", "--", VLOOKUP(A352, [1]!Table9[#All], 30, FALSE))</f>
        <v xml:space="preserve">Pre-Activity Survey (chickweed oxytheca): A biological survey is required. 
FSS Plant Avoidance (chickweed oxytheca): If chickweed oxytheca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52" s="7" t="str">
        <f>IF(D352="No", "Not discussed on USFS. ", IF(VLOOKUP(A352, [1]!Table9[#All], 31, FALSE)="--", "--",  _xlfn.CONCAT(A352, " (", VLOOKUP(A352, [1]!Table9[#All], 11, FALSE), "; Habitat description: ", C352, ") - Within 1-mi of a CNDDB/SCE/USFS occurrence record (", VLOOKUP(A352, [1]!Table9[#All], 31, FALSE), "). " )))</f>
        <v>--</v>
      </c>
      <c r="Q352" s="6" t="str">
        <f>IF(D352="No", "Not discussed on USFS. ", IF(VLOOKUP(A352, [1]!Table9[#All], 31, FALSE)="--", "--",  VLOOKUP(A352, [1]!Table9[#All], 32, FALSE)))</f>
        <v>--</v>
      </c>
      <c r="R352" s="6" t="str">
        <f>IF(D352="No", "Not discussed on USFS. ", IF(VLOOKUP(A352, [1]!Table9[#All], 31, FALSE)="--", "--", VLOOKUP(A352, [1]!Table9[#All], 33, FALSE)))</f>
        <v>--</v>
      </c>
      <c r="S352" s="9" t="s">
        <v>2</v>
      </c>
      <c r="T352" s="8" t="s">
        <v>2</v>
      </c>
      <c r="U352" s="8" t="s">
        <v>2</v>
      </c>
      <c r="V352" s="7" t="s">
        <v>2</v>
      </c>
      <c r="W352" s="6" t="s">
        <v>2</v>
      </c>
      <c r="X352" s="6" t="s">
        <v>2</v>
      </c>
    </row>
    <row r="353" spans="1:24" ht="156" x14ac:dyDescent="0.2">
      <c r="A353" s="20" t="s">
        <v>2023</v>
      </c>
      <c r="B353" s="20" t="str">
        <f>VLOOKUP(A353, [1]!Table9[#All], 2, FALSE)</f>
        <v>Nemacladus calcaratus</v>
      </c>
      <c r="C353" s="18" t="str">
        <f>VLOOKUP(A353, [1]!Table9[#All], 13, FALSE)</f>
        <v>decomposed granite flats</v>
      </c>
      <c r="D353" s="17" t="str">
        <f>IF(ISNUMBER(SEARCH("1",VLOOKUP(A353, [1]!Table9[#All], 4, FALSE))), "Yes", "No")</f>
        <v>Yes</v>
      </c>
      <c r="E353" s="16" t="str">
        <f>VLOOKUP(A353, [1]!Table9[#All], 3, FALSE)</f>
        <v>Plant</v>
      </c>
      <c r="F353" s="15" t="str">
        <f>VLOOKUP(A353, [1]!Table9[#All], 26, FALSE)</f>
        <v>Formula</v>
      </c>
      <c r="G353" s="15" t="str">
        <f>IF(D353="No", "--",VLOOKUP(A353, [1]!Table9[#All], 25, FALSE))</f>
        <v>Work area</v>
      </c>
      <c r="H353" s="14" t="str">
        <f>IF(D353="No", "Not discussed on USFS. ", VLOOKUP(A353, [1]!Table9[#All], 24, FALSE))</f>
        <v>--</v>
      </c>
      <c r="I353" s="14" t="str">
        <f>IF(NOT(ISBLANK(#REF!)),  "Pre-activity Survey Required", "")</f>
        <v>Pre-activity Survey Required</v>
      </c>
      <c r="J353" s="13" t="str">
        <f>IF(D353="No", "Not discussed on USFS. ", _xlfn.CONCAT(A353, " (", VLOOKUP(A353, [1]!Table9[#All], 11, FALSE), "; Habitat description: ", C353, ") - Within 1-mi of a CNDDB/SCE/USFS occurrence record (", VLOOKUP(A353, [1]!Table9[#All], 34, FALSE), "). " ))</f>
        <v xml:space="preserve">Chimney Creek nemacladus (FSS; BLM:S; CRPR 1B.2, Blooming Period: Jun - Jun; Habitat description: decomposed granite flats) - Within 1-mi of a CNDDB/SCE/USFS occurrence record (unsuitable habitat). </v>
      </c>
      <c r="K353" s="10" t="str">
        <f>IF(D353="No", "-- ", VLOOKUP(A353, [1]!Table9[#All], 35, FALSE))</f>
        <v>Standard OMP BMPs.</v>
      </c>
      <c r="L353" s="12" t="str">
        <f>IF(D353="No", "--", VLOOKUP(A353, [1]!Table9[#All], 28, FALSE))</f>
        <v>IIB</v>
      </c>
      <c r="M353" s="11" t="str">
        <f>IF(D353="No", "Not discussed on USFS. ", _xlfn.CONCAT(A353, " (", VLOOKUP(A353, [1]!Table9[#All], 11, FALSE), "; Habitat description: ", C353, ") - Within 1-mi of a CNDDB/SCE/USFS occurrence record (", VLOOKUP(A353, [1]!Table9[#All], 27, FALSE), "). " ))</f>
        <v xml:space="preserve">Chimney Creek nemacladus (FSS; BLM:S; CRPR 1B.2, Blooming Period: Jun - Jun; Habitat description: decomposed granite flats) - Within 1-mi of a CNDDB/SCE/USFS occurrence record (habitat present). </v>
      </c>
      <c r="N353" s="10" t="str">
        <f>IF(D353="No", "-- ", VLOOKUP(A353, [1]!Table9[#All], 29, FALSE))</f>
        <v xml:space="preserve">BE BMP Plant-1(a)(c-d); 
General Measures and Standard OMP BMPs. </v>
      </c>
      <c r="O353" s="10" t="str">
        <f>IF(D353="No", "--", VLOOKUP(A353, [1]!Table9[#All], 30, FALSE))</f>
        <v xml:space="preserve">Pre-Activity Survey (Chimney Creek nemacladus): A biological survey is required. 
FSS Plant Avoidance (Chimney Creek nemacladus): If Chimney Creek nemacladus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53" s="7" t="str">
        <f>IF(D353="No", "Not discussed on USFS. ", IF(VLOOKUP(A353, [1]!Table9[#All], 31, FALSE)="--", "--",  _xlfn.CONCAT(A353, " (", VLOOKUP(A353, [1]!Table9[#All], 11, FALSE), "; Habitat description: ", C353, ") - Within 1-mi of a CNDDB/SCE/USFS occurrence record (", VLOOKUP(A353, [1]!Table9[#All], 31, FALSE), "). " )))</f>
        <v>--</v>
      </c>
      <c r="Q353" s="6" t="str">
        <f>IF(D353="No", "Not discussed on USFS. ", IF(VLOOKUP(A353, [1]!Table9[#All], 31, FALSE)="--", "--",  VLOOKUP(A353, [1]!Table9[#All], 32, FALSE)))</f>
        <v>--</v>
      </c>
      <c r="R353" s="6" t="str">
        <f>IF(D353="No", "Not discussed on USFS. ", IF(VLOOKUP(A353, [1]!Table9[#All], 31, FALSE)="--", "--", VLOOKUP(A353, [1]!Table9[#All], 33, FALSE)))</f>
        <v>--</v>
      </c>
      <c r="S353" s="9" t="s">
        <v>2</v>
      </c>
      <c r="T353" s="8" t="s">
        <v>2</v>
      </c>
      <c r="U353" s="8" t="s">
        <v>2</v>
      </c>
      <c r="V353" s="7" t="s">
        <v>2</v>
      </c>
      <c r="W353" s="6" t="s">
        <v>2</v>
      </c>
      <c r="X353" s="6" t="s">
        <v>2</v>
      </c>
    </row>
    <row r="354" spans="1:24" ht="168" x14ac:dyDescent="0.2">
      <c r="A354" s="20" t="s">
        <v>2022</v>
      </c>
      <c r="B354" s="20" t="str">
        <f>VLOOKUP(A354, [1]!Table9[#All], 2, FALSE)</f>
        <v>Brodiaea pallida</v>
      </c>
      <c r="C354" s="18" t="str">
        <f>VLOOKUP(A354, [1]!Table9[#All], 13, FALSE)</f>
        <v>intermittent streambeds, riparian, grassland</v>
      </c>
      <c r="D354" s="17" t="str">
        <f>IF(ISNUMBER(SEARCH("1",VLOOKUP(A354, [1]!Table9[#All], 4, FALSE))), "Yes", "No")</f>
        <v>Yes</v>
      </c>
      <c r="E354" s="16" t="str">
        <f>VLOOKUP(A354, [1]!Table9[#All], 3, FALSE)</f>
        <v>Plant</v>
      </c>
      <c r="F354" s="15" t="str">
        <f>VLOOKUP(A354, [1]!Table9[#All], 26, FALSE)</f>
        <v>Formula</v>
      </c>
      <c r="G354" s="15" t="str">
        <f>IF(D354="No", "--",VLOOKUP(A354, [1]!Table9[#All], 25, FALSE))</f>
        <v>Work area</v>
      </c>
      <c r="H354" s="14" t="str">
        <f>IF(D354="No", "Not discussed on USFS. ", VLOOKUP(A354, [1]!Table9[#All], 24, FALSE))</f>
        <v>--</v>
      </c>
      <c r="I354" s="14" t="str">
        <f>IF(NOT(ISBLANK(#REF!)),  "Pre-activity Survey Required", "")</f>
        <v>Pre-activity Survey Required</v>
      </c>
      <c r="J354" s="13" t="str">
        <f>IF(D354="No", "Not discussed on USFS. ", _xlfn.CONCAT(A354, " (", VLOOKUP(A354, [1]!Table9[#All], 11, FALSE), "; Habitat description: ", C354, ") - Within 1-mi of a CNDDB/SCE/USFS occurrence record (", VLOOKUP(A354, [1]!Table9[#All], 34, FALSE), "). " ))</f>
        <v xml:space="preserve">Chinese Camp brodiaea (FT; SE; CRPR 1B.1, Blooming Period: May - Jun; Habitat description: intermittent streambeds, riparian, grassland) - Within 1-mi of a CNDDB/SCE/USFS occurrence record (unsuitable habitat). </v>
      </c>
      <c r="K354" s="10" t="str">
        <f>IF(D354="No", "-- ", VLOOKUP(A354, [1]!Table9[#All], 35, FALSE))</f>
        <v xml:space="preserve">RPM Plant 1; 
Standard OMP BMPs. </v>
      </c>
      <c r="L354" s="12" t="str">
        <f>IF(D354="No", "--", VLOOKUP(A354, [1]!Table9[#All], 28, FALSE))</f>
        <v>IIB</v>
      </c>
      <c r="M354" s="11" t="str">
        <f>IF(D354="No", "Not discussed on USFS. ", _xlfn.CONCAT(A354, " (", VLOOKUP(A354, [1]!Table9[#All], 11, FALSE), "; Habitat description: ", C354, ") - Within 1-mi of a CNDDB/SCE/USFS occurrence record (", VLOOKUP(A354, [1]!Table9[#All], 27, FALSE), "). " ))</f>
        <v xml:space="preserve">Chinese Camp brodiaea (FT; SE; CRPR 1B.1, Blooming Period: May - Jun; Habitat description: intermittent streambeds, riparian, grassland) - Within 1-mi of a CNDDB/SCE/USFS occurrence record (habitat present). </v>
      </c>
      <c r="N354" s="10" t="str">
        <f>IF(D354="No", "-- ", VLOOKUP(A354, [1]!Table9[#All], 29, FALSE))</f>
        <v xml:space="preserve">RPM Plant-1-4; 
General Measures and Standard OMP BMPs. </v>
      </c>
      <c r="O354" s="10" t="str">
        <f>IF(D354="No", "--", VLOOKUP(A354, [1]!Table9[#All], 30, FALSE))</f>
        <v xml:space="preserve">Rare Plant Survey and Avoidance (Chinese Camp brodiaea): A qualified botanist will conduct a rare plant survey for Chinese Camp brodiaea within blooming season, verified by a reference population. All federally-listed plants within 100 feet of the work area will be flagged for avoidance. Coordination with Environmental Services Department will be required if full avoidance cannot be achieved. 
Schedule Limitation (Chinese Camp brodiaea): Schedule all work in the year rare plant surveys are conducted. Work can occur only after rare plant surveys occur. If work gets delayed for a subsequent year, contact Environmental Services Department. 
General Measures and Standard OMP BMPs. </v>
      </c>
      <c r="P354" s="7" t="str">
        <f>IF(D354="No", "Not discussed on USFS. ", IF(VLOOKUP(A354, [1]!Table9[#All], 31, FALSE)="--", "--",  _xlfn.CONCAT(A354, " (", VLOOKUP(A354, [1]!Table9[#All], 11, FALSE), "; Habitat description: ", C354, ") - Within 1-mi of a CNDDB/SCE/USFS occurrence record (", VLOOKUP(A354, [1]!Table9[#All], 31, FALSE), "). " )))</f>
        <v>--</v>
      </c>
      <c r="Q354" s="6" t="str">
        <f>IF(D354="No", "Not discussed on USFS. ", IF(VLOOKUP(A354, [1]!Table9[#All], 31, FALSE)="--", "--",  VLOOKUP(A354, [1]!Table9[#All], 32, FALSE)))</f>
        <v>--</v>
      </c>
      <c r="R354" s="6" t="str">
        <f>IF(D354="No", "Not discussed on USFS. ", IF(VLOOKUP(A354, [1]!Table9[#All], 31, FALSE)="--", "--", VLOOKUP(A354, [1]!Table9[#All], 33, FALSE)))</f>
        <v>--</v>
      </c>
      <c r="S354" s="9" t="s">
        <v>2</v>
      </c>
      <c r="T354" s="8" t="s">
        <v>2</v>
      </c>
      <c r="U354" s="8" t="s">
        <v>2</v>
      </c>
      <c r="V354" s="7" t="s">
        <v>2</v>
      </c>
      <c r="W354" s="6" t="s">
        <v>2</v>
      </c>
      <c r="X354" s="6" t="s">
        <v>2</v>
      </c>
    </row>
    <row r="355" spans="1:24" ht="64" x14ac:dyDescent="0.2">
      <c r="A355" s="20" t="s">
        <v>2021</v>
      </c>
      <c r="B355" s="20" t="str">
        <f>VLOOKUP(A355, [1]!Table9[#All], 2, FALSE)</f>
        <v>Oncorhynchus tshawytscha pop. 17</v>
      </c>
      <c r="C355" s="18" t="str">
        <f>VLOOKUP(A355, [1]!Table9[#All], 13, FALSE)</f>
        <v>intermittent streambeds, riparian, grassland</v>
      </c>
      <c r="D355" s="17" t="str">
        <f>IF(ISNUMBER(SEARCH("1",VLOOKUP(A355, [1]!Table9[#All], 4, FALSE))), "Yes", "No")</f>
        <v>Yes</v>
      </c>
      <c r="E355" s="16" t="str">
        <f>VLOOKUP(A355, [1]!Table9[#All], 3, FALSE)</f>
        <v>Fish</v>
      </c>
      <c r="F355" s="15" t="str">
        <f>VLOOKUP(A355, [1]!Table9[#All], 26, FALSE)</f>
        <v>--</v>
      </c>
      <c r="G355" s="15" t="str">
        <f>IF(D355="No", "--",VLOOKUP(A355, [1]!Table9[#All], 25, FALSE))</f>
        <v>--</v>
      </c>
      <c r="H355" s="14" t="str">
        <f>IF(D355="No", "Not discussed on USFS. ", VLOOKUP(A355, [1]!Table9[#All], 24, FALSE))</f>
        <v>Notify SME if found on USFS</v>
      </c>
      <c r="I355" s="14" t="str">
        <f>IF(NOT(ISBLANK(#REF!)),  "Pre-activity Survey Required", "")</f>
        <v>Pre-activity Survey Required</v>
      </c>
      <c r="J355" s="13" t="str">
        <f>IF(D355="No", "Not discussed on USFS. ", _xlfn.CONCAT(A355, " (", VLOOKUP(A355, [1]!Table9[#All], 11, FALSE), "; Habitat description: ", C355, ") - Within 1-mi of a CNDDB/SCE/USFS occurrence record (", VLOOKUP(A355, [1]!Table9[#All], 34, FALSE), "). " ))</f>
        <v xml:space="preserve">chinook salmon - California coastal ESU (FT; Habitat description: intermittent streambeds, riparian, grassland) - Within 1-mi of a CNDDB/SCE/USFS occurrence record (unsuitable habitat). </v>
      </c>
      <c r="K355" s="10" t="str">
        <f>IF(D355="No", "-- ", VLOOKUP(A355, [1]!Table9[#All], 35, FALSE))</f>
        <v>Standard OMP BMPs.</v>
      </c>
      <c r="L355" s="12" t="str">
        <f>IF(D355="No", "--", VLOOKUP(A355, [1]!Table9[#All], 28, FALSE))</f>
        <v>--</v>
      </c>
      <c r="M355" s="11" t="str">
        <f>IF(D355="No", "Not discussed on USFS. ", _xlfn.CONCAT(A355, " (", VLOOKUP(A355, [1]!Table9[#All], 11, FALSE), "; Habitat description: ", C355, ") - Within 1-mi of a CNDDB/SCE/USFS occurrence record (", VLOOKUP(A355, [1]!Table9[#All], 27, FALSE), "). " ))</f>
        <v xml:space="preserve">chinook salmon - California coastal ESU (FT; Habitat description: intermittent streambeds, riparian, grassland) - Within 1-mi of a CNDDB/SCE/USFS occurrence record (--). </v>
      </c>
      <c r="N355" s="10" t="str">
        <f>IF(D355="No", "-- ", VLOOKUP(A355, [1]!Table9[#All], 29, FALSE))</f>
        <v>Notify SME if found on USFS</v>
      </c>
      <c r="O355" s="10" t="str">
        <f>IF(D355="No", "--", VLOOKUP(A355, [1]!Table9[#All], 30, FALSE))</f>
        <v>Notify SME if found on USFS</v>
      </c>
      <c r="P355" s="7" t="str">
        <f>IF(D355="No", "Not discussed on USFS. ", IF(VLOOKUP(A355, [1]!Table9[#All], 31, FALSE)="--", "--",  _xlfn.CONCAT(A355, " (", VLOOKUP(A355, [1]!Table9[#All], 11, FALSE), "; Habitat description: ", C355, ") - Within 1-mi of a CNDDB/SCE/USFS occurrence record (", VLOOKUP(A355, [1]!Table9[#All], 31, FALSE), "). " )))</f>
        <v>--</v>
      </c>
      <c r="Q355" s="6" t="str">
        <f>IF(D355="No", "Not discussed on USFS. ", IF(VLOOKUP(A355, [1]!Table9[#All], 31, FALSE)="--", "--",  VLOOKUP(A355, [1]!Table9[#All], 32, FALSE)))</f>
        <v>--</v>
      </c>
      <c r="R355" s="6" t="str">
        <f>IF(D355="No", "Not discussed on USFS. ", IF(VLOOKUP(A355, [1]!Table9[#All], 31, FALSE)="--", "--", VLOOKUP(A355, [1]!Table9[#All], 33, FALSE)))</f>
        <v>--</v>
      </c>
      <c r="S355" s="9" t="s">
        <v>2</v>
      </c>
      <c r="T355" s="8" t="s">
        <v>2</v>
      </c>
      <c r="U355" s="8" t="s">
        <v>2</v>
      </c>
      <c r="V355" s="7" t="s">
        <v>2</v>
      </c>
      <c r="W355" s="6" t="s">
        <v>2</v>
      </c>
      <c r="X355" s="6" t="s">
        <v>2</v>
      </c>
    </row>
    <row r="356" spans="1:24" ht="64" x14ac:dyDescent="0.2">
      <c r="A356" s="20" t="s">
        <v>2020</v>
      </c>
      <c r="B356" s="20" t="str">
        <f>VLOOKUP(A356, [1]!Table9[#All], 2, FALSE)</f>
        <v>Oncorhynchus tshawytscha pop. 11</v>
      </c>
      <c r="C356" s="18" t="str">
        <f>VLOOKUP(A356, [1]!Table9[#All], 13, FALSE)</f>
        <v>streams, rivers, tributaries</v>
      </c>
      <c r="D356" s="17" t="str">
        <f>IF(ISNUMBER(SEARCH("1",VLOOKUP(A356, [1]!Table9[#All], 4, FALSE))), "Yes", "No")</f>
        <v>Yes</v>
      </c>
      <c r="E356" s="16" t="str">
        <f>VLOOKUP(A356, [1]!Table9[#All], 3, FALSE)</f>
        <v>Fish</v>
      </c>
      <c r="F356" s="15" t="str">
        <f>VLOOKUP(A356, [1]!Table9[#All], 26, FALSE)</f>
        <v>--</v>
      </c>
      <c r="G356" s="15" t="str">
        <f>IF(D356="No", "--",VLOOKUP(A356, [1]!Table9[#All], 25, FALSE))</f>
        <v>--</v>
      </c>
      <c r="H356" s="14" t="str">
        <f>IF(D356="No", "Not discussed on USFS. ", VLOOKUP(A356, [1]!Table9[#All], 24, FALSE))</f>
        <v>Notify SME if found on USFS</v>
      </c>
      <c r="I356" s="14" t="str">
        <f>IF(NOT(ISBLANK(#REF!)),  "Pre-activity Survey Required", "")</f>
        <v>Pre-activity Survey Required</v>
      </c>
      <c r="J356" s="13" t="str">
        <f>IF(D356="No", "Not discussed on USFS. ", _xlfn.CONCAT(A356, " (", VLOOKUP(A356, [1]!Table9[#All], 11, FALSE), "; Habitat description: ", C356, ") - Within 1-mi of a CNDDB/SCE/USFS occurrence record (", VLOOKUP(A356, [1]!Table9[#All], 34, FALSE), "). " ))</f>
        <v xml:space="preserve">chinook salmon - Central Valley spring-run ESU (FT; ST; Habitat description: streams, rivers, tributaries) - Within 1-mi of a CNDDB/SCE/USFS occurrence record (unsuitable habitat). </v>
      </c>
      <c r="K356" s="10" t="str">
        <f>IF(D356="No", "-- ", VLOOKUP(A356, [1]!Table9[#All], 35, FALSE))</f>
        <v>Standard OMP BMPs.</v>
      </c>
      <c r="L356" s="12" t="str">
        <f>IF(D356="No", "--", VLOOKUP(A356, [1]!Table9[#All], 28, FALSE))</f>
        <v>--</v>
      </c>
      <c r="M356" s="11" t="str">
        <f>IF(D356="No", "Not discussed on USFS. ", _xlfn.CONCAT(A356, " (", VLOOKUP(A356, [1]!Table9[#All], 11, FALSE), "; Habitat description: ", C356, ") - Within 1-mi of a CNDDB/SCE/USFS occurrence record (", VLOOKUP(A356, [1]!Table9[#All], 27, FALSE), "). " ))</f>
        <v xml:space="preserve">chinook salmon - Central Valley spring-run ESU (FT; ST; Habitat description: streams, rivers, tributaries) - Within 1-mi of a CNDDB/SCE/USFS occurrence record (--). </v>
      </c>
      <c r="N356" s="10" t="str">
        <f>IF(D356="No", "-- ", VLOOKUP(A356, [1]!Table9[#All], 29, FALSE))</f>
        <v>Notify SME if found on USFS</v>
      </c>
      <c r="O356" s="10" t="str">
        <f>IF(D356="No", "--", VLOOKUP(A356, [1]!Table9[#All], 30, FALSE))</f>
        <v>Notify SME if found on USFS</v>
      </c>
      <c r="P356" s="7" t="str">
        <f>IF(D356="No", "Not discussed on USFS. ", IF(VLOOKUP(A356, [1]!Table9[#All], 31, FALSE)="--", "--",  _xlfn.CONCAT(A356, " (", VLOOKUP(A356, [1]!Table9[#All], 11, FALSE), "; Habitat description: ", C356, ") - Within 1-mi of a CNDDB/SCE/USFS occurrence record (", VLOOKUP(A356, [1]!Table9[#All], 31, FALSE), "). " )))</f>
        <v>--</v>
      </c>
      <c r="Q356" s="6" t="str">
        <f>IF(D356="No", "Not discussed on USFS. ", IF(VLOOKUP(A356, [1]!Table9[#All], 31, FALSE)="--", "--",  VLOOKUP(A356, [1]!Table9[#All], 32, FALSE)))</f>
        <v>--</v>
      </c>
      <c r="R356" s="6" t="str">
        <f>IF(D356="No", "Not discussed on USFS. ", IF(VLOOKUP(A356, [1]!Table9[#All], 31, FALSE)="--", "--", VLOOKUP(A356, [1]!Table9[#All], 33, FALSE)))</f>
        <v>--</v>
      </c>
      <c r="S356" s="9" t="s">
        <v>2</v>
      </c>
      <c r="T356" s="8" t="s">
        <v>2</v>
      </c>
      <c r="U356" s="8" t="s">
        <v>2</v>
      </c>
      <c r="V356" s="7" t="s">
        <v>2</v>
      </c>
      <c r="W356" s="6" t="s">
        <v>2</v>
      </c>
      <c r="X356" s="6" t="s">
        <v>2</v>
      </c>
    </row>
    <row r="357" spans="1:24" ht="64" x14ac:dyDescent="0.2">
      <c r="A357" s="20" t="s">
        <v>2019</v>
      </c>
      <c r="B357" s="20" t="str">
        <f>VLOOKUP(A357, [1]!Table9[#All], 2, FALSE)</f>
        <v>Oncorhynchus tshawytscha pop. 7</v>
      </c>
      <c r="C357" s="18" t="str">
        <f>VLOOKUP(A357, [1]!Table9[#All], 13, FALSE)</f>
        <v>streams, rivers, tributaries</v>
      </c>
      <c r="D357" s="17" t="str">
        <f>IF(ISNUMBER(SEARCH("1",VLOOKUP(A357, [1]!Table9[#All], 4, FALSE))), "Yes", "No")</f>
        <v>Yes</v>
      </c>
      <c r="E357" s="16" t="str">
        <f>VLOOKUP(A357, [1]!Table9[#All], 3, FALSE)</f>
        <v>Fish</v>
      </c>
      <c r="F357" s="15" t="str">
        <f>VLOOKUP(A357, [1]!Table9[#All], 26, FALSE)</f>
        <v>--</v>
      </c>
      <c r="G357" s="15" t="str">
        <f>IF(D357="No", "--",VLOOKUP(A357, [1]!Table9[#All], 25, FALSE))</f>
        <v>--</v>
      </c>
      <c r="H357" s="14" t="str">
        <f>IF(D357="No", "Not discussed on USFS. ", VLOOKUP(A357, [1]!Table9[#All], 24, FALSE))</f>
        <v>Notify SME if found on USFS</v>
      </c>
      <c r="I357" s="14" t="str">
        <f>IF(NOT(ISBLANK(#REF!)),  "Pre-activity Survey Required", "")</f>
        <v>Pre-activity Survey Required</v>
      </c>
      <c r="J357" s="13" t="str">
        <f>IF(D357="No", "Not discussed on USFS. ", _xlfn.CONCAT(A357, " (", VLOOKUP(A357, [1]!Table9[#All], 11, FALSE), "; Habitat description: ", C357, ") - Within 1-mi of a CNDDB/SCE/USFS occurrence record (", VLOOKUP(A357, [1]!Table9[#All], 34, FALSE), "). " ))</f>
        <v xml:space="preserve">chinook salmon - Sacramento River winter-run ESU (FE; SE; Habitat description: streams, rivers, tributaries) - Within 1-mi of a CNDDB/SCE/USFS occurrence record (unsuitable habitat). </v>
      </c>
      <c r="K357" s="10" t="str">
        <f>IF(D357="No", "-- ", VLOOKUP(A357, [1]!Table9[#All], 35, FALSE))</f>
        <v>Standard OMP BMPs.</v>
      </c>
      <c r="L357" s="12" t="str">
        <f>IF(D357="No", "--", VLOOKUP(A357, [1]!Table9[#All], 28, FALSE))</f>
        <v>--</v>
      </c>
      <c r="M357" s="11" t="str">
        <f>IF(D357="No", "Not discussed on USFS. ", _xlfn.CONCAT(A357, " (", VLOOKUP(A357, [1]!Table9[#All], 11, FALSE), "; Habitat description: ", C357, ") - Within 1-mi of a CNDDB/SCE/USFS occurrence record (", VLOOKUP(A357, [1]!Table9[#All], 27, FALSE), "). " ))</f>
        <v xml:space="preserve">chinook salmon - Sacramento River winter-run ESU (FE; SE; Habitat description: streams, rivers, tributaries) - Within 1-mi of a CNDDB/SCE/USFS occurrence record (--). </v>
      </c>
      <c r="N357" s="10" t="str">
        <f>IF(D357="No", "-- ", VLOOKUP(A357, [1]!Table9[#All], 29, FALSE))</f>
        <v>Notify SME if found on USFS</v>
      </c>
      <c r="O357" s="10" t="str">
        <f>IF(D357="No", "--", VLOOKUP(A357, [1]!Table9[#All], 30, FALSE))</f>
        <v>Notify SME if found on USFS</v>
      </c>
      <c r="P357" s="7" t="str">
        <f>IF(D357="No", "Not discussed on USFS. ", IF(VLOOKUP(A357, [1]!Table9[#All], 31, FALSE)="--", "--",  _xlfn.CONCAT(A357, " (", VLOOKUP(A357, [1]!Table9[#All], 11, FALSE), "; Habitat description: ", C357, ") - Within 1-mi of a CNDDB/SCE/USFS occurrence record (", VLOOKUP(A357, [1]!Table9[#All], 31, FALSE), "). " )))</f>
        <v>--</v>
      </c>
      <c r="Q357" s="6" t="str">
        <f>IF(D357="No", "Not discussed on USFS. ", IF(VLOOKUP(A357, [1]!Table9[#All], 31, FALSE)="--", "--",  VLOOKUP(A357, [1]!Table9[#All], 32, FALSE)))</f>
        <v>--</v>
      </c>
      <c r="R357" s="6" t="str">
        <f>IF(D357="No", "Not discussed on USFS. ", IF(VLOOKUP(A357, [1]!Table9[#All], 31, FALSE)="--", "--", VLOOKUP(A357, [1]!Table9[#All], 33, FALSE)))</f>
        <v>--</v>
      </c>
      <c r="S357" s="9" t="s">
        <v>2</v>
      </c>
      <c r="T357" s="8" t="s">
        <v>2</v>
      </c>
      <c r="U357" s="8" t="s">
        <v>2</v>
      </c>
      <c r="V357" s="7" t="s">
        <v>2</v>
      </c>
      <c r="W357" s="6" t="s">
        <v>2</v>
      </c>
      <c r="X357" s="6" t="s">
        <v>2</v>
      </c>
    </row>
    <row r="358" spans="1:24" ht="75" x14ac:dyDescent="0.2">
      <c r="A358" s="20" t="s">
        <v>2018</v>
      </c>
      <c r="B358" s="20" t="str">
        <f>VLOOKUP(A358, [1]!Table9[#All], 2, FALSE)</f>
        <v>Oncorhynchus tshawytscha pop. 30</v>
      </c>
      <c r="C358" s="18" t="str">
        <f>VLOOKUP(A358, [1]!Table9[#All], 13, FALSE)</f>
        <v>streams, rivers, tributaries</v>
      </c>
      <c r="D358" s="17" t="str">
        <f>IF(ISNUMBER(SEARCH("1",VLOOKUP(A358, [1]!Table9[#All], 4, FALSE))), "Yes", "No")</f>
        <v>Yes</v>
      </c>
      <c r="E358" s="16" t="str">
        <f>VLOOKUP(A358, [1]!Table9[#All], 3, FALSE)</f>
        <v>Fish</v>
      </c>
      <c r="F358" s="15" t="str">
        <f>VLOOKUP(A358, [1]!Table9[#All], 26, FALSE)</f>
        <v>--</v>
      </c>
      <c r="G358" s="15" t="str">
        <f>IF(D358="No", "--",VLOOKUP(A358, [1]!Table9[#All], 25, FALSE))</f>
        <v>--</v>
      </c>
      <c r="H358" s="14" t="str">
        <f>IF(D358="No", "Not discussed on USFS. ", VLOOKUP(A358, [1]!Table9[#All], 24, FALSE))</f>
        <v>Notify SME if found on USFS</v>
      </c>
      <c r="I358" s="14" t="str">
        <f>IF(NOT(ISBLANK(#REF!)),  "Pre-activity Survey Required", "")</f>
        <v>Pre-activity Survey Required</v>
      </c>
      <c r="J358" s="13" t="str">
        <f>IF(D358="No", "Not discussed on USFS. ", _xlfn.CONCAT(A358, " (", VLOOKUP(A358, [1]!Table9[#All], 11, FALSE), "; Habitat description: ", C358, ") - Within 1-mi of a CNDDB/SCE/USFS occurrence record (", VLOOKUP(A358, [1]!Table9[#All], 34, FALSE), "). " ))</f>
        <v xml:space="preserve">chinook salmon - upper Klamath and Trinity Rivers ESU (FC; ST; CDFW SSC; FSS; Habitat description: streams, rivers, tributaries) - Within 1-mi of a CNDDB/SCE/USFS occurrence record (unsuitable habitat). </v>
      </c>
      <c r="K358" s="10" t="str">
        <f>IF(D358="No", "-- ", VLOOKUP(A358, [1]!Table9[#All], 35, FALSE))</f>
        <v>Standard OMP BMPs.</v>
      </c>
      <c r="L358" s="12" t="str">
        <f>IF(D358="No", "--", VLOOKUP(A358, [1]!Table9[#All], 28, FALSE))</f>
        <v>--</v>
      </c>
      <c r="M358" s="11" t="str">
        <f>IF(D358="No", "Not discussed on USFS. ", _xlfn.CONCAT(A358, " (", VLOOKUP(A358, [1]!Table9[#All], 11, FALSE), "; Habitat description: ", C358, ") - Within 1-mi of a CNDDB/SCE/USFS occurrence record (", VLOOKUP(A358, [1]!Table9[#All], 27, FALSE), "). " ))</f>
        <v xml:space="preserve">chinook salmon - upper Klamath and Trinity Rivers ESU (FC; ST; CDFW SSC; FSS; Habitat description: streams, rivers, tributaries) - Within 1-mi of a CNDDB/SCE/USFS occurrence record (--). </v>
      </c>
      <c r="N358" s="10" t="str">
        <f>IF(D358="No", "-- ", VLOOKUP(A358, [1]!Table9[#All], 29, FALSE))</f>
        <v>Notify SME if found on USFS</v>
      </c>
      <c r="O358" s="10" t="str">
        <f>IF(D358="No", "--", VLOOKUP(A358, [1]!Table9[#All], 30, FALSE))</f>
        <v>Notify SME if found on USFS</v>
      </c>
      <c r="P358" s="7" t="str">
        <f>IF(D358="No", "Not discussed on USFS. ", IF(VLOOKUP(A358, [1]!Table9[#All], 31, FALSE)="--", "--",  _xlfn.CONCAT(A358, " (", VLOOKUP(A358, [1]!Table9[#All], 11, FALSE), "; Habitat description: ", C358, ") - Within 1-mi of a CNDDB/SCE/USFS occurrence record (", VLOOKUP(A358, [1]!Table9[#All], 31, FALSE), "). " )))</f>
        <v>--</v>
      </c>
      <c r="Q358" s="6" t="str">
        <f>IF(D358="No", "Not discussed on USFS. ", IF(VLOOKUP(A358, [1]!Table9[#All], 31, FALSE)="--", "--",  VLOOKUP(A358, [1]!Table9[#All], 32, FALSE)))</f>
        <v>--</v>
      </c>
      <c r="R358" s="6" t="str">
        <f>IF(D358="No", "Not discussed on USFS. ", IF(VLOOKUP(A358, [1]!Table9[#All], 31, FALSE)="--", "--", VLOOKUP(A358, [1]!Table9[#All], 33, FALSE)))</f>
        <v>--</v>
      </c>
      <c r="S358" s="9" t="s">
        <v>2</v>
      </c>
      <c r="T358" s="8" t="s">
        <v>2</v>
      </c>
      <c r="U358" s="8" t="s">
        <v>2</v>
      </c>
      <c r="V358" s="7" t="s">
        <v>2</v>
      </c>
      <c r="W358" s="6" t="s">
        <v>2</v>
      </c>
      <c r="X358" s="6" t="s">
        <v>2</v>
      </c>
    </row>
    <row r="359" spans="1:24" ht="80" x14ac:dyDescent="0.2">
      <c r="A359" s="20" t="s">
        <v>2017</v>
      </c>
      <c r="B359" s="20" t="str">
        <f>VLOOKUP(A359, [1]!Table9[#All], 2, FALSE)</f>
        <v>Plagiobothrys chorisianus var. chorisianus</v>
      </c>
      <c r="C359" s="18" t="str">
        <f>VLOOKUP(A359, [1]!Table9[#All], 13, FALSE)</f>
        <v>grassy, moist places, ephemeral drainages, coastal scrub, chaparral</v>
      </c>
      <c r="D359" s="17" t="str">
        <f>IF(ISNUMBER(SEARCH("1",VLOOKUP(A359, [1]!Table9[#All], 4, FALSE))), "Yes", "No")</f>
        <v>No</v>
      </c>
      <c r="E359" s="16" t="str">
        <f>VLOOKUP(A359, [1]!Table9[#All], 3, FALSE)</f>
        <v>Plant</v>
      </c>
      <c r="F359" s="15" t="str">
        <f>VLOOKUP(A359, [1]!Table9[#All], 26, FALSE)</f>
        <v>Formula</v>
      </c>
      <c r="G359" s="15" t="str">
        <f>IF(D359="No", "--",VLOOKUP(A359, [1]!Table9[#All], 25, FALSE))</f>
        <v>--</v>
      </c>
      <c r="H359" s="14" t="str">
        <f>IF(D359="No", "Not discussed on USFS. ", VLOOKUP(A359, [1]!Table9[#All], 24, FALSE))</f>
        <v xml:space="preserve">Not discussed on USFS. </v>
      </c>
      <c r="I359" s="14" t="str">
        <f>IF(NOT(ISBLANK(#REF!)),  "Pre-activity Survey Required", "")</f>
        <v>Pre-activity Survey Required</v>
      </c>
      <c r="J359" s="13" t="str">
        <f>IF(D359="No", "Not discussed on USFS. ", _xlfn.CONCAT(A359, " (", VLOOKUP(A359, [1]!Table9[#All], 11, FALSE), "; Habitat description: ", C359, ") - Within 1-mi of a CNDDB/SCE/USFS occurrence record (", VLOOKUP(A359, [1]!Table9[#All], 34, FALSE), "). " ))</f>
        <v xml:space="preserve">Not discussed on USFS. </v>
      </c>
      <c r="K359" s="10" t="str">
        <f>IF(D359="No", "-- ", VLOOKUP(A359, [1]!Table9[#All], 35, FALSE))</f>
        <v xml:space="preserve">-- </v>
      </c>
      <c r="L359" s="12" t="str">
        <f>IF(D359="No", "--", VLOOKUP(A359, [1]!Table9[#All], 28, FALSE))</f>
        <v>--</v>
      </c>
      <c r="M359" s="11" t="str">
        <f>IF(D359="No", "Not discussed on USFS. ", _xlfn.CONCAT(A359, " (", VLOOKUP(A359, [1]!Table9[#All], 11, FALSE), "; Habitat description: ", C359, ") - Within 1-mi of a CNDDB/SCE/USFS occurrence record (", VLOOKUP(A359, [1]!Table9[#All], 27, FALSE), "). " ))</f>
        <v xml:space="preserve">Not discussed on USFS. </v>
      </c>
      <c r="N359" s="10" t="str">
        <f>IF(D359="No", "-- ", VLOOKUP(A359, [1]!Table9[#All], 29, FALSE))</f>
        <v xml:space="preserve">-- </v>
      </c>
      <c r="O359" s="10" t="str">
        <f>IF(D359="No", "--", VLOOKUP(A359, [1]!Table9[#All], 30, FALSE))</f>
        <v>--</v>
      </c>
      <c r="P359" s="7" t="str">
        <f>IF(D359="No", "Not discussed on USFS. ", IF(VLOOKUP(A359, [1]!Table9[#All], 31, FALSE)="--", "--",  _xlfn.CONCAT(A359, " (", VLOOKUP(A359, [1]!Table9[#All], 11, FALSE), "; Habitat description: ", C359, ") - Within 1-mi of a CNDDB/SCE/USFS occurrence record (", VLOOKUP(A359, [1]!Table9[#All], 31, FALSE), "). " )))</f>
        <v xml:space="preserve">Not discussed on USFS. </v>
      </c>
      <c r="Q359" s="6" t="str">
        <f>IF(D359="No", "Not discussed on USFS. ", IF(VLOOKUP(A359, [1]!Table9[#All], 31, FALSE)="--", "--",  VLOOKUP(A359, [1]!Table9[#All], 32, FALSE)))</f>
        <v xml:space="preserve">Not discussed on USFS. </v>
      </c>
      <c r="R359" s="6" t="str">
        <f>IF(D359="No", "Not discussed on USFS. ", IF(VLOOKUP(A359, [1]!Table9[#All], 31, FALSE)="--", "--", VLOOKUP(A359, [1]!Table9[#All], 33, FALSE)))</f>
        <v xml:space="preserve">Not discussed on USFS. </v>
      </c>
      <c r="S359" s="9" t="s">
        <v>2</v>
      </c>
      <c r="T359" s="8" t="s">
        <v>2</v>
      </c>
      <c r="U359" s="8" t="s">
        <v>2</v>
      </c>
      <c r="V359" s="7" t="s">
        <v>2</v>
      </c>
      <c r="W359" s="6" t="s">
        <v>2</v>
      </c>
      <c r="X359" s="6" t="s">
        <v>2</v>
      </c>
    </row>
    <row r="360" spans="1:24" ht="180" x14ac:dyDescent="0.2">
      <c r="A360" s="20" t="s">
        <v>2016</v>
      </c>
      <c r="B360" s="20" t="str">
        <f>VLOOKUP(A360, [1]!Table9[#All], 2, FALSE)</f>
        <v>Cirsium fontinale var. obispoense</v>
      </c>
      <c r="C360" s="18" t="str">
        <f>VLOOKUP(A360, [1]!Table9[#All], 13, FALSE)</f>
        <v>seeps and streams, chaparral, and woodlands</v>
      </c>
      <c r="D360" s="17" t="str">
        <f>IF(ISNUMBER(SEARCH("1",VLOOKUP(A360, [1]!Table9[#All], 4, FALSE))), "Yes", "No")</f>
        <v>Yes</v>
      </c>
      <c r="E360" s="16" t="str">
        <f>VLOOKUP(A360, [1]!Table9[#All], 3, FALSE)</f>
        <v>Plant</v>
      </c>
      <c r="F360" s="15" t="str">
        <f>VLOOKUP(A360, [1]!Table9[#All], 26, FALSE)</f>
        <v>Formula</v>
      </c>
      <c r="G360" s="15" t="str">
        <f>IF(D360="No", "--",VLOOKUP(A360, [1]!Table9[#All], 25, FALSE))</f>
        <v>Work area</v>
      </c>
      <c r="H360" s="14" t="str">
        <f>IF(D360="No", "Not discussed on USFS. ", VLOOKUP(A360, [1]!Table9[#All], 24, FALSE))</f>
        <v>--</v>
      </c>
      <c r="I360" s="14" t="str">
        <f>IF(NOT(ISBLANK(#REF!)),  "Pre-activity Survey Required", "")</f>
        <v>Pre-activity Survey Required</v>
      </c>
      <c r="J360" s="13" t="str">
        <f>IF(D360="No", "Not discussed on USFS. ", _xlfn.CONCAT(A360, " (", VLOOKUP(A360, [1]!Table9[#All], 11, FALSE), "; Habitat description: ", C360, ") - Within 1-mi of a CNDDB/SCE/USFS occurrence record (", VLOOKUP(A360, [1]!Table9[#All], 34, FALSE), "). " ))</f>
        <v xml:space="preserve">Chorro Creek bog thistle (FE; SE; CRPR 1B.2, Blooming Period: Apr - Oct; Habitat description: seeps and streams, chaparral, and woodlands) - Within 1-mi of a CNDDB/SCE/USFS occurrence record (unsuitable habitat). </v>
      </c>
      <c r="K360" s="10" t="str">
        <f>IF(D360="No", "-- ", VLOOKUP(A360, [1]!Table9[#All], 35, FALSE))</f>
        <v xml:space="preserve">RPM Plant 1; 
Standard OMP BMPs. </v>
      </c>
      <c r="L360" s="12" t="str">
        <f>IF(D360="No", "--", VLOOKUP(A360, [1]!Table9[#All], 28, FALSE))</f>
        <v>IIB</v>
      </c>
      <c r="M360" s="11" t="str">
        <f>IF(D360="No", "Not discussed on USFS. ", _xlfn.CONCAT(A360, " (", VLOOKUP(A360, [1]!Table9[#All], 11, FALSE), "; Habitat description: ", C360, ") - Within 1-mi of a CNDDB/SCE/USFS occurrence record (", VLOOKUP(A360, [1]!Table9[#All], 27, FALSE), "). " ))</f>
        <v xml:space="preserve">Chorro Creek bog thistle (FE; SE; CRPR 1B.2, Blooming Period: Apr - Oct; Habitat description: seeps and streams, chaparral, and woodlands) - Within 1-mi of a CNDDB/SCE/USFS occurrence record (habitat present). </v>
      </c>
      <c r="N360" s="10" t="str">
        <f>IF(D360="No", "-- ", VLOOKUP(A360, [1]!Table9[#All], 29, FALSE))</f>
        <v xml:space="preserve">RPM Plant-1-4; 
General Measures and Standard OMP BMPs. </v>
      </c>
      <c r="O360" s="10" t="str">
        <f>IF(D360="No", "--", VLOOKUP(A360, [1]!Table9[#All], 30, FALSE))</f>
        <v xml:space="preserve">Rare Plant Survey and Avoidance (Chorro Creek bog thistle): A qualified botanist will conduct a rare plant survey for Chorro Creek bog thistle within blooming season, verified by a reference population. All federally-listed plants within 100 feet of the work area will be flagged for avoidance. Coordination with Environmental Services Department will be required if full avoidance cannot be achieved. 
Schedule Limitation (Chorro Creek bog thistle): Schedule all work in the year rare plant surveys are conducted. Work can occur only after rare plant surveys occur. If work gets delayed for a subsequent year, contact Environmental Services Department. 
General Measures and Standard OMP BMPs. </v>
      </c>
      <c r="P360" s="7" t="str">
        <f>IF(D360="No", "Not discussed on USFS. ", IF(VLOOKUP(A360, [1]!Table9[#All], 31, FALSE)="--", "--",  _xlfn.CONCAT(A360, " (", VLOOKUP(A360, [1]!Table9[#All], 11, FALSE), "; Habitat description: ", C360, ") - Within 1-mi of a CNDDB/SCE/USFS occurrence record (", VLOOKUP(A360, [1]!Table9[#All], 31, FALSE), "). " )))</f>
        <v>--</v>
      </c>
      <c r="Q360" s="6" t="str">
        <f>IF(D360="No", "Not discussed on USFS. ", IF(VLOOKUP(A360, [1]!Table9[#All], 31, FALSE)="--", "--",  VLOOKUP(A360, [1]!Table9[#All], 32, FALSE)))</f>
        <v>--</v>
      </c>
      <c r="R360" s="6" t="str">
        <f>IF(D360="No", "Not discussed on USFS. ", IF(VLOOKUP(A360, [1]!Table9[#All], 31, FALSE)="--", "--", VLOOKUP(A360, [1]!Table9[#All], 33, FALSE)))</f>
        <v>--</v>
      </c>
      <c r="S360" s="9" t="s">
        <v>2</v>
      </c>
      <c r="T360" s="8" t="s">
        <v>2</v>
      </c>
      <c r="U360" s="8" t="s">
        <v>2</v>
      </c>
      <c r="V360" s="7" t="s">
        <v>2</v>
      </c>
      <c r="W360" s="6" t="s">
        <v>2</v>
      </c>
      <c r="X360" s="6" t="s">
        <v>2</v>
      </c>
    </row>
    <row r="361" spans="1:24" ht="156" x14ac:dyDescent="0.2">
      <c r="A361" s="20" t="s">
        <v>2015</v>
      </c>
      <c r="B361" s="20" t="str">
        <f>VLOOKUP(A361, [1]!Table9[#All], 2, FALSE)</f>
        <v>Acanthoscyphus parishii var. cienegensis</v>
      </c>
      <c r="C361" s="18" t="str">
        <f>VLOOKUP(A361, [1]!Table9[#All], 13, FALSE)</f>
        <v>openings on slopes, ridges, and in drainages, in pine forest, pinyon and juniper woodlands, and chaparral</v>
      </c>
      <c r="D361" s="17" t="str">
        <f>IF(ISNUMBER(SEARCH("1",VLOOKUP(A361, [1]!Table9[#All], 4, FALSE))), "Yes", "No")</f>
        <v>Yes</v>
      </c>
      <c r="E361" s="16" t="str">
        <f>VLOOKUP(A361, [1]!Table9[#All], 3, FALSE)</f>
        <v>Plant</v>
      </c>
      <c r="F361" s="15" t="str">
        <f>VLOOKUP(A361, [1]!Table9[#All], 26, FALSE)</f>
        <v>Formula</v>
      </c>
      <c r="G361" s="15" t="str">
        <f>IF(D361="No", "--",VLOOKUP(A361, [1]!Table9[#All], 25, FALSE))</f>
        <v>Work area</v>
      </c>
      <c r="H361" s="14" t="str">
        <f>IF(D361="No", "Not discussed on USFS. ", VLOOKUP(A361, [1]!Table9[#All], 24, FALSE))</f>
        <v>--</v>
      </c>
      <c r="I361" s="14" t="str">
        <f>IF(NOT(ISBLANK(#REF!)),  "Pre-activity Survey Required", "")</f>
        <v>Pre-activity Survey Required</v>
      </c>
      <c r="J361" s="13" t="str">
        <f>IF(D361="No", "Not discussed on USFS. ", _xlfn.CONCAT(A361, " (", VLOOKUP(A361, [1]!Table9[#All], 11, FALSE), "; Habitat description: ", C361, ") - Within 1-mi of a CNDDB/SCE/USFS occurrence record (", VLOOKUP(A361, [1]!Table9[#All], 34, FALSE), "). " ))</f>
        <v xml:space="preserve">Cienega Seca oxytheca (FSS; CRPR 1B.3, Blooming Period: Jun - Sep; Habitat description: openings on slopes, ridges, and in drainages, in pine forest, pinyon and juniper woodlands, and chaparral) - Within 1-mi of a CNDDB/SCE/USFS occurrence record (unsuitable habitat). </v>
      </c>
      <c r="K361" s="10" t="str">
        <f>IF(D361="No", "-- ", VLOOKUP(A361, [1]!Table9[#All], 35, FALSE))</f>
        <v>Standard OMP BMPs.</v>
      </c>
      <c r="L361" s="12" t="str">
        <f>IF(D361="No", "--", VLOOKUP(A361, [1]!Table9[#All], 28, FALSE))</f>
        <v>IIB</v>
      </c>
      <c r="M361" s="11" t="str">
        <f>IF(D361="No", "Not discussed on USFS. ", _xlfn.CONCAT(A361, " (", VLOOKUP(A361, [1]!Table9[#All], 11, FALSE), "; Habitat description: ", C361, ") - Within 1-mi of a CNDDB/SCE/USFS occurrence record (", VLOOKUP(A361, [1]!Table9[#All], 27, FALSE), "). " ))</f>
        <v xml:space="preserve">Cienega Seca oxytheca (FSS; CRPR 1B.3, Blooming Period: Jun - Sep; Habitat description: openings on slopes, ridges, and in drainages, in pine forest, pinyon and juniper woodlands, and chaparral) - Within 1-mi of a CNDDB/SCE/USFS occurrence record (habitat present). </v>
      </c>
      <c r="N361" s="10" t="str">
        <f>IF(D361="No", "-- ", VLOOKUP(A361, [1]!Table9[#All], 29, FALSE))</f>
        <v xml:space="preserve">BE BMP Plant-1(a)(c-d); 
General Measures and Standard OMP BMPs. </v>
      </c>
      <c r="O361" s="10" t="str">
        <f>IF(D361="No", "--", VLOOKUP(A361, [1]!Table9[#All], 30, FALSE))</f>
        <v xml:space="preserve">Pre-Activity Survey (Cienega Seca oxytheca): A biological survey is required. 
FSS Plant Avoidance (Cienega Seca oxytheca): If Cienega Seca oxytheca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61" s="7" t="str">
        <f>IF(D361="No", "Not discussed on USFS. ", IF(VLOOKUP(A361, [1]!Table9[#All], 31, FALSE)="--", "--",  _xlfn.CONCAT(A361, " (", VLOOKUP(A361, [1]!Table9[#All], 11, FALSE), "; Habitat description: ", C361, ") - Within 1-mi of a CNDDB/SCE/USFS occurrence record (", VLOOKUP(A361, [1]!Table9[#All], 31, FALSE), "). " )))</f>
        <v>--</v>
      </c>
      <c r="Q361" s="6" t="str">
        <f>IF(D361="No", "Not discussed on USFS. ", IF(VLOOKUP(A361, [1]!Table9[#All], 31, FALSE)="--", "--",  VLOOKUP(A361, [1]!Table9[#All], 32, FALSE)))</f>
        <v>--</v>
      </c>
      <c r="R361" s="6" t="str">
        <f>IF(D361="No", "Not discussed on USFS. ", IF(VLOOKUP(A361, [1]!Table9[#All], 31, FALSE)="--", "--", VLOOKUP(A361, [1]!Table9[#All], 33, FALSE)))</f>
        <v>--</v>
      </c>
      <c r="S361" s="9" t="s">
        <v>2</v>
      </c>
      <c r="T361" s="8" t="s">
        <v>2</v>
      </c>
      <c r="U361" s="8" t="s">
        <v>2</v>
      </c>
      <c r="V361" s="7" t="s">
        <v>2</v>
      </c>
      <c r="W361" s="6" t="s">
        <v>2</v>
      </c>
      <c r="X361" s="6" t="s">
        <v>2</v>
      </c>
    </row>
    <row r="362" spans="1:24" ht="48" x14ac:dyDescent="0.2">
      <c r="A362" s="20" t="s">
        <v>2014</v>
      </c>
      <c r="B362" s="20" t="str">
        <f>VLOOKUP(A362, [1]!Table9[#All], 2, FALSE)</f>
        <v>Aegialia concinna</v>
      </c>
      <c r="C362" s="18" t="str">
        <f>VLOOKUP(A362, [1]!Table9[#All], 13, FALSE)</f>
        <v>inland dune systems, sandy substrates</v>
      </c>
      <c r="D362" s="17" t="str">
        <f>IF(ISNUMBER(SEARCH("1",VLOOKUP(A362, [1]!Table9[#All], 4, FALSE))), "Yes", "No")</f>
        <v>No</v>
      </c>
      <c r="E362" s="16" t="str">
        <f>VLOOKUP(A362, [1]!Table9[#All], 3, FALSE)</f>
        <v>Invertebrate</v>
      </c>
      <c r="F362" s="15" t="str">
        <f>VLOOKUP(A362, [1]!Table9[#All], 26, FALSE)</f>
        <v>Formula</v>
      </c>
      <c r="G362" s="15" t="str">
        <f>IF(D362="No", "--",VLOOKUP(A362, [1]!Table9[#All], 25, FALSE))</f>
        <v>--</v>
      </c>
      <c r="H362" s="14" t="str">
        <f>IF(D362="No", "Not discussed on USFS. ", VLOOKUP(A362, [1]!Table9[#All], 24, FALSE))</f>
        <v xml:space="preserve">Not discussed on USFS. </v>
      </c>
      <c r="I362" s="14" t="str">
        <f>IF(NOT(ISBLANK(#REF!)),  "Pre-activity Survey Required", "")</f>
        <v>Pre-activity Survey Required</v>
      </c>
      <c r="J362" s="13" t="str">
        <f>IF(D362="No", "Not discussed on USFS. ", _xlfn.CONCAT(A362, " (", VLOOKUP(A362, [1]!Table9[#All], 11, FALSE), "; Habitat description: ", C362, ") - Within 1-mi of a CNDDB/SCE/USFS occurrence record (", VLOOKUP(A362, [1]!Table9[#All], 34, FALSE), "). " ))</f>
        <v xml:space="preserve">Not discussed on USFS. </v>
      </c>
      <c r="K362" s="10" t="str">
        <f>IF(D362="No", "-- ", VLOOKUP(A362, [1]!Table9[#All], 35, FALSE))</f>
        <v xml:space="preserve">-- </v>
      </c>
      <c r="L362" s="12" t="str">
        <f>IF(D362="No", "--", VLOOKUP(A362, [1]!Table9[#All], 28, FALSE))</f>
        <v>--</v>
      </c>
      <c r="M362" s="11" t="str">
        <f>IF(D362="No", "Not discussed on USFS. ", _xlfn.CONCAT(A362, " (", VLOOKUP(A362, [1]!Table9[#All], 11, FALSE), "; Habitat description: ", C362, ") - Within 1-mi of a CNDDB/SCE/USFS occurrence record (", VLOOKUP(A362, [1]!Table9[#All], 27, FALSE), "). " ))</f>
        <v xml:space="preserve">Not discussed on USFS. </v>
      </c>
      <c r="N362" s="10" t="str">
        <f>IF(D362="No", "-- ", VLOOKUP(A362, [1]!Table9[#All], 29, FALSE))</f>
        <v xml:space="preserve">-- </v>
      </c>
      <c r="O362" s="10" t="str">
        <f>IF(D362="No", "--", VLOOKUP(A362, [1]!Table9[#All], 30, FALSE))</f>
        <v>--</v>
      </c>
      <c r="P362" s="7" t="str">
        <f>IF(D362="No", "Not discussed on USFS. ", IF(VLOOKUP(A362, [1]!Table9[#All], 31, FALSE)="--", "--",  _xlfn.CONCAT(A362, " (", VLOOKUP(A362, [1]!Table9[#All], 11, FALSE), "; Habitat description: ", C362, ") - Within 1-mi of a CNDDB/SCE/USFS occurrence record (", VLOOKUP(A362, [1]!Table9[#All], 31, FALSE), "). " )))</f>
        <v xml:space="preserve">Not discussed on USFS. </v>
      </c>
      <c r="Q362" s="6" t="str">
        <f>IF(D362="No", "Not discussed on USFS. ", IF(VLOOKUP(A362, [1]!Table9[#All], 31, FALSE)="--", "--",  VLOOKUP(A362, [1]!Table9[#All], 32, FALSE)))</f>
        <v xml:space="preserve">Not discussed on USFS. </v>
      </c>
      <c r="R362" s="6" t="str">
        <f>IF(D362="No", "Not discussed on USFS. ", IF(VLOOKUP(A362, [1]!Table9[#All], 31, FALSE)="--", "--", VLOOKUP(A362, [1]!Table9[#All], 33, FALSE)))</f>
        <v xml:space="preserve">Not discussed on USFS. </v>
      </c>
      <c r="S362" s="9" t="s">
        <v>2</v>
      </c>
      <c r="T362" s="8" t="s">
        <v>2</v>
      </c>
      <c r="U362" s="8" t="s">
        <v>2</v>
      </c>
      <c r="V362" s="7" t="s">
        <v>2</v>
      </c>
      <c r="W362" s="6" t="s">
        <v>2</v>
      </c>
      <c r="X362" s="6" t="s">
        <v>2</v>
      </c>
    </row>
    <row r="363" spans="1:24" ht="64" x14ac:dyDescent="0.2">
      <c r="A363" s="20" t="s">
        <v>2013</v>
      </c>
      <c r="B363" s="20" t="str">
        <f>VLOOKUP(A363, [1]!Table9[#All], 2, FALSE)</f>
        <v>Astragalus cimae var. cimae</v>
      </c>
      <c r="C363" s="18" t="str">
        <f>VLOOKUP(A363, [1]!Table9[#All], 13, FALSE)</f>
        <v>scrub, pinyon-juniper woodland, Joshua tree woodland</v>
      </c>
      <c r="D363" s="17" t="str">
        <f>IF(ISNUMBER(SEARCH("1",VLOOKUP(A363, [1]!Table9[#All], 4, FALSE))), "Yes", "No")</f>
        <v>No</v>
      </c>
      <c r="E363" s="16" t="str">
        <f>VLOOKUP(A363, [1]!Table9[#All], 3, FALSE)</f>
        <v>Plant</v>
      </c>
      <c r="F363" s="15" t="str">
        <f>VLOOKUP(A363, [1]!Table9[#All], 26, FALSE)</f>
        <v>Formula</v>
      </c>
      <c r="G363" s="15" t="str">
        <f>IF(D363="No", "--",VLOOKUP(A363, [1]!Table9[#All], 25, FALSE))</f>
        <v>--</v>
      </c>
      <c r="H363" s="14" t="str">
        <f>IF(D363="No", "Not discussed on USFS. ", VLOOKUP(A363, [1]!Table9[#All], 24, FALSE))</f>
        <v xml:space="preserve">Not discussed on USFS. </v>
      </c>
      <c r="I363" s="14" t="str">
        <f>IF(NOT(ISBLANK(#REF!)),  "Pre-activity Survey Required", "")</f>
        <v>Pre-activity Survey Required</v>
      </c>
      <c r="J363" s="13" t="str">
        <f>IF(D363="No", "Not discussed on USFS. ", _xlfn.CONCAT(A363, " (", VLOOKUP(A363, [1]!Table9[#All], 11, FALSE), "; Habitat description: ", C363, ") - Within 1-mi of a CNDDB/SCE/USFS occurrence record (", VLOOKUP(A363, [1]!Table9[#All], 34, FALSE), "). " ))</f>
        <v xml:space="preserve">Not discussed on USFS. </v>
      </c>
      <c r="K363" s="10" t="str">
        <f>IF(D363="No", "-- ", VLOOKUP(A363, [1]!Table9[#All], 35, FALSE))</f>
        <v xml:space="preserve">-- </v>
      </c>
      <c r="L363" s="12" t="str">
        <f>IF(D363="No", "--", VLOOKUP(A363, [1]!Table9[#All], 28, FALSE))</f>
        <v>--</v>
      </c>
      <c r="M363" s="11" t="str">
        <f>IF(D363="No", "Not discussed on USFS. ", _xlfn.CONCAT(A363, " (", VLOOKUP(A363, [1]!Table9[#All], 11, FALSE), "; Habitat description: ", C363, ") - Within 1-mi of a CNDDB/SCE/USFS occurrence record (", VLOOKUP(A363, [1]!Table9[#All], 27, FALSE), "). " ))</f>
        <v xml:space="preserve">Not discussed on USFS. </v>
      </c>
      <c r="N363" s="10" t="str">
        <f>IF(D363="No", "-- ", VLOOKUP(A363, [1]!Table9[#All], 29, FALSE))</f>
        <v xml:space="preserve">-- </v>
      </c>
      <c r="O363" s="10" t="str">
        <f>IF(D363="No", "--", VLOOKUP(A363, [1]!Table9[#All], 30, FALSE))</f>
        <v>--</v>
      </c>
      <c r="P363" s="7" t="str">
        <f>IF(D363="No", "Not discussed on USFS. ", IF(VLOOKUP(A363, [1]!Table9[#All], 31, FALSE)="--", "--",  _xlfn.CONCAT(A363, " (", VLOOKUP(A363, [1]!Table9[#All], 11, FALSE), "; Habitat description: ", C363, ") - Within 1-mi of a CNDDB/SCE/USFS occurrence record (", VLOOKUP(A363, [1]!Table9[#All], 31, FALSE), "). " )))</f>
        <v xml:space="preserve">Not discussed on USFS. </v>
      </c>
      <c r="Q363" s="6" t="str">
        <f>IF(D363="No", "Not discussed on USFS. ", IF(VLOOKUP(A363, [1]!Table9[#All], 31, FALSE)="--", "--",  VLOOKUP(A363, [1]!Table9[#All], 32, FALSE)))</f>
        <v xml:space="preserve">Not discussed on USFS. </v>
      </c>
      <c r="R363" s="6" t="str">
        <f>IF(D363="No", "Not discussed on USFS. ", IF(VLOOKUP(A363, [1]!Table9[#All], 31, FALSE)="--", "--", VLOOKUP(A363, [1]!Table9[#All], 33, FALSE)))</f>
        <v xml:space="preserve">Not discussed on USFS. </v>
      </c>
      <c r="S363" s="9" t="s">
        <v>2</v>
      </c>
      <c r="T363" s="8" t="s">
        <v>2</v>
      </c>
      <c r="U363" s="8" t="s">
        <v>2</v>
      </c>
      <c r="V363" s="7" t="s">
        <v>2</v>
      </c>
      <c r="W363" s="6" t="s">
        <v>2</v>
      </c>
      <c r="X363" s="6" t="s">
        <v>2</v>
      </c>
    </row>
    <row r="364" spans="1:24" ht="168" x14ac:dyDescent="0.2">
      <c r="A364" s="20" t="s">
        <v>2012</v>
      </c>
      <c r="B364" s="20" t="str">
        <f>VLOOKUP(A364, [1]!Table9[#All], 2, FALSE)</f>
        <v>Astragalus claranus</v>
      </c>
      <c r="C364" s="18" t="str">
        <f>VLOOKUP(A364, [1]!Table9[#All], 13, FALSE)</f>
        <v>open grassy areas</v>
      </c>
      <c r="D364" s="17" t="str">
        <f>IF(ISNUMBER(SEARCH("1",VLOOKUP(A364, [1]!Table9[#All], 4, FALSE))), "Yes", "No")</f>
        <v>Yes</v>
      </c>
      <c r="E364" s="16" t="str">
        <f>VLOOKUP(A364, [1]!Table9[#All], 3, FALSE)</f>
        <v>Plant</v>
      </c>
      <c r="F364" s="15" t="str">
        <f>VLOOKUP(A364, [1]!Table9[#All], 26, FALSE)</f>
        <v>Formula</v>
      </c>
      <c r="G364" s="15" t="str">
        <f>IF(D364="No", "--",VLOOKUP(A364, [1]!Table9[#All], 25, FALSE))</f>
        <v>Work area</v>
      </c>
      <c r="H364" s="14" t="str">
        <f>IF(D364="No", "Not discussed on USFS. ", VLOOKUP(A364, [1]!Table9[#All], 24, FALSE))</f>
        <v>--</v>
      </c>
      <c r="I364" s="14" t="str">
        <f>IF(NOT(ISBLANK(#REF!)),  "Pre-activity Survey Required", "")</f>
        <v>Pre-activity Survey Required</v>
      </c>
      <c r="J364" s="13" t="str">
        <f>IF(D364="No", "Not discussed on USFS. ", _xlfn.CONCAT(A364, " (", VLOOKUP(A364, [1]!Table9[#All], 11, FALSE), "; Habitat description: ", C364, ") - Within 1-mi of a CNDDB/SCE/USFS occurrence record (", VLOOKUP(A364, [1]!Table9[#All], 34, FALSE), "). " ))</f>
        <v xml:space="preserve">Clara Hunt's milk-vetch (FE; SE; CRPR 1B.1, Blooming Period: Apr - May; Habitat description: open grassy areas) - Within 1-mi of a CNDDB/SCE/USFS occurrence record (unsuitable habitat). </v>
      </c>
      <c r="K364" s="10" t="str">
        <f>IF(D364="No", "-- ", VLOOKUP(A364, [1]!Table9[#All], 35, FALSE))</f>
        <v xml:space="preserve">RPM Plant 1; 
Standard OMP BMPs. </v>
      </c>
      <c r="L364" s="12" t="str">
        <f>IF(D364="No", "--", VLOOKUP(A364, [1]!Table9[#All], 28, FALSE))</f>
        <v>IIB</v>
      </c>
      <c r="M364" s="11" t="str">
        <f>IF(D364="No", "Not discussed on USFS. ", _xlfn.CONCAT(A364, " (", VLOOKUP(A364, [1]!Table9[#All], 11, FALSE), "; Habitat description: ", C364, ") - Within 1-mi of a CNDDB/SCE/USFS occurrence record (", VLOOKUP(A364, [1]!Table9[#All], 27, FALSE), "). " ))</f>
        <v xml:space="preserve">Clara Hunt's milk-vetch (FE; SE; CRPR 1B.1, Blooming Period: Apr - May; Habitat description: open grassy areas) - Within 1-mi of a CNDDB/SCE/USFS occurrence record (habitat present). </v>
      </c>
      <c r="N364" s="10" t="str">
        <f>IF(D364="No", "-- ", VLOOKUP(A364, [1]!Table9[#All], 29, FALSE))</f>
        <v xml:space="preserve">RPM Plant-1-4; 
General Measures and Standard OMP BMPs. </v>
      </c>
      <c r="O364" s="10" t="str">
        <f>IF(D364="No", "--", VLOOKUP(A364, [1]!Table9[#All], 30, FALSE))</f>
        <v xml:space="preserve">Rare Plant Survey and Avoidance (Clara Hunt's milk-vetch): A qualified botanist will conduct a rare plant survey for Clara Hunt's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(Clara Hunt's milk-vetch): Schedule all work in the year rare plant surveys are conducted. Work can occur only after rare plant surveys occur. If work gets delayed for a subsequent year, contact Environmental Services Department. 
General Measures and Standard OMP BMPs. </v>
      </c>
      <c r="P364" s="7" t="str">
        <f>IF(D364="No", "Not discussed on USFS. ", IF(VLOOKUP(A364, [1]!Table9[#All], 31, FALSE)="--", "--",  _xlfn.CONCAT(A364, " (", VLOOKUP(A364, [1]!Table9[#All], 11, FALSE), "; Habitat description: ", C364, ") - Within 1-mi of a CNDDB/SCE/USFS occurrence record (", VLOOKUP(A364, [1]!Table9[#All], 31, FALSE), "). " )))</f>
        <v>--</v>
      </c>
      <c r="Q364" s="6" t="str">
        <f>IF(D364="No", "Not discussed on USFS. ", IF(VLOOKUP(A364, [1]!Table9[#All], 31, FALSE)="--", "--",  VLOOKUP(A364, [1]!Table9[#All], 32, FALSE)))</f>
        <v>--</v>
      </c>
      <c r="R364" s="6" t="str">
        <f>IF(D364="No", "Not discussed on USFS. ", IF(VLOOKUP(A364, [1]!Table9[#All], 31, FALSE)="--", "--", VLOOKUP(A364, [1]!Table9[#All], 33, FALSE)))</f>
        <v>--</v>
      </c>
      <c r="S364" s="9" t="s">
        <v>2</v>
      </c>
      <c r="T364" s="8" t="s">
        <v>2</v>
      </c>
      <c r="U364" s="8" t="s">
        <v>2</v>
      </c>
      <c r="V364" s="7" t="s">
        <v>2</v>
      </c>
      <c r="W364" s="6" t="s">
        <v>2</v>
      </c>
      <c r="X364" s="6" t="s">
        <v>2</v>
      </c>
    </row>
    <row r="365" spans="1:24" ht="64" x14ac:dyDescent="0.2">
      <c r="A365" s="20" t="s">
        <v>2011</v>
      </c>
      <c r="B365" s="20" t="str">
        <f>VLOOKUP(A365, [1]!Table9[#All], 2, FALSE)</f>
        <v>Frasera albomarginata var. induta</v>
      </c>
      <c r="C365" s="18" t="str">
        <f>VLOOKUP(A365, [1]!Table9[#All], 13, FALSE)</f>
        <v>dry, open woodland</v>
      </c>
      <c r="D365" s="17" t="str">
        <f>IF(ISNUMBER(SEARCH("1",VLOOKUP(A365, [1]!Table9[#All], 4, FALSE))), "Yes", "No")</f>
        <v>No</v>
      </c>
      <c r="E365" s="16" t="str">
        <f>VLOOKUP(A365, [1]!Table9[#All], 3, FALSE)</f>
        <v>Plant</v>
      </c>
      <c r="F365" s="15" t="str">
        <f>VLOOKUP(A365, [1]!Table9[#All], 26, FALSE)</f>
        <v>Formula</v>
      </c>
      <c r="G365" s="15" t="str">
        <f>IF(D365="No", "--",VLOOKUP(A365, [1]!Table9[#All], 25, FALSE))</f>
        <v>--</v>
      </c>
      <c r="H365" s="14" t="str">
        <f>IF(D365="No", "Not discussed on USFS. ", VLOOKUP(A365, [1]!Table9[#All], 24, FALSE))</f>
        <v xml:space="preserve">Not discussed on USFS. </v>
      </c>
      <c r="I365" s="14" t="str">
        <f>IF(NOT(ISBLANK(#REF!)),  "Pre-activity Survey Required", "")</f>
        <v>Pre-activity Survey Required</v>
      </c>
      <c r="J365" s="13" t="str">
        <f>IF(D365="No", "Not discussed on USFS. ", _xlfn.CONCAT(A365, " (", VLOOKUP(A365, [1]!Table9[#All], 11, FALSE), "; Habitat description: ", C365, ") - Within 1-mi of a CNDDB/SCE/USFS occurrence record (", VLOOKUP(A365, [1]!Table9[#All], 34, FALSE), "). " ))</f>
        <v xml:space="preserve">Not discussed on USFS. </v>
      </c>
      <c r="K365" s="10" t="str">
        <f>IF(D365="No", "-- ", VLOOKUP(A365, [1]!Table9[#All], 35, FALSE))</f>
        <v xml:space="preserve">-- </v>
      </c>
      <c r="L365" s="12" t="str">
        <f>IF(D365="No", "--", VLOOKUP(A365, [1]!Table9[#All], 28, FALSE))</f>
        <v>--</v>
      </c>
      <c r="M365" s="11" t="str">
        <f>IF(D365="No", "Not discussed on USFS. ", _xlfn.CONCAT(A365, " (", VLOOKUP(A365, [1]!Table9[#All], 11, FALSE), "; Habitat description: ", C365, ") - Within 1-mi of a CNDDB/SCE/USFS occurrence record (", VLOOKUP(A365, [1]!Table9[#All], 27, FALSE), "). " ))</f>
        <v xml:space="preserve">Not discussed on USFS. </v>
      </c>
      <c r="N365" s="10" t="str">
        <f>IF(D365="No", "-- ", VLOOKUP(A365, [1]!Table9[#All], 29, FALSE))</f>
        <v xml:space="preserve">-- </v>
      </c>
      <c r="O365" s="10" t="str">
        <f>IF(D365="No", "--", VLOOKUP(A365, [1]!Table9[#All], 30, FALSE))</f>
        <v>--</v>
      </c>
      <c r="P365" s="7" t="str">
        <f>IF(D365="No", "Not discussed on USFS. ", IF(VLOOKUP(A365, [1]!Table9[#All], 31, FALSE)="--", "--",  _xlfn.CONCAT(A365, " (", VLOOKUP(A365, [1]!Table9[#All], 11, FALSE), "; Habitat description: ", C365, ") - Within 1-mi of a CNDDB/SCE/USFS occurrence record (", VLOOKUP(A365, [1]!Table9[#All], 31, FALSE), "). " )))</f>
        <v xml:space="preserve">Not discussed on USFS. </v>
      </c>
      <c r="Q365" s="6" t="str">
        <f>IF(D365="No", "Not discussed on USFS. ", IF(VLOOKUP(A365, [1]!Table9[#All], 31, FALSE)="--", "--",  VLOOKUP(A365, [1]!Table9[#All], 32, FALSE)))</f>
        <v xml:space="preserve">Not discussed on USFS. </v>
      </c>
      <c r="R365" s="6" t="str">
        <f>IF(D365="No", "Not discussed on USFS. ", IF(VLOOKUP(A365, [1]!Table9[#All], 31, FALSE)="--", "--", VLOOKUP(A365, [1]!Table9[#All], 33, FALSE)))</f>
        <v xml:space="preserve">Not discussed on USFS. </v>
      </c>
      <c r="S365" s="9" t="s">
        <v>2</v>
      </c>
      <c r="T365" s="8" t="s">
        <v>2</v>
      </c>
      <c r="U365" s="8" t="s">
        <v>2</v>
      </c>
      <c r="V365" s="7" t="s">
        <v>2</v>
      </c>
      <c r="W365" s="6" t="s">
        <v>2</v>
      </c>
      <c r="X365" s="6" t="s">
        <v>2</v>
      </c>
    </row>
    <row r="366" spans="1:24" ht="64" x14ac:dyDescent="0.2">
      <c r="A366" s="20" t="s">
        <v>2010</v>
      </c>
      <c r="B366" s="20" t="str">
        <f>VLOOKUP(A366, [1]!Table9[#All], 2, FALSE)</f>
        <v>Monardella eremicola</v>
      </c>
      <c r="C366" s="18" t="str">
        <f>VLOOKUP(A366, [1]!Table9[#All], 13, FALSE)</f>
        <v>rock outcrops in open woodland, canyons, slopes, wash margins</v>
      </c>
      <c r="D366" s="17" t="str">
        <f>IF(ISNUMBER(SEARCH("1",VLOOKUP(A366, [1]!Table9[#All], 4, FALSE))), "Yes", "No")</f>
        <v>No</v>
      </c>
      <c r="E366" s="16" t="str">
        <f>VLOOKUP(A366, [1]!Table9[#All], 3, FALSE)</f>
        <v>Plant</v>
      </c>
      <c r="F366" s="15" t="str">
        <f>VLOOKUP(A366, [1]!Table9[#All], 26, FALSE)</f>
        <v>Formula</v>
      </c>
      <c r="G366" s="15" t="str">
        <f>IF(D366="No", "--",VLOOKUP(A366, [1]!Table9[#All], 25, FALSE))</f>
        <v>--</v>
      </c>
      <c r="H366" s="14" t="str">
        <f>IF(D366="No", "Not discussed on USFS. ", VLOOKUP(A366, [1]!Table9[#All], 24, FALSE))</f>
        <v xml:space="preserve">Not discussed on USFS. </v>
      </c>
      <c r="I366" s="14" t="str">
        <f>IF(NOT(ISBLANK(#REF!)),  "Pre-activity Survey Required", "")</f>
        <v>Pre-activity Survey Required</v>
      </c>
      <c r="J366" s="13" t="str">
        <f>IF(D366="No", "Not discussed on USFS. ", _xlfn.CONCAT(A366, " (", VLOOKUP(A366, [1]!Table9[#All], 11, FALSE), "; Habitat description: ", C366, ") - Within 1-mi of a CNDDB/SCE/USFS occurrence record (", VLOOKUP(A366, [1]!Table9[#All], 34, FALSE), "). " ))</f>
        <v xml:space="preserve">Not discussed on USFS. </v>
      </c>
      <c r="K366" s="10" t="str">
        <f>IF(D366="No", "-- ", VLOOKUP(A366, [1]!Table9[#All], 35, FALSE))</f>
        <v xml:space="preserve">-- </v>
      </c>
      <c r="L366" s="12" t="str">
        <f>IF(D366="No", "--", VLOOKUP(A366, [1]!Table9[#All], 28, FALSE))</f>
        <v>--</v>
      </c>
      <c r="M366" s="11" t="str">
        <f>IF(D366="No", "Not discussed on USFS. ", _xlfn.CONCAT(A366, " (", VLOOKUP(A366, [1]!Table9[#All], 11, FALSE), "; Habitat description: ", C366, ") - Within 1-mi of a CNDDB/SCE/USFS occurrence record (", VLOOKUP(A366, [1]!Table9[#All], 27, FALSE), "). " ))</f>
        <v xml:space="preserve">Not discussed on USFS. </v>
      </c>
      <c r="N366" s="10" t="str">
        <f>IF(D366="No", "-- ", VLOOKUP(A366, [1]!Table9[#All], 29, FALSE))</f>
        <v xml:space="preserve">-- </v>
      </c>
      <c r="O366" s="10" t="str">
        <f>IF(D366="No", "--", VLOOKUP(A366, [1]!Table9[#All], 30, FALSE))</f>
        <v>--</v>
      </c>
      <c r="P366" s="7" t="str">
        <f>IF(D366="No", "Not discussed on USFS. ", IF(VLOOKUP(A366, [1]!Table9[#All], 31, FALSE)="--", "--",  _xlfn.CONCAT(A366, " (", VLOOKUP(A366, [1]!Table9[#All], 11, FALSE), "; Habitat description: ", C366, ") - Within 1-mi of a CNDDB/SCE/USFS occurrence record (", VLOOKUP(A366, [1]!Table9[#All], 31, FALSE), "). " )))</f>
        <v xml:space="preserve">Not discussed on USFS. </v>
      </c>
      <c r="Q366" s="6" t="str">
        <f>IF(D366="No", "Not discussed on USFS. ", IF(VLOOKUP(A366, [1]!Table9[#All], 31, FALSE)="--", "--",  VLOOKUP(A366, [1]!Table9[#All], 32, FALSE)))</f>
        <v xml:space="preserve">Not discussed on USFS. </v>
      </c>
      <c r="R366" s="6" t="str">
        <f>IF(D366="No", "Not discussed on USFS. ", IF(VLOOKUP(A366, [1]!Table9[#All], 31, FALSE)="--", "--", VLOOKUP(A366, [1]!Table9[#All], 33, FALSE)))</f>
        <v xml:space="preserve">Not discussed on USFS. </v>
      </c>
      <c r="S366" s="9" t="s">
        <v>2</v>
      </c>
      <c r="T366" s="8" t="s">
        <v>2</v>
      </c>
      <c r="U366" s="8" t="s">
        <v>2</v>
      </c>
      <c r="V366" s="7" t="s">
        <v>2</v>
      </c>
      <c r="W366" s="6" t="s">
        <v>2</v>
      </c>
      <c r="X366" s="6" t="s">
        <v>2</v>
      </c>
    </row>
    <row r="367" spans="1:24" ht="64" x14ac:dyDescent="0.2">
      <c r="A367" s="20" t="s">
        <v>2009</v>
      </c>
      <c r="B367" s="20" t="str">
        <f>VLOOKUP(A367, [1]!Table9[#All], 2, FALSE)</f>
        <v>Euphorbia exstipulata var. exstipulata</v>
      </c>
      <c r="C367" s="18" t="str">
        <f>VLOOKUP(A367, [1]!Table9[#All], 13, FALSE)</f>
        <v>rocky slopes</v>
      </c>
      <c r="D367" s="17" t="str">
        <f>IF(ISNUMBER(SEARCH("1",VLOOKUP(A367, [1]!Table9[#All], 4, FALSE))), "Yes", "No")</f>
        <v>No</v>
      </c>
      <c r="E367" s="16" t="str">
        <f>VLOOKUP(A367, [1]!Table9[#All], 3, FALSE)</f>
        <v>Plant</v>
      </c>
      <c r="F367" s="15" t="str">
        <f>VLOOKUP(A367, [1]!Table9[#All], 26, FALSE)</f>
        <v>Formula</v>
      </c>
      <c r="G367" s="15" t="str">
        <f>IF(D367="No", "--",VLOOKUP(A367, [1]!Table9[#All], 25, FALSE))</f>
        <v>--</v>
      </c>
      <c r="H367" s="14" t="str">
        <f>IF(D367="No", "Not discussed on USFS. ", VLOOKUP(A367, [1]!Table9[#All], 24, FALSE))</f>
        <v xml:space="preserve">Not discussed on USFS. </v>
      </c>
      <c r="I367" s="14" t="str">
        <f>IF(NOT(ISBLANK(#REF!)),  "Pre-activity Survey Required", "")</f>
        <v>Pre-activity Survey Required</v>
      </c>
      <c r="J367" s="13" t="str">
        <f>IF(D367="No", "Not discussed on USFS. ", _xlfn.CONCAT(A367, " (", VLOOKUP(A367, [1]!Table9[#All], 11, FALSE), "; Habitat description: ", C367, ") - Within 1-mi of a CNDDB/SCE/USFS occurrence record (", VLOOKUP(A367, [1]!Table9[#All], 34, FALSE), "). " ))</f>
        <v xml:space="preserve">Not discussed on USFS. </v>
      </c>
      <c r="K367" s="10" t="str">
        <f>IF(D367="No", "-- ", VLOOKUP(A367, [1]!Table9[#All], 35, FALSE))</f>
        <v xml:space="preserve">-- </v>
      </c>
      <c r="L367" s="12" t="str">
        <f>IF(D367="No", "--", VLOOKUP(A367, [1]!Table9[#All], 28, FALSE))</f>
        <v>--</v>
      </c>
      <c r="M367" s="11" t="str">
        <f>IF(D367="No", "Not discussed on USFS. ", _xlfn.CONCAT(A367, " (", VLOOKUP(A367, [1]!Table9[#All], 11, FALSE), "; Habitat description: ", C367, ") - Within 1-mi of a CNDDB/SCE/USFS occurrence record (", VLOOKUP(A367, [1]!Table9[#All], 27, FALSE), "). " ))</f>
        <v xml:space="preserve">Not discussed on USFS. </v>
      </c>
      <c r="N367" s="10" t="str">
        <f>IF(D367="No", "-- ", VLOOKUP(A367, [1]!Table9[#All], 29, FALSE))</f>
        <v xml:space="preserve">-- </v>
      </c>
      <c r="O367" s="10" t="str">
        <f>IF(D367="No", "--", VLOOKUP(A367, [1]!Table9[#All], 30, FALSE))</f>
        <v>--</v>
      </c>
      <c r="P367" s="7" t="str">
        <f>IF(D367="No", "Not discussed on USFS. ", IF(VLOOKUP(A367, [1]!Table9[#All], 31, FALSE)="--", "--",  _xlfn.CONCAT(A367, " (", VLOOKUP(A367, [1]!Table9[#All], 11, FALSE), "; Habitat description: ", C367, ") - Within 1-mi of a CNDDB/SCE/USFS occurrence record (", VLOOKUP(A367, [1]!Table9[#All], 31, FALSE), "). " )))</f>
        <v xml:space="preserve">Not discussed on USFS. </v>
      </c>
      <c r="Q367" s="6" t="str">
        <f>IF(D367="No", "Not discussed on USFS. ", IF(VLOOKUP(A367, [1]!Table9[#All], 31, FALSE)="--", "--",  VLOOKUP(A367, [1]!Table9[#All], 32, FALSE)))</f>
        <v xml:space="preserve">Not discussed on USFS. </v>
      </c>
      <c r="R367" s="6" t="str">
        <f>IF(D367="No", "Not discussed on USFS. ", IF(VLOOKUP(A367, [1]!Table9[#All], 31, FALSE)="--", "--", VLOOKUP(A367, [1]!Table9[#All], 33, FALSE)))</f>
        <v xml:space="preserve">Not discussed on USFS. </v>
      </c>
      <c r="S367" s="9" t="s">
        <v>2</v>
      </c>
      <c r="T367" s="8" t="s">
        <v>2</v>
      </c>
      <c r="U367" s="8" t="s">
        <v>2</v>
      </c>
      <c r="V367" s="7" t="s">
        <v>2</v>
      </c>
      <c r="W367" s="6" t="s">
        <v>2</v>
      </c>
      <c r="X367" s="6" t="s">
        <v>2</v>
      </c>
    </row>
    <row r="368" spans="1:24" ht="80" x14ac:dyDescent="0.2">
      <c r="A368" s="20" t="s">
        <v>2008</v>
      </c>
      <c r="B368" s="20" t="str">
        <f>VLOOKUP(A368, [1]!Table9[#All], 2, FALSE)</f>
        <v>Lavinia exilicauda chi</v>
      </c>
      <c r="C368" s="18" t="str">
        <f>VLOOKUP(A368, [1]!Table9[#All], 13, FALSE)</f>
        <v>intermittent or perennial stream, pond, lake or jurisdictional waters feature</v>
      </c>
      <c r="D368" s="17" t="str">
        <f>IF(ISNUMBER(SEARCH("1",VLOOKUP(A368, [1]!Table9[#All], 4, FALSE))), "Yes", "No")</f>
        <v>Yes</v>
      </c>
      <c r="E368" s="16" t="str">
        <f>VLOOKUP(A368, [1]!Table9[#All], 3, FALSE)</f>
        <v>Fish</v>
      </c>
      <c r="F368" s="15" t="str">
        <f>VLOOKUP(A368, [1]!Table9[#All], 26, FALSE)</f>
        <v>--</v>
      </c>
      <c r="G368" s="15" t="str">
        <f>IF(D368="No", "--",VLOOKUP(A368, [1]!Table9[#All], 25, FALSE))</f>
        <v>--</v>
      </c>
      <c r="H368" s="14" t="str">
        <f>IF(D368="No", "Not discussed on USFS. ", VLOOKUP(A368, [1]!Table9[#All], 24, FALSE))</f>
        <v>Notify SME if found on USFS</v>
      </c>
      <c r="I368" s="14" t="str">
        <f>IF(NOT(ISBLANK(#REF!)),  "Pre-activity Survey Required", "")</f>
        <v>Pre-activity Survey Required</v>
      </c>
      <c r="J368" s="13" t="str">
        <f>IF(D368="No", "Not discussed on USFS. ", _xlfn.CONCAT(A368, " (", VLOOKUP(A368, [1]!Table9[#All], 11, FALSE), "; Habitat description: ", C368, ") - Within 1-mi of a CNDDB/SCE/USFS occurrence record (", VLOOKUP(A368, [1]!Table9[#All], 34, FALSE), "). " ))</f>
        <v xml:space="preserve">Clear Lake hitch (ST; FSS; Habitat description: intermittent or perennial stream, pond, lake or jurisdictional waters feature) - Within 1-mi of a CNDDB/SCE/USFS occurrence record (unsuitable habitat). </v>
      </c>
      <c r="K368" s="10" t="str">
        <f>IF(D368="No", "-- ", VLOOKUP(A368, [1]!Table9[#All], 35, FALSE))</f>
        <v>Standard OMP BMPs.</v>
      </c>
      <c r="L368" s="12" t="str">
        <f>IF(D368="No", "--", VLOOKUP(A368, [1]!Table9[#All], 28, FALSE))</f>
        <v>--</v>
      </c>
      <c r="M368" s="11" t="str">
        <f>IF(D368="No", "Not discussed on USFS. ", _xlfn.CONCAT(A368, " (", VLOOKUP(A368, [1]!Table9[#All], 11, FALSE), "; Habitat description: ", C368, ") - Within 1-mi of a CNDDB/SCE/USFS occurrence record (", VLOOKUP(A368, [1]!Table9[#All], 27, FALSE), "). " ))</f>
        <v xml:space="preserve">Clear Lake hitch (ST; FSS; Habitat description: intermittent or perennial stream, pond, lake or jurisdictional waters feature) - Within 1-mi of a CNDDB/SCE/USFS occurrence record (--). </v>
      </c>
      <c r="N368" s="10" t="str">
        <f>IF(D368="No", "-- ", VLOOKUP(A368, [1]!Table9[#All], 29, FALSE))</f>
        <v>Notify SME if found on USFS</v>
      </c>
      <c r="O368" s="10" t="str">
        <f>IF(D368="No", "--", VLOOKUP(A368, [1]!Table9[#All], 30, FALSE))</f>
        <v>Notify SME if found on USFS</v>
      </c>
      <c r="P368" s="7" t="str">
        <f>IF(D368="No", "Not discussed on USFS. ", IF(VLOOKUP(A368, [1]!Table9[#All], 31, FALSE)="--", "--",  _xlfn.CONCAT(A368, " (", VLOOKUP(A368, [1]!Table9[#All], 11, FALSE), "; Habitat description: ", C368, ") - Within 1-mi of a CNDDB/SCE/USFS occurrence record (", VLOOKUP(A368, [1]!Table9[#All], 31, FALSE), "). " )))</f>
        <v>--</v>
      </c>
      <c r="Q368" s="6" t="str">
        <f>IF(D368="No", "Not discussed on USFS. ", IF(VLOOKUP(A368, [1]!Table9[#All], 31, FALSE)="--", "--",  VLOOKUP(A368, [1]!Table9[#All], 32, FALSE)))</f>
        <v>--</v>
      </c>
      <c r="R368" s="6" t="str">
        <f>IF(D368="No", "Not discussed on USFS. ", IF(VLOOKUP(A368, [1]!Table9[#All], 31, FALSE)="--", "--", VLOOKUP(A368, [1]!Table9[#All], 33, FALSE)))</f>
        <v>--</v>
      </c>
      <c r="S368" s="9" t="s">
        <v>2</v>
      </c>
      <c r="T368" s="8" t="s">
        <v>2</v>
      </c>
      <c r="U368" s="8" t="s">
        <v>2</v>
      </c>
      <c r="V368" s="7" t="s">
        <v>2</v>
      </c>
      <c r="W368" s="6" t="s">
        <v>2</v>
      </c>
      <c r="X368" s="6" t="s">
        <v>2</v>
      </c>
    </row>
    <row r="369" spans="1:24" ht="80" x14ac:dyDescent="0.2">
      <c r="A369" s="20" t="s">
        <v>2007</v>
      </c>
      <c r="B369" s="20" t="str">
        <f>VLOOKUP(A369, [1]!Table9[#All], 2, FALSE)</f>
        <v>Hysterocarpus traskii lagunae</v>
      </c>
      <c r="C369" s="18" t="str">
        <f>VLOOKUP(A369, [1]!Table9[#All], 13, FALSE)</f>
        <v>intermittent or perennial stream, pond, lake or jurisdictional waters feature</v>
      </c>
      <c r="D369" s="17" t="str">
        <f>IF(ISNUMBER(SEARCH("1",VLOOKUP(A369, [1]!Table9[#All], 4, FALSE))), "Yes", "No")</f>
        <v>No</v>
      </c>
      <c r="E369" s="16" t="str">
        <f>VLOOKUP(A369, [1]!Table9[#All], 3, FALSE)</f>
        <v>Fish</v>
      </c>
      <c r="F369" s="15" t="str">
        <f>VLOOKUP(A369, [1]!Table9[#All], 26, FALSE)</f>
        <v>Formula</v>
      </c>
      <c r="G369" s="15" t="str">
        <f>IF(D369="No", "--",VLOOKUP(A369, [1]!Table9[#All], 25, FALSE))</f>
        <v>--</v>
      </c>
      <c r="H369" s="14" t="str">
        <f>IF(D369="No", "Not discussed on USFS. ", VLOOKUP(A369, [1]!Table9[#All], 24, FALSE))</f>
        <v xml:space="preserve">Not discussed on USFS. </v>
      </c>
      <c r="I369" s="14" t="str">
        <f>IF(NOT(ISBLANK(#REF!)),  "Pre-activity Survey Required", "")</f>
        <v>Pre-activity Survey Required</v>
      </c>
      <c r="J369" s="13" t="str">
        <f>IF(D369="No", "Not discussed on USFS. ", _xlfn.CONCAT(A369, " (", VLOOKUP(A369, [1]!Table9[#All], 11, FALSE), "; Habitat description: ", C369, ") - Within 1-mi of a CNDDB/SCE/USFS occurrence record (", VLOOKUP(A369, [1]!Table9[#All], 34, FALSE), "). " ))</f>
        <v xml:space="preserve">Not discussed on USFS. </v>
      </c>
      <c r="K369" s="10" t="str">
        <f>IF(D369="No", "-- ", VLOOKUP(A369, [1]!Table9[#All], 35, FALSE))</f>
        <v xml:space="preserve">-- </v>
      </c>
      <c r="L369" s="12" t="str">
        <f>IF(D369="No", "--", VLOOKUP(A369, [1]!Table9[#All], 28, FALSE))</f>
        <v>--</v>
      </c>
      <c r="M369" s="11" t="str">
        <f>IF(D369="No", "Not discussed on USFS. ", _xlfn.CONCAT(A369, " (", VLOOKUP(A369, [1]!Table9[#All], 11, FALSE), "; Habitat description: ", C369, ") - Within 1-mi of a CNDDB/SCE/USFS occurrence record (", VLOOKUP(A369, [1]!Table9[#All], 27, FALSE), "). " ))</f>
        <v xml:space="preserve">Not discussed on USFS. </v>
      </c>
      <c r="N369" s="10" t="str">
        <f>IF(D369="No", "-- ", VLOOKUP(A369, [1]!Table9[#All], 29, FALSE))</f>
        <v xml:space="preserve">-- </v>
      </c>
      <c r="O369" s="10" t="str">
        <f>IF(D369="No", "--", VLOOKUP(A369, [1]!Table9[#All], 30, FALSE))</f>
        <v>--</v>
      </c>
      <c r="P369" s="7" t="str">
        <f>IF(D369="No", "Not discussed on USFS. ", IF(VLOOKUP(A369, [1]!Table9[#All], 31, FALSE)="--", "--",  _xlfn.CONCAT(A369, " (", VLOOKUP(A369, [1]!Table9[#All], 11, FALSE), "; Habitat description: ", C369, ") - Within 1-mi of a CNDDB/SCE/USFS occurrence record (", VLOOKUP(A369, [1]!Table9[#All], 31, FALSE), "). " )))</f>
        <v xml:space="preserve">Not discussed on USFS. </v>
      </c>
      <c r="Q369" s="6" t="str">
        <f>IF(D369="No", "Not discussed on USFS. ", IF(VLOOKUP(A369, [1]!Table9[#All], 31, FALSE)="--", "--",  VLOOKUP(A369, [1]!Table9[#All], 32, FALSE)))</f>
        <v xml:space="preserve">Not discussed on USFS. </v>
      </c>
      <c r="R369" s="6" t="str">
        <f>IF(D369="No", "Not discussed on USFS. ", IF(VLOOKUP(A369, [1]!Table9[#All], 31, FALSE)="--", "--", VLOOKUP(A369, [1]!Table9[#All], 33, FALSE)))</f>
        <v xml:space="preserve">Not discussed on USFS. </v>
      </c>
      <c r="S369" s="9" t="s">
        <v>2</v>
      </c>
      <c r="T369" s="8" t="s">
        <v>2</v>
      </c>
      <c r="U369" s="8" t="s">
        <v>2</v>
      </c>
      <c r="V369" s="7" t="s">
        <v>2</v>
      </c>
      <c r="W369" s="6" t="s">
        <v>2</v>
      </c>
      <c r="X369" s="6" t="s">
        <v>2</v>
      </c>
    </row>
    <row r="370" spans="1:24" ht="156" x14ac:dyDescent="0.2">
      <c r="A370" s="20" t="s">
        <v>2006</v>
      </c>
      <c r="B370" s="20" t="str">
        <f>VLOOKUP(A370, [1]!Table9[#All], 2, FALSE)</f>
        <v>Potentilla rimicola</v>
      </c>
      <c r="C370" s="18" t="str">
        <f>VLOOKUP(A370, [1]!Table9[#All], 13, FALSE)</f>
        <v>coniferous forests</v>
      </c>
      <c r="D370" s="17" t="str">
        <f>IF(ISNUMBER(SEARCH("1",VLOOKUP(A370, [1]!Table9[#All], 4, FALSE))), "Yes", "No")</f>
        <v>Yes</v>
      </c>
      <c r="E370" s="16" t="str">
        <f>VLOOKUP(A370, [1]!Table9[#All], 3, FALSE)</f>
        <v>Plant</v>
      </c>
      <c r="F370" s="15" t="str">
        <f>VLOOKUP(A370, [1]!Table9[#All], 26, FALSE)</f>
        <v>Formula</v>
      </c>
      <c r="G370" s="15" t="str">
        <f>IF(D370="No", "--",VLOOKUP(A370, [1]!Table9[#All], 25, FALSE))</f>
        <v>Work area</v>
      </c>
      <c r="H370" s="14" t="str">
        <f>IF(D370="No", "Not discussed on USFS. ", VLOOKUP(A370, [1]!Table9[#All], 24, FALSE))</f>
        <v>--</v>
      </c>
      <c r="I370" s="14" t="str">
        <f>IF(NOT(ISBLANK(#REF!)),  "Pre-activity Survey Required", "")</f>
        <v>Pre-activity Survey Required</v>
      </c>
      <c r="J370" s="13" t="str">
        <f>IF(D370="No", "Not discussed on USFS. ", _xlfn.CONCAT(A370, " (", VLOOKUP(A370, [1]!Table9[#All], 11, FALSE), "; Habitat description: ", C370, ") - Within 1-mi of a CNDDB/SCE/USFS occurrence record (", VLOOKUP(A370, [1]!Table9[#All], 34, FALSE), "). " ))</f>
        <v xml:space="preserve">cliff cinquefoil (FSS; CRPR 2B.3, Blooming Period: Jul - Sep; Habitat description: coniferous forests) - Within 1-mi of a CNDDB/SCE/USFS occurrence record (unsuitable habitat). </v>
      </c>
      <c r="K370" s="10" t="str">
        <f>IF(D370="No", "-- ", VLOOKUP(A370, [1]!Table9[#All], 35, FALSE))</f>
        <v>Standard OMP BMPs.</v>
      </c>
      <c r="L370" s="12" t="str">
        <f>IF(D370="No", "--", VLOOKUP(A370, [1]!Table9[#All], 28, FALSE))</f>
        <v>IIB</v>
      </c>
      <c r="M370" s="11" t="str">
        <f>IF(D370="No", "Not discussed on USFS. ", _xlfn.CONCAT(A370, " (", VLOOKUP(A370, [1]!Table9[#All], 11, FALSE), "; Habitat description: ", C370, ") - Within 1-mi of a CNDDB/SCE/USFS occurrence record (", VLOOKUP(A370, [1]!Table9[#All], 27, FALSE), "). " ))</f>
        <v xml:space="preserve">cliff cinquefoil (FSS; CRPR 2B.3, Blooming Period: Jul - Sep; Habitat description: coniferous forests) - Within 1-mi of a CNDDB/SCE/USFS occurrence record (habitat present). </v>
      </c>
      <c r="N370" s="10" t="str">
        <f>IF(D370="No", "-- ", VLOOKUP(A370, [1]!Table9[#All], 29, FALSE))</f>
        <v xml:space="preserve">BE BMP Plant-1(a)(c-d); 
General Measures and Standard OMP BMPs. </v>
      </c>
      <c r="O370" s="10" t="str">
        <f>IF(D370="No", "--", VLOOKUP(A370, [1]!Table9[#All], 30, FALSE))</f>
        <v xml:space="preserve">Pre-Activity Survey (cliff cinquefoil): A biological survey is required. 
FSS Plant Avoidance (cliff cinquefoil): If cliff cinquefoil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70" s="7" t="str">
        <f>IF(D370="No", "Not discussed on USFS. ", IF(VLOOKUP(A370, [1]!Table9[#All], 31, FALSE)="--", "--",  _xlfn.CONCAT(A370, " (", VLOOKUP(A370, [1]!Table9[#All], 11, FALSE), "; Habitat description: ", C370, ") - Within 1-mi of a CNDDB/SCE/USFS occurrence record (", VLOOKUP(A370, [1]!Table9[#All], 31, FALSE), "). " )))</f>
        <v>--</v>
      </c>
      <c r="Q370" s="6" t="str">
        <f>IF(D370="No", "Not discussed on USFS. ", IF(VLOOKUP(A370, [1]!Table9[#All], 31, FALSE)="--", "--",  VLOOKUP(A370, [1]!Table9[#All], 32, FALSE)))</f>
        <v>--</v>
      </c>
      <c r="R370" s="6" t="str">
        <f>IF(D370="No", "Not discussed on USFS. ", IF(VLOOKUP(A370, [1]!Table9[#All], 31, FALSE)="--", "--", VLOOKUP(A370, [1]!Table9[#All], 33, FALSE)))</f>
        <v>--</v>
      </c>
      <c r="S370" s="9" t="s">
        <v>2</v>
      </c>
      <c r="T370" s="8" t="s">
        <v>2</v>
      </c>
      <c r="U370" s="8" t="s">
        <v>2</v>
      </c>
      <c r="V370" s="7" t="s">
        <v>2</v>
      </c>
      <c r="W370" s="6" t="s">
        <v>2</v>
      </c>
      <c r="X370" s="6" t="s">
        <v>2</v>
      </c>
    </row>
    <row r="371" spans="1:24" ht="48" x14ac:dyDescent="0.2">
      <c r="A371" s="20" t="s">
        <v>2005</v>
      </c>
      <c r="B371" s="20" t="str">
        <f>VLOOKUP(A371, [1]!Table9[#All], 2, FALSE)</f>
        <v>Euphorbia misera</v>
      </c>
      <c r="C371" s="18" t="str">
        <f>VLOOKUP(A371, [1]!Table9[#All], 13, FALSE)</f>
        <v>rocky slopes, coastal bluffs</v>
      </c>
      <c r="D371" s="17" t="str">
        <f>IF(ISNUMBER(SEARCH("1",VLOOKUP(A371, [1]!Table9[#All], 4, FALSE))), "Yes", "No")</f>
        <v>No</v>
      </c>
      <c r="E371" s="16" t="str">
        <f>VLOOKUP(A371, [1]!Table9[#All], 3, FALSE)</f>
        <v>Plant</v>
      </c>
      <c r="F371" s="15" t="str">
        <f>VLOOKUP(A371, [1]!Table9[#All], 26, FALSE)</f>
        <v>Formula</v>
      </c>
      <c r="G371" s="15" t="str">
        <f>IF(D371="No", "--",VLOOKUP(A371, [1]!Table9[#All], 25, FALSE))</f>
        <v>--</v>
      </c>
      <c r="H371" s="14" t="str">
        <f>IF(D371="No", "Not discussed on USFS. ", VLOOKUP(A371, [1]!Table9[#All], 24, FALSE))</f>
        <v xml:space="preserve">Not discussed on USFS. </v>
      </c>
      <c r="I371" s="14" t="str">
        <f>IF(NOT(ISBLANK(#REF!)),  "Pre-activity Survey Required", "")</f>
        <v>Pre-activity Survey Required</v>
      </c>
      <c r="J371" s="13" t="str">
        <f>IF(D371="No", "Not discussed on USFS. ", _xlfn.CONCAT(A371, " (", VLOOKUP(A371, [1]!Table9[#All], 11, FALSE), "; Habitat description: ", C371, ") - Within 1-mi of a CNDDB/SCE/USFS occurrence record (", VLOOKUP(A371, [1]!Table9[#All], 34, FALSE), "). " ))</f>
        <v xml:space="preserve">Not discussed on USFS. </v>
      </c>
      <c r="K371" s="10" t="str">
        <f>IF(D371="No", "-- ", VLOOKUP(A371, [1]!Table9[#All], 35, FALSE))</f>
        <v xml:space="preserve">-- </v>
      </c>
      <c r="L371" s="12" t="str">
        <f>IF(D371="No", "--", VLOOKUP(A371, [1]!Table9[#All], 28, FALSE))</f>
        <v>--</v>
      </c>
      <c r="M371" s="11" t="str">
        <f>IF(D371="No", "Not discussed on USFS. ", _xlfn.CONCAT(A371, " (", VLOOKUP(A371, [1]!Table9[#All], 11, FALSE), "; Habitat description: ", C371, ") - Within 1-mi of a CNDDB/SCE/USFS occurrence record (", VLOOKUP(A371, [1]!Table9[#All], 27, FALSE), "). " ))</f>
        <v xml:space="preserve">Not discussed on USFS. </v>
      </c>
      <c r="N371" s="10" t="str">
        <f>IF(D371="No", "-- ", VLOOKUP(A371, [1]!Table9[#All], 29, FALSE))</f>
        <v xml:space="preserve">-- </v>
      </c>
      <c r="O371" s="10" t="str">
        <f>IF(D371="No", "--", VLOOKUP(A371, [1]!Table9[#All], 30, FALSE))</f>
        <v>--</v>
      </c>
      <c r="P371" s="7" t="str">
        <f>IF(D371="No", "Not discussed on USFS. ", IF(VLOOKUP(A371, [1]!Table9[#All], 31, FALSE)="--", "--",  _xlfn.CONCAT(A371, " (", VLOOKUP(A371, [1]!Table9[#All], 11, FALSE), "; Habitat description: ", C371, ") - Within 1-mi of a CNDDB/SCE/USFS occurrence record (", VLOOKUP(A371, [1]!Table9[#All], 31, FALSE), "). " )))</f>
        <v xml:space="preserve">Not discussed on USFS. </v>
      </c>
      <c r="Q371" s="6" t="str">
        <f>IF(D371="No", "Not discussed on USFS. ", IF(VLOOKUP(A371, [1]!Table9[#All], 31, FALSE)="--", "--",  VLOOKUP(A371, [1]!Table9[#All], 32, FALSE)))</f>
        <v xml:space="preserve">Not discussed on USFS. </v>
      </c>
      <c r="R371" s="6" t="str">
        <f>IF(D371="No", "Not discussed on USFS. ", IF(VLOOKUP(A371, [1]!Table9[#All], 31, FALSE)="--", "--", VLOOKUP(A371, [1]!Table9[#All], 33, FALSE)))</f>
        <v xml:space="preserve">Not discussed on USFS. </v>
      </c>
      <c r="S371" s="9" t="s">
        <v>2</v>
      </c>
      <c r="T371" s="8" t="s">
        <v>2</v>
      </c>
      <c r="U371" s="8" t="s">
        <v>2</v>
      </c>
      <c r="V371" s="7" t="s">
        <v>2</v>
      </c>
      <c r="W371" s="6" t="s">
        <v>2</v>
      </c>
      <c r="X371" s="6" t="s">
        <v>2</v>
      </c>
    </row>
    <row r="372" spans="1:24" ht="156" x14ac:dyDescent="0.2">
      <c r="A372" s="20" t="s">
        <v>2004</v>
      </c>
      <c r="B372" s="20" t="str">
        <f>VLOOKUP(A372, [1]!Table9[#All], 2, FALSE)</f>
        <v>Eremogone cliftonii</v>
      </c>
      <c r="C372" s="18" t="str">
        <f>VLOOKUP(A372, [1]!Table9[#All], 13, FALSE)</f>
        <v>gravelly soils in/near meadows, forest openings</v>
      </c>
      <c r="D372" s="17" t="str">
        <f>IF(ISNUMBER(SEARCH("1",VLOOKUP(A372, [1]!Table9[#All], 4, FALSE))), "Yes", "No")</f>
        <v>Yes</v>
      </c>
      <c r="E372" s="16" t="str">
        <f>VLOOKUP(A372, [1]!Table9[#All], 3, FALSE)</f>
        <v>Plant</v>
      </c>
      <c r="F372" s="15" t="str">
        <f>VLOOKUP(A372, [1]!Table9[#All], 26, FALSE)</f>
        <v>Formula</v>
      </c>
      <c r="G372" s="15" t="str">
        <f>IF(D372="No", "--",VLOOKUP(A372, [1]!Table9[#All], 25, FALSE))</f>
        <v>Work area</v>
      </c>
      <c r="H372" s="14" t="str">
        <f>IF(D372="No", "Not discussed on USFS. ", VLOOKUP(A372, [1]!Table9[#All], 24, FALSE))</f>
        <v>--</v>
      </c>
      <c r="I372" s="14" t="str">
        <f>IF(NOT(ISBLANK(#REF!)),  "Pre-activity Survey Required", "")</f>
        <v>Pre-activity Survey Required</v>
      </c>
      <c r="J372" s="13" t="str">
        <f>IF(D372="No", "Not discussed on USFS. ", _xlfn.CONCAT(A372, " (", VLOOKUP(A372, [1]!Table9[#All], 11, FALSE), "; Habitat description: ", C372, ") - Within 1-mi of a CNDDB/SCE/USFS occurrence record (", VLOOKUP(A372, [1]!Table9[#All], 34, FALSE), "). " ))</f>
        <v xml:space="preserve">Clifton's eremogone (FSS; CRPR 1B.3, Blooming Period: Apr - Sep; Habitat description: gravelly soils in/near meadows, forest openings) - Within 1-mi of a CNDDB/SCE/USFS occurrence record (unsuitable habitat). </v>
      </c>
      <c r="K372" s="10" t="str">
        <f>IF(D372="No", "-- ", VLOOKUP(A372, [1]!Table9[#All], 35, FALSE))</f>
        <v>Standard OMP BMPs.</v>
      </c>
      <c r="L372" s="12" t="str">
        <f>IF(D372="No", "--", VLOOKUP(A372, [1]!Table9[#All], 28, FALSE))</f>
        <v>IIB</v>
      </c>
      <c r="M372" s="11" t="str">
        <f>IF(D372="No", "Not discussed on USFS. ", _xlfn.CONCAT(A372, " (", VLOOKUP(A372, [1]!Table9[#All], 11, FALSE), "; Habitat description: ", C372, ") - Within 1-mi of a CNDDB/SCE/USFS occurrence record (", VLOOKUP(A372, [1]!Table9[#All], 27, FALSE), "). " ))</f>
        <v xml:space="preserve">Clifton's eremogone (FSS; CRPR 1B.3, Blooming Period: Apr - Sep; Habitat description: gravelly soils in/near meadows, forest openings) - Within 1-mi of a CNDDB/SCE/USFS occurrence record (habitat present). </v>
      </c>
      <c r="N372" s="10" t="str">
        <f>IF(D372="No", "-- ", VLOOKUP(A372, [1]!Table9[#All], 29, FALSE))</f>
        <v xml:space="preserve">BE BMP Plant-1(a)(c-d); 
General Measures and Standard OMP BMPs. </v>
      </c>
      <c r="O372" s="10" t="str">
        <f>IF(D372="No", "--", VLOOKUP(A372, [1]!Table9[#All], 30, FALSE))</f>
        <v xml:space="preserve">Pre-Activity Survey (Clifton's eremogone): A biological survey is required. 
FSS Plant Avoidance (Clifton's eremogone): If Clifton's eremogone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72" s="7" t="str">
        <f>IF(D372="No", "Not discussed on USFS. ", IF(VLOOKUP(A372, [1]!Table9[#All], 31, FALSE)="--", "--",  _xlfn.CONCAT(A372, " (", VLOOKUP(A372, [1]!Table9[#All], 11, FALSE), "; Habitat description: ", C372, ") - Within 1-mi of a CNDDB/SCE/USFS occurrence record (", VLOOKUP(A372, [1]!Table9[#All], 31, FALSE), "). " )))</f>
        <v>--</v>
      </c>
      <c r="Q372" s="6" t="str">
        <f>IF(D372="No", "Not discussed on USFS. ", IF(VLOOKUP(A372, [1]!Table9[#All], 31, FALSE)="--", "--",  VLOOKUP(A372, [1]!Table9[#All], 32, FALSE)))</f>
        <v>--</v>
      </c>
      <c r="R372" s="6" t="str">
        <f>IF(D372="No", "Not discussed on USFS. ", IF(VLOOKUP(A372, [1]!Table9[#All], 31, FALSE)="--", "--", VLOOKUP(A372, [1]!Table9[#All], 33, FALSE)))</f>
        <v>--</v>
      </c>
      <c r="S372" s="9" t="s">
        <v>2</v>
      </c>
      <c r="T372" s="8" t="s">
        <v>2</v>
      </c>
      <c r="U372" s="8" t="s">
        <v>2</v>
      </c>
      <c r="V372" s="7" t="s">
        <v>2</v>
      </c>
      <c r="W372" s="6" t="s">
        <v>2</v>
      </c>
      <c r="X372" s="6" t="s">
        <v>2</v>
      </c>
    </row>
    <row r="373" spans="1:24" ht="144" x14ac:dyDescent="0.2">
      <c r="A373" s="20" t="s">
        <v>2003</v>
      </c>
      <c r="B373" s="20" t="str">
        <f>VLOOKUP(A373, [1]!Table9[#All], 2, FALSE)</f>
        <v>Cryptantha clokeyi</v>
      </c>
      <c r="C373" s="18" t="str">
        <f>VLOOKUP(A373, [1]!Table9[#All], 13, FALSE)</f>
        <v>slopes, canyon bottoms, bajadas, colluvial deposits, and washes, in pinyon-juniper woodland, desert scrub, chaparral, and microphyll woodland</v>
      </c>
      <c r="D373" s="17" t="str">
        <f>IF(ISNUMBER(SEARCH("1",VLOOKUP(A373, [1]!Table9[#All], 4, FALSE))), "Yes", "No")</f>
        <v>No</v>
      </c>
      <c r="E373" s="16" t="str">
        <f>VLOOKUP(A373, [1]!Table9[#All], 3, FALSE)</f>
        <v>Plant</v>
      </c>
      <c r="F373" s="15" t="str">
        <f>VLOOKUP(A373, [1]!Table9[#All], 26, FALSE)</f>
        <v>Formula</v>
      </c>
      <c r="G373" s="15" t="str">
        <f>IF(D373="No", "--",VLOOKUP(A373, [1]!Table9[#All], 25, FALSE))</f>
        <v>--</v>
      </c>
      <c r="H373" s="14" t="str">
        <f>IF(D373="No", "Not discussed on USFS. ", VLOOKUP(A373, [1]!Table9[#All], 24, FALSE))</f>
        <v xml:space="preserve">Not discussed on USFS. </v>
      </c>
      <c r="I373" s="14" t="str">
        <f>IF(NOT(ISBLANK(#REF!)),  "Pre-activity Survey Required", "")</f>
        <v>Pre-activity Survey Required</v>
      </c>
      <c r="J373" s="13" t="str">
        <f>IF(D373="No", "Not discussed on USFS. ", _xlfn.CONCAT(A373, " (", VLOOKUP(A373, [1]!Table9[#All], 11, FALSE), "; Habitat description: ", C373, ") - Within 1-mi of a CNDDB/SCE/USFS occurrence record (", VLOOKUP(A373, [1]!Table9[#All], 34, FALSE), "). " ))</f>
        <v xml:space="preserve">Not discussed on USFS. </v>
      </c>
      <c r="K373" s="10" t="str">
        <f>IF(D373="No", "-- ", VLOOKUP(A373, [1]!Table9[#All], 35, FALSE))</f>
        <v xml:space="preserve">-- </v>
      </c>
      <c r="L373" s="12" t="str">
        <f>IF(D373="No", "--", VLOOKUP(A373, [1]!Table9[#All], 28, FALSE))</f>
        <v>--</v>
      </c>
      <c r="M373" s="11" t="str">
        <f>IF(D373="No", "Not discussed on USFS. ", _xlfn.CONCAT(A373, " (", VLOOKUP(A373, [1]!Table9[#All], 11, FALSE), "; Habitat description: ", C373, ") - Within 1-mi of a CNDDB/SCE/USFS occurrence record (", VLOOKUP(A373, [1]!Table9[#All], 27, FALSE), "). " ))</f>
        <v xml:space="preserve">Not discussed on USFS. </v>
      </c>
      <c r="N373" s="10" t="str">
        <f>IF(D373="No", "-- ", VLOOKUP(A373, [1]!Table9[#All], 29, FALSE))</f>
        <v xml:space="preserve">-- </v>
      </c>
      <c r="O373" s="10" t="str">
        <f>IF(D373="No", "--", VLOOKUP(A373, [1]!Table9[#All], 30, FALSE))</f>
        <v>--</v>
      </c>
      <c r="P373" s="7" t="str">
        <f>IF(D373="No", "Not discussed on USFS. ", IF(VLOOKUP(A373, [1]!Table9[#All], 31, FALSE)="--", "--",  _xlfn.CONCAT(A373, " (", VLOOKUP(A373, [1]!Table9[#All], 11, FALSE), "; Habitat description: ", C373, ") - Within 1-mi of a CNDDB/SCE/USFS occurrence record (", VLOOKUP(A373, [1]!Table9[#All], 31, FALSE), "). " )))</f>
        <v xml:space="preserve">Not discussed on USFS. </v>
      </c>
      <c r="Q373" s="6" t="str">
        <f>IF(D373="No", "Not discussed on USFS. ", IF(VLOOKUP(A373, [1]!Table9[#All], 31, FALSE)="--", "--",  VLOOKUP(A373, [1]!Table9[#All], 32, FALSE)))</f>
        <v xml:space="preserve">Not discussed on USFS. </v>
      </c>
      <c r="R373" s="6" t="str">
        <f>IF(D373="No", "Not discussed on USFS. ", IF(VLOOKUP(A373, [1]!Table9[#All], 31, FALSE)="--", "--", VLOOKUP(A373, [1]!Table9[#All], 33, FALSE)))</f>
        <v xml:space="preserve">Not discussed on USFS. </v>
      </c>
      <c r="S373" s="9" t="s">
        <v>2</v>
      </c>
      <c r="T373" s="8" t="s">
        <v>2</v>
      </c>
      <c r="U373" s="8" t="s">
        <v>2</v>
      </c>
      <c r="V373" s="7" t="s">
        <v>2</v>
      </c>
      <c r="W373" s="6" t="s">
        <v>2</v>
      </c>
      <c r="X373" s="6" t="s">
        <v>2</v>
      </c>
    </row>
    <row r="374" spans="1:24" ht="156" x14ac:dyDescent="0.2">
      <c r="A374" s="20" t="s">
        <v>2002</v>
      </c>
      <c r="B374" s="20" t="str">
        <f>VLOOKUP(A374, [1]!Table9[#All], 2, FALSE)</f>
        <v>Penstemon personatus</v>
      </c>
      <c r="C374" s="18" t="str">
        <f>VLOOKUP(A374, [1]!Table9[#All], 13, FALSE)</f>
        <v>coniferous forests</v>
      </c>
      <c r="D374" s="17" t="str">
        <f>IF(ISNUMBER(SEARCH("1",VLOOKUP(A374, [1]!Table9[#All], 4, FALSE))), "Yes", "No")</f>
        <v>Yes</v>
      </c>
      <c r="E374" s="16" t="str">
        <f>VLOOKUP(A374, [1]!Table9[#All], 3, FALSE)</f>
        <v>Plant</v>
      </c>
      <c r="F374" s="15" t="str">
        <f>VLOOKUP(A374, [1]!Table9[#All], 26, FALSE)</f>
        <v>Formula</v>
      </c>
      <c r="G374" s="15" t="str">
        <f>IF(D374="No", "--",VLOOKUP(A374, [1]!Table9[#All], 25, FALSE))</f>
        <v>Work area</v>
      </c>
      <c r="H374" s="14" t="str">
        <f>IF(D374="No", "Not discussed on USFS. ", VLOOKUP(A374, [1]!Table9[#All], 24, FALSE))</f>
        <v>--</v>
      </c>
      <c r="I374" s="14" t="str">
        <f>IF(NOT(ISBLANK(#REF!)),  "Pre-activity Survey Required", "")</f>
        <v>Pre-activity Survey Required</v>
      </c>
      <c r="J374" s="13" t="str">
        <f>IF(D374="No", "Not discussed on USFS. ", _xlfn.CONCAT(A374, " (", VLOOKUP(A374, [1]!Table9[#All], 11, FALSE), "; Habitat description: ", C374, ") - Within 1-mi of a CNDDB/SCE/USFS occurrence record (", VLOOKUP(A374, [1]!Table9[#All], 34, FALSE), "). " ))</f>
        <v xml:space="preserve">closed throated beardtongue (FSS; CRPR 1B.2, Blooming Period: Jun - Sep; Habitat description: coniferous forests) - Within 1-mi of a CNDDB/SCE/USFS occurrence record (unsuitable habitat). </v>
      </c>
      <c r="K374" s="10" t="str">
        <f>IF(D374="No", "-- ", VLOOKUP(A374, [1]!Table9[#All], 35, FALSE))</f>
        <v>Standard OMP BMPs.</v>
      </c>
      <c r="L374" s="12" t="str">
        <f>IF(D374="No", "--", VLOOKUP(A374, [1]!Table9[#All], 28, FALSE))</f>
        <v>IIB</v>
      </c>
      <c r="M374" s="11" t="str">
        <f>IF(D374="No", "Not discussed on USFS. ", _xlfn.CONCAT(A374, " (", VLOOKUP(A374, [1]!Table9[#All], 11, FALSE), "; Habitat description: ", C374, ") - Within 1-mi of a CNDDB/SCE/USFS occurrence record (", VLOOKUP(A374, [1]!Table9[#All], 27, FALSE), "). " ))</f>
        <v xml:space="preserve">closed throated beardtongue (FSS; CRPR 1B.2, Blooming Period: Jun - Sep; Habitat description: coniferous forests) - Within 1-mi of a CNDDB/SCE/USFS occurrence record (habitat present). </v>
      </c>
      <c r="N374" s="10" t="str">
        <f>IF(D374="No", "-- ", VLOOKUP(A374, [1]!Table9[#All], 29, FALSE))</f>
        <v xml:space="preserve">BE BMP Plant-1(a)(c-d); 
General Measures and Standard OMP BMPs. </v>
      </c>
      <c r="O374" s="10" t="str">
        <f>IF(D374="No", "--", VLOOKUP(A374, [1]!Table9[#All], 30, FALSE))</f>
        <v xml:space="preserve">Pre-Activity Survey (closed throated beardtongue): A biological survey is required. 
FSS Plant Avoidance (closed throated beardtongue): If closed throated beardtongue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74" s="7" t="str">
        <f>IF(D374="No", "Not discussed on USFS. ", IF(VLOOKUP(A374, [1]!Table9[#All], 31, FALSE)="--", "--",  _xlfn.CONCAT(A374, " (", VLOOKUP(A374, [1]!Table9[#All], 11, FALSE), "; Habitat description: ", C374, ") - Within 1-mi of a CNDDB/SCE/USFS occurrence record (", VLOOKUP(A374, [1]!Table9[#All], 31, FALSE), "). " )))</f>
        <v>--</v>
      </c>
      <c r="Q374" s="6" t="str">
        <f>IF(D374="No", "Not discussed on USFS. ", IF(VLOOKUP(A374, [1]!Table9[#All], 31, FALSE)="--", "--",  VLOOKUP(A374, [1]!Table9[#All], 32, FALSE)))</f>
        <v>--</v>
      </c>
      <c r="R374" s="6" t="str">
        <f>IF(D374="No", "Not discussed on USFS. ", IF(VLOOKUP(A374, [1]!Table9[#All], 31, FALSE)="--", "--", VLOOKUP(A374, [1]!Table9[#All], 33, FALSE)))</f>
        <v>--</v>
      </c>
      <c r="S374" s="9" t="s">
        <v>2</v>
      </c>
      <c r="T374" s="8" t="s">
        <v>2</v>
      </c>
      <c r="U374" s="8" t="s">
        <v>2</v>
      </c>
      <c r="V374" s="7" t="s">
        <v>2</v>
      </c>
      <c r="W374" s="6" t="s">
        <v>2</v>
      </c>
      <c r="X374" s="6" t="s">
        <v>2</v>
      </c>
    </row>
    <row r="375" spans="1:24" ht="156" x14ac:dyDescent="0.2">
      <c r="A375" s="20" t="s">
        <v>2001</v>
      </c>
      <c r="B375" s="20" t="str">
        <f>VLOOKUP(A375, [1]!Table9[#All], 2, FALSE)</f>
        <v>Calochortus clavatus var. clavatus</v>
      </c>
      <c r="C375" s="18" t="str">
        <f>VLOOKUP(A375, [1]!Table9[#All], 13, FALSE)</f>
        <v>montane forests and chapparal slopes</v>
      </c>
      <c r="D375" s="17" t="str">
        <f>IF(ISNUMBER(SEARCH("1",VLOOKUP(A375, [1]!Table9[#All], 4, FALSE))), "Yes", "No")</f>
        <v>Yes</v>
      </c>
      <c r="E375" s="16" t="str">
        <f>VLOOKUP(A375, [1]!Table9[#All], 3, FALSE)</f>
        <v>Plant</v>
      </c>
      <c r="F375" s="15" t="str">
        <f>VLOOKUP(A375, [1]!Table9[#All], 26, FALSE)</f>
        <v>Formula</v>
      </c>
      <c r="G375" s="15" t="str">
        <f>IF(D375="No", "--",VLOOKUP(A375, [1]!Table9[#All], 25, FALSE))</f>
        <v>Work area</v>
      </c>
      <c r="H375" s="14" t="str">
        <f>IF(D375="No", "Not discussed on USFS. ", VLOOKUP(A375, [1]!Table9[#All], 24, FALSE))</f>
        <v xml:space="preserve">Only discussed in INF, if reviewing INF apply same RPM's and language as other CRPR 1/2 plant receive. </v>
      </c>
      <c r="I375" s="14" t="str">
        <f>IF(NOT(ISBLANK(#REF!)),  "Pre-activity Survey Required", "")</f>
        <v>Pre-activity Survey Required</v>
      </c>
      <c r="J375" s="13" t="str">
        <f>IF(D375="No", "Not discussed on USFS. ", _xlfn.CONCAT(A375, " (", VLOOKUP(A375, [1]!Table9[#All], 11, FALSE), "; Habitat description: ", C375, ") - Within 1-mi of a CNDDB/SCE/USFS occurrence record (", VLOOKUP(A375, [1]!Table9[#All], 34, FALSE), "). " ))</f>
        <v xml:space="preserve">Club-haired Mariposa-lily (FSS; CRPR 4.3, Blooming Period: Apr - Jun; Habitat description: montane forests and chapparal slopes) - Within 1-mi of a CNDDB/SCE/USFS occurrence record (unsuitable habitat). </v>
      </c>
      <c r="K375" s="10" t="str">
        <f>IF(D375="No", "-- ", VLOOKUP(A375, [1]!Table9[#All], 35, FALSE))</f>
        <v>Standard OMP BMPs.</v>
      </c>
      <c r="L375" s="12" t="str">
        <f>IF(D375="No", "--", VLOOKUP(A375, [1]!Table9[#All], 28, FALSE))</f>
        <v>IIB</v>
      </c>
      <c r="M375" s="11" t="str">
        <f>IF(D375="No", "Not discussed on USFS. ", _xlfn.CONCAT(A375, " (", VLOOKUP(A375, [1]!Table9[#All], 11, FALSE), "; Habitat description: ", C375, ") - Within 1-mi of a CNDDB/SCE/USFS occurrence record (", VLOOKUP(A375, [1]!Table9[#All], 27, FALSE), "). " ))</f>
        <v xml:space="preserve">Club-haired Mariposa-lily (FSS; CRPR 4.3, Blooming Period: Apr - Jun; Habitat description: montane forests and chapparal slopes) - Within 1-mi of a CNDDB/SCE/USFS occurrence record (habitat present). </v>
      </c>
      <c r="N375" s="10" t="str">
        <f>IF(D375="No", "-- ", VLOOKUP(A375, [1]!Table9[#All], 29, FALSE))</f>
        <v xml:space="preserve">BE BMP Plant-1(a)(c-d); 
General Measures and Standard OMP BMPs. </v>
      </c>
      <c r="O375" s="10" t="str">
        <f>IF(D375="No", "--", VLOOKUP(A375, [1]!Table9[#All], 30, FALSE))</f>
        <v xml:space="preserve">Pre-Activity Survey (Club-haired Mariposa-lily): A biological survey is required. 
FSS Plant Avoidance (Club-haired Mariposa-lily): If Club-haired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75" s="7" t="str">
        <f>IF(D375="No", "Not discussed on USFS. ", IF(VLOOKUP(A375, [1]!Table9[#All], 31, FALSE)="--", "--",  _xlfn.CONCAT(A375, " (", VLOOKUP(A375, [1]!Table9[#All], 11, FALSE), "; Habitat description: ", C375, ") - Within 1-mi of a CNDDB/SCE/USFS occurrence record (", VLOOKUP(A375, [1]!Table9[#All], 31, FALSE), "). " )))</f>
        <v>--</v>
      </c>
      <c r="Q375" s="6" t="str">
        <f>IF(D375="No", "Not discussed on USFS. ", IF(VLOOKUP(A375, [1]!Table9[#All], 31, FALSE)="--", "--",  VLOOKUP(A375, [1]!Table9[#All], 32, FALSE)))</f>
        <v>--</v>
      </c>
      <c r="R375" s="6" t="str">
        <f>IF(D375="No", "Not discussed on USFS. ", IF(VLOOKUP(A375, [1]!Table9[#All], 31, FALSE)="--", "--", VLOOKUP(A375, [1]!Table9[#All], 33, FALSE)))</f>
        <v>--</v>
      </c>
      <c r="S375" s="9" t="s">
        <v>2</v>
      </c>
      <c r="T375" s="8" t="s">
        <v>2</v>
      </c>
      <c r="U375" s="8" t="s">
        <v>2</v>
      </c>
      <c r="V375" s="7" t="s">
        <v>2</v>
      </c>
      <c r="W375" s="6" t="s">
        <v>2</v>
      </c>
      <c r="X375" s="6" t="s">
        <v>2</v>
      </c>
    </row>
    <row r="376" spans="1:24" ht="112" x14ac:dyDescent="0.2">
      <c r="A376" s="20" t="s">
        <v>2000</v>
      </c>
      <c r="B376" s="20" t="str">
        <f>VLOOKUP(A376, [1]!Table9[#All], 2, FALSE)</f>
        <v>Uma inornata</v>
      </c>
      <c r="C376" s="18" t="str">
        <f>VLOOKUP(A376, [1]!Table9[#All], 13, FALSE)</f>
        <v>sparsely-vegetated arid areas with fine wind-blown sand, including dunes, washes, and flats with sandy hummocks</v>
      </c>
      <c r="D376" s="17" t="str">
        <f>IF(ISNUMBER(SEARCH("1",VLOOKUP(A376, [1]!Table9[#All], 4, FALSE))), "Yes", "No")</f>
        <v>Yes</v>
      </c>
      <c r="E376" s="16" t="str">
        <f>VLOOKUP(A376, [1]!Table9[#All], 3, FALSE)</f>
        <v>Reptile</v>
      </c>
      <c r="F376" s="15" t="str">
        <f>VLOOKUP(A376, [1]!Table9[#All], 26, FALSE)</f>
        <v>Formula</v>
      </c>
      <c r="G376" s="15" t="str">
        <f>IF(D376="No", "--",VLOOKUP(A376, [1]!Table9[#All], 25, FALSE))</f>
        <v>--</v>
      </c>
      <c r="H376" s="14" t="str">
        <f>IF(D376="No", "Not discussed on USFS. ", VLOOKUP(A376, [1]!Table9[#All], 24, FALSE))</f>
        <v>Notify SME if found on USFS</v>
      </c>
      <c r="I376" s="14" t="str">
        <f>IF(NOT(ISBLANK(#REF!)),  "Pre-activity Survey Required", "")</f>
        <v>Pre-activity Survey Required</v>
      </c>
      <c r="J376" s="13" t="str">
        <f>IF(D376="No", "Not discussed on USFS. ", _xlfn.CONCAT(A376, " (", VLOOKUP(A376, [1]!Table9[#All], 11, FALSE), "; Habitat description: ", C376, ") - Within 1-mi of a CNDDB/SCE/USFS occurrence record (", VLOOKUP(A376, [1]!Table9[#All], 34, FALSE), "). " ))</f>
        <v xml:space="preserve">Coachella Valley fringe-toed lizard (FT; SE; Habitat description: sparsely-vegetated arid areas with fine wind-blown sand, including dunes, washes, and flats with sandy hummocks) - Within 1-mi of a CNDDB/SCE/USFS occurrence record (--). </v>
      </c>
      <c r="K376" s="10" t="str">
        <f>IF(D376="No", "-- ", VLOOKUP(A376, [1]!Table9[#All], 35, FALSE))</f>
        <v>--</v>
      </c>
      <c r="L376" s="12" t="str">
        <f>IF(D376="No", "--", VLOOKUP(A376, [1]!Table9[#All], 28, FALSE))</f>
        <v>--</v>
      </c>
      <c r="M376" s="11" t="str">
        <f>IF(D376="No", "Not discussed on USFS. ", _xlfn.CONCAT(A376, " (", VLOOKUP(A376, [1]!Table9[#All], 11, FALSE), "; Habitat description: ", C376, ") - Within 1-mi of a CNDDB/SCE/USFS occurrence record (", VLOOKUP(A376, [1]!Table9[#All], 27, FALSE), "). " ))</f>
        <v xml:space="preserve">Coachella Valley fringe-toed lizard (FT; SE; Habitat description: sparsely-vegetated arid areas with fine wind-blown sand, including dunes, washes, and flats with sandy hummocks) - Within 1-mi of a CNDDB/SCE/USFS occurrence record (--). </v>
      </c>
      <c r="N376" s="10" t="str">
        <f>IF(D376="No", "-- ", VLOOKUP(A376, [1]!Table9[#All], 29, FALSE))</f>
        <v>Notify SME if found on USFS</v>
      </c>
      <c r="O376" s="10" t="str">
        <f>IF(D376="No", "--", VLOOKUP(A376, [1]!Table9[#All], 30, FALSE))</f>
        <v>Notify SME if found on USFS</v>
      </c>
      <c r="P376" s="7" t="str">
        <f>IF(D376="No", "Not discussed on USFS. ", IF(VLOOKUP(A376, [1]!Table9[#All], 31, FALSE)="--", "--",  _xlfn.CONCAT(A376, " (", VLOOKUP(A376, [1]!Table9[#All], 11, FALSE), "; Habitat description: ", C376, ") - Within 1-mi of a CNDDB/SCE/USFS occurrence record (", VLOOKUP(A376, [1]!Table9[#All], 31, FALSE), "). " )))</f>
        <v>--</v>
      </c>
      <c r="Q376" s="6" t="str">
        <f>IF(D376="No", "Not discussed on USFS. ", IF(VLOOKUP(A376, [1]!Table9[#All], 31, FALSE)="--", "--",  VLOOKUP(A376, [1]!Table9[#All], 32, FALSE)))</f>
        <v>--</v>
      </c>
      <c r="R376" s="6" t="str">
        <f>IF(D376="No", "Not discussed on USFS. ", IF(VLOOKUP(A376, [1]!Table9[#All], 31, FALSE)="--", "--", VLOOKUP(A376, [1]!Table9[#All], 33, FALSE)))</f>
        <v>--</v>
      </c>
      <c r="S376" s="9" t="s">
        <v>2</v>
      </c>
      <c r="T376" s="8" t="s">
        <v>2</v>
      </c>
      <c r="U376" s="8" t="s">
        <v>2</v>
      </c>
      <c r="V376" s="7" t="s">
        <v>2</v>
      </c>
      <c r="W376" s="6" t="s">
        <v>2</v>
      </c>
      <c r="X376" s="6" t="s">
        <v>2</v>
      </c>
    </row>
    <row r="377" spans="1:24" ht="180" x14ac:dyDescent="0.2">
      <c r="A377" s="20" t="s">
        <v>1999</v>
      </c>
      <c r="B377" s="20" t="str">
        <f>VLOOKUP(A377, [1]!Table9[#All], 2, FALSE)</f>
        <v>Astragalus lentiginosus var. coachellae</v>
      </c>
      <c r="C377" s="18" t="str">
        <f>VLOOKUP(A377, [1]!Table9[#All], 13, FALSE)</f>
        <v>sagebrush scrub, dunes, sandy flats, disturbed washes and roadsides</v>
      </c>
      <c r="D377" s="17" t="str">
        <f>IF(ISNUMBER(SEARCH("1",VLOOKUP(A377, [1]!Table9[#All], 4, FALSE))), "Yes", "No")</f>
        <v>Yes</v>
      </c>
      <c r="E377" s="16" t="str">
        <f>VLOOKUP(A377, [1]!Table9[#All], 3, FALSE)</f>
        <v>Plant</v>
      </c>
      <c r="F377" s="15" t="str">
        <f>VLOOKUP(A377, [1]!Table9[#All], 26, FALSE)</f>
        <v>Formula</v>
      </c>
      <c r="G377" s="15" t="str">
        <f>IF(D377="No", "--",VLOOKUP(A377, [1]!Table9[#All], 25, FALSE))</f>
        <v>Work area</v>
      </c>
      <c r="H377" s="14" t="str">
        <f>IF(D377="No", "Not discussed on USFS. ", VLOOKUP(A377, [1]!Table9[#All], 24, FALSE))</f>
        <v>--</v>
      </c>
      <c r="I377" s="14" t="str">
        <f>IF(NOT(ISBLANK(#REF!)),  "Pre-activity Survey Required", "")</f>
        <v>Pre-activity Survey Required</v>
      </c>
      <c r="J377" s="13" t="str">
        <f>IF(D377="No", "Not discussed on USFS. ", _xlfn.CONCAT(A377, " (", VLOOKUP(A377, [1]!Table9[#All], 11, FALSE), "; Habitat description: ", C377, ") - Within 1-mi of a CNDDB/SCE/USFS occurrence record (", VLOOKUP(A377, [1]!Table9[#All], 34, FALSE), "). " ))</f>
        <v xml:space="preserve">Coachella valley milk-vetch (FE; CRPR 1B.2, Blooming Period: Feb - May; Habitat description: sagebrush scrub, dunes, sandy flats, disturbed washes and roadsides) - Within 1-mi of a CNDDB/SCE/USFS occurrence record (unsuitable habitat). </v>
      </c>
      <c r="K377" s="10" t="str">
        <f>IF(D377="No", "-- ", VLOOKUP(A377, [1]!Table9[#All], 35, FALSE))</f>
        <v xml:space="preserve">RPM Plant 1; 
Standard OMP BMPs. </v>
      </c>
      <c r="L377" s="12" t="str">
        <f>IF(D377="No", "--", VLOOKUP(A377, [1]!Table9[#All], 28, FALSE))</f>
        <v>IIB</v>
      </c>
      <c r="M377" s="11" t="str">
        <f>IF(D377="No", "Not discussed on USFS. ", _xlfn.CONCAT(A377, " (", VLOOKUP(A377, [1]!Table9[#All], 11, FALSE), "; Habitat description: ", C377, ") - Within 1-mi of a CNDDB/SCE/USFS occurrence record (", VLOOKUP(A377, [1]!Table9[#All], 27, FALSE), "). " ))</f>
        <v xml:space="preserve">Coachella valley milk-vetch (FE; CRPR 1B.2, Blooming Period: Feb - May; Habitat description: sagebrush scrub, dunes, sandy flats, disturbed washes and roadsides) - Within 1-mi of a CNDDB/SCE/USFS occurrence record (habitat present). </v>
      </c>
      <c r="N377" s="10" t="str">
        <f>IF(D377="No", "-- ", VLOOKUP(A377, [1]!Table9[#All], 29, FALSE))</f>
        <v xml:space="preserve">RPM Plant-1-4; 
General Measures and Standard OMP BMPs. </v>
      </c>
      <c r="O377" s="10" t="str">
        <f>IF(D377="No", "--", VLOOKUP(A377, [1]!Table9[#All], 30, FALSE))</f>
        <v xml:space="preserve">Rare Plant Survey and Avoidance (Coachella Valley milk-vetch): A qualified botanist will conduct a rare plant survey for Coachella Valley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(Coachella Valley milk-vetch): Schedule all work in the year rare plant surveys are conducted. Work can occur only after rare plant surveys occur. If work gets delayed for a subsequent year, contact Environmental Services Department. 
General Measures and Standard OMP BMPs. </v>
      </c>
      <c r="P377" s="7" t="str">
        <f>IF(D377="No", "Not discussed on USFS. ", IF(VLOOKUP(A377, [1]!Table9[#All], 31, FALSE)="--", "--",  _xlfn.CONCAT(A377, " (", VLOOKUP(A377, [1]!Table9[#All], 11, FALSE), "; Habitat description: ", C377, ") - Within 1-mi of a CNDDB/SCE/USFS occurrence record (", VLOOKUP(A377, [1]!Table9[#All], 31, FALSE), "). " )))</f>
        <v>--</v>
      </c>
      <c r="Q377" s="6" t="str">
        <f>IF(D377="No", "Not discussed on USFS. ", IF(VLOOKUP(A377, [1]!Table9[#All], 31, FALSE)="--", "--",  VLOOKUP(A377, [1]!Table9[#All], 32, FALSE)))</f>
        <v>--</v>
      </c>
      <c r="R377" s="6" t="str">
        <f>IF(D377="No", "Not discussed on USFS. ", IF(VLOOKUP(A377, [1]!Table9[#All], 31, FALSE)="--", "--", VLOOKUP(A377, [1]!Table9[#All], 33, FALSE)))</f>
        <v>--</v>
      </c>
      <c r="S377" s="9" t="s">
        <v>2</v>
      </c>
      <c r="T377" s="8" t="s">
        <v>2</v>
      </c>
      <c r="U377" s="8" t="s">
        <v>2</v>
      </c>
      <c r="V377" s="7" t="s">
        <v>2</v>
      </c>
      <c r="W377" s="6" t="s">
        <v>2</v>
      </c>
      <c r="X377" s="6" t="s">
        <v>2</v>
      </c>
    </row>
    <row r="378" spans="1:24" ht="48" x14ac:dyDescent="0.2">
      <c r="A378" s="20" t="s">
        <v>1998</v>
      </c>
      <c r="B378" s="20" t="str">
        <f>VLOOKUP(A378, [1]!Table9[#All], 2, FALSE)</f>
        <v>Sidalcea oregana ssp. eximia</v>
      </c>
      <c r="C378" s="18" t="str">
        <f>VLOOKUP(A378, [1]!Table9[#All], 13, FALSE)</f>
        <v>meadows, conifer forest</v>
      </c>
      <c r="D378" s="17" t="str">
        <f>IF(ISNUMBER(SEARCH("1",VLOOKUP(A378, [1]!Table9[#All], 4, FALSE))), "Yes", "No")</f>
        <v>No</v>
      </c>
      <c r="E378" s="16" t="str">
        <f>VLOOKUP(A378, [1]!Table9[#All], 3, FALSE)</f>
        <v>Plant</v>
      </c>
      <c r="F378" s="15" t="str">
        <f>VLOOKUP(A378, [1]!Table9[#All], 26, FALSE)</f>
        <v>Formula</v>
      </c>
      <c r="G378" s="15" t="str">
        <f>IF(D378="No", "--",VLOOKUP(A378, [1]!Table9[#All], 25, FALSE))</f>
        <v>--</v>
      </c>
      <c r="H378" s="14" t="str">
        <f>IF(D378="No", "Not discussed on USFS. ", VLOOKUP(A378, [1]!Table9[#All], 24, FALSE))</f>
        <v xml:space="preserve">Not discussed on USFS. </v>
      </c>
      <c r="I378" s="14" t="str">
        <f>IF(NOT(ISBLANK(#REF!)),  "Pre-activity Survey Required", "")</f>
        <v>Pre-activity Survey Required</v>
      </c>
      <c r="J378" s="13" t="str">
        <f>IF(D378="No", "Not discussed on USFS. ", _xlfn.CONCAT(A378, " (", VLOOKUP(A378, [1]!Table9[#All], 11, FALSE), "; Habitat description: ", C378, ") - Within 1-mi of a CNDDB/SCE/USFS occurrence record (", VLOOKUP(A378, [1]!Table9[#All], 34, FALSE), "). " ))</f>
        <v xml:space="preserve">Not discussed on USFS. </v>
      </c>
      <c r="K378" s="10" t="str">
        <f>IF(D378="No", "-- ", VLOOKUP(A378, [1]!Table9[#All], 35, FALSE))</f>
        <v xml:space="preserve">-- </v>
      </c>
      <c r="L378" s="12" t="str">
        <f>IF(D378="No", "--", VLOOKUP(A378, [1]!Table9[#All], 28, FALSE))</f>
        <v>--</v>
      </c>
      <c r="M378" s="11" t="str">
        <f>IF(D378="No", "Not discussed on USFS. ", _xlfn.CONCAT(A378, " (", VLOOKUP(A378, [1]!Table9[#All], 11, FALSE), "; Habitat description: ", C378, ") - Within 1-mi of a CNDDB/SCE/USFS occurrence record (", VLOOKUP(A378, [1]!Table9[#All], 27, FALSE), "). " ))</f>
        <v xml:space="preserve">Not discussed on USFS. </v>
      </c>
      <c r="N378" s="10" t="str">
        <f>IF(D378="No", "-- ", VLOOKUP(A378, [1]!Table9[#All], 29, FALSE))</f>
        <v xml:space="preserve">-- </v>
      </c>
      <c r="O378" s="10" t="str">
        <f>IF(D378="No", "--", VLOOKUP(A378, [1]!Table9[#All], 30, FALSE))</f>
        <v>--</v>
      </c>
      <c r="P378" s="7" t="str">
        <f>IF(D378="No", "Not discussed on USFS. ", IF(VLOOKUP(A378, [1]!Table9[#All], 31, FALSE)="--", "--",  _xlfn.CONCAT(A378, " (", VLOOKUP(A378, [1]!Table9[#All], 11, FALSE), "; Habitat description: ", C378, ") - Within 1-mi of a CNDDB/SCE/USFS occurrence record (", VLOOKUP(A378, [1]!Table9[#All], 31, FALSE), "). " )))</f>
        <v xml:space="preserve">Not discussed on USFS. </v>
      </c>
      <c r="Q378" s="6" t="str">
        <f>IF(D378="No", "Not discussed on USFS. ", IF(VLOOKUP(A378, [1]!Table9[#All], 31, FALSE)="--", "--",  VLOOKUP(A378, [1]!Table9[#All], 32, FALSE)))</f>
        <v xml:space="preserve">Not discussed on USFS. </v>
      </c>
      <c r="R378" s="6" t="str">
        <f>IF(D378="No", "Not discussed on USFS. ", IF(VLOOKUP(A378, [1]!Table9[#All], 31, FALSE)="--", "--", VLOOKUP(A378, [1]!Table9[#All], 33, FALSE)))</f>
        <v xml:space="preserve">Not discussed on USFS. </v>
      </c>
      <c r="S378" s="9" t="s">
        <v>2</v>
      </c>
      <c r="T378" s="8" t="s">
        <v>2</v>
      </c>
      <c r="U378" s="8" t="s">
        <v>2</v>
      </c>
      <c r="V378" s="7" t="s">
        <v>2</v>
      </c>
      <c r="W378" s="6" t="s">
        <v>2</v>
      </c>
      <c r="X378" s="6" t="s">
        <v>2</v>
      </c>
    </row>
    <row r="379" spans="1:24" ht="60" x14ac:dyDescent="0.2">
      <c r="A379" s="20" t="s">
        <v>1997</v>
      </c>
      <c r="B379" s="20" t="str">
        <f>VLOOKUP(A379, [1]!Table9[#All], 2, FALSE)</f>
        <v>Oncorhynchus clarkii clarkii</v>
      </c>
      <c r="C379" s="18" t="str">
        <f>VLOOKUP(A379, [1]!Table9[#All], 13, FALSE)</f>
        <v>meadows, conifer forest</v>
      </c>
      <c r="D379" s="17" t="str">
        <f>IF(ISNUMBER(SEARCH("1",VLOOKUP(A379, [1]!Table9[#All], 4, FALSE))), "Yes", "No")</f>
        <v>Yes</v>
      </c>
      <c r="E379" s="16" t="str">
        <f>VLOOKUP(A379, [1]!Table9[#All], 3, FALSE)</f>
        <v>Fish</v>
      </c>
      <c r="F379" s="15" t="str">
        <f>VLOOKUP(A379, [1]!Table9[#All], 26, FALSE)</f>
        <v>Formula</v>
      </c>
      <c r="G379" s="15" t="str">
        <f>IF(D379="No", "--",VLOOKUP(A379, [1]!Table9[#All], 25, FALSE))</f>
        <v>25-ft</v>
      </c>
      <c r="H379" s="14" t="str">
        <f>IF(D379="No", "Not discussed on USFS. ", VLOOKUP(A379, [1]!Table9[#All], 24, FALSE))</f>
        <v>Only apply RPMs for the past 30 years (except SBNF), site age of record is older with suitable habitat within 25-ft. </v>
      </c>
      <c r="I379" s="14" t="str">
        <f>IF(NOT(ISBLANK(#REF!)),  "Pre-activity Survey Required", "")</f>
        <v>Pre-activity Survey Required</v>
      </c>
      <c r="J379" s="13" t="str">
        <f>IF(D379="No", "Not discussed on USFS. ", _xlfn.CONCAT(A379, " (", VLOOKUP(A379, [1]!Table9[#All], 11, FALSE), "; Habitat description: ", C379, ") - Within 1-mi of a CNDDB/SCE/USFS occurrence record (", VLOOKUP(A379, [1]!Table9[#All], 34, FALSE), "). " ))</f>
        <v xml:space="preserve">coast cutthroat trout (CDFW SSC; FSS; Habitat description: meadows, conifer forest) - Within 1-mi of a CNDDB/SCE/USFS occurrence record (unsuitable habitat). </v>
      </c>
      <c r="K379" s="10" t="str">
        <f>IF(D379="No", "-- ", VLOOKUP(A379, [1]!Table9[#All], 35, FALSE))</f>
        <v>Standard OMP BMPs.</v>
      </c>
      <c r="L379" s="12" t="str">
        <f>IF(D379="No", "--", VLOOKUP(A379, [1]!Table9[#All], 28, FALSE))</f>
        <v>IIB</v>
      </c>
      <c r="M379" s="11" t="str">
        <f>IF(D379="No", "Not discussed on USFS. ", _xlfn.CONCAT(A379, " (", VLOOKUP(A379, [1]!Table9[#All], 11, FALSE), "; Habitat description: ", C379, ") - Within 1-mi of a CNDDB/SCE/USFS occurrence record (", VLOOKUP(A379, [1]!Table9[#All], 27, FALSE), "). " ))</f>
        <v xml:space="preserve">coast cutthroat trout (CDFW SSC; FSS; Habitat description: meadows, conifer forest) - Within 1-mi of a CNDDB/SCE/USFS occurrence record (within 25 feet of aquatic habitat). </v>
      </c>
      <c r="N379" s="10" t="str">
        <f>IF(D379="No", "-- ", VLOOKUP(A379, [1]!Table9[#All], 29, FALSE))</f>
        <v xml:space="preserve">General Measures and Standard OMP BMPs. </v>
      </c>
      <c r="O379" s="10" t="str">
        <f>IF(D379="No", "--", VLOOKUP(A379, [1]!Table9[#All], 30, FALSE))</f>
        <v xml:space="preserve">General Measures and Standard OMP BMPs. </v>
      </c>
      <c r="P379" s="7" t="str">
        <f>IF(D379="No", "Not discussed on USFS. ", IF(VLOOKUP(A379, [1]!Table9[#All], 31, FALSE)="--", "--",  _xlfn.CONCAT(A379, " (", VLOOKUP(A379, [1]!Table9[#All], 11, FALSE), "; Habitat description: ", C379, ") - Within 1-mi of a CNDDB/SCE/USFS occurrence record (", VLOOKUP(A379, [1]!Table9[#All], 31, FALSE), "). " )))</f>
        <v xml:space="preserve">coast cutthroat trout (CDFW SSC; FSS; Habitat description: meadows, conifer forest) - Within 1-mi of a CNDDB/SCE/USFS occurrence record (not within 25 feet of aquatic habitat). </v>
      </c>
      <c r="Q379" s="6" t="str">
        <f>IF(D379="No", "Not discussed on USFS. ", IF(VLOOKUP(A379, [1]!Table9[#All], 31, FALSE)="--", "--",  VLOOKUP(A379, [1]!Table9[#All], 32, FALSE)))</f>
        <v xml:space="preserve">Standard OMP BMPs. </v>
      </c>
      <c r="R379" s="6" t="str">
        <f>IF(D379="No", "Not discussed on USFS. ", IF(VLOOKUP(A379, [1]!Table9[#All], 31, FALSE)="--", "--", VLOOKUP(A379, [1]!Table9[#All], 33, FALSE)))</f>
        <v xml:space="preserve">Implement Standard Environmental Requirements. </v>
      </c>
      <c r="S379" s="9" t="s">
        <v>2</v>
      </c>
      <c r="T379" s="8" t="s">
        <v>2</v>
      </c>
      <c r="U379" s="8" t="s">
        <v>2</v>
      </c>
      <c r="V379" s="7" t="s">
        <v>2</v>
      </c>
      <c r="W379" s="6" t="s">
        <v>2</v>
      </c>
      <c r="X379" s="6" t="s">
        <v>2</v>
      </c>
    </row>
    <row r="380" spans="1:24" ht="48" x14ac:dyDescent="0.2">
      <c r="A380" s="20" t="s">
        <v>1996</v>
      </c>
      <c r="B380" s="20" t="str">
        <f>VLOOKUP(A380, [1]!Table9[#All], 2, FALSE)</f>
        <v>Erythronium revolutum</v>
      </c>
      <c r="C380" s="18" t="str">
        <f>VLOOKUP(A380, [1]!Table9[#All], 13, FALSE)</f>
        <v>streambanks, wet places in woodland</v>
      </c>
      <c r="D380" s="17" t="str">
        <f>IF(ISNUMBER(SEARCH("1",VLOOKUP(A380, [1]!Table9[#All], 4, FALSE))), "Yes", "No")</f>
        <v>No</v>
      </c>
      <c r="E380" s="16" t="str">
        <f>VLOOKUP(A380, [1]!Table9[#All], 3, FALSE)</f>
        <v>Plant</v>
      </c>
      <c r="F380" s="15" t="str">
        <f>VLOOKUP(A380, [1]!Table9[#All], 26, FALSE)</f>
        <v>Formula</v>
      </c>
      <c r="G380" s="15" t="str">
        <f>IF(D380="No", "--",VLOOKUP(A380, [1]!Table9[#All], 25, FALSE))</f>
        <v>--</v>
      </c>
      <c r="H380" s="14" t="str">
        <f>IF(D380="No", "Not discussed on USFS. ", VLOOKUP(A380, [1]!Table9[#All], 24, FALSE))</f>
        <v xml:space="preserve">Not discussed on USFS. </v>
      </c>
      <c r="I380" s="14" t="str">
        <f>IF(NOT(ISBLANK(#REF!)),  "Pre-activity Survey Required", "")</f>
        <v>Pre-activity Survey Required</v>
      </c>
      <c r="J380" s="13" t="str">
        <f>IF(D380="No", "Not discussed on USFS. ", _xlfn.CONCAT(A380, " (", VLOOKUP(A380, [1]!Table9[#All], 11, FALSE), "; Habitat description: ", C380, ") - Within 1-mi of a CNDDB/SCE/USFS occurrence record (", VLOOKUP(A380, [1]!Table9[#All], 34, FALSE), "). " ))</f>
        <v xml:space="preserve">Not discussed on USFS. </v>
      </c>
      <c r="K380" s="10" t="str">
        <f>IF(D380="No", "-- ", VLOOKUP(A380, [1]!Table9[#All], 35, FALSE))</f>
        <v xml:space="preserve">-- </v>
      </c>
      <c r="L380" s="12" t="str">
        <f>IF(D380="No", "--", VLOOKUP(A380, [1]!Table9[#All], 28, FALSE))</f>
        <v>--</v>
      </c>
      <c r="M380" s="11" t="str">
        <f>IF(D380="No", "Not discussed on USFS. ", _xlfn.CONCAT(A380, " (", VLOOKUP(A380, [1]!Table9[#All], 11, FALSE), "; Habitat description: ", C380, ") - Within 1-mi of a CNDDB/SCE/USFS occurrence record (", VLOOKUP(A380, [1]!Table9[#All], 27, FALSE), "). " ))</f>
        <v xml:space="preserve">Not discussed on USFS. </v>
      </c>
      <c r="N380" s="10" t="str">
        <f>IF(D380="No", "-- ", VLOOKUP(A380, [1]!Table9[#All], 29, FALSE))</f>
        <v xml:space="preserve">-- </v>
      </c>
      <c r="O380" s="10" t="str">
        <f>IF(D380="No", "--", VLOOKUP(A380, [1]!Table9[#All], 30, FALSE))</f>
        <v>--</v>
      </c>
      <c r="P380" s="7" t="str">
        <f>IF(D380="No", "Not discussed on USFS. ", IF(VLOOKUP(A380, [1]!Table9[#All], 31, FALSE)="--", "--",  _xlfn.CONCAT(A380, " (", VLOOKUP(A380, [1]!Table9[#All], 11, FALSE), "; Habitat description: ", C380, ") - Within 1-mi of a CNDDB/SCE/USFS occurrence record (", VLOOKUP(A380, [1]!Table9[#All], 31, FALSE), "). " )))</f>
        <v xml:space="preserve">Not discussed on USFS. </v>
      </c>
      <c r="Q380" s="6" t="str">
        <f>IF(D380="No", "Not discussed on USFS. ", IF(VLOOKUP(A380, [1]!Table9[#All], 31, FALSE)="--", "--",  VLOOKUP(A380, [1]!Table9[#All], 32, FALSE)))</f>
        <v xml:space="preserve">Not discussed on USFS. </v>
      </c>
      <c r="R380" s="6" t="str">
        <f>IF(D380="No", "Not discussed on USFS. ", IF(VLOOKUP(A380, [1]!Table9[#All], 31, FALSE)="--", "--", VLOOKUP(A380, [1]!Table9[#All], 33, FALSE)))</f>
        <v xml:space="preserve">Not discussed on USFS. </v>
      </c>
      <c r="S380" s="9" t="s">
        <v>2</v>
      </c>
      <c r="T380" s="8" t="s">
        <v>2</v>
      </c>
      <c r="U380" s="8" t="s">
        <v>2</v>
      </c>
      <c r="V380" s="7" t="s">
        <v>2</v>
      </c>
      <c r="W380" s="6" t="s">
        <v>2</v>
      </c>
      <c r="X380" s="6" t="s">
        <v>2</v>
      </c>
    </row>
    <row r="381" spans="1:24" ht="112" x14ac:dyDescent="0.2">
      <c r="A381" s="20" t="s">
        <v>1995</v>
      </c>
      <c r="B381" s="20" t="str">
        <f>VLOOKUP(A381, [1]!Table9[#All], 2, FALSE)</f>
        <v>Phrynosoma blainvillii</v>
      </c>
      <c r="C381" s="18" t="str">
        <f>VLOOKUP(A381, [1]!Table9[#All], 13, FALSE)</f>
        <v xml:space="preserve">open or sandy patches in grasslands, conifer forest, woodlands, scrublands, dunes, washes, and along road shoulder </v>
      </c>
      <c r="D381" s="17" t="str">
        <f>IF(ISNUMBER(SEARCH("1",VLOOKUP(A381, [1]!Table9[#All], 4, FALSE))), "Yes", "No")</f>
        <v>Yes</v>
      </c>
      <c r="E381" s="16" t="str">
        <f>VLOOKUP(A381, [1]!Table9[#All], 3, FALSE)</f>
        <v>Reptile</v>
      </c>
      <c r="F381" s="15" t="str">
        <f>VLOOKUP(A381, [1]!Table9[#All], 26, FALSE)</f>
        <v>Formula</v>
      </c>
      <c r="G381" s="15" t="str">
        <f>IF(D381="No", "--",VLOOKUP(A381, [1]!Table9[#All], 25, FALSE))</f>
        <v>Work area</v>
      </c>
      <c r="H381" s="14" t="str">
        <f>IF(D381="No", "Not discussed on USFS. ", VLOOKUP(A381, [1]!Table9[#All], 24, FALSE))</f>
        <v>--</v>
      </c>
      <c r="I381" s="14" t="str">
        <f>IF(NOT(ISBLANK(#REF!)),  "Pre-activity Survey Required", "")</f>
        <v>Pre-activity Survey Required</v>
      </c>
      <c r="J381" s="13" t="str">
        <f>IF(D381="No", "Not discussed on USFS. ", _xlfn.CONCAT(A381, " (", VLOOKUP(A381, [1]!Table9[#All], 11, FALSE), "; Habitat description: ", C381, ") - Within 1-mi of a CNDDB/SCE/USFS occurrence record (", VLOOKUP(A381, [1]!Table9[#All], 34, FALSE), "). " ))</f>
        <v xml:space="preserve">coast horned lizard (CDFW SSC; SBNF:WL; BLM:S; Habitat description: open or sandy patches in grasslands, conifer forest, woodlands, scrublands, dunes, washes, and along road shoulder ) - Within 1-mi of a CNDDB/SCE/USFS occurrence record (unsuitable habitat). </v>
      </c>
      <c r="K381" s="10" t="str">
        <f>IF(D381="No", "-- ", VLOOKUP(A381, [1]!Table9[#All], 35, FALSE))</f>
        <v>Standard OMP BMPs.</v>
      </c>
      <c r="L381" s="12" t="str">
        <f>IF(D381="No", "--", VLOOKUP(A381, [1]!Table9[#All], 28, FALSE))</f>
        <v>IIB</v>
      </c>
      <c r="M381" s="11" t="str">
        <f>IF(D381="No", "Not discussed on USFS. ", _xlfn.CONCAT(A381, " (", VLOOKUP(A381, [1]!Table9[#All], 11, FALSE), "; Habitat description: ", C381, ") - Within 1-mi of a CNDDB/SCE/USFS occurrence record (", VLOOKUP(A381, [1]!Table9[#All], 27, FALSE), "). " ))</f>
        <v xml:space="preserve">coast horned lizard (CDFW SSC; SBNF:WL; BLM:S; Habitat description: open or sandy patches in grasslands, conifer forest, woodlands, scrublands, dunes, washes, and along road shoulder ) - Within 1-mi of a CNDDB/SCE/USFS occurrence record (habitat present). </v>
      </c>
      <c r="N381" s="10" t="str">
        <f>IF(D381="No", "-- ", VLOOKUP(A381, [1]!Table9[#All], 29, FALSE))</f>
        <v xml:space="preserve">Biological Pre-activity Survey (coast horned lizard; 
General Measures and Standard OMP BMPs. </v>
      </c>
      <c r="O381" s="10" t="str">
        <f>IF(D381="No", "--", VLOOKUP(A381, [1]!Table9[#All], 30, FALSE))</f>
        <v xml:space="preserve">Biological Pre-activity Survey (coast horned lizard): A biological survey is required. 
General Measures and Standard OMP BMPs. </v>
      </c>
      <c r="P381" s="7" t="str">
        <f>IF(D381="No", "Not discussed on USFS. ", IF(VLOOKUP(A381, [1]!Table9[#All], 31, FALSE)="--", "--",  _xlfn.CONCAT(A381, " (", VLOOKUP(A381, [1]!Table9[#All], 11, FALSE), "; Habitat description: ", C381, ") - Within 1-mi of a CNDDB/SCE/USFS occurrence record (", VLOOKUP(A381, [1]!Table9[#All], 31, FALSE), "). " )))</f>
        <v>--</v>
      </c>
      <c r="Q381" s="6" t="str">
        <f>IF(D381="No", "Not discussed on USFS. ", IF(VLOOKUP(A381, [1]!Table9[#All], 31, FALSE)="--", "--",  VLOOKUP(A381, [1]!Table9[#All], 32, FALSE)))</f>
        <v>--</v>
      </c>
      <c r="R381" s="6" t="str">
        <f>IF(D381="No", "Not discussed on USFS. ", IF(VLOOKUP(A381, [1]!Table9[#All], 31, FALSE)="--", "--", VLOOKUP(A381, [1]!Table9[#All], 33, FALSE)))</f>
        <v>--</v>
      </c>
      <c r="S381" s="9" t="s">
        <v>2</v>
      </c>
      <c r="T381" s="8" t="s">
        <v>2</v>
      </c>
      <c r="U381" s="8" t="s">
        <v>2</v>
      </c>
      <c r="V381" s="7" t="s">
        <v>2</v>
      </c>
      <c r="W381" s="6" t="s">
        <v>2</v>
      </c>
      <c r="X381" s="6" t="s">
        <v>2</v>
      </c>
    </row>
    <row r="382" spans="1:24" ht="64" x14ac:dyDescent="0.2">
      <c r="A382" s="20" t="s">
        <v>1994</v>
      </c>
      <c r="B382" s="20" t="str">
        <f>VLOOKUP(A382, [1]!Table9[#All], 2, FALSE)</f>
        <v>Lilium maritimum</v>
      </c>
      <c r="C382" s="18" t="str">
        <f>VLOOKUP(A382, [1]!Table9[#All], 13, FALSE)</f>
        <v>coastal prairie or scrub, peatland, openings in conifer forest</v>
      </c>
      <c r="D382" s="17" t="str">
        <f>IF(ISNUMBER(SEARCH("1",VLOOKUP(A382, [1]!Table9[#All], 4, FALSE))), "Yes", "No")</f>
        <v>No</v>
      </c>
      <c r="E382" s="16" t="str">
        <f>VLOOKUP(A382, [1]!Table9[#All], 3, FALSE)</f>
        <v>Plant</v>
      </c>
      <c r="F382" s="15" t="str">
        <f>VLOOKUP(A382, [1]!Table9[#All], 26, FALSE)</f>
        <v>Formula</v>
      </c>
      <c r="G382" s="15" t="str">
        <f>IF(D382="No", "--",VLOOKUP(A382, [1]!Table9[#All], 25, FALSE))</f>
        <v>--</v>
      </c>
      <c r="H382" s="14" t="str">
        <f>IF(D382="No", "Not discussed on USFS. ", VLOOKUP(A382, [1]!Table9[#All], 24, FALSE))</f>
        <v xml:space="preserve">Not discussed on USFS. </v>
      </c>
      <c r="I382" s="14" t="str">
        <f>IF(NOT(ISBLANK(#REF!)),  "Pre-activity Survey Required", "")</f>
        <v>Pre-activity Survey Required</v>
      </c>
      <c r="J382" s="13" t="str">
        <f>IF(D382="No", "Not discussed on USFS. ", _xlfn.CONCAT(A382, " (", VLOOKUP(A382, [1]!Table9[#All], 11, FALSE), "; Habitat description: ", C382, ") - Within 1-mi of a CNDDB/SCE/USFS occurrence record (", VLOOKUP(A382, [1]!Table9[#All], 34, FALSE), "). " ))</f>
        <v xml:space="preserve">Not discussed on USFS. </v>
      </c>
      <c r="K382" s="10" t="str">
        <f>IF(D382="No", "-- ", VLOOKUP(A382, [1]!Table9[#All], 35, FALSE))</f>
        <v xml:space="preserve">-- </v>
      </c>
      <c r="L382" s="12" t="str">
        <f>IF(D382="No", "--", VLOOKUP(A382, [1]!Table9[#All], 28, FALSE))</f>
        <v>--</v>
      </c>
      <c r="M382" s="11" t="str">
        <f>IF(D382="No", "Not discussed on USFS. ", _xlfn.CONCAT(A382, " (", VLOOKUP(A382, [1]!Table9[#All], 11, FALSE), "; Habitat description: ", C382, ") - Within 1-mi of a CNDDB/SCE/USFS occurrence record (", VLOOKUP(A382, [1]!Table9[#All], 27, FALSE), "). " ))</f>
        <v xml:space="preserve">Not discussed on USFS. </v>
      </c>
      <c r="N382" s="10" t="str">
        <f>IF(D382="No", "-- ", VLOOKUP(A382, [1]!Table9[#All], 29, FALSE))</f>
        <v xml:space="preserve">-- </v>
      </c>
      <c r="O382" s="10" t="str">
        <f>IF(D382="No", "--", VLOOKUP(A382, [1]!Table9[#All], 30, FALSE))</f>
        <v>--</v>
      </c>
      <c r="P382" s="7" t="str">
        <f>IF(D382="No", "Not discussed on USFS. ", IF(VLOOKUP(A382, [1]!Table9[#All], 31, FALSE)="--", "--",  _xlfn.CONCAT(A382, " (", VLOOKUP(A382, [1]!Table9[#All], 11, FALSE), "; Habitat description: ", C382, ") - Within 1-mi of a CNDDB/SCE/USFS occurrence record (", VLOOKUP(A382, [1]!Table9[#All], 31, FALSE), "). " )))</f>
        <v xml:space="preserve">Not discussed on USFS. </v>
      </c>
      <c r="Q382" s="6" t="str">
        <f>IF(D382="No", "Not discussed on USFS. ", IF(VLOOKUP(A382, [1]!Table9[#All], 31, FALSE)="--", "--",  VLOOKUP(A382, [1]!Table9[#All], 32, FALSE)))</f>
        <v xml:space="preserve">Not discussed on USFS. </v>
      </c>
      <c r="R382" s="6" t="str">
        <f>IF(D382="No", "Not discussed on USFS. ", IF(VLOOKUP(A382, [1]!Table9[#All], 31, FALSE)="--", "--", VLOOKUP(A382, [1]!Table9[#All], 33, FALSE)))</f>
        <v xml:space="preserve">Not discussed on USFS. </v>
      </c>
      <c r="S382" s="9" t="s">
        <v>2</v>
      </c>
      <c r="T382" s="8" t="s">
        <v>2</v>
      </c>
      <c r="U382" s="8" t="s">
        <v>2</v>
      </c>
      <c r="V382" s="7" t="s">
        <v>2</v>
      </c>
      <c r="W382" s="6" t="s">
        <v>2</v>
      </c>
      <c r="X382" s="6" t="s">
        <v>2</v>
      </c>
    </row>
    <row r="383" spans="1:24" ht="64" x14ac:dyDescent="0.2">
      <c r="A383" s="20" t="s">
        <v>1993</v>
      </c>
      <c r="B383" s="20" t="str">
        <f>VLOOKUP(A383, [1]!Table9[#All], 2, FALSE)</f>
        <v>Salvadora hexalepis virgultea</v>
      </c>
      <c r="C383" s="18" t="str">
        <f>VLOOKUP(A383, [1]!Table9[#All], 13, FALSE)</f>
        <v>semi-arid brushy areas and chaparral in canyons, rocky hillsides, and plains</v>
      </c>
      <c r="D383" s="17" t="str">
        <f>IF(ISNUMBER(SEARCH("1",VLOOKUP(A383, [1]!Table9[#All], 4, FALSE))), "Yes", "No")</f>
        <v>No</v>
      </c>
      <c r="E383" s="16" t="str">
        <f>VLOOKUP(A383, [1]!Table9[#All], 3, FALSE)</f>
        <v>Reptile</v>
      </c>
      <c r="F383" s="15" t="str">
        <f>VLOOKUP(A383, [1]!Table9[#All], 26, FALSE)</f>
        <v>Formula</v>
      </c>
      <c r="G383" s="15" t="str">
        <f>IF(D383="No", "--",VLOOKUP(A383, [1]!Table9[#All], 25, FALSE))</f>
        <v>--</v>
      </c>
      <c r="H383" s="14" t="str">
        <f>IF(D383="No", "Not discussed on USFS. ", VLOOKUP(A383, [1]!Table9[#All], 24, FALSE))</f>
        <v xml:space="preserve">Not discussed on USFS. </v>
      </c>
      <c r="I383" s="14" t="str">
        <f>IF(NOT(ISBLANK(#REF!)),  "Pre-activity Survey Required", "")</f>
        <v>Pre-activity Survey Required</v>
      </c>
      <c r="J383" s="13" t="str">
        <f>IF(D383="No", "Not discussed on USFS. ", _xlfn.CONCAT(A383, " (", VLOOKUP(A383, [1]!Table9[#All], 11, FALSE), "; Habitat description: ", C383, ") - Within 1-mi of a CNDDB/SCE/USFS occurrence record (", VLOOKUP(A383, [1]!Table9[#All], 34, FALSE), "). " ))</f>
        <v xml:space="preserve">Not discussed on USFS. </v>
      </c>
      <c r="K383" s="10" t="str">
        <f>IF(D383="No", "-- ", VLOOKUP(A383, [1]!Table9[#All], 35, FALSE))</f>
        <v xml:space="preserve">-- </v>
      </c>
      <c r="L383" s="12" t="str">
        <f>IF(D383="No", "--", VLOOKUP(A383, [1]!Table9[#All], 28, FALSE))</f>
        <v>--</v>
      </c>
      <c r="M383" s="11" t="str">
        <f>IF(D383="No", "Not discussed on USFS. ", _xlfn.CONCAT(A383, " (", VLOOKUP(A383, [1]!Table9[#All], 11, FALSE), "; Habitat description: ", C383, ") - Within 1-mi of a CNDDB/SCE/USFS occurrence record (", VLOOKUP(A383, [1]!Table9[#All], 27, FALSE), "). " ))</f>
        <v xml:space="preserve">Not discussed on USFS. </v>
      </c>
      <c r="N383" s="10" t="str">
        <f>IF(D383="No", "-- ", VLOOKUP(A383, [1]!Table9[#All], 29, FALSE))</f>
        <v xml:space="preserve">-- </v>
      </c>
      <c r="O383" s="10" t="str">
        <f>IF(D383="No", "--", VLOOKUP(A383, [1]!Table9[#All], 30, FALSE))</f>
        <v>--</v>
      </c>
      <c r="P383" s="7" t="str">
        <f>IF(D383="No", "Not discussed on USFS. ", IF(VLOOKUP(A383, [1]!Table9[#All], 31, FALSE)="--", "--",  _xlfn.CONCAT(A383, " (", VLOOKUP(A383, [1]!Table9[#All], 11, FALSE), "; Habitat description: ", C383, ") - Within 1-mi of a CNDDB/SCE/USFS occurrence record (", VLOOKUP(A383, [1]!Table9[#All], 31, FALSE), "). " )))</f>
        <v xml:space="preserve">Not discussed on USFS. </v>
      </c>
      <c r="Q383" s="6" t="str">
        <f>IF(D383="No", "Not discussed on USFS. ", IF(VLOOKUP(A383, [1]!Table9[#All], 31, FALSE)="--", "--",  VLOOKUP(A383, [1]!Table9[#All], 32, FALSE)))</f>
        <v xml:space="preserve">Not discussed on USFS. </v>
      </c>
      <c r="R383" s="6" t="str">
        <f>IF(D383="No", "Not discussed on USFS. ", IF(VLOOKUP(A383, [1]!Table9[#All], 31, FALSE)="--", "--", VLOOKUP(A383, [1]!Table9[#All], 33, FALSE)))</f>
        <v xml:space="preserve">Not discussed on USFS. </v>
      </c>
      <c r="S383" s="9" t="s">
        <v>2</v>
      </c>
      <c r="T383" s="8" t="s">
        <v>2</v>
      </c>
      <c r="U383" s="8" t="s">
        <v>2</v>
      </c>
      <c r="V383" s="7" t="s">
        <v>2</v>
      </c>
      <c r="W383" s="6" t="s">
        <v>2</v>
      </c>
      <c r="X383" s="6" t="s">
        <v>2</v>
      </c>
    </row>
    <row r="384" spans="1:24" ht="48" x14ac:dyDescent="0.2">
      <c r="A384" s="20" t="s">
        <v>1992</v>
      </c>
      <c r="B384" s="20" t="str">
        <f>VLOOKUP(A384, [1]!Table9[#All], 2, FALSE)</f>
        <v>Lomatium martindalei</v>
      </c>
      <c r="C384" s="18" t="str">
        <f>VLOOKUP(A384, [1]!Table9[#All], 13, FALSE)</f>
        <v>conifer forest, rocks, meadows, coastal bluffs</v>
      </c>
      <c r="D384" s="17" t="str">
        <f>IF(ISNUMBER(SEARCH("1",VLOOKUP(A384, [1]!Table9[#All], 4, FALSE))), "Yes", "No")</f>
        <v>No</v>
      </c>
      <c r="E384" s="16" t="str">
        <f>VLOOKUP(A384, [1]!Table9[#All], 3, FALSE)</f>
        <v>Plant</v>
      </c>
      <c r="F384" s="15" t="str">
        <f>VLOOKUP(A384, [1]!Table9[#All], 26, FALSE)</f>
        <v>Formula</v>
      </c>
      <c r="G384" s="15" t="str">
        <f>IF(D384="No", "--",VLOOKUP(A384, [1]!Table9[#All], 25, FALSE))</f>
        <v>--</v>
      </c>
      <c r="H384" s="14" t="str">
        <f>IF(D384="No", "Not discussed on USFS. ", VLOOKUP(A384, [1]!Table9[#All], 24, FALSE))</f>
        <v xml:space="preserve">Not discussed on USFS. </v>
      </c>
      <c r="I384" s="14" t="str">
        <f>IF(NOT(ISBLANK(#REF!)),  "Pre-activity Survey Required", "")</f>
        <v>Pre-activity Survey Required</v>
      </c>
      <c r="J384" s="13" t="str">
        <f>IF(D384="No", "Not discussed on USFS. ", _xlfn.CONCAT(A384, " (", VLOOKUP(A384, [1]!Table9[#All], 11, FALSE), "; Habitat description: ", C384, ") - Within 1-mi of a CNDDB/SCE/USFS occurrence record (", VLOOKUP(A384, [1]!Table9[#All], 34, FALSE), "). " ))</f>
        <v xml:space="preserve">Not discussed on USFS. </v>
      </c>
      <c r="K384" s="10" t="str">
        <f>IF(D384="No", "-- ", VLOOKUP(A384, [1]!Table9[#All], 35, FALSE))</f>
        <v xml:space="preserve">-- </v>
      </c>
      <c r="L384" s="12" t="str">
        <f>IF(D384="No", "--", VLOOKUP(A384, [1]!Table9[#All], 28, FALSE))</f>
        <v>--</v>
      </c>
      <c r="M384" s="11" t="str">
        <f>IF(D384="No", "Not discussed on USFS. ", _xlfn.CONCAT(A384, " (", VLOOKUP(A384, [1]!Table9[#All], 11, FALSE), "; Habitat description: ", C384, ") - Within 1-mi of a CNDDB/SCE/USFS occurrence record (", VLOOKUP(A384, [1]!Table9[#All], 27, FALSE), "). " ))</f>
        <v xml:space="preserve">Not discussed on USFS. </v>
      </c>
      <c r="N384" s="10" t="str">
        <f>IF(D384="No", "-- ", VLOOKUP(A384, [1]!Table9[#All], 29, FALSE))</f>
        <v xml:space="preserve">-- </v>
      </c>
      <c r="O384" s="10" t="str">
        <f>IF(D384="No", "--", VLOOKUP(A384, [1]!Table9[#All], 30, FALSE))</f>
        <v>--</v>
      </c>
      <c r="P384" s="7" t="str">
        <f>IF(D384="No", "Not discussed on USFS. ", IF(VLOOKUP(A384, [1]!Table9[#All], 31, FALSE)="--", "--",  _xlfn.CONCAT(A384, " (", VLOOKUP(A384, [1]!Table9[#All], 11, FALSE), "; Habitat description: ", C384, ") - Within 1-mi of a CNDDB/SCE/USFS occurrence record (", VLOOKUP(A384, [1]!Table9[#All], 31, FALSE), "). " )))</f>
        <v xml:space="preserve">Not discussed on USFS. </v>
      </c>
      <c r="Q384" s="6" t="str">
        <f>IF(D384="No", "Not discussed on USFS. ", IF(VLOOKUP(A384, [1]!Table9[#All], 31, FALSE)="--", "--",  VLOOKUP(A384, [1]!Table9[#All], 32, FALSE)))</f>
        <v xml:space="preserve">Not discussed on USFS. </v>
      </c>
      <c r="R384" s="6" t="str">
        <f>IF(D384="No", "Not discussed on USFS. ", IF(VLOOKUP(A384, [1]!Table9[#All], 31, FALSE)="--", "--", VLOOKUP(A384, [1]!Table9[#All], 33, FALSE)))</f>
        <v xml:space="preserve">Not discussed on USFS. </v>
      </c>
      <c r="S384" s="9" t="s">
        <v>2</v>
      </c>
      <c r="T384" s="8" t="s">
        <v>2</v>
      </c>
      <c r="U384" s="8" t="s">
        <v>2</v>
      </c>
      <c r="V384" s="7" t="s">
        <v>2</v>
      </c>
      <c r="W384" s="6" t="s">
        <v>2</v>
      </c>
      <c r="X384" s="6" t="s">
        <v>2</v>
      </c>
    </row>
    <row r="385" spans="1:24" ht="48" x14ac:dyDescent="0.2">
      <c r="A385" s="20" t="s">
        <v>1991</v>
      </c>
      <c r="B385" s="20" t="str">
        <f>VLOOKUP(A385, [1]!Table9[#All], 2, FALSE)</f>
        <v>Taricha torosa</v>
      </c>
      <c r="C385" s="18" t="str">
        <f>VLOOKUP(A385, [1]!Table9[#All], 13, FALSE)</f>
        <v>chaparral, oak woodland, and grasslands</v>
      </c>
      <c r="D385" s="17" t="str">
        <f>IF(ISNUMBER(SEARCH("1",VLOOKUP(A385, [1]!Table9[#All], 4, FALSE))), "Yes", "No")</f>
        <v>No</v>
      </c>
      <c r="E385" s="16" t="str">
        <f>VLOOKUP(A385, [1]!Table9[#All], 3, FALSE)</f>
        <v>Amphibian</v>
      </c>
      <c r="F385" s="15" t="str">
        <f>VLOOKUP(A385, [1]!Table9[#All], 26, FALSE)</f>
        <v>Formula</v>
      </c>
      <c r="G385" s="15" t="str">
        <f>IF(D385="No", "--",VLOOKUP(A385, [1]!Table9[#All], 25, FALSE))</f>
        <v>--</v>
      </c>
      <c r="H385" s="14" t="str">
        <f>IF(D385="No", "Not discussed on USFS. ", VLOOKUP(A385, [1]!Table9[#All], 24, FALSE))</f>
        <v xml:space="preserve">Not discussed on USFS. </v>
      </c>
      <c r="I385" s="14" t="str">
        <f>IF(NOT(ISBLANK(#REF!)),  "Pre-activity Survey Required", "")</f>
        <v>Pre-activity Survey Required</v>
      </c>
      <c r="J385" s="13" t="str">
        <f>IF(D385="No", "Not discussed on USFS. ", _xlfn.CONCAT(A385, " (", VLOOKUP(A385, [1]!Table9[#All], 11, FALSE), "; Habitat description: ", C385, ") - Within 1-mi of a CNDDB/SCE/USFS occurrence record (", VLOOKUP(A385, [1]!Table9[#All], 34, FALSE), "). " ))</f>
        <v xml:space="preserve">Not discussed on USFS. </v>
      </c>
      <c r="K385" s="10" t="str">
        <f>IF(D385="No", "-- ", VLOOKUP(A385, [1]!Table9[#All], 35, FALSE))</f>
        <v xml:space="preserve">-- </v>
      </c>
      <c r="L385" s="12" t="str">
        <f>IF(D385="No", "--", VLOOKUP(A385, [1]!Table9[#All], 28, FALSE))</f>
        <v>--</v>
      </c>
      <c r="M385" s="11" t="str">
        <f>IF(D385="No", "Not discussed on USFS. ", _xlfn.CONCAT(A385, " (", VLOOKUP(A385, [1]!Table9[#All], 11, FALSE), "; Habitat description: ", C385, ") - Within 1-mi of a CNDDB/SCE/USFS occurrence record (", VLOOKUP(A385, [1]!Table9[#All], 27, FALSE), "). " ))</f>
        <v xml:space="preserve">Not discussed on USFS. </v>
      </c>
      <c r="N385" s="10" t="str">
        <f>IF(D385="No", "-- ", VLOOKUP(A385, [1]!Table9[#All], 29, FALSE))</f>
        <v xml:space="preserve">-- </v>
      </c>
      <c r="O385" s="10" t="str">
        <f>IF(D385="No", "--", VLOOKUP(A385, [1]!Table9[#All], 30, FALSE))</f>
        <v>--</v>
      </c>
      <c r="P385" s="7" t="str">
        <f>IF(D385="No", "Not discussed on USFS. ", IF(VLOOKUP(A385, [1]!Table9[#All], 31, FALSE)="--", "--",  _xlfn.CONCAT(A385, " (", VLOOKUP(A385, [1]!Table9[#All], 11, FALSE), "; Habitat description: ", C385, ") - Within 1-mi of a CNDDB/SCE/USFS occurrence record (", VLOOKUP(A385, [1]!Table9[#All], 31, FALSE), "). " )))</f>
        <v xml:space="preserve">Not discussed on USFS. </v>
      </c>
      <c r="Q385" s="6" t="str">
        <f>IF(D385="No", "Not discussed on USFS. ", IF(VLOOKUP(A385, [1]!Table9[#All], 31, FALSE)="--", "--",  VLOOKUP(A385, [1]!Table9[#All], 32, FALSE)))</f>
        <v xml:space="preserve">Not discussed on USFS. </v>
      </c>
      <c r="R385" s="6" t="str">
        <f>IF(D385="No", "Not discussed on USFS. ", IF(VLOOKUP(A385, [1]!Table9[#All], 31, FALSE)="--", "--", VLOOKUP(A385, [1]!Table9[#All], 33, FALSE)))</f>
        <v xml:space="preserve">Not discussed on USFS. </v>
      </c>
      <c r="S385" s="9" t="s">
        <v>2</v>
      </c>
      <c r="T385" s="8" t="s">
        <v>2</v>
      </c>
      <c r="U385" s="8" t="s">
        <v>2</v>
      </c>
      <c r="V385" s="7" t="s">
        <v>2</v>
      </c>
      <c r="W385" s="6" t="s">
        <v>2</v>
      </c>
      <c r="X385" s="6" t="s">
        <v>2</v>
      </c>
    </row>
    <row r="386" spans="1:24" ht="64" x14ac:dyDescent="0.2">
      <c r="A386" s="20" t="s">
        <v>1990</v>
      </c>
      <c r="B386" s="20" t="str">
        <f>VLOOKUP(A386, [1]!Table9[#All], 2, FALSE)</f>
        <v>Nemacaulis denudata var. denudata</v>
      </c>
      <c r="C386" s="18" t="str">
        <f>VLOOKUP(A386, [1]!Table9[#All], 13, FALSE)</f>
        <v>dunes, beaches</v>
      </c>
      <c r="D386" s="17" t="str">
        <f>IF(ISNUMBER(SEARCH("1",VLOOKUP(A386, [1]!Table9[#All], 4, FALSE))), "Yes", "No")</f>
        <v>No</v>
      </c>
      <c r="E386" s="16" t="str">
        <f>VLOOKUP(A386, [1]!Table9[#All], 3, FALSE)</f>
        <v>Plant</v>
      </c>
      <c r="F386" s="15" t="str">
        <f>VLOOKUP(A386, [1]!Table9[#All], 26, FALSE)</f>
        <v>Formula</v>
      </c>
      <c r="G386" s="15" t="str">
        <f>IF(D386="No", "--",VLOOKUP(A386, [1]!Table9[#All], 25, FALSE))</f>
        <v>--</v>
      </c>
      <c r="H386" s="14" t="str">
        <f>IF(D386="No", "Not discussed on USFS. ", VLOOKUP(A386, [1]!Table9[#All], 24, FALSE))</f>
        <v xml:space="preserve">Not discussed on USFS. </v>
      </c>
      <c r="I386" s="14" t="str">
        <f>IF(NOT(ISBLANK(#REF!)),  "Pre-activity Survey Required", "")</f>
        <v>Pre-activity Survey Required</v>
      </c>
      <c r="J386" s="13" t="str">
        <f>IF(D386="No", "Not discussed on USFS. ", _xlfn.CONCAT(A386, " (", VLOOKUP(A386, [1]!Table9[#All], 11, FALSE), "; Habitat description: ", C386, ") - Within 1-mi of a CNDDB/SCE/USFS occurrence record (", VLOOKUP(A386, [1]!Table9[#All], 34, FALSE), "). " ))</f>
        <v xml:space="preserve">Not discussed on USFS. </v>
      </c>
      <c r="K386" s="10" t="str">
        <f>IF(D386="No", "-- ", VLOOKUP(A386, [1]!Table9[#All], 35, FALSE))</f>
        <v xml:space="preserve">-- </v>
      </c>
      <c r="L386" s="12" t="str">
        <f>IF(D386="No", "--", VLOOKUP(A386, [1]!Table9[#All], 28, FALSE))</f>
        <v>--</v>
      </c>
      <c r="M386" s="11" t="str">
        <f>IF(D386="No", "Not discussed on USFS. ", _xlfn.CONCAT(A386, " (", VLOOKUP(A386, [1]!Table9[#All], 11, FALSE), "; Habitat description: ", C386, ") - Within 1-mi of a CNDDB/SCE/USFS occurrence record (", VLOOKUP(A386, [1]!Table9[#All], 27, FALSE), "). " ))</f>
        <v xml:space="preserve">Not discussed on USFS. </v>
      </c>
      <c r="N386" s="10" t="str">
        <f>IF(D386="No", "-- ", VLOOKUP(A386, [1]!Table9[#All], 29, FALSE))</f>
        <v xml:space="preserve">-- </v>
      </c>
      <c r="O386" s="10" t="str">
        <f>IF(D386="No", "--", VLOOKUP(A386, [1]!Table9[#All], 30, FALSE))</f>
        <v>--</v>
      </c>
      <c r="P386" s="7" t="str">
        <f>IF(D386="No", "Not discussed on USFS. ", IF(VLOOKUP(A386, [1]!Table9[#All], 31, FALSE)="--", "--",  _xlfn.CONCAT(A386, " (", VLOOKUP(A386, [1]!Table9[#All], 11, FALSE), "; Habitat description: ", C386, ") - Within 1-mi of a CNDDB/SCE/USFS occurrence record (", VLOOKUP(A386, [1]!Table9[#All], 31, FALSE), "). " )))</f>
        <v xml:space="preserve">Not discussed on USFS. </v>
      </c>
      <c r="Q386" s="6" t="str">
        <f>IF(D386="No", "Not discussed on USFS. ", IF(VLOOKUP(A386, [1]!Table9[#All], 31, FALSE)="--", "--",  VLOOKUP(A386, [1]!Table9[#All], 32, FALSE)))</f>
        <v xml:space="preserve">Not discussed on USFS. </v>
      </c>
      <c r="R386" s="6" t="str">
        <f>IF(D386="No", "Not discussed on USFS. ", IF(VLOOKUP(A386, [1]!Table9[#All], 31, FALSE)="--", "--", VLOOKUP(A386, [1]!Table9[#All], 33, FALSE)))</f>
        <v xml:space="preserve">Not discussed on USFS. </v>
      </c>
      <c r="S386" s="9" t="s">
        <v>2</v>
      </c>
      <c r="T386" s="8" t="s">
        <v>2</v>
      </c>
      <c r="U386" s="8" t="s">
        <v>2</v>
      </c>
      <c r="V386" s="7" t="s">
        <v>2</v>
      </c>
      <c r="W386" s="6" t="s">
        <v>2</v>
      </c>
      <c r="X386" s="6" t="s">
        <v>2</v>
      </c>
    </row>
    <row r="387" spans="1:24" ht="144" x14ac:dyDescent="0.2">
      <c r="A387" s="20" t="s">
        <v>1989</v>
      </c>
      <c r="B387" s="20" t="str">
        <f>VLOOKUP(A387, [1]!Table9[#All], 2, FALSE)</f>
        <v>Leptosiphon croceus</v>
      </c>
      <c r="C387" s="18" t="str">
        <f>VLOOKUP(A387, [1]!Table9[#All], 13, FALSE)</f>
        <v>local, open, grassy areas, coastal bluffs</v>
      </c>
      <c r="D387" s="17" t="str">
        <f>IF(ISNUMBER(SEARCH("1",VLOOKUP(A387, [1]!Table9[#All], 4, FALSE))), "Yes", "No")</f>
        <v>Yes</v>
      </c>
      <c r="E387" s="16" t="str">
        <f>VLOOKUP(A387, [1]!Table9[#All], 3, FALSE)</f>
        <v>Plant</v>
      </c>
      <c r="F387" s="15" t="str">
        <f>VLOOKUP(A387, [1]!Table9[#All], 26, FALSE)</f>
        <v>Formula</v>
      </c>
      <c r="G387" s="15" t="str">
        <f>IF(D387="No", "--",VLOOKUP(A387, [1]!Table9[#All], 25, FALSE))</f>
        <v>Work area</v>
      </c>
      <c r="H387" s="14" t="str">
        <f>IF(D387="No", "Not discussed on USFS. ", VLOOKUP(A387, [1]!Table9[#All], 24, FALSE))</f>
        <v>--</v>
      </c>
      <c r="I387" s="14" t="str">
        <f>IF(NOT(ISBLANK(#REF!)),  "Pre-activity Survey Required", "")</f>
        <v>Pre-activity Survey Required</v>
      </c>
      <c r="J387" s="13" t="str">
        <f>IF(D387="No", "Not discussed on USFS. ", _xlfn.CONCAT(A387, " (", VLOOKUP(A387, [1]!Table9[#All], 11, FALSE), "; Habitat description: ", C387, ") - Within 1-mi of a CNDDB/SCE/USFS occurrence record (", VLOOKUP(A387, [1]!Table9[#All], 34, FALSE), "). " ))</f>
        <v xml:space="preserve">Coast yellow leptosiphon (SE; CRPR 1B.1, Blooming Period: Apr - May; Habitat description: local, open, grassy areas, coastal bluffs) - Within 1-mi of a CNDDB/SCE/USFS occurrence record (unsuitable habitat). </v>
      </c>
      <c r="K387" s="10" t="str">
        <f>IF(D387="No", "-- ", VLOOKUP(A387, [1]!Table9[#All], 35, FALSE))</f>
        <v>Standard OMP BMPs.</v>
      </c>
      <c r="L387" s="12" t="str">
        <f>IF(D387="No", "--", VLOOKUP(A387, [1]!Table9[#All], 28, FALSE))</f>
        <v>IIB</v>
      </c>
      <c r="M387" s="11" t="str">
        <f>IF(D387="No", "Not discussed on USFS. ", _xlfn.CONCAT(A387, " (", VLOOKUP(A387, [1]!Table9[#All], 11, FALSE), "; Habitat description: ", C387, ") - Within 1-mi of a CNDDB/SCE/USFS occurrence record (", VLOOKUP(A387, [1]!Table9[#All], 27, FALSE), "). " ))</f>
        <v xml:space="preserve">Coast yellow leptosiphon (SE; CRPR 1B.1, Blooming Period: Apr - May; Habitat description: local, open, grassy areas, coastal bluffs) - Within 1-mi of a CNDDB/SCE/USFS occurrence record (habitat present). </v>
      </c>
      <c r="N387" s="10" t="str">
        <f>IF(D387="No", "-- ", VLOOKUP(A387, [1]!Table9[#All], 29, FALSE))</f>
        <v xml:space="preserve">BE BMP Plant-1(a); 
General Measures and Standard OMP BMPs. </v>
      </c>
      <c r="O387" s="10" t="str">
        <f>IF(D387="No", "--", VLOOKUP(A387, [1]!Table9[#All], 30, FALSE))</f>
        <v xml:space="preserve">Pre-Activity Survey (Coast yellow leptosiphon): A biological survey is required. 
State Threatened Plant Avoidance (Coast yellow leptosiphon): If Coast yellow leptosiphonis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387" s="7" t="str">
        <f>IF(D387="No", "Not discussed on USFS. ", IF(VLOOKUP(A387, [1]!Table9[#All], 31, FALSE)="--", "--",  _xlfn.CONCAT(A387, " (", VLOOKUP(A387, [1]!Table9[#All], 11, FALSE), "; Habitat description: ", C387, ") - Within 1-mi of a CNDDB/SCE/USFS occurrence record (", VLOOKUP(A387, [1]!Table9[#All], 31, FALSE), "). " )))</f>
        <v>--</v>
      </c>
      <c r="Q387" s="6" t="str">
        <f>IF(D387="No", "Not discussed on USFS. ", IF(VLOOKUP(A387, [1]!Table9[#All], 31, FALSE)="--", "--",  VLOOKUP(A387, [1]!Table9[#All], 32, FALSE)))</f>
        <v>--</v>
      </c>
      <c r="R387" s="6" t="str">
        <f>IF(D387="No", "Not discussed on USFS. ", IF(VLOOKUP(A387, [1]!Table9[#All], 31, FALSE)="--", "--", VLOOKUP(A387, [1]!Table9[#All], 33, FALSE)))</f>
        <v>--</v>
      </c>
      <c r="S387" s="9" t="s">
        <v>2</v>
      </c>
      <c r="T387" s="8" t="s">
        <v>2</v>
      </c>
      <c r="U387" s="8" t="s">
        <v>2</v>
      </c>
      <c r="V387" s="7" t="s">
        <v>2</v>
      </c>
      <c r="W387" s="6" t="s">
        <v>2</v>
      </c>
      <c r="X387" s="6" t="s">
        <v>2</v>
      </c>
    </row>
    <row r="388" spans="1:24" ht="80" x14ac:dyDescent="0.2">
      <c r="A388" s="20" t="s">
        <v>1988</v>
      </c>
      <c r="B388" s="20" t="str">
        <f>VLOOKUP(A388, [1]!Table9[#All], 2, FALSE)</f>
        <v>Calystegia purpurata ssp. saxicola</v>
      </c>
      <c r="C388" s="18" t="str">
        <f>VLOOKUP(A388, [1]!Table9[#All], 13, FALSE)</f>
        <v>coastal dunes, bluffs, prairies, and terraces in scrub habitat; sometimes persisting in landscaping</v>
      </c>
      <c r="D388" s="17" t="str">
        <f>IF(ISNUMBER(SEARCH("1",VLOOKUP(A388, [1]!Table9[#All], 4, FALSE))), "Yes", "No")</f>
        <v>No</v>
      </c>
      <c r="E388" s="16" t="str">
        <f>VLOOKUP(A388, [1]!Table9[#All], 3, FALSE)</f>
        <v>Plant</v>
      </c>
      <c r="F388" s="15" t="str">
        <f>VLOOKUP(A388, [1]!Table9[#All], 26, FALSE)</f>
        <v>Formula</v>
      </c>
      <c r="G388" s="15" t="str">
        <f>IF(D388="No", "--",VLOOKUP(A388, [1]!Table9[#All], 25, FALSE))</f>
        <v>--</v>
      </c>
      <c r="H388" s="14" t="str">
        <f>IF(D388="No", "Not discussed on USFS. ", VLOOKUP(A388, [1]!Table9[#All], 24, FALSE))</f>
        <v xml:space="preserve">Not discussed on USFS. </v>
      </c>
      <c r="I388" s="14" t="str">
        <f>IF(NOT(ISBLANK(#REF!)),  "Pre-activity Survey Required", "")</f>
        <v>Pre-activity Survey Required</v>
      </c>
      <c r="J388" s="13" t="str">
        <f>IF(D388="No", "Not discussed on USFS. ", _xlfn.CONCAT(A388, " (", VLOOKUP(A388, [1]!Table9[#All], 11, FALSE), "; Habitat description: ", C388, ") - Within 1-mi of a CNDDB/SCE/USFS occurrence record (", VLOOKUP(A388, [1]!Table9[#All], 34, FALSE), "). " ))</f>
        <v xml:space="preserve">Not discussed on USFS. </v>
      </c>
      <c r="K388" s="10" t="str">
        <f>IF(D388="No", "-- ", VLOOKUP(A388, [1]!Table9[#All], 35, FALSE))</f>
        <v xml:space="preserve">-- </v>
      </c>
      <c r="L388" s="12" t="str">
        <f>IF(D388="No", "--", VLOOKUP(A388, [1]!Table9[#All], 28, FALSE))</f>
        <v>--</v>
      </c>
      <c r="M388" s="11" t="str">
        <f>IF(D388="No", "Not discussed on USFS. ", _xlfn.CONCAT(A388, " (", VLOOKUP(A388, [1]!Table9[#All], 11, FALSE), "; Habitat description: ", C388, ") - Within 1-mi of a CNDDB/SCE/USFS occurrence record (", VLOOKUP(A388, [1]!Table9[#All], 27, FALSE), "). " ))</f>
        <v xml:space="preserve">Not discussed on USFS. </v>
      </c>
      <c r="N388" s="10" t="str">
        <f>IF(D388="No", "-- ", VLOOKUP(A388, [1]!Table9[#All], 29, FALSE))</f>
        <v xml:space="preserve">-- </v>
      </c>
      <c r="O388" s="10" t="str">
        <f>IF(D388="No", "--", VLOOKUP(A388, [1]!Table9[#All], 30, FALSE))</f>
        <v>--</v>
      </c>
      <c r="P388" s="7" t="str">
        <f>IF(D388="No", "Not discussed on USFS. ", IF(VLOOKUP(A388, [1]!Table9[#All], 31, FALSE)="--", "--",  _xlfn.CONCAT(A388, " (", VLOOKUP(A388, [1]!Table9[#All], 11, FALSE), "; Habitat description: ", C388, ") - Within 1-mi of a CNDDB/SCE/USFS occurrence record (", VLOOKUP(A388, [1]!Table9[#All], 31, FALSE), "). " )))</f>
        <v xml:space="preserve">Not discussed on USFS. </v>
      </c>
      <c r="Q388" s="6" t="str">
        <f>IF(D388="No", "Not discussed on USFS. ", IF(VLOOKUP(A388, [1]!Table9[#All], 31, FALSE)="--", "--",  VLOOKUP(A388, [1]!Table9[#All], 32, FALSE)))</f>
        <v xml:space="preserve">Not discussed on USFS. </v>
      </c>
      <c r="R388" s="6" t="str">
        <f>IF(D388="No", "Not discussed on USFS. ", IF(VLOOKUP(A388, [1]!Table9[#All], 31, FALSE)="--", "--", VLOOKUP(A388, [1]!Table9[#All], 33, FALSE)))</f>
        <v xml:space="preserve">Not discussed on USFS. </v>
      </c>
      <c r="S388" s="9" t="s">
        <v>2</v>
      </c>
      <c r="T388" s="8" t="s">
        <v>2</v>
      </c>
      <c r="U388" s="8" t="s">
        <v>2</v>
      </c>
      <c r="V388" s="7" t="s">
        <v>2</v>
      </c>
      <c r="W388" s="6" t="s">
        <v>2</v>
      </c>
      <c r="X388" s="6" t="s">
        <v>2</v>
      </c>
    </row>
    <row r="389" spans="1:24" ht="96" x14ac:dyDescent="0.2">
      <c r="A389" s="20" t="s">
        <v>1987</v>
      </c>
      <c r="B389" s="20" t="str">
        <f>VLOOKUP(A389, [1]!Table9[#All], 2, FALSE)</f>
        <v>Campylorhynchus brunneicapillus sandiegensis</v>
      </c>
      <c r="C389" s="18" t="str">
        <f>VLOOKUP(A389, [1]!Table9[#All], 13, FALSE)</f>
        <v>thickets of cholla or prickly-pear cactus</v>
      </c>
      <c r="D389" s="17" t="str">
        <f>IF(ISNUMBER(SEARCH("1",VLOOKUP(A389, [1]!Table9[#All], 4, FALSE))), "Yes", "No")</f>
        <v>Yes</v>
      </c>
      <c r="E389" s="16" t="str">
        <f>VLOOKUP(A389, [1]!Table9[#All], 3, FALSE)</f>
        <v>Bird</v>
      </c>
      <c r="F389" s="15" t="str">
        <f>VLOOKUP(A389, [1]!Table9[#All], 26, FALSE)</f>
        <v>Formula</v>
      </c>
      <c r="G389" s="15" t="str">
        <f>IF(D389="No", "--",VLOOKUP(A389, [1]!Table9[#All], 25, FALSE))</f>
        <v>Work area</v>
      </c>
      <c r="H389" s="14" t="str">
        <f>IF(D389="No", "Not discussed on USFS. ", VLOOKUP(A389, [1]!Table9[#All], 24, FALSE))</f>
        <v>--</v>
      </c>
      <c r="I389" s="14" t="str">
        <f>IF(NOT(ISBLANK(#REF!)),  "Pre-activity Survey Required", "")</f>
        <v>Pre-activity Survey Required</v>
      </c>
      <c r="J389" s="13" t="str">
        <f>IF(D389="No", "Not discussed on USFS. ", _xlfn.CONCAT(A389, " (", VLOOKUP(A389, [1]!Table9[#All], 11, FALSE), "; Habitat description: ", C389, ") - Within 1-mi of a CNDDB/SCE/USFS occurrence record (", VLOOKUP(A389, [1]!Table9[#All], 34, FALSE), "). " ))</f>
        <v xml:space="preserve">coastal cactus wren (CDFW SSC; FSS; Habitat description: thickets of cholla or prickly-pear cactus) - Within 1-mi of a CNDDB/SCE/USFS occurrence record (unsuitable habitat). </v>
      </c>
      <c r="K389" s="10" t="str">
        <f>IF(D389="No", "-- ", VLOOKUP(A389, [1]!Table9[#All], 35, FALSE))</f>
        <v>Standard OMP BMPs.</v>
      </c>
      <c r="L389" s="12" t="str">
        <f>IF(D389="No", "--", VLOOKUP(A389, [1]!Table9[#All], 28, FALSE))</f>
        <v>IIB</v>
      </c>
      <c r="M389" s="11" t="str">
        <f>IF(D389="No", "Not discussed on USFS. ", _xlfn.CONCAT(A389, " (", VLOOKUP(A389, [1]!Table9[#All], 11, FALSE), "; Habitat description: ", C389, ") - Within 1-mi of a CNDDB/SCE/USFS occurrence record (", VLOOKUP(A389, [1]!Table9[#All], 27, FALSE), "). " ))</f>
        <v xml:space="preserve">coastal cactus wren (CDFW SSC; FSS; Habitat description: thickets of cholla or prickly-pear cactus) - Within 1-mi of a CNDDB/SCE/USFS occurrence record (habitat present). </v>
      </c>
      <c r="N389" s="10" t="str">
        <f>IF(D389="No", "-- ", VLOOKUP(A389, [1]!Table9[#All], 29, FALSE))</f>
        <v xml:space="preserve">Nest Survey; </v>
      </c>
      <c r="O389" s="10" t="str">
        <f>IF(D389="No", "--", VLOOKUP(A389, [1]!Table9[#All], 30, FALSE))</f>
        <v xml:space="preserve">Nest Survey: A nest survey is required for activities scheduled between February 1 and August 31. </v>
      </c>
      <c r="P389" s="7" t="str">
        <f>IF(D389="No", "Not discussed on USFS. ", IF(VLOOKUP(A389, [1]!Table9[#All], 31, FALSE)="--", "--",  _xlfn.CONCAT(A389, " (", VLOOKUP(A389, [1]!Table9[#All], 11, FALSE), "; Habitat description: ", C389, ") - Within 1-mi of a CNDDB/SCE/USFS occurrence record (", VLOOKUP(A389, [1]!Table9[#All], 31, FALSE), "). " )))</f>
        <v>--</v>
      </c>
      <c r="Q389" s="6" t="str">
        <f>IF(D389="No", "Not discussed on USFS. ", IF(VLOOKUP(A389, [1]!Table9[#All], 31, FALSE)="--", "--",  VLOOKUP(A389, [1]!Table9[#All], 32, FALSE)))</f>
        <v>--</v>
      </c>
      <c r="R389" s="6" t="str">
        <f>IF(D389="No", "Not discussed on USFS. ", IF(VLOOKUP(A389, [1]!Table9[#All], 31, FALSE)="--", "--", VLOOKUP(A389, [1]!Table9[#All], 33, FALSE)))</f>
        <v>--</v>
      </c>
      <c r="S389" s="9" t="s">
        <v>2</v>
      </c>
      <c r="T389" s="8" t="s">
        <v>2</v>
      </c>
      <c r="U389" s="8" t="s">
        <v>2</v>
      </c>
      <c r="V389" s="7" t="s">
        <v>2</v>
      </c>
      <c r="W389" s="6" t="s">
        <v>2</v>
      </c>
      <c r="X389" s="6" t="s">
        <v>2</v>
      </c>
    </row>
    <row r="390" spans="1:24" ht="132" x14ac:dyDescent="0.2">
      <c r="A390" s="20" t="s">
        <v>1986</v>
      </c>
      <c r="B390" s="20" t="str">
        <f>VLOOKUP(A390, [1]!Table9[#All], 2, FALSE)</f>
        <v>Polioptila californica californica</v>
      </c>
      <c r="C390" s="18" t="str">
        <f>VLOOKUP(A390, [1]!Table9[#All], 13, FALSE)</f>
        <v>coastal sage or chaparral scrub</v>
      </c>
      <c r="D390" s="17" t="str">
        <f>IF(ISNUMBER(SEARCH("1",VLOOKUP(A390, [1]!Table9[#All], 4, FALSE))), "Yes", "No")</f>
        <v>Yes</v>
      </c>
      <c r="E390" s="16" t="str">
        <f>VLOOKUP(A390, [1]!Table9[#All], 3, FALSE)</f>
        <v>Bird</v>
      </c>
      <c r="F390" s="15" t="str">
        <f>VLOOKUP(A390, [1]!Table9[#All], 26, FALSE)</f>
        <v>Formula</v>
      </c>
      <c r="G390" s="15" t="str">
        <f>IF(D390="No", "--",VLOOKUP(A390, [1]!Table9[#All], 25, FALSE))</f>
        <v>Work area</v>
      </c>
      <c r="H390" s="14" t="str">
        <f>IF(D390="No", "Not discussed on USFS. ", VLOOKUP(A390, [1]!Table9[#All], 24, FALSE))</f>
        <v>--</v>
      </c>
      <c r="I390" s="14" t="str">
        <f>IF(NOT(ISBLANK(#REF!)),  "Pre-activity Survey Required", "")</f>
        <v>Pre-activity Survey Required</v>
      </c>
      <c r="J390" s="13" t="str">
        <f>IF(D390="No", "Not discussed on USFS. ", _xlfn.CONCAT(A390, " (", VLOOKUP(A390, [1]!Table9[#All], 11, FALSE), "; Habitat description: ", C390, ") - Within 1-mi of a CNDDB/SCE/USFS occurrence record (", VLOOKUP(A390, [1]!Table9[#All], 34, FALSE), "). " ))</f>
        <v xml:space="preserve">Coastal California Gnatcatcher (FT; CDFW SSC; Habitat description: coastal sage or chaparral scrub) - Within 1-mi of a CNDDB/SCE/USFS occurrence record (unsuitable habitat). </v>
      </c>
      <c r="K390" s="10" t="str">
        <f>IF(D390="No", "-- ", VLOOKUP(A390, [1]!Table9[#All], 35, FALSE))</f>
        <v>Standard OMP BMPs.</v>
      </c>
      <c r="L390" s="12" t="str">
        <f>IF(D390="No", "--", VLOOKUP(A390, [1]!Table9[#All], 28, FALSE))</f>
        <v>IIB</v>
      </c>
      <c r="M390" s="11" t="str">
        <f>IF(D390="No", "Not discussed on USFS. ", _xlfn.CONCAT(A390, " (", VLOOKUP(A390, [1]!Table9[#All], 11, FALSE), "; Habitat description: ", C390, ") - Within 1-mi of a CNDDB/SCE/USFS occurrence record (", VLOOKUP(A390, [1]!Table9[#All], 27, FALSE), "). " ))</f>
        <v xml:space="preserve">Coastal California Gnatcatcher (FT; CDFW SSC; Habitat description: coastal sage or chaparral scrub) - Within 1-mi of a CNDDB/SCE/USFS occurrence record (habitat present). </v>
      </c>
      <c r="N390" s="10" t="str">
        <f>IF(D390="No", "-- ", VLOOKUP(A390, [1]!Table9[#All], 29, FALSE))</f>
        <v xml:space="preserve">RPM CAGN-1-3, 4(b-c); 
General Measures and Standard OMP BMPs. </v>
      </c>
      <c r="O390" s="10" t="str">
        <f>IF(D390="No", "--", VLOOKUP(A390, [1]!Table9[#All], 30, FALSE))</f>
        <v xml:space="preserve">Schedule Limitation (gnatcatcher): Schedule all work between September 1 and February 14; if the project cannot comply with these dates, contact SCE ED. 
Biological Monitor (California gnatcatcher):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390" s="7" t="str">
        <f>IF(D390="No", "Not discussed on USFS. ", IF(VLOOKUP(A390, [1]!Table9[#All], 31, FALSE)="--", "--",  _xlfn.CONCAT(A390, " (", VLOOKUP(A390, [1]!Table9[#All], 11, FALSE), "; Habitat description: ", C390, ") - Within 1-mi of a CNDDB/SCE/USFS occurrence record (", VLOOKUP(A390, [1]!Table9[#All], 31, FALSE), "). " )))</f>
        <v>--</v>
      </c>
      <c r="Q390" s="6" t="str">
        <f>IF(D390="No", "Not discussed on USFS. ", IF(VLOOKUP(A390, [1]!Table9[#All], 31, FALSE)="--", "--",  VLOOKUP(A390, [1]!Table9[#All], 32, FALSE)))</f>
        <v>--</v>
      </c>
      <c r="R390" s="6" t="str">
        <f>IF(D390="No", "Not discussed on USFS. ", IF(VLOOKUP(A390, [1]!Table9[#All], 31, FALSE)="--", "--", VLOOKUP(A390, [1]!Table9[#All], 33, FALSE)))</f>
        <v>--</v>
      </c>
      <c r="S390" s="9" t="s">
        <v>2</v>
      </c>
      <c r="T390" s="8" t="s">
        <v>2</v>
      </c>
      <c r="U390" s="8" t="s">
        <v>2</v>
      </c>
      <c r="V390" s="7" t="s">
        <v>2</v>
      </c>
      <c r="W390" s="6" t="s">
        <v>2</v>
      </c>
      <c r="X390" s="6" t="s">
        <v>2</v>
      </c>
    </row>
    <row r="391" spans="1:24" ht="180" x14ac:dyDescent="0.2">
      <c r="A391" s="20" t="s">
        <v>1985</v>
      </c>
      <c r="B391" s="20" t="str">
        <f>VLOOKUP(A391, [1]!Table9[#All], 2, FALSE)</f>
        <v>Astragalus tener var. titi</v>
      </c>
      <c r="C391" s="18" t="str">
        <f>VLOOKUP(A391, [1]!Table9[#All], 13, FALSE)</f>
        <v>moist sandy depressions near coast, coastal bluffs, dunes</v>
      </c>
      <c r="D391" s="17" t="str">
        <f>IF(ISNUMBER(SEARCH("1",VLOOKUP(A391, [1]!Table9[#All], 4, FALSE))), "Yes", "No")</f>
        <v>Yes</v>
      </c>
      <c r="E391" s="16" t="str">
        <f>VLOOKUP(A391, [1]!Table9[#All], 3, FALSE)</f>
        <v>Plant</v>
      </c>
      <c r="F391" s="15" t="str">
        <f>VLOOKUP(A391, [1]!Table9[#All], 26, FALSE)</f>
        <v>Formula</v>
      </c>
      <c r="G391" s="15" t="str">
        <f>IF(D391="No", "--",VLOOKUP(A391, [1]!Table9[#All], 25, FALSE))</f>
        <v>Work area</v>
      </c>
      <c r="H391" s="14" t="str">
        <f>IF(D391="No", "Not discussed on USFS. ", VLOOKUP(A391, [1]!Table9[#All], 24, FALSE))</f>
        <v>--</v>
      </c>
      <c r="I391" s="14" t="str">
        <f>IF(NOT(ISBLANK(#REF!)),  "Pre-activity Survey Required", "")</f>
        <v>Pre-activity Survey Required</v>
      </c>
      <c r="J391" s="13" t="str">
        <f>IF(D391="No", "Not discussed on USFS. ", _xlfn.CONCAT(A391, " (", VLOOKUP(A391, [1]!Table9[#All], 11, FALSE), "; Habitat description: ", C391, ") - Within 1-mi of a CNDDB/SCE/USFS occurrence record (", VLOOKUP(A391, [1]!Table9[#All], 34, FALSE), "). " ))</f>
        <v xml:space="preserve">coastal-dunes milk-vetch (FE; SE; CRPR 1B.1, Blooming Period: Mar - Jun; Habitat description: moist sandy depressions near coast, coastal bluffs, dunes) - Within 1-mi of a CNDDB/SCE/USFS occurrence record (unsuitable habitat). </v>
      </c>
      <c r="K391" s="10" t="str">
        <f>IF(D391="No", "-- ", VLOOKUP(A391, [1]!Table9[#All], 35, FALSE))</f>
        <v xml:space="preserve">RPM Plant 1; 
Standard OMP BMPs. </v>
      </c>
      <c r="L391" s="12" t="str">
        <f>IF(D391="No", "--", VLOOKUP(A391, [1]!Table9[#All], 28, FALSE))</f>
        <v>IIB</v>
      </c>
      <c r="M391" s="11" t="str">
        <f>IF(D391="No", "Not discussed on USFS. ", _xlfn.CONCAT(A391, " (", VLOOKUP(A391, [1]!Table9[#All], 11, FALSE), "; Habitat description: ", C391, ") - Within 1-mi of a CNDDB/SCE/USFS occurrence record (", VLOOKUP(A391, [1]!Table9[#All], 27, FALSE), "). " ))</f>
        <v xml:space="preserve">coastal-dunes milk-vetch (FE; SE; CRPR 1B.1, Blooming Period: Mar - Jun; Habitat description: moist sandy depressions near coast, coastal bluffs, dunes) - Within 1-mi of a CNDDB/SCE/USFS occurrence record (habitat present). </v>
      </c>
      <c r="N391" s="10" t="str">
        <f>IF(D391="No", "-- ", VLOOKUP(A391, [1]!Table9[#All], 29, FALSE))</f>
        <v xml:space="preserve">RPM Plant-1-4; 
General Measures and Standard OMP BMPs. </v>
      </c>
      <c r="O391" s="10" t="str">
        <f>IF(D391="No", "--", VLOOKUP(A391, [1]!Table9[#All], 30, FALSE))</f>
        <v xml:space="preserve">Rare Plant Survey and Avoidance (coastal-dunes milk-vetch): A qualified botanist will conduct a rare plant survey for coastal-dunes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(coastal-dunes milk-vetch): Schedule all work in the year rare plant surveys are conducted. Work can occur only after rare plant surveys occur. If work gets delayed for a subsequent year, contact Environmental Services Department. 
General Measures and Standard OMP BMPs. </v>
      </c>
      <c r="P391" s="7" t="str">
        <f>IF(D391="No", "Not discussed on USFS. ", IF(VLOOKUP(A391, [1]!Table9[#All], 31, FALSE)="--", "--",  _xlfn.CONCAT(A391, " (", VLOOKUP(A391, [1]!Table9[#All], 11, FALSE), "; Habitat description: ", C391, ") - Within 1-mi of a CNDDB/SCE/USFS occurrence record (", VLOOKUP(A391, [1]!Table9[#All], 31, FALSE), "). " )))</f>
        <v>--</v>
      </c>
      <c r="Q391" s="6" t="str">
        <f>IF(D391="No", "Not discussed on USFS. ", IF(VLOOKUP(A391, [1]!Table9[#All], 31, FALSE)="--", "--",  VLOOKUP(A391, [1]!Table9[#All], 32, FALSE)))</f>
        <v>--</v>
      </c>
      <c r="R391" s="6" t="str">
        <f>IF(D391="No", "Not discussed on USFS. ", IF(VLOOKUP(A391, [1]!Table9[#All], 31, FALSE)="--", "--", VLOOKUP(A391, [1]!Table9[#All], 33, FALSE)))</f>
        <v>--</v>
      </c>
      <c r="S391" s="9" t="s">
        <v>2</v>
      </c>
      <c r="T391" s="8" t="s">
        <v>2</v>
      </c>
      <c r="U391" s="8" t="s">
        <v>2</v>
      </c>
      <c r="V391" s="7" t="s">
        <v>2</v>
      </c>
      <c r="W391" s="6" t="s">
        <v>2</v>
      </c>
      <c r="X391" s="6" t="s">
        <v>2</v>
      </c>
    </row>
    <row r="392" spans="1:24" ht="48" x14ac:dyDescent="0.2">
      <c r="A392" s="20" t="s">
        <v>1984</v>
      </c>
      <c r="B392" s="20" t="str">
        <f>VLOOKUP(A392, [1]!Table9[#All], 2, FALSE)</f>
        <v>Chenopodium littoreum</v>
      </c>
      <c r="C392" s="18" t="str">
        <f>VLOOKUP(A392, [1]!Table9[#All], 13, FALSE)</f>
        <v>generally sandy soils, dunes</v>
      </c>
      <c r="D392" s="17" t="str">
        <f>IF(ISNUMBER(SEARCH("1",VLOOKUP(A392, [1]!Table9[#All], 4, FALSE))), "Yes", "No")</f>
        <v>No</v>
      </c>
      <c r="E392" s="16" t="str">
        <f>VLOOKUP(A392, [1]!Table9[#All], 3, FALSE)</f>
        <v>Plant</v>
      </c>
      <c r="F392" s="15" t="str">
        <f>VLOOKUP(A392, [1]!Table9[#All], 26, FALSE)</f>
        <v>Formula</v>
      </c>
      <c r="G392" s="15" t="str">
        <f>IF(D392="No", "--",VLOOKUP(A392, [1]!Table9[#All], 25, FALSE))</f>
        <v>--</v>
      </c>
      <c r="H392" s="14" t="str">
        <f>IF(D392="No", "Not discussed on USFS. ", VLOOKUP(A392, [1]!Table9[#All], 24, FALSE))</f>
        <v xml:space="preserve">Not discussed on USFS. </v>
      </c>
      <c r="I392" s="14" t="str">
        <f>IF(NOT(ISBLANK(#REF!)),  "Pre-activity Survey Required", "")</f>
        <v>Pre-activity Survey Required</v>
      </c>
      <c r="J392" s="13" t="str">
        <f>IF(D392="No", "Not discussed on USFS. ", _xlfn.CONCAT(A392, " (", VLOOKUP(A392, [1]!Table9[#All], 11, FALSE), "; Habitat description: ", C392, ") - Within 1-mi of a CNDDB/SCE/USFS occurrence record (", VLOOKUP(A392, [1]!Table9[#All], 34, FALSE), "). " ))</f>
        <v xml:space="preserve">Not discussed on USFS. </v>
      </c>
      <c r="K392" s="10" t="str">
        <f>IF(D392="No", "-- ", VLOOKUP(A392, [1]!Table9[#All], 35, FALSE))</f>
        <v xml:space="preserve">-- </v>
      </c>
      <c r="L392" s="12" t="str">
        <f>IF(D392="No", "--", VLOOKUP(A392, [1]!Table9[#All], 28, FALSE))</f>
        <v>--</v>
      </c>
      <c r="M392" s="11" t="str">
        <f>IF(D392="No", "Not discussed on USFS. ", _xlfn.CONCAT(A392, " (", VLOOKUP(A392, [1]!Table9[#All], 11, FALSE), "; Habitat description: ", C392, ") - Within 1-mi of a CNDDB/SCE/USFS occurrence record (", VLOOKUP(A392, [1]!Table9[#All], 27, FALSE), "). " ))</f>
        <v xml:space="preserve">Not discussed on USFS. </v>
      </c>
      <c r="N392" s="10" t="str">
        <f>IF(D392="No", "-- ", VLOOKUP(A392, [1]!Table9[#All], 29, FALSE))</f>
        <v xml:space="preserve">-- </v>
      </c>
      <c r="O392" s="10" t="str">
        <f>IF(D392="No", "--", VLOOKUP(A392, [1]!Table9[#All], 30, FALSE))</f>
        <v>--</v>
      </c>
      <c r="P392" s="7" t="str">
        <f>IF(D392="No", "Not discussed on USFS. ", IF(VLOOKUP(A392, [1]!Table9[#All], 31, FALSE)="--", "--",  _xlfn.CONCAT(A392, " (", VLOOKUP(A392, [1]!Table9[#All], 11, FALSE), "; Habitat description: ", C392, ") - Within 1-mi of a CNDDB/SCE/USFS occurrence record (", VLOOKUP(A392, [1]!Table9[#All], 31, FALSE), "). " )))</f>
        <v xml:space="preserve">Not discussed on USFS. </v>
      </c>
      <c r="Q392" s="6" t="str">
        <f>IF(D392="No", "Not discussed on USFS. ", IF(VLOOKUP(A392, [1]!Table9[#All], 31, FALSE)="--", "--",  VLOOKUP(A392, [1]!Table9[#All], 32, FALSE)))</f>
        <v xml:space="preserve">Not discussed on USFS. </v>
      </c>
      <c r="R392" s="6" t="str">
        <f>IF(D392="No", "Not discussed on USFS. ", IF(VLOOKUP(A392, [1]!Table9[#All], 31, FALSE)="--", "--", VLOOKUP(A392, [1]!Table9[#All], 33, FALSE)))</f>
        <v xml:space="preserve">Not discussed on USFS. </v>
      </c>
      <c r="S392" s="9" t="s">
        <v>2</v>
      </c>
      <c r="T392" s="8" t="s">
        <v>2</v>
      </c>
      <c r="U392" s="8" t="s">
        <v>2</v>
      </c>
      <c r="V392" s="7" t="s">
        <v>2</v>
      </c>
      <c r="W392" s="6" t="s">
        <v>2</v>
      </c>
      <c r="X392" s="6" t="s">
        <v>2</v>
      </c>
    </row>
    <row r="393" spans="1:24" ht="80" x14ac:dyDescent="0.2">
      <c r="A393" s="20" t="s">
        <v>1983</v>
      </c>
      <c r="B393" s="20" t="str">
        <f>VLOOKUP(A393, [1]!Table9[#All], 2, FALSE)</f>
        <v>Astragalus pycnostachyus var. pycnostachyus</v>
      </c>
      <c r="C393" s="18" t="str">
        <f>VLOOKUP(A393, [1]!Table9[#All], 13, FALSE)</f>
        <v>coastal marshes, seeps, adjacent sand</v>
      </c>
      <c r="D393" s="17" t="str">
        <f>IF(ISNUMBER(SEARCH("1",VLOOKUP(A393, [1]!Table9[#All], 4, FALSE))), "Yes", "No")</f>
        <v>No</v>
      </c>
      <c r="E393" s="16" t="str">
        <f>VLOOKUP(A393, [1]!Table9[#All], 3, FALSE)</f>
        <v>Plant</v>
      </c>
      <c r="F393" s="15" t="str">
        <f>VLOOKUP(A393, [1]!Table9[#All], 26, FALSE)</f>
        <v>Formula</v>
      </c>
      <c r="G393" s="15" t="str">
        <f>IF(D393="No", "--",VLOOKUP(A393, [1]!Table9[#All], 25, FALSE))</f>
        <v>--</v>
      </c>
      <c r="H393" s="14" t="str">
        <f>IF(D393="No", "Not discussed on USFS. ", VLOOKUP(A393, [1]!Table9[#All], 24, FALSE))</f>
        <v xml:space="preserve">Not discussed on USFS. </v>
      </c>
      <c r="I393" s="14" t="str">
        <f>IF(NOT(ISBLANK(#REF!)),  "Pre-activity Survey Required", "")</f>
        <v>Pre-activity Survey Required</v>
      </c>
      <c r="J393" s="13" t="str">
        <f>IF(D393="No", "Not discussed on USFS. ", _xlfn.CONCAT(A393, " (", VLOOKUP(A393, [1]!Table9[#All], 11, FALSE), "; Habitat description: ", C393, ") - Within 1-mi of a CNDDB/SCE/USFS occurrence record (", VLOOKUP(A393, [1]!Table9[#All], 34, FALSE), "). " ))</f>
        <v xml:space="preserve">Not discussed on USFS. </v>
      </c>
      <c r="K393" s="10" t="str">
        <f>IF(D393="No", "-- ", VLOOKUP(A393, [1]!Table9[#All], 35, FALSE))</f>
        <v xml:space="preserve">-- </v>
      </c>
      <c r="L393" s="12" t="str">
        <f>IF(D393="No", "--", VLOOKUP(A393, [1]!Table9[#All], 28, FALSE))</f>
        <v>--</v>
      </c>
      <c r="M393" s="11" t="str">
        <f>IF(D393="No", "Not discussed on USFS. ", _xlfn.CONCAT(A393, " (", VLOOKUP(A393, [1]!Table9[#All], 11, FALSE), "; Habitat description: ", C393, ") - Within 1-mi of a CNDDB/SCE/USFS occurrence record (", VLOOKUP(A393, [1]!Table9[#All], 27, FALSE), "). " ))</f>
        <v xml:space="preserve">Not discussed on USFS. </v>
      </c>
      <c r="N393" s="10" t="str">
        <f>IF(D393="No", "-- ", VLOOKUP(A393, [1]!Table9[#All], 29, FALSE))</f>
        <v xml:space="preserve">-- </v>
      </c>
      <c r="O393" s="10" t="str">
        <f>IF(D393="No", "--", VLOOKUP(A393, [1]!Table9[#All], 30, FALSE))</f>
        <v>--</v>
      </c>
      <c r="P393" s="7" t="str">
        <f>IF(D393="No", "Not discussed on USFS. ", IF(VLOOKUP(A393, [1]!Table9[#All], 31, FALSE)="--", "--",  _xlfn.CONCAT(A393, " (", VLOOKUP(A393, [1]!Table9[#All], 11, FALSE), "; Habitat description: ", C393, ") - Within 1-mi of a CNDDB/SCE/USFS occurrence record (", VLOOKUP(A393, [1]!Table9[#All], 31, FALSE), "). " )))</f>
        <v xml:space="preserve">Not discussed on USFS. </v>
      </c>
      <c r="Q393" s="6" t="str">
        <f>IF(D393="No", "Not discussed on USFS. ", IF(VLOOKUP(A393, [1]!Table9[#All], 31, FALSE)="--", "--",  VLOOKUP(A393, [1]!Table9[#All], 32, FALSE)))</f>
        <v xml:space="preserve">Not discussed on USFS. </v>
      </c>
      <c r="R393" s="6" t="str">
        <f>IF(D393="No", "Not discussed on USFS. ", IF(VLOOKUP(A393, [1]!Table9[#All], 31, FALSE)="--", "--", VLOOKUP(A393, [1]!Table9[#All], 33, FALSE)))</f>
        <v xml:space="preserve">Not discussed on USFS. </v>
      </c>
      <c r="S393" s="9" t="s">
        <v>2</v>
      </c>
      <c r="T393" s="8" t="s">
        <v>2</v>
      </c>
      <c r="U393" s="8" t="s">
        <v>2</v>
      </c>
      <c r="V393" s="7" t="s">
        <v>2</v>
      </c>
      <c r="W393" s="6" t="s">
        <v>2</v>
      </c>
      <c r="X393" s="6" t="s">
        <v>2</v>
      </c>
    </row>
    <row r="394" spans="1:24" ht="156" x14ac:dyDescent="0.2">
      <c r="A394" s="20" t="s">
        <v>1982</v>
      </c>
      <c r="B394" s="20" t="str">
        <f>VLOOKUP(A394, [1]!Table9[#All], 2, FALSE)</f>
        <v>Triquetrella californica</v>
      </c>
      <c r="C394" s="18" t="str">
        <f>VLOOKUP(A394, [1]!Table9[#All], 13, FALSE)</f>
        <v>roadsides, hillsides, rocky slopes, fields, chaparral</v>
      </c>
      <c r="D394" s="17" t="str">
        <f>IF(ISNUMBER(SEARCH("1",VLOOKUP(A394, [1]!Table9[#All], 4, FALSE))), "Yes", "No")</f>
        <v>Yes</v>
      </c>
      <c r="E394" s="16" t="str">
        <f>VLOOKUP(A394, [1]!Table9[#All], 3, FALSE)</f>
        <v>Plant</v>
      </c>
      <c r="F394" s="15" t="str">
        <f>VLOOKUP(A394, [1]!Table9[#All], 26, FALSE)</f>
        <v>Formula</v>
      </c>
      <c r="G394" s="15" t="str">
        <f>IF(D394="No", "--",VLOOKUP(A394, [1]!Table9[#All], 25, FALSE))</f>
        <v>Work area</v>
      </c>
      <c r="H394" s="14" t="str">
        <f>IF(D394="No", "Not discussed on USFS. ", VLOOKUP(A394, [1]!Table9[#All], 24, FALSE))</f>
        <v>--</v>
      </c>
      <c r="I394" s="14" t="str">
        <f>IF(NOT(ISBLANK(#REF!)),  "Pre-activity Survey Required", "")</f>
        <v>Pre-activity Survey Required</v>
      </c>
      <c r="J394" s="13" t="str">
        <f>IF(D394="No", "Not discussed on USFS. ", _xlfn.CONCAT(A394, " (", VLOOKUP(A394, [1]!Table9[#All], 11, FALSE), "; Habitat description: ", C394, ") - Within 1-mi of a CNDDB/SCE/USFS occurrence record (", VLOOKUP(A394, [1]!Table9[#All], 34, FALSE), "). " ))</f>
        <v xml:space="preserve">coastal triquetrella (FSS; CRPR 1B.2; Habitat description: roadsides, hillsides, rocky slopes, fields, chaparral) - Within 1-mi of a CNDDB/SCE/USFS occurrence record (unsuitable habitat). </v>
      </c>
      <c r="K394" s="10" t="str">
        <f>IF(D394="No", "-- ", VLOOKUP(A394, [1]!Table9[#All], 35, FALSE))</f>
        <v>Standard OMP BMPs.</v>
      </c>
      <c r="L394" s="12" t="str">
        <f>IF(D394="No", "--", VLOOKUP(A394, [1]!Table9[#All], 28, FALSE))</f>
        <v>IIB</v>
      </c>
      <c r="M394" s="11" t="str">
        <f>IF(D394="No", "Not discussed on USFS. ", _xlfn.CONCAT(A394, " (", VLOOKUP(A394, [1]!Table9[#All], 11, FALSE), "; Habitat description: ", C394, ") - Within 1-mi of a CNDDB/SCE/USFS occurrence record (", VLOOKUP(A394, [1]!Table9[#All], 27, FALSE), "). " ))</f>
        <v xml:space="preserve">coastal triquetrella (FSS; CRPR 1B.2; Habitat description: roadsides, hillsides, rocky slopes, fields, chaparral) - Within 1-mi of a CNDDB/SCE/USFS occurrence record (habitat present). </v>
      </c>
      <c r="N394" s="10" t="str">
        <f>IF(D394="No", "-- ", VLOOKUP(A394, [1]!Table9[#All], 29, FALSE))</f>
        <v xml:space="preserve">BE BMP Plant-1(a)(c-d); 
General Measures and Standard OMP BMPs. </v>
      </c>
      <c r="O394" s="10" t="str">
        <f>IF(D394="No", "--", VLOOKUP(A394, [1]!Table9[#All], 30, FALSE))</f>
        <v xml:space="preserve">Pre-Activity Survey (coastal triquetrella): A biological survey is required. 
FSS Plant Avoidance (coastal triquetrella): If coastal triquetrella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394" s="7" t="str">
        <f>IF(D394="No", "Not discussed on USFS. ", IF(VLOOKUP(A394, [1]!Table9[#All], 31, FALSE)="--", "--",  _xlfn.CONCAT(A394, " (", VLOOKUP(A394, [1]!Table9[#All], 11, FALSE), "; Habitat description: ", C394, ") - Within 1-mi of a CNDDB/SCE/USFS occurrence record (", VLOOKUP(A394, [1]!Table9[#All], 31, FALSE), "). " )))</f>
        <v>--</v>
      </c>
      <c r="Q394" s="6" t="str">
        <f>IF(D394="No", "Not discussed on USFS. ", IF(VLOOKUP(A394, [1]!Table9[#All], 31, FALSE)="--", "--",  VLOOKUP(A394, [1]!Table9[#All], 32, FALSE)))</f>
        <v>--</v>
      </c>
      <c r="R394" s="6" t="str">
        <f>IF(D394="No", "Not discussed on USFS. ", IF(VLOOKUP(A394, [1]!Table9[#All], 31, FALSE)="--", "--", VLOOKUP(A394, [1]!Table9[#All], 33, FALSE)))</f>
        <v>--</v>
      </c>
      <c r="S394" s="9" t="s">
        <v>2</v>
      </c>
      <c r="T394" s="8" t="s">
        <v>2</v>
      </c>
      <c r="U394" s="8" t="s">
        <v>2</v>
      </c>
      <c r="V394" s="7" t="s">
        <v>2</v>
      </c>
      <c r="W394" s="6" t="s">
        <v>2</v>
      </c>
      <c r="X394" s="6" t="s">
        <v>2</v>
      </c>
    </row>
    <row r="395" spans="1:24" ht="80" x14ac:dyDescent="0.2">
      <c r="A395" s="20" t="s">
        <v>1981</v>
      </c>
      <c r="B395" s="20" t="str">
        <f>VLOOKUP(A395, [1]!Table9[#All], 2, FALSE)</f>
        <v>Aspidoscelis tigris stejnegeri</v>
      </c>
      <c r="C395" s="18" t="str">
        <f>VLOOKUP(A395, [1]!Table9[#All], 13, FALSE)</f>
        <v>chaparral scrub, desert, open woodland, and sparsely vegetated riparian areas</v>
      </c>
      <c r="D395" s="17" t="str">
        <f>IF(ISNUMBER(SEARCH("1",VLOOKUP(A395, [1]!Table9[#All], 4, FALSE))), "Yes", "No")</f>
        <v>No</v>
      </c>
      <c r="E395" s="16" t="str">
        <f>VLOOKUP(A395, [1]!Table9[#All], 3, FALSE)</f>
        <v>Reptile</v>
      </c>
      <c r="F395" s="15" t="str">
        <f>VLOOKUP(A395, [1]!Table9[#All], 26, FALSE)</f>
        <v>Formula</v>
      </c>
      <c r="G395" s="15" t="str">
        <f>IF(D395="No", "--",VLOOKUP(A395, [1]!Table9[#All], 25, FALSE))</f>
        <v>--</v>
      </c>
      <c r="H395" s="14" t="str">
        <f>IF(D395="No", "Not discussed on USFS. ", VLOOKUP(A395, [1]!Table9[#All], 24, FALSE))</f>
        <v xml:space="preserve">Not discussed on USFS. </v>
      </c>
      <c r="I395" s="14" t="str">
        <f>IF(NOT(ISBLANK(#REF!)),  "Pre-activity Survey Required", "")</f>
        <v>Pre-activity Survey Required</v>
      </c>
      <c r="J395" s="13" t="str">
        <f>IF(D395="No", "Not discussed on USFS. ", _xlfn.CONCAT(A395, " (", VLOOKUP(A395, [1]!Table9[#All], 11, FALSE), "; Habitat description: ", C395, ") - Within 1-mi of a CNDDB/SCE/USFS occurrence record (", VLOOKUP(A395, [1]!Table9[#All], 34, FALSE), "). " ))</f>
        <v xml:space="preserve">Not discussed on USFS. </v>
      </c>
      <c r="K395" s="10" t="str">
        <f>IF(D395="No", "-- ", VLOOKUP(A395, [1]!Table9[#All], 35, FALSE))</f>
        <v xml:space="preserve">-- </v>
      </c>
      <c r="L395" s="12" t="str">
        <f>IF(D395="No", "--", VLOOKUP(A395, [1]!Table9[#All], 28, FALSE))</f>
        <v>--</v>
      </c>
      <c r="M395" s="11" t="str">
        <f>IF(D395="No", "Not discussed on USFS. ", _xlfn.CONCAT(A395, " (", VLOOKUP(A395, [1]!Table9[#All], 11, FALSE), "; Habitat description: ", C395, ") - Within 1-mi of a CNDDB/SCE/USFS occurrence record (", VLOOKUP(A395, [1]!Table9[#All], 27, FALSE), "). " ))</f>
        <v xml:space="preserve">Not discussed on USFS. </v>
      </c>
      <c r="N395" s="10" t="str">
        <f>IF(D395="No", "-- ", VLOOKUP(A395, [1]!Table9[#All], 29, FALSE))</f>
        <v xml:space="preserve">-- </v>
      </c>
      <c r="O395" s="10" t="str">
        <f>IF(D395="No", "--", VLOOKUP(A395, [1]!Table9[#All], 30, FALSE))</f>
        <v>--</v>
      </c>
      <c r="P395" s="7" t="str">
        <f>IF(D395="No", "Not discussed on USFS. ", IF(VLOOKUP(A395, [1]!Table9[#All], 31, FALSE)="--", "--",  _xlfn.CONCAT(A395, " (", VLOOKUP(A395, [1]!Table9[#All], 11, FALSE), "; Habitat description: ", C395, ") - Within 1-mi of a CNDDB/SCE/USFS occurrence record (", VLOOKUP(A395, [1]!Table9[#All], 31, FALSE), "). " )))</f>
        <v xml:space="preserve">Not discussed on USFS. </v>
      </c>
      <c r="Q395" s="6" t="str">
        <f>IF(D395="No", "Not discussed on USFS. ", IF(VLOOKUP(A395, [1]!Table9[#All], 31, FALSE)="--", "--",  VLOOKUP(A395, [1]!Table9[#All], 32, FALSE)))</f>
        <v xml:space="preserve">Not discussed on USFS. </v>
      </c>
      <c r="R395" s="6" t="str">
        <f>IF(D395="No", "Not discussed on USFS. ", IF(VLOOKUP(A395, [1]!Table9[#All], 31, FALSE)="--", "--", VLOOKUP(A395, [1]!Table9[#All], 33, FALSE)))</f>
        <v xml:space="preserve">Not discussed on USFS. </v>
      </c>
      <c r="S395" s="9" t="s">
        <v>2</v>
      </c>
      <c r="T395" s="8" t="s">
        <v>2</v>
      </c>
      <c r="U395" s="8" t="s">
        <v>2</v>
      </c>
      <c r="V395" s="7" t="s">
        <v>2</v>
      </c>
      <c r="W395" s="6" t="s">
        <v>2</v>
      </c>
      <c r="X395" s="6" t="s">
        <v>2</v>
      </c>
    </row>
    <row r="396" spans="1:24" ht="80" x14ac:dyDescent="0.2">
      <c r="A396" s="20" t="s">
        <v>1980</v>
      </c>
      <c r="B396" s="20" t="str">
        <f>VLOOKUP(A396, [1]!Table9[#All], 2, FALSE)</f>
        <v>Lupinus sericatus</v>
      </c>
      <c r="C396" s="18" t="str">
        <f>VLOOKUP(A396, [1]!Table9[#All], 13, FALSE)</f>
        <v>open wooded slopes, foothill woodland, chaparral, lower montane conifer forest</v>
      </c>
      <c r="D396" s="17" t="str">
        <f>IF(ISNUMBER(SEARCH("1",VLOOKUP(A396, [1]!Table9[#All], 4, FALSE))), "Yes", "No")</f>
        <v>No</v>
      </c>
      <c r="E396" s="16" t="str">
        <f>VLOOKUP(A396, [1]!Table9[#All], 3, FALSE)</f>
        <v>Plant</v>
      </c>
      <c r="F396" s="15" t="str">
        <f>VLOOKUP(A396, [1]!Table9[#All], 26, FALSE)</f>
        <v>Formula</v>
      </c>
      <c r="G396" s="15" t="str">
        <f>IF(D396="No", "--",VLOOKUP(A396, [1]!Table9[#All], 25, FALSE))</f>
        <v>--</v>
      </c>
      <c r="H396" s="14" t="str">
        <f>IF(D396="No", "Not discussed on USFS. ", VLOOKUP(A396, [1]!Table9[#All], 24, FALSE))</f>
        <v xml:space="preserve">Not discussed on USFS. </v>
      </c>
      <c r="I396" s="14" t="str">
        <f>IF(NOT(ISBLANK(#REF!)),  "Pre-activity Survey Required", "")</f>
        <v>Pre-activity Survey Required</v>
      </c>
      <c r="J396" s="13" t="str">
        <f>IF(D396="No", "Not discussed on USFS. ", _xlfn.CONCAT(A396, " (", VLOOKUP(A396, [1]!Table9[#All], 11, FALSE), "; Habitat description: ", C396, ") - Within 1-mi of a CNDDB/SCE/USFS occurrence record (", VLOOKUP(A396, [1]!Table9[#All], 34, FALSE), "). " ))</f>
        <v xml:space="preserve">Not discussed on USFS. </v>
      </c>
      <c r="K396" s="10" t="str">
        <f>IF(D396="No", "-- ", VLOOKUP(A396, [1]!Table9[#All], 35, FALSE))</f>
        <v xml:space="preserve">-- </v>
      </c>
      <c r="L396" s="12" t="str">
        <f>IF(D396="No", "--", VLOOKUP(A396, [1]!Table9[#All], 28, FALSE))</f>
        <v>--</v>
      </c>
      <c r="M396" s="11" t="str">
        <f>IF(D396="No", "Not discussed on USFS. ", _xlfn.CONCAT(A396, " (", VLOOKUP(A396, [1]!Table9[#All], 11, FALSE), "; Habitat description: ", C396, ") - Within 1-mi of a CNDDB/SCE/USFS occurrence record (", VLOOKUP(A396, [1]!Table9[#All], 27, FALSE), "). " ))</f>
        <v xml:space="preserve">Not discussed on USFS. </v>
      </c>
      <c r="N396" s="10" t="str">
        <f>IF(D396="No", "-- ", VLOOKUP(A396, [1]!Table9[#All], 29, FALSE))</f>
        <v xml:space="preserve">-- </v>
      </c>
      <c r="O396" s="10" t="str">
        <f>IF(D396="No", "--", VLOOKUP(A396, [1]!Table9[#All], 30, FALSE))</f>
        <v>--</v>
      </c>
      <c r="P396" s="7" t="str">
        <f>IF(D396="No", "Not discussed on USFS. ", IF(VLOOKUP(A396, [1]!Table9[#All], 31, FALSE)="--", "--",  _xlfn.CONCAT(A396, " (", VLOOKUP(A396, [1]!Table9[#All], 11, FALSE), "; Habitat description: ", C396, ") - Within 1-mi of a CNDDB/SCE/USFS occurrence record (", VLOOKUP(A396, [1]!Table9[#All], 31, FALSE), "). " )))</f>
        <v xml:space="preserve">Not discussed on USFS. </v>
      </c>
      <c r="Q396" s="6" t="str">
        <f>IF(D396="No", "Not discussed on USFS. ", IF(VLOOKUP(A396, [1]!Table9[#All], 31, FALSE)="--", "--",  VLOOKUP(A396, [1]!Table9[#All], 32, FALSE)))</f>
        <v xml:space="preserve">Not discussed on USFS. </v>
      </c>
      <c r="R396" s="6" t="str">
        <f>IF(D396="No", "Not discussed on USFS. ", IF(VLOOKUP(A396, [1]!Table9[#All], 31, FALSE)="--", "--", VLOOKUP(A396, [1]!Table9[#All], 33, FALSE)))</f>
        <v xml:space="preserve">Not discussed on USFS. </v>
      </c>
      <c r="S396" s="9" t="s">
        <v>2</v>
      </c>
      <c r="T396" s="8" t="s">
        <v>2</v>
      </c>
      <c r="U396" s="8" t="s">
        <v>2</v>
      </c>
      <c r="V396" s="7" t="s">
        <v>2</v>
      </c>
      <c r="W396" s="6" t="s">
        <v>2</v>
      </c>
      <c r="X396" s="6" t="s">
        <v>2</v>
      </c>
    </row>
    <row r="397" spans="1:24" ht="64" x14ac:dyDescent="0.2">
      <c r="A397" s="20" t="s">
        <v>1979</v>
      </c>
      <c r="B397" s="20" t="str">
        <f>VLOOKUP(A397, [1]!Table9[#All], 2, FALSE)</f>
        <v>Cryptantha celosioides</v>
      </c>
      <c r="C397" s="18" t="str">
        <f>VLOOKUP(A397, [1]!Table9[#All], 13, FALSE)</f>
        <v>open ridges, slopes, and colluvium, with low scrub, and juniper woodland</v>
      </c>
      <c r="D397" s="17" t="str">
        <f>IF(ISNUMBER(SEARCH("1",VLOOKUP(A397, [1]!Table9[#All], 4, FALSE))), "Yes", "No")</f>
        <v>No</v>
      </c>
      <c r="E397" s="16" t="str">
        <f>VLOOKUP(A397, [1]!Table9[#All], 3, FALSE)</f>
        <v>Plant</v>
      </c>
      <c r="F397" s="15" t="str">
        <f>VLOOKUP(A397, [1]!Table9[#All], 26, FALSE)</f>
        <v>Formula</v>
      </c>
      <c r="G397" s="15" t="str">
        <f>IF(D397="No", "--",VLOOKUP(A397, [1]!Table9[#All], 25, FALSE))</f>
        <v>--</v>
      </c>
      <c r="H397" s="14" t="str">
        <f>IF(D397="No", "Not discussed on USFS. ", VLOOKUP(A397, [1]!Table9[#All], 24, FALSE))</f>
        <v xml:space="preserve">Not discussed on USFS. </v>
      </c>
      <c r="I397" s="14" t="str">
        <f>IF(NOT(ISBLANK(#REF!)),  "Pre-activity Survey Required", "")</f>
        <v>Pre-activity Survey Required</v>
      </c>
      <c r="J397" s="13" t="str">
        <f>IF(D397="No", "Not discussed on USFS. ", _xlfn.CONCAT(A397, " (", VLOOKUP(A397, [1]!Table9[#All], 11, FALSE), "; Habitat description: ", C397, ") - Within 1-mi of a CNDDB/SCE/USFS occurrence record (", VLOOKUP(A397, [1]!Table9[#All], 34, FALSE), "). " ))</f>
        <v xml:space="preserve">Not discussed on USFS. </v>
      </c>
      <c r="K397" s="10" t="str">
        <f>IF(D397="No", "-- ", VLOOKUP(A397, [1]!Table9[#All], 35, FALSE))</f>
        <v xml:space="preserve">-- </v>
      </c>
      <c r="L397" s="12" t="str">
        <f>IF(D397="No", "--", VLOOKUP(A397, [1]!Table9[#All], 28, FALSE))</f>
        <v>--</v>
      </c>
      <c r="M397" s="11" t="str">
        <f>IF(D397="No", "Not discussed on USFS. ", _xlfn.CONCAT(A397, " (", VLOOKUP(A397, [1]!Table9[#All], 11, FALSE), "; Habitat description: ", C397, ") - Within 1-mi of a CNDDB/SCE/USFS occurrence record (", VLOOKUP(A397, [1]!Table9[#All], 27, FALSE), "). " ))</f>
        <v xml:space="preserve">Not discussed on USFS. </v>
      </c>
      <c r="N397" s="10" t="str">
        <f>IF(D397="No", "-- ", VLOOKUP(A397, [1]!Table9[#All], 29, FALSE))</f>
        <v xml:space="preserve">-- </v>
      </c>
      <c r="O397" s="10" t="str">
        <f>IF(D397="No", "--", VLOOKUP(A397, [1]!Table9[#All], 30, FALSE))</f>
        <v>--</v>
      </c>
      <c r="P397" s="7" t="str">
        <f>IF(D397="No", "Not discussed on USFS. ", IF(VLOOKUP(A397, [1]!Table9[#All], 31, FALSE)="--", "--",  _xlfn.CONCAT(A397, " (", VLOOKUP(A397, [1]!Table9[#All], 11, FALSE), "; Habitat description: ", C397, ") - Within 1-mi of a CNDDB/SCE/USFS occurrence record (", VLOOKUP(A397, [1]!Table9[#All], 31, FALSE), "). " )))</f>
        <v xml:space="preserve">Not discussed on USFS. </v>
      </c>
      <c r="Q397" s="6" t="str">
        <f>IF(D397="No", "Not discussed on USFS. ", IF(VLOOKUP(A397, [1]!Table9[#All], 31, FALSE)="--", "--",  VLOOKUP(A397, [1]!Table9[#All], 32, FALSE)))</f>
        <v xml:space="preserve">Not discussed on USFS. </v>
      </c>
      <c r="R397" s="6" t="str">
        <f>IF(D397="No", "Not discussed on USFS. ", IF(VLOOKUP(A397, [1]!Table9[#All], 31, FALSE)="--", "--", VLOOKUP(A397, [1]!Table9[#All], 33, FALSE)))</f>
        <v xml:space="preserve">Not discussed on USFS. </v>
      </c>
      <c r="S397" s="9" t="s">
        <v>2</v>
      </c>
      <c r="T397" s="8" t="s">
        <v>2</v>
      </c>
      <c r="U397" s="8" t="s">
        <v>2</v>
      </c>
      <c r="V397" s="7" t="s">
        <v>2</v>
      </c>
      <c r="W397" s="6" t="s">
        <v>2</v>
      </c>
      <c r="X397" s="6" t="s">
        <v>2</v>
      </c>
    </row>
    <row r="398" spans="1:24" ht="60" x14ac:dyDescent="0.2">
      <c r="A398" s="20" t="s">
        <v>1978</v>
      </c>
      <c r="B398" s="20" t="str">
        <f>VLOOKUP(A398, [1]!Table9[#All], 2, FALSE)</f>
        <v>Oncorhynchus kisutch pop. 4</v>
      </c>
      <c r="C398" s="18" t="str">
        <f>VLOOKUP(A398, [1]!Table9[#All], 13, FALSE)</f>
        <v>dry grasslands and shrublands</v>
      </c>
      <c r="D398" s="17" t="str">
        <f>IF(ISNUMBER(SEARCH("1",VLOOKUP(A398, [1]!Table9[#All], 4, FALSE))), "Yes", "No")</f>
        <v>Yes</v>
      </c>
      <c r="E398" s="16" t="str">
        <f>VLOOKUP(A398, [1]!Table9[#All], 3, FALSE)</f>
        <v>Fish</v>
      </c>
      <c r="F398" s="15" t="str">
        <f>VLOOKUP(A398, [1]!Table9[#All], 26, FALSE)</f>
        <v>--</v>
      </c>
      <c r="G398" s="15" t="str">
        <f>IF(D398="No", "--",VLOOKUP(A398, [1]!Table9[#All], 25, FALSE))</f>
        <v>--</v>
      </c>
      <c r="H398" s="14" t="str">
        <f>IF(D398="No", "Not discussed on USFS. ", VLOOKUP(A398, [1]!Table9[#All], 24, FALSE))</f>
        <v>Notify SME if found on USFS</v>
      </c>
      <c r="I398" s="14" t="str">
        <f>IF(NOT(ISBLANK(#REF!)),  "Pre-activity Survey Required", "")</f>
        <v>Pre-activity Survey Required</v>
      </c>
      <c r="J398" s="13" t="str">
        <f>IF(D398="No", "Not discussed on USFS. ", _xlfn.CONCAT(A398, " (", VLOOKUP(A398, [1]!Table9[#All], 11, FALSE), "; Habitat description: ", C398, ") - Within 1-mi of a CNDDB/SCE/USFS occurrence record (", VLOOKUP(A398, [1]!Table9[#All], 34, FALSE), "). " ))</f>
        <v xml:space="preserve">coho salmon - central California coast ESU (FE; SE; Habitat description: dry grasslands and shrublands) - Within 1-mi of a CNDDB/SCE/USFS occurrence record (unsuitable habitat). </v>
      </c>
      <c r="K398" s="10" t="str">
        <f>IF(D398="No", "-- ", VLOOKUP(A398, [1]!Table9[#All], 35, FALSE))</f>
        <v>Standard OMP BMPs.</v>
      </c>
      <c r="L398" s="12" t="str">
        <f>IF(D398="No", "--", VLOOKUP(A398, [1]!Table9[#All], 28, FALSE))</f>
        <v>--</v>
      </c>
      <c r="M398" s="11" t="str">
        <f>IF(D398="No", "Not discussed on USFS. ", _xlfn.CONCAT(A398, " (", VLOOKUP(A398, [1]!Table9[#All], 11, FALSE), "; Habitat description: ", C398, ") - Within 1-mi of a CNDDB/SCE/USFS occurrence record (", VLOOKUP(A398, [1]!Table9[#All], 27, FALSE), "). " ))</f>
        <v xml:space="preserve">coho salmon - central California coast ESU (FE; SE; Habitat description: dry grasslands and shrublands) - Within 1-mi of a CNDDB/SCE/USFS occurrence record (--). </v>
      </c>
      <c r="N398" s="10" t="str">
        <f>IF(D398="No", "-- ", VLOOKUP(A398, [1]!Table9[#All], 29, FALSE))</f>
        <v>Notify SME if found on USFS</v>
      </c>
      <c r="O398" s="10" t="str">
        <f>IF(D398="No", "--", VLOOKUP(A398, [1]!Table9[#All], 30, FALSE))</f>
        <v>Notify SME if found on USFS</v>
      </c>
      <c r="P398" s="7" t="str">
        <f>IF(D398="No", "Not discussed on USFS. ", IF(VLOOKUP(A398, [1]!Table9[#All], 31, FALSE)="--", "--",  _xlfn.CONCAT(A398, " (", VLOOKUP(A398, [1]!Table9[#All], 11, FALSE), "; Habitat description: ", C398, ") - Within 1-mi of a CNDDB/SCE/USFS occurrence record (", VLOOKUP(A398, [1]!Table9[#All], 31, FALSE), "). " )))</f>
        <v>--</v>
      </c>
      <c r="Q398" s="6" t="str">
        <f>IF(D398="No", "Not discussed on USFS. ", IF(VLOOKUP(A398, [1]!Table9[#All], 31, FALSE)="--", "--",  VLOOKUP(A398, [1]!Table9[#All], 32, FALSE)))</f>
        <v>--</v>
      </c>
      <c r="R398" s="6" t="str">
        <f>IF(D398="No", "Not discussed on USFS. ", IF(VLOOKUP(A398, [1]!Table9[#All], 31, FALSE)="--", "--", VLOOKUP(A398, [1]!Table9[#All], 33, FALSE)))</f>
        <v>--</v>
      </c>
      <c r="S398" s="9" t="s">
        <v>2</v>
      </c>
      <c r="T398" s="8" t="s">
        <v>2</v>
      </c>
      <c r="U398" s="8" t="s">
        <v>2</v>
      </c>
      <c r="V398" s="7" t="s">
        <v>2</v>
      </c>
      <c r="W398" s="6" t="s">
        <v>2</v>
      </c>
      <c r="X398" s="6" t="s">
        <v>2</v>
      </c>
    </row>
    <row r="399" spans="1:24" ht="75" x14ac:dyDescent="0.2">
      <c r="A399" s="20" t="s">
        <v>1977</v>
      </c>
      <c r="B399" s="20" t="str">
        <f>VLOOKUP(A399, [1]!Table9[#All], 2, FALSE)</f>
        <v>Oncorhynchus kisutch pop. 2</v>
      </c>
      <c r="C399" s="18" t="str">
        <f>VLOOKUP(A399, [1]!Table9[#All], 13, FALSE)</f>
        <v>cold, clear streams, estuaries, and healthy riparian zone</v>
      </c>
      <c r="D399" s="17" t="str">
        <f>IF(ISNUMBER(SEARCH("1",VLOOKUP(A399, [1]!Table9[#All], 4, FALSE))), "Yes", "No")</f>
        <v>Yes</v>
      </c>
      <c r="E399" s="16" t="str">
        <f>VLOOKUP(A399, [1]!Table9[#All], 3, FALSE)</f>
        <v>Fish</v>
      </c>
      <c r="F399" s="15" t="str">
        <f>VLOOKUP(A399, [1]!Table9[#All], 26, FALSE)</f>
        <v>--</v>
      </c>
      <c r="G399" s="15" t="str">
        <f>IF(D399="No", "--",VLOOKUP(A399, [1]!Table9[#All], 25, FALSE))</f>
        <v>--</v>
      </c>
      <c r="H399" s="14" t="str">
        <f>IF(D399="No", "Not discussed on USFS. ", VLOOKUP(A399, [1]!Table9[#All], 24, FALSE))</f>
        <v>Notify SME if found on USFS</v>
      </c>
      <c r="I399" s="14" t="str">
        <f>IF(NOT(ISBLANK(#REF!)),  "Pre-activity Survey Required", "")</f>
        <v>Pre-activity Survey Required</v>
      </c>
      <c r="J399" s="13" t="str">
        <f>IF(D399="No", "Not discussed on USFS. ", _xlfn.CONCAT(A399, " (", VLOOKUP(A399, [1]!Table9[#All], 11, FALSE), "; Habitat description: ", C399, ") - Within 1-mi of a CNDDB/SCE/USFS occurrence record (", VLOOKUP(A399, [1]!Table9[#All], 34, FALSE), "). " ))</f>
        <v xml:space="preserve">coho salmon - southern Oregon / northern California ESU (FT; ST; Habitat description: cold, clear streams, estuaries, and healthy riparian zone) - Within 1-mi of a CNDDB/SCE/USFS occurrence record (unsuitable habitat). </v>
      </c>
      <c r="K399" s="10" t="str">
        <f>IF(D399="No", "-- ", VLOOKUP(A399, [1]!Table9[#All], 35, FALSE))</f>
        <v>Standard OMP BMPs.</v>
      </c>
      <c r="L399" s="12" t="str">
        <f>IF(D399="No", "--", VLOOKUP(A399, [1]!Table9[#All], 28, FALSE))</f>
        <v>--</v>
      </c>
      <c r="M399" s="11" t="str">
        <f>IF(D399="No", "Not discussed on USFS. ", _xlfn.CONCAT(A399, " (", VLOOKUP(A399, [1]!Table9[#All], 11, FALSE), "; Habitat description: ", C399, ") - Within 1-mi of a CNDDB/SCE/USFS occurrence record (", VLOOKUP(A399, [1]!Table9[#All], 27, FALSE), "). " ))</f>
        <v xml:space="preserve">coho salmon - southern Oregon / northern California ESU (FT; ST; Habitat description: cold, clear streams, estuaries, and healthy riparian zone) - Within 1-mi of a CNDDB/SCE/USFS occurrence record (--). </v>
      </c>
      <c r="N399" s="10" t="str">
        <f>IF(D399="No", "-- ", VLOOKUP(A399, [1]!Table9[#All], 29, FALSE))</f>
        <v>Notify SME if found on USFS</v>
      </c>
      <c r="O399" s="10" t="str">
        <f>IF(D399="No", "--", VLOOKUP(A399, [1]!Table9[#All], 30, FALSE))</f>
        <v>Notify SME if found on USFS</v>
      </c>
      <c r="P399" s="7" t="str">
        <f>IF(D399="No", "Not discussed on USFS. ", IF(VLOOKUP(A399, [1]!Table9[#All], 31, FALSE)="--", "--",  _xlfn.CONCAT(A399, " (", VLOOKUP(A399, [1]!Table9[#All], 11, FALSE), "; Habitat description: ", C399, ") - Within 1-mi of a CNDDB/SCE/USFS occurrence record (", VLOOKUP(A399, [1]!Table9[#All], 31, FALSE), "). " )))</f>
        <v>--</v>
      </c>
      <c r="Q399" s="6" t="str">
        <f>IF(D399="No", "Not discussed on USFS. ", IF(VLOOKUP(A399, [1]!Table9[#All], 31, FALSE)="--", "--",  VLOOKUP(A399, [1]!Table9[#All], 32, FALSE)))</f>
        <v>--</v>
      </c>
      <c r="R399" s="6" t="str">
        <f>IF(D399="No", "Not discussed on USFS. ", IF(VLOOKUP(A399, [1]!Table9[#All], 31, FALSE)="--", "--", VLOOKUP(A399, [1]!Table9[#All], 33, FALSE)))</f>
        <v>--</v>
      </c>
      <c r="S399" s="9" t="s">
        <v>2</v>
      </c>
      <c r="T399" s="8" t="s">
        <v>2</v>
      </c>
      <c r="U399" s="8" t="s">
        <v>2</v>
      </c>
      <c r="V399" s="7" t="s">
        <v>2</v>
      </c>
      <c r="W399" s="6" t="s">
        <v>2</v>
      </c>
      <c r="X399" s="6" t="s">
        <v>2</v>
      </c>
    </row>
    <row r="400" spans="1:24" ht="112" x14ac:dyDescent="0.2">
      <c r="A400" s="20" t="s">
        <v>1976</v>
      </c>
      <c r="B400" s="20" t="str">
        <f>VLOOKUP(A400, [1]!Table9[#All], 2, FALSE)</f>
        <v>Uma notata</v>
      </c>
      <c r="C400" s="18" t="str">
        <f>VLOOKUP(A400, [1]!Table9[#All], 13, FALSE)</f>
        <v>sparsely-vegetated arid areas with fine wind-blown sand, including dunes, washes, the banks of rivers, and flats with sandy hummocks</v>
      </c>
      <c r="D400" s="17" t="str">
        <f>IF(ISNUMBER(SEARCH("1",VLOOKUP(A400, [1]!Table9[#All], 4, FALSE))), "Yes", "No")</f>
        <v>No</v>
      </c>
      <c r="E400" s="16" t="str">
        <f>VLOOKUP(A400, [1]!Table9[#All], 3, FALSE)</f>
        <v>Reptile</v>
      </c>
      <c r="F400" s="15" t="str">
        <f>VLOOKUP(A400, [1]!Table9[#All], 26, FALSE)</f>
        <v>Formula</v>
      </c>
      <c r="G400" s="15" t="str">
        <f>IF(D400="No", "--",VLOOKUP(A400, [1]!Table9[#All], 25, FALSE))</f>
        <v>--</v>
      </c>
      <c r="H400" s="14" t="str">
        <f>IF(D400="No", "Not discussed on USFS. ", VLOOKUP(A400, [1]!Table9[#All], 24, FALSE))</f>
        <v xml:space="preserve">Not discussed on USFS. </v>
      </c>
      <c r="I400" s="14" t="str">
        <f>IF(NOT(ISBLANK(#REF!)),  "Pre-activity Survey Required", "")</f>
        <v>Pre-activity Survey Required</v>
      </c>
      <c r="J400" s="13" t="str">
        <f>IF(D400="No", "Not discussed on USFS. ", _xlfn.CONCAT(A400, " (", VLOOKUP(A400, [1]!Table9[#All], 11, FALSE), "; Habitat description: ", C400, ") - Within 1-mi of a CNDDB/SCE/USFS occurrence record (", VLOOKUP(A400, [1]!Table9[#All], 34, FALSE), "). " ))</f>
        <v xml:space="preserve">Not discussed on USFS. </v>
      </c>
      <c r="K400" s="10" t="str">
        <f>IF(D400="No", "-- ", VLOOKUP(A400, [1]!Table9[#All], 35, FALSE))</f>
        <v xml:space="preserve">-- </v>
      </c>
      <c r="L400" s="12" t="str">
        <f>IF(D400="No", "--", VLOOKUP(A400, [1]!Table9[#All], 28, FALSE))</f>
        <v>--</v>
      </c>
      <c r="M400" s="11" t="str">
        <f>IF(D400="No", "Not discussed on USFS. ", _xlfn.CONCAT(A400, " (", VLOOKUP(A400, [1]!Table9[#All], 11, FALSE), "; Habitat description: ", C400, ") - Within 1-mi of a CNDDB/SCE/USFS occurrence record (", VLOOKUP(A400, [1]!Table9[#All], 27, FALSE), "). " ))</f>
        <v xml:space="preserve">Not discussed on USFS. </v>
      </c>
      <c r="N400" s="10" t="str">
        <f>IF(D400="No", "-- ", VLOOKUP(A400, [1]!Table9[#All], 29, FALSE))</f>
        <v xml:space="preserve">-- </v>
      </c>
      <c r="O400" s="10" t="str">
        <f>IF(D400="No", "--", VLOOKUP(A400, [1]!Table9[#All], 30, FALSE))</f>
        <v>--</v>
      </c>
      <c r="P400" s="7" t="str">
        <f>IF(D400="No", "Not discussed on USFS. ", IF(VLOOKUP(A400, [1]!Table9[#All], 31, FALSE)="--", "--",  _xlfn.CONCAT(A400, " (", VLOOKUP(A400, [1]!Table9[#All], 11, FALSE), "; Habitat description: ", C400, ") - Within 1-mi of a CNDDB/SCE/USFS occurrence record (", VLOOKUP(A400, [1]!Table9[#All], 31, FALSE), "). " )))</f>
        <v xml:space="preserve">Not discussed on USFS. </v>
      </c>
      <c r="Q400" s="6" t="str">
        <f>IF(D400="No", "Not discussed on USFS. ", IF(VLOOKUP(A400, [1]!Table9[#All], 31, FALSE)="--", "--",  VLOOKUP(A400, [1]!Table9[#All], 32, FALSE)))</f>
        <v xml:space="preserve">Not discussed on USFS. </v>
      </c>
      <c r="R400" s="6" t="str">
        <f>IF(D400="No", "Not discussed on USFS. ", IF(VLOOKUP(A400, [1]!Table9[#All], 31, FALSE)="--", "--", VLOOKUP(A400, [1]!Table9[#All], 33, FALSE)))</f>
        <v xml:space="preserve">Not discussed on USFS. </v>
      </c>
      <c r="S400" s="9" t="s">
        <v>2</v>
      </c>
      <c r="T400" s="8" t="s">
        <v>2</v>
      </c>
      <c r="U400" s="8" t="s">
        <v>2</v>
      </c>
      <c r="V400" s="7" t="s">
        <v>2</v>
      </c>
      <c r="W400" s="6" t="s">
        <v>2</v>
      </c>
      <c r="X400" s="6" t="s">
        <v>2</v>
      </c>
    </row>
    <row r="401" spans="1:24" ht="80" x14ac:dyDescent="0.2">
      <c r="A401" s="20" t="s">
        <v>1975</v>
      </c>
      <c r="B401" s="20" t="str">
        <f>VLOOKUP(A401, [1]!Table9[#All], 2, FALSE)</f>
        <v>Ptychocheilus lucius</v>
      </c>
      <c r="C401" s="18" t="str">
        <f>VLOOKUP(A401, [1]!Table9[#All], 13, FALSE)</f>
        <v>intermittent or perennial stream, pond, lake or jurisdictional waters feature</v>
      </c>
      <c r="D401" s="17" t="str">
        <f>IF(ISNUMBER(SEARCH("1",VLOOKUP(A401, [1]!Table9[#All], 4, FALSE))), "Yes", "No")</f>
        <v>Yes</v>
      </c>
      <c r="E401" s="16" t="str">
        <f>VLOOKUP(A401, [1]!Table9[#All], 3, FALSE)</f>
        <v>Fish</v>
      </c>
      <c r="F401" s="15" t="str">
        <f>VLOOKUP(A401, [1]!Table9[#All], 26, FALSE)</f>
        <v>--</v>
      </c>
      <c r="G401" s="15" t="str">
        <f>IF(D401="No", "--",VLOOKUP(A401, [1]!Table9[#All], 25, FALSE))</f>
        <v>--</v>
      </c>
      <c r="H401" s="14" t="str">
        <f>IF(D401="No", "Not discussed on USFS. ", VLOOKUP(A401, [1]!Table9[#All], 24, FALSE))</f>
        <v>Notify SME if found on USFS</v>
      </c>
      <c r="I401" s="14" t="str">
        <f>IF(NOT(ISBLANK(#REF!)),  "Pre-activity Survey Required", "")</f>
        <v>Pre-activity Survey Required</v>
      </c>
      <c r="J401" s="13" t="str">
        <f>IF(D401="No", "Not discussed on USFS. ", _xlfn.CONCAT(A401, " (", VLOOKUP(A401, [1]!Table9[#All], 11, FALSE), "; Habitat description: ", C401, ") - Within 1-mi of a CNDDB/SCE/USFS occurrence record (", VLOOKUP(A401, [1]!Table9[#All], 34, FALSE), "). " ))</f>
        <v xml:space="preserve">Colorado pikeminnow (FE; SE; CDFW FP; Habitat description: intermittent or perennial stream, pond, lake or jurisdictional waters feature) - Within 1-mi of a CNDDB/SCE/USFS occurrence record (unsuitable habitat). </v>
      </c>
      <c r="K401" s="10" t="str">
        <f>IF(D401="No", "-- ", VLOOKUP(A401, [1]!Table9[#All], 35, FALSE))</f>
        <v>Standard OMP BMPs.</v>
      </c>
      <c r="L401" s="12" t="str">
        <f>IF(D401="No", "--", VLOOKUP(A401, [1]!Table9[#All], 28, FALSE))</f>
        <v>--</v>
      </c>
      <c r="M401" s="11" t="str">
        <f>IF(D401="No", "Not discussed on USFS. ", _xlfn.CONCAT(A401, " (", VLOOKUP(A401, [1]!Table9[#All], 11, FALSE), "; Habitat description: ", C401, ") - Within 1-mi of a CNDDB/SCE/USFS occurrence record (", VLOOKUP(A401, [1]!Table9[#All], 27, FALSE), "). " ))</f>
        <v xml:space="preserve">Colorado pikeminnow (FE; SE; CDFW FP; Habitat description: intermittent or perennial stream, pond, lake or jurisdictional waters feature) - Within 1-mi of a CNDDB/SCE/USFS occurrence record (--). </v>
      </c>
      <c r="N401" s="10" t="str">
        <f>IF(D401="No", "-- ", VLOOKUP(A401, [1]!Table9[#All], 29, FALSE))</f>
        <v>Notify SME if found on USFS</v>
      </c>
      <c r="O401" s="10" t="str">
        <f>IF(D401="No", "--", VLOOKUP(A401, [1]!Table9[#All], 30, FALSE))</f>
        <v>Notify SME if found on USFS</v>
      </c>
      <c r="P401" s="7" t="str">
        <f>IF(D401="No", "Not discussed on USFS. ", IF(VLOOKUP(A401, [1]!Table9[#All], 31, FALSE)="--", "--",  _xlfn.CONCAT(A401, " (", VLOOKUP(A401, [1]!Table9[#All], 11, FALSE), "; Habitat description: ", C401, ") - Within 1-mi of a CNDDB/SCE/USFS occurrence record (", VLOOKUP(A401, [1]!Table9[#All], 31, FALSE), "). " )))</f>
        <v>--</v>
      </c>
      <c r="Q401" s="6" t="str">
        <f>IF(D401="No", "Not discussed on USFS. ", IF(VLOOKUP(A401, [1]!Table9[#All], 31, FALSE)="--", "--",  VLOOKUP(A401, [1]!Table9[#All], 32, FALSE)))</f>
        <v>--</v>
      </c>
      <c r="R401" s="6" t="str">
        <f>IF(D401="No", "Not discussed on USFS. ", IF(VLOOKUP(A401, [1]!Table9[#All], 31, FALSE)="--", "--", VLOOKUP(A401, [1]!Table9[#All], 33, FALSE)))</f>
        <v>--</v>
      </c>
      <c r="S401" s="9" t="s">
        <v>2</v>
      </c>
      <c r="T401" s="8" t="s">
        <v>2</v>
      </c>
      <c r="U401" s="8" t="s">
        <v>2</v>
      </c>
      <c r="V401" s="7" t="s">
        <v>2</v>
      </c>
      <c r="W401" s="6" t="s">
        <v>2</v>
      </c>
      <c r="X401" s="6" t="s">
        <v>2</v>
      </c>
    </row>
    <row r="402" spans="1:24" ht="64" x14ac:dyDescent="0.2">
      <c r="A402" s="20" t="s">
        <v>1974</v>
      </c>
      <c r="B402" s="20" t="str">
        <f>VLOOKUP(A402, [1]!Table9[#All], 2, FALSE)</f>
        <v>Sigmodon arizonae plenus</v>
      </c>
      <c r="C402" s="18" t="str">
        <f>VLOOKUP(A402, [1]!Table9[#All], 13, FALSE)</f>
        <v>desert riparian, grassland, cropland, fresh emergent wetland</v>
      </c>
      <c r="D402" s="17" t="str">
        <f>IF(ISNUMBER(SEARCH("1",VLOOKUP(A402, [1]!Table9[#All], 4, FALSE))), "Yes", "No")</f>
        <v>No</v>
      </c>
      <c r="E402" s="16" t="str">
        <f>VLOOKUP(A402, [1]!Table9[#All], 3, FALSE)</f>
        <v>Mammal</v>
      </c>
      <c r="F402" s="15" t="str">
        <f>VLOOKUP(A402, [1]!Table9[#All], 26, FALSE)</f>
        <v>Formula</v>
      </c>
      <c r="G402" s="15" t="str">
        <f>IF(D402="No", "--",VLOOKUP(A402, [1]!Table9[#All], 25, FALSE))</f>
        <v>--</v>
      </c>
      <c r="H402" s="14" t="str">
        <f>IF(D402="No", "Not discussed on USFS. ", VLOOKUP(A402, [1]!Table9[#All], 24, FALSE))</f>
        <v xml:space="preserve">Not discussed on USFS. </v>
      </c>
      <c r="I402" s="14" t="str">
        <f>IF(NOT(ISBLANK(#REF!)),  "Pre-activity Survey Required", "")</f>
        <v>Pre-activity Survey Required</v>
      </c>
      <c r="J402" s="13" t="str">
        <f>IF(D402="No", "Not discussed on USFS. ", _xlfn.CONCAT(A402, " (", VLOOKUP(A402, [1]!Table9[#All], 11, FALSE), "; Habitat description: ", C402, ") - Within 1-mi of a CNDDB/SCE/USFS occurrence record (", VLOOKUP(A402, [1]!Table9[#All], 34, FALSE), "). " ))</f>
        <v xml:space="preserve">Not discussed on USFS. </v>
      </c>
      <c r="K402" s="10" t="str">
        <f>IF(D402="No", "-- ", VLOOKUP(A402, [1]!Table9[#All], 35, FALSE))</f>
        <v xml:space="preserve">-- </v>
      </c>
      <c r="L402" s="12" t="str">
        <f>IF(D402="No", "--", VLOOKUP(A402, [1]!Table9[#All], 28, FALSE))</f>
        <v>--</v>
      </c>
      <c r="M402" s="11" t="str">
        <f>IF(D402="No", "Not discussed on USFS. ", _xlfn.CONCAT(A402, " (", VLOOKUP(A402, [1]!Table9[#All], 11, FALSE), "; Habitat description: ", C402, ") - Within 1-mi of a CNDDB/SCE/USFS occurrence record (", VLOOKUP(A402, [1]!Table9[#All], 27, FALSE), "). " ))</f>
        <v xml:space="preserve">Not discussed on USFS. </v>
      </c>
      <c r="N402" s="10" t="str">
        <f>IF(D402="No", "-- ", VLOOKUP(A402, [1]!Table9[#All], 29, FALSE))</f>
        <v xml:space="preserve">-- </v>
      </c>
      <c r="O402" s="10" t="str">
        <f>IF(D402="No", "--", VLOOKUP(A402, [1]!Table9[#All], 30, FALSE))</f>
        <v>--</v>
      </c>
      <c r="P402" s="7" t="str">
        <f>IF(D402="No", "Not discussed on USFS. ", IF(VLOOKUP(A402, [1]!Table9[#All], 31, FALSE)="--", "--",  _xlfn.CONCAT(A402, " (", VLOOKUP(A402, [1]!Table9[#All], 11, FALSE), "; Habitat description: ", C402, ") - Within 1-mi of a CNDDB/SCE/USFS occurrence record (", VLOOKUP(A402, [1]!Table9[#All], 31, FALSE), "). " )))</f>
        <v xml:space="preserve">Not discussed on USFS. </v>
      </c>
      <c r="Q402" s="6" t="str">
        <f>IF(D402="No", "Not discussed on USFS. ", IF(VLOOKUP(A402, [1]!Table9[#All], 31, FALSE)="--", "--",  VLOOKUP(A402, [1]!Table9[#All], 32, FALSE)))</f>
        <v xml:space="preserve">Not discussed on USFS. </v>
      </c>
      <c r="R402" s="6" t="str">
        <f>IF(D402="No", "Not discussed on USFS. ", IF(VLOOKUP(A402, [1]!Table9[#All], 31, FALSE)="--", "--", VLOOKUP(A402, [1]!Table9[#All], 33, FALSE)))</f>
        <v xml:space="preserve">Not discussed on USFS. </v>
      </c>
      <c r="S402" s="9" t="s">
        <v>2</v>
      </c>
      <c r="T402" s="8" t="s">
        <v>2</v>
      </c>
      <c r="U402" s="8" t="s">
        <v>2</v>
      </c>
      <c r="V402" s="7" t="s">
        <v>2</v>
      </c>
      <c r="W402" s="6" t="s">
        <v>2</v>
      </c>
      <c r="X402" s="6" t="s">
        <v>2</v>
      </c>
    </row>
    <row r="403" spans="1:24" ht="156" x14ac:dyDescent="0.2">
      <c r="A403" s="20" t="s">
        <v>1973</v>
      </c>
      <c r="B403" s="20" t="str">
        <f>VLOOKUP(A403, [1]!Table9[#All], 2, FALSE)</f>
        <v>Rorippa columbiae</v>
      </c>
      <c r="C403" s="18" t="str">
        <f>VLOOKUP(A403, [1]!Table9[#All], 13, FALSE)</f>
        <v>streambanks, lake or pond margins, meadows, wet fields</v>
      </c>
      <c r="D403" s="17" t="str">
        <f>IF(ISNUMBER(SEARCH("1",VLOOKUP(A403, [1]!Table9[#All], 4, FALSE))), "Yes", "No")</f>
        <v>Yes</v>
      </c>
      <c r="E403" s="16" t="str">
        <f>VLOOKUP(A403, [1]!Table9[#All], 3, FALSE)</f>
        <v>Plant</v>
      </c>
      <c r="F403" s="15" t="str">
        <f>VLOOKUP(A403, [1]!Table9[#All], 26, FALSE)</f>
        <v>Formula</v>
      </c>
      <c r="G403" s="15" t="str">
        <f>IF(D403="No", "--",VLOOKUP(A403, [1]!Table9[#All], 25, FALSE))</f>
        <v>Work area</v>
      </c>
      <c r="H403" s="14" t="str">
        <f>IF(D403="No", "Not discussed on USFS. ", VLOOKUP(A403, [1]!Table9[#All], 24, FALSE))</f>
        <v>--</v>
      </c>
      <c r="I403" s="14" t="str">
        <f>IF(NOT(ISBLANK(#REF!)),  "Pre-activity Survey Required", "")</f>
        <v>Pre-activity Survey Required</v>
      </c>
      <c r="J403" s="13" t="str">
        <f>IF(D403="No", "Not discussed on USFS. ", _xlfn.CONCAT(A403, " (", VLOOKUP(A403, [1]!Table9[#All], 11, FALSE), "; Habitat description: ", C403, ") - Within 1-mi of a CNDDB/SCE/USFS occurrence record (", VLOOKUP(A403, [1]!Table9[#All], 34, FALSE), "). " ))</f>
        <v xml:space="preserve">Columbia yellow cress (FSS; CRPR 1B.2, Blooming Period: Jun - Aug; Habitat description: streambanks, lake or pond margins, meadows, wet fields) - Within 1-mi of a CNDDB/SCE/USFS occurrence record (unsuitable habitat). </v>
      </c>
      <c r="K403" s="10" t="str">
        <f>IF(D403="No", "-- ", VLOOKUP(A403, [1]!Table9[#All], 35, FALSE))</f>
        <v>Standard OMP BMPs.</v>
      </c>
      <c r="L403" s="12" t="str">
        <f>IF(D403="No", "--", VLOOKUP(A403, [1]!Table9[#All], 28, FALSE))</f>
        <v>IIB</v>
      </c>
      <c r="M403" s="11" t="str">
        <f>IF(D403="No", "Not discussed on USFS. ", _xlfn.CONCAT(A403, " (", VLOOKUP(A403, [1]!Table9[#All], 11, FALSE), "; Habitat description: ", C403, ") - Within 1-mi of a CNDDB/SCE/USFS occurrence record (", VLOOKUP(A403, [1]!Table9[#All], 27, FALSE), "). " ))</f>
        <v xml:space="preserve">Columbia yellow cress (FSS; CRPR 1B.2, Blooming Period: Jun - Aug; Habitat description: streambanks, lake or pond margins, meadows, wet fields) - Within 1-mi of a CNDDB/SCE/USFS occurrence record (habitat present). </v>
      </c>
      <c r="N403" s="10" t="str">
        <f>IF(D403="No", "-- ", VLOOKUP(A403, [1]!Table9[#All], 29, FALSE))</f>
        <v xml:space="preserve">BE BMP Plant-1(a)(c-d); 
General Measures and Standard OMP BMPs. </v>
      </c>
      <c r="O403" s="10" t="str">
        <f>IF(D403="No", "--", VLOOKUP(A403, [1]!Table9[#All], 30, FALSE))</f>
        <v xml:space="preserve">Pre-Activity Survey (Columbia yellow cress): A biological survey is required. 
FSS Plant Avoidance (Columbia yellow cress): If Columbia yellow 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03" s="7" t="str">
        <f>IF(D403="No", "Not discussed on USFS. ", IF(VLOOKUP(A403, [1]!Table9[#All], 31, FALSE)="--", "--",  _xlfn.CONCAT(A403, " (", VLOOKUP(A403, [1]!Table9[#All], 11, FALSE), "; Habitat description: ", C403, ") - Within 1-mi of a CNDDB/SCE/USFS occurrence record (", VLOOKUP(A403, [1]!Table9[#All], 31, FALSE), "). " )))</f>
        <v>--</v>
      </c>
      <c r="Q403" s="6" t="str">
        <f>IF(D403="No", "Not discussed on USFS. ", IF(VLOOKUP(A403, [1]!Table9[#All], 31, FALSE)="--", "--",  VLOOKUP(A403, [1]!Table9[#All], 32, FALSE)))</f>
        <v>--</v>
      </c>
      <c r="R403" s="6" t="str">
        <f>IF(D403="No", "Not discussed on USFS. ", IF(VLOOKUP(A403, [1]!Table9[#All], 31, FALSE)="--", "--", VLOOKUP(A403, [1]!Table9[#All], 33, FALSE)))</f>
        <v>--</v>
      </c>
      <c r="S403" s="9" t="s">
        <v>2</v>
      </c>
      <c r="T403" s="8" t="s">
        <v>2</v>
      </c>
      <c r="U403" s="8" t="s">
        <v>2</v>
      </c>
      <c r="V403" s="7" t="s">
        <v>2</v>
      </c>
      <c r="W403" s="6" t="s">
        <v>2</v>
      </c>
      <c r="X403" s="6" t="s">
        <v>2</v>
      </c>
    </row>
    <row r="404" spans="1:24" ht="168" x14ac:dyDescent="0.2">
      <c r="A404" s="20" t="s">
        <v>1972</v>
      </c>
      <c r="B404" s="20" t="str">
        <f>VLOOKUP(A404, [1]!Table9[#All], 2, FALSE)</f>
        <v>Neostapfia colusana</v>
      </c>
      <c r="C404" s="18" t="str">
        <f>VLOOKUP(A404, [1]!Table9[#All], 13, FALSE)</f>
        <v>vernal pools</v>
      </c>
      <c r="D404" s="17" t="str">
        <f>IF(ISNUMBER(SEARCH("1",VLOOKUP(A404, [1]!Table9[#All], 4, FALSE))), "Yes", "No")</f>
        <v>Yes</v>
      </c>
      <c r="E404" s="16" t="str">
        <f>VLOOKUP(A404, [1]!Table9[#All], 3, FALSE)</f>
        <v>Plant</v>
      </c>
      <c r="F404" s="15" t="str">
        <f>VLOOKUP(A404, [1]!Table9[#All], 26, FALSE)</f>
        <v>Formula</v>
      </c>
      <c r="G404" s="15" t="str">
        <f>IF(D404="No", "--",VLOOKUP(A404, [1]!Table9[#All], 25, FALSE))</f>
        <v>Work area</v>
      </c>
      <c r="H404" s="14" t="str">
        <f>IF(D404="No", "Not discussed on USFS. ", VLOOKUP(A404, [1]!Table9[#All], 24, FALSE))</f>
        <v>--</v>
      </c>
      <c r="I404" s="14" t="str">
        <f>IF(NOT(ISBLANK(#REF!)),  "Pre-activity Survey Required", "")</f>
        <v>Pre-activity Survey Required</v>
      </c>
      <c r="J404" s="13" t="str">
        <f>IF(D404="No", "Not discussed on USFS. ", _xlfn.CONCAT(A404, " (", VLOOKUP(A404, [1]!Table9[#All], 11, FALSE), "; Habitat description: ", C404, ") - Within 1-mi of a CNDDB/SCE/USFS occurrence record (", VLOOKUP(A404, [1]!Table9[#All], 34, FALSE), "). " ))</f>
        <v xml:space="preserve">Colusa grass (FT; SE; CRPR 1B.1, Blooming Period: May - Aug; Habitat description: vernal pools) - Within 1-mi of a CNDDB/SCE/USFS occurrence record (unsuitable habitat). </v>
      </c>
      <c r="K404" s="10" t="str">
        <f>IF(D404="No", "-- ", VLOOKUP(A404, [1]!Table9[#All], 35, FALSE))</f>
        <v xml:space="preserve">RPM Plant 1; 
Standard OMP BMPs. </v>
      </c>
      <c r="L404" s="12" t="str">
        <f>IF(D404="No", "--", VLOOKUP(A404, [1]!Table9[#All], 28, FALSE))</f>
        <v>IIB</v>
      </c>
      <c r="M404" s="11" t="str">
        <f>IF(D404="No", "Not discussed on USFS. ", _xlfn.CONCAT(A404, " (", VLOOKUP(A404, [1]!Table9[#All], 11, FALSE), "; Habitat description: ", C404, ") - Within 1-mi of a CNDDB/SCE/USFS occurrence record (", VLOOKUP(A404, [1]!Table9[#All], 27, FALSE), "). " ))</f>
        <v xml:space="preserve">Colusa grass (FT; SE; CRPR 1B.1, Blooming Period: May - Aug; Habitat description: vernal pools) - Within 1-mi of a CNDDB/SCE/USFS occurrence record (habitat present). </v>
      </c>
      <c r="N404" s="10" t="str">
        <f>IF(D404="No", "-- ", VLOOKUP(A404, [1]!Table9[#All], 29, FALSE))</f>
        <v xml:space="preserve">RPM Plant-1-4; 
General Measures and Standard OMP BMPs. </v>
      </c>
      <c r="O404" s="10" t="str">
        <f>IF(D404="No", "--", VLOOKUP(A404, [1]!Table9[#All], 30, FALSE))</f>
        <v xml:space="preserve">Rare Plant Survey and Avoidance (Colusa grass): A qualified botanist will conduct a rare plant survey for Colusa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(Colusa grass): Schedule all work in the year rare plant surveys are conducted. Work can occur only after rare plant surveys occur. If work gets delayed for a subsequent year, contact Environmental Services Department. 
General Measures and Standard OMP BMPs. </v>
      </c>
      <c r="P404" s="7" t="str">
        <f>IF(D404="No", "Not discussed on USFS. ", IF(VLOOKUP(A404, [1]!Table9[#All], 31, FALSE)="--", "--",  _xlfn.CONCAT(A404, " (", VLOOKUP(A404, [1]!Table9[#All], 11, FALSE), "; Habitat description: ", C404, ") - Within 1-mi of a CNDDB/SCE/USFS occurrence record (", VLOOKUP(A404, [1]!Table9[#All], 31, FALSE), "). " )))</f>
        <v>--</v>
      </c>
      <c r="Q404" s="6" t="str">
        <f>IF(D404="No", "Not discussed on USFS. ", IF(VLOOKUP(A404, [1]!Table9[#All], 31, FALSE)="--", "--",  VLOOKUP(A404, [1]!Table9[#All], 32, FALSE)))</f>
        <v>--</v>
      </c>
      <c r="R404" s="6" t="str">
        <f>IF(D404="No", "Not discussed on USFS. ", IF(VLOOKUP(A404, [1]!Table9[#All], 31, FALSE)="--", "--", VLOOKUP(A404, [1]!Table9[#All], 33, FALSE)))</f>
        <v>--</v>
      </c>
      <c r="S404" s="9" t="s">
        <v>2</v>
      </c>
      <c r="T404" s="8" t="s">
        <v>2</v>
      </c>
      <c r="U404" s="8" t="s">
        <v>2</v>
      </c>
      <c r="V404" s="7" t="s">
        <v>2</v>
      </c>
      <c r="W404" s="6" t="s">
        <v>2</v>
      </c>
      <c r="X404" s="6" t="s">
        <v>2</v>
      </c>
    </row>
    <row r="405" spans="1:24" ht="48" x14ac:dyDescent="0.2">
      <c r="A405" s="20" t="s">
        <v>1971</v>
      </c>
      <c r="B405" s="20" t="str">
        <f>VLOOKUP(A405, [1]!Table9[#All], 2, FALSE)</f>
        <v>Layia septentrionalis</v>
      </c>
      <c r="C405" s="18" t="str">
        <f>VLOOKUP(A405, [1]!Table9[#All], 13, FALSE)</f>
        <v xml:space="preserve"> sandy soils, foothill woodland, chaparral, grassland</v>
      </c>
      <c r="D405" s="17" t="str">
        <f>IF(ISNUMBER(SEARCH("1",VLOOKUP(A405, [1]!Table9[#All], 4, FALSE))), "Yes", "No")</f>
        <v>No</v>
      </c>
      <c r="E405" s="16" t="str">
        <f>VLOOKUP(A405, [1]!Table9[#All], 3, FALSE)</f>
        <v>Plant</v>
      </c>
      <c r="F405" s="15" t="str">
        <f>VLOOKUP(A405, [1]!Table9[#All], 26, FALSE)</f>
        <v>Formula</v>
      </c>
      <c r="G405" s="15" t="str">
        <f>IF(D405="No", "--",VLOOKUP(A405, [1]!Table9[#All], 25, FALSE))</f>
        <v>--</v>
      </c>
      <c r="H405" s="14" t="str">
        <f>IF(D405="No", "Not discussed on USFS. ", VLOOKUP(A405, [1]!Table9[#All], 24, FALSE))</f>
        <v xml:space="preserve">Not discussed on USFS. </v>
      </c>
      <c r="I405" s="14" t="str">
        <f>IF(NOT(ISBLANK(#REF!)),  "Pre-activity Survey Required", "")</f>
        <v>Pre-activity Survey Required</v>
      </c>
      <c r="J405" s="13" t="str">
        <f>IF(D405="No", "Not discussed on USFS. ", _xlfn.CONCAT(A405, " (", VLOOKUP(A405, [1]!Table9[#All], 11, FALSE), "; Habitat description: ", C405, ") - Within 1-mi of a CNDDB/SCE/USFS occurrence record (", VLOOKUP(A405, [1]!Table9[#All], 34, FALSE), "). " ))</f>
        <v xml:space="preserve">Not discussed on USFS. </v>
      </c>
      <c r="K405" s="10" t="str">
        <f>IF(D405="No", "-- ", VLOOKUP(A405, [1]!Table9[#All], 35, FALSE))</f>
        <v xml:space="preserve">-- </v>
      </c>
      <c r="L405" s="12" t="str">
        <f>IF(D405="No", "--", VLOOKUP(A405, [1]!Table9[#All], 28, FALSE))</f>
        <v>--</v>
      </c>
      <c r="M405" s="11" t="str">
        <f>IF(D405="No", "Not discussed on USFS. ", _xlfn.CONCAT(A405, " (", VLOOKUP(A405, [1]!Table9[#All], 11, FALSE), "; Habitat description: ", C405, ") - Within 1-mi of a CNDDB/SCE/USFS occurrence record (", VLOOKUP(A405, [1]!Table9[#All], 27, FALSE), "). " ))</f>
        <v xml:space="preserve">Not discussed on USFS. </v>
      </c>
      <c r="N405" s="10" t="str">
        <f>IF(D405="No", "-- ", VLOOKUP(A405, [1]!Table9[#All], 29, FALSE))</f>
        <v xml:space="preserve">-- </v>
      </c>
      <c r="O405" s="10" t="str">
        <f>IF(D405="No", "--", VLOOKUP(A405, [1]!Table9[#All], 30, FALSE))</f>
        <v>--</v>
      </c>
      <c r="P405" s="7" t="str">
        <f>IF(D405="No", "Not discussed on USFS. ", IF(VLOOKUP(A405, [1]!Table9[#All], 31, FALSE)="--", "--",  _xlfn.CONCAT(A405, " (", VLOOKUP(A405, [1]!Table9[#All], 11, FALSE), "; Habitat description: ", C405, ") - Within 1-mi of a CNDDB/SCE/USFS occurrence record (", VLOOKUP(A405, [1]!Table9[#All], 31, FALSE), "). " )))</f>
        <v xml:space="preserve">Not discussed on USFS. </v>
      </c>
      <c r="Q405" s="6" t="str">
        <f>IF(D405="No", "Not discussed on USFS. ", IF(VLOOKUP(A405, [1]!Table9[#All], 31, FALSE)="--", "--",  VLOOKUP(A405, [1]!Table9[#All], 32, FALSE)))</f>
        <v xml:space="preserve">Not discussed on USFS. </v>
      </c>
      <c r="R405" s="6" t="str">
        <f>IF(D405="No", "Not discussed on USFS. ", IF(VLOOKUP(A405, [1]!Table9[#All], 31, FALSE)="--", "--", VLOOKUP(A405, [1]!Table9[#All], 33, FALSE)))</f>
        <v xml:space="preserve">Not discussed on USFS. </v>
      </c>
      <c r="S405" s="9" t="s">
        <v>2</v>
      </c>
      <c r="T405" s="8" t="s">
        <v>2</v>
      </c>
      <c r="U405" s="8" t="s">
        <v>2</v>
      </c>
      <c r="V405" s="7" t="s">
        <v>2</v>
      </c>
      <c r="W405" s="6" t="s">
        <v>2</v>
      </c>
      <c r="X405" s="6" t="s">
        <v>2</v>
      </c>
    </row>
    <row r="406" spans="1:24" ht="48" x14ac:dyDescent="0.2">
      <c r="A406" s="20" t="s">
        <v>1970</v>
      </c>
      <c r="B406" s="20" t="str">
        <f>VLOOKUP(A406, [1]!Table9[#All], 2, FALSE)</f>
        <v>Layia leucopappa</v>
      </c>
      <c r="C406" s="18" t="str">
        <f>VLOOKUP(A406, [1]!Table9[#All], 13, FALSE)</f>
        <v>grassland, scrub, open areas</v>
      </c>
      <c r="D406" s="17" t="str">
        <f>IF(ISNUMBER(SEARCH("1",VLOOKUP(A406, [1]!Table9[#All], 4, FALSE))), "Yes", "No")</f>
        <v>No</v>
      </c>
      <c r="E406" s="16" t="str">
        <f>VLOOKUP(A406, [1]!Table9[#All], 3, FALSE)</f>
        <v>Plant</v>
      </c>
      <c r="F406" s="15" t="str">
        <f>VLOOKUP(A406, [1]!Table9[#All], 26, FALSE)</f>
        <v>Formula</v>
      </c>
      <c r="G406" s="15" t="str">
        <f>IF(D406="No", "--",VLOOKUP(A406, [1]!Table9[#All], 25, FALSE))</f>
        <v>--</v>
      </c>
      <c r="H406" s="14" t="str">
        <f>IF(D406="No", "Not discussed on USFS. ", VLOOKUP(A406, [1]!Table9[#All], 24, FALSE))</f>
        <v xml:space="preserve">Not discussed on USFS. </v>
      </c>
      <c r="I406" s="14" t="str">
        <f>IF(NOT(ISBLANK(#REF!)),  "Pre-activity Survey Required", "")</f>
        <v>Pre-activity Survey Required</v>
      </c>
      <c r="J406" s="13" t="str">
        <f>IF(D406="No", "Not discussed on USFS. ", _xlfn.CONCAT(A406, " (", VLOOKUP(A406, [1]!Table9[#All], 11, FALSE), "; Habitat description: ", C406, ") - Within 1-mi of a CNDDB/SCE/USFS occurrence record (", VLOOKUP(A406, [1]!Table9[#All], 34, FALSE), "). " ))</f>
        <v xml:space="preserve">Not discussed on USFS. </v>
      </c>
      <c r="K406" s="10" t="str">
        <f>IF(D406="No", "-- ", VLOOKUP(A406, [1]!Table9[#All], 35, FALSE))</f>
        <v xml:space="preserve">-- </v>
      </c>
      <c r="L406" s="12" t="str">
        <f>IF(D406="No", "--", VLOOKUP(A406, [1]!Table9[#All], 28, FALSE))</f>
        <v>--</v>
      </c>
      <c r="M406" s="11" t="str">
        <f>IF(D406="No", "Not discussed on USFS. ", _xlfn.CONCAT(A406, " (", VLOOKUP(A406, [1]!Table9[#All], 11, FALSE), "; Habitat description: ", C406, ") - Within 1-mi of a CNDDB/SCE/USFS occurrence record (", VLOOKUP(A406, [1]!Table9[#All], 27, FALSE), "). " ))</f>
        <v xml:space="preserve">Not discussed on USFS. </v>
      </c>
      <c r="N406" s="10" t="str">
        <f>IF(D406="No", "-- ", VLOOKUP(A406, [1]!Table9[#All], 29, FALSE))</f>
        <v xml:space="preserve">-- </v>
      </c>
      <c r="O406" s="10" t="str">
        <f>IF(D406="No", "--", VLOOKUP(A406, [1]!Table9[#All], 30, FALSE))</f>
        <v>--</v>
      </c>
      <c r="P406" s="7" t="str">
        <f>IF(D406="No", "Not discussed on USFS. ", IF(VLOOKUP(A406, [1]!Table9[#All], 31, FALSE)="--", "--",  _xlfn.CONCAT(A406, " (", VLOOKUP(A406, [1]!Table9[#All], 11, FALSE), "; Habitat description: ", C406, ") - Within 1-mi of a CNDDB/SCE/USFS occurrence record (", VLOOKUP(A406, [1]!Table9[#All], 31, FALSE), "). " )))</f>
        <v xml:space="preserve">Not discussed on USFS. </v>
      </c>
      <c r="Q406" s="6" t="str">
        <f>IF(D406="No", "Not discussed on USFS. ", IF(VLOOKUP(A406, [1]!Table9[#All], 31, FALSE)="--", "--",  VLOOKUP(A406, [1]!Table9[#All], 32, FALSE)))</f>
        <v xml:space="preserve">Not discussed on USFS. </v>
      </c>
      <c r="R406" s="6" t="str">
        <f>IF(D406="No", "Not discussed on USFS. ", IF(VLOOKUP(A406, [1]!Table9[#All], 31, FALSE)="--", "--", VLOOKUP(A406, [1]!Table9[#All], 33, FALSE)))</f>
        <v xml:space="preserve">Not discussed on USFS. </v>
      </c>
      <c r="S406" s="9" t="s">
        <v>2</v>
      </c>
      <c r="T406" s="8" t="s">
        <v>2</v>
      </c>
      <c r="U406" s="8" t="s">
        <v>2</v>
      </c>
      <c r="V406" s="7" t="s">
        <v>2</v>
      </c>
      <c r="W406" s="6" t="s">
        <v>2</v>
      </c>
      <c r="X406" s="6" t="s">
        <v>2</v>
      </c>
    </row>
    <row r="407" spans="1:24" ht="156" x14ac:dyDescent="0.2">
      <c r="A407" s="20" t="s">
        <v>1969</v>
      </c>
      <c r="B407" s="20" t="str">
        <f>VLOOKUP(A407, [1]!Table9[#All], 2, FALSE)</f>
        <v>Botrychium lunaria</v>
      </c>
      <c r="C407" s="18" t="str">
        <f>VLOOKUP(A407, [1]!Table9[#All], 13, FALSE)</f>
        <v>moist meadows</v>
      </c>
      <c r="D407" s="17" t="str">
        <f>IF(ISNUMBER(SEARCH("1",VLOOKUP(A407, [1]!Table9[#All], 4, FALSE))), "Yes", "No")</f>
        <v>Yes</v>
      </c>
      <c r="E407" s="16" t="str">
        <f>VLOOKUP(A407, [1]!Table9[#All], 3, FALSE)</f>
        <v>Plant</v>
      </c>
      <c r="F407" s="15" t="str">
        <f>VLOOKUP(A407, [1]!Table9[#All], 26, FALSE)</f>
        <v>Formula</v>
      </c>
      <c r="G407" s="15" t="str">
        <f>IF(D407="No", "--",VLOOKUP(A407, [1]!Table9[#All], 25, FALSE))</f>
        <v>Work area</v>
      </c>
      <c r="H407" s="14" t="str">
        <f>IF(D407="No", "Not discussed on USFS. ", VLOOKUP(A407, [1]!Table9[#All], 24, FALSE))</f>
        <v>--</v>
      </c>
      <c r="I407" s="14" t="str">
        <f>IF(NOT(ISBLANK(#REF!)),  "Pre-activity Survey Required", "")</f>
        <v>Pre-activity Survey Required</v>
      </c>
      <c r="J407" s="13" t="str">
        <f>IF(D407="No", "Not discussed on USFS. ", _xlfn.CONCAT(A407, " (", VLOOKUP(A407, [1]!Table9[#All], 11, FALSE), "; Habitat description: ", C407, ") - Within 1-mi of a CNDDB/SCE/USFS occurrence record (", VLOOKUP(A407, [1]!Table9[#All], 34, FALSE), "). " ))</f>
        <v xml:space="preserve">common moonwort (FSS; CRPR 2B.3; Habitat description: moist meadows) - Within 1-mi of a CNDDB/SCE/USFS occurrence record (unsuitable habitat). </v>
      </c>
      <c r="K407" s="10" t="str">
        <f>IF(D407="No", "-- ", VLOOKUP(A407, [1]!Table9[#All], 35, FALSE))</f>
        <v>Standard OMP BMPs.</v>
      </c>
      <c r="L407" s="12" t="str">
        <f>IF(D407="No", "--", VLOOKUP(A407, [1]!Table9[#All], 28, FALSE))</f>
        <v>IIB</v>
      </c>
      <c r="M407" s="11" t="str">
        <f>IF(D407="No", "Not discussed on USFS. ", _xlfn.CONCAT(A407, " (", VLOOKUP(A407, [1]!Table9[#All], 11, FALSE), "; Habitat description: ", C407, ") - Within 1-mi of a CNDDB/SCE/USFS occurrence record (", VLOOKUP(A407, [1]!Table9[#All], 27, FALSE), "). " ))</f>
        <v xml:space="preserve">common moonwort (FSS; CRPR 2B.3; Habitat description: moist meadows) - Within 1-mi of a CNDDB/SCE/USFS occurrence record (habitat present). </v>
      </c>
      <c r="N407" s="10" t="str">
        <f>IF(D407="No", "-- ", VLOOKUP(A407, [1]!Table9[#All], 29, FALSE))</f>
        <v xml:space="preserve">BE BMP Plant-1(a)(c-d); 
General Measures and Standard OMP BMPs. </v>
      </c>
      <c r="O407" s="10" t="str">
        <f>IF(D407="No", "--", VLOOKUP(A407, [1]!Table9[#All], 30, FALSE))</f>
        <v xml:space="preserve">Pre-Activity Survey (common moonwort): A biological survey is required. 
FSS Plant Avoidance (common moonwort): If common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07" s="7" t="str">
        <f>IF(D407="No", "Not discussed on USFS. ", IF(VLOOKUP(A407, [1]!Table9[#All], 31, FALSE)="--", "--",  _xlfn.CONCAT(A407, " (", VLOOKUP(A407, [1]!Table9[#All], 11, FALSE), "; Habitat description: ", C407, ") - Within 1-mi of a CNDDB/SCE/USFS occurrence record (", VLOOKUP(A407, [1]!Table9[#All], 31, FALSE), "). " )))</f>
        <v>--</v>
      </c>
      <c r="Q407" s="6" t="str">
        <f>IF(D407="No", "Not discussed on USFS. ", IF(VLOOKUP(A407, [1]!Table9[#All], 31, FALSE)="--", "--",  VLOOKUP(A407, [1]!Table9[#All], 32, FALSE)))</f>
        <v>--</v>
      </c>
      <c r="R407" s="6" t="str">
        <f>IF(D407="No", "Not discussed on USFS. ", IF(VLOOKUP(A407, [1]!Table9[#All], 31, FALSE)="--", "--", VLOOKUP(A407, [1]!Table9[#All], 33, FALSE)))</f>
        <v>--</v>
      </c>
      <c r="S407" s="9" t="s">
        <v>2</v>
      </c>
      <c r="T407" s="8" t="s">
        <v>2</v>
      </c>
      <c r="U407" s="8" t="s">
        <v>2</v>
      </c>
      <c r="V407" s="7" t="s">
        <v>2</v>
      </c>
      <c r="W407" s="6" t="s">
        <v>2</v>
      </c>
      <c r="X407" s="6" t="s">
        <v>2</v>
      </c>
    </row>
    <row r="408" spans="1:24" ht="64" x14ac:dyDescent="0.2">
      <c r="A408" s="20" t="s">
        <v>1968</v>
      </c>
      <c r="B408" s="20" t="str">
        <f>VLOOKUP(A408, [1]!Table9[#All], 2, FALSE)</f>
        <v>Cirsium occidentale var. compactum</v>
      </c>
      <c r="C408" s="18" t="str">
        <f>VLOOKUP(A408, [1]!Table9[#All], 13, FALSE)</f>
        <v>bluffs, coastal scrub, chaparral</v>
      </c>
      <c r="D408" s="17" t="str">
        <f>IF(ISNUMBER(SEARCH("1",VLOOKUP(A408, [1]!Table9[#All], 4, FALSE))), "Yes", "No")</f>
        <v>No</v>
      </c>
      <c r="E408" s="16" t="str">
        <f>VLOOKUP(A408, [1]!Table9[#All], 3, FALSE)</f>
        <v>Plant</v>
      </c>
      <c r="F408" s="15" t="str">
        <f>VLOOKUP(A408, [1]!Table9[#All], 26, FALSE)</f>
        <v>Formula</v>
      </c>
      <c r="G408" s="15" t="str">
        <f>IF(D408="No", "--",VLOOKUP(A408, [1]!Table9[#All], 25, FALSE))</f>
        <v>--</v>
      </c>
      <c r="H408" s="14" t="str">
        <f>IF(D408="No", "Not discussed on USFS. ", VLOOKUP(A408, [1]!Table9[#All], 24, FALSE))</f>
        <v xml:space="preserve">Not discussed on USFS. </v>
      </c>
      <c r="I408" s="14" t="str">
        <f>IF(NOT(ISBLANK(#REF!)),  "Pre-activity Survey Required", "")</f>
        <v>Pre-activity Survey Required</v>
      </c>
      <c r="J408" s="13" t="str">
        <f>IF(D408="No", "Not discussed on USFS. ", _xlfn.CONCAT(A408, " (", VLOOKUP(A408, [1]!Table9[#All], 11, FALSE), "; Habitat description: ", C408, ") - Within 1-mi of a CNDDB/SCE/USFS occurrence record (", VLOOKUP(A408, [1]!Table9[#All], 34, FALSE), "). " ))</f>
        <v xml:space="preserve">Not discussed on USFS. </v>
      </c>
      <c r="K408" s="10" t="str">
        <f>IF(D408="No", "-- ", VLOOKUP(A408, [1]!Table9[#All], 35, FALSE))</f>
        <v xml:space="preserve">-- </v>
      </c>
      <c r="L408" s="12" t="str">
        <f>IF(D408="No", "--", VLOOKUP(A408, [1]!Table9[#All], 28, FALSE))</f>
        <v>--</v>
      </c>
      <c r="M408" s="11" t="str">
        <f>IF(D408="No", "Not discussed on USFS. ", _xlfn.CONCAT(A408, " (", VLOOKUP(A408, [1]!Table9[#All], 11, FALSE), "; Habitat description: ", C408, ") - Within 1-mi of a CNDDB/SCE/USFS occurrence record (", VLOOKUP(A408, [1]!Table9[#All], 27, FALSE), "). " ))</f>
        <v xml:space="preserve">Not discussed on USFS. </v>
      </c>
      <c r="N408" s="10" t="str">
        <f>IF(D408="No", "-- ", VLOOKUP(A408, [1]!Table9[#All], 29, FALSE))</f>
        <v xml:space="preserve">-- </v>
      </c>
      <c r="O408" s="10" t="str">
        <f>IF(D408="No", "--", VLOOKUP(A408, [1]!Table9[#All], 30, FALSE))</f>
        <v>--</v>
      </c>
      <c r="P408" s="7" t="str">
        <f>IF(D408="No", "Not discussed on USFS. ", IF(VLOOKUP(A408, [1]!Table9[#All], 31, FALSE)="--", "--",  _xlfn.CONCAT(A408, " (", VLOOKUP(A408, [1]!Table9[#All], 11, FALSE), "; Habitat description: ", C408, ") - Within 1-mi of a CNDDB/SCE/USFS occurrence record (", VLOOKUP(A408, [1]!Table9[#All], 31, FALSE), "). " )))</f>
        <v xml:space="preserve">Not discussed on USFS. </v>
      </c>
      <c r="Q408" s="6" t="str">
        <f>IF(D408="No", "Not discussed on USFS. ", IF(VLOOKUP(A408, [1]!Table9[#All], 31, FALSE)="--", "--",  VLOOKUP(A408, [1]!Table9[#All], 32, FALSE)))</f>
        <v xml:space="preserve">Not discussed on USFS. </v>
      </c>
      <c r="R408" s="6" t="str">
        <f>IF(D408="No", "Not discussed on USFS. ", IF(VLOOKUP(A408, [1]!Table9[#All], 31, FALSE)="--", "--", VLOOKUP(A408, [1]!Table9[#All], 33, FALSE)))</f>
        <v xml:space="preserve">Not discussed on USFS. </v>
      </c>
      <c r="S408" s="9" t="s">
        <v>2</v>
      </c>
      <c r="T408" s="8" t="s">
        <v>2</v>
      </c>
      <c r="U408" s="8" t="s">
        <v>2</v>
      </c>
      <c r="V408" s="7" t="s">
        <v>2</v>
      </c>
      <c r="W408" s="6" t="s">
        <v>2</v>
      </c>
      <c r="X408" s="6" t="s">
        <v>2</v>
      </c>
    </row>
    <row r="409" spans="1:24" ht="156" x14ac:dyDescent="0.2">
      <c r="A409" s="20" t="s">
        <v>1967</v>
      </c>
      <c r="B409" s="20" t="str">
        <f>VLOOKUP(A409, [1]!Table9[#All], 2, FALSE)</f>
        <v>Erigeron compactus</v>
      </c>
      <c r="C409" s="18" t="str">
        <f>VLOOKUP(A409, [1]!Table9[#All], 13, FALSE)</f>
        <v>rocky slopes, dry woodland</v>
      </c>
      <c r="D409" s="17" t="str">
        <f>IF(ISNUMBER(SEARCH("1",VLOOKUP(A409, [1]!Table9[#All], 4, FALSE))), "Yes", "No")</f>
        <v>Yes</v>
      </c>
      <c r="E409" s="16" t="str">
        <f>VLOOKUP(A409, [1]!Table9[#All], 3, FALSE)</f>
        <v>Plant</v>
      </c>
      <c r="F409" s="15" t="str">
        <f>VLOOKUP(A409, [1]!Table9[#All], 26, FALSE)</f>
        <v>Formula</v>
      </c>
      <c r="G409" s="15" t="str">
        <f>IF(D409="No", "--",VLOOKUP(A409, [1]!Table9[#All], 25, FALSE))</f>
        <v>Work area</v>
      </c>
      <c r="H409" s="14" t="str">
        <f>IF(D409="No", "Not discussed on USFS. ", VLOOKUP(A409, [1]!Table9[#All], 24, FALSE))</f>
        <v>--</v>
      </c>
      <c r="I409" s="14" t="str">
        <f>IF(NOT(ISBLANK(#REF!)),  "Pre-activity Survey Required", "")</f>
        <v>Pre-activity Survey Required</v>
      </c>
      <c r="J409" s="13" t="str">
        <f>IF(D409="No", "Not discussed on USFS. ", _xlfn.CONCAT(A409, " (", VLOOKUP(A409, [1]!Table9[#All], 11, FALSE), "; Habitat description: ", C409, ") - Within 1-mi of a CNDDB/SCE/USFS occurrence record (", VLOOKUP(A409, [1]!Table9[#All], 34, FALSE), "). " ))</f>
        <v xml:space="preserve">Compact daisy (INF:SCC; CRPR 2B.3, Blooming Period: May - Jun; Habitat description: rocky slopes, dry woodland) - Within 1-mi of a CNDDB/SCE/USFS occurrence record (unsuitable habitat). </v>
      </c>
      <c r="K409" s="10" t="str">
        <f>IF(D409="No", "-- ", VLOOKUP(A409, [1]!Table9[#All], 35, FALSE))</f>
        <v>Standard OMP BMPs.</v>
      </c>
      <c r="L409" s="12" t="str">
        <f>IF(D409="No", "--", VLOOKUP(A409, [1]!Table9[#All], 28, FALSE))</f>
        <v>IIB</v>
      </c>
      <c r="M409" s="11" t="str">
        <f>IF(D409="No", "Not discussed on USFS. ", _xlfn.CONCAT(A409, " (", VLOOKUP(A409, [1]!Table9[#All], 11, FALSE), "; Habitat description: ", C409, ") - Within 1-mi of a CNDDB/SCE/USFS occurrence record (", VLOOKUP(A409, [1]!Table9[#All], 27, FALSE), "). " ))</f>
        <v xml:space="preserve">Compact daisy (INF:SCC; CRPR 2B.3, Blooming Period: May - Jun; Habitat description: rocky slopes, dry woodland) - Within 1-mi of a CNDDB/SCE/USFS occurrence record (habitat present). </v>
      </c>
      <c r="N409" s="10" t="str">
        <f>IF(D409="No", "-- ", VLOOKUP(A409, [1]!Table9[#All], 29, FALSE))</f>
        <v xml:space="preserve">BE BMP Plant-1(a)(c-d); 
General Measures and Standard OMP BMPs. </v>
      </c>
      <c r="O409" s="10" t="str">
        <f>IF(D409="No", "--", VLOOKUP(A409, [1]!Table9[#All], 30, FALSE))</f>
        <v xml:space="preserve">Pre-Activity Survey (compact daisy): A biological survey is required. 
FSS Plant Avoidance (compact daisy): If compact daisy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09" s="7" t="str">
        <f>IF(D409="No", "Not discussed on USFS. ", IF(VLOOKUP(A409, [1]!Table9[#All], 31, FALSE)="--", "--",  _xlfn.CONCAT(A409, " (", VLOOKUP(A409, [1]!Table9[#All], 11, FALSE), "; Habitat description: ", C409, ") - Within 1-mi of a CNDDB/SCE/USFS occurrence record (", VLOOKUP(A409, [1]!Table9[#All], 31, FALSE), "). " )))</f>
        <v>--</v>
      </c>
      <c r="Q409" s="6" t="str">
        <f>IF(D409="No", "Not discussed on USFS. ", IF(VLOOKUP(A409, [1]!Table9[#All], 31, FALSE)="--", "--",  VLOOKUP(A409, [1]!Table9[#All], 32, FALSE)))</f>
        <v>--</v>
      </c>
      <c r="R409" s="6" t="str">
        <f>IF(D409="No", "Not discussed on USFS. ", IF(VLOOKUP(A409, [1]!Table9[#All], 31, FALSE)="--", "--", VLOOKUP(A409, [1]!Table9[#All], 33, FALSE)))</f>
        <v>--</v>
      </c>
      <c r="S409" s="9" t="s">
        <v>2</v>
      </c>
      <c r="T409" s="8" t="s">
        <v>2</v>
      </c>
      <c r="U409" s="8" t="s">
        <v>2</v>
      </c>
      <c r="V409" s="7" t="s">
        <v>2</v>
      </c>
      <c r="W409" s="6" t="s">
        <v>2</v>
      </c>
      <c r="X409" s="6" t="s">
        <v>2</v>
      </c>
    </row>
    <row r="410" spans="1:24" ht="156" x14ac:dyDescent="0.2">
      <c r="A410" s="20" t="s">
        <v>1966</v>
      </c>
      <c r="B410" s="20" t="str">
        <f>VLOOKUP(A410, [1]!Table9[#All], 2, FALSE)</f>
        <v>Galium californicum ssp. luciense</v>
      </c>
      <c r="C410" s="18" t="str">
        <f>VLOOKUP(A410, [1]!Table9[#All], 13, FALSE)</f>
        <v>conifer forest, foothill woodland</v>
      </c>
      <c r="D410" s="17" t="str">
        <f>IF(ISNUMBER(SEARCH("1",VLOOKUP(A410, [1]!Table9[#All], 4, FALSE))), "Yes", "No")</f>
        <v>Yes</v>
      </c>
      <c r="E410" s="16" t="str">
        <f>VLOOKUP(A410, [1]!Table9[#All], 3, FALSE)</f>
        <v>Plant</v>
      </c>
      <c r="F410" s="15" t="str">
        <f>VLOOKUP(A410, [1]!Table9[#All], 26, FALSE)</f>
        <v>Formula</v>
      </c>
      <c r="G410" s="15" t="str">
        <f>IF(D410="No", "--",VLOOKUP(A410, [1]!Table9[#All], 25, FALSE))</f>
        <v>Work area</v>
      </c>
      <c r="H410" s="14" t="str">
        <f>IF(D410="No", "Not discussed on USFS. ", VLOOKUP(A410, [1]!Table9[#All], 24, FALSE))</f>
        <v>--</v>
      </c>
      <c r="I410" s="14" t="str">
        <f>IF(NOT(ISBLANK(#REF!)),  "Pre-activity Survey Required", "")</f>
        <v>Pre-activity Survey Required</v>
      </c>
      <c r="J410" s="13" t="str">
        <f>IF(D410="No", "Not discussed on USFS. ", _xlfn.CONCAT(A410, " (", VLOOKUP(A410, [1]!Table9[#All], 11, FALSE), "; Habitat description: ", C410, ") - Within 1-mi of a CNDDB/SCE/USFS occurrence record (", VLOOKUP(A410, [1]!Table9[#All], 34, FALSE), "). " ))</f>
        <v xml:space="preserve">Cone Peak bedstraw (FSS; CRPR 1B.3, Blooming Period: Mar - Jul; Habitat description: conifer forest, foothill woodland) - Within 1-mi of a CNDDB/SCE/USFS occurrence record (unsuitable habitat). </v>
      </c>
      <c r="K410" s="10" t="str">
        <f>IF(D410="No", "-- ", VLOOKUP(A410, [1]!Table9[#All], 35, FALSE))</f>
        <v>Standard OMP BMPs.</v>
      </c>
      <c r="L410" s="12" t="str">
        <f>IF(D410="No", "--", VLOOKUP(A410, [1]!Table9[#All], 28, FALSE))</f>
        <v>IIB</v>
      </c>
      <c r="M410" s="11" t="str">
        <f>IF(D410="No", "Not discussed on USFS. ", _xlfn.CONCAT(A410, " (", VLOOKUP(A410, [1]!Table9[#All], 11, FALSE), "; Habitat description: ", C410, ") - Within 1-mi of a CNDDB/SCE/USFS occurrence record (", VLOOKUP(A410, [1]!Table9[#All], 27, FALSE), "). " ))</f>
        <v xml:space="preserve">Cone Peak bedstraw (FSS; CRPR 1B.3, Blooming Period: Mar - Jul; Habitat description: conifer forest, foothill woodland) - Within 1-mi of a CNDDB/SCE/USFS occurrence record (habitat present). </v>
      </c>
      <c r="N410" s="10" t="str">
        <f>IF(D410="No", "-- ", VLOOKUP(A410, [1]!Table9[#All], 29, FALSE))</f>
        <v xml:space="preserve">BE BMP Plant-1(a)(c-d); 
General Measures and Standard OMP BMPs. </v>
      </c>
      <c r="O410" s="10" t="str">
        <f>IF(D410="No", "--", VLOOKUP(A410, [1]!Table9[#All], 30, FALSE))</f>
        <v xml:space="preserve">Pre-Activity Survey (Cone Peak bedstraw): A biological survey is required. 
FSS Plant Avoidance (Cone Peak bedstraw): If Cone Peak bedstraw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10" s="7" t="str">
        <f>IF(D410="No", "Not discussed on USFS. ", IF(VLOOKUP(A410, [1]!Table9[#All], 31, FALSE)="--", "--",  _xlfn.CONCAT(A410, " (", VLOOKUP(A410, [1]!Table9[#All], 11, FALSE), "; Habitat description: ", C410, ") - Within 1-mi of a CNDDB/SCE/USFS occurrence record (", VLOOKUP(A410, [1]!Table9[#All], 31, FALSE), "). " )))</f>
        <v>--</v>
      </c>
      <c r="Q410" s="6" t="str">
        <f>IF(D410="No", "Not discussed on USFS. ", IF(VLOOKUP(A410, [1]!Table9[#All], 31, FALSE)="--", "--",  VLOOKUP(A410, [1]!Table9[#All], 32, FALSE)))</f>
        <v>--</v>
      </c>
      <c r="R410" s="6" t="str">
        <f>IF(D410="No", "Not discussed on USFS. ", IF(VLOOKUP(A410, [1]!Table9[#All], 31, FALSE)="--", "--", VLOOKUP(A410, [1]!Table9[#All], 33, FALSE)))</f>
        <v>--</v>
      </c>
      <c r="S410" s="9" t="s">
        <v>2</v>
      </c>
      <c r="T410" s="8" t="s">
        <v>2</v>
      </c>
      <c r="U410" s="8" t="s">
        <v>2</v>
      </c>
      <c r="V410" s="7" t="s">
        <v>2</v>
      </c>
      <c r="W410" s="6" t="s">
        <v>2</v>
      </c>
      <c r="X410" s="6" t="s">
        <v>2</v>
      </c>
    </row>
    <row r="411" spans="1:24" ht="64" x14ac:dyDescent="0.2">
      <c r="A411" s="20" t="s">
        <v>1965</v>
      </c>
      <c r="B411" s="20" t="str">
        <f>VLOOKUP(A411, [1]!Table9[#All], 2, FALSE)</f>
        <v>Eriogonum crocatum</v>
      </c>
      <c r="C411" s="18" t="str">
        <f>VLOOKUP(A411, [1]!Table9[#All], 13, FALSE)</f>
        <v>open, dry hillsides, often in crags in rock faces or volcanic rocky outcrops</v>
      </c>
      <c r="D411" s="17" t="str">
        <f>IF(ISNUMBER(SEARCH("1",VLOOKUP(A411, [1]!Table9[#All], 4, FALSE))), "Yes", "No")</f>
        <v>No</v>
      </c>
      <c r="E411" s="16" t="str">
        <f>VLOOKUP(A411, [1]!Table9[#All], 3, FALSE)</f>
        <v>Plant</v>
      </c>
      <c r="F411" s="15" t="str">
        <f>VLOOKUP(A411, [1]!Table9[#All], 26, FALSE)</f>
        <v>Formula</v>
      </c>
      <c r="G411" s="15" t="str">
        <f>IF(D411="No", "--",VLOOKUP(A411, [1]!Table9[#All], 25, FALSE))</f>
        <v>--</v>
      </c>
      <c r="H411" s="14" t="str">
        <f>IF(D411="No", "Not discussed on USFS. ", VLOOKUP(A411, [1]!Table9[#All], 24, FALSE))</f>
        <v xml:space="preserve">Not discussed on USFS. </v>
      </c>
      <c r="I411" s="14" t="str">
        <f>IF(NOT(ISBLANK(#REF!)),  "Pre-activity Survey Required", "")</f>
        <v>Pre-activity Survey Required</v>
      </c>
      <c r="J411" s="13" t="str">
        <f>IF(D411="No", "Not discussed on USFS. ", _xlfn.CONCAT(A411, " (", VLOOKUP(A411, [1]!Table9[#All], 11, FALSE), "; Habitat description: ", C411, ") - Within 1-mi of a CNDDB/SCE/USFS occurrence record (", VLOOKUP(A411, [1]!Table9[#All], 34, FALSE), "). " ))</f>
        <v xml:space="preserve">Not discussed on USFS. </v>
      </c>
      <c r="K411" s="10" t="str">
        <f>IF(D411="No", "-- ", VLOOKUP(A411, [1]!Table9[#All], 35, FALSE))</f>
        <v xml:space="preserve">-- </v>
      </c>
      <c r="L411" s="12" t="str">
        <f>IF(D411="No", "--", VLOOKUP(A411, [1]!Table9[#All], 28, FALSE))</f>
        <v>--</v>
      </c>
      <c r="M411" s="11" t="str">
        <f>IF(D411="No", "Not discussed on USFS. ", _xlfn.CONCAT(A411, " (", VLOOKUP(A411, [1]!Table9[#All], 11, FALSE), "; Habitat description: ", C411, ") - Within 1-mi of a CNDDB/SCE/USFS occurrence record (", VLOOKUP(A411, [1]!Table9[#All], 27, FALSE), "). " ))</f>
        <v xml:space="preserve">Not discussed on USFS. </v>
      </c>
      <c r="N411" s="10" t="str">
        <f>IF(D411="No", "-- ", VLOOKUP(A411, [1]!Table9[#All], 29, FALSE))</f>
        <v xml:space="preserve">-- </v>
      </c>
      <c r="O411" s="10" t="str">
        <f>IF(D411="No", "--", VLOOKUP(A411, [1]!Table9[#All], 30, FALSE))</f>
        <v>--</v>
      </c>
      <c r="P411" s="7" t="str">
        <f>IF(D411="No", "Not discussed on USFS. ", IF(VLOOKUP(A411, [1]!Table9[#All], 31, FALSE)="--", "--",  _xlfn.CONCAT(A411, " (", VLOOKUP(A411, [1]!Table9[#All], 11, FALSE), "; Habitat description: ", C411, ") - Within 1-mi of a CNDDB/SCE/USFS occurrence record (", VLOOKUP(A411, [1]!Table9[#All], 31, FALSE), "). " )))</f>
        <v xml:space="preserve">Not discussed on USFS. </v>
      </c>
      <c r="Q411" s="6" t="str">
        <f>IF(D411="No", "Not discussed on USFS. ", IF(VLOOKUP(A411, [1]!Table9[#All], 31, FALSE)="--", "--",  VLOOKUP(A411, [1]!Table9[#All], 32, FALSE)))</f>
        <v xml:space="preserve">Not discussed on USFS. </v>
      </c>
      <c r="R411" s="6" t="str">
        <f>IF(D411="No", "Not discussed on USFS. ", IF(VLOOKUP(A411, [1]!Table9[#All], 31, FALSE)="--", "--", VLOOKUP(A411, [1]!Table9[#All], 33, FALSE)))</f>
        <v xml:space="preserve">Not discussed on USFS. </v>
      </c>
      <c r="S411" s="9" t="s">
        <v>2</v>
      </c>
      <c r="T411" s="8" t="s">
        <v>2</v>
      </c>
      <c r="U411" s="8" t="s">
        <v>2</v>
      </c>
      <c r="V411" s="7" t="s">
        <v>2</v>
      </c>
      <c r="W411" s="6" t="s">
        <v>2</v>
      </c>
      <c r="X411" s="6" t="s">
        <v>2</v>
      </c>
    </row>
    <row r="412" spans="1:24" ht="168" x14ac:dyDescent="0.2">
      <c r="A412" s="20" t="s">
        <v>1964</v>
      </c>
      <c r="B412" s="20" t="str">
        <f>VLOOKUP(A412, [1]!Table9[#All], 2, FALSE)</f>
        <v>Dudleya parva</v>
      </c>
      <c r="C412" s="18" t="str">
        <f>VLOOKUP(A412, [1]!Table9[#All], 13, FALSE)</f>
        <v>volcanic cliffs and scattered rocky outcrops</v>
      </c>
      <c r="D412" s="17" t="str">
        <f>IF(ISNUMBER(SEARCH("1",VLOOKUP(A412, [1]!Table9[#All], 4, FALSE))), "Yes", "No")</f>
        <v>Yes</v>
      </c>
      <c r="E412" s="16" t="str">
        <f>VLOOKUP(A412, [1]!Table9[#All], 3, FALSE)</f>
        <v>Plant</v>
      </c>
      <c r="F412" s="15" t="str">
        <f>VLOOKUP(A412, [1]!Table9[#All], 26, FALSE)</f>
        <v>Formula</v>
      </c>
      <c r="G412" s="15" t="str">
        <f>IF(D412="No", "--",VLOOKUP(A412, [1]!Table9[#All], 25, FALSE))</f>
        <v>Work area</v>
      </c>
      <c r="H412" s="14" t="str">
        <f>IF(D412="No", "Not discussed on USFS. ", VLOOKUP(A412, [1]!Table9[#All], 24, FALSE))</f>
        <v>--</v>
      </c>
      <c r="I412" s="14" t="str">
        <f>IF(NOT(ISBLANK(#REF!)),  "Pre-activity Survey Required", "")</f>
        <v>Pre-activity Survey Required</v>
      </c>
      <c r="J412" s="13" t="str">
        <f>IF(D412="No", "Not discussed on USFS. ", _xlfn.CONCAT(A412, " (", VLOOKUP(A412, [1]!Table9[#All], 11, FALSE), "; Habitat description: ", C412, ") - Within 1-mi of a CNDDB/SCE/USFS occurrence record (", VLOOKUP(A412, [1]!Table9[#All], 34, FALSE), "). " ))</f>
        <v xml:space="preserve">Conejo dudleya (FT; CRPR 1B.2, Blooming Period: May - Jul; Habitat description: volcanic cliffs and scattered rocky outcrops) - Within 1-mi of a CNDDB/SCE/USFS occurrence record (unsuitable habitat). </v>
      </c>
      <c r="K412" s="10" t="str">
        <f>IF(D412="No", "-- ", VLOOKUP(A412, [1]!Table9[#All], 35, FALSE))</f>
        <v xml:space="preserve">RPM Plant 1; 
Standard OMP BMPs. </v>
      </c>
      <c r="L412" s="12" t="str">
        <f>IF(D412="No", "--", VLOOKUP(A412, [1]!Table9[#All], 28, FALSE))</f>
        <v>IIB</v>
      </c>
      <c r="M412" s="11" t="str">
        <f>IF(D412="No", "Not discussed on USFS. ", _xlfn.CONCAT(A412, " (", VLOOKUP(A412, [1]!Table9[#All], 11, FALSE), "; Habitat description: ", C412, ") - Within 1-mi of a CNDDB/SCE/USFS occurrence record (", VLOOKUP(A412, [1]!Table9[#All], 27, FALSE), "). " ))</f>
        <v xml:space="preserve">Conejo dudleya (FT; CRPR 1B.2, Blooming Period: May - Jul; Habitat description: volcanic cliffs and scattered rocky outcrops) - Within 1-mi of a CNDDB/SCE/USFS occurrence record (habitat present). </v>
      </c>
      <c r="N412" s="10" t="str">
        <f>IF(D412="No", "-- ", VLOOKUP(A412, [1]!Table9[#All], 29, FALSE))</f>
        <v xml:space="preserve">RPM Plant-1-4; 
General Measures and Standard OMP BMPs. </v>
      </c>
      <c r="O412" s="10" t="str">
        <f>IF(D412="No", "--", VLOOKUP(A412, [1]!Table9[#All], 30, FALSE))</f>
        <v xml:space="preserve">Rare Plant Survey and Avoidance (Conejo dudleya): A qualified botanist will conduct a rare plant survey for Conejo dudleya within blooming season, verified by a reference population. All federally-listed plants within 100 feet of the work area will be flagged for avoidance. Coordination with Environmental Services Department will be required if full avoidance cannot be achieved. 
Schedule Limitation (Conejo dudleya): Schedule all work in the year rare plant surveys are conducted. Work can occur only after rare plant surveys occur. If work gets delayed for a subsequent year, contact Environmental Services Department. 
General Measures and Standard OMP BMPs. </v>
      </c>
      <c r="P412" s="7" t="str">
        <f>IF(D412="No", "Not discussed on USFS. ", IF(VLOOKUP(A412, [1]!Table9[#All], 31, FALSE)="--", "--",  _xlfn.CONCAT(A412, " (", VLOOKUP(A412, [1]!Table9[#All], 11, FALSE), "; Habitat description: ", C412, ") - Within 1-mi of a CNDDB/SCE/USFS occurrence record (", VLOOKUP(A412, [1]!Table9[#All], 31, FALSE), "). " )))</f>
        <v>--</v>
      </c>
      <c r="Q412" s="6" t="str">
        <f>IF(D412="No", "Not discussed on USFS. ", IF(VLOOKUP(A412, [1]!Table9[#All], 31, FALSE)="--", "--",  VLOOKUP(A412, [1]!Table9[#All], 32, FALSE)))</f>
        <v>--</v>
      </c>
      <c r="R412" s="6" t="str">
        <f>IF(D412="No", "Not discussed on USFS. ", IF(VLOOKUP(A412, [1]!Table9[#All], 31, FALSE)="--", "--", VLOOKUP(A412, [1]!Table9[#All], 33, FALSE)))</f>
        <v>--</v>
      </c>
      <c r="S412" s="9" t="s">
        <v>2</v>
      </c>
      <c r="T412" s="8" t="s">
        <v>2</v>
      </c>
      <c r="U412" s="8" t="s">
        <v>2</v>
      </c>
      <c r="V412" s="7" t="s">
        <v>2</v>
      </c>
      <c r="W412" s="6" t="s">
        <v>2</v>
      </c>
      <c r="X412" s="6" t="s">
        <v>2</v>
      </c>
    </row>
    <row r="413" spans="1:24" ht="144" x14ac:dyDescent="0.2">
      <c r="A413" s="20" t="s">
        <v>1963</v>
      </c>
      <c r="B413" s="20" t="str">
        <f>VLOOKUP(A413, [1]!Table9[#All], 2, FALSE)</f>
        <v>Lewisia congdonii</v>
      </c>
      <c r="C413" s="18" t="str">
        <f>VLOOKUP(A413, [1]!Table9[#All], 13, FALSE)</f>
        <v>rock outcrops, crevices, rock slides, chaparral, woodland, conifer forest</v>
      </c>
      <c r="D413" s="17" t="str">
        <f>IF(ISNUMBER(SEARCH("1",VLOOKUP(A413, [1]!Table9[#All], 4, FALSE))), "Yes", "No")</f>
        <v>Yes</v>
      </c>
      <c r="E413" s="16" t="str">
        <f>VLOOKUP(A413, [1]!Table9[#All], 3, FALSE)</f>
        <v>Plant</v>
      </c>
      <c r="F413" s="15" t="str">
        <f>VLOOKUP(A413, [1]!Table9[#All], 26, FALSE)</f>
        <v>Formula</v>
      </c>
      <c r="G413" s="15" t="str">
        <f>IF(D413="No", "--",VLOOKUP(A413, [1]!Table9[#All], 25, FALSE))</f>
        <v>Work area</v>
      </c>
      <c r="H413" s="14" t="str">
        <f>IF(D413="No", "Not discussed on USFS. ", VLOOKUP(A413, [1]!Table9[#All], 24, FALSE))</f>
        <v>--</v>
      </c>
      <c r="I413" s="14" t="str">
        <f>IF(NOT(ISBLANK(#REF!)),  "Pre-activity Survey Required", "")</f>
        <v>Pre-activity Survey Required</v>
      </c>
      <c r="J413" s="13" t="str">
        <f>IF(D413="No", "Not discussed on USFS. ", _xlfn.CONCAT(A413, " (", VLOOKUP(A413, [1]!Table9[#All], 11, FALSE), "; Habitat description: ", C413, ") - Within 1-mi of a CNDDB/SCE/USFS occurrence record (", VLOOKUP(A413, [1]!Table9[#All], 34, FALSE), "). " ))</f>
        <v xml:space="preserve">Congdon's lewisia (SR; FSS; CRPR 1B.3, Blooming Period: Apr - Jun; Habitat description: rock outcrops, crevices, rock slides, chaparral, woodland, conifer forest) - Within 1-mi of a CNDDB/SCE/USFS occurrence record (unsuitable habitat). </v>
      </c>
      <c r="K413" s="10" t="str">
        <f>IF(D413="No", "-- ", VLOOKUP(A413, [1]!Table9[#All], 35, FALSE))</f>
        <v>Standard OMP BMPs.</v>
      </c>
      <c r="L413" s="12" t="str">
        <f>IF(D413="No", "--", VLOOKUP(A413, [1]!Table9[#All], 28, FALSE))</f>
        <v>IIB</v>
      </c>
      <c r="M413" s="11" t="str">
        <f>IF(D413="No", "Not discussed on USFS. ", _xlfn.CONCAT(A413, " (", VLOOKUP(A413, [1]!Table9[#All], 11, FALSE), "; Habitat description: ", C413, ") - Within 1-mi of a CNDDB/SCE/USFS occurrence record (", VLOOKUP(A413, [1]!Table9[#All], 27, FALSE), "). " ))</f>
        <v xml:space="preserve">Congdon's lewisia (SR; FSS; CRPR 1B.3, Blooming Period: Apr - Jun; Habitat description: rock outcrops, crevices, rock slides, chaparral, woodland, conifer forest) - Within 1-mi of a CNDDB/SCE/USFS occurrence record (habitat present). </v>
      </c>
      <c r="N413" s="10" t="str">
        <f>IF(D413="No", "-- ", VLOOKUP(A413, [1]!Table9[#All], 29, FALSE))</f>
        <v xml:space="preserve">BE BMP Plant-1(a); 
General Measures and Standard OMP BMPs. </v>
      </c>
      <c r="O413" s="10" t="str">
        <f>IF(D413="No", "--", VLOOKUP(A413, [1]!Table9[#All], 30, FALSE))</f>
        <v xml:space="preserve">Pre-Activity Survey (Congdon's lewisia): A biological survey is required. 
State Threatened Plant Avoidance (Congdon's lewisia): If Congdon's lewisiais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413" s="7" t="str">
        <f>IF(D413="No", "Not discussed on USFS. ", IF(VLOOKUP(A413, [1]!Table9[#All], 31, FALSE)="--", "--",  _xlfn.CONCAT(A413, " (", VLOOKUP(A413, [1]!Table9[#All], 11, FALSE), "; Habitat description: ", C413, ") - Within 1-mi of a CNDDB/SCE/USFS occurrence record (", VLOOKUP(A413, [1]!Table9[#All], 31, FALSE), "). " )))</f>
        <v>--</v>
      </c>
      <c r="Q413" s="6" t="str">
        <f>IF(D413="No", "Not discussed on USFS. ", IF(VLOOKUP(A413, [1]!Table9[#All], 31, FALSE)="--", "--",  VLOOKUP(A413, [1]!Table9[#All], 32, FALSE)))</f>
        <v>--</v>
      </c>
      <c r="R413" s="6" t="str">
        <f>IF(D413="No", "Not discussed on USFS. ", IF(VLOOKUP(A413, [1]!Table9[#All], 31, FALSE)="--", "--", VLOOKUP(A413, [1]!Table9[#All], 33, FALSE)))</f>
        <v>--</v>
      </c>
      <c r="S413" s="9" t="s">
        <v>2</v>
      </c>
      <c r="T413" s="8" t="s">
        <v>2</v>
      </c>
      <c r="U413" s="8" t="s">
        <v>2</v>
      </c>
      <c r="V413" s="7" t="s">
        <v>2</v>
      </c>
      <c r="W413" s="6" t="s">
        <v>2</v>
      </c>
      <c r="X413" s="6" t="s">
        <v>2</v>
      </c>
    </row>
    <row r="414" spans="1:24" ht="48" x14ac:dyDescent="0.2">
      <c r="A414" s="20" t="s">
        <v>1962</v>
      </c>
      <c r="B414" s="20" t="str">
        <f>VLOOKUP(A414, [1]!Table9[#All], 2, FALSE)</f>
        <v>Lomatium congdonii</v>
      </c>
      <c r="C414" s="18" t="str">
        <f>VLOOKUP(A414, [1]!Table9[#All], 13, FALSE)</f>
        <v>woodland</v>
      </c>
      <c r="D414" s="17" t="str">
        <f>IF(ISNUMBER(SEARCH("1",VLOOKUP(A414, [1]!Table9[#All], 4, FALSE))), "Yes", "No")</f>
        <v>No</v>
      </c>
      <c r="E414" s="16" t="str">
        <f>VLOOKUP(A414, [1]!Table9[#All], 3, FALSE)</f>
        <v>Plant</v>
      </c>
      <c r="F414" s="15" t="str">
        <f>VLOOKUP(A414, [1]!Table9[#All], 26, FALSE)</f>
        <v>Formula</v>
      </c>
      <c r="G414" s="15" t="str">
        <f>IF(D414="No", "--",VLOOKUP(A414, [1]!Table9[#All], 25, FALSE))</f>
        <v>--</v>
      </c>
      <c r="H414" s="14" t="str">
        <f>IF(D414="No", "Not discussed on USFS. ", VLOOKUP(A414, [1]!Table9[#All], 24, FALSE))</f>
        <v xml:space="preserve">Not discussed on USFS. </v>
      </c>
      <c r="I414" s="14" t="str">
        <f>IF(NOT(ISBLANK(#REF!)),  "Pre-activity Survey Required", "")</f>
        <v>Pre-activity Survey Required</v>
      </c>
      <c r="J414" s="13" t="str">
        <f>IF(D414="No", "Not discussed on USFS. ", _xlfn.CONCAT(A414, " (", VLOOKUP(A414, [1]!Table9[#All], 11, FALSE), "; Habitat description: ", C414, ") - Within 1-mi of a CNDDB/SCE/USFS occurrence record (", VLOOKUP(A414, [1]!Table9[#All], 34, FALSE), "). " ))</f>
        <v xml:space="preserve">Not discussed on USFS. </v>
      </c>
      <c r="K414" s="10" t="str">
        <f>IF(D414="No", "-- ", VLOOKUP(A414, [1]!Table9[#All], 35, FALSE))</f>
        <v xml:space="preserve">-- </v>
      </c>
      <c r="L414" s="12" t="str">
        <f>IF(D414="No", "--", VLOOKUP(A414, [1]!Table9[#All], 28, FALSE))</f>
        <v>--</v>
      </c>
      <c r="M414" s="11" t="str">
        <f>IF(D414="No", "Not discussed on USFS. ", _xlfn.CONCAT(A414, " (", VLOOKUP(A414, [1]!Table9[#All], 11, FALSE), "; Habitat description: ", C414, ") - Within 1-mi of a CNDDB/SCE/USFS occurrence record (", VLOOKUP(A414, [1]!Table9[#All], 27, FALSE), "). " ))</f>
        <v xml:space="preserve">Not discussed on USFS. </v>
      </c>
      <c r="N414" s="10" t="str">
        <f>IF(D414="No", "-- ", VLOOKUP(A414, [1]!Table9[#All], 29, FALSE))</f>
        <v xml:space="preserve">-- </v>
      </c>
      <c r="O414" s="10" t="str">
        <f>IF(D414="No", "--", VLOOKUP(A414, [1]!Table9[#All], 30, FALSE))</f>
        <v>--</v>
      </c>
      <c r="P414" s="7" t="str">
        <f>IF(D414="No", "Not discussed on USFS. ", IF(VLOOKUP(A414, [1]!Table9[#All], 31, FALSE)="--", "--",  _xlfn.CONCAT(A414, " (", VLOOKUP(A414, [1]!Table9[#All], 11, FALSE), "; Habitat description: ", C414, ") - Within 1-mi of a CNDDB/SCE/USFS occurrence record (", VLOOKUP(A414, [1]!Table9[#All], 31, FALSE), "). " )))</f>
        <v xml:space="preserve">Not discussed on USFS. </v>
      </c>
      <c r="Q414" s="6" t="str">
        <f>IF(D414="No", "Not discussed on USFS. ", IF(VLOOKUP(A414, [1]!Table9[#All], 31, FALSE)="--", "--",  VLOOKUP(A414, [1]!Table9[#All], 32, FALSE)))</f>
        <v xml:space="preserve">Not discussed on USFS. </v>
      </c>
      <c r="R414" s="6" t="str">
        <f>IF(D414="No", "Not discussed on USFS. ", IF(VLOOKUP(A414, [1]!Table9[#All], 31, FALSE)="--", "--", VLOOKUP(A414, [1]!Table9[#All], 33, FALSE)))</f>
        <v xml:space="preserve">Not discussed on USFS. </v>
      </c>
      <c r="S414" s="9" t="s">
        <v>2</v>
      </c>
      <c r="T414" s="8" t="s">
        <v>2</v>
      </c>
      <c r="U414" s="8" t="s">
        <v>2</v>
      </c>
      <c r="V414" s="7" t="s">
        <v>2</v>
      </c>
      <c r="W414" s="6" t="s">
        <v>2</v>
      </c>
      <c r="X414" s="6" t="s">
        <v>2</v>
      </c>
    </row>
    <row r="415" spans="1:24" ht="64" x14ac:dyDescent="0.2">
      <c r="A415" s="20" t="s">
        <v>1961</v>
      </c>
      <c r="B415" s="20" t="str">
        <f>VLOOKUP(A415, [1]!Table9[#All], 2, FALSE)</f>
        <v>Centromadia parryi ssp. congdonii</v>
      </c>
      <c r="C415" s="18" t="str">
        <f>VLOOKUP(A415, [1]!Table9[#All], 13, FALSE)</f>
        <v>terraces, swales, floodplains, grassland, disturbed sites</v>
      </c>
      <c r="D415" s="17" t="str">
        <f>IF(ISNUMBER(SEARCH("1",VLOOKUP(A415, [1]!Table9[#All], 4, FALSE))), "Yes", "No")</f>
        <v>No</v>
      </c>
      <c r="E415" s="16" t="str">
        <f>VLOOKUP(A415, [1]!Table9[#All], 3, FALSE)</f>
        <v>Plant</v>
      </c>
      <c r="F415" s="15" t="str">
        <f>VLOOKUP(A415, [1]!Table9[#All], 26, FALSE)</f>
        <v>Formula</v>
      </c>
      <c r="G415" s="15" t="str">
        <f>IF(D415="No", "--",VLOOKUP(A415, [1]!Table9[#All], 25, FALSE))</f>
        <v>--</v>
      </c>
      <c r="H415" s="14" t="str">
        <f>IF(D415="No", "Not discussed on USFS. ", VLOOKUP(A415, [1]!Table9[#All], 24, FALSE))</f>
        <v xml:space="preserve">Not discussed on USFS. </v>
      </c>
      <c r="I415" s="14" t="str">
        <f>IF(NOT(ISBLANK(#REF!)),  "Pre-activity Survey Required", "")</f>
        <v>Pre-activity Survey Required</v>
      </c>
      <c r="J415" s="13" t="str">
        <f>IF(D415="No", "Not discussed on USFS. ", _xlfn.CONCAT(A415, " (", VLOOKUP(A415, [1]!Table9[#All], 11, FALSE), "; Habitat description: ", C415, ") - Within 1-mi of a CNDDB/SCE/USFS occurrence record (", VLOOKUP(A415, [1]!Table9[#All], 34, FALSE), "). " ))</f>
        <v xml:space="preserve">Not discussed on USFS. </v>
      </c>
      <c r="K415" s="10" t="str">
        <f>IF(D415="No", "-- ", VLOOKUP(A415, [1]!Table9[#All], 35, FALSE))</f>
        <v xml:space="preserve">-- </v>
      </c>
      <c r="L415" s="12" t="str">
        <f>IF(D415="No", "--", VLOOKUP(A415, [1]!Table9[#All], 28, FALSE))</f>
        <v>--</v>
      </c>
      <c r="M415" s="11" t="str">
        <f>IF(D415="No", "Not discussed on USFS. ", _xlfn.CONCAT(A415, " (", VLOOKUP(A415, [1]!Table9[#All], 11, FALSE), "; Habitat description: ", C415, ") - Within 1-mi of a CNDDB/SCE/USFS occurrence record (", VLOOKUP(A415, [1]!Table9[#All], 27, FALSE), "). " ))</f>
        <v xml:space="preserve">Not discussed on USFS. </v>
      </c>
      <c r="N415" s="10" t="str">
        <f>IF(D415="No", "-- ", VLOOKUP(A415, [1]!Table9[#All], 29, FALSE))</f>
        <v xml:space="preserve">-- </v>
      </c>
      <c r="O415" s="10" t="str">
        <f>IF(D415="No", "--", VLOOKUP(A415, [1]!Table9[#All], 30, FALSE))</f>
        <v>--</v>
      </c>
      <c r="P415" s="7" t="str">
        <f>IF(D415="No", "Not discussed on USFS. ", IF(VLOOKUP(A415, [1]!Table9[#All], 31, FALSE)="--", "--",  _xlfn.CONCAT(A415, " (", VLOOKUP(A415, [1]!Table9[#All], 11, FALSE), "; Habitat description: ", C415, ") - Within 1-mi of a CNDDB/SCE/USFS occurrence record (", VLOOKUP(A415, [1]!Table9[#All], 31, FALSE), "). " )))</f>
        <v xml:space="preserve">Not discussed on USFS. </v>
      </c>
      <c r="Q415" s="6" t="str">
        <f>IF(D415="No", "Not discussed on USFS. ", IF(VLOOKUP(A415, [1]!Table9[#All], 31, FALSE)="--", "--",  VLOOKUP(A415, [1]!Table9[#All], 32, FALSE)))</f>
        <v xml:space="preserve">Not discussed on USFS. </v>
      </c>
      <c r="R415" s="6" t="str">
        <f>IF(D415="No", "Not discussed on USFS. ", IF(VLOOKUP(A415, [1]!Table9[#All], 31, FALSE)="--", "--", VLOOKUP(A415, [1]!Table9[#All], 33, FALSE)))</f>
        <v xml:space="preserve">Not discussed on USFS. </v>
      </c>
      <c r="S415" s="9" t="s">
        <v>2</v>
      </c>
      <c r="T415" s="8" t="s">
        <v>2</v>
      </c>
      <c r="U415" s="8" t="s">
        <v>2</v>
      </c>
      <c r="V415" s="7" t="s">
        <v>2</v>
      </c>
      <c r="W415" s="6" t="s">
        <v>2</v>
      </c>
      <c r="X415" s="6" t="s">
        <v>2</v>
      </c>
    </row>
    <row r="416" spans="1:24" ht="144" x14ac:dyDescent="0.2">
      <c r="A416" s="20" t="s">
        <v>1960</v>
      </c>
      <c r="B416" s="20" t="str">
        <f>VLOOKUP(A416, [1]!Table9[#All], 2, FALSE)</f>
        <v>Eriophyllum congdonii</v>
      </c>
      <c r="C416" s="18" t="str">
        <f>VLOOKUP(A416, [1]!Table9[#All], 13, FALSE)</f>
        <v>rocky, open, foothill woodland, yellow-pine forest</v>
      </c>
      <c r="D416" s="17" t="str">
        <f>IF(ISNUMBER(SEARCH("1",VLOOKUP(A416, [1]!Table9[#All], 4, FALSE))), "Yes", "No")</f>
        <v>Yes</v>
      </c>
      <c r="E416" s="16" t="str">
        <f>VLOOKUP(A416, [1]!Table9[#All], 3, FALSE)</f>
        <v>Plant</v>
      </c>
      <c r="F416" s="15" t="str">
        <f>VLOOKUP(A416, [1]!Table9[#All], 26, FALSE)</f>
        <v>Formula</v>
      </c>
      <c r="G416" s="15" t="str">
        <f>IF(D416="No", "--",VLOOKUP(A416, [1]!Table9[#All], 25, FALSE))</f>
        <v>Work area</v>
      </c>
      <c r="H416" s="14" t="str">
        <f>IF(D416="No", "Not discussed on USFS. ", VLOOKUP(A416, [1]!Table9[#All], 24, FALSE))</f>
        <v>--</v>
      </c>
      <c r="I416" s="14" t="str">
        <f>IF(NOT(ISBLANK(#REF!)),  "Pre-activity Survey Required", "")</f>
        <v>Pre-activity Survey Required</v>
      </c>
      <c r="J416" s="13" t="str">
        <f>IF(D416="No", "Not discussed on USFS. ", _xlfn.CONCAT(A416, " (", VLOOKUP(A416, [1]!Table9[#All], 11, FALSE), "; Habitat description: ", C416, ") - Within 1-mi of a CNDDB/SCE/USFS occurrence record (", VLOOKUP(A416, [1]!Table9[#All], 34, FALSE), "). " ))</f>
        <v xml:space="preserve">Congdon's woolly sunflower (SR; FSS; CRPR 1B.2, Blooming Period: Mar - Jun; Habitat description: rocky, open, foothill woodland, yellow-pine forest) - Within 1-mi of a CNDDB/SCE/USFS occurrence record (unsuitable habitat). </v>
      </c>
      <c r="K416" s="10" t="str">
        <f>IF(D416="No", "-- ", VLOOKUP(A416, [1]!Table9[#All], 35, FALSE))</f>
        <v>Standard OMP BMPs.</v>
      </c>
      <c r="L416" s="12" t="str">
        <f>IF(D416="No", "--", VLOOKUP(A416, [1]!Table9[#All], 28, FALSE))</f>
        <v>IIB</v>
      </c>
      <c r="M416" s="11" t="str">
        <f>IF(D416="No", "Not discussed on USFS. ", _xlfn.CONCAT(A416, " (", VLOOKUP(A416, [1]!Table9[#All], 11, FALSE), "; Habitat description: ", C416, ") - Within 1-mi of a CNDDB/SCE/USFS occurrence record (", VLOOKUP(A416, [1]!Table9[#All], 27, FALSE), "). " ))</f>
        <v xml:space="preserve">Congdon's woolly sunflower (SR; FSS; CRPR 1B.2, Blooming Period: Mar - Jun; Habitat description: rocky, open, foothill woodland, yellow-pine forest) - Within 1-mi of a CNDDB/SCE/USFS occurrence record (habitat present). </v>
      </c>
      <c r="N416" s="10" t="str">
        <f>IF(D416="No", "-- ", VLOOKUP(A416, [1]!Table9[#All], 29, FALSE))</f>
        <v xml:space="preserve">BE BMP Plant-1(a); 
General Measures and Standard OMP BMPs. </v>
      </c>
      <c r="O416" s="10" t="str">
        <f>IF(D416="No", "--", VLOOKUP(A416, [1]!Table9[#All], 30, FALSE))</f>
        <v xml:space="preserve">Pre-Activity Survey (Congdon's woolly sunflower): A biological survey is required. 
State Threatened Plant Avoidance (Congdon's woolly sunflower): If Congdon's woolly sunfloweris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416" s="7" t="str">
        <f>IF(D416="No", "Not discussed on USFS. ", IF(VLOOKUP(A416, [1]!Table9[#All], 31, FALSE)="--", "--",  _xlfn.CONCAT(A416, " (", VLOOKUP(A416, [1]!Table9[#All], 11, FALSE), "; Habitat description: ", C416, ") - Within 1-mi of a CNDDB/SCE/USFS occurrence record (", VLOOKUP(A416, [1]!Table9[#All], 31, FALSE), "). " )))</f>
        <v>--</v>
      </c>
      <c r="Q416" s="6" t="str">
        <f>IF(D416="No", "Not discussed on USFS. ", IF(VLOOKUP(A416, [1]!Table9[#All], 31, FALSE)="--", "--",  VLOOKUP(A416, [1]!Table9[#All], 32, FALSE)))</f>
        <v>--</v>
      </c>
      <c r="R416" s="6" t="str">
        <f>IF(D416="No", "Not discussed on USFS. ", IF(VLOOKUP(A416, [1]!Table9[#All], 31, FALSE)="--", "--", VLOOKUP(A416, [1]!Table9[#All], 33, FALSE)))</f>
        <v>--</v>
      </c>
      <c r="S416" s="9" t="s">
        <v>2</v>
      </c>
      <c r="T416" s="8" t="s">
        <v>2</v>
      </c>
      <c r="U416" s="8" t="s">
        <v>2</v>
      </c>
      <c r="V416" s="7" t="s">
        <v>2</v>
      </c>
      <c r="W416" s="6" t="s">
        <v>2</v>
      </c>
      <c r="X416" s="6" t="s">
        <v>2</v>
      </c>
    </row>
    <row r="417" spans="1:24" ht="64" x14ac:dyDescent="0.2">
      <c r="A417" s="20" t="s">
        <v>1959</v>
      </c>
      <c r="B417" s="20" t="str">
        <f>VLOOKUP(A417, [1]!Table9[#All], 2, FALSE)</f>
        <v>Hemizonia congesta ssp. congesta</v>
      </c>
      <c r="C417" s="18" t="str">
        <f>VLOOKUP(A417, [1]!Table9[#All], 13, FALSE)</f>
        <v>grassy sites, marsh edges</v>
      </c>
      <c r="D417" s="17" t="str">
        <f>IF(ISNUMBER(SEARCH("1",VLOOKUP(A417, [1]!Table9[#All], 4, FALSE))), "Yes", "No")</f>
        <v>No</v>
      </c>
      <c r="E417" s="16" t="str">
        <f>VLOOKUP(A417, [1]!Table9[#All], 3, FALSE)</f>
        <v>Plant</v>
      </c>
      <c r="F417" s="15" t="str">
        <f>VLOOKUP(A417, [1]!Table9[#All], 26, FALSE)</f>
        <v>Formula</v>
      </c>
      <c r="G417" s="15" t="str">
        <f>IF(D417="No", "--",VLOOKUP(A417, [1]!Table9[#All], 25, FALSE))</f>
        <v>--</v>
      </c>
      <c r="H417" s="14" t="str">
        <f>IF(D417="No", "Not discussed on USFS. ", VLOOKUP(A417, [1]!Table9[#All], 24, FALSE))</f>
        <v xml:space="preserve">Not discussed on USFS. </v>
      </c>
      <c r="I417" s="14" t="str">
        <f>IF(NOT(ISBLANK(#REF!)),  "Pre-activity Survey Required", "")</f>
        <v>Pre-activity Survey Required</v>
      </c>
      <c r="J417" s="13" t="str">
        <f>IF(D417="No", "Not discussed on USFS. ", _xlfn.CONCAT(A417, " (", VLOOKUP(A417, [1]!Table9[#All], 11, FALSE), "; Habitat description: ", C417, ") - Within 1-mi of a CNDDB/SCE/USFS occurrence record (", VLOOKUP(A417, [1]!Table9[#All], 34, FALSE), "). " ))</f>
        <v xml:space="preserve">Not discussed on USFS. </v>
      </c>
      <c r="K417" s="10" t="str">
        <f>IF(D417="No", "-- ", VLOOKUP(A417, [1]!Table9[#All], 35, FALSE))</f>
        <v xml:space="preserve">-- </v>
      </c>
      <c r="L417" s="12" t="str">
        <f>IF(D417="No", "--", VLOOKUP(A417, [1]!Table9[#All], 28, FALSE))</f>
        <v>--</v>
      </c>
      <c r="M417" s="11" t="str">
        <f>IF(D417="No", "Not discussed on USFS. ", _xlfn.CONCAT(A417, " (", VLOOKUP(A417, [1]!Table9[#All], 11, FALSE), "; Habitat description: ", C417, ") - Within 1-mi of a CNDDB/SCE/USFS occurrence record (", VLOOKUP(A417, [1]!Table9[#All], 27, FALSE), "). " ))</f>
        <v xml:space="preserve">Not discussed on USFS. </v>
      </c>
      <c r="N417" s="10" t="str">
        <f>IF(D417="No", "-- ", VLOOKUP(A417, [1]!Table9[#All], 29, FALSE))</f>
        <v xml:space="preserve">-- </v>
      </c>
      <c r="O417" s="10" t="str">
        <f>IF(D417="No", "--", VLOOKUP(A417, [1]!Table9[#All], 30, FALSE))</f>
        <v>--</v>
      </c>
      <c r="P417" s="7" t="str">
        <f>IF(D417="No", "Not discussed on USFS. ", IF(VLOOKUP(A417, [1]!Table9[#All], 31, FALSE)="--", "--",  _xlfn.CONCAT(A417, " (", VLOOKUP(A417, [1]!Table9[#All], 11, FALSE), "; Habitat description: ", C417, ") - Within 1-mi of a CNDDB/SCE/USFS occurrence record (", VLOOKUP(A417, [1]!Table9[#All], 31, FALSE), "). " )))</f>
        <v xml:space="preserve">Not discussed on USFS. </v>
      </c>
      <c r="Q417" s="6" t="str">
        <f>IF(D417="No", "Not discussed on USFS. ", IF(VLOOKUP(A417, [1]!Table9[#All], 31, FALSE)="--", "--",  VLOOKUP(A417, [1]!Table9[#All], 32, FALSE)))</f>
        <v xml:space="preserve">Not discussed on USFS. </v>
      </c>
      <c r="R417" s="6" t="str">
        <f>IF(D417="No", "Not discussed on USFS. ", IF(VLOOKUP(A417, [1]!Table9[#All], 31, FALSE)="--", "--", VLOOKUP(A417, [1]!Table9[#All], 33, FALSE)))</f>
        <v xml:space="preserve">Not discussed on USFS. </v>
      </c>
      <c r="S417" s="9" t="s">
        <v>2</v>
      </c>
      <c r="T417" s="8" t="s">
        <v>2</v>
      </c>
      <c r="U417" s="8" t="s">
        <v>2</v>
      </c>
      <c r="V417" s="7" t="s">
        <v>2</v>
      </c>
      <c r="W417" s="6" t="s">
        <v>2</v>
      </c>
      <c r="X417" s="6" t="s">
        <v>2</v>
      </c>
    </row>
    <row r="418" spans="1:24" ht="120" x14ac:dyDescent="0.2">
      <c r="A418" s="20" t="s">
        <v>1958</v>
      </c>
      <c r="B418" s="20" t="str">
        <f>VLOOKUP(A418, [1]!Table9[#All], 2, FALSE)</f>
        <v>Branchinecta conservatio</v>
      </c>
      <c r="C418" s="18" t="str">
        <f>VLOOKUP(A418, [1]!Table9[#All], 13, FALSE)</f>
        <v>deep vernal pools and ponds</v>
      </c>
      <c r="D418" s="17" t="str">
        <f>IF(ISNUMBER(SEARCH("1",VLOOKUP(A418, [1]!Table9[#All], 4, FALSE))), "Yes", "No")</f>
        <v>Yes</v>
      </c>
      <c r="E418" s="16" t="str">
        <f>VLOOKUP(A418, [1]!Table9[#All], 3, FALSE)</f>
        <v>Invertebrate</v>
      </c>
      <c r="F418" s="15" t="str">
        <f>VLOOKUP(A418, [1]!Table9[#All], 26, FALSE)</f>
        <v>Formula</v>
      </c>
      <c r="G418" s="15" t="str">
        <f>IF(D418="No", "--",VLOOKUP(A418, [1]!Table9[#All], 25, FALSE))</f>
        <v>250-ft</v>
      </c>
      <c r="H418" s="14" t="str">
        <f>IF(D418="No", "Not discussed on USFS. ", VLOOKUP(A418, [1]!Table9[#All], 24, FALSE))</f>
        <v>Suitable if vernal pools are within 250-ft.</v>
      </c>
      <c r="I418" s="14" t="str">
        <f>IF(NOT(ISBLANK(#REF!)),  "Pre-activity Survey Required", "")</f>
        <v>Pre-activity Survey Required</v>
      </c>
      <c r="J418" s="13" t="str">
        <f>IF(D418="No", "Not discussed on USFS. ", _xlfn.CONCAT(A418, " (", VLOOKUP(A418, [1]!Table9[#All], 11, FALSE), "; Habitat description: ", C418, ") - Within 1-mi of a CNDDB/SCE/USFS occurrence record (", VLOOKUP(A418, [1]!Table9[#All], 34, FALSE), "). " ))</f>
        <v xml:space="preserve">Conservancy fairy shrimp (FE; Habitat description: deep vernal pools and ponds) - Within 1-mi of a CNDDB/SCE/USFS occurrence record (unsuitable habitat). </v>
      </c>
      <c r="K418" s="10" t="str">
        <f>IF(D418="No", "-- ", VLOOKUP(A418, [1]!Table9[#All], 35, FALSE))</f>
        <v>Standard OMP BMPs.</v>
      </c>
      <c r="L418" s="12" t="str">
        <f>IF(D418="No", "--", VLOOKUP(A418, [1]!Table9[#All], 28, FALSE))</f>
        <v>IIC</v>
      </c>
      <c r="M418" s="11" t="str">
        <f>IF(D418="No", "Not discussed on USFS. ", _xlfn.CONCAT(A418, " (", VLOOKUP(A418, [1]!Table9[#All], 11, FALSE), "; Habitat description: ", C418, ") - Within 1-mi of a CNDDB/SCE/USFS occurrence record (", VLOOKUP(A418, [1]!Table9[#All], 27, FALSE), "). " ))</f>
        <v xml:space="preserve">Conservancy fairy shrimp (FE; Habitat description: deep vernal pools and ponds) - Within 1-mi of a CNDDB/SCE/USFS occurrence record (habitat present). </v>
      </c>
      <c r="N418" s="10" t="str">
        <f>IF(D418="No", "-- ", VLOOKUP(A418, [1]!Table9[#All], 29, FALSE))</f>
        <v xml:space="preserve">RPM VSP-1-5; 
General Measures and Standard OMP BMPs. </v>
      </c>
      <c r="O418" s="10" t="str">
        <f>IF(D418="No", "--", VLOOKUP(A418, [1]!Table9[#All], 30, FALSE))</f>
        <v xml:space="preserve">Biological Monitor (Conservancy fairy shrimp): A biological monitor is required to survey the workspace and be present as needed. In addition, tailboard with the biological monitor is required prior to ground or vegetation disturbing activities. Any flagging used must be removed after work is completed.
Weather Restrictive Area (fairy shrimp): Work when the ground is dry; do not drive through any standing water or vernal pools. 
General Measures and Standard OMP BMPs. </v>
      </c>
      <c r="P418" s="7" t="str">
        <f>IF(D418="No", "Not discussed on USFS. ", IF(VLOOKUP(A418, [1]!Table9[#All], 31, FALSE)="--", "--",  _xlfn.CONCAT(A418, " (", VLOOKUP(A418, [1]!Table9[#All], 11, FALSE), "; Habitat description: ", C418, ") - Within 1-mi of a CNDDB/SCE/USFS occurrence record (", VLOOKUP(A418, [1]!Table9[#All], 31, FALSE), "). " )))</f>
        <v>--</v>
      </c>
      <c r="Q418" s="6" t="str">
        <f>IF(D418="No", "Not discussed on USFS. ", IF(VLOOKUP(A418, [1]!Table9[#All], 31, FALSE)="--", "--",  VLOOKUP(A418, [1]!Table9[#All], 32, FALSE)))</f>
        <v>--</v>
      </c>
      <c r="R418" s="6" t="str">
        <f>IF(D418="No", "Not discussed on USFS. ", IF(VLOOKUP(A418, [1]!Table9[#All], 31, FALSE)="--", "--", VLOOKUP(A418, [1]!Table9[#All], 33, FALSE)))</f>
        <v>--</v>
      </c>
      <c r="S418" s="9" t="s">
        <v>2</v>
      </c>
      <c r="T418" s="8" t="s">
        <v>2</v>
      </c>
      <c r="U418" s="8" t="s">
        <v>2</v>
      </c>
      <c r="V418" s="7" t="s">
        <v>2</v>
      </c>
      <c r="W418" s="6" t="s">
        <v>2</v>
      </c>
      <c r="X418" s="6" t="s">
        <v>2</v>
      </c>
    </row>
    <row r="419" spans="1:24" ht="156" x14ac:dyDescent="0.2">
      <c r="A419" s="20" t="s">
        <v>1957</v>
      </c>
      <c r="B419" s="20" t="str">
        <f>VLOOKUP(A419, [1]!Table9[#All], 2, FALSE)</f>
        <v>Boechera constancei</v>
      </c>
      <c r="C419" s="18" t="str">
        <f>VLOOKUP(A419, [1]!Table9[#All], 13, FALSE)</f>
        <v>slopes, ridges, conifer forest, chaparral</v>
      </c>
      <c r="D419" s="17" t="str">
        <f>IF(ISNUMBER(SEARCH("1",VLOOKUP(A419, [1]!Table9[#All], 4, FALSE))), "Yes", "No")</f>
        <v>Yes</v>
      </c>
      <c r="E419" s="16" t="str">
        <f>VLOOKUP(A419, [1]!Table9[#All], 3, FALSE)</f>
        <v>Plant</v>
      </c>
      <c r="F419" s="15" t="str">
        <f>VLOOKUP(A419, [1]!Table9[#All], 26, FALSE)</f>
        <v>Formula</v>
      </c>
      <c r="G419" s="15" t="str">
        <f>IF(D419="No", "--",VLOOKUP(A419, [1]!Table9[#All], 25, FALSE))</f>
        <v>Work area</v>
      </c>
      <c r="H419" s="14" t="str">
        <f>IF(D419="No", "Not discussed on USFS. ", VLOOKUP(A419, [1]!Table9[#All], 24, FALSE))</f>
        <v>--</v>
      </c>
      <c r="I419" s="14" t="str">
        <f>IF(NOT(ISBLANK(#REF!)),  "Pre-activity Survey Required", "")</f>
        <v>Pre-activity Survey Required</v>
      </c>
      <c r="J419" s="13" t="str">
        <f>IF(D419="No", "Not discussed on USFS. ", _xlfn.CONCAT(A419, " (", VLOOKUP(A419, [1]!Table9[#All], 11, FALSE), "; Habitat description: ", C419, ") - Within 1-mi of a CNDDB/SCE/USFS occurrence record (", VLOOKUP(A419, [1]!Table9[#All], 34, FALSE), "). " ))</f>
        <v xml:space="preserve">Constance's rockcress (FSS; CRPR 1B.1, Blooming Period: May - May; Habitat description: slopes, ridges, conifer forest, chaparral) - Within 1-mi of a CNDDB/SCE/USFS occurrence record (unsuitable habitat). </v>
      </c>
      <c r="K419" s="10" t="str">
        <f>IF(D419="No", "-- ", VLOOKUP(A419, [1]!Table9[#All], 35, FALSE))</f>
        <v>Standard OMP BMPs.</v>
      </c>
      <c r="L419" s="12" t="str">
        <f>IF(D419="No", "--", VLOOKUP(A419, [1]!Table9[#All], 28, FALSE))</f>
        <v>IIB</v>
      </c>
      <c r="M419" s="11" t="str">
        <f>IF(D419="No", "Not discussed on USFS. ", _xlfn.CONCAT(A419, " (", VLOOKUP(A419, [1]!Table9[#All], 11, FALSE), "; Habitat description: ", C419, ") - Within 1-mi of a CNDDB/SCE/USFS occurrence record (", VLOOKUP(A419, [1]!Table9[#All], 27, FALSE), "). " ))</f>
        <v xml:space="preserve">Constance's rockcress (FSS; CRPR 1B.1, Blooming Period: May - May; Habitat description: slopes, ridges, conifer forest, chaparral) - Within 1-mi of a CNDDB/SCE/USFS occurrence record (habitat present). </v>
      </c>
      <c r="N419" s="10" t="str">
        <f>IF(D419="No", "-- ", VLOOKUP(A419, [1]!Table9[#All], 29, FALSE))</f>
        <v xml:space="preserve">BE BMP Plant-1(a)(c-d); 
General Measures and Standard OMP BMPs. </v>
      </c>
      <c r="O419" s="10" t="str">
        <f>IF(D419="No", "--", VLOOKUP(A419, [1]!Table9[#All], 30, FALSE))</f>
        <v xml:space="preserve">Pre-Activity Survey (Constance's rockcress): A biological survey is required. 
FSS Plant Avoidance (Constance's rockcress): If Constance's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19" s="7" t="str">
        <f>IF(D419="No", "Not discussed on USFS. ", IF(VLOOKUP(A419, [1]!Table9[#All], 31, FALSE)="--", "--",  _xlfn.CONCAT(A419, " (", VLOOKUP(A419, [1]!Table9[#All], 11, FALSE), "; Habitat description: ", C419, ") - Within 1-mi of a CNDDB/SCE/USFS occurrence record (", VLOOKUP(A419, [1]!Table9[#All], 31, FALSE), "). " )))</f>
        <v>--</v>
      </c>
      <c r="Q419" s="6" t="str">
        <f>IF(D419="No", "Not discussed on USFS. ", IF(VLOOKUP(A419, [1]!Table9[#All], 31, FALSE)="--", "--",  VLOOKUP(A419, [1]!Table9[#All], 32, FALSE)))</f>
        <v>--</v>
      </c>
      <c r="R419" s="6" t="str">
        <f>IF(D419="No", "Not discussed on USFS. ", IF(VLOOKUP(A419, [1]!Table9[#All], 31, FALSE)="--", "--", VLOOKUP(A419, [1]!Table9[#All], 33, FALSE)))</f>
        <v>--</v>
      </c>
      <c r="S419" s="9" t="s">
        <v>2</v>
      </c>
      <c r="T419" s="8" t="s">
        <v>2</v>
      </c>
      <c r="U419" s="8" t="s">
        <v>2</v>
      </c>
      <c r="V419" s="7" t="s">
        <v>2</v>
      </c>
      <c r="W419" s="6" t="s">
        <v>2</v>
      </c>
      <c r="X419" s="6" t="s">
        <v>2</v>
      </c>
    </row>
    <row r="420" spans="1:24" ht="168" x14ac:dyDescent="0.2">
      <c r="A420" s="20" t="s">
        <v>1956</v>
      </c>
      <c r="B420" s="20" t="str">
        <f>VLOOKUP(A420, [1]!Table9[#All], 2, FALSE)</f>
        <v>Lasthenia conjugens</v>
      </c>
      <c r="C420" s="18" t="str">
        <f>VLOOKUP(A420, [1]!Table9[#All], 13, FALSE)</f>
        <v>vernal pools, wet meadows, grassland</v>
      </c>
      <c r="D420" s="17" t="str">
        <f>IF(ISNUMBER(SEARCH("1",VLOOKUP(A420, [1]!Table9[#All], 4, FALSE))), "Yes", "No")</f>
        <v>Yes</v>
      </c>
      <c r="E420" s="16" t="str">
        <f>VLOOKUP(A420, [1]!Table9[#All], 3, FALSE)</f>
        <v>Plant</v>
      </c>
      <c r="F420" s="15" t="str">
        <f>VLOOKUP(A420, [1]!Table9[#All], 26, FALSE)</f>
        <v>Formula</v>
      </c>
      <c r="G420" s="15" t="str">
        <f>IF(D420="No", "--",VLOOKUP(A420, [1]!Table9[#All], 25, FALSE))</f>
        <v>Work area</v>
      </c>
      <c r="H420" s="14" t="str">
        <f>IF(D420="No", "Not discussed on USFS. ", VLOOKUP(A420, [1]!Table9[#All], 24, FALSE))</f>
        <v>--</v>
      </c>
      <c r="I420" s="14" t="str">
        <f>IF(NOT(ISBLANK(#REF!)),  "Pre-activity Survey Required", "")</f>
        <v>Pre-activity Survey Required</v>
      </c>
      <c r="J420" s="13" t="str">
        <f>IF(D420="No", "Not discussed on USFS. ", _xlfn.CONCAT(A420, " (", VLOOKUP(A420, [1]!Table9[#All], 11, FALSE), "; Habitat description: ", C420, ") - Within 1-mi of a CNDDB/SCE/USFS occurrence record (", VLOOKUP(A420, [1]!Table9[#All], 34, FALSE), "). " ))</f>
        <v xml:space="preserve">Contra Costa goldfields (FE; CRPR 1B.1, Blooming Period: Mar - Jun; Habitat description: vernal pools, wet meadows, grassland) - Within 1-mi of a CNDDB/SCE/USFS occurrence record (unsuitable habitat). </v>
      </c>
      <c r="K420" s="10" t="str">
        <f>IF(D420="No", "-- ", VLOOKUP(A420, [1]!Table9[#All], 35, FALSE))</f>
        <v xml:space="preserve">RPM Plant 1; 
Standard OMP BMPs. </v>
      </c>
      <c r="L420" s="12" t="str">
        <f>IF(D420="No", "--", VLOOKUP(A420, [1]!Table9[#All], 28, FALSE))</f>
        <v>IIB</v>
      </c>
      <c r="M420" s="11" t="str">
        <f>IF(D420="No", "Not discussed on USFS. ", _xlfn.CONCAT(A420, " (", VLOOKUP(A420, [1]!Table9[#All], 11, FALSE), "; Habitat description: ", C420, ") - Within 1-mi of a CNDDB/SCE/USFS occurrence record (", VLOOKUP(A420, [1]!Table9[#All], 27, FALSE), "). " ))</f>
        <v xml:space="preserve">Contra Costa goldfields (FE; CRPR 1B.1, Blooming Period: Mar - Jun; Habitat description: vernal pools, wet meadows, grassland) - Within 1-mi of a CNDDB/SCE/USFS occurrence record (habitat present). </v>
      </c>
      <c r="N420" s="10" t="str">
        <f>IF(D420="No", "-- ", VLOOKUP(A420, [1]!Table9[#All], 29, FALSE))</f>
        <v xml:space="preserve">RPM Plant-1-4; 
General Measures and Standard OMP BMPs. </v>
      </c>
      <c r="O420" s="10" t="str">
        <f>IF(D420="No", "--", VLOOKUP(A420, [1]!Table9[#All], 30, FALSE))</f>
        <v xml:space="preserve">Rare Plant Survey and Avoidance (Contra Costa goldfields): A qualified botanist will conduct a rare plant survey for Contra Costa goldfields within blooming season, verified by a reference population. All federally-listed plants within 100 feet of the work area will be flagged for avoidance. Coordination with Environmental Services Department will be required if full avoidance cannot be achieved. 
Schedule Limitation (Contra Costa goldfields): Schedule all work in the year rare plant surveys are conducted. Work can occur only after rare plant surveys occur. If work gets delayed for a subsequent year, contact Environmental Services Department. 
General Measures and Standard OMP BMPs. </v>
      </c>
      <c r="P420" s="7" t="str">
        <f>IF(D420="No", "Not discussed on USFS. ", IF(VLOOKUP(A420, [1]!Table9[#All], 31, FALSE)="--", "--",  _xlfn.CONCAT(A420, " (", VLOOKUP(A420, [1]!Table9[#All], 11, FALSE), "; Habitat description: ", C420, ") - Within 1-mi of a CNDDB/SCE/USFS occurrence record (", VLOOKUP(A420, [1]!Table9[#All], 31, FALSE), "). " )))</f>
        <v>--</v>
      </c>
      <c r="Q420" s="6" t="str">
        <f>IF(D420="No", "Not discussed on USFS. ", IF(VLOOKUP(A420, [1]!Table9[#All], 31, FALSE)="--", "--",  VLOOKUP(A420, [1]!Table9[#All], 32, FALSE)))</f>
        <v>--</v>
      </c>
      <c r="R420" s="6" t="str">
        <f>IF(D420="No", "Not discussed on USFS. ", IF(VLOOKUP(A420, [1]!Table9[#All], 31, FALSE)="--", "--", VLOOKUP(A420, [1]!Table9[#All], 33, FALSE)))</f>
        <v>--</v>
      </c>
      <c r="S420" s="9" t="s">
        <v>2</v>
      </c>
      <c r="T420" s="8" t="s">
        <v>2</v>
      </c>
      <c r="U420" s="8" t="s">
        <v>2</v>
      </c>
      <c r="V420" s="7" t="s">
        <v>2</v>
      </c>
      <c r="W420" s="6" t="s">
        <v>2</v>
      </c>
      <c r="X420" s="6" t="s">
        <v>2</v>
      </c>
    </row>
    <row r="421" spans="1:24" ht="80" x14ac:dyDescent="0.2">
      <c r="A421" s="20" t="s">
        <v>1955</v>
      </c>
      <c r="B421" s="20" t="str">
        <f>VLOOKUP(A421, [1]!Table9[#All], 2, FALSE)</f>
        <v>Arctostaphylos manzanita ssp. laevigata</v>
      </c>
      <c r="C421" s="18" t="str">
        <f>VLOOKUP(A421, [1]!Table9[#All], 13, FALSE)</f>
        <v>chaparral, rocky outcrops</v>
      </c>
      <c r="D421" s="17" t="str">
        <f>IF(ISNUMBER(SEARCH("1",VLOOKUP(A421, [1]!Table9[#All], 4, FALSE))), "Yes", "No")</f>
        <v>No</v>
      </c>
      <c r="E421" s="16" t="str">
        <f>VLOOKUP(A421, [1]!Table9[#All], 3, FALSE)</f>
        <v>Plant</v>
      </c>
      <c r="F421" s="15" t="str">
        <f>VLOOKUP(A421, [1]!Table9[#All], 26, FALSE)</f>
        <v>Formula</v>
      </c>
      <c r="G421" s="15" t="str">
        <f>IF(D421="No", "--",VLOOKUP(A421, [1]!Table9[#All], 25, FALSE))</f>
        <v>--</v>
      </c>
      <c r="H421" s="14" t="str">
        <f>IF(D421="No", "Not discussed on USFS. ", VLOOKUP(A421, [1]!Table9[#All], 24, FALSE))</f>
        <v xml:space="preserve">Not discussed on USFS. </v>
      </c>
      <c r="I421" s="14" t="str">
        <f>IF(NOT(ISBLANK(#REF!)),  "Pre-activity Survey Required", "")</f>
        <v>Pre-activity Survey Required</v>
      </c>
      <c r="J421" s="13" t="str">
        <f>IF(D421="No", "Not discussed on USFS. ", _xlfn.CONCAT(A421, " (", VLOOKUP(A421, [1]!Table9[#All], 11, FALSE), "; Habitat description: ", C421, ") - Within 1-mi of a CNDDB/SCE/USFS occurrence record (", VLOOKUP(A421, [1]!Table9[#All], 34, FALSE), "). " ))</f>
        <v xml:space="preserve">Not discussed on USFS. </v>
      </c>
      <c r="K421" s="10" t="str">
        <f>IF(D421="No", "-- ", VLOOKUP(A421, [1]!Table9[#All], 35, FALSE))</f>
        <v xml:space="preserve">-- </v>
      </c>
      <c r="L421" s="12" t="str">
        <f>IF(D421="No", "--", VLOOKUP(A421, [1]!Table9[#All], 28, FALSE))</f>
        <v>--</v>
      </c>
      <c r="M421" s="11" t="str">
        <f>IF(D421="No", "Not discussed on USFS. ", _xlfn.CONCAT(A421, " (", VLOOKUP(A421, [1]!Table9[#All], 11, FALSE), "; Habitat description: ", C421, ") - Within 1-mi of a CNDDB/SCE/USFS occurrence record (", VLOOKUP(A421, [1]!Table9[#All], 27, FALSE), "). " ))</f>
        <v xml:space="preserve">Not discussed on USFS. </v>
      </c>
      <c r="N421" s="10" t="str">
        <f>IF(D421="No", "-- ", VLOOKUP(A421, [1]!Table9[#All], 29, FALSE))</f>
        <v xml:space="preserve">-- </v>
      </c>
      <c r="O421" s="10" t="str">
        <f>IF(D421="No", "--", VLOOKUP(A421, [1]!Table9[#All], 30, FALSE))</f>
        <v>--</v>
      </c>
      <c r="P421" s="7" t="str">
        <f>IF(D421="No", "Not discussed on USFS. ", IF(VLOOKUP(A421, [1]!Table9[#All], 31, FALSE)="--", "--",  _xlfn.CONCAT(A421, " (", VLOOKUP(A421, [1]!Table9[#All], 11, FALSE), "; Habitat description: ", C421, ") - Within 1-mi of a CNDDB/SCE/USFS occurrence record (", VLOOKUP(A421, [1]!Table9[#All], 31, FALSE), "). " )))</f>
        <v xml:space="preserve">Not discussed on USFS. </v>
      </c>
      <c r="Q421" s="6" t="str">
        <f>IF(D421="No", "Not discussed on USFS. ", IF(VLOOKUP(A421, [1]!Table9[#All], 31, FALSE)="--", "--",  VLOOKUP(A421, [1]!Table9[#All], 32, FALSE)))</f>
        <v xml:space="preserve">Not discussed on USFS. </v>
      </c>
      <c r="R421" s="6" t="str">
        <f>IF(D421="No", "Not discussed on USFS. ", IF(VLOOKUP(A421, [1]!Table9[#All], 31, FALSE)="--", "--", VLOOKUP(A421, [1]!Table9[#All], 33, FALSE)))</f>
        <v xml:space="preserve">Not discussed on USFS. </v>
      </c>
      <c r="S421" s="9" t="s">
        <v>2</v>
      </c>
      <c r="T421" s="8" t="s">
        <v>2</v>
      </c>
      <c r="U421" s="8" t="s">
        <v>2</v>
      </c>
      <c r="V421" s="7" t="s">
        <v>2</v>
      </c>
      <c r="W421" s="6" t="s">
        <v>2</v>
      </c>
      <c r="X421" s="6" t="s">
        <v>2</v>
      </c>
    </row>
    <row r="422" spans="1:24" ht="180" x14ac:dyDescent="0.2">
      <c r="A422" s="20" t="s">
        <v>1954</v>
      </c>
      <c r="B422" s="20" t="str">
        <f>VLOOKUP(A422, [1]!Table9[#All], 2, FALSE)</f>
        <v>Erysimum capitatum var. angustatum</v>
      </c>
      <c r="C422" s="18" t="str">
        <f>VLOOKUP(A422, [1]!Table9[#All], 13, FALSE)</f>
        <v>coastal dunes</v>
      </c>
      <c r="D422" s="17" t="str">
        <f>IF(ISNUMBER(SEARCH("1",VLOOKUP(A422, [1]!Table9[#All], 4, FALSE))), "Yes", "No")</f>
        <v>Yes</v>
      </c>
      <c r="E422" s="16" t="str">
        <f>VLOOKUP(A422, [1]!Table9[#All], 3, FALSE)</f>
        <v>Plant</v>
      </c>
      <c r="F422" s="15" t="str">
        <f>VLOOKUP(A422, [1]!Table9[#All], 26, FALSE)</f>
        <v>Formula</v>
      </c>
      <c r="G422" s="15" t="str">
        <f>IF(D422="No", "--",VLOOKUP(A422, [1]!Table9[#All], 25, FALSE))</f>
        <v>Work area</v>
      </c>
      <c r="H422" s="14" t="str">
        <f>IF(D422="No", "Not discussed on USFS. ", VLOOKUP(A422, [1]!Table9[#All], 24, FALSE))</f>
        <v>--</v>
      </c>
      <c r="I422" s="14" t="str">
        <f>IF(NOT(ISBLANK(#REF!)),  "Pre-activity Survey Required", "")</f>
        <v>Pre-activity Survey Required</v>
      </c>
      <c r="J422" s="13" t="str">
        <f>IF(D422="No", "Not discussed on USFS. ", _xlfn.CONCAT(A422, " (", VLOOKUP(A422, [1]!Table9[#All], 11, FALSE), "; Habitat description: ", C422, ") - Within 1-mi of a CNDDB/SCE/USFS occurrence record (", VLOOKUP(A422, [1]!Table9[#All], 34, FALSE), "). " ))</f>
        <v xml:space="preserve">Contra Costa wallflower (FE; SE; CRPR 1B.1, Blooming Period: Mar - Jul; Habitat description: coastal dunes) - Within 1-mi of a CNDDB/SCE/USFS occurrence record (unsuitable habitat). </v>
      </c>
      <c r="K422" s="10" t="str">
        <f>IF(D422="No", "-- ", VLOOKUP(A422, [1]!Table9[#All], 35, FALSE))</f>
        <v xml:space="preserve">RPM Plant 1; 
Standard OMP BMPs. </v>
      </c>
      <c r="L422" s="12" t="str">
        <f>IF(D422="No", "--", VLOOKUP(A422, [1]!Table9[#All], 28, FALSE))</f>
        <v>IIB</v>
      </c>
      <c r="M422" s="11" t="str">
        <f>IF(D422="No", "Not discussed on USFS. ", _xlfn.CONCAT(A422, " (", VLOOKUP(A422, [1]!Table9[#All], 11, FALSE), "; Habitat description: ", C422, ") - Within 1-mi of a CNDDB/SCE/USFS occurrence record (", VLOOKUP(A422, [1]!Table9[#All], 27, FALSE), "). " ))</f>
        <v xml:space="preserve">Contra Costa wallflower (FE; SE; CRPR 1B.1, Blooming Period: Mar - Jul; Habitat description: coastal dunes) - Within 1-mi of a CNDDB/SCE/USFS occurrence record (habitat present). </v>
      </c>
      <c r="N422" s="10" t="str">
        <f>IF(D422="No", "-- ", VLOOKUP(A422, [1]!Table9[#All], 29, FALSE))</f>
        <v xml:space="preserve">RPM Plant-1-4; 
General Measures and Standard OMP BMPs. </v>
      </c>
      <c r="O422" s="10" t="str">
        <f>IF(D422="No", "--", VLOOKUP(A422, [1]!Table9[#All], 30, FALSE))</f>
        <v xml:space="preserve">Rare Plant Survey and Avoidance (Contra Costa wallflower): A qualified botanist will conduct a rare plant survey for Contra Costa wallflower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(Contra Costa wallflower): Schedule all work in the year rare plant surveys are conducted. Work can occur only after rare plant surveys occur. If work gets delayed for a subsequent year, contact Environmental Services Department. 
General Measures and Standard OMP BMPs. </v>
      </c>
      <c r="P422" s="7" t="str">
        <f>IF(D422="No", "Not discussed on USFS. ", IF(VLOOKUP(A422, [1]!Table9[#All], 31, FALSE)="--", "--",  _xlfn.CONCAT(A422, " (", VLOOKUP(A422, [1]!Table9[#All], 11, FALSE), "; Habitat description: ", C422, ") - Within 1-mi of a CNDDB/SCE/USFS occurrence record (", VLOOKUP(A422, [1]!Table9[#All], 31, FALSE), "). " )))</f>
        <v>--</v>
      </c>
      <c r="Q422" s="6" t="str">
        <f>IF(D422="No", "Not discussed on USFS. ", IF(VLOOKUP(A422, [1]!Table9[#All], 31, FALSE)="--", "--",  VLOOKUP(A422, [1]!Table9[#All], 32, FALSE)))</f>
        <v>--</v>
      </c>
      <c r="R422" s="6" t="str">
        <f>IF(D422="No", "Not discussed on USFS. ", IF(VLOOKUP(A422, [1]!Table9[#All], 31, FALSE)="--", "--", VLOOKUP(A422, [1]!Table9[#All], 33, FALSE)))</f>
        <v>--</v>
      </c>
      <c r="S422" s="9" t="s">
        <v>2</v>
      </c>
      <c r="T422" s="8" t="s">
        <v>2</v>
      </c>
      <c r="U422" s="8" t="s">
        <v>2</v>
      </c>
      <c r="V422" s="7" t="s">
        <v>2</v>
      </c>
      <c r="W422" s="6" t="s">
        <v>2</v>
      </c>
      <c r="X422" s="6" t="s">
        <v>2</v>
      </c>
    </row>
    <row r="423" spans="1:24" ht="156" x14ac:dyDescent="0.2">
      <c r="A423" s="20" t="s">
        <v>1953</v>
      </c>
      <c r="B423" s="20" t="str">
        <f>VLOOKUP(A423, [1]!Table9[#All], 2, FALSE)</f>
        <v>Phacelia cookei</v>
      </c>
      <c r="C423" s="18" t="str">
        <f>VLOOKUP(A423, [1]!Table9[#All], 13, FALSE)</f>
        <v>open areas, volcanic, sandy soils, scrub</v>
      </c>
      <c r="D423" s="17" t="str">
        <f>IF(ISNUMBER(SEARCH("1",VLOOKUP(A423, [1]!Table9[#All], 4, FALSE))), "Yes", "No")</f>
        <v>Yes</v>
      </c>
      <c r="E423" s="16" t="str">
        <f>VLOOKUP(A423, [1]!Table9[#All], 3, FALSE)</f>
        <v>Plant</v>
      </c>
      <c r="F423" s="15" t="str">
        <f>VLOOKUP(A423, [1]!Table9[#All], 26, FALSE)</f>
        <v>Formula</v>
      </c>
      <c r="G423" s="15" t="str">
        <f>IF(D423="No", "--",VLOOKUP(A423, [1]!Table9[#All], 25, FALSE))</f>
        <v>Work area</v>
      </c>
      <c r="H423" s="14" t="str">
        <f>IF(D423="No", "Not discussed on USFS. ", VLOOKUP(A423, [1]!Table9[#All], 24, FALSE))</f>
        <v>--</v>
      </c>
      <c r="I423" s="14" t="str">
        <f>IF(NOT(ISBLANK(#REF!)),  "Pre-activity Survey Required", "")</f>
        <v>Pre-activity Survey Required</v>
      </c>
      <c r="J423" s="13" t="str">
        <f>IF(D423="No", "Not discussed on USFS. ", _xlfn.CONCAT(A423, " (", VLOOKUP(A423, [1]!Table9[#All], 11, FALSE), "; Habitat description: ", C423, ") - Within 1-mi of a CNDDB/SCE/USFS occurrence record (", VLOOKUP(A423, [1]!Table9[#All], 34, FALSE), "). " ))</f>
        <v xml:space="preserve">Cooke's phacelia (FSS; CRPR 1B.1, Blooming Period: Jun - Jul; Habitat description: open areas, volcanic, sandy soils, scrub) - Within 1-mi of a CNDDB/SCE/USFS occurrence record (unsuitable habitat). </v>
      </c>
      <c r="K423" s="10" t="str">
        <f>IF(D423="No", "-- ", VLOOKUP(A423, [1]!Table9[#All], 35, FALSE))</f>
        <v>Standard OMP BMPs.</v>
      </c>
      <c r="L423" s="12" t="str">
        <f>IF(D423="No", "--", VLOOKUP(A423, [1]!Table9[#All], 28, FALSE))</f>
        <v>IIB</v>
      </c>
      <c r="M423" s="11" t="str">
        <f>IF(D423="No", "Not discussed on USFS. ", _xlfn.CONCAT(A423, " (", VLOOKUP(A423, [1]!Table9[#All], 11, FALSE), "; Habitat description: ", C423, ") - Within 1-mi of a CNDDB/SCE/USFS occurrence record (", VLOOKUP(A423, [1]!Table9[#All], 27, FALSE), "). " ))</f>
        <v xml:space="preserve">Cooke's phacelia (FSS; CRPR 1B.1, Blooming Period: Jun - Jul; Habitat description: open areas, volcanic, sandy soils, scrub) - Within 1-mi of a CNDDB/SCE/USFS occurrence record (habitat present). </v>
      </c>
      <c r="N423" s="10" t="str">
        <f>IF(D423="No", "-- ", VLOOKUP(A423, [1]!Table9[#All], 29, FALSE))</f>
        <v xml:space="preserve">BE BMP Plant-1(a)(c-d); 
General Measures and Standard OMP BMPs. </v>
      </c>
      <c r="O423" s="10" t="str">
        <f>IF(D423="No", "--", VLOOKUP(A423, [1]!Table9[#All], 30, FALSE))</f>
        <v xml:space="preserve">Pre-Activity Survey (Cooke's phacelia): A biological survey is required. 
FSS Plant Avoidance (Cooke's phacelia): If Cooke's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23" s="7" t="str">
        <f>IF(D423="No", "Not discussed on USFS. ", IF(VLOOKUP(A423, [1]!Table9[#All], 31, FALSE)="--", "--",  _xlfn.CONCAT(A423, " (", VLOOKUP(A423, [1]!Table9[#All], 11, FALSE), "; Habitat description: ", C423, ") - Within 1-mi of a CNDDB/SCE/USFS occurrence record (", VLOOKUP(A423, [1]!Table9[#All], 31, FALSE), "). " )))</f>
        <v>--</v>
      </c>
      <c r="Q423" s="6" t="str">
        <f>IF(D423="No", "Not discussed on USFS. ", IF(VLOOKUP(A423, [1]!Table9[#All], 31, FALSE)="--", "--",  VLOOKUP(A423, [1]!Table9[#All], 32, FALSE)))</f>
        <v>--</v>
      </c>
      <c r="R423" s="6" t="str">
        <f>IF(D423="No", "Not discussed on USFS. ", IF(VLOOKUP(A423, [1]!Table9[#All], 31, FALSE)="--", "--", VLOOKUP(A423, [1]!Table9[#All], 33, FALSE)))</f>
        <v>--</v>
      </c>
      <c r="S423" s="9" t="s">
        <v>2</v>
      </c>
      <c r="T423" s="8" t="s">
        <v>2</v>
      </c>
      <c r="U423" s="8" t="s">
        <v>2</v>
      </c>
      <c r="V423" s="7" t="s">
        <v>2</v>
      </c>
      <c r="W423" s="6" t="s">
        <v>2</v>
      </c>
      <c r="X423" s="6" t="s">
        <v>2</v>
      </c>
    </row>
    <row r="424" spans="1:24" ht="156" x14ac:dyDescent="0.2">
      <c r="A424" s="20" t="s">
        <v>1952</v>
      </c>
      <c r="B424" s="20" t="str">
        <f>VLOOKUP(A424, [1]!Table9[#All], 2, FALSE)</f>
        <v>Triteleia ixioides ssp. cookii</v>
      </c>
      <c r="C424" s="18" t="str">
        <f>VLOOKUP(A424, [1]!Table9[#All], 13, FALSE)</f>
        <v>streamside's, wet ravines on serpentine, often near cypresses</v>
      </c>
      <c r="D424" s="17" t="str">
        <f>IF(ISNUMBER(SEARCH("1",VLOOKUP(A424, [1]!Table9[#All], 4, FALSE))), "Yes", "No")</f>
        <v>Yes</v>
      </c>
      <c r="E424" s="16" t="str">
        <f>VLOOKUP(A424, [1]!Table9[#All], 3, FALSE)</f>
        <v>Plant</v>
      </c>
      <c r="F424" s="15" t="str">
        <f>VLOOKUP(A424, [1]!Table9[#All], 26, FALSE)</f>
        <v>Formula</v>
      </c>
      <c r="G424" s="15" t="str">
        <f>IF(D424="No", "--",VLOOKUP(A424, [1]!Table9[#All], 25, FALSE))</f>
        <v>Work area</v>
      </c>
      <c r="H424" s="14" t="str">
        <f>IF(D424="No", "Not discussed on USFS. ", VLOOKUP(A424, [1]!Table9[#All], 24, FALSE))</f>
        <v>--</v>
      </c>
      <c r="I424" s="14" t="str">
        <f>IF(NOT(ISBLANK(#REF!)),  "Pre-activity Survey Required", "")</f>
        <v>Pre-activity Survey Required</v>
      </c>
      <c r="J424" s="13" t="str">
        <f>IF(D424="No", "Not discussed on USFS. ", _xlfn.CONCAT(A424, " (", VLOOKUP(A424, [1]!Table9[#All], 11, FALSE), "; Habitat description: ", C424, ") - Within 1-mi of a CNDDB/SCE/USFS occurrence record (", VLOOKUP(A424, [1]!Table9[#All], 34, FALSE), "). " ))</f>
        <v xml:space="preserve">Cook's triteleia (FSS; BLM:S; CRPR 1B.3, Blooming Period: May - Jun; Habitat description: streamside's, wet ravines on serpentine, often near cypresses) - Within 1-mi of a CNDDB/SCE/USFS occurrence record (unsuitable habitat). </v>
      </c>
      <c r="K424" s="10" t="str">
        <f>IF(D424="No", "-- ", VLOOKUP(A424, [1]!Table9[#All], 35, FALSE))</f>
        <v>Standard OMP BMPs.</v>
      </c>
      <c r="L424" s="12" t="str">
        <f>IF(D424="No", "--", VLOOKUP(A424, [1]!Table9[#All], 28, FALSE))</f>
        <v>IIB</v>
      </c>
      <c r="M424" s="11" t="str">
        <f>IF(D424="No", "Not discussed on USFS. ", _xlfn.CONCAT(A424, " (", VLOOKUP(A424, [1]!Table9[#All], 11, FALSE), "; Habitat description: ", C424, ") - Within 1-mi of a CNDDB/SCE/USFS occurrence record (", VLOOKUP(A424, [1]!Table9[#All], 27, FALSE), "). " ))</f>
        <v xml:space="preserve">Cook's triteleia (FSS; BLM:S; CRPR 1B.3, Blooming Period: May - Jun; Habitat description: streamside's, wet ravines on serpentine, often near cypresses) - Within 1-mi of a CNDDB/SCE/USFS occurrence record (habitat present). </v>
      </c>
      <c r="N424" s="10" t="str">
        <f>IF(D424="No", "-- ", VLOOKUP(A424, [1]!Table9[#All], 29, FALSE))</f>
        <v xml:space="preserve">BE BMP Plant-1(a)(c-d); 
General Measures and Standard OMP BMPs. </v>
      </c>
      <c r="O424" s="10" t="str">
        <f>IF(D424="No", "--", VLOOKUP(A424, [1]!Table9[#All], 30, FALSE))</f>
        <v xml:space="preserve">Pre-Activity Survey (Cook's triteleia): A biological survey is required. 
FSS Plant Avoidance (Cook's triteleia): If Cook's triteleia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24" s="7" t="str">
        <f>IF(D424="No", "Not discussed on USFS. ", IF(VLOOKUP(A424, [1]!Table9[#All], 31, FALSE)="--", "--",  _xlfn.CONCAT(A424, " (", VLOOKUP(A424, [1]!Table9[#All], 11, FALSE), "; Habitat description: ", C424, ") - Within 1-mi of a CNDDB/SCE/USFS occurrence record (", VLOOKUP(A424, [1]!Table9[#All], 31, FALSE), "). " )))</f>
        <v>--</v>
      </c>
      <c r="Q424" s="6" t="str">
        <f>IF(D424="No", "Not discussed on USFS. ", IF(VLOOKUP(A424, [1]!Table9[#All], 31, FALSE)="--", "--",  VLOOKUP(A424, [1]!Table9[#All], 32, FALSE)))</f>
        <v>--</v>
      </c>
      <c r="R424" s="6" t="str">
        <f>IF(D424="No", "Not discussed on USFS. ", IF(VLOOKUP(A424, [1]!Table9[#All], 31, FALSE)="--", "--", VLOOKUP(A424, [1]!Table9[#All], 33, FALSE)))</f>
        <v>--</v>
      </c>
      <c r="S424" s="9" t="s">
        <v>2</v>
      </c>
      <c r="T424" s="8" t="s">
        <v>2</v>
      </c>
      <c r="U424" s="8" t="s">
        <v>2</v>
      </c>
      <c r="V424" s="7" t="s">
        <v>2</v>
      </c>
      <c r="W424" s="6" t="s">
        <v>2</v>
      </c>
      <c r="X424" s="6" t="s">
        <v>2</v>
      </c>
    </row>
    <row r="425" spans="1:24" ht="96" x14ac:dyDescent="0.2">
      <c r="A425" s="20" t="s">
        <v>1951</v>
      </c>
      <c r="B425" s="20" t="str">
        <f>VLOOKUP(A425, [1]!Table9[#All], 2, FALSE)</f>
        <v>Accipiter cooperii</v>
      </c>
      <c r="C425" s="18" t="str">
        <f>VLOOKUP(A425, [1]!Table9[#All], 13, FALSE)</f>
        <v>mature forest, open woodlands, wood edges, river groves, along rivers, suburbs and cities with tall trees</v>
      </c>
      <c r="D425" s="17" t="str">
        <f>IF(ISNUMBER(SEARCH("1",VLOOKUP(A425, [1]!Table9[#All], 4, FALSE))), "Yes", "No")</f>
        <v>No</v>
      </c>
      <c r="E425" s="16" t="str">
        <f>VLOOKUP(A425, [1]!Table9[#All], 3, FALSE)</f>
        <v>Bird</v>
      </c>
      <c r="F425" s="15" t="str">
        <f>VLOOKUP(A425, [1]!Table9[#All], 26, FALSE)</f>
        <v>Formula</v>
      </c>
      <c r="G425" s="15" t="str">
        <f>IF(D425="No", "--",VLOOKUP(A425, [1]!Table9[#All], 25, FALSE))</f>
        <v>--</v>
      </c>
      <c r="H425" s="14" t="str">
        <f>IF(D425="No", "Not discussed on USFS. ", VLOOKUP(A425, [1]!Table9[#All], 24, FALSE))</f>
        <v xml:space="preserve">Not discussed on USFS. </v>
      </c>
      <c r="I425" s="14" t="str">
        <f>IF(NOT(ISBLANK(#REF!)),  "Pre-activity Survey Required", "")</f>
        <v>Pre-activity Survey Required</v>
      </c>
      <c r="J425" s="13" t="str">
        <f>IF(D425="No", "Not discussed on USFS. ", _xlfn.CONCAT(A425, " (", VLOOKUP(A425, [1]!Table9[#All], 11, FALSE), "; Habitat description: ", C425, ") - Within 1-mi of a CNDDB/SCE/USFS occurrence record (", VLOOKUP(A425, [1]!Table9[#All], 34, FALSE), "). " ))</f>
        <v xml:space="preserve">Not discussed on USFS. </v>
      </c>
      <c r="K425" s="10" t="str">
        <f>IF(D425="No", "-- ", VLOOKUP(A425, [1]!Table9[#All], 35, FALSE))</f>
        <v xml:space="preserve">-- </v>
      </c>
      <c r="L425" s="12" t="str">
        <f>IF(D425="No", "--", VLOOKUP(A425, [1]!Table9[#All], 28, FALSE))</f>
        <v>--</v>
      </c>
      <c r="M425" s="11" t="str">
        <f>IF(D425="No", "Not discussed on USFS. ", _xlfn.CONCAT(A425, " (", VLOOKUP(A425, [1]!Table9[#All], 11, FALSE), "; Habitat description: ", C425, ") - Within 1-mi of a CNDDB/SCE/USFS occurrence record (", VLOOKUP(A425, [1]!Table9[#All], 27, FALSE), "). " ))</f>
        <v xml:space="preserve">Not discussed on USFS. </v>
      </c>
      <c r="N425" s="10" t="str">
        <f>IF(D425="No", "-- ", VLOOKUP(A425, [1]!Table9[#All], 29, FALSE))</f>
        <v xml:space="preserve">-- </v>
      </c>
      <c r="O425" s="10" t="str">
        <f>IF(D425="No", "--", VLOOKUP(A425, [1]!Table9[#All], 30, FALSE))</f>
        <v>--</v>
      </c>
      <c r="P425" s="7" t="str">
        <f>IF(D425="No", "Not discussed on USFS. ", IF(VLOOKUP(A425, [1]!Table9[#All], 31, FALSE)="--", "--",  _xlfn.CONCAT(A425, " (", VLOOKUP(A425, [1]!Table9[#All], 11, FALSE), "; Habitat description: ", C425, ") - Within 1-mi of a CNDDB/SCE/USFS occurrence record (", VLOOKUP(A425, [1]!Table9[#All], 31, FALSE), "). " )))</f>
        <v xml:space="preserve">Not discussed on USFS. </v>
      </c>
      <c r="Q425" s="6" t="str">
        <f>IF(D425="No", "Not discussed on USFS. ", IF(VLOOKUP(A425, [1]!Table9[#All], 31, FALSE)="--", "--",  VLOOKUP(A425, [1]!Table9[#All], 32, FALSE)))</f>
        <v xml:space="preserve">Not discussed on USFS. </v>
      </c>
      <c r="R425" s="6" t="str">
        <f>IF(D425="No", "Not discussed on USFS. ", IF(VLOOKUP(A425, [1]!Table9[#All], 31, FALSE)="--", "--", VLOOKUP(A425, [1]!Table9[#All], 33, FALSE)))</f>
        <v xml:space="preserve">Not discussed on USFS. </v>
      </c>
      <c r="S425" s="9" t="s">
        <v>2</v>
      </c>
      <c r="T425" s="8" t="s">
        <v>2</v>
      </c>
      <c r="U425" s="8" t="s">
        <v>2</v>
      </c>
      <c r="V425" s="7" t="s">
        <v>2</v>
      </c>
      <c r="W425" s="6" t="s">
        <v>2</v>
      </c>
      <c r="X425" s="6" t="s">
        <v>2</v>
      </c>
    </row>
    <row r="426" spans="1:24" ht="80" x14ac:dyDescent="0.2">
      <c r="A426" s="20" t="s">
        <v>1950</v>
      </c>
      <c r="B426" s="20" t="str">
        <f>VLOOKUP(A426, [1]!Table9[#All], 2, FALSE)</f>
        <v>Gambelia copeii</v>
      </c>
      <c r="C426" s="18" t="str">
        <f>VLOOKUP(A426, [1]!Table9[#All], 13, FALSE)</f>
        <v>flat, sparsely vegetated coastal sage scrub, chaparral, and oak woodland</v>
      </c>
      <c r="D426" s="17" t="str">
        <f>IF(ISNUMBER(SEARCH("1",VLOOKUP(A426, [1]!Table9[#All], 4, FALSE))), "Yes", "No")</f>
        <v>No</v>
      </c>
      <c r="E426" s="16" t="str">
        <f>VLOOKUP(A426, [1]!Table9[#All], 3, FALSE)</f>
        <v>Reptile</v>
      </c>
      <c r="F426" s="15" t="str">
        <f>VLOOKUP(A426, [1]!Table9[#All], 26, FALSE)</f>
        <v>Formula</v>
      </c>
      <c r="G426" s="15" t="str">
        <f>IF(D426="No", "--",VLOOKUP(A426, [1]!Table9[#All], 25, FALSE))</f>
        <v>--</v>
      </c>
      <c r="H426" s="14" t="str">
        <f>IF(D426="No", "Not discussed on USFS. ", VLOOKUP(A426, [1]!Table9[#All], 24, FALSE))</f>
        <v xml:space="preserve">Not discussed on USFS. </v>
      </c>
      <c r="I426" s="14" t="str">
        <f>IF(NOT(ISBLANK(#REF!)),  "Pre-activity Survey Required", "")</f>
        <v>Pre-activity Survey Required</v>
      </c>
      <c r="J426" s="13" t="str">
        <f>IF(D426="No", "Not discussed on USFS. ", _xlfn.CONCAT(A426, " (", VLOOKUP(A426, [1]!Table9[#All], 11, FALSE), "; Habitat description: ", C426, ") - Within 1-mi of a CNDDB/SCE/USFS occurrence record (", VLOOKUP(A426, [1]!Table9[#All], 34, FALSE), "). " ))</f>
        <v xml:space="preserve">Not discussed on USFS. </v>
      </c>
      <c r="K426" s="10" t="str">
        <f>IF(D426="No", "-- ", VLOOKUP(A426, [1]!Table9[#All], 35, FALSE))</f>
        <v xml:space="preserve">-- </v>
      </c>
      <c r="L426" s="12" t="str">
        <f>IF(D426="No", "--", VLOOKUP(A426, [1]!Table9[#All], 28, FALSE))</f>
        <v>--</v>
      </c>
      <c r="M426" s="11" t="str">
        <f>IF(D426="No", "Not discussed on USFS. ", _xlfn.CONCAT(A426, " (", VLOOKUP(A426, [1]!Table9[#All], 11, FALSE), "; Habitat description: ", C426, ") - Within 1-mi of a CNDDB/SCE/USFS occurrence record (", VLOOKUP(A426, [1]!Table9[#All], 27, FALSE), "). " ))</f>
        <v xml:space="preserve">Not discussed on USFS. </v>
      </c>
      <c r="N426" s="10" t="str">
        <f>IF(D426="No", "-- ", VLOOKUP(A426, [1]!Table9[#All], 29, FALSE))</f>
        <v xml:space="preserve">-- </v>
      </c>
      <c r="O426" s="10" t="str">
        <f>IF(D426="No", "--", VLOOKUP(A426, [1]!Table9[#All], 30, FALSE))</f>
        <v>--</v>
      </c>
      <c r="P426" s="7" t="str">
        <f>IF(D426="No", "Not discussed on USFS. ", IF(VLOOKUP(A426, [1]!Table9[#All], 31, FALSE)="--", "--",  _xlfn.CONCAT(A426, " (", VLOOKUP(A426, [1]!Table9[#All], 11, FALSE), "; Habitat description: ", C426, ") - Within 1-mi of a CNDDB/SCE/USFS occurrence record (", VLOOKUP(A426, [1]!Table9[#All], 31, FALSE), "). " )))</f>
        <v xml:space="preserve">Not discussed on USFS. </v>
      </c>
      <c r="Q426" s="6" t="str">
        <f>IF(D426="No", "Not discussed on USFS. ", IF(VLOOKUP(A426, [1]!Table9[#All], 31, FALSE)="--", "--",  VLOOKUP(A426, [1]!Table9[#All], 32, FALSE)))</f>
        <v xml:space="preserve">Not discussed on USFS. </v>
      </c>
      <c r="R426" s="6" t="str">
        <f>IF(D426="No", "Not discussed on USFS. ", IF(VLOOKUP(A426, [1]!Table9[#All], 31, FALSE)="--", "--", VLOOKUP(A426, [1]!Table9[#All], 33, FALSE)))</f>
        <v xml:space="preserve">Not discussed on USFS. </v>
      </c>
      <c r="S426" s="9" t="s">
        <v>2</v>
      </c>
      <c r="T426" s="8" t="s">
        <v>2</v>
      </c>
      <c r="U426" s="8" t="s">
        <v>2</v>
      </c>
      <c r="V426" s="7" t="s">
        <v>2</v>
      </c>
      <c r="W426" s="6" t="s">
        <v>2</v>
      </c>
      <c r="X426" s="6" t="s">
        <v>2</v>
      </c>
    </row>
    <row r="427" spans="1:24" ht="48" x14ac:dyDescent="0.2">
      <c r="A427" s="20" t="s">
        <v>1949</v>
      </c>
      <c r="B427" s="20" t="str">
        <f>VLOOKUP(A427, [1]!Table9[#All], 2, FALSE)</f>
        <v>Hosackia oblongifolia var. cuprea</v>
      </c>
      <c r="C427" s="18" t="str">
        <f>VLOOKUP(A427, [1]!Table9[#All], 13, FALSE)</f>
        <v>meadows, open woodland</v>
      </c>
      <c r="D427" s="17" t="str">
        <f>IF(ISNUMBER(SEARCH("1",VLOOKUP(A427, [1]!Table9[#All], 4, FALSE))), "Yes", "No")</f>
        <v>No</v>
      </c>
      <c r="E427" s="16" t="str">
        <f>VLOOKUP(A427, [1]!Table9[#All], 3, FALSE)</f>
        <v>Plant</v>
      </c>
      <c r="F427" s="15" t="str">
        <f>VLOOKUP(A427, [1]!Table9[#All], 26, FALSE)</f>
        <v>Formula</v>
      </c>
      <c r="G427" s="15" t="str">
        <f>IF(D427="No", "--",VLOOKUP(A427, [1]!Table9[#All], 25, FALSE))</f>
        <v>--</v>
      </c>
      <c r="H427" s="14" t="str">
        <f>IF(D427="No", "Not discussed on USFS. ", VLOOKUP(A427, [1]!Table9[#All], 24, FALSE))</f>
        <v xml:space="preserve">Not discussed on USFS. </v>
      </c>
      <c r="I427" s="14" t="str">
        <f>IF(NOT(ISBLANK(#REF!)),  "Pre-activity Survey Required", "")</f>
        <v>Pre-activity Survey Required</v>
      </c>
      <c r="J427" s="13" t="str">
        <f>IF(D427="No", "Not discussed on USFS. ", _xlfn.CONCAT(A427, " (", VLOOKUP(A427, [1]!Table9[#All], 11, FALSE), "; Habitat description: ", C427, ") - Within 1-mi of a CNDDB/SCE/USFS occurrence record (", VLOOKUP(A427, [1]!Table9[#All], 34, FALSE), "). " ))</f>
        <v xml:space="preserve">Not discussed on USFS. </v>
      </c>
      <c r="K427" s="10" t="str">
        <f>IF(D427="No", "-- ", VLOOKUP(A427, [1]!Table9[#All], 35, FALSE))</f>
        <v xml:space="preserve">-- </v>
      </c>
      <c r="L427" s="12" t="str">
        <f>IF(D427="No", "--", VLOOKUP(A427, [1]!Table9[#All], 28, FALSE))</f>
        <v>--</v>
      </c>
      <c r="M427" s="11" t="str">
        <f>IF(D427="No", "Not discussed on USFS. ", _xlfn.CONCAT(A427, " (", VLOOKUP(A427, [1]!Table9[#All], 11, FALSE), "; Habitat description: ", C427, ") - Within 1-mi of a CNDDB/SCE/USFS occurrence record (", VLOOKUP(A427, [1]!Table9[#All], 27, FALSE), "). " ))</f>
        <v xml:space="preserve">Not discussed on USFS. </v>
      </c>
      <c r="N427" s="10" t="str">
        <f>IF(D427="No", "-- ", VLOOKUP(A427, [1]!Table9[#All], 29, FALSE))</f>
        <v xml:space="preserve">-- </v>
      </c>
      <c r="O427" s="10" t="str">
        <f>IF(D427="No", "--", VLOOKUP(A427, [1]!Table9[#All], 30, FALSE))</f>
        <v>--</v>
      </c>
      <c r="P427" s="7" t="str">
        <f>IF(D427="No", "Not discussed on USFS. ", IF(VLOOKUP(A427, [1]!Table9[#All], 31, FALSE)="--", "--",  _xlfn.CONCAT(A427, " (", VLOOKUP(A427, [1]!Table9[#All], 11, FALSE), "; Habitat description: ", C427, ") - Within 1-mi of a CNDDB/SCE/USFS occurrence record (", VLOOKUP(A427, [1]!Table9[#All], 31, FALSE), "). " )))</f>
        <v xml:space="preserve">Not discussed on USFS. </v>
      </c>
      <c r="Q427" s="6" t="str">
        <f>IF(D427="No", "Not discussed on USFS. ", IF(VLOOKUP(A427, [1]!Table9[#All], 31, FALSE)="--", "--",  VLOOKUP(A427, [1]!Table9[#All], 32, FALSE)))</f>
        <v xml:space="preserve">Not discussed on USFS. </v>
      </c>
      <c r="R427" s="6" t="str">
        <f>IF(D427="No", "Not discussed on USFS. ", IF(VLOOKUP(A427, [1]!Table9[#All], 31, FALSE)="--", "--", VLOOKUP(A427, [1]!Table9[#All], 33, FALSE)))</f>
        <v xml:space="preserve">Not discussed on USFS. </v>
      </c>
      <c r="S427" s="9" t="s">
        <v>2</v>
      </c>
      <c r="T427" s="8" t="s">
        <v>2</v>
      </c>
      <c r="U427" s="8" t="s">
        <v>2</v>
      </c>
      <c r="V427" s="7" t="s">
        <v>2</v>
      </c>
      <c r="W427" s="6" t="s">
        <v>2</v>
      </c>
      <c r="X427" s="6" t="s">
        <v>2</v>
      </c>
    </row>
    <row r="428" spans="1:24" ht="80" x14ac:dyDescent="0.2">
      <c r="A428" s="20" t="s">
        <v>1948</v>
      </c>
      <c r="B428" s="20" t="str">
        <f>VLOOKUP(A428, [1]!Table9[#All], 2, FALSE)</f>
        <v>Plestiodon skiltonianus interparietalis</v>
      </c>
      <c r="C428" s="18" t="str">
        <f>VLOOKUP(A428, [1]!Table9[#All], 13, FALSE)</f>
        <v>clearings and edges of creeks and rivers within grassland, woodlands, pine forests, or chaparral</v>
      </c>
      <c r="D428" s="17" t="str">
        <f>IF(ISNUMBER(SEARCH("1",VLOOKUP(A428, [1]!Table9[#All], 4, FALSE))), "Yes", "No")</f>
        <v>No</v>
      </c>
      <c r="E428" s="16" t="str">
        <f>VLOOKUP(A428, [1]!Table9[#All], 3, FALSE)</f>
        <v>Reptile</v>
      </c>
      <c r="F428" s="15" t="str">
        <f>VLOOKUP(A428, [1]!Table9[#All], 26, FALSE)</f>
        <v>Formula</v>
      </c>
      <c r="G428" s="15" t="str">
        <f>IF(D428="No", "--",VLOOKUP(A428, [1]!Table9[#All], 25, FALSE))</f>
        <v>--</v>
      </c>
      <c r="H428" s="14" t="str">
        <f>IF(D428="No", "Not discussed on USFS. ", VLOOKUP(A428, [1]!Table9[#All], 24, FALSE))</f>
        <v xml:space="preserve">Not discussed on USFS. </v>
      </c>
      <c r="I428" s="14" t="str">
        <f>IF(NOT(ISBLANK(#REF!)),  "Pre-activity Survey Required", "")</f>
        <v>Pre-activity Survey Required</v>
      </c>
      <c r="J428" s="13" t="str">
        <f>IF(D428="No", "Not discussed on USFS. ", _xlfn.CONCAT(A428, " (", VLOOKUP(A428, [1]!Table9[#All], 11, FALSE), "; Habitat description: ", C428, ") - Within 1-mi of a CNDDB/SCE/USFS occurrence record (", VLOOKUP(A428, [1]!Table9[#All], 34, FALSE), "). " ))</f>
        <v xml:space="preserve">Not discussed on USFS. </v>
      </c>
      <c r="K428" s="10" t="str">
        <f>IF(D428="No", "-- ", VLOOKUP(A428, [1]!Table9[#All], 35, FALSE))</f>
        <v xml:space="preserve">-- </v>
      </c>
      <c r="L428" s="12" t="str">
        <f>IF(D428="No", "--", VLOOKUP(A428, [1]!Table9[#All], 28, FALSE))</f>
        <v>--</v>
      </c>
      <c r="M428" s="11" t="str">
        <f>IF(D428="No", "Not discussed on USFS. ", _xlfn.CONCAT(A428, " (", VLOOKUP(A428, [1]!Table9[#All], 11, FALSE), "; Habitat description: ", C428, ") - Within 1-mi of a CNDDB/SCE/USFS occurrence record (", VLOOKUP(A428, [1]!Table9[#All], 27, FALSE), "). " ))</f>
        <v xml:space="preserve">Not discussed on USFS. </v>
      </c>
      <c r="N428" s="10" t="str">
        <f>IF(D428="No", "-- ", VLOOKUP(A428, [1]!Table9[#All], 29, FALSE))</f>
        <v xml:space="preserve">-- </v>
      </c>
      <c r="O428" s="10" t="str">
        <f>IF(D428="No", "--", VLOOKUP(A428, [1]!Table9[#All], 30, FALSE))</f>
        <v>--</v>
      </c>
      <c r="P428" s="7" t="str">
        <f>IF(D428="No", "Not discussed on USFS. ", IF(VLOOKUP(A428, [1]!Table9[#All], 31, FALSE)="--", "--",  _xlfn.CONCAT(A428, " (", VLOOKUP(A428, [1]!Table9[#All], 11, FALSE), "; Habitat description: ", C428, ") - Within 1-mi of a CNDDB/SCE/USFS occurrence record (", VLOOKUP(A428, [1]!Table9[#All], 31, FALSE), "). " )))</f>
        <v xml:space="preserve">Not discussed on USFS. </v>
      </c>
      <c r="Q428" s="6" t="str">
        <f>IF(D428="No", "Not discussed on USFS. ", IF(VLOOKUP(A428, [1]!Table9[#All], 31, FALSE)="--", "--",  VLOOKUP(A428, [1]!Table9[#All], 32, FALSE)))</f>
        <v xml:space="preserve">Not discussed on USFS. </v>
      </c>
      <c r="R428" s="6" t="str">
        <f>IF(D428="No", "Not discussed on USFS. ", IF(VLOOKUP(A428, [1]!Table9[#All], 31, FALSE)="--", "--", VLOOKUP(A428, [1]!Table9[#All], 33, FALSE)))</f>
        <v xml:space="preserve">Not discussed on USFS. </v>
      </c>
      <c r="S428" s="9" t="s">
        <v>2</v>
      </c>
      <c r="T428" s="8" t="s">
        <v>2</v>
      </c>
      <c r="U428" s="8" t="s">
        <v>2</v>
      </c>
      <c r="V428" s="7" t="s">
        <v>2</v>
      </c>
      <c r="W428" s="6" t="s">
        <v>2</v>
      </c>
      <c r="X428" s="6" t="s">
        <v>2</v>
      </c>
    </row>
    <row r="429" spans="1:24" ht="80" x14ac:dyDescent="0.2">
      <c r="A429" s="20" t="s">
        <v>1947</v>
      </c>
      <c r="B429" s="20" t="str">
        <f>VLOOKUP(A429, [1]!Table9[#All], 2, FALSE)</f>
        <v>Cyprinodon salinus milleri</v>
      </c>
      <c r="C429" s="18" t="str">
        <f>VLOOKUP(A429, [1]!Table9[#All], 13, FALSE)</f>
        <v>intermittent or perennial stream, pond, lake or jurisdictional waters feature</v>
      </c>
      <c r="D429" s="17" t="str">
        <f>IF(ISNUMBER(SEARCH("1",VLOOKUP(A429, [1]!Table9[#All], 4, FALSE))), "Yes", "No")</f>
        <v>Yes</v>
      </c>
      <c r="E429" s="16" t="str">
        <f>VLOOKUP(A429, [1]!Table9[#All], 3, FALSE)</f>
        <v>Fish</v>
      </c>
      <c r="F429" s="15" t="str">
        <f>VLOOKUP(A429, [1]!Table9[#All], 26, FALSE)</f>
        <v>--</v>
      </c>
      <c r="G429" s="15" t="str">
        <f>IF(D429="No", "--",VLOOKUP(A429, [1]!Table9[#All], 25, FALSE))</f>
        <v>--</v>
      </c>
      <c r="H429" s="14" t="str">
        <f>IF(D429="No", "Not discussed on USFS. ", VLOOKUP(A429, [1]!Table9[#All], 24, FALSE))</f>
        <v>Notify SME if found on USFS</v>
      </c>
      <c r="I429" s="14" t="str">
        <f>IF(NOT(ISBLANK(#REF!)),  "Pre-activity Survey Required", "")</f>
        <v>Pre-activity Survey Required</v>
      </c>
      <c r="J429" s="13" t="str">
        <f>IF(D429="No", "Not discussed on USFS. ", _xlfn.CONCAT(A429, " (", VLOOKUP(A429, [1]!Table9[#All], 11, FALSE), "; Habitat description: ", C429, ") - Within 1-mi of a CNDDB/SCE/USFS occurrence record (", VLOOKUP(A429, [1]!Table9[#All], 34, FALSE), "). " ))</f>
        <v xml:space="preserve">Cottonball Marsh pupfish (ST; Habitat description: intermittent or perennial stream, pond, lake or jurisdictional waters feature) - Within 1-mi of a CNDDB/SCE/USFS occurrence record (unsuitable habitat). </v>
      </c>
      <c r="K429" s="10" t="str">
        <f>IF(D429="No", "-- ", VLOOKUP(A429, [1]!Table9[#All], 35, FALSE))</f>
        <v>Standard OMP BMPs.</v>
      </c>
      <c r="L429" s="12" t="str">
        <f>IF(D429="No", "--", VLOOKUP(A429, [1]!Table9[#All], 28, FALSE))</f>
        <v>--</v>
      </c>
      <c r="M429" s="11" t="str">
        <f>IF(D429="No", "Not discussed on USFS. ", _xlfn.CONCAT(A429, " (", VLOOKUP(A429, [1]!Table9[#All], 11, FALSE), "; Habitat description: ", C429, ") - Within 1-mi of a CNDDB/SCE/USFS occurrence record (", VLOOKUP(A429, [1]!Table9[#All], 27, FALSE), "). " ))</f>
        <v xml:space="preserve">Cottonball Marsh pupfish (ST; Habitat description: intermittent or perennial stream, pond, lake or jurisdictional waters feature) - Within 1-mi of a CNDDB/SCE/USFS occurrence record (--). </v>
      </c>
      <c r="N429" s="10" t="str">
        <f>IF(D429="No", "-- ", VLOOKUP(A429, [1]!Table9[#All], 29, FALSE))</f>
        <v>Notify SME if found on USFS</v>
      </c>
      <c r="O429" s="10" t="str">
        <f>IF(D429="No", "--", VLOOKUP(A429, [1]!Table9[#All], 30, FALSE))</f>
        <v>Notify SME if found on USFS</v>
      </c>
      <c r="P429" s="7" t="str">
        <f>IF(D429="No", "Not discussed on USFS. ", IF(VLOOKUP(A429, [1]!Table9[#All], 31, FALSE)="--", "--",  _xlfn.CONCAT(A429, " (", VLOOKUP(A429, [1]!Table9[#All], 11, FALSE), "; Habitat description: ", C429, ") - Within 1-mi of a CNDDB/SCE/USFS occurrence record (", VLOOKUP(A429, [1]!Table9[#All], 31, FALSE), "). " )))</f>
        <v>--</v>
      </c>
      <c r="Q429" s="6" t="str">
        <f>IF(D429="No", "Not discussed on USFS. ", IF(VLOOKUP(A429, [1]!Table9[#All], 31, FALSE)="--", "--",  VLOOKUP(A429, [1]!Table9[#All], 32, FALSE)))</f>
        <v>--</v>
      </c>
      <c r="R429" s="6" t="str">
        <f>IF(D429="No", "Not discussed on USFS. ", IF(VLOOKUP(A429, [1]!Table9[#All], 31, FALSE)="--", "--", VLOOKUP(A429, [1]!Table9[#All], 33, FALSE)))</f>
        <v>--</v>
      </c>
      <c r="S429" s="9" t="s">
        <v>2</v>
      </c>
      <c r="T429" s="8" t="s">
        <v>2</v>
      </c>
      <c r="U429" s="8" t="s">
        <v>2</v>
      </c>
      <c r="V429" s="7" t="s">
        <v>2</v>
      </c>
      <c r="W429" s="6" t="s">
        <v>2</v>
      </c>
      <c r="X429" s="6" t="s">
        <v>2</v>
      </c>
    </row>
    <row r="430" spans="1:24" ht="80" x14ac:dyDescent="0.2">
      <c r="A430" s="20" t="s">
        <v>1946</v>
      </c>
      <c r="B430" s="20" t="str">
        <f>VLOOKUP(A430, [1]!Table9[#All], 2, FALSE)</f>
        <v>Scaphiopus couchii</v>
      </c>
      <c r="C430" s="18" t="str">
        <f>VLOOKUP(A430, [1]!Table9[#All], 13, FALSE)</f>
        <v>desert and arid regions of grassland, prairie, mesquite, creosote bush, thorn forest, sandy washes</v>
      </c>
      <c r="D430" s="17" t="str">
        <f>IF(ISNUMBER(SEARCH("1",VLOOKUP(A430, [1]!Table9[#All], 4, FALSE))), "Yes", "No")</f>
        <v>No</v>
      </c>
      <c r="E430" s="16" t="str">
        <f>VLOOKUP(A430, [1]!Table9[#All], 3, FALSE)</f>
        <v>Amphibian</v>
      </c>
      <c r="F430" s="15" t="str">
        <f>VLOOKUP(A430, [1]!Table9[#All], 26, FALSE)</f>
        <v>Formula</v>
      </c>
      <c r="G430" s="15" t="str">
        <f>IF(D430="No", "--",VLOOKUP(A430, [1]!Table9[#All], 25, FALSE))</f>
        <v>--</v>
      </c>
      <c r="H430" s="14" t="str">
        <f>IF(D430="No", "Not discussed on USFS. ", VLOOKUP(A430, [1]!Table9[#All], 24, FALSE))</f>
        <v xml:space="preserve">Not discussed on USFS. </v>
      </c>
      <c r="I430" s="14" t="str">
        <f>IF(NOT(ISBLANK(#REF!)),  "Pre-activity Survey Required", "")</f>
        <v>Pre-activity Survey Required</v>
      </c>
      <c r="J430" s="13" t="str">
        <f>IF(D430="No", "Not discussed on USFS. ", _xlfn.CONCAT(A430, " (", VLOOKUP(A430, [1]!Table9[#All], 11, FALSE), "; Habitat description: ", C430, ") - Within 1-mi of a CNDDB/SCE/USFS occurrence record (", VLOOKUP(A430, [1]!Table9[#All], 34, FALSE), "). " ))</f>
        <v xml:space="preserve">Not discussed on USFS. </v>
      </c>
      <c r="K430" s="10" t="str">
        <f>IF(D430="No", "-- ", VLOOKUP(A430, [1]!Table9[#All], 35, FALSE))</f>
        <v xml:space="preserve">-- </v>
      </c>
      <c r="L430" s="12" t="str">
        <f>IF(D430="No", "--", VLOOKUP(A430, [1]!Table9[#All], 28, FALSE))</f>
        <v>--</v>
      </c>
      <c r="M430" s="11" t="str">
        <f>IF(D430="No", "Not discussed on USFS. ", _xlfn.CONCAT(A430, " (", VLOOKUP(A430, [1]!Table9[#All], 11, FALSE), "; Habitat description: ", C430, ") - Within 1-mi of a CNDDB/SCE/USFS occurrence record (", VLOOKUP(A430, [1]!Table9[#All], 27, FALSE), "). " ))</f>
        <v xml:space="preserve">Not discussed on USFS. </v>
      </c>
      <c r="N430" s="10" t="str">
        <f>IF(D430="No", "-- ", VLOOKUP(A430, [1]!Table9[#All], 29, FALSE))</f>
        <v xml:space="preserve">-- </v>
      </c>
      <c r="O430" s="10" t="str">
        <f>IF(D430="No", "--", VLOOKUP(A430, [1]!Table9[#All], 30, FALSE))</f>
        <v>--</v>
      </c>
      <c r="P430" s="7" t="str">
        <f>IF(D430="No", "Not discussed on USFS. ", IF(VLOOKUP(A430, [1]!Table9[#All], 31, FALSE)="--", "--",  _xlfn.CONCAT(A430, " (", VLOOKUP(A430, [1]!Table9[#All], 11, FALSE), "; Habitat description: ", C430, ") - Within 1-mi of a CNDDB/SCE/USFS occurrence record (", VLOOKUP(A430, [1]!Table9[#All], 31, FALSE), "). " )))</f>
        <v xml:space="preserve">Not discussed on USFS. </v>
      </c>
      <c r="Q430" s="6" t="str">
        <f>IF(D430="No", "Not discussed on USFS. ", IF(VLOOKUP(A430, [1]!Table9[#All], 31, FALSE)="--", "--",  VLOOKUP(A430, [1]!Table9[#All], 32, FALSE)))</f>
        <v xml:space="preserve">Not discussed on USFS. </v>
      </c>
      <c r="R430" s="6" t="str">
        <f>IF(D430="No", "Not discussed on USFS. ", IF(VLOOKUP(A430, [1]!Table9[#All], 31, FALSE)="--", "--", VLOOKUP(A430, [1]!Table9[#All], 33, FALSE)))</f>
        <v xml:space="preserve">Not discussed on USFS. </v>
      </c>
      <c r="S430" s="9" t="s">
        <v>2</v>
      </c>
      <c r="T430" s="8" t="s">
        <v>2</v>
      </c>
      <c r="U430" s="8" t="s">
        <v>2</v>
      </c>
      <c r="V430" s="7" t="s">
        <v>2</v>
      </c>
      <c r="W430" s="6" t="s">
        <v>2</v>
      </c>
      <c r="X430" s="6" t="s">
        <v>2</v>
      </c>
    </row>
    <row r="431" spans="1:24" ht="64" x14ac:dyDescent="0.2">
      <c r="A431" s="20" t="s">
        <v>1945</v>
      </c>
      <c r="B431" s="20" t="str">
        <f>VLOOKUP(A431, [1]!Table9[#All], 2, FALSE)</f>
        <v>Lasthenia glabrata ssp. coulteri</v>
      </c>
      <c r="C431" s="18" t="str">
        <f>VLOOKUP(A431, [1]!Table9[#All], 13, FALSE)</f>
        <v>vernal pools, playas, marshes, salt plains/swamps/grasslands/lakebeds</v>
      </c>
      <c r="D431" s="17" t="str">
        <f>IF(ISNUMBER(SEARCH("1",VLOOKUP(A431, [1]!Table9[#All], 4, FALSE))), "Yes", "No")</f>
        <v>No</v>
      </c>
      <c r="E431" s="16" t="str">
        <f>VLOOKUP(A431, [1]!Table9[#All], 3, FALSE)</f>
        <v>Plant</v>
      </c>
      <c r="F431" s="15" t="str">
        <f>VLOOKUP(A431, [1]!Table9[#All], 26, FALSE)</f>
        <v>Formula</v>
      </c>
      <c r="G431" s="15" t="str">
        <f>IF(D431="No", "--",VLOOKUP(A431, [1]!Table9[#All], 25, FALSE))</f>
        <v>--</v>
      </c>
      <c r="H431" s="14" t="str">
        <f>IF(D431="No", "Not discussed on USFS. ", VLOOKUP(A431, [1]!Table9[#All], 24, FALSE))</f>
        <v xml:space="preserve">Not discussed on USFS. </v>
      </c>
      <c r="I431" s="14" t="str">
        <f>IF(NOT(ISBLANK(#REF!)),  "Pre-activity Survey Required", "")</f>
        <v>Pre-activity Survey Required</v>
      </c>
      <c r="J431" s="13" t="str">
        <f>IF(D431="No", "Not discussed on USFS. ", _xlfn.CONCAT(A431, " (", VLOOKUP(A431, [1]!Table9[#All], 11, FALSE), "; Habitat description: ", C431, ") - Within 1-mi of a CNDDB/SCE/USFS occurrence record (", VLOOKUP(A431, [1]!Table9[#All], 34, FALSE), "). " ))</f>
        <v xml:space="preserve">Not discussed on USFS. </v>
      </c>
      <c r="K431" s="10" t="str">
        <f>IF(D431="No", "-- ", VLOOKUP(A431, [1]!Table9[#All], 35, FALSE))</f>
        <v xml:space="preserve">-- </v>
      </c>
      <c r="L431" s="12" t="str">
        <f>IF(D431="No", "--", VLOOKUP(A431, [1]!Table9[#All], 28, FALSE))</f>
        <v>--</v>
      </c>
      <c r="M431" s="11" t="str">
        <f>IF(D431="No", "Not discussed on USFS. ", _xlfn.CONCAT(A431, " (", VLOOKUP(A431, [1]!Table9[#All], 11, FALSE), "; Habitat description: ", C431, ") - Within 1-mi of a CNDDB/SCE/USFS occurrence record (", VLOOKUP(A431, [1]!Table9[#All], 27, FALSE), "). " ))</f>
        <v xml:space="preserve">Not discussed on USFS. </v>
      </c>
      <c r="N431" s="10" t="str">
        <f>IF(D431="No", "-- ", VLOOKUP(A431, [1]!Table9[#All], 29, FALSE))</f>
        <v xml:space="preserve">-- </v>
      </c>
      <c r="O431" s="10" t="str">
        <f>IF(D431="No", "--", VLOOKUP(A431, [1]!Table9[#All], 30, FALSE))</f>
        <v>--</v>
      </c>
      <c r="P431" s="7" t="str">
        <f>IF(D431="No", "Not discussed on USFS. ", IF(VLOOKUP(A431, [1]!Table9[#All], 31, FALSE)="--", "--",  _xlfn.CONCAT(A431, " (", VLOOKUP(A431, [1]!Table9[#All], 11, FALSE), "; Habitat description: ", C431, ") - Within 1-mi of a CNDDB/SCE/USFS occurrence record (", VLOOKUP(A431, [1]!Table9[#All], 31, FALSE), "). " )))</f>
        <v xml:space="preserve">Not discussed on USFS. </v>
      </c>
      <c r="Q431" s="6" t="str">
        <f>IF(D431="No", "Not discussed on USFS. ", IF(VLOOKUP(A431, [1]!Table9[#All], 31, FALSE)="--", "--",  VLOOKUP(A431, [1]!Table9[#All], 32, FALSE)))</f>
        <v xml:space="preserve">Not discussed on USFS. </v>
      </c>
      <c r="R431" s="6" t="str">
        <f>IF(D431="No", "Not discussed on USFS. ", IF(VLOOKUP(A431, [1]!Table9[#All], 31, FALSE)="--", "--", VLOOKUP(A431, [1]!Table9[#All], 33, FALSE)))</f>
        <v xml:space="preserve">Not discussed on USFS. </v>
      </c>
      <c r="S431" s="9" t="s">
        <v>2</v>
      </c>
      <c r="T431" s="8" t="s">
        <v>2</v>
      </c>
      <c r="U431" s="8" t="s">
        <v>2</v>
      </c>
      <c r="V431" s="7" t="s">
        <v>2</v>
      </c>
      <c r="W431" s="6" t="s">
        <v>2</v>
      </c>
      <c r="X431" s="6" t="s">
        <v>2</v>
      </c>
    </row>
    <row r="432" spans="1:24" ht="64" x14ac:dyDescent="0.2">
      <c r="A432" s="20" t="s">
        <v>1944</v>
      </c>
      <c r="B432" s="20" t="str">
        <f>VLOOKUP(A432, [1]!Table9[#All], 2, FALSE)</f>
        <v>Atriplex coulteri</v>
      </c>
      <c r="C432" s="18" t="str">
        <f>VLOOKUP(A432, [1]!Table9[#All], 13, FALSE)</f>
        <v>sandy or clay soils in valley grasslands, coastal sage scrub, or coastal dunes/slopes</v>
      </c>
      <c r="D432" s="17" t="str">
        <f>IF(ISNUMBER(SEARCH("1",VLOOKUP(A432, [1]!Table9[#All], 4, FALSE))), "Yes", "No")</f>
        <v>No</v>
      </c>
      <c r="E432" s="16" t="str">
        <f>VLOOKUP(A432, [1]!Table9[#All], 3, FALSE)</f>
        <v>Plant</v>
      </c>
      <c r="F432" s="15" t="str">
        <f>VLOOKUP(A432, [1]!Table9[#All], 26, FALSE)</f>
        <v>Formula</v>
      </c>
      <c r="G432" s="15" t="str">
        <f>IF(D432="No", "--",VLOOKUP(A432, [1]!Table9[#All], 25, FALSE))</f>
        <v>--</v>
      </c>
      <c r="H432" s="14" t="str">
        <f>IF(D432="No", "Not discussed on USFS. ", VLOOKUP(A432, [1]!Table9[#All], 24, FALSE))</f>
        <v xml:space="preserve">Not discussed on USFS. </v>
      </c>
      <c r="I432" s="14" t="str">
        <f>IF(NOT(ISBLANK(#REF!)),  "Pre-activity Survey Required", "")</f>
        <v>Pre-activity Survey Required</v>
      </c>
      <c r="J432" s="13" t="str">
        <f>IF(D432="No", "Not discussed on USFS. ", _xlfn.CONCAT(A432, " (", VLOOKUP(A432, [1]!Table9[#All], 11, FALSE), "; Habitat description: ", C432, ") - Within 1-mi of a CNDDB/SCE/USFS occurrence record (", VLOOKUP(A432, [1]!Table9[#All], 34, FALSE), "). " ))</f>
        <v xml:space="preserve">Not discussed on USFS. </v>
      </c>
      <c r="K432" s="10" t="str">
        <f>IF(D432="No", "-- ", VLOOKUP(A432, [1]!Table9[#All], 35, FALSE))</f>
        <v xml:space="preserve">-- </v>
      </c>
      <c r="L432" s="12" t="str">
        <f>IF(D432="No", "--", VLOOKUP(A432, [1]!Table9[#All], 28, FALSE))</f>
        <v>--</v>
      </c>
      <c r="M432" s="11" t="str">
        <f>IF(D432="No", "Not discussed on USFS. ", _xlfn.CONCAT(A432, " (", VLOOKUP(A432, [1]!Table9[#All], 11, FALSE), "; Habitat description: ", C432, ") - Within 1-mi of a CNDDB/SCE/USFS occurrence record (", VLOOKUP(A432, [1]!Table9[#All], 27, FALSE), "). " ))</f>
        <v xml:space="preserve">Not discussed on USFS. </v>
      </c>
      <c r="N432" s="10" t="str">
        <f>IF(D432="No", "-- ", VLOOKUP(A432, [1]!Table9[#All], 29, FALSE))</f>
        <v xml:space="preserve">-- </v>
      </c>
      <c r="O432" s="10" t="str">
        <f>IF(D432="No", "--", VLOOKUP(A432, [1]!Table9[#All], 30, FALSE))</f>
        <v>--</v>
      </c>
      <c r="P432" s="7" t="str">
        <f>IF(D432="No", "Not discussed on USFS. ", IF(VLOOKUP(A432, [1]!Table9[#All], 31, FALSE)="--", "--",  _xlfn.CONCAT(A432, " (", VLOOKUP(A432, [1]!Table9[#All], 11, FALSE), "; Habitat description: ", C432, ") - Within 1-mi of a CNDDB/SCE/USFS occurrence record (", VLOOKUP(A432, [1]!Table9[#All], 31, FALSE), "). " )))</f>
        <v xml:space="preserve">Not discussed on USFS. </v>
      </c>
      <c r="Q432" s="6" t="str">
        <f>IF(D432="No", "Not discussed on USFS. ", IF(VLOOKUP(A432, [1]!Table9[#All], 31, FALSE)="--", "--",  VLOOKUP(A432, [1]!Table9[#All], 32, FALSE)))</f>
        <v xml:space="preserve">Not discussed on USFS. </v>
      </c>
      <c r="R432" s="6" t="str">
        <f>IF(D432="No", "Not discussed on USFS. ", IF(VLOOKUP(A432, [1]!Table9[#All], 31, FALSE)="--", "--", VLOOKUP(A432, [1]!Table9[#All], 33, FALSE)))</f>
        <v xml:space="preserve">Not discussed on USFS. </v>
      </c>
      <c r="S432" s="9" t="s">
        <v>2</v>
      </c>
      <c r="T432" s="8" t="s">
        <v>2</v>
      </c>
      <c r="U432" s="8" t="s">
        <v>2</v>
      </c>
      <c r="V432" s="7" t="s">
        <v>2</v>
      </c>
      <c r="W432" s="6" t="s">
        <v>2</v>
      </c>
      <c r="X432" s="6" t="s">
        <v>2</v>
      </c>
    </row>
    <row r="433" spans="1:24" ht="48" x14ac:dyDescent="0.2">
      <c r="A433" s="20" t="s">
        <v>1943</v>
      </c>
      <c r="B433" s="20" t="str">
        <f>VLOOKUP(A433, [1]!Table9[#All], 2, FALSE)</f>
        <v>Senna covesii</v>
      </c>
      <c r="C433" s="18" t="str">
        <f>VLOOKUP(A433, [1]!Table9[#All], 13, FALSE)</f>
        <v>dry, sandy desert washes, slopes</v>
      </c>
      <c r="D433" s="17" t="str">
        <f>IF(ISNUMBER(SEARCH("1",VLOOKUP(A433, [1]!Table9[#All], 4, FALSE))), "Yes", "No")</f>
        <v>No</v>
      </c>
      <c r="E433" s="16" t="str">
        <f>VLOOKUP(A433, [1]!Table9[#All], 3, FALSE)</f>
        <v>Plant</v>
      </c>
      <c r="F433" s="15" t="str">
        <f>VLOOKUP(A433, [1]!Table9[#All], 26, FALSE)</f>
        <v>Formula</v>
      </c>
      <c r="G433" s="15" t="str">
        <f>IF(D433="No", "--",VLOOKUP(A433, [1]!Table9[#All], 25, FALSE))</f>
        <v>--</v>
      </c>
      <c r="H433" s="14" t="str">
        <f>IF(D433="No", "Not discussed on USFS. ", VLOOKUP(A433, [1]!Table9[#All], 24, FALSE))</f>
        <v xml:space="preserve">Not discussed on USFS. </v>
      </c>
      <c r="I433" s="14" t="str">
        <f>IF(NOT(ISBLANK(#REF!)),  "Pre-activity Survey Required", "")</f>
        <v>Pre-activity Survey Required</v>
      </c>
      <c r="J433" s="13" t="str">
        <f>IF(D433="No", "Not discussed on USFS. ", _xlfn.CONCAT(A433, " (", VLOOKUP(A433, [1]!Table9[#All], 11, FALSE), "; Habitat description: ", C433, ") - Within 1-mi of a CNDDB/SCE/USFS occurrence record (", VLOOKUP(A433, [1]!Table9[#All], 34, FALSE), "). " ))</f>
        <v xml:space="preserve">Not discussed on USFS. </v>
      </c>
      <c r="K433" s="10" t="str">
        <f>IF(D433="No", "-- ", VLOOKUP(A433, [1]!Table9[#All], 35, FALSE))</f>
        <v xml:space="preserve">-- </v>
      </c>
      <c r="L433" s="12" t="str">
        <f>IF(D433="No", "--", VLOOKUP(A433, [1]!Table9[#All], 28, FALSE))</f>
        <v>--</v>
      </c>
      <c r="M433" s="11" t="str">
        <f>IF(D433="No", "Not discussed on USFS. ", _xlfn.CONCAT(A433, " (", VLOOKUP(A433, [1]!Table9[#All], 11, FALSE), "; Habitat description: ", C433, ") - Within 1-mi of a CNDDB/SCE/USFS occurrence record (", VLOOKUP(A433, [1]!Table9[#All], 27, FALSE), "). " ))</f>
        <v xml:space="preserve">Not discussed on USFS. </v>
      </c>
      <c r="N433" s="10" t="str">
        <f>IF(D433="No", "-- ", VLOOKUP(A433, [1]!Table9[#All], 29, FALSE))</f>
        <v xml:space="preserve">-- </v>
      </c>
      <c r="O433" s="10" t="str">
        <f>IF(D433="No", "--", VLOOKUP(A433, [1]!Table9[#All], 30, FALSE))</f>
        <v>--</v>
      </c>
      <c r="P433" s="7" t="str">
        <f>IF(D433="No", "Not discussed on USFS. ", IF(VLOOKUP(A433, [1]!Table9[#All], 31, FALSE)="--", "--",  _xlfn.CONCAT(A433, " (", VLOOKUP(A433, [1]!Table9[#All], 11, FALSE), "; Habitat description: ", C433, ") - Within 1-mi of a CNDDB/SCE/USFS occurrence record (", VLOOKUP(A433, [1]!Table9[#All], 31, FALSE), "). " )))</f>
        <v xml:space="preserve">Not discussed on USFS. </v>
      </c>
      <c r="Q433" s="6" t="str">
        <f>IF(D433="No", "Not discussed on USFS. ", IF(VLOOKUP(A433, [1]!Table9[#All], 31, FALSE)="--", "--",  VLOOKUP(A433, [1]!Table9[#All], 32, FALSE)))</f>
        <v xml:space="preserve">Not discussed on USFS. </v>
      </c>
      <c r="R433" s="6" t="str">
        <f>IF(D433="No", "Not discussed on USFS. ", IF(VLOOKUP(A433, [1]!Table9[#All], 31, FALSE)="--", "--", VLOOKUP(A433, [1]!Table9[#All], 33, FALSE)))</f>
        <v xml:space="preserve">Not discussed on USFS. </v>
      </c>
      <c r="S433" s="9" t="s">
        <v>2</v>
      </c>
      <c r="T433" s="8" t="s">
        <v>2</v>
      </c>
      <c r="U433" s="8" t="s">
        <v>2</v>
      </c>
      <c r="V433" s="7" t="s">
        <v>2</v>
      </c>
      <c r="W433" s="6" t="s">
        <v>2</v>
      </c>
      <c r="X433" s="6" t="s">
        <v>2</v>
      </c>
    </row>
    <row r="434" spans="1:24" ht="48" x14ac:dyDescent="0.2">
      <c r="A434" s="20" t="s">
        <v>1942</v>
      </c>
      <c r="B434" s="20" t="str">
        <f>VLOOKUP(A434, [1]!Table9[#All], 2, FALSE)</f>
        <v>Nama demissa var. covillei</v>
      </c>
      <c r="C434" s="18" t="str">
        <f>VLOOKUP(A434, [1]!Table9[#All], 13, FALSE)</f>
        <v>dry, sandy flats, slopes</v>
      </c>
      <c r="D434" s="17" t="str">
        <f>IF(ISNUMBER(SEARCH("1",VLOOKUP(A434, [1]!Table9[#All], 4, FALSE))), "Yes", "No")</f>
        <v>No</v>
      </c>
      <c r="E434" s="16" t="str">
        <f>VLOOKUP(A434, [1]!Table9[#All], 3, FALSE)</f>
        <v>Plant</v>
      </c>
      <c r="F434" s="15" t="str">
        <f>VLOOKUP(A434, [1]!Table9[#All], 26, FALSE)</f>
        <v>Formula</v>
      </c>
      <c r="G434" s="15" t="str">
        <f>IF(D434="No", "--",VLOOKUP(A434, [1]!Table9[#All], 25, FALSE))</f>
        <v>--</v>
      </c>
      <c r="H434" s="14" t="str">
        <f>IF(D434="No", "Not discussed on USFS. ", VLOOKUP(A434, [1]!Table9[#All], 24, FALSE))</f>
        <v xml:space="preserve">Not discussed on USFS. </v>
      </c>
      <c r="I434" s="14" t="str">
        <f>IF(NOT(ISBLANK(#REF!)),  "Pre-activity Survey Required", "")</f>
        <v>Pre-activity Survey Required</v>
      </c>
      <c r="J434" s="13" t="str">
        <f>IF(D434="No", "Not discussed on USFS. ", _xlfn.CONCAT(A434, " (", VLOOKUP(A434, [1]!Table9[#All], 11, FALSE), "; Habitat description: ", C434, ") - Within 1-mi of a CNDDB/SCE/USFS occurrence record (", VLOOKUP(A434, [1]!Table9[#All], 34, FALSE), "). " ))</f>
        <v xml:space="preserve">Not discussed on USFS. </v>
      </c>
      <c r="K434" s="10" t="str">
        <f>IF(D434="No", "-- ", VLOOKUP(A434, [1]!Table9[#All], 35, FALSE))</f>
        <v xml:space="preserve">-- </v>
      </c>
      <c r="L434" s="12" t="str">
        <f>IF(D434="No", "--", VLOOKUP(A434, [1]!Table9[#All], 28, FALSE))</f>
        <v>--</v>
      </c>
      <c r="M434" s="11" t="str">
        <f>IF(D434="No", "Not discussed on USFS. ", _xlfn.CONCAT(A434, " (", VLOOKUP(A434, [1]!Table9[#All], 11, FALSE), "; Habitat description: ", C434, ") - Within 1-mi of a CNDDB/SCE/USFS occurrence record (", VLOOKUP(A434, [1]!Table9[#All], 27, FALSE), "). " ))</f>
        <v xml:space="preserve">Not discussed on USFS. </v>
      </c>
      <c r="N434" s="10" t="str">
        <f>IF(D434="No", "-- ", VLOOKUP(A434, [1]!Table9[#All], 29, FALSE))</f>
        <v xml:space="preserve">-- </v>
      </c>
      <c r="O434" s="10" t="str">
        <f>IF(D434="No", "--", VLOOKUP(A434, [1]!Table9[#All], 30, FALSE))</f>
        <v>--</v>
      </c>
      <c r="P434" s="7" t="str">
        <f>IF(D434="No", "Not discussed on USFS. ", IF(VLOOKUP(A434, [1]!Table9[#All], 31, FALSE)="--", "--",  _xlfn.CONCAT(A434, " (", VLOOKUP(A434, [1]!Table9[#All], 11, FALSE), "; Habitat description: ", C434, ") - Within 1-mi of a CNDDB/SCE/USFS occurrence record (", VLOOKUP(A434, [1]!Table9[#All], 31, FALSE), "). " )))</f>
        <v xml:space="preserve">Not discussed on USFS. </v>
      </c>
      <c r="Q434" s="6" t="str">
        <f>IF(D434="No", "Not discussed on USFS. ", IF(VLOOKUP(A434, [1]!Table9[#All], 31, FALSE)="--", "--",  VLOOKUP(A434, [1]!Table9[#All], 32, FALSE)))</f>
        <v xml:space="preserve">Not discussed on USFS. </v>
      </c>
      <c r="R434" s="6" t="str">
        <f>IF(D434="No", "Not discussed on USFS. ", IF(VLOOKUP(A434, [1]!Table9[#All], 31, FALSE)="--", "--", VLOOKUP(A434, [1]!Table9[#All], 33, FALSE)))</f>
        <v xml:space="preserve">Not discussed on USFS. </v>
      </c>
      <c r="S434" s="9" t="s">
        <v>2</v>
      </c>
      <c r="T434" s="8" t="s">
        <v>2</v>
      </c>
      <c r="U434" s="8" t="s">
        <v>2</v>
      </c>
      <c r="V434" s="7" t="s">
        <v>2</v>
      </c>
      <c r="W434" s="6" t="s">
        <v>2</v>
      </c>
      <c r="X434" s="6" t="s">
        <v>2</v>
      </c>
    </row>
    <row r="435" spans="1:24" ht="80" x14ac:dyDescent="0.2">
      <c r="A435" s="20" t="s">
        <v>1941</v>
      </c>
      <c r="B435" s="20" t="str">
        <f>VLOOKUP(A435, [1]!Table9[#All], 2, FALSE)</f>
        <v>Siphateles bicolor vaccaceps</v>
      </c>
      <c r="C435" s="18" t="str">
        <f>VLOOKUP(A435, [1]!Table9[#All], 13, FALSE)</f>
        <v>intermittent or perennial stream, pond, lake or jurisdictional waters feature</v>
      </c>
      <c r="D435" s="17" t="str">
        <f>IF(ISNUMBER(SEARCH("1",VLOOKUP(A435, [1]!Table9[#All], 4, FALSE))), "Yes", "No")</f>
        <v>No</v>
      </c>
      <c r="E435" s="16" t="str">
        <f>VLOOKUP(A435, [1]!Table9[#All], 3, FALSE)</f>
        <v>Fish</v>
      </c>
      <c r="F435" s="15" t="str">
        <f>VLOOKUP(A435, [1]!Table9[#All], 26, FALSE)</f>
        <v>Formula</v>
      </c>
      <c r="G435" s="15" t="str">
        <f>IF(D435="No", "--",VLOOKUP(A435, [1]!Table9[#All], 25, FALSE))</f>
        <v>--</v>
      </c>
      <c r="H435" s="14" t="str">
        <f>IF(D435="No", "Not discussed on USFS. ", VLOOKUP(A435, [1]!Table9[#All], 24, FALSE))</f>
        <v xml:space="preserve">Not discussed on USFS. </v>
      </c>
      <c r="I435" s="14" t="str">
        <f>IF(NOT(ISBLANK(#REF!)),  "Pre-activity Survey Required", "")</f>
        <v>Pre-activity Survey Required</v>
      </c>
      <c r="J435" s="13" t="str">
        <f>IF(D435="No", "Not discussed on USFS. ", _xlfn.CONCAT(A435, " (", VLOOKUP(A435, [1]!Table9[#All], 11, FALSE), "; Habitat description: ", C435, ") - Within 1-mi of a CNDDB/SCE/USFS occurrence record (", VLOOKUP(A435, [1]!Table9[#All], 34, FALSE), "). " ))</f>
        <v xml:space="preserve">Not discussed on USFS. </v>
      </c>
      <c r="K435" s="10" t="str">
        <f>IF(D435="No", "-- ", VLOOKUP(A435, [1]!Table9[#All], 35, FALSE))</f>
        <v xml:space="preserve">-- </v>
      </c>
      <c r="L435" s="12" t="str">
        <f>IF(D435="No", "--", VLOOKUP(A435, [1]!Table9[#All], 28, FALSE))</f>
        <v>--</v>
      </c>
      <c r="M435" s="11" t="str">
        <f>IF(D435="No", "Not discussed on USFS. ", _xlfn.CONCAT(A435, " (", VLOOKUP(A435, [1]!Table9[#All], 11, FALSE), "; Habitat description: ", C435, ") - Within 1-mi of a CNDDB/SCE/USFS occurrence record (", VLOOKUP(A435, [1]!Table9[#All], 27, FALSE), "). " ))</f>
        <v xml:space="preserve">Not discussed on USFS. </v>
      </c>
      <c r="N435" s="10" t="str">
        <f>IF(D435="No", "-- ", VLOOKUP(A435, [1]!Table9[#All], 29, FALSE))</f>
        <v xml:space="preserve">-- </v>
      </c>
      <c r="O435" s="10" t="str">
        <f>IF(D435="No", "--", VLOOKUP(A435, [1]!Table9[#All], 30, FALSE))</f>
        <v>--</v>
      </c>
      <c r="P435" s="7" t="str">
        <f>IF(D435="No", "Not discussed on USFS. ", IF(VLOOKUP(A435, [1]!Table9[#All], 31, FALSE)="--", "--",  _xlfn.CONCAT(A435, " (", VLOOKUP(A435, [1]!Table9[#All], 11, FALSE), "; Habitat description: ", C435, ") - Within 1-mi of a CNDDB/SCE/USFS occurrence record (", VLOOKUP(A435, [1]!Table9[#All], 31, FALSE), "). " )))</f>
        <v xml:space="preserve">Not discussed on USFS. </v>
      </c>
      <c r="Q435" s="6" t="str">
        <f>IF(D435="No", "Not discussed on USFS. ", IF(VLOOKUP(A435, [1]!Table9[#All], 31, FALSE)="--", "--",  VLOOKUP(A435, [1]!Table9[#All], 32, FALSE)))</f>
        <v xml:space="preserve">Not discussed on USFS. </v>
      </c>
      <c r="R435" s="6" t="str">
        <f>IF(D435="No", "Not discussed on USFS. ", IF(VLOOKUP(A435, [1]!Table9[#All], 31, FALSE)="--", "--", VLOOKUP(A435, [1]!Table9[#All], 33, FALSE)))</f>
        <v xml:space="preserve">Not discussed on USFS. </v>
      </c>
      <c r="S435" s="9" t="s">
        <v>2</v>
      </c>
      <c r="T435" s="8" t="s">
        <v>2</v>
      </c>
      <c r="U435" s="8" t="s">
        <v>2</v>
      </c>
      <c r="V435" s="7" t="s">
        <v>2</v>
      </c>
      <c r="W435" s="6" t="s">
        <v>2</v>
      </c>
      <c r="X435" s="6" t="s">
        <v>2</v>
      </c>
    </row>
    <row r="436" spans="1:24" ht="168" x14ac:dyDescent="0.2">
      <c r="A436" s="20" t="s">
        <v>1940</v>
      </c>
      <c r="B436" s="20" t="str">
        <f>VLOOKUP(A436, [1]!Table9[#All], 2, FALSE)</f>
        <v>Ceanothus ferrisiae</v>
      </c>
      <c r="C436" s="18" t="str">
        <f>VLOOKUP(A436, [1]!Table9[#All], 13, FALSE)</f>
        <v>rocky, serpentine slopes, chaparral</v>
      </c>
      <c r="D436" s="17" t="str">
        <f>IF(ISNUMBER(SEARCH("1",VLOOKUP(A436, [1]!Table9[#All], 4, FALSE))), "Yes", "No")</f>
        <v>Yes</v>
      </c>
      <c r="E436" s="16" t="str">
        <f>VLOOKUP(A436, [1]!Table9[#All], 3, FALSE)</f>
        <v>Plant</v>
      </c>
      <c r="F436" s="15" t="str">
        <f>VLOOKUP(A436, [1]!Table9[#All], 26, FALSE)</f>
        <v>Formula</v>
      </c>
      <c r="G436" s="15" t="str">
        <f>IF(D436="No", "--",VLOOKUP(A436, [1]!Table9[#All], 25, FALSE))</f>
        <v>Work area</v>
      </c>
      <c r="H436" s="14" t="str">
        <f>IF(D436="No", "Not discussed on USFS. ", VLOOKUP(A436, [1]!Table9[#All], 24, FALSE))</f>
        <v>--</v>
      </c>
      <c r="I436" s="14" t="str">
        <f>IF(NOT(ISBLANK(#REF!)),  "Pre-activity Survey Required", "")</f>
        <v>Pre-activity Survey Required</v>
      </c>
      <c r="J436" s="13" t="str">
        <f>IF(D436="No", "Not discussed on USFS. ", _xlfn.CONCAT(A436, " (", VLOOKUP(A436, [1]!Table9[#All], 11, FALSE), "; Habitat description: ", C436, ") - Within 1-mi of a CNDDB/SCE/USFS occurrence record (", VLOOKUP(A436, [1]!Table9[#All], 34, FALSE), "). " ))</f>
        <v xml:space="preserve">Coyote ceanothus (FE; CRPR 1B.1, Blooming Period: Jan - May; Habitat description: rocky, serpentine slopes, chaparral) - Within 1-mi of a CNDDB/SCE/USFS occurrence record (unsuitable habitat). </v>
      </c>
      <c r="K436" s="10" t="str">
        <f>IF(D436="No", "-- ", VLOOKUP(A436, [1]!Table9[#All], 35, FALSE))</f>
        <v xml:space="preserve">RPM Plant 1; 
Standard OMP BMPs. </v>
      </c>
      <c r="L436" s="12" t="str">
        <f>IF(D436="No", "--", VLOOKUP(A436, [1]!Table9[#All], 28, FALSE))</f>
        <v>IIB</v>
      </c>
      <c r="M436" s="11" t="str">
        <f>IF(D436="No", "Not discussed on USFS. ", _xlfn.CONCAT(A436, " (", VLOOKUP(A436, [1]!Table9[#All], 11, FALSE), "; Habitat description: ", C436, ") - Within 1-mi of a CNDDB/SCE/USFS occurrence record (", VLOOKUP(A436, [1]!Table9[#All], 27, FALSE), "). " ))</f>
        <v xml:space="preserve">Coyote ceanothus (FE; CRPR 1B.1, Blooming Period: Jan - May; Habitat description: rocky, serpentine slopes, chaparral) - Within 1-mi of a CNDDB/SCE/USFS occurrence record (habitat present). </v>
      </c>
      <c r="N436" s="10" t="str">
        <f>IF(D436="No", "-- ", VLOOKUP(A436, [1]!Table9[#All], 29, FALSE))</f>
        <v xml:space="preserve">RPM Plant-1-4; 
General Measures and Standard OMP BMPs. </v>
      </c>
      <c r="O436" s="10" t="str">
        <f>IF(D436="No", "--", VLOOKUP(A436, [1]!Table9[#All], 30, FALSE))</f>
        <v xml:space="preserve">Rare Plant Survey and Avoidance (Coyote ceanothus): A qualified botanist will conduct a rare plant survey for Coyote ceanothus within blooming season, verified by a reference population. All federally-listed plants within 100 feet of the work area will be flagged for avoidance. Coordination with Environmental Services Department will be required if full avoidance cannot be achieved. 
Schedule Limitation (Coyote ceanothus): Schedule all work in the year rare plant surveys are conducted. Work can occur only after rare plant surveys occur. If work gets delayed for a subsequent year, contact Environmental Services Department. 
General Measures and Standard OMP BMPs. </v>
      </c>
      <c r="P436" s="7" t="str">
        <f>IF(D436="No", "Not discussed on USFS. ", IF(VLOOKUP(A436, [1]!Table9[#All], 31, FALSE)="--", "--",  _xlfn.CONCAT(A436, " (", VLOOKUP(A436, [1]!Table9[#All], 11, FALSE), "; Habitat description: ", C436, ") - Within 1-mi of a CNDDB/SCE/USFS occurrence record (", VLOOKUP(A436, [1]!Table9[#All], 31, FALSE), "). " )))</f>
        <v>--</v>
      </c>
      <c r="Q436" s="6" t="str">
        <f>IF(D436="No", "Not discussed on USFS. ", IF(VLOOKUP(A436, [1]!Table9[#All], 31, FALSE)="--", "--",  VLOOKUP(A436, [1]!Table9[#All], 32, FALSE)))</f>
        <v>--</v>
      </c>
      <c r="R436" s="6" t="str">
        <f>IF(D436="No", "Not discussed on USFS. ", IF(VLOOKUP(A436, [1]!Table9[#All], 31, FALSE)="--", "--", VLOOKUP(A436, [1]!Table9[#All], 33, FALSE)))</f>
        <v>--</v>
      </c>
      <c r="S436" s="9" t="s">
        <v>2</v>
      </c>
      <c r="T436" s="8" t="s">
        <v>2</v>
      </c>
      <c r="U436" s="8" t="s">
        <v>2</v>
      </c>
      <c r="V436" s="7" t="s">
        <v>2</v>
      </c>
      <c r="W436" s="6" t="s">
        <v>2</v>
      </c>
      <c r="X436" s="6" t="s">
        <v>2</v>
      </c>
    </row>
    <row r="437" spans="1:24" ht="64" x14ac:dyDescent="0.2">
      <c r="A437" s="20" t="s">
        <v>1939</v>
      </c>
      <c r="B437" s="20" t="str">
        <f>VLOOKUP(A437, [1]!Table9[#All], 2, FALSE)</f>
        <v>Aliciella triodon</v>
      </c>
      <c r="C437" s="18" t="str">
        <f>VLOOKUP(A437, [1]!Table9[#All], 13, FALSE)</f>
        <v>open, sandy or rocky areas, sagebrush scrub, juniper woodland</v>
      </c>
      <c r="D437" s="17" t="str">
        <f>IF(ISNUMBER(SEARCH("1",VLOOKUP(A437, [1]!Table9[#All], 4, FALSE))), "Yes", "No")</f>
        <v>No</v>
      </c>
      <c r="E437" s="16" t="str">
        <f>VLOOKUP(A437, [1]!Table9[#All], 3, FALSE)</f>
        <v>Plant</v>
      </c>
      <c r="F437" s="15" t="str">
        <f>VLOOKUP(A437, [1]!Table9[#All], 26, FALSE)</f>
        <v>Formula</v>
      </c>
      <c r="G437" s="15" t="str">
        <f>IF(D437="No", "--",VLOOKUP(A437, [1]!Table9[#All], 25, FALSE))</f>
        <v>--</v>
      </c>
      <c r="H437" s="14" t="str">
        <f>IF(D437="No", "Not discussed on USFS. ", VLOOKUP(A437, [1]!Table9[#All], 24, FALSE))</f>
        <v xml:space="preserve">Not discussed on USFS. </v>
      </c>
      <c r="I437" s="14" t="str">
        <f>IF(NOT(ISBLANK(#REF!)),  "Pre-activity Survey Required", "")</f>
        <v>Pre-activity Survey Required</v>
      </c>
      <c r="J437" s="13" t="str">
        <f>IF(D437="No", "Not discussed on USFS. ", _xlfn.CONCAT(A437, " (", VLOOKUP(A437, [1]!Table9[#All], 11, FALSE), "; Habitat description: ", C437, ") - Within 1-mi of a CNDDB/SCE/USFS occurrence record (", VLOOKUP(A437, [1]!Table9[#All], 34, FALSE), "). " ))</f>
        <v xml:space="preserve">Not discussed on USFS. </v>
      </c>
      <c r="K437" s="10" t="str">
        <f>IF(D437="No", "-- ", VLOOKUP(A437, [1]!Table9[#All], 35, FALSE))</f>
        <v xml:space="preserve">-- </v>
      </c>
      <c r="L437" s="12" t="str">
        <f>IF(D437="No", "--", VLOOKUP(A437, [1]!Table9[#All], 28, FALSE))</f>
        <v>--</v>
      </c>
      <c r="M437" s="11" t="str">
        <f>IF(D437="No", "Not discussed on USFS. ", _xlfn.CONCAT(A437, " (", VLOOKUP(A437, [1]!Table9[#All], 11, FALSE), "; Habitat description: ", C437, ") - Within 1-mi of a CNDDB/SCE/USFS occurrence record (", VLOOKUP(A437, [1]!Table9[#All], 27, FALSE), "). " ))</f>
        <v xml:space="preserve">Not discussed on USFS. </v>
      </c>
      <c r="N437" s="10" t="str">
        <f>IF(D437="No", "-- ", VLOOKUP(A437, [1]!Table9[#All], 29, FALSE))</f>
        <v xml:space="preserve">-- </v>
      </c>
      <c r="O437" s="10" t="str">
        <f>IF(D437="No", "--", VLOOKUP(A437, [1]!Table9[#All], 30, FALSE))</f>
        <v>--</v>
      </c>
      <c r="P437" s="7" t="str">
        <f>IF(D437="No", "Not discussed on USFS. ", IF(VLOOKUP(A437, [1]!Table9[#All], 31, FALSE)="--", "--",  _xlfn.CONCAT(A437, " (", VLOOKUP(A437, [1]!Table9[#All], 11, FALSE), "; Habitat description: ", C437, ") - Within 1-mi of a CNDDB/SCE/USFS occurrence record (", VLOOKUP(A437, [1]!Table9[#All], 31, FALSE), "). " )))</f>
        <v xml:space="preserve">Not discussed on USFS. </v>
      </c>
      <c r="Q437" s="6" t="str">
        <f>IF(D437="No", "Not discussed on USFS. ", IF(VLOOKUP(A437, [1]!Table9[#All], 31, FALSE)="--", "--",  VLOOKUP(A437, [1]!Table9[#All], 32, FALSE)))</f>
        <v xml:space="preserve">Not discussed on USFS. </v>
      </c>
      <c r="R437" s="6" t="str">
        <f>IF(D437="No", "Not discussed on USFS. ", IF(VLOOKUP(A437, [1]!Table9[#All], 31, FALSE)="--", "--", VLOOKUP(A437, [1]!Table9[#All], 33, FALSE)))</f>
        <v xml:space="preserve">Not discussed on USFS. </v>
      </c>
      <c r="S437" s="9" t="s">
        <v>2</v>
      </c>
      <c r="T437" s="8" t="s">
        <v>2</v>
      </c>
      <c r="U437" s="8" t="s">
        <v>2</v>
      </c>
      <c r="V437" s="7" t="s">
        <v>2</v>
      </c>
      <c r="W437" s="6" t="s">
        <v>2</v>
      </c>
      <c r="X437" s="6" t="s">
        <v>2</v>
      </c>
    </row>
    <row r="438" spans="1:24" ht="192" x14ac:dyDescent="0.2">
      <c r="A438" s="20" t="s">
        <v>1938</v>
      </c>
      <c r="B438" s="20" t="str">
        <f>VLOOKUP(A438, [1]!Table9[#All], 2, FALSE)</f>
        <v>Tuctoria mucronata</v>
      </c>
      <c r="C438" s="18" t="str">
        <f>VLOOKUP(A438, [1]!Table9[#All], 13, FALSE)</f>
        <v>vernal pools, grassland</v>
      </c>
      <c r="D438" s="17" t="str">
        <f>IF(ISNUMBER(SEARCH("1",VLOOKUP(A438, [1]!Table9[#All], 4, FALSE))), "Yes", "No")</f>
        <v>Yes</v>
      </c>
      <c r="E438" s="16" t="str">
        <f>VLOOKUP(A438, [1]!Table9[#All], 3, FALSE)</f>
        <v>Plant</v>
      </c>
      <c r="F438" s="15" t="str">
        <f>VLOOKUP(A438, [1]!Table9[#All], 26, FALSE)</f>
        <v>Formula</v>
      </c>
      <c r="G438" s="15" t="str">
        <f>IF(D438="No", "--",VLOOKUP(A438, [1]!Table9[#All], 25, FALSE))</f>
        <v>Work area</v>
      </c>
      <c r="H438" s="14" t="str">
        <f>IF(D438="No", "Not discussed on USFS. ", VLOOKUP(A438, [1]!Table9[#All], 24, FALSE))</f>
        <v>--</v>
      </c>
      <c r="I438" s="14" t="str">
        <f>IF(NOT(ISBLANK(#REF!)),  "Pre-activity Survey Required", "")</f>
        <v>Pre-activity Survey Required</v>
      </c>
      <c r="J438" s="13" t="str">
        <f>IF(D438="No", "Not discussed on USFS. ", _xlfn.CONCAT(A438, " (", VLOOKUP(A438, [1]!Table9[#All], 11, FALSE), "; Habitat description: ", C438, ") - Within 1-mi of a CNDDB/SCE/USFS occurrence record (", VLOOKUP(A438, [1]!Table9[#All], 34, FALSE), "). " ))</f>
        <v xml:space="preserve">Crampton's tuctoria or Solano grass (FE; SE; CRPR 1B.1, Blooming Period: Apr - Aug; Habitat description: vernal pools, grassland) - Within 1-mi of a CNDDB/SCE/USFS occurrence record (unsuitable habitat). </v>
      </c>
      <c r="K438" s="10" t="str">
        <f>IF(D438="No", "-- ", VLOOKUP(A438, [1]!Table9[#All], 35, FALSE))</f>
        <v xml:space="preserve">RPM Plant 1; 
Standard OMP BMPs. </v>
      </c>
      <c r="L438" s="12" t="str">
        <f>IF(D438="No", "--", VLOOKUP(A438, [1]!Table9[#All], 28, FALSE))</f>
        <v>IIB</v>
      </c>
      <c r="M438" s="11" t="str">
        <f>IF(D438="No", "Not discussed on USFS. ", _xlfn.CONCAT(A438, " (", VLOOKUP(A438, [1]!Table9[#All], 11, FALSE), "; Habitat description: ", C438, ") - Within 1-mi of a CNDDB/SCE/USFS occurrence record (", VLOOKUP(A438, [1]!Table9[#All], 27, FALSE), "). " ))</f>
        <v xml:space="preserve">Crampton's tuctoria or Solano grass (FE; SE; CRPR 1B.1, Blooming Period: Apr - Aug; Habitat description: vernal pools, grassland) - Within 1-mi of a CNDDB/SCE/USFS occurrence record (habitat present). </v>
      </c>
      <c r="N438" s="10" t="str">
        <f>IF(D438="No", "-- ", VLOOKUP(A438, [1]!Table9[#All], 29, FALSE))</f>
        <v xml:space="preserve">RPM Plant-1-4; 
General Measures and Standard OMP BMPs. </v>
      </c>
      <c r="O438" s="10" t="str">
        <f>IF(D438="No", "--", VLOOKUP(A438, [1]!Table9[#All], 30, FALSE))</f>
        <v xml:space="preserve">Rare Plant Survey and Avoidance (Crampton's tuctoria or Solano grass): A qualified botanist will conduct a rare plant survey for Crampton's tuctoria or Solano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(Crampton's tuctoria or Solano grass): Schedule all work in the year rare plant surveys are conducted. Work can occur only after rare plant surveys occur. If work gets delayed for a subsequent year, contact Environmental Services Department. 
General Measures and Standard OMP BMPs. </v>
      </c>
      <c r="P438" s="7" t="str">
        <f>IF(D438="No", "Not discussed on USFS. ", IF(VLOOKUP(A438, [1]!Table9[#All], 31, FALSE)="--", "--",  _xlfn.CONCAT(A438, " (", VLOOKUP(A438, [1]!Table9[#All], 11, FALSE), "; Habitat description: ", C438, ") - Within 1-mi of a CNDDB/SCE/USFS occurrence record (", VLOOKUP(A438, [1]!Table9[#All], 31, FALSE), "). " )))</f>
        <v>--</v>
      </c>
      <c r="Q438" s="6" t="str">
        <f>IF(D438="No", "Not discussed on USFS. ", IF(VLOOKUP(A438, [1]!Table9[#All], 31, FALSE)="--", "--",  VLOOKUP(A438, [1]!Table9[#All], 32, FALSE)))</f>
        <v>--</v>
      </c>
      <c r="R438" s="6" t="str">
        <f>IF(D438="No", "Not discussed on USFS. ", IF(VLOOKUP(A438, [1]!Table9[#All], 31, FALSE)="--", "--", VLOOKUP(A438, [1]!Table9[#All], 33, FALSE)))</f>
        <v>--</v>
      </c>
      <c r="S438" s="9" t="s">
        <v>2</v>
      </c>
      <c r="T438" s="8" t="s">
        <v>2</v>
      </c>
      <c r="U438" s="8" t="s">
        <v>2</v>
      </c>
      <c r="V438" s="7" t="s">
        <v>2</v>
      </c>
      <c r="W438" s="6" t="s">
        <v>2</v>
      </c>
      <c r="X438" s="6" t="s">
        <v>2</v>
      </c>
    </row>
    <row r="439" spans="1:24" ht="48" x14ac:dyDescent="0.2">
      <c r="A439" s="20" t="s">
        <v>1937</v>
      </c>
      <c r="B439" s="20" t="str">
        <f>VLOOKUP(A439, [1]!Table9[#All], 2, FALSE)</f>
        <v>Utricularia ochroleuca</v>
      </c>
      <c r="C439" s="18" t="str">
        <f>VLOOKUP(A439, [1]!Table9[#All], 13, FALSE)</f>
        <v>shallow wetlands</v>
      </c>
      <c r="D439" s="17" t="str">
        <f>IF(ISNUMBER(SEARCH("1",VLOOKUP(A439, [1]!Table9[#All], 4, FALSE))), "Yes", "No")</f>
        <v>No</v>
      </c>
      <c r="E439" s="16" t="str">
        <f>VLOOKUP(A439, [1]!Table9[#All], 3, FALSE)</f>
        <v>Plant</v>
      </c>
      <c r="F439" s="15" t="str">
        <f>VLOOKUP(A439, [1]!Table9[#All], 26, FALSE)</f>
        <v>Formula</v>
      </c>
      <c r="G439" s="15" t="str">
        <f>IF(D439="No", "--",VLOOKUP(A439, [1]!Table9[#All], 25, FALSE))</f>
        <v>--</v>
      </c>
      <c r="H439" s="14" t="str">
        <f>IF(D439="No", "Not discussed on USFS. ", VLOOKUP(A439, [1]!Table9[#All], 24, FALSE))</f>
        <v xml:space="preserve">Not discussed on USFS. </v>
      </c>
      <c r="I439" s="14" t="str">
        <f>IF(NOT(ISBLANK(#REF!)),  "Pre-activity Survey Required", "")</f>
        <v>Pre-activity Survey Required</v>
      </c>
      <c r="J439" s="13" t="str">
        <f>IF(D439="No", "Not discussed on USFS. ", _xlfn.CONCAT(A439, " (", VLOOKUP(A439, [1]!Table9[#All], 11, FALSE), "; Habitat description: ", C439, ") - Within 1-mi of a CNDDB/SCE/USFS occurrence record (", VLOOKUP(A439, [1]!Table9[#All], 34, FALSE), "). " ))</f>
        <v xml:space="preserve">Not discussed on USFS. </v>
      </c>
      <c r="K439" s="10" t="str">
        <f>IF(D439="No", "-- ", VLOOKUP(A439, [1]!Table9[#All], 35, FALSE))</f>
        <v xml:space="preserve">-- </v>
      </c>
      <c r="L439" s="12" t="str">
        <f>IF(D439="No", "--", VLOOKUP(A439, [1]!Table9[#All], 28, FALSE))</f>
        <v>--</v>
      </c>
      <c r="M439" s="11" t="str">
        <f>IF(D439="No", "Not discussed on USFS. ", _xlfn.CONCAT(A439, " (", VLOOKUP(A439, [1]!Table9[#All], 11, FALSE), "; Habitat description: ", C439, ") - Within 1-mi of a CNDDB/SCE/USFS occurrence record (", VLOOKUP(A439, [1]!Table9[#All], 27, FALSE), "). " ))</f>
        <v xml:space="preserve">Not discussed on USFS. </v>
      </c>
      <c r="N439" s="10" t="str">
        <f>IF(D439="No", "-- ", VLOOKUP(A439, [1]!Table9[#All], 29, FALSE))</f>
        <v xml:space="preserve">-- </v>
      </c>
      <c r="O439" s="10" t="str">
        <f>IF(D439="No", "--", VLOOKUP(A439, [1]!Table9[#All], 30, FALSE))</f>
        <v>--</v>
      </c>
      <c r="P439" s="7" t="str">
        <f>IF(D439="No", "Not discussed on USFS. ", IF(VLOOKUP(A439, [1]!Table9[#All], 31, FALSE)="--", "--",  _xlfn.CONCAT(A439, " (", VLOOKUP(A439, [1]!Table9[#All], 11, FALSE), "; Habitat description: ", C439, ") - Within 1-mi of a CNDDB/SCE/USFS occurrence record (", VLOOKUP(A439, [1]!Table9[#All], 31, FALSE), "). " )))</f>
        <v xml:space="preserve">Not discussed on USFS. </v>
      </c>
      <c r="Q439" s="6" t="str">
        <f>IF(D439="No", "Not discussed on USFS. ", IF(VLOOKUP(A439, [1]!Table9[#All], 31, FALSE)="--", "--",  VLOOKUP(A439, [1]!Table9[#All], 32, FALSE)))</f>
        <v xml:space="preserve">Not discussed on USFS. </v>
      </c>
      <c r="R439" s="6" t="str">
        <f>IF(D439="No", "Not discussed on USFS. ", IF(VLOOKUP(A439, [1]!Table9[#All], 31, FALSE)="--", "--", VLOOKUP(A439, [1]!Table9[#All], 33, FALSE)))</f>
        <v xml:space="preserve">Not discussed on USFS. </v>
      </c>
      <c r="S439" s="9" t="s">
        <v>2</v>
      </c>
      <c r="T439" s="8" t="s">
        <v>2</v>
      </c>
      <c r="U439" s="8" t="s">
        <v>2</v>
      </c>
      <c r="V439" s="7" t="s">
        <v>2</v>
      </c>
      <c r="W439" s="6" t="s">
        <v>2</v>
      </c>
      <c r="X439" s="6" t="s">
        <v>2</v>
      </c>
    </row>
    <row r="440" spans="1:24" ht="48" x14ac:dyDescent="0.2">
      <c r="A440" s="20" t="s">
        <v>1936</v>
      </c>
      <c r="B440" s="20" t="str">
        <f>VLOOKUP(A440, [1]!Table9[#All], 2, FALSE)</f>
        <v>Mentzelia tridentata</v>
      </c>
      <c r="C440" s="18" t="str">
        <f>VLOOKUP(A440, [1]!Table9[#All], 13, FALSE)</f>
        <v>creosote-bush scrub</v>
      </c>
      <c r="D440" s="17" t="str">
        <f>IF(ISNUMBER(SEARCH("1",VLOOKUP(A440, [1]!Table9[#All], 4, FALSE))), "Yes", "No")</f>
        <v>No</v>
      </c>
      <c r="E440" s="16" t="str">
        <f>VLOOKUP(A440, [1]!Table9[#All], 3, FALSE)</f>
        <v>Plant</v>
      </c>
      <c r="F440" s="15" t="str">
        <f>VLOOKUP(A440, [1]!Table9[#All], 26, FALSE)</f>
        <v>Formula</v>
      </c>
      <c r="G440" s="15" t="str">
        <f>IF(D440="No", "--",VLOOKUP(A440, [1]!Table9[#All], 25, FALSE))</f>
        <v>--</v>
      </c>
      <c r="H440" s="14" t="str">
        <f>IF(D440="No", "Not discussed on USFS. ", VLOOKUP(A440, [1]!Table9[#All], 24, FALSE))</f>
        <v xml:space="preserve">Not discussed on USFS. </v>
      </c>
      <c r="I440" s="14" t="str">
        <f>IF(NOT(ISBLANK(#REF!)),  "Pre-activity Survey Required", "")</f>
        <v>Pre-activity Survey Required</v>
      </c>
      <c r="J440" s="13" t="str">
        <f>IF(D440="No", "Not discussed on USFS. ", _xlfn.CONCAT(A440, " (", VLOOKUP(A440, [1]!Table9[#All], 11, FALSE), "; Habitat description: ", C440, ") - Within 1-mi of a CNDDB/SCE/USFS occurrence record (", VLOOKUP(A440, [1]!Table9[#All], 34, FALSE), "). " ))</f>
        <v xml:space="preserve">Not discussed on USFS. </v>
      </c>
      <c r="K440" s="10" t="str">
        <f>IF(D440="No", "-- ", VLOOKUP(A440, [1]!Table9[#All], 35, FALSE))</f>
        <v xml:space="preserve">-- </v>
      </c>
      <c r="L440" s="12" t="str">
        <f>IF(D440="No", "--", VLOOKUP(A440, [1]!Table9[#All], 28, FALSE))</f>
        <v>--</v>
      </c>
      <c r="M440" s="11" t="str">
        <f>IF(D440="No", "Not discussed on USFS. ", _xlfn.CONCAT(A440, " (", VLOOKUP(A440, [1]!Table9[#All], 11, FALSE), "; Habitat description: ", C440, ") - Within 1-mi of a CNDDB/SCE/USFS occurrence record (", VLOOKUP(A440, [1]!Table9[#All], 27, FALSE), "). " ))</f>
        <v xml:space="preserve">Not discussed on USFS. </v>
      </c>
      <c r="N440" s="10" t="str">
        <f>IF(D440="No", "-- ", VLOOKUP(A440, [1]!Table9[#All], 29, FALSE))</f>
        <v xml:space="preserve">-- </v>
      </c>
      <c r="O440" s="10" t="str">
        <f>IF(D440="No", "--", VLOOKUP(A440, [1]!Table9[#All], 30, FALSE))</f>
        <v>--</v>
      </c>
      <c r="P440" s="7" t="str">
        <f>IF(D440="No", "Not discussed on USFS. ", IF(VLOOKUP(A440, [1]!Table9[#All], 31, FALSE)="--", "--",  _xlfn.CONCAT(A440, " (", VLOOKUP(A440, [1]!Table9[#All], 11, FALSE), "; Habitat description: ", C440, ") - Within 1-mi of a CNDDB/SCE/USFS occurrence record (", VLOOKUP(A440, [1]!Table9[#All], 31, FALSE), "). " )))</f>
        <v xml:space="preserve">Not discussed on USFS. </v>
      </c>
      <c r="Q440" s="6" t="str">
        <f>IF(D440="No", "Not discussed on USFS. ", IF(VLOOKUP(A440, [1]!Table9[#All], 31, FALSE)="--", "--",  VLOOKUP(A440, [1]!Table9[#All], 32, FALSE)))</f>
        <v xml:space="preserve">Not discussed on USFS. </v>
      </c>
      <c r="R440" s="6" t="str">
        <f>IF(D440="No", "Not discussed on USFS. ", IF(VLOOKUP(A440, [1]!Table9[#All], 31, FALSE)="--", "--", VLOOKUP(A440, [1]!Table9[#All], 33, FALSE)))</f>
        <v xml:space="preserve">Not discussed on USFS. </v>
      </c>
      <c r="S440" s="9" t="s">
        <v>2</v>
      </c>
      <c r="T440" s="8" t="s">
        <v>2</v>
      </c>
      <c r="U440" s="8" t="s">
        <v>2</v>
      </c>
      <c r="V440" s="7" t="s">
        <v>2</v>
      </c>
      <c r="W440" s="6" t="s">
        <v>2</v>
      </c>
      <c r="X440" s="6" t="s">
        <v>2</v>
      </c>
    </row>
    <row r="441" spans="1:24" ht="48" x14ac:dyDescent="0.2">
      <c r="A441" s="20" t="s">
        <v>1935</v>
      </c>
      <c r="B441" s="20" t="str">
        <f>VLOOKUP(A441, [1]!Table9[#All], 2, FALSE)</f>
        <v>Potentilla cristae</v>
      </c>
      <c r="C441" s="18" t="str">
        <f>VLOOKUP(A441, [1]!Table9[#All], 13, FALSE)</f>
        <v>seasonally moist, rocky areas</v>
      </c>
      <c r="D441" s="17" t="str">
        <f>IF(ISNUMBER(SEARCH("1",VLOOKUP(A441, [1]!Table9[#All], 4, FALSE))), "Yes", "No")</f>
        <v>No</v>
      </c>
      <c r="E441" s="16" t="str">
        <f>VLOOKUP(A441, [1]!Table9[#All], 3, FALSE)</f>
        <v>Plant</v>
      </c>
      <c r="F441" s="15" t="str">
        <f>VLOOKUP(A441, [1]!Table9[#All], 26, FALSE)</f>
        <v>Formula</v>
      </c>
      <c r="G441" s="15" t="str">
        <f>IF(D441="No", "--",VLOOKUP(A441, [1]!Table9[#All], 25, FALSE))</f>
        <v>--</v>
      </c>
      <c r="H441" s="14" t="str">
        <f>IF(D441="No", "Not discussed on USFS. ", VLOOKUP(A441, [1]!Table9[#All], 24, FALSE))</f>
        <v xml:space="preserve">Not discussed on USFS. </v>
      </c>
      <c r="I441" s="14" t="str">
        <f>IF(NOT(ISBLANK(#REF!)),  "Pre-activity Survey Required", "")</f>
        <v>Pre-activity Survey Required</v>
      </c>
      <c r="J441" s="13" t="str">
        <f>IF(D441="No", "Not discussed on USFS. ", _xlfn.CONCAT(A441, " (", VLOOKUP(A441, [1]!Table9[#All], 11, FALSE), "; Habitat description: ", C441, ") - Within 1-mi of a CNDDB/SCE/USFS occurrence record (", VLOOKUP(A441, [1]!Table9[#All], 34, FALSE), "). " ))</f>
        <v xml:space="preserve">Not discussed on USFS. </v>
      </c>
      <c r="K441" s="10" t="str">
        <f>IF(D441="No", "-- ", VLOOKUP(A441, [1]!Table9[#All], 35, FALSE))</f>
        <v xml:space="preserve">-- </v>
      </c>
      <c r="L441" s="12" t="str">
        <f>IF(D441="No", "--", VLOOKUP(A441, [1]!Table9[#All], 28, FALSE))</f>
        <v>--</v>
      </c>
      <c r="M441" s="11" t="str">
        <f>IF(D441="No", "Not discussed on USFS. ", _xlfn.CONCAT(A441, " (", VLOOKUP(A441, [1]!Table9[#All], 11, FALSE), "; Habitat description: ", C441, ") - Within 1-mi of a CNDDB/SCE/USFS occurrence record (", VLOOKUP(A441, [1]!Table9[#All], 27, FALSE), "). " ))</f>
        <v xml:space="preserve">Not discussed on USFS. </v>
      </c>
      <c r="N441" s="10" t="str">
        <f>IF(D441="No", "-- ", VLOOKUP(A441, [1]!Table9[#All], 29, FALSE))</f>
        <v xml:space="preserve">-- </v>
      </c>
      <c r="O441" s="10" t="str">
        <f>IF(D441="No", "--", VLOOKUP(A441, [1]!Table9[#All], 30, FALSE))</f>
        <v>--</v>
      </c>
      <c r="P441" s="7" t="str">
        <f>IF(D441="No", "Not discussed on USFS. ", IF(VLOOKUP(A441, [1]!Table9[#All], 31, FALSE)="--", "--",  _xlfn.CONCAT(A441, " (", VLOOKUP(A441, [1]!Table9[#All], 11, FALSE), "; Habitat description: ", C441, ") - Within 1-mi of a CNDDB/SCE/USFS occurrence record (", VLOOKUP(A441, [1]!Table9[#All], 31, FALSE), "). " )))</f>
        <v xml:space="preserve">Not discussed on USFS. </v>
      </c>
      <c r="Q441" s="6" t="str">
        <f>IF(D441="No", "Not discussed on USFS. ", IF(VLOOKUP(A441, [1]!Table9[#All], 31, FALSE)="--", "--",  VLOOKUP(A441, [1]!Table9[#All], 32, FALSE)))</f>
        <v xml:space="preserve">Not discussed on USFS. </v>
      </c>
      <c r="R441" s="6" t="str">
        <f>IF(D441="No", "Not discussed on USFS. ", IF(VLOOKUP(A441, [1]!Table9[#All], 31, FALSE)="--", "--", VLOOKUP(A441, [1]!Table9[#All], 33, FALSE)))</f>
        <v xml:space="preserve">Not discussed on USFS. </v>
      </c>
      <c r="S441" s="9" t="s">
        <v>2</v>
      </c>
      <c r="T441" s="8" t="s">
        <v>2</v>
      </c>
      <c r="U441" s="8" t="s">
        <v>2</v>
      </c>
      <c r="V441" s="7" t="s">
        <v>2</v>
      </c>
      <c r="W441" s="6" t="s">
        <v>2</v>
      </c>
      <c r="X441" s="6" t="s">
        <v>2</v>
      </c>
    </row>
    <row r="442" spans="1:24" ht="48" x14ac:dyDescent="0.2">
      <c r="A442" s="20" t="s">
        <v>1934</v>
      </c>
      <c r="B442" s="20" t="str">
        <f>VLOOKUP(A442, [1]!Table9[#All], 2, FALSE)</f>
        <v>Monardella undulata ssp. crispa</v>
      </c>
      <c r="C442" s="18" t="str">
        <f>VLOOKUP(A442, [1]!Table9[#All], 13, FALSE)</f>
        <v>sandy dunes</v>
      </c>
      <c r="D442" s="17" t="str">
        <f>IF(ISNUMBER(SEARCH("1",VLOOKUP(A442, [1]!Table9[#All], 4, FALSE))), "Yes", "No")</f>
        <v>No</v>
      </c>
      <c r="E442" s="16" t="str">
        <f>VLOOKUP(A442, [1]!Table9[#All], 3, FALSE)</f>
        <v>Plant</v>
      </c>
      <c r="F442" s="15" t="str">
        <f>VLOOKUP(A442, [1]!Table9[#All], 26, FALSE)</f>
        <v>Formula</v>
      </c>
      <c r="G442" s="15" t="str">
        <f>IF(D442="No", "--",VLOOKUP(A442, [1]!Table9[#All], 25, FALSE))</f>
        <v>--</v>
      </c>
      <c r="H442" s="14" t="str">
        <f>IF(D442="No", "Not discussed on USFS. ", VLOOKUP(A442, [1]!Table9[#All], 24, FALSE))</f>
        <v xml:space="preserve">Not discussed on USFS. </v>
      </c>
      <c r="I442" s="14" t="str">
        <f>IF(NOT(ISBLANK(#REF!)),  "Pre-activity Survey Required", "")</f>
        <v>Pre-activity Survey Required</v>
      </c>
      <c r="J442" s="13" t="str">
        <f>IF(D442="No", "Not discussed on USFS. ", _xlfn.CONCAT(A442, " (", VLOOKUP(A442, [1]!Table9[#All], 11, FALSE), "; Habitat description: ", C442, ") - Within 1-mi of a CNDDB/SCE/USFS occurrence record (", VLOOKUP(A442, [1]!Table9[#All], 34, FALSE), "). " ))</f>
        <v xml:space="preserve">Not discussed on USFS. </v>
      </c>
      <c r="K442" s="10" t="str">
        <f>IF(D442="No", "-- ", VLOOKUP(A442, [1]!Table9[#All], 35, FALSE))</f>
        <v xml:space="preserve">-- </v>
      </c>
      <c r="L442" s="12" t="str">
        <f>IF(D442="No", "--", VLOOKUP(A442, [1]!Table9[#All], 28, FALSE))</f>
        <v>--</v>
      </c>
      <c r="M442" s="11" t="str">
        <f>IF(D442="No", "Not discussed on USFS. ", _xlfn.CONCAT(A442, " (", VLOOKUP(A442, [1]!Table9[#All], 11, FALSE), "; Habitat description: ", C442, ") - Within 1-mi of a CNDDB/SCE/USFS occurrence record (", VLOOKUP(A442, [1]!Table9[#All], 27, FALSE), "). " ))</f>
        <v xml:space="preserve">Not discussed on USFS. </v>
      </c>
      <c r="N442" s="10" t="str">
        <f>IF(D442="No", "-- ", VLOOKUP(A442, [1]!Table9[#All], 29, FALSE))</f>
        <v xml:space="preserve">-- </v>
      </c>
      <c r="O442" s="10" t="str">
        <f>IF(D442="No", "--", VLOOKUP(A442, [1]!Table9[#All], 30, FALSE))</f>
        <v>--</v>
      </c>
      <c r="P442" s="7" t="str">
        <f>IF(D442="No", "Not discussed on USFS. ", IF(VLOOKUP(A442, [1]!Table9[#All], 31, FALSE)="--", "--",  _xlfn.CONCAT(A442, " (", VLOOKUP(A442, [1]!Table9[#All], 11, FALSE), "; Habitat description: ", C442, ") - Within 1-mi of a CNDDB/SCE/USFS occurrence record (", VLOOKUP(A442, [1]!Table9[#All], 31, FALSE), "). " )))</f>
        <v xml:space="preserve">Not discussed on USFS. </v>
      </c>
      <c r="Q442" s="6" t="str">
        <f>IF(D442="No", "Not discussed on USFS. ", IF(VLOOKUP(A442, [1]!Table9[#All], 31, FALSE)="--", "--",  VLOOKUP(A442, [1]!Table9[#All], 32, FALSE)))</f>
        <v xml:space="preserve">Not discussed on USFS. </v>
      </c>
      <c r="R442" s="6" t="str">
        <f>IF(D442="No", "Not discussed on USFS. ", IF(VLOOKUP(A442, [1]!Table9[#All], 31, FALSE)="--", "--", VLOOKUP(A442, [1]!Table9[#All], 33, FALSE)))</f>
        <v xml:space="preserve">Not discussed on USFS. </v>
      </c>
      <c r="S442" s="9" t="s">
        <v>2</v>
      </c>
      <c r="T442" s="8" t="s">
        <v>2</v>
      </c>
      <c r="U442" s="8" t="s">
        <v>2</v>
      </c>
      <c r="V442" s="7" t="s">
        <v>2</v>
      </c>
      <c r="W442" s="6" t="s">
        <v>2</v>
      </c>
      <c r="X442" s="6" t="s">
        <v>2</v>
      </c>
    </row>
    <row r="443" spans="1:24" ht="80" x14ac:dyDescent="0.2">
      <c r="A443" s="20" t="s">
        <v>1933</v>
      </c>
      <c r="B443" s="20" t="str">
        <f>VLOOKUP(A443, [1]!Table9[#All], 2, FALSE)</f>
        <v>Toxostoma crissale</v>
      </c>
      <c r="C443" s="18" t="str">
        <f>VLOOKUP(A443, [1]!Table9[#All], 13, FALSE)</f>
        <v xml:space="preserve">dense mesquite thickets along washes, brushy arroyos, shrub-clad canyons, woodlands </v>
      </c>
      <c r="D443" s="17" t="str">
        <f>IF(ISNUMBER(SEARCH("1",VLOOKUP(A443, [1]!Table9[#All], 4, FALSE))), "Yes", "No")</f>
        <v>No</v>
      </c>
      <c r="E443" s="16" t="str">
        <f>VLOOKUP(A443, [1]!Table9[#All], 3, FALSE)</f>
        <v>Bird</v>
      </c>
      <c r="F443" s="15" t="str">
        <f>VLOOKUP(A443, [1]!Table9[#All], 26, FALSE)</f>
        <v>Formula</v>
      </c>
      <c r="G443" s="15" t="str">
        <f>IF(D443="No", "--",VLOOKUP(A443, [1]!Table9[#All], 25, FALSE))</f>
        <v>--</v>
      </c>
      <c r="H443" s="14" t="str">
        <f>IF(D443="No", "Not discussed on USFS. ", VLOOKUP(A443, [1]!Table9[#All], 24, FALSE))</f>
        <v xml:space="preserve">Not discussed on USFS. </v>
      </c>
      <c r="I443" s="14" t="str">
        <f>IF(NOT(ISBLANK(#REF!)),  "Pre-activity Survey Required", "")</f>
        <v>Pre-activity Survey Required</v>
      </c>
      <c r="J443" s="13" t="str">
        <f>IF(D443="No", "Not discussed on USFS. ", _xlfn.CONCAT(A443, " (", VLOOKUP(A443, [1]!Table9[#All], 11, FALSE), "; Habitat description: ", C443, ") - Within 1-mi of a CNDDB/SCE/USFS occurrence record (", VLOOKUP(A443, [1]!Table9[#All], 34, FALSE), "). " ))</f>
        <v xml:space="preserve">Not discussed on USFS. </v>
      </c>
      <c r="K443" s="10" t="str">
        <f>IF(D443="No", "-- ", VLOOKUP(A443, [1]!Table9[#All], 35, FALSE))</f>
        <v xml:space="preserve">-- </v>
      </c>
      <c r="L443" s="12" t="str">
        <f>IF(D443="No", "--", VLOOKUP(A443, [1]!Table9[#All], 28, FALSE))</f>
        <v>--</v>
      </c>
      <c r="M443" s="11" t="str">
        <f>IF(D443="No", "Not discussed on USFS. ", _xlfn.CONCAT(A443, " (", VLOOKUP(A443, [1]!Table9[#All], 11, FALSE), "; Habitat description: ", C443, ") - Within 1-mi of a CNDDB/SCE/USFS occurrence record (", VLOOKUP(A443, [1]!Table9[#All], 27, FALSE), "). " ))</f>
        <v xml:space="preserve">Not discussed on USFS. </v>
      </c>
      <c r="N443" s="10" t="str">
        <f>IF(D443="No", "-- ", VLOOKUP(A443, [1]!Table9[#All], 29, FALSE))</f>
        <v xml:space="preserve">-- </v>
      </c>
      <c r="O443" s="10" t="str">
        <f>IF(D443="No", "--", VLOOKUP(A443, [1]!Table9[#All], 30, FALSE))</f>
        <v>--</v>
      </c>
      <c r="P443" s="7" t="str">
        <f>IF(D443="No", "Not discussed on USFS. ", IF(VLOOKUP(A443, [1]!Table9[#All], 31, FALSE)="--", "--",  _xlfn.CONCAT(A443, " (", VLOOKUP(A443, [1]!Table9[#All], 11, FALSE), "; Habitat description: ", C443, ") - Within 1-mi of a CNDDB/SCE/USFS occurrence record (", VLOOKUP(A443, [1]!Table9[#All], 31, FALSE), "). " )))</f>
        <v xml:space="preserve">Not discussed on USFS. </v>
      </c>
      <c r="Q443" s="6" t="str">
        <f>IF(D443="No", "Not discussed on USFS. ", IF(VLOOKUP(A443, [1]!Table9[#All], 31, FALSE)="--", "--",  VLOOKUP(A443, [1]!Table9[#All], 32, FALSE)))</f>
        <v xml:space="preserve">Not discussed on USFS. </v>
      </c>
      <c r="R443" s="6" t="str">
        <f>IF(D443="No", "Not discussed on USFS. ", IF(VLOOKUP(A443, [1]!Table9[#All], 31, FALSE)="--", "--", VLOOKUP(A443, [1]!Table9[#All], 33, FALSE)))</f>
        <v xml:space="preserve">Not discussed on USFS. </v>
      </c>
      <c r="S443" s="9" t="s">
        <v>2</v>
      </c>
      <c r="T443" s="8" t="s">
        <v>2</v>
      </c>
      <c r="U443" s="8" t="s">
        <v>2</v>
      </c>
      <c r="V443" s="7" t="s">
        <v>2</v>
      </c>
      <c r="W443" s="6" t="s">
        <v>2</v>
      </c>
      <c r="X443" s="6" t="s">
        <v>2</v>
      </c>
    </row>
    <row r="444" spans="1:24" ht="80" x14ac:dyDescent="0.2">
      <c r="A444" s="20" t="s">
        <v>1932</v>
      </c>
      <c r="B444" s="20" t="str">
        <f>VLOOKUP(A444, [1]!Table9[#All], 2, FALSE)</f>
        <v>Bombus crotchii</v>
      </c>
      <c r="C444" s="18" t="str">
        <f>VLOOKUP(A444, [1]!Table9[#All], 13, FALSE)</f>
        <v>grassland and scrub areas; nests underground, often in abandoned rodent dens</v>
      </c>
      <c r="D444" s="17" t="str">
        <f>IF(ISNUMBER(SEARCH("1",VLOOKUP(A444, [1]!Table9[#All], 4, FALSE))), "Yes", "No")</f>
        <v>Yes</v>
      </c>
      <c r="E444" s="16" t="str">
        <f>VLOOKUP(A444, [1]!Table9[#All], 3, FALSE)</f>
        <v>Invertebrate</v>
      </c>
      <c r="F444" s="15" t="str">
        <f>VLOOKUP(A444, [1]!Table9[#All], 26, FALSE)</f>
        <v>Formula</v>
      </c>
      <c r="G444" s="15" t="str">
        <f>IF(D444="No", "--",VLOOKUP(A444, [1]!Table9[#All], 25, FALSE))</f>
        <v>--</v>
      </c>
      <c r="H444" s="14" t="str">
        <f>IF(D444="No", "Not discussed on USFS. ", VLOOKUP(A444, [1]!Table9[#All], 24, FALSE))</f>
        <v xml:space="preserve">No review required. SCE has determined field support for Crotch bumble bee is possible only when the work occurs within an area covered by an LSAA issued by CDFW. </v>
      </c>
      <c r="I444" s="14" t="str">
        <f>IF(NOT(ISBLANK(#REF!)),  "Pre-activity Survey Required", "")</f>
        <v>Pre-activity Survey Required</v>
      </c>
      <c r="J444" s="13" t="str">
        <f>IF(D444="No", "Not discussed on USFS. ", _xlfn.CONCAT(A444, " (", VLOOKUP(A444, [1]!Table9[#All], 11, FALSE), "; Habitat description: ", C444, ") - Within 1-mi of a CNDDB/SCE/USFS occurrence record (", VLOOKUP(A444, [1]!Table9[#All], 34, FALSE), "). " ))</f>
        <v xml:space="preserve">Crotch bumble bee (SCE; Habitat description: grassland and scrub areas; nests underground, often in abandoned rodent dens) - Within 1-mi of a CNDDB/SCE/USFS occurrence record (--). </v>
      </c>
      <c r="K444" s="10" t="str">
        <f>IF(D444="No", "-- ", VLOOKUP(A444, [1]!Table9[#All], 35, FALSE))</f>
        <v>--</v>
      </c>
      <c r="L444" s="12" t="str">
        <f>IF(D444="No", "--", VLOOKUP(A444, [1]!Table9[#All], 28, FALSE))</f>
        <v>--</v>
      </c>
      <c r="M444" s="11" t="str">
        <f>IF(D444="No", "Not discussed on USFS. ", _xlfn.CONCAT(A444, " (", VLOOKUP(A444, [1]!Table9[#All], 11, FALSE), "; Habitat description: ", C444, ") - Within 1-mi of a CNDDB/SCE/USFS occurrence record (", VLOOKUP(A444, [1]!Table9[#All], 27, FALSE), "). " ))</f>
        <v xml:space="preserve">Crotch bumble bee (SCE; Habitat description: grassland and scrub areas; nests underground, often in abandoned rodent dens) - Within 1-mi of a CNDDB/SCE/USFS occurrence record (--). </v>
      </c>
      <c r="N444" s="10" t="str">
        <f>IF(D444="No", "-- ", VLOOKUP(A444, [1]!Table9[#All], 29, FALSE))</f>
        <v>--</v>
      </c>
      <c r="O444" s="10" t="str">
        <f>IF(D444="No", "--", VLOOKUP(A444, [1]!Table9[#All], 30, FALSE))</f>
        <v>--</v>
      </c>
      <c r="P444" s="7" t="str">
        <f>IF(D444="No", "Not discussed on USFS. ", IF(VLOOKUP(A444, [1]!Table9[#All], 31, FALSE)="--", "--",  _xlfn.CONCAT(A444, " (", VLOOKUP(A444, [1]!Table9[#All], 11, FALSE), "; Habitat description: ", C444, ") - Within 1-mi of a CNDDB/SCE/USFS occurrence record (", VLOOKUP(A444, [1]!Table9[#All], 31, FALSE), "). " )))</f>
        <v>--</v>
      </c>
      <c r="Q444" s="6" t="str">
        <f>IF(D444="No", "Not discussed on USFS. ", IF(VLOOKUP(A444, [1]!Table9[#All], 31, FALSE)="--", "--",  VLOOKUP(A444, [1]!Table9[#All], 32, FALSE)))</f>
        <v>--</v>
      </c>
      <c r="R444" s="6" t="str">
        <f>IF(D444="No", "Not discussed on USFS. ", IF(VLOOKUP(A444, [1]!Table9[#All], 31, FALSE)="--", "--", VLOOKUP(A444, [1]!Table9[#All], 33, FALSE)))</f>
        <v>--</v>
      </c>
      <c r="S444" s="9" t="s">
        <v>2</v>
      </c>
      <c r="T444" s="8" t="s">
        <v>2</v>
      </c>
      <c r="U444" s="8" t="s">
        <v>2</v>
      </c>
      <c r="V444" s="7" t="s">
        <v>2</v>
      </c>
      <c r="W444" s="6" t="s">
        <v>2</v>
      </c>
      <c r="X444" s="6" t="s">
        <v>2</v>
      </c>
    </row>
    <row r="445" spans="1:24" ht="64" x14ac:dyDescent="0.2">
      <c r="A445" s="20" t="s">
        <v>1931</v>
      </c>
      <c r="B445" s="20" t="str">
        <f>VLOOKUP(A445, [1]!Table9[#All], 2, FALSE)</f>
        <v>Chylismia claviformis ssp. cruciformis</v>
      </c>
      <c r="C445" s="18" t="str">
        <f>VLOOKUP(A445, [1]!Table9[#All], 13, FALSE)</f>
        <v>scrub</v>
      </c>
      <c r="D445" s="17" t="str">
        <f>IF(ISNUMBER(SEARCH("1",VLOOKUP(A445, [1]!Table9[#All], 4, FALSE))), "Yes", "No")</f>
        <v>No</v>
      </c>
      <c r="E445" s="16" t="str">
        <f>VLOOKUP(A445, [1]!Table9[#All], 3, FALSE)</f>
        <v>Plant</v>
      </c>
      <c r="F445" s="15" t="str">
        <f>VLOOKUP(A445, [1]!Table9[#All], 26, FALSE)</f>
        <v>Formula</v>
      </c>
      <c r="G445" s="15" t="str">
        <f>IF(D445="No", "--",VLOOKUP(A445, [1]!Table9[#All], 25, FALSE))</f>
        <v>--</v>
      </c>
      <c r="H445" s="14" t="str">
        <f>IF(D445="No", "Not discussed on USFS. ", VLOOKUP(A445, [1]!Table9[#All], 24, FALSE))</f>
        <v xml:space="preserve">Not discussed on USFS. </v>
      </c>
      <c r="I445" s="14" t="str">
        <f>IF(NOT(ISBLANK(#REF!)),  "Pre-activity Survey Required", "")</f>
        <v>Pre-activity Survey Required</v>
      </c>
      <c r="J445" s="13" t="str">
        <f>IF(D445="No", "Not discussed on USFS. ", _xlfn.CONCAT(A445, " (", VLOOKUP(A445, [1]!Table9[#All], 11, FALSE), "; Habitat description: ", C445, ") - Within 1-mi of a CNDDB/SCE/USFS occurrence record (", VLOOKUP(A445, [1]!Table9[#All], 34, FALSE), "). " ))</f>
        <v xml:space="preserve">Not discussed on USFS. </v>
      </c>
      <c r="K445" s="10" t="str">
        <f>IF(D445="No", "-- ", VLOOKUP(A445, [1]!Table9[#All], 35, FALSE))</f>
        <v xml:space="preserve">-- </v>
      </c>
      <c r="L445" s="12" t="str">
        <f>IF(D445="No", "--", VLOOKUP(A445, [1]!Table9[#All], 28, FALSE))</f>
        <v>--</v>
      </c>
      <c r="M445" s="11" t="str">
        <f>IF(D445="No", "Not discussed on USFS. ", _xlfn.CONCAT(A445, " (", VLOOKUP(A445, [1]!Table9[#All], 11, FALSE), "; Habitat description: ", C445, ") - Within 1-mi of a CNDDB/SCE/USFS occurrence record (", VLOOKUP(A445, [1]!Table9[#All], 27, FALSE), "). " ))</f>
        <v xml:space="preserve">Not discussed on USFS. </v>
      </c>
      <c r="N445" s="10" t="str">
        <f>IF(D445="No", "-- ", VLOOKUP(A445, [1]!Table9[#All], 29, FALSE))</f>
        <v xml:space="preserve">-- </v>
      </c>
      <c r="O445" s="10" t="str">
        <f>IF(D445="No", "--", VLOOKUP(A445, [1]!Table9[#All], 30, FALSE))</f>
        <v>--</v>
      </c>
      <c r="P445" s="7" t="str">
        <f>IF(D445="No", "Not discussed on USFS. ", IF(VLOOKUP(A445, [1]!Table9[#All], 31, FALSE)="--", "--",  _xlfn.CONCAT(A445, " (", VLOOKUP(A445, [1]!Table9[#All], 11, FALSE), "; Habitat description: ", C445, ") - Within 1-mi of a CNDDB/SCE/USFS occurrence record (", VLOOKUP(A445, [1]!Table9[#All], 31, FALSE), "). " )))</f>
        <v xml:space="preserve">Not discussed on USFS. </v>
      </c>
      <c r="Q445" s="6" t="str">
        <f>IF(D445="No", "Not discussed on USFS. ", IF(VLOOKUP(A445, [1]!Table9[#All], 31, FALSE)="--", "--",  VLOOKUP(A445, [1]!Table9[#All], 32, FALSE)))</f>
        <v xml:space="preserve">Not discussed on USFS. </v>
      </c>
      <c r="R445" s="6" t="str">
        <f>IF(D445="No", "Not discussed on USFS. ", IF(VLOOKUP(A445, [1]!Table9[#All], 31, FALSE)="--", "--", VLOOKUP(A445, [1]!Table9[#All], 33, FALSE)))</f>
        <v xml:space="preserve">Not discussed on USFS. </v>
      </c>
      <c r="S445" s="9" t="s">
        <v>2</v>
      </c>
      <c r="T445" s="8" t="s">
        <v>2</v>
      </c>
      <c r="U445" s="8" t="s">
        <v>2</v>
      </c>
      <c r="V445" s="7" t="s">
        <v>2</v>
      </c>
      <c r="W445" s="6" t="s">
        <v>2</v>
      </c>
      <c r="X445" s="6" t="s">
        <v>2</v>
      </c>
    </row>
    <row r="446" spans="1:24" ht="48" x14ac:dyDescent="0.2">
      <c r="A446" s="20" t="s">
        <v>1930</v>
      </c>
      <c r="B446" s="20" t="str">
        <f>VLOOKUP(A446, [1]!Table9[#All], 2, FALSE)</f>
        <v>Lessingia arachnoidea</v>
      </c>
      <c r="C446" s="18" t="str">
        <f>VLOOKUP(A446, [1]!Table9[#All], 13, FALSE)</f>
        <v>grassland, coastal scrub, chaparral, woodland</v>
      </c>
      <c r="D446" s="17" t="str">
        <f>IF(ISNUMBER(SEARCH("1",VLOOKUP(A446, [1]!Table9[#All], 4, FALSE))), "Yes", "No")</f>
        <v>No</v>
      </c>
      <c r="E446" s="16" t="str">
        <f>VLOOKUP(A446, [1]!Table9[#All], 3, FALSE)</f>
        <v>Plant</v>
      </c>
      <c r="F446" s="15" t="str">
        <f>VLOOKUP(A446, [1]!Table9[#All], 26, FALSE)</f>
        <v>Formula</v>
      </c>
      <c r="G446" s="15" t="str">
        <f>IF(D446="No", "--",VLOOKUP(A446, [1]!Table9[#All], 25, FALSE))</f>
        <v>--</v>
      </c>
      <c r="H446" s="14" t="str">
        <f>IF(D446="No", "Not discussed on USFS. ", VLOOKUP(A446, [1]!Table9[#All], 24, FALSE))</f>
        <v xml:space="preserve">Not discussed on USFS. </v>
      </c>
      <c r="I446" s="14" t="str">
        <f>IF(NOT(ISBLANK(#REF!)),  "Pre-activity Survey Required", "")</f>
        <v>Pre-activity Survey Required</v>
      </c>
      <c r="J446" s="13" t="str">
        <f>IF(D446="No", "Not discussed on USFS. ", _xlfn.CONCAT(A446, " (", VLOOKUP(A446, [1]!Table9[#All], 11, FALSE), "; Habitat description: ", C446, ") - Within 1-mi of a CNDDB/SCE/USFS occurrence record (", VLOOKUP(A446, [1]!Table9[#All], 34, FALSE), "). " ))</f>
        <v xml:space="preserve">Not discussed on USFS. </v>
      </c>
      <c r="K446" s="10" t="str">
        <f>IF(D446="No", "-- ", VLOOKUP(A446, [1]!Table9[#All], 35, FALSE))</f>
        <v xml:space="preserve">-- </v>
      </c>
      <c r="L446" s="12" t="str">
        <f>IF(D446="No", "--", VLOOKUP(A446, [1]!Table9[#All], 28, FALSE))</f>
        <v>--</v>
      </c>
      <c r="M446" s="11" t="str">
        <f>IF(D446="No", "Not discussed on USFS. ", _xlfn.CONCAT(A446, " (", VLOOKUP(A446, [1]!Table9[#All], 11, FALSE), "; Habitat description: ", C446, ") - Within 1-mi of a CNDDB/SCE/USFS occurrence record (", VLOOKUP(A446, [1]!Table9[#All], 27, FALSE), "). " ))</f>
        <v xml:space="preserve">Not discussed on USFS. </v>
      </c>
      <c r="N446" s="10" t="str">
        <f>IF(D446="No", "-- ", VLOOKUP(A446, [1]!Table9[#All], 29, FALSE))</f>
        <v xml:space="preserve">-- </v>
      </c>
      <c r="O446" s="10" t="str">
        <f>IF(D446="No", "--", VLOOKUP(A446, [1]!Table9[#All], 30, FALSE))</f>
        <v>--</v>
      </c>
      <c r="P446" s="7" t="str">
        <f>IF(D446="No", "Not discussed on USFS. ", IF(VLOOKUP(A446, [1]!Table9[#All], 31, FALSE)="--", "--",  _xlfn.CONCAT(A446, " (", VLOOKUP(A446, [1]!Table9[#All], 11, FALSE), "; Habitat description: ", C446, ") - Within 1-mi of a CNDDB/SCE/USFS occurrence record (", VLOOKUP(A446, [1]!Table9[#All], 31, FALSE), "). " )))</f>
        <v xml:space="preserve">Not discussed on USFS. </v>
      </c>
      <c r="Q446" s="6" t="str">
        <f>IF(D446="No", "Not discussed on USFS. ", IF(VLOOKUP(A446, [1]!Table9[#All], 31, FALSE)="--", "--",  VLOOKUP(A446, [1]!Table9[#All], 32, FALSE)))</f>
        <v xml:space="preserve">Not discussed on USFS. </v>
      </c>
      <c r="R446" s="6" t="str">
        <f>IF(D446="No", "Not discussed on USFS. ", IF(VLOOKUP(A446, [1]!Table9[#All], 31, FALSE)="--", "--", VLOOKUP(A446, [1]!Table9[#All], 33, FALSE)))</f>
        <v xml:space="preserve">Not discussed on USFS. </v>
      </c>
      <c r="S446" s="9" t="s">
        <v>2</v>
      </c>
      <c r="T446" s="8" t="s">
        <v>2</v>
      </c>
      <c r="U446" s="8" t="s">
        <v>2</v>
      </c>
      <c r="V446" s="7" t="s">
        <v>2</v>
      </c>
      <c r="W446" s="6" t="s">
        <v>2</v>
      </c>
      <c r="X446" s="6" t="s">
        <v>2</v>
      </c>
    </row>
    <row r="447" spans="1:24" ht="144" x14ac:dyDescent="0.2">
      <c r="A447" s="20" t="s">
        <v>1929</v>
      </c>
      <c r="B447" s="20" t="str">
        <f>VLOOKUP(A447, [1]!Table9[#All], 2, FALSE)</f>
        <v>Sidalcea hickmanii ssp. anomala</v>
      </c>
      <c r="C447" s="18" t="str">
        <f>VLOOKUP(A447, [1]!Table9[#All], 13, FALSE)</f>
        <v>conifer forest</v>
      </c>
      <c r="D447" s="17" t="str">
        <f>IF(ISNUMBER(SEARCH("1",VLOOKUP(A447, [1]!Table9[#All], 4, FALSE))), "Yes", "No")</f>
        <v>Yes</v>
      </c>
      <c r="E447" s="16" t="str">
        <f>VLOOKUP(A447, [1]!Table9[#All], 3, FALSE)</f>
        <v>Plant</v>
      </c>
      <c r="F447" s="15" t="str">
        <f>VLOOKUP(A447, [1]!Table9[#All], 26, FALSE)</f>
        <v>Formula</v>
      </c>
      <c r="G447" s="15" t="str">
        <f>IF(D447="No", "--",VLOOKUP(A447, [1]!Table9[#All], 25, FALSE))</f>
        <v>Work area</v>
      </c>
      <c r="H447" s="14" t="str">
        <f>IF(D447="No", "Not discussed on USFS. ", VLOOKUP(A447, [1]!Table9[#All], 24, FALSE))</f>
        <v>--</v>
      </c>
      <c r="I447" s="14" t="str">
        <f>IF(NOT(ISBLANK(#REF!)),  "Pre-activity Survey Required", "")</f>
        <v>Pre-activity Survey Required</v>
      </c>
      <c r="J447" s="13" t="str">
        <f>IF(D447="No", "Not discussed on USFS. ", _xlfn.CONCAT(A447, " (", VLOOKUP(A447, [1]!Table9[#All], 11, FALSE), "; Habitat description: ", C447, ") - Within 1-mi of a CNDDB/SCE/USFS occurrence record (", VLOOKUP(A447, [1]!Table9[#All], 34, FALSE), "). " ))</f>
        <v xml:space="preserve">Cuesta Pass checkerbloom (SR; FSS; CRPR 1B.2, Blooming Period: May - Jun; Habitat description: conifer forest) - Within 1-mi of a CNDDB/SCE/USFS occurrence record (unsuitable habitat). </v>
      </c>
      <c r="K447" s="10" t="str">
        <f>IF(D447="No", "-- ", VLOOKUP(A447, [1]!Table9[#All], 35, FALSE))</f>
        <v>Standard OMP BMPs.</v>
      </c>
      <c r="L447" s="12" t="str">
        <f>IF(D447="No", "--", VLOOKUP(A447, [1]!Table9[#All], 28, FALSE))</f>
        <v>IIB</v>
      </c>
      <c r="M447" s="11" t="str">
        <f>IF(D447="No", "Not discussed on USFS. ", _xlfn.CONCAT(A447, " (", VLOOKUP(A447, [1]!Table9[#All], 11, FALSE), "; Habitat description: ", C447, ") - Within 1-mi of a CNDDB/SCE/USFS occurrence record (", VLOOKUP(A447, [1]!Table9[#All], 27, FALSE), "). " ))</f>
        <v xml:space="preserve">Cuesta Pass checkerbloom (SR; FSS; CRPR 1B.2, Blooming Period: May - Jun; Habitat description: conifer forest) - Within 1-mi of a CNDDB/SCE/USFS occurrence record (habitat present). </v>
      </c>
      <c r="N447" s="10" t="str">
        <f>IF(D447="No", "-- ", VLOOKUP(A447, [1]!Table9[#All], 29, FALSE))</f>
        <v xml:space="preserve">BE BMP Plant-1(a); 
General Measures and Standard OMP BMPs. </v>
      </c>
      <c r="O447" s="10" t="str">
        <f>IF(D447="No", "--", VLOOKUP(A447, [1]!Table9[#All], 30, FALSE))</f>
        <v xml:space="preserve">Pre-Activity Survey (Cuesta Pass checkerbloom): A biological survey is required. 
State Threatened Plant Avoidance (Cuesta Pass checkerbloom): If Cuesta Pass checkerbloomis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447" s="7" t="str">
        <f>IF(D447="No", "Not discussed on USFS. ", IF(VLOOKUP(A447, [1]!Table9[#All], 31, FALSE)="--", "--",  _xlfn.CONCAT(A447, " (", VLOOKUP(A447, [1]!Table9[#All], 11, FALSE), "; Habitat description: ", C447, ") - Within 1-mi of a CNDDB/SCE/USFS occurrence record (", VLOOKUP(A447, [1]!Table9[#All], 31, FALSE), "). " )))</f>
        <v>--</v>
      </c>
      <c r="Q447" s="6" t="str">
        <f>IF(D447="No", "Not discussed on USFS. ", IF(VLOOKUP(A447, [1]!Table9[#All], 31, FALSE)="--", "--",  VLOOKUP(A447, [1]!Table9[#All], 32, FALSE)))</f>
        <v>--</v>
      </c>
      <c r="R447" s="6" t="str">
        <f>IF(D447="No", "Not discussed on USFS. ", IF(VLOOKUP(A447, [1]!Table9[#All], 31, FALSE)="--", "--", VLOOKUP(A447, [1]!Table9[#All], 33, FALSE)))</f>
        <v>--</v>
      </c>
      <c r="S447" s="9" t="s">
        <v>2</v>
      </c>
      <c r="T447" s="8" t="s">
        <v>2</v>
      </c>
      <c r="U447" s="8" t="s">
        <v>2</v>
      </c>
      <c r="V447" s="7" t="s">
        <v>2</v>
      </c>
      <c r="W447" s="6" t="s">
        <v>2</v>
      </c>
      <c r="X447" s="6" t="s">
        <v>2</v>
      </c>
    </row>
    <row r="448" spans="1:24" ht="64" x14ac:dyDescent="0.2">
      <c r="A448" s="20" t="s">
        <v>1928</v>
      </c>
      <c r="B448" s="20" t="str">
        <f>VLOOKUP(A448, [1]!Table9[#All], 2, FALSE)</f>
        <v>Cirsium occidentale var. lucianum</v>
      </c>
      <c r="C448" s="18" t="str">
        <f>VLOOKUP(A448, [1]!Table9[#All], 13, FALSE)</f>
        <v>chaparral, woodland or forest openings</v>
      </c>
      <c r="D448" s="17" t="str">
        <f>IF(ISNUMBER(SEARCH("1",VLOOKUP(A448, [1]!Table9[#All], 4, FALSE))), "Yes", "No")</f>
        <v>No</v>
      </c>
      <c r="E448" s="16" t="str">
        <f>VLOOKUP(A448, [1]!Table9[#All], 3, FALSE)</f>
        <v>Plant</v>
      </c>
      <c r="F448" s="15" t="str">
        <f>VLOOKUP(A448, [1]!Table9[#All], 26, FALSE)</f>
        <v>Formula</v>
      </c>
      <c r="G448" s="15" t="str">
        <f>IF(D448="No", "--",VLOOKUP(A448, [1]!Table9[#All], 25, FALSE))</f>
        <v>--</v>
      </c>
      <c r="H448" s="14" t="str">
        <f>IF(D448="No", "Not discussed on USFS. ", VLOOKUP(A448, [1]!Table9[#All], 24, FALSE))</f>
        <v xml:space="preserve">Not discussed on USFS. </v>
      </c>
      <c r="I448" s="14" t="str">
        <f>IF(NOT(ISBLANK(#REF!)),  "Pre-activity Survey Required", "")</f>
        <v>Pre-activity Survey Required</v>
      </c>
      <c r="J448" s="13" t="str">
        <f>IF(D448="No", "Not discussed on USFS. ", _xlfn.CONCAT(A448, " (", VLOOKUP(A448, [1]!Table9[#All], 11, FALSE), "; Habitat description: ", C448, ") - Within 1-mi of a CNDDB/SCE/USFS occurrence record (", VLOOKUP(A448, [1]!Table9[#All], 34, FALSE), "). " ))</f>
        <v xml:space="preserve">Not discussed on USFS. </v>
      </c>
      <c r="K448" s="10" t="str">
        <f>IF(D448="No", "-- ", VLOOKUP(A448, [1]!Table9[#All], 35, FALSE))</f>
        <v xml:space="preserve">-- </v>
      </c>
      <c r="L448" s="12" t="str">
        <f>IF(D448="No", "--", VLOOKUP(A448, [1]!Table9[#All], 28, FALSE))</f>
        <v>--</v>
      </c>
      <c r="M448" s="11" t="str">
        <f>IF(D448="No", "Not discussed on USFS. ", _xlfn.CONCAT(A448, " (", VLOOKUP(A448, [1]!Table9[#All], 11, FALSE), "; Habitat description: ", C448, ") - Within 1-mi of a CNDDB/SCE/USFS occurrence record (", VLOOKUP(A448, [1]!Table9[#All], 27, FALSE), "). " ))</f>
        <v xml:space="preserve">Not discussed on USFS. </v>
      </c>
      <c r="N448" s="10" t="str">
        <f>IF(D448="No", "-- ", VLOOKUP(A448, [1]!Table9[#All], 29, FALSE))</f>
        <v xml:space="preserve">-- </v>
      </c>
      <c r="O448" s="10" t="str">
        <f>IF(D448="No", "--", VLOOKUP(A448, [1]!Table9[#All], 30, FALSE))</f>
        <v>--</v>
      </c>
      <c r="P448" s="7" t="str">
        <f>IF(D448="No", "Not discussed on USFS. ", IF(VLOOKUP(A448, [1]!Table9[#All], 31, FALSE)="--", "--",  _xlfn.CONCAT(A448, " (", VLOOKUP(A448, [1]!Table9[#All], 11, FALSE), "; Habitat description: ", C448, ") - Within 1-mi of a CNDDB/SCE/USFS occurrence record (", VLOOKUP(A448, [1]!Table9[#All], 31, FALSE), "). " )))</f>
        <v xml:space="preserve">Not discussed on USFS. </v>
      </c>
      <c r="Q448" s="6" t="str">
        <f>IF(D448="No", "Not discussed on USFS. ", IF(VLOOKUP(A448, [1]!Table9[#All], 31, FALSE)="--", "--",  VLOOKUP(A448, [1]!Table9[#All], 32, FALSE)))</f>
        <v xml:space="preserve">Not discussed on USFS. </v>
      </c>
      <c r="R448" s="6" t="str">
        <f>IF(D448="No", "Not discussed on USFS. ", IF(VLOOKUP(A448, [1]!Table9[#All], 31, FALSE)="--", "--", VLOOKUP(A448, [1]!Table9[#All], 33, FALSE)))</f>
        <v xml:space="preserve">Not discussed on USFS. </v>
      </c>
      <c r="S448" s="9" t="s">
        <v>2</v>
      </c>
      <c r="T448" s="8" t="s">
        <v>2</v>
      </c>
      <c r="U448" s="8" t="s">
        <v>2</v>
      </c>
      <c r="V448" s="7" t="s">
        <v>2</v>
      </c>
      <c r="W448" s="6" t="s">
        <v>2</v>
      </c>
      <c r="X448" s="6" t="s">
        <v>2</v>
      </c>
    </row>
    <row r="449" spans="1:24" ht="48" x14ac:dyDescent="0.2">
      <c r="A449" s="20" t="s">
        <v>1927</v>
      </c>
      <c r="B449" s="20" t="str">
        <f>VLOOKUP(A449, [1]!Table9[#All], 2, FALSE)</f>
        <v>Potentilla uliginosa</v>
      </c>
      <c r="C449" s="18" t="str">
        <f>VLOOKUP(A449, [1]!Table9[#All], 13, FALSE)</f>
        <v>wetlands</v>
      </c>
      <c r="D449" s="17" t="str">
        <f>IF(ISNUMBER(SEARCH("1",VLOOKUP(A449, [1]!Table9[#All], 4, FALSE))), "Yes", "No")</f>
        <v>No</v>
      </c>
      <c r="E449" s="16" t="str">
        <f>VLOOKUP(A449, [1]!Table9[#All], 3, FALSE)</f>
        <v>Plant</v>
      </c>
      <c r="F449" s="15" t="str">
        <f>VLOOKUP(A449, [1]!Table9[#All], 26, FALSE)</f>
        <v>Formula</v>
      </c>
      <c r="G449" s="15" t="str">
        <f>IF(D449="No", "--",VLOOKUP(A449, [1]!Table9[#All], 25, FALSE))</f>
        <v>--</v>
      </c>
      <c r="H449" s="14" t="str">
        <f>IF(D449="No", "Not discussed on USFS. ", VLOOKUP(A449, [1]!Table9[#All], 24, FALSE))</f>
        <v xml:space="preserve">Not discussed on USFS. </v>
      </c>
      <c r="I449" s="14" t="str">
        <f>IF(NOT(ISBLANK(#REF!)),  "Pre-activity Survey Required", "")</f>
        <v>Pre-activity Survey Required</v>
      </c>
      <c r="J449" s="13" t="str">
        <f>IF(D449="No", "Not discussed on USFS. ", _xlfn.CONCAT(A449, " (", VLOOKUP(A449, [1]!Table9[#All], 11, FALSE), "; Habitat description: ", C449, ") - Within 1-mi of a CNDDB/SCE/USFS occurrence record (", VLOOKUP(A449, [1]!Table9[#All], 34, FALSE), "). " ))</f>
        <v xml:space="preserve">Not discussed on USFS. </v>
      </c>
      <c r="K449" s="10" t="str">
        <f>IF(D449="No", "-- ", VLOOKUP(A449, [1]!Table9[#All], 35, FALSE))</f>
        <v xml:space="preserve">-- </v>
      </c>
      <c r="L449" s="12" t="str">
        <f>IF(D449="No", "--", VLOOKUP(A449, [1]!Table9[#All], 28, FALSE))</f>
        <v>--</v>
      </c>
      <c r="M449" s="11" t="str">
        <f>IF(D449="No", "Not discussed on USFS. ", _xlfn.CONCAT(A449, " (", VLOOKUP(A449, [1]!Table9[#All], 11, FALSE), "; Habitat description: ", C449, ") - Within 1-mi of a CNDDB/SCE/USFS occurrence record (", VLOOKUP(A449, [1]!Table9[#All], 27, FALSE), "). " ))</f>
        <v xml:space="preserve">Not discussed on USFS. </v>
      </c>
      <c r="N449" s="10" t="str">
        <f>IF(D449="No", "-- ", VLOOKUP(A449, [1]!Table9[#All], 29, FALSE))</f>
        <v xml:space="preserve">-- </v>
      </c>
      <c r="O449" s="10" t="str">
        <f>IF(D449="No", "--", VLOOKUP(A449, [1]!Table9[#All], 30, FALSE))</f>
        <v>--</v>
      </c>
      <c r="P449" s="7" t="str">
        <f>IF(D449="No", "Not discussed on USFS. ", IF(VLOOKUP(A449, [1]!Table9[#All], 31, FALSE)="--", "--",  _xlfn.CONCAT(A449, " (", VLOOKUP(A449, [1]!Table9[#All], 11, FALSE), "; Habitat description: ", C449, ") - Within 1-mi of a CNDDB/SCE/USFS occurrence record (", VLOOKUP(A449, [1]!Table9[#All], 31, FALSE), "). " )))</f>
        <v xml:space="preserve">Not discussed on USFS. </v>
      </c>
      <c r="Q449" s="6" t="str">
        <f>IF(D449="No", "Not discussed on USFS. ", IF(VLOOKUP(A449, [1]!Table9[#All], 31, FALSE)="--", "--",  VLOOKUP(A449, [1]!Table9[#All], 32, FALSE)))</f>
        <v xml:space="preserve">Not discussed on USFS. </v>
      </c>
      <c r="R449" s="6" t="str">
        <f>IF(D449="No", "Not discussed on USFS. ", IF(VLOOKUP(A449, [1]!Table9[#All], 31, FALSE)="--", "--", VLOOKUP(A449, [1]!Table9[#All], 33, FALSE)))</f>
        <v xml:space="preserve">Not discussed on USFS. </v>
      </c>
      <c r="S449" s="9" t="s">
        <v>2</v>
      </c>
      <c r="T449" s="8" t="s">
        <v>2</v>
      </c>
      <c r="U449" s="8" t="s">
        <v>2</v>
      </c>
      <c r="V449" s="7" t="s">
        <v>2</v>
      </c>
      <c r="W449" s="6" t="s">
        <v>2</v>
      </c>
      <c r="X449" s="6" t="s">
        <v>2</v>
      </c>
    </row>
    <row r="450" spans="1:24" ht="156" x14ac:dyDescent="0.2">
      <c r="A450" s="20" t="s">
        <v>1926</v>
      </c>
      <c r="B450" s="20" t="str">
        <f>VLOOKUP(A450, [1]!Table9[#All], 2, FALSE)</f>
        <v>Draba asterophora var. macrocarpa</v>
      </c>
      <c r="C450" s="18" t="str">
        <f>VLOOKUP(A450, [1]!Table9[#All], 13, FALSE)</f>
        <v>rock crevices, alpine area</v>
      </c>
      <c r="D450" s="17" t="str">
        <f>IF(ISNUMBER(SEARCH("1",VLOOKUP(A450, [1]!Table9[#All], 4, FALSE))), "Yes", "No")</f>
        <v>Yes</v>
      </c>
      <c r="E450" s="16" t="str">
        <f>VLOOKUP(A450, [1]!Table9[#All], 3, FALSE)</f>
        <v>Plant</v>
      </c>
      <c r="F450" s="15" t="str">
        <f>VLOOKUP(A450, [1]!Table9[#All], 26, FALSE)</f>
        <v>Formula</v>
      </c>
      <c r="G450" s="15" t="str">
        <f>IF(D450="No", "--",VLOOKUP(A450, [1]!Table9[#All], 25, FALSE))</f>
        <v>Work area</v>
      </c>
      <c r="H450" s="14" t="str">
        <f>IF(D450="No", "Not discussed on USFS. ", VLOOKUP(A450, [1]!Table9[#All], 24, FALSE))</f>
        <v>--</v>
      </c>
      <c r="I450" s="14" t="str">
        <f>IF(NOT(ISBLANK(#REF!)),  "Pre-activity Survey Required", "")</f>
        <v>Pre-activity Survey Required</v>
      </c>
      <c r="J450" s="13" t="str">
        <f>IF(D450="No", "Not discussed on USFS. ", _xlfn.CONCAT(A450, " (", VLOOKUP(A450, [1]!Table9[#All], 11, FALSE), "; Habitat description: ", C450, ") - Within 1-mi of a CNDDB/SCE/USFS occurrence record (", VLOOKUP(A450, [1]!Table9[#All], 34, FALSE), "). " ))</f>
        <v xml:space="preserve">Cup Lake draba (FSS; CRPR 1B.1, Blooming Period: Jun - Aug; Habitat description: rock crevices, alpine area) - Within 1-mi of a CNDDB/SCE/USFS occurrence record (unsuitable habitat). </v>
      </c>
      <c r="K450" s="10" t="str">
        <f>IF(D450="No", "-- ", VLOOKUP(A450, [1]!Table9[#All], 35, FALSE))</f>
        <v>Standard OMP BMPs.</v>
      </c>
      <c r="L450" s="12" t="str">
        <f>IF(D450="No", "--", VLOOKUP(A450, [1]!Table9[#All], 28, FALSE))</f>
        <v>IIB</v>
      </c>
      <c r="M450" s="11" t="str">
        <f>IF(D450="No", "Not discussed on USFS. ", _xlfn.CONCAT(A450, " (", VLOOKUP(A450, [1]!Table9[#All], 11, FALSE), "; Habitat description: ", C450, ") - Within 1-mi of a CNDDB/SCE/USFS occurrence record (", VLOOKUP(A450, [1]!Table9[#All], 27, FALSE), "). " ))</f>
        <v xml:space="preserve">Cup Lake draba (FSS; CRPR 1B.1, Blooming Period: Jun - Aug; Habitat description: rock crevices, alpine area) - Within 1-mi of a CNDDB/SCE/USFS occurrence record (habitat present). </v>
      </c>
      <c r="N450" s="10" t="str">
        <f>IF(D450="No", "-- ", VLOOKUP(A450, [1]!Table9[#All], 29, FALSE))</f>
        <v xml:space="preserve">BE BMP Plant-1(a)(c-d); 
General Measures and Standard OMP BMPs. </v>
      </c>
      <c r="O450" s="10" t="str">
        <f>IF(D450="No", "--", VLOOKUP(A450, [1]!Table9[#All], 30, FALSE))</f>
        <v xml:space="preserve">Pre-Activity Survey (Cup Lake draba): A biological survey is required. 
FSS Plant Avoidance (Cup Lake draba): If Cup Lake draba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50" s="7" t="str">
        <f>IF(D450="No", "Not discussed on USFS. ", IF(VLOOKUP(A450, [1]!Table9[#All], 31, FALSE)="--", "--",  _xlfn.CONCAT(A450, " (", VLOOKUP(A450, [1]!Table9[#All], 11, FALSE), "; Habitat description: ", C450, ") - Within 1-mi of a CNDDB/SCE/USFS occurrence record (", VLOOKUP(A450, [1]!Table9[#All], 31, FALSE), "). " )))</f>
        <v>--</v>
      </c>
      <c r="Q450" s="6" t="str">
        <f>IF(D450="No", "Not discussed on USFS. ", IF(VLOOKUP(A450, [1]!Table9[#All], 31, FALSE)="--", "--",  VLOOKUP(A450, [1]!Table9[#All], 32, FALSE)))</f>
        <v>--</v>
      </c>
      <c r="R450" s="6" t="str">
        <f>IF(D450="No", "Not discussed on USFS. ", IF(VLOOKUP(A450, [1]!Table9[#All], 31, FALSE)="--", "--", VLOOKUP(A450, [1]!Table9[#All], 33, FALSE)))</f>
        <v>--</v>
      </c>
      <c r="S450" s="9" t="s">
        <v>2</v>
      </c>
      <c r="T450" s="8" t="s">
        <v>2</v>
      </c>
      <c r="U450" s="8" t="s">
        <v>2</v>
      </c>
      <c r="V450" s="7" t="s">
        <v>2</v>
      </c>
      <c r="W450" s="6" t="s">
        <v>2</v>
      </c>
      <c r="X450" s="6" t="s">
        <v>2</v>
      </c>
    </row>
    <row r="451" spans="1:24" ht="48" x14ac:dyDescent="0.2">
      <c r="A451" s="20" t="s">
        <v>1925</v>
      </c>
      <c r="B451" s="20" t="str">
        <f>VLOOKUP(A451, [1]!Table9[#All], 2, FALSE)</f>
        <v>Herissantia crispa</v>
      </c>
      <c r="C451" s="18" t="str">
        <f>VLOOKUP(A451, [1]!Table9[#All], 13, FALSE)</f>
        <v>desert scrub</v>
      </c>
      <c r="D451" s="17" t="str">
        <f>IF(ISNUMBER(SEARCH("1",VLOOKUP(A451, [1]!Table9[#All], 4, FALSE))), "Yes", "No")</f>
        <v>No</v>
      </c>
      <c r="E451" s="16" t="str">
        <f>VLOOKUP(A451, [1]!Table9[#All], 3, FALSE)</f>
        <v>Plant</v>
      </c>
      <c r="F451" s="15" t="str">
        <f>VLOOKUP(A451, [1]!Table9[#All], 26, FALSE)</f>
        <v>Formula</v>
      </c>
      <c r="G451" s="15" t="str">
        <f>IF(D451="No", "--",VLOOKUP(A451, [1]!Table9[#All], 25, FALSE))</f>
        <v>--</v>
      </c>
      <c r="H451" s="14" t="str">
        <f>IF(D451="No", "Not discussed on USFS. ", VLOOKUP(A451, [1]!Table9[#All], 24, FALSE))</f>
        <v xml:space="preserve">Not discussed on USFS. </v>
      </c>
      <c r="I451" s="14" t="str">
        <f>IF(NOT(ISBLANK(#REF!)),  "Pre-activity Survey Required", "")</f>
        <v>Pre-activity Survey Required</v>
      </c>
      <c r="J451" s="13" t="str">
        <f>IF(D451="No", "Not discussed on USFS. ", _xlfn.CONCAT(A451, " (", VLOOKUP(A451, [1]!Table9[#All], 11, FALSE), "; Habitat description: ", C451, ") - Within 1-mi of a CNDDB/SCE/USFS occurrence record (", VLOOKUP(A451, [1]!Table9[#All], 34, FALSE), "). " ))</f>
        <v xml:space="preserve">Not discussed on USFS. </v>
      </c>
      <c r="K451" s="10" t="str">
        <f>IF(D451="No", "-- ", VLOOKUP(A451, [1]!Table9[#All], 35, FALSE))</f>
        <v xml:space="preserve">-- </v>
      </c>
      <c r="L451" s="12" t="str">
        <f>IF(D451="No", "--", VLOOKUP(A451, [1]!Table9[#All], 28, FALSE))</f>
        <v>--</v>
      </c>
      <c r="M451" s="11" t="str">
        <f>IF(D451="No", "Not discussed on USFS. ", _xlfn.CONCAT(A451, " (", VLOOKUP(A451, [1]!Table9[#All], 11, FALSE), "; Habitat description: ", C451, ") - Within 1-mi of a CNDDB/SCE/USFS occurrence record (", VLOOKUP(A451, [1]!Table9[#All], 27, FALSE), "). " ))</f>
        <v xml:space="preserve">Not discussed on USFS. </v>
      </c>
      <c r="N451" s="10" t="str">
        <f>IF(D451="No", "-- ", VLOOKUP(A451, [1]!Table9[#All], 29, FALSE))</f>
        <v xml:space="preserve">-- </v>
      </c>
      <c r="O451" s="10" t="str">
        <f>IF(D451="No", "--", VLOOKUP(A451, [1]!Table9[#All], 30, FALSE))</f>
        <v>--</v>
      </c>
      <c r="P451" s="7" t="str">
        <f>IF(D451="No", "Not discussed on USFS. ", IF(VLOOKUP(A451, [1]!Table9[#All], 31, FALSE)="--", "--",  _xlfn.CONCAT(A451, " (", VLOOKUP(A451, [1]!Table9[#All], 11, FALSE), "; Habitat description: ", C451, ") - Within 1-mi of a CNDDB/SCE/USFS occurrence record (", VLOOKUP(A451, [1]!Table9[#All], 31, FALSE), "). " )))</f>
        <v xml:space="preserve">Not discussed on USFS. </v>
      </c>
      <c r="Q451" s="6" t="str">
        <f>IF(D451="No", "Not discussed on USFS. ", IF(VLOOKUP(A451, [1]!Table9[#All], 31, FALSE)="--", "--",  VLOOKUP(A451, [1]!Table9[#All], 32, FALSE)))</f>
        <v xml:space="preserve">Not discussed on USFS. </v>
      </c>
      <c r="R451" s="6" t="str">
        <f>IF(D451="No", "Not discussed on USFS. ", IF(VLOOKUP(A451, [1]!Table9[#All], 31, FALSE)="--", "--", VLOOKUP(A451, [1]!Table9[#All], 33, FALSE)))</f>
        <v xml:space="preserve">Not discussed on USFS. </v>
      </c>
      <c r="S451" s="9" t="s">
        <v>2</v>
      </c>
      <c r="T451" s="8" t="s">
        <v>2</v>
      </c>
      <c r="U451" s="8" t="s">
        <v>2</v>
      </c>
      <c r="V451" s="7" t="s">
        <v>2</v>
      </c>
      <c r="W451" s="6" t="s">
        <v>2</v>
      </c>
      <c r="X451" s="6" t="s">
        <v>2</v>
      </c>
    </row>
    <row r="452" spans="1:24" ht="64" x14ac:dyDescent="0.2">
      <c r="A452" s="20" t="s">
        <v>1924</v>
      </c>
      <c r="B452" s="20" t="str">
        <f>VLOOKUP(A452, [1]!Table9[#All], 2, FALSE)</f>
        <v>Sphaeralcea grossulariifolia</v>
      </c>
      <c r="C452" s="18" t="str">
        <f>VLOOKUP(A452, [1]!Table9[#All], 13, FALSE)</f>
        <v>dry, volcanic soils</v>
      </c>
      <c r="D452" s="17" t="str">
        <f>IF(ISNUMBER(SEARCH("1",VLOOKUP(A452, [1]!Table9[#All], 4, FALSE))), "Yes", "No")</f>
        <v>No</v>
      </c>
      <c r="E452" s="16" t="str">
        <f>VLOOKUP(A452, [1]!Table9[#All], 3, FALSE)</f>
        <v>Plant</v>
      </c>
      <c r="F452" s="15" t="str">
        <f>VLOOKUP(A452, [1]!Table9[#All], 26, FALSE)</f>
        <v>Formula</v>
      </c>
      <c r="G452" s="15" t="str">
        <f>IF(D452="No", "--",VLOOKUP(A452, [1]!Table9[#All], 25, FALSE))</f>
        <v>--</v>
      </c>
      <c r="H452" s="14" t="str">
        <f>IF(D452="No", "Not discussed on USFS. ", VLOOKUP(A452, [1]!Table9[#All], 24, FALSE))</f>
        <v xml:space="preserve">Not discussed on USFS. </v>
      </c>
      <c r="I452" s="14" t="str">
        <f>IF(NOT(ISBLANK(#REF!)),  "Pre-activity Survey Required", "")</f>
        <v>Pre-activity Survey Required</v>
      </c>
      <c r="J452" s="13" t="str">
        <f>IF(D452="No", "Not discussed on USFS. ", _xlfn.CONCAT(A452, " (", VLOOKUP(A452, [1]!Table9[#All], 11, FALSE), "; Habitat description: ", C452, ") - Within 1-mi of a CNDDB/SCE/USFS occurrence record (", VLOOKUP(A452, [1]!Table9[#All], 34, FALSE), "). " ))</f>
        <v xml:space="preserve">Not discussed on USFS. </v>
      </c>
      <c r="K452" s="10" t="str">
        <f>IF(D452="No", "-- ", VLOOKUP(A452, [1]!Table9[#All], 35, FALSE))</f>
        <v xml:space="preserve">-- </v>
      </c>
      <c r="L452" s="12" t="str">
        <f>IF(D452="No", "--", VLOOKUP(A452, [1]!Table9[#All], 28, FALSE))</f>
        <v>--</v>
      </c>
      <c r="M452" s="11" t="str">
        <f>IF(D452="No", "Not discussed on USFS. ", _xlfn.CONCAT(A452, " (", VLOOKUP(A452, [1]!Table9[#All], 11, FALSE), "; Habitat description: ", C452, ") - Within 1-mi of a CNDDB/SCE/USFS occurrence record (", VLOOKUP(A452, [1]!Table9[#All], 27, FALSE), "). " ))</f>
        <v xml:space="preserve">Not discussed on USFS. </v>
      </c>
      <c r="N452" s="10" t="str">
        <f>IF(D452="No", "-- ", VLOOKUP(A452, [1]!Table9[#All], 29, FALSE))</f>
        <v xml:space="preserve">-- </v>
      </c>
      <c r="O452" s="10" t="str">
        <f>IF(D452="No", "--", VLOOKUP(A452, [1]!Table9[#All], 30, FALSE))</f>
        <v>--</v>
      </c>
      <c r="P452" s="7" t="str">
        <f>IF(D452="No", "Not discussed on USFS. ", IF(VLOOKUP(A452, [1]!Table9[#All], 31, FALSE)="--", "--",  _xlfn.CONCAT(A452, " (", VLOOKUP(A452, [1]!Table9[#All], 11, FALSE), "; Habitat description: ", C452, ") - Within 1-mi of a CNDDB/SCE/USFS occurrence record (", VLOOKUP(A452, [1]!Table9[#All], 31, FALSE), "). " )))</f>
        <v xml:space="preserve">Not discussed on USFS. </v>
      </c>
      <c r="Q452" s="6" t="str">
        <f>IF(D452="No", "Not discussed on USFS. ", IF(VLOOKUP(A452, [1]!Table9[#All], 31, FALSE)="--", "--",  VLOOKUP(A452, [1]!Table9[#All], 32, FALSE)))</f>
        <v xml:space="preserve">Not discussed on USFS. </v>
      </c>
      <c r="R452" s="6" t="str">
        <f>IF(D452="No", "Not discussed on USFS. ", IF(VLOOKUP(A452, [1]!Table9[#All], 31, FALSE)="--", "--", VLOOKUP(A452, [1]!Table9[#All], 33, FALSE)))</f>
        <v xml:space="preserve">Not discussed on USFS. </v>
      </c>
      <c r="S452" s="9" t="s">
        <v>2</v>
      </c>
      <c r="T452" s="8" t="s">
        <v>2</v>
      </c>
      <c r="U452" s="8" t="s">
        <v>2</v>
      </c>
      <c r="V452" s="7" t="s">
        <v>2</v>
      </c>
      <c r="W452" s="6" t="s">
        <v>2</v>
      </c>
      <c r="X452" s="6" t="s">
        <v>2</v>
      </c>
    </row>
    <row r="453" spans="1:24" ht="64" x14ac:dyDescent="0.2">
      <c r="A453" s="20" t="s">
        <v>1923</v>
      </c>
      <c r="B453" s="20" t="str">
        <f>VLOOKUP(A453, [1]!Table9[#All], 2, FALSE)</f>
        <v>Astragalus mohavensis var. hemigyrus</v>
      </c>
      <c r="C453" s="18" t="str">
        <f>VLOOKUP(A453, [1]!Table9[#All], 13, FALSE)</f>
        <v>hillsides, scrub, woodland</v>
      </c>
      <c r="D453" s="17" t="str">
        <f>IF(ISNUMBER(SEARCH("1",VLOOKUP(A453, [1]!Table9[#All], 4, FALSE))), "Yes", "No")</f>
        <v>No</v>
      </c>
      <c r="E453" s="16" t="str">
        <f>VLOOKUP(A453, [1]!Table9[#All], 3, FALSE)</f>
        <v>Plant</v>
      </c>
      <c r="F453" s="15" t="str">
        <f>VLOOKUP(A453, [1]!Table9[#All], 26, FALSE)</f>
        <v>Formula</v>
      </c>
      <c r="G453" s="15" t="str">
        <f>IF(D453="No", "--",VLOOKUP(A453, [1]!Table9[#All], 25, FALSE))</f>
        <v>--</v>
      </c>
      <c r="H453" s="14" t="str">
        <f>IF(D453="No", "Not discussed on USFS. ", VLOOKUP(A453, [1]!Table9[#All], 24, FALSE))</f>
        <v xml:space="preserve">Not discussed on USFS. </v>
      </c>
      <c r="I453" s="14" t="str">
        <f>IF(NOT(ISBLANK(#REF!)),  "Pre-activity Survey Required", "")</f>
        <v>Pre-activity Survey Required</v>
      </c>
      <c r="J453" s="13" t="str">
        <f>IF(D453="No", "Not discussed on USFS. ", _xlfn.CONCAT(A453, " (", VLOOKUP(A453, [1]!Table9[#All], 11, FALSE), "; Habitat description: ", C453, ") - Within 1-mi of a CNDDB/SCE/USFS occurrence record (", VLOOKUP(A453, [1]!Table9[#All], 34, FALSE), "). " ))</f>
        <v xml:space="preserve">Not discussed on USFS. </v>
      </c>
      <c r="K453" s="10" t="str">
        <f>IF(D453="No", "-- ", VLOOKUP(A453, [1]!Table9[#All], 35, FALSE))</f>
        <v xml:space="preserve">-- </v>
      </c>
      <c r="L453" s="12" t="str">
        <f>IF(D453="No", "--", VLOOKUP(A453, [1]!Table9[#All], 28, FALSE))</f>
        <v>--</v>
      </c>
      <c r="M453" s="11" t="str">
        <f>IF(D453="No", "Not discussed on USFS. ", _xlfn.CONCAT(A453, " (", VLOOKUP(A453, [1]!Table9[#All], 11, FALSE), "; Habitat description: ", C453, ") - Within 1-mi of a CNDDB/SCE/USFS occurrence record (", VLOOKUP(A453, [1]!Table9[#All], 27, FALSE), "). " ))</f>
        <v xml:space="preserve">Not discussed on USFS. </v>
      </c>
      <c r="N453" s="10" t="str">
        <f>IF(D453="No", "-- ", VLOOKUP(A453, [1]!Table9[#All], 29, FALSE))</f>
        <v xml:space="preserve">-- </v>
      </c>
      <c r="O453" s="10" t="str">
        <f>IF(D453="No", "--", VLOOKUP(A453, [1]!Table9[#All], 30, FALSE))</f>
        <v>--</v>
      </c>
      <c r="P453" s="7" t="str">
        <f>IF(D453="No", "Not discussed on USFS. ", IF(VLOOKUP(A453, [1]!Table9[#All], 31, FALSE)="--", "--",  _xlfn.CONCAT(A453, " (", VLOOKUP(A453, [1]!Table9[#All], 11, FALSE), "; Habitat description: ", C453, ") - Within 1-mi of a CNDDB/SCE/USFS occurrence record (", VLOOKUP(A453, [1]!Table9[#All], 31, FALSE), "). " )))</f>
        <v xml:space="preserve">Not discussed on USFS. </v>
      </c>
      <c r="Q453" s="6" t="str">
        <f>IF(D453="No", "Not discussed on USFS. ", IF(VLOOKUP(A453, [1]!Table9[#All], 31, FALSE)="--", "--",  VLOOKUP(A453, [1]!Table9[#All], 32, FALSE)))</f>
        <v xml:space="preserve">Not discussed on USFS. </v>
      </c>
      <c r="R453" s="6" t="str">
        <f>IF(D453="No", "Not discussed on USFS. ", IF(VLOOKUP(A453, [1]!Table9[#All], 31, FALSE)="--", "--", VLOOKUP(A453, [1]!Table9[#All], 33, FALSE)))</f>
        <v xml:space="preserve">Not discussed on USFS. </v>
      </c>
      <c r="S453" s="9" t="s">
        <v>2</v>
      </c>
      <c r="T453" s="8" t="s">
        <v>2</v>
      </c>
      <c r="U453" s="8" t="s">
        <v>2</v>
      </c>
      <c r="V453" s="7" t="s">
        <v>2</v>
      </c>
      <c r="W453" s="6" t="s">
        <v>2</v>
      </c>
      <c r="X453" s="6" t="s">
        <v>2</v>
      </c>
    </row>
    <row r="454" spans="1:24" ht="48" x14ac:dyDescent="0.2">
      <c r="A454" s="20" t="s">
        <v>1922</v>
      </c>
      <c r="B454" s="20" t="str">
        <f>VLOOKUP(A454, [1]!Table9[#All], 2, FALSE)</f>
        <v>Opuntia x curvispina</v>
      </c>
      <c r="C454" s="18" t="str">
        <f>VLOOKUP(A454, [1]!Table9[#All], 13, FALSE)</f>
        <v>grassland, chaparral, Joshua-tree woodland</v>
      </c>
      <c r="D454" s="17" t="str">
        <f>IF(ISNUMBER(SEARCH("1",VLOOKUP(A454, [1]!Table9[#All], 4, FALSE))), "Yes", "No")</f>
        <v>No</v>
      </c>
      <c r="E454" s="16" t="str">
        <f>VLOOKUP(A454, [1]!Table9[#All], 3, FALSE)</f>
        <v>Plant</v>
      </c>
      <c r="F454" s="15" t="str">
        <f>VLOOKUP(A454, [1]!Table9[#All], 26, FALSE)</f>
        <v>Formula</v>
      </c>
      <c r="G454" s="15" t="str">
        <f>IF(D454="No", "--",VLOOKUP(A454, [1]!Table9[#All], 25, FALSE))</f>
        <v>--</v>
      </c>
      <c r="H454" s="14" t="str">
        <f>IF(D454="No", "Not discussed on USFS. ", VLOOKUP(A454, [1]!Table9[#All], 24, FALSE))</f>
        <v xml:space="preserve">Not discussed on USFS. </v>
      </c>
      <c r="I454" s="14" t="str">
        <f>IF(NOT(ISBLANK(#REF!)),  "Pre-activity Survey Required", "")</f>
        <v>Pre-activity Survey Required</v>
      </c>
      <c r="J454" s="13" t="str">
        <f>IF(D454="No", "Not discussed on USFS. ", _xlfn.CONCAT(A454, " (", VLOOKUP(A454, [1]!Table9[#All], 11, FALSE), "; Habitat description: ", C454, ") - Within 1-mi of a CNDDB/SCE/USFS occurrence record (", VLOOKUP(A454, [1]!Table9[#All], 34, FALSE), "). " ))</f>
        <v xml:space="preserve">Not discussed on USFS. </v>
      </c>
      <c r="K454" s="10" t="str">
        <f>IF(D454="No", "-- ", VLOOKUP(A454, [1]!Table9[#All], 35, FALSE))</f>
        <v xml:space="preserve">-- </v>
      </c>
      <c r="L454" s="12" t="str">
        <f>IF(D454="No", "--", VLOOKUP(A454, [1]!Table9[#All], 28, FALSE))</f>
        <v>--</v>
      </c>
      <c r="M454" s="11" t="str">
        <f>IF(D454="No", "Not discussed on USFS. ", _xlfn.CONCAT(A454, " (", VLOOKUP(A454, [1]!Table9[#All], 11, FALSE), "; Habitat description: ", C454, ") - Within 1-mi of a CNDDB/SCE/USFS occurrence record (", VLOOKUP(A454, [1]!Table9[#All], 27, FALSE), "). " ))</f>
        <v xml:space="preserve">Not discussed on USFS. </v>
      </c>
      <c r="N454" s="10" t="str">
        <f>IF(D454="No", "-- ", VLOOKUP(A454, [1]!Table9[#All], 29, FALSE))</f>
        <v xml:space="preserve">-- </v>
      </c>
      <c r="O454" s="10" t="str">
        <f>IF(D454="No", "--", VLOOKUP(A454, [1]!Table9[#All], 30, FALSE))</f>
        <v>--</v>
      </c>
      <c r="P454" s="7" t="str">
        <f>IF(D454="No", "Not discussed on USFS. ", IF(VLOOKUP(A454, [1]!Table9[#All], 31, FALSE)="--", "--",  _xlfn.CONCAT(A454, " (", VLOOKUP(A454, [1]!Table9[#All], 11, FALSE), "; Habitat description: ", C454, ") - Within 1-mi of a CNDDB/SCE/USFS occurrence record (", VLOOKUP(A454, [1]!Table9[#All], 31, FALSE), "). " )))</f>
        <v xml:space="preserve">Not discussed on USFS. </v>
      </c>
      <c r="Q454" s="6" t="str">
        <f>IF(D454="No", "Not discussed on USFS. ", IF(VLOOKUP(A454, [1]!Table9[#All], 31, FALSE)="--", "--",  VLOOKUP(A454, [1]!Table9[#All], 32, FALSE)))</f>
        <v xml:space="preserve">Not discussed on USFS. </v>
      </c>
      <c r="R454" s="6" t="str">
        <f>IF(D454="No", "Not discussed on USFS. ", IF(VLOOKUP(A454, [1]!Table9[#All], 31, FALSE)="--", "--", VLOOKUP(A454, [1]!Table9[#All], 33, FALSE)))</f>
        <v xml:space="preserve">Not discussed on USFS. </v>
      </c>
      <c r="S454" s="9" t="s">
        <v>2</v>
      </c>
      <c r="T454" s="8" t="s">
        <v>2</v>
      </c>
      <c r="U454" s="8" t="s">
        <v>2</v>
      </c>
      <c r="V454" s="7" t="s">
        <v>2</v>
      </c>
      <c r="W454" s="6" t="s">
        <v>2</v>
      </c>
      <c r="X454" s="6" t="s">
        <v>2</v>
      </c>
    </row>
    <row r="455" spans="1:24" ht="168" x14ac:dyDescent="0.2">
      <c r="A455" s="20" t="s">
        <v>1921</v>
      </c>
      <c r="B455" s="20" t="str">
        <f>VLOOKUP(A455, [1]!Table9[#All], 2, FALSE)</f>
        <v>Eriogonum ovalifolium var. vineum</v>
      </c>
      <c r="C455" s="18" t="str">
        <f>VLOOKUP(A455, [1]!Table9[#All], 13, FALSE)</f>
        <v>gravel or rocks</v>
      </c>
      <c r="D455" s="17" t="str">
        <f>IF(ISNUMBER(SEARCH("1",VLOOKUP(A455, [1]!Table9[#All], 4, FALSE))), "Yes", "No")</f>
        <v>Yes</v>
      </c>
      <c r="E455" s="16" t="str">
        <f>VLOOKUP(A455, [1]!Table9[#All], 3, FALSE)</f>
        <v>Plant</v>
      </c>
      <c r="F455" s="15" t="str">
        <f>VLOOKUP(A455, [1]!Table9[#All], 26, FALSE)</f>
        <v>Formula</v>
      </c>
      <c r="G455" s="15" t="str">
        <f>IF(D455="No", "--",VLOOKUP(A455, [1]!Table9[#All], 25, FALSE))</f>
        <v>Work area</v>
      </c>
      <c r="H455" s="14" t="str">
        <f>IF(D455="No", "Not discussed on USFS. ", VLOOKUP(A455, [1]!Table9[#All], 24, FALSE))</f>
        <v>--</v>
      </c>
      <c r="I455" s="14" t="str">
        <f>IF(NOT(ISBLANK(#REF!)),  "Pre-activity Survey Required", "")</f>
        <v>Pre-activity Survey Required</v>
      </c>
      <c r="J455" s="13" t="str">
        <f>IF(D455="No", "Not discussed on USFS. ", _xlfn.CONCAT(A455, " (", VLOOKUP(A455, [1]!Table9[#All], 11, FALSE), "; Habitat description: ", C455, ") - Within 1-mi of a CNDDB/SCE/USFS occurrence record (", VLOOKUP(A455, [1]!Table9[#All], 34, FALSE), "). " ))</f>
        <v xml:space="preserve">Cushenbury buckwheat (FE; CRPR 1B.1, Blooming Period: May - Jun; Habitat description: gravel or rocks) - Within 1-mi of a CNDDB/SCE/USFS occurrence record (unsuitable habitat). </v>
      </c>
      <c r="K455" s="10" t="str">
        <f>IF(D455="No", "-- ", VLOOKUP(A455, [1]!Table9[#All], 35, FALSE))</f>
        <v xml:space="preserve">RPM Plant 1; 
Standard OMP BMPs. </v>
      </c>
      <c r="L455" s="12" t="str">
        <f>IF(D455="No", "--", VLOOKUP(A455, [1]!Table9[#All], 28, FALSE))</f>
        <v>IIB</v>
      </c>
      <c r="M455" s="11" t="str">
        <f>IF(D455="No", "Not discussed on USFS. ", _xlfn.CONCAT(A455, " (", VLOOKUP(A455, [1]!Table9[#All], 11, FALSE), "; Habitat description: ", C455, ") - Within 1-mi of a CNDDB/SCE/USFS occurrence record (", VLOOKUP(A455, [1]!Table9[#All], 27, FALSE), "). " ))</f>
        <v xml:space="preserve">Cushenbury buckwheat (FE; CRPR 1B.1, Blooming Period: May - Jun; Habitat description: gravel or rocks) - Within 1-mi of a CNDDB/SCE/USFS occurrence record (habitat present). </v>
      </c>
      <c r="N455" s="10" t="str">
        <f>IF(D455="No", "-- ", VLOOKUP(A455, [1]!Table9[#All], 29, FALSE))</f>
        <v xml:space="preserve">RPM Plant-1-4; 
General Measures and Standard OMP BMPs. </v>
      </c>
      <c r="O455" s="10" t="str">
        <f>IF(D455="No", "--", VLOOKUP(A455, [1]!Table9[#All], 30, FALSE))</f>
        <v xml:space="preserve">Rare Plant Survey and Avoidance (Cushenbury buckwheat): A qualified botanist will conduct a rare plant survey for Cushenbury buckwheat within blooming season, verified by a reference population. All federally-listed plants within 100 feet of the work area will be flagged for avoidance. Coordination with Environmental Services Department will be required if full avoidance cannot be achieved. 
Schedule Limitation (Cushenbury buckwheat): Schedule all work in the year rare plant surveys are conducted. Work can occur only after rare plant surveys occur. If work gets delayed for a subsequent year, contact Environmental Services Department. 
General Measures and Standard OMP BMPs. </v>
      </c>
      <c r="P455" s="7" t="str">
        <f>IF(D455="No", "Not discussed on USFS. ", IF(VLOOKUP(A455, [1]!Table9[#All], 31, FALSE)="--", "--",  _xlfn.CONCAT(A455, " (", VLOOKUP(A455, [1]!Table9[#All], 11, FALSE), "; Habitat description: ", C455, ") - Within 1-mi of a CNDDB/SCE/USFS occurrence record (", VLOOKUP(A455, [1]!Table9[#All], 31, FALSE), "). " )))</f>
        <v>--</v>
      </c>
      <c r="Q455" s="6" t="str">
        <f>IF(D455="No", "Not discussed on USFS. ", IF(VLOOKUP(A455, [1]!Table9[#All], 31, FALSE)="--", "--",  VLOOKUP(A455, [1]!Table9[#All], 32, FALSE)))</f>
        <v>--</v>
      </c>
      <c r="R455" s="6" t="str">
        <f>IF(D455="No", "Not discussed on USFS. ", IF(VLOOKUP(A455, [1]!Table9[#All], 31, FALSE)="--", "--", VLOOKUP(A455, [1]!Table9[#All], 33, FALSE)))</f>
        <v>--</v>
      </c>
      <c r="S455" s="9" t="s">
        <v>2</v>
      </c>
      <c r="T455" s="8" t="s">
        <v>2</v>
      </c>
      <c r="U455" s="8" t="s">
        <v>2</v>
      </c>
      <c r="V455" s="7" t="s">
        <v>2</v>
      </c>
      <c r="W455" s="6" t="s">
        <v>2</v>
      </c>
      <c r="X455" s="6" t="s">
        <v>2</v>
      </c>
    </row>
    <row r="456" spans="1:24" ht="168" x14ac:dyDescent="0.2">
      <c r="A456" s="20" t="s">
        <v>1920</v>
      </c>
      <c r="B456" s="20" t="str">
        <f>VLOOKUP(A456, [1]!Table9[#All], 2, FALSE)</f>
        <v>Astragalus albens</v>
      </c>
      <c r="C456" s="18" t="str">
        <f>VLOOKUP(A456, [1]!Table9[#All], 13, FALSE)</f>
        <v>rocky slopes and washes in creosote scrub, joshua/pinyon/juniper woodland</v>
      </c>
      <c r="D456" s="17" t="str">
        <f>IF(ISNUMBER(SEARCH("1",VLOOKUP(A456, [1]!Table9[#All], 4, FALSE))), "Yes", "No")</f>
        <v>Yes</v>
      </c>
      <c r="E456" s="16" t="str">
        <f>VLOOKUP(A456, [1]!Table9[#All], 3, FALSE)</f>
        <v>Plant</v>
      </c>
      <c r="F456" s="15" t="str">
        <f>VLOOKUP(A456, [1]!Table9[#All], 26, FALSE)</f>
        <v>Formula</v>
      </c>
      <c r="G456" s="15" t="str">
        <f>IF(D456="No", "--",VLOOKUP(A456, [1]!Table9[#All], 25, FALSE))</f>
        <v>Work area</v>
      </c>
      <c r="H456" s="14" t="str">
        <f>IF(D456="No", "Not discussed on USFS. ", VLOOKUP(A456, [1]!Table9[#All], 24, FALSE))</f>
        <v>--</v>
      </c>
      <c r="I456" s="14" t="str">
        <f>IF(NOT(ISBLANK(#REF!)),  "Pre-activity Survey Required", "")</f>
        <v>Pre-activity Survey Required</v>
      </c>
      <c r="J456" s="13" t="str">
        <f>IF(D456="No", "Not discussed on USFS. ", _xlfn.CONCAT(A456, " (", VLOOKUP(A456, [1]!Table9[#All], 11, FALSE), "; Habitat description: ", C456, ") - Within 1-mi of a CNDDB/SCE/USFS occurrence record (", VLOOKUP(A456, [1]!Table9[#All], 34, FALSE), "). " ))</f>
        <v xml:space="preserve">Cushenbury milk-vetch (FE; CRPR 1B.1, Blooming Period: Mar - May; Habitat description: rocky slopes and washes in creosote scrub, joshua/pinyon/juniper woodland) - Within 1-mi of a CNDDB/SCE/USFS occurrence record (unsuitable habitat). </v>
      </c>
      <c r="K456" s="10" t="str">
        <f>IF(D456="No", "-- ", VLOOKUP(A456, [1]!Table9[#All], 35, FALSE))</f>
        <v xml:space="preserve">RPM Plant 1; 
Standard OMP BMPs. </v>
      </c>
      <c r="L456" s="12" t="str">
        <f>IF(D456="No", "--", VLOOKUP(A456, [1]!Table9[#All], 28, FALSE))</f>
        <v>IIB</v>
      </c>
      <c r="M456" s="11" t="str">
        <f>IF(D456="No", "Not discussed on USFS. ", _xlfn.CONCAT(A456, " (", VLOOKUP(A456, [1]!Table9[#All], 11, FALSE), "; Habitat description: ", C456, ") - Within 1-mi of a CNDDB/SCE/USFS occurrence record (", VLOOKUP(A456, [1]!Table9[#All], 27, FALSE), "). " ))</f>
        <v xml:space="preserve">Cushenbury milk-vetch (FE; CRPR 1B.1, Blooming Period: Mar - May; Habitat description: rocky slopes and washes in creosote scrub, joshua/pinyon/juniper woodland) - Within 1-mi of a CNDDB/SCE/USFS occurrence record (habitat present). </v>
      </c>
      <c r="N456" s="10" t="str">
        <f>IF(D456="No", "-- ", VLOOKUP(A456, [1]!Table9[#All], 29, FALSE))</f>
        <v xml:space="preserve">RPM Plant-1-4; 
General Measures and Standard OMP BMPs. </v>
      </c>
      <c r="O456" s="10" t="str">
        <f>IF(D456="No", "--", VLOOKUP(A456, [1]!Table9[#All], 30, FALSE))</f>
        <v xml:space="preserve">Rare Plant Survey and Avoidance (Cushenbury milk-vetch): A qualified botanist will conduct a rare plant survey for Cushenbury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(Cushenbury milk-vetch): Schedule all work in the year rare plant surveys are conducted. Work can occur only after rare plant surveys occur. If work gets delayed for a subsequent year, contact Environmental Services Department. 
General Measures and Standard OMP BMPs. </v>
      </c>
      <c r="P456" s="7" t="str">
        <f>IF(D456="No", "Not discussed on USFS. ", IF(VLOOKUP(A456, [1]!Table9[#All], 31, FALSE)="--", "--",  _xlfn.CONCAT(A456, " (", VLOOKUP(A456, [1]!Table9[#All], 11, FALSE), "; Habitat description: ", C456, ") - Within 1-mi of a CNDDB/SCE/USFS occurrence record (", VLOOKUP(A456, [1]!Table9[#All], 31, FALSE), "). " )))</f>
        <v>--</v>
      </c>
      <c r="Q456" s="6" t="str">
        <f>IF(D456="No", "Not discussed on USFS. ", IF(VLOOKUP(A456, [1]!Table9[#All], 31, FALSE)="--", "--",  VLOOKUP(A456, [1]!Table9[#All], 32, FALSE)))</f>
        <v>--</v>
      </c>
      <c r="R456" s="6" t="str">
        <f>IF(D456="No", "Not discussed on USFS. ", IF(VLOOKUP(A456, [1]!Table9[#All], 31, FALSE)="--", "--", VLOOKUP(A456, [1]!Table9[#All], 33, FALSE)))</f>
        <v>--</v>
      </c>
      <c r="S456" s="9" t="s">
        <v>2</v>
      </c>
      <c r="T456" s="8" t="s">
        <v>2</v>
      </c>
      <c r="U456" s="8" t="s">
        <v>2</v>
      </c>
      <c r="V456" s="7" t="s">
        <v>2</v>
      </c>
      <c r="W456" s="6" t="s">
        <v>2</v>
      </c>
      <c r="X456" s="6" t="s">
        <v>2</v>
      </c>
    </row>
    <row r="457" spans="1:24" ht="168" x14ac:dyDescent="0.2">
      <c r="A457" s="20" t="s">
        <v>1919</v>
      </c>
      <c r="B457" s="20" t="str">
        <f>VLOOKUP(A457, [1]!Table9[#All], 2, FALSE)</f>
        <v>Acanthoscyphus parishii var goodmaniana</v>
      </c>
      <c r="C457" s="18" t="str">
        <f>VLOOKUP(A457, [1]!Table9[#All], 13, FALSE)</f>
        <v>slopes, ridges, talus piles, and alluvial benches, in pinyon, juniper, and oak woodland, and chaparral</v>
      </c>
      <c r="D457" s="17" t="str">
        <f>IF(ISNUMBER(SEARCH("1",VLOOKUP(A457, [1]!Table9[#All], 4, FALSE))), "Yes", "No")</f>
        <v>Yes</v>
      </c>
      <c r="E457" s="16" t="str">
        <f>VLOOKUP(A457, [1]!Table9[#All], 3, FALSE)</f>
        <v>Plant</v>
      </c>
      <c r="F457" s="15" t="str">
        <f>VLOOKUP(A457, [1]!Table9[#All], 26, FALSE)</f>
        <v>Formula</v>
      </c>
      <c r="G457" s="15" t="str">
        <f>IF(D457="No", "--",VLOOKUP(A457, [1]!Table9[#All], 25, FALSE))</f>
        <v>Work area</v>
      </c>
      <c r="H457" s="14" t="str">
        <f>IF(D457="No", "Not discussed on USFS. ", VLOOKUP(A457, [1]!Table9[#All], 24, FALSE))</f>
        <v>--</v>
      </c>
      <c r="I457" s="14" t="str">
        <f>IF(NOT(ISBLANK(#REF!)),  "Pre-activity Survey Required", "")</f>
        <v>Pre-activity Survey Required</v>
      </c>
      <c r="J457" s="13" t="str">
        <f>IF(D457="No", "Not discussed on USFS. ", _xlfn.CONCAT(A457, " (", VLOOKUP(A457, [1]!Table9[#All], 11, FALSE), "; Habitat description: ", C457, ") - Within 1-mi of a CNDDB/SCE/USFS occurrence record (", VLOOKUP(A457, [1]!Table9[#All], 34, FALSE), "). " ))</f>
        <v xml:space="preserve">Cushenbury oxytheca (FE; CRPR 1B.1, Blooming Period: May - Sep; Habitat description: slopes, ridges, talus piles, and alluvial benches, in pinyon, juniper, and oak woodland, and chaparral) - Within 1-mi of a CNDDB/SCE/USFS occurrence record (unsuitable habitat). </v>
      </c>
      <c r="K457" s="10" t="str">
        <f>IF(D457="No", "-- ", VLOOKUP(A457, [1]!Table9[#All], 35, FALSE))</f>
        <v xml:space="preserve">RPM Plant 1; 
Standard OMP BMPs. </v>
      </c>
      <c r="L457" s="12" t="str">
        <f>IF(D457="No", "--", VLOOKUP(A457, [1]!Table9[#All], 28, FALSE))</f>
        <v>IIB</v>
      </c>
      <c r="M457" s="11" t="str">
        <f>IF(D457="No", "Not discussed on USFS. ", _xlfn.CONCAT(A457, " (", VLOOKUP(A457, [1]!Table9[#All], 11, FALSE), "; Habitat description: ", C457, ") - Within 1-mi of a CNDDB/SCE/USFS occurrence record (", VLOOKUP(A457, [1]!Table9[#All], 27, FALSE), "). " ))</f>
        <v xml:space="preserve">Cushenbury oxytheca (FE; CRPR 1B.1, Blooming Period: May - Sep; Habitat description: slopes, ridges, talus piles, and alluvial benches, in pinyon, juniper, and oak woodland, and chaparral) - Within 1-mi of a CNDDB/SCE/USFS occurrence record (habitat present). </v>
      </c>
      <c r="N457" s="10" t="str">
        <f>IF(D457="No", "-- ", VLOOKUP(A457, [1]!Table9[#All], 29, FALSE))</f>
        <v xml:space="preserve">RPM Plant-1-4; 
General Measures and Standard OMP BMPs. </v>
      </c>
      <c r="O457" s="10" t="str">
        <f>IF(D457="No", "--", VLOOKUP(A457, [1]!Table9[#All], 30, FALSE))</f>
        <v xml:space="preserve">Rare Plant Survey and Avoidance (Cushenbury oxytheca): A qualified botanist will conduct a rare plant survey for Cushenbury oxytheca within blooming season, verified by a reference population. All federally-listed plants within 100 feet of the work area will be flagged for avoidance. Coordination with Environmental Services Department will be required if full avoidance cannot be achieved. 
Schedule Limitation (Cushenbury oxytheca): Schedule all work in the year rare plant surveys are conducted. Work can occur only after rare plant surveys occur. If work gets delayed for a subsequent year, contact Environmental Services Department. 
General Measures and Standard OMP BMPs. </v>
      </c>
      <c r="P457" s="7" t="str">
        <f>IF(D457="No", "Not discussed on USFS. ", IF(VLOOKUP(A457, [1]!Table9[#All], 31, FALSE)="--", "--",  _xlfn.CONCAT(A457, " (", VLOOKUP(A457, [1]!Table9[#All], 11, FALSE), "; Habitat description: ", C457, ") - Within 1-mi of a CNDDB/SCE/USFS occurrence record (", VLOOKUP(A457, [1]!Table9[#All], 31, FALSE), "). " )))</f>
        <v>--</v>
      </c>
      <c r="Q457" s="6" t="str">
        <f>IF(D457="No", "Not discussed on USFS. ", IF(VLOOKUP(A457, [1]!Table9[#All], 31, FALSE)="--", "--",  VLOOKUP(A457, [1]!Table9[#All], 32, FALSE)))</f>
        <v>--</v>
      </c>
      <c r="R457" s="6" t="str">
        <f>IF(D457="No", "Not discussed on USFS. ", IF(VLOOKUP(A457, [1]!Table9[#All], 31, FALSE)="--", "--", VLOOKUP(A457, [1]!Table9[#All], 33, FALSE)))</f>
        <v>--</v>
      </c>
      <c r="S457" s="9" t="s">
        <v>2</v>
      </c>
      <c r="T457" s="8" t="s">
        <v>2</v>
      </c>
      <c r="U457" s="8" t="s">
        <v>2</v>
      </c>
      <c r="V457" s="7" t="s">
        <v>2</v>
      </c>
      <c r="W457" s="6" t="s">
        <v>2</v>
      </c>
      <c r="X457" s="6" t="s">
        <v>2</v>
      </c>
    </row>
    <row r="458" spans="1:24" ht="48" x14ac:dyDescent="0.2">
      <c r="A458" s="20" t="s">
        <v>1918</v>
      </c>
      <c r="B458" s="20" t="str">
        <f>VLOOKUP(A458, [1]!Table9[#All], 2, FALSE)</f>
        <v>Rosa woodsii var. glabrata</v>
      </c>
      <c r="C458" s="18" t="str">
        <f>VLOOKUP(A458, [1]!Table9[#All], 13, FALSE)</f>
        <v>desert springs</v>
      </c>
      <c r="D458" s="17" t="str">
        <f>IF(ISNUMBER(SEARCH("1",VLOOKUP(A458, [1]!Table9[#All], 4, FALSE))), "Yes", "No")</f>
        <v>No</v>
      </c>
      <c r="E458" s="16" t="str">
        <f>VLOOKUP(A458, [1]!Table9[#All], 3, FALSE)</f>
        <v>Plant</v>
      </c>
      <c r="F458" s="15" t="str">
        <f>VLOOKUP(A458, [1]!Table9[#All], 26, FALSE)</f>
        <v>Formula</v>
      </c>
      <c r="G458" s="15" t="str">
        <f>IF(D458="No", "--",VLOOKUP(A458, [1]!Table9[#All], 25, FALSE))</f>
        <v>--</v>
      </c>
      <c r="H458" s="14" t="str">
        <f>IF(D458="No", "Not discussed on USFS. ", VLOOKUP(A458, [1]!Table9[#All], 24, FALSE))</f>
        <v xml:space="preserve">Not discussed on USFS. </v>
      </c>
      <c r="I458" s="14" t="str">
        <f>IF(NOT(ISBLANK(#REF!)),  "Pre-activity Survey Required", "")</f>
        <v>Pre-activity Survey Required</v>
      </c>
      <c r="J458" s="13" t="str">
        <f>IF(D458="No", "Not discussed on USFS. ", _xlfn.CONCAT(A458, " (", VLOOKUP(A458, [1]!Table9[#All], 11, FALSE), "; Habitat description: ", C458, ") - Within 1-mi of a CNDDB/SCE/USFS occurrence record (", VLOOKUP(A458, [1]!Table9[#All], 34, FALSE), "). " ))</f>
        <v xml:space="preserve">Not discussed on USFS. </v>
      </c>
      <c r="K458" s="10" t="str">
        <f>IF(D458="No", "-- ", VLOOKUP(A458, [1]!Table9[#All], 35, FALSE))</f>
        <v xml:space="preserve">-- </v>
      </c>
      <c r="L458" s="12" t="str">
        <f>IF(D458="No", "--", VLOOKUP(A458, [1]!Table9[#All], 28, FALSE))</f>
        <v>--</v>
      </c>
      <c r="M458" s="11" t="str">
        <f>IF(D458="No", "Not discussed on USFS. ", _xlfn.CONCAT(A458, " (", VLOOKUP(A458, [1]!Table9[#All], 11, FALSE), "; Habitat description: ", C458, ") - Within 1-mi of a CNDDB/SCE/USFS occurrence record (", VLOOKUP(A458, [1]!Table9[#All], 27, FALSE), "). " ))</f>
        <v xml:space="preserve">Not discussed on USFS. </v>
      </c>
      <c r="N458" s="10" t="str">
        <f>IF(D458="No", "-- ", VLOOKUP(A458, [1]!Table9[#All], 29, FALSE))</f>
        <v xml:space="preserve">-- </v>
      </c>
      <c r="O458" s="10" t="str">
        <f>IF(D458="No", "--", VLOOKUP(A458, [1]!Table9[#All], 30, FALSE))</f>
        <v>--</v>
      </c>
      <c r="P458" s="7" t="str">
        <f>IF(D458="No", "Not discussed on USFS. ", IF(VLOOKUP(A458, [1]!Table9[#All], 31, FALSE)="--", "--",  _xlfn.CONCAT(A458, " (", VLOOKUP(A458, [1]!Table9[#All], 11, FALSE), "; Habitat description: ", C458, ") - Within 1-mi of a CNDDB/SCE/USFS occurrence record (", VLOOKUP(A458, [1]!Table9[#All], 31, FALSE), "). " )))</f>
        <v xml:space="preserve">Not discussed on USFS. </v>
      </c>
      <c r="Q458" s="6" t="str">
        <f>IF(D458="No", "Not discussed on USFS. ", IF(VLOOKUP(A458, [1]!Table9[#All], 31, FALSE)="--", "--",  VLOOKUP(A458, [1]!Table9[#All], 32, FALSE)))</f>
        <v xml:space="preserve">Not discussed on USFS. </v>
      </c>
      <c r="R458" s="6" t="str">
        <f>IF(D458="No", "Not discussed on USFS. ", IF(VLOOKUP(A458, [1]!Table9[#All], 31, FALSE)="--", "--", VLOOKUP(A458, [1]!Table9[#All], 33, FALSE)))</f>
        <v xml:space="preserve">Not discussed on USFS. </v>
      </c>
      <c r="S458" s="9" t="s">
        <v>2</v>
      </c>
      <c r="T458" s="8" t="s">
        <v>2</v>
      </c>
      <c r="U458" s="8" t="s">
        <v>2</v>
      </c>
      <c r="V458" s="7" t="s">
        <v>2</v>
      </c>
      <c r="W458" s="6" t="s">
        <v>2</v>
      </c>
      <c r="X458" s="6" t="s">
        <v>2</v>
      </c>
    </row>
    <row r="459" spans="1:24" ht="48" x14ac:dyDescent="0.2">
      <c r="A459" s="20" t="s">
        <v>1917</v>
      </c>
      <c r="B459" s="20" t="str">
        <f>VLOOKUP(A459, [1]!Table9[#All], 2, FALSE)</f>
        <v>Townsendia condensata</v>
      </c>
      <c r="C459" s="18" t="str">
        <f>VLOOKUP(A459, [1]!Table9[#All], 13, FALSE)</f>
        <v>gravelly slopes</v>
      </c>
      <c r="D459" s="17" t="str">
        <f>IF(ISNUMBER(SEARCH("1",VLOOKUP(A459, [1]!Table9[#All], 4, FALSE))), "Yes", "No")</f>
        <v>No</v>
      </c>
      <c r="E459" s="16" t="str">
        <f>VLOOKUP(A459, [1]!Table9[#All], 3, FALSE)</f>
        <v>Plant</v>
      </c>
      <c r="F459" s="15" t="str">
        <f>VLOOKUP(A459, [1]!Table9[#All], 26, FALSE)</f>
        <v>Formula</v>
      </c>
      <c r="G459" s="15" t="str">
        <f>IF(D459="No", "--",VLOOKUP(A459, [1]!Table9[#All], 25, FALSE))</f>
        <v>--</v>
      </c>
      <c r="H459" s="14" t="str">
        <f>IF(D459="No", "Not discussed on USFS. ", VLOOKUP(A459, [1]!Table9[#All], 24, FALSE))</f>
        <v xml:space="preserve">Not discussed on USFS. </v>
      </c>
      <c r="I459" s="14" t="str">
        <f>IF(NOT(ISBLANK(#REF!)),  "Pre-activity Survey Required", "")</f>
        <v>Pre-activity Survey Required</v>
      </c>
      <c r="J459" s="13" t="str">
        <f>IF(D459="No", "Not discussed on USFS. ", _xlfn.CONCAT(A459, " (", VLOOKUP(A459, [1]!Table9[#All], 11, FALSE), "; Habitat description: ", C459, ") - Within 1-mi of a CNDDB/SCE/USFS occurrence record (", VLOOKUP(A459, [1]!Table9[#All], 34, FALSE), "). " ))</f>
        <v xml:space="preserve">Not discussed on USFS. </v>
      </c>
      <c r="K459" s="10" t="str">
        <f>IF(D459="No", "-- ", VLOOKUP(A459, [1]!Table9[#All], 35, FALSE))</f>
        <v xml:space="preserve">-- </v>
      </c>
      <c r="L459" s="12" t="str">
        <f>IF(D459="No", "--", VLOOKUP(A459, [1]!Table9[#All], 28, FALSE))</f>
        <v>--</v>
      </c>
      <c r="M459" s="11" t="str">
        <f>IF(D459="No", "Not discussed on USFS. ", _xlfn.CONCAT(A459, " (", VLOOKUP(A459, [1]!Table9[#All], 11, FALSE), "; Habitat description: ", C459, ") - Within 1-mi of a CNDDB/SCE/USFS occurrence record (", VLOOKUP(A459, [1]!Table9[#All], 27, FALSE), "). " ))</f>
        <v xml:space="preserve">Not discussed on USFS. </v>
      </c>
      <c r="N459" s="10" t="str">
        <f>IF(D459="No", "-- ", VLOOKUP(A459, [1]!Table9[#All], 29, FALSE))</f>
        <v xml:space="preserve">-- </v>
      </c>
      <c r="O459" s="10" t="str">
        <f>IF(D459="No", "--", VLOOKUP(A459, [1]!Table9[#All], 30, FALSE))</f>
        <v>--</v>
      </c>
      <c r="P459" s="7" t="str">
        <f>IF(D459="No", "Not discussed on USFS. ", IF(VLOOKUP(A459, [1]!Table9[#All], 31, FALSE)="--", "--",  _xlfn.CONCAT(A459, " (", VLOOKUP(A459, [1]!Table9[#All], 11, FALSE), "; Habitat description: ", C459, ") - Within 1-mi of a CNDDB/SCE/USFS occurrence record (", VLOOKUP(A459, [1]!Table9[#All], 31, FALSE), "). " )))</f>
        <v xml:space="preserve">Not discussed on USFS. </v>
      </c>
      <c r="Q459" s="6" t="str">
        <f>IF(D459="No", "Not discussed on USFS. ", IF(VLOOKUP(A459, [1]!Table9[#All], 31, FALSE)="--", "--",  VLOOKUP(A459, [1]!Table9[#All], 32, FALSE)))</f>
        <v xml:space="preserve">Not discussed on USFS. </v>
      </c>
      <c r="R459" s="6" t="str">
        <f>IF(D459="No", "Not discussed on USFS. ", IF(VLOOKUP(A459, [1]!Table9[#All], 31, FALSE)="--", "--", VLOOKUP(A459, [1]!Table9[#All], 33, FALSE)))</f>
        <v xml:space="preserve">Not discussed on USFS. </v>
      </c>
      <c r="S459" s="9" t="s">
        <v>2</v>
      </c>
      <c r="T459" s="8" t="s">
        <v>2</v>
      </c>
      <c r="U459" s="8" t="s">
        <v>2</v>
      </c>
      <c r="V459" s="7" t="s">
        <v>2</v>
      </c>
      <c r="W459" s="6" t="s">
        <v>2</v>
      </c>
      <c r="X459" s="6" t="s">
        <v>2</v>
      </c>
    </row>
    <row r="460" spans="1:24" ht="80" x14ac:dyDescent="0.2">
      <c r="A460" s="20" t="s">
        <v>1916</v>
      </c>
      <c r="B460" s="20" t="str">
        <f>VLOOKUP(A460, [1]!Table9[#All], 2, FALSE)</f>
        <v>Diplacus cusickioides</v>
      </c>
      <c r="C460" s="18" t="str">
        <f>VLOOKUP(A460, [1]!Table9[#All], 13, FALSE)</f>
        <v>lava formations, steep slopes, roadsides, and washes in sagebrush and coniferous forest</v>
      </c>
      <c r="D460" s="17" t="str">
        <f>IF(ISNUMBER(SEARCH("1",VLOOKUP(A460, [1]!Table9[#All], 4, FALSE))), "Yes", "No")</f>
        <v>No</v>
      </c>
      <c r="E460" s="16" t="str">
        <f>VLOOKUP(A460, [1]!Table9[#All], 3, FALSE)</f>
        <v>Plant</v>
      </c>
      <c r="F460" s="15" t="str">
        <f>VLOOKUP(A460, [1]!Table9[#All], 26, FALSE)</f>
        <v>Formula</v>
      </c>
      <c r="G460" s="15" t="str">
        <f>IF(D460="No", "--",VLOOKUP(A460, [1]!Table9[#All], 25, FALSE))</f>
        <v>--</v>
      </c>
      <c r="H460" s="14" t="str">
        <f>IF(D460="No", "Not discussed on USFS. ", VLOOKUP(A460, [1]!Table9[#All], 24, FALSE))</f>
        <v xml:space="preserve">Not discussed on USFS. </v>
      </c>
      <c r="I460" s="14" t="str">
        <f>IF(NOT(ISBLANK(#REF!)),  "Pre-activity Survey Required", "")</f>
        <v>Pre-activity Survey Required</v>
      </c>
      <c r="J460" s="13" t="str">
        <f>IF(D460="No", "Not discussed on USFS. ", _xlfn.CONCAT(A460, " (", VLOOKUP(A460, [1]!Table9[#All], 11, FALSE), "; Habitat description: ", C460, ") - Within 1-mi of a CNDDB/SCE/USFS occurrence record (", VLOOKUP(A460, [1]!Table9[#All], 34, FALSE), "). " ))</f>
        <v xml:space="preserve">Not discussed on USFS. </v>
      </c>
      <c r="K460" s="10" t="str">
        <f>IF(D460="No", "-- ", VLOOKUP(A460, [1]!Table9[#All], 35, FALSE))</f>
        <v xml:space="preserve">-- </v>
      </c>
      <c r="L460" s="12" t="str">
        <f>IF(D460="No", "--", VLOOKUP(A460, [1]!Table9[#All], 28, FALSE))</f>
        <v>--</v>
      </c>
      <c r="M460" s="11" t="str">
        <f>IF(D460="No", "Not discussed on USFS. ", _xlfn.CONCAT(A460, " (", VLOOKUP(A460, [1]!Table9[#All], 11, FALSE), "; Habitat description: ", C460, ") - Within 1-mi of a CNDDB/SCE/USFS occurrence record (", VLOOKUP(A460, [1]!Table9[#All], 27, FALSE), "). " ))</f>
        <v xml:space="preserve">Not discussed on USFS. </v>
      </c>
      <c r="N460" s="10" t="str">
        <f>IF(D460="No", "-- ", VLOOKUP(A460, [1]!Table9[#All], 29, FALSE))</f>
        <v xml:space="preserve">-- </v>
      </c>
      <c r="O460" s="10" t="str">
        <f>IF(D460="No", "--", VLOOKUP(A460, [1]!Table9[#All], 30, FALSE))</f>
        <v>--</v>
      </c>
      <c r="P460" s="7" t="str">
        <f>IF(D460="No", "Not discussed on USFS. ", IF(VLOOKUP(A460, [1]!Table9[#All], 31, FALSE)="--", "--",  _xlfn.CONCAT(A460, " (", VLOOKUP(A460, [1]!Table9[#All], 11, FALSE), "; Habitat description: ", C460, ") - Within 1-mi of a CNDDB/SCE/USFS occurrence record (", VLOOKUP(A460, [1]!Table9[#All], 31, FALSE), "). " )))</f>
        <v xml:space="preserve">Not discussed on USFS. </v>
      </c>
      <c r="Q460" s="6" t="str">
        <f>IF(D460="No", "Not discussed on USFS. ", IF(VLOOKUP(A460, [1]!Table9[#All], 31, FALSE)="--", "--",  VLOOKUP(A460, [1]!Table9[#All], 32, FALSE)))</f>
        <v xml:space="preserve">Not discussed on USFS. </v>
      </c>
      <c r="R460" s="6" t="str">
        <f>IF(D460="No", "Not discussed on USFS. ", IF(VLOOKUP(A460, [1]!Table9[#All], 31, FALSE)="--", "--", VLOOKUP(A460, [1]!Table9[#All], 33, FALSE)))</f>
        <v xml:space="preserve">Not discussed on USFS. </v>
      </c>
      <c r="S460" s="9" t="s">
        <v>2</v>
      </c>
      <c r="T460" s="8" t="s">
        <v>2</v>
      </c>
      <c r="U460" s="8" t="s">
        <v>2</v>
      </c>
      <c r="V460" s="7" t="s">
        <v>2</v>
      </c>
      <c r="W460" s="6" t="s">
        <v>2</v>
      </c>
      <c r="X460" s="6" t="s">
        <v>2</v>
      </c>
    </row>
    <row r="461" spans="1:24" ht="64" x14ac:dyDescent="0.2">
      <c r="A461" s="20" t="s">
        <v>1915</v>
      </c>
      <c r="B461" s="20" t="str">
        <f>VLOOKUP(A461, [1]!Table9[#All], 2, FALSE)</f>
        <v>Anemone multifida var. multifida</v>
      </c>
      <c r="C461" s="18" t="str">
        <f>VLOOKUP(A461, [1]!Table9[#All], 13, FALSE)</f>
        <v>open, gravelly or rocky slopes</v>
      </c>
      <c r="D461" s="17" t="str">
        <f>IF(ISNUMBER(SEARCH("1",VLOOKUP(A461, [1]!Table9[#All], 4, FALSE))), "Yes", "No")</f>
        <v>No</v>
      </c>
      <c r="E461" s="16" t="str">
        <f>VLOOKUP(A461, [1]!Table9[#All], 3, FALSE)</f>
        <v>Plant</v>
      </c>
      <c r="F461" s="15" t="str">
        <f>VLOOKUP(A461, [1]!Table9[#All], 26, FALSE)</f>
        <v>Formula</v>
      </c>
      <c r="G461" s="15" t="str">
        <f>IF(D461="No", "--",VLOOKUP(A461, [1]!Table9[#All], 25, FALSE))</f>
        <v>--</v>
      </c>
      <c r="H461" s="14" t="str">
        <f>IF(D461="No", "Not discussed on USFS. ", VLOOKUP(A461, [1]!Table9[#All], 24, FALSE))</f>
        <v xml:space="preserve">Not discussed on USFS. </v>
      </c>
      <c r="I461" s="14" t="str">
        <f>IF(NOT(ISBLANK(#REF!)),  "Pre-activity Survey Required", "")</f>
        <v>Pre-activity Survey Required</v>
      </c>
      <c r="J461" s="13" t="str">
        <f>IF(D461="No", "Not discussed on USFS. ", _xlfn.CONCAT(A461, " (", VLOOKUP(A461, [1]!Table9[#All], 11, FALSE), "; Habitat description: ", C461, ") - Within 1-mi of a CNDDB/SCE/USFS occurrence record (", VLOOKUP(A461, [1]!Table9[#All], 34, FALSE), "). " ))</f>
        <v xml:space="preserve">Not discussed on USFS. </v>
      </c>
      <c r="K461" s="10" t="str">
        <f>IF(D461="No", "-- ", VLOOKUP(A461, [1]!Table9[#All], 35, FALSE))</f>
        <v xml:space="preserve">-- </v>
      </c>
      <c r="L461" s="12" t="str">
        <f>IF(D461="No", "--", VLOOKUP(A461, [1]!Table9[#All], 28, FALSE))</f>
        <v>--</v>
      </c>
      <c r="M461" s="11" t="str">
        <f>IF(D461="No", "Not discussed on USFS. ", _xlfn.CONCAT(A461, " (", VLOOKUP(A461, [1]!Table9[#All], 11, FALSE), "; Habitat description: ", C461, ") - Within 1-mi of a CNDDB/SCE/USFS occurrence record (", VLOOKUP(A461, [1]!Table9[#All], 27, FALSE), "). " ))</f>
        <v xml:space="preserve">Not discussed on USFS. </v>
      </c>
      <c r="N461" s="10" t="str">
        <f>IF(D461="No", "-- ", VLOOKUP(A461, [1]!Table9[#All], 29, FALSE))</f>
        <v xml:space="preserve">-- </v>
      </c>
      <c r="O461" s="10" t="str">
        <f>IF(D461="No", "--", VLOOKUP(A461, [1]!Table9[#All], 30, FALSE))</f>
        <v>--</v>
      </c>
      <c r="P461" s="7" t="str">
        <f>IF(D461="No", "Not discussed on USFS. ", IF(VLOOKUP(A461, [1]!Table9[#All], 31, FALSE)="--", "--",  _xlfn.CONCAT(A461, " (", VLOOKUP(A461, [1]!Table9[#All], 11, FALSE), "; Habitat description: ", C461, ") - Within 1-mi of a CNDDB/SCE/USFS occurrence record (", VLOOKUP(A461, [1]!Table9[#All], 31, FALSE), "). " )))</f>
        <v xml:space="preserve">Not discussed on USFS. </v>
      </c>
      <c r="Q461" s="6" t="str">
        <f>IF(D461="No", "Not discussed on USFS. ", IF(VLOOKUP(A461, [1]!Table9[#All], 31, FALSE)="--", "--",  VLOOKUP(A461, [1]!Table9[#All], 32, FALSE)))</f>
        <v xml:space="preserve">Not discussed on USFS. </v>
      </c>
      <c r="R461" s="6" t="str">
        <f>IF(D461="No", "Not discussed on USFS. ", IF(VLOOKUP(A461, [1]!Table9[#All], 31, FALSE)="--", "--", VLOOKUP(A461, [1]!Table9[#All], 33, FALSE)))</f>
        <v xml:space="preserve">Not discussed on USFS. </v>
      </c>
      <c r="S461" s="9" t="s">
        <v>2</v>
      </c>
      <c r="T461" s="8" t="s">
        <v>2</v>
      </c>
      <c r="U461" s="8" t="s">
        <v>2</v>
      </c>
      <c r="V461" s="7" t="s">
        <v>2</v>
      </c>
      <c r="W461" s="6" t="s">
        <v>2</v>
      </c>
      <c r="X461" s="6" t="s">
        <v>2</v>
      </c>
    </row>
    <row r="462" spans="1:24" ht="48" x14ac:dyDescent="0.2">
      <c r="A462" s="20" t="s">
        <v>1914</v>
      </c>
      <c r="B462" s="20" t="str">
        <f>VLOOKUP(A462, [1]!Table9[#All], 2, FALSE)</f>
        <v>Sidalcea multifida</v>
      </c>
      <c r="C462" s="18" t="str">
        <f>VLOOKUP(A462, [1]!Table9[#All], 13, FALSE)</f>
        <v>dry places, scrub, conifer forest</v>
      </c>
      <c r="D462" s="17" t="str">
        <f>IF(ISNUMBER(SEARCH("1",VLOOKUP(A462, [1]!Table9[#All], 4, FALSE))), "Yes", "No")</f>
        <v>No</v>
      </c>
      <c r="E462" s="16" t="str">
        <f>VLOOKUP(A462, [1]!Table9[#All], 3, FALSE)</f>
        <v>Plant</v>
      </c>
      <c r="F462" s="15" t="str">
        <f>VLOOKUP(A462, [1]!Table9[#All], 26, FALSE)</f>
        <v>Formula</v>
      </c>
      <c r="G462" s="15" t="str">
        <f>IF(D462="No", "--",VLOOKUP(A462, [1]!Table9[#All], 25, FALSE))</f>
        <v>--</v>
      </c>
      <c r="H462" s="14" t="str">
        <f>IF(D462="No", "Not discussed on USFS. ", VLOOKUP(A462, [1]!Table9[#All], 24, FALSE))</f>
        <v xml:space="preserve">Not discussed on USFS. </v>
      </c>
      <c r="I462" s="14" t="str">
        <f>IF(NOT(ISBLANK(#REF!)),  "Pre-activity Survey Required", "")</f>
        <v>Pre-activity Survey Required</v>
      </c>
      <c r="J462" s="13" t="str">
        <f>IF(D462="No", "Not discussed on USFS. ", _xlfn.CONCAT(A462, " (", VLOOKUP(A462, [1]!Table9[#All], 11, FALSE), "; Habitat description: ", C462, ") - Within 1-mi of a CNDDB/SCE/USFS occurrence record (", VLOOKUP(A462, [1]!Table9[#All], 34, FALSE), "). " ))</f>
        <v xml:space="preserve">Not discussed on USFS. </v>
      </c>
      <c r="K462" s="10" t="str">
        <f>IF(D462="No", "-- ", VLOOKUP(A462, [1]!Table9[#All], 35, FALSE))</f>
        <v xml:space="preserve">-- </v>
      </c>
      <c r="L462" s="12" t="str">
        <f>IF(D462="No", "--", VLOOKUP(A462, [1]!Table9[#All], 28, FALSE))</f>
        <v>--</v>
      </c>
      <c r="M462" s="11" t="str">
        <f>IF(D462="No", "Not discussed on USFS. ", _xlfn.CONCAT(A462, " (", VLOOKUP(A462, [1]!Table9[#All], 11, FALSE), "; Habitat description: ", C462, ") - Within 1-mi of a CNDDB/SCE/USFS occurrence record (", VLOOKUP(A462, [1]!Table9[#All], 27, FALSE), "). " ))</f>
        <v xml:space="preserve">Not discussed on USFS. </v>
      </c>
      <c r="N462" s="10" t="str">
        <f>IF(D462="No", "-- ", VLOOKUP(A462, [1]!Table9[#All], 29, FALSE))</f>
        <v xml:space="preserve">-- </v>
      </c>
      <c r="O462" s="10" t="str">
        <f>IF(D462="No", "--", VLOOKUP(A462, [1]!Table9[#All], 30, FALSE))</f>
        <v>--</v>
      </c>
      <c r="P462" s="7" t="str">
        <f>IF(D462="No", "Not discussed on USFS. ", IF(VLOOKUP(A462, [1]!Table9[#All], 31, FALSE)="--", "--",  _xlfn.CONCAT(A462, " (", VLOOKUP(A462, [1]!Table9[#All], 11, FALSE), "; Habitat description: ", C462, ") - Within 1-mi of a CNDDB/SCE/USFS occurrence record (", VLOOKUP(A462, [1]!Table9[#All], 31, FALSE), "). " )))</f>
        <v xml:space="preserve">Not discussed on USFS. </v>
      </c>
      <c r="Q462" s="6" t="str">
        <f>IF(D462="No", "Not discussed on USFS. ", IF(VLOOKUP(A462, [1]!Table9[#All], 31, FALSE)="--", "--",  VLOOKUP(A462, [1]!Table9[#All], 32, FALSE)))</f>
        <v xml:space="preserve">Not discussed on USFS. </v>
      </c>
      <c r="R462" s="6" t="str">
        <f>IF(D462="No", "Not discussed on USFS. ", IF(VLOOKUP(A462, [1]!Table9[#All], 31, FALSE)="--", "--", VLOOKUP(A462, [1]!Table9[#All], 33, FALSE)))</f>
        <v xml:space="preserve">Not discussed on USFS. </v>
      </c>
      <c r="S462" s="9" t="s">
        <v>2</v>
      </c>
      <c r="T462" s="8" t="s">
        <v>2</v>
      </c>
      <c r="U462" s="8" t="s">
        <v>2</v>
      </c>
      <c r="V462" s="7" t="s">
        <v>2</v>
      </c>
      <c r="W462" s="6" t="s">
        <v>2</v>
      </c>
      <c r="X462" s="6" t="s">
        <v>2</v>
      </c>
    </row>
    <row r="463" spans="1:24" ht="156" x14ac:dyDescent="0.2">
      <c r="A463" s="20" t="s">
        <v>1913</v>
      </c>
      <c r="B463" s="20" t="str">
        <f>VLOOKUP(A463, [1]!Table9[#All], 2, FALSE)</f>
        <v>Hesperocyparis stephensonii</v>
      </c>
      <c r="C463" s="18" t="str">
        <f>VLOOKUP(A463, [1]!Table9[#All], 13, FALSE)</f>
        <v>chaparral</v>
      </c>
      <c r="D463" s="17" t="str">
        <f>IF(ISNUMBER(SEARCH("1",VLOOKUP(A463, [1]!Table9[#All], 4, FALSE))), "Yes", "No")</f>
        <v>Yes</v>
      </c>
      <c r="E463" s="16" t="str">
        <f>VLOOKUP(A463, [1]!Table9[#All], 3, FALSE)</f>
        <v>Plant</v>
      </c>
      <c r="F463" s="15" t="str">
        <f>VLOOKUP(A463, [1]!Table9[#All], 26, FALSE)</f>
        <v>Formula</v>
      </c>
      <c r="G463" s="15" t="str">
        <f>IF(D463="No", "--",VLOOKUP(A463, [1]!Table9[#All], 25, FALSE))</f>
        <v>Work area</v>
      </c>
      <c r="H463" s="14" t="str">
        <f>IF(D463="No", "Not discussed on USFS. ", VLOOKUP(A463, [1]!Table9[#All], 24, FALSE))</f>
        <v>--</v>
      </c>
      <c r="I463" s="14" t="str">
        <f>IF(NOT(ISBLANK(#REF!)),  "Pre-activity Survey Required", "")</f>
        <v>Pre-activity Survey Required</v>
      </c>
      <c r="J463" s="13" t="str">
        <f>IF(D463="No", "Not discussed on USFS. ", _xlfn.CONCAT(A463, " (", VLOOKUP(A463, [1]!Table9[#All], 11, FALSE), "; Habitat description: ", C463, ") - Within 1-mi of a CNDDB/SCE/USFS occurrence record (", VLOOKUP(A463, [1]!Table9[#All], 34, FALSE), "). " ))</f>
        <v xml:space="preserve">Cuyamaca cypress (FSS; CRPR 1B.1; Habitat description: chaparral) - Within 1-mi of a CNDDB/SCE/USFS occurrence record (unsuitable habitat). </v>
      </c>
      <c r="K463" s="10" t="str">
        <f>IF(D463="No", "-- ", VLOOKUP(A463, [1]!Table9[#All], 35, FALSE))</f>
        <v>Standard OMP BMPs.</v>
      </c>
      <c r="L463" s="12" t="str">
        <f>IF(D463="No", "--", VLOOKUP(A463, [1]!Table9[#All], 28, FALSE))</f>
        <v>IIB</v>
      </c>
      <c r="M463" s="11" t="str">
        <f>IF(D463="No", "Not discussed on USFS. ", _xlfn.CONCAT(A463, " (", VLOOKUP(A463, [1]!Table9[#All], 11, FALSE), "; Habitat description: ", C463, ") - Within 1-mi of a CNDDB/SCE/USFS occurrence record (", VLOOKUP(A463, [1]!Table9[#All], 27, FALSE), "). " ))</f>
        <v xml:space="preserve">Cuyamaca cypress (FSS; CRPR 1B.1; Habitat description: chaparral) - Within 1-mi of a CNDDB/SCE/USFS occurrence record (habitat present). </v>
      </c>
      <c r="N463" s="10" t="str">
        <f>IF(D463="No", "-- ", VLOOKUP(A463, [1]!Table9[#All], 29, FALSE))</f>
        <v xml:space="preserve">BE BMP Plant-1(a)(c-d); 
General Measures and Standard OMP BMPs. </v>
      </c>
      <c r="O463" s="10" t="str">
        <f>IF(D463="No", "--", VLOOKUP(A463, [1]!Table9[#All], 30, FALSE))</f>
        <v xml:space="preserve">Pre-Activity Survey (Cuyamaca cypress): A biological survey is required. 
FSS Plant Avoidance (Cuyamaca cypress): If Cuyamaca cypress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63" s="7" t="str">
        <f>IF(D463="No", "Not discussed on USFS. ", IF(VLOOKUP(A463, [1]!Table9[#All], 31, FALSE)="--", "--",  _xlfn.CONCAT(A463, " (", VLOOKUP(A463, [1]!Table9[#All], 11, FALSE), "; Habitat description: ", C463, ") - Within 1-mi of a CNDDB/SCE/USFS occurrence record (", VLOOKUP(A463, [1]!Table9[#All], 31, FALSE), "). " )))</f>
        <v>--</v>
      </c>
      <c r="Q463" s="6" t="str">
        <f>IF(D463="No", "Not discussed on USFS. ", IF(VLOOKUP(A463, [1]!Table9[#All], 31, FALSE)="--", "--",  VLOOKUP(A463, [1]!Table9[#All], 32, FALSE)))</f>
        <v>--</v>
      </c>
      <c r="R463" s="6" t="str">
        <f>IF(D463="No", "Not discussed on USFS. ", IF(VLOOKUP(A463, [1]!Table9[#All], 31, FALSE)="--", "--", VLOOKUP(A463, [1]!Table9[#All], 33, FALSE)))</f>
        <v>--</v>
      </c>
      <c r="S463" s="9" t="s">
        <v>2</v>
      </c>
      <c r="T463" s="8" t="s">
        <v>2</v>
      </c>
      <c r="U463" s="8" t="s">
        <v>2</v>
      </c>
      <c r="V463" s="7" t="s">
        <v>2</v>
      </c>
      <c r="W463" s="6" t="s">
        <v>2</v>
      </c>
      <c r="X463" s="6" t="s">
        <v>2</v>
      </c>
    </row>
    <row r="464" spans="1:24" ht="144" x14ac:dyDescent="0.2">
      <c r="A464" s="20" t="s">
        <v>1912</v>
      </c>
      <c r="B464" s="20" t="str">
        <f>VLOOKUP(A464, [1]!Table9[#All], 2, FALSE)</f>
        <v>Downingia concolor var. brevior</v>
      </c>
      <c r="C464" s="18" t="str">
        <f>VLOOKUP(A464, [1]!Table9[#All], 13, FALSE)</f>
        <v>lakeshores, meadows</v>
      </c>
      <c r="D464" s="17" t="str">
        <f>IF(ISNUMBER(SEARCH("1",VLOOKUP(A464, [1]!Table9[#All], 4, FALSE))), "Yes", "No")</f>
        <v>Yes</v>
      </c>
      <c r="E464" s="16" t="str">
        <f>VLOOKUP(A464, [1]!Table9[#All], 3, FALSE)</f>
        <v>Plant</v>
      </c>
      <c r="F464" s="15" t="str">
        <f>VLOOKUP(A464, [1]!Table9[#All], 26, FALSE)</f>
        <v>Formula</v>
      </c>
      <c r="G464" s="15" t="str">
        <f>IF(D464="No", "--",VLOOKUP(A464, [1]!Table9[#All], 25, FALSE))</f>
        <v>Work area</v>
      </c>
      <c r="H464" s="14" t="str">
        <f>IF(D464="No", "Not discussed on USFS. ", VLOOKUP(A464, [1]!Table9[#All], 24, FALSE))</f>
        <v>--</v>
      </c>
      <c r="I464" s="14" t="str">
        <f>IF(NOT(ISBLANK(#REF!)),  "Pre-activity Survey Required", "")</f>
        <v>Pre-activity Survey Required</v>
      </c>
      <c r="J464" s="13" t="str">
        <f>IF(D464="No", "Not discussed on USFS. ", _xlfn.CONCAT(A464, " (", VLOOKUP(A464, [1]!Table9[#All], 11, FALSE), "; Habitat description: ", C464, ") - Within 1-mi of a CNDDB/SCE/USFS occurrence record (", VLOOKUP(A464, [1]!Table9[#All], 34, FALSE), "). " ))</f>
        <v xml:space="preserve">Cuyamaca Lake downingia (SE; CRPR 1B.1, Blooming Period: May - Jul; Habitat description: lakeshores, meadows) - Within 1-mi of a CNDDB/SCE/USFS occurrence record (unsuitable habitat). </v>
      </c>
      <c r="K464" s="10" t="str">
        <f>IF(D464="No", "-- ", VLOOKUP(A464, [1]!Table9[#All], 35, FALSE))</f>
        <v>Standard OMP BMPs.</v>
      </c>
      <c r="L464" s="12" t="str">
        <f>IF(D464="No", "--", VLOOKUP(A464, [1]!Table9[#All], 28, FALSE))</f>
        <v>IIB</v>
      </c>
      <c r="M464" s="11" t="str">
        <f>IF(D464="No", "Not discussed on USFS. ", _xlfn.CONCAT(A464, " (", VLOOKUP(A464, [1]!Table9[#All], 11, FALSE), "; Habitat description: ", C464, ") - Within 1-mi of a CNDDB/SCE/USFS occurrence record (", VLOOKUP(A464, [1]!Table9[#All], 27, FALSE), "). " ))</f>
        <v xml:space="preserve">Cuyamaca Lake downingia (SE; CRPR 1B.1, Blooming Period: May - Jul; Habitat description: lakeshores, meadows) - Within 1-mi of a CNDDB/SCE/USFS occurrence record (habitat present). </v>
      </c>
      <c r="N464" s="10" t="str">
        <f>IF(D464="No", "-- ", VLOOKUP(A464, [1]!Table9[#All], 29, FALSE))</f>
        <v xml:space="preserve">BE BMP Plant-1(a); 
General Measures and Standard OMP BMPs. </v>
      </c>
      <c r="O464" s="10" t="str">
        <f>IF(D464="No", "--", VLOOKUP(A464, [1]!Table9[#All], 30, FALSE))</f>
        <v xml:space="preserve">Pre-Activity Survey (Cuyamaca Lake downingia): A biological survey is required. 
State Threatened Plant Avoidance (Cuyamaca Lake downingia): If Cuyamaca Lake downingiais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464" s="7" t="str">
        <f>IF(D464="No", "Not discussed on USFS. ", IF(VLOOKUP(A464, [1]!Table9[#All], 31, FALSE)="--", "--",  _xlfn.CONCAT(A464, " (", VLOOKUP(A464, [1]!Table9[#All], 11, FALSE), "; Habitat description: ", C464, ") - Within 1-mi of a CNDDB/SCE/USFS occurrence record (", VLOOKUP(A464, [1]!Table9[#All], 31, FALSE), "). " )))</f>
        <v>--</v>
      </c>
      <c r="Q464" s="6" t="str">
        <f>IF(D464="No", "Not discussed on USFS. ", IF(VLOOKUP(A464, [1]!Table9[#All], 31, FALSE)="--", "--",  VLOOKUP(A464, [1]!Table9[#All], 32, FALSE)))</f>
        <v>--</v>
      </c>
      <c r="R464" s="6" t="str">
        <f>IF(D464="No", "Not discussed on USFS. ", IF(VLOOKUP(A464, [1]!Table9[#All], 31, FALSE)="--", "--", VLOOKUP(A464, [1]!Table9[#All], 33, FALSE)))</f>
        <v>--</v>
      </c>
      <c r="S464" s="9" t="s">
        <v>2</v>
      </c>
      <c r="T464" s="8" t="s">
        <v>2</v>
      </c>
      <c r="U464" s="8" t="s">
        <v>2</v>
      </c>
      <c r="V464" s="7" t="s">
        <v>2</v>
      </c>
      <c r="W464" s="6" t="s">
        <v>2</v>
      </c>
      <c r="X464" s="6" t="s">
        <v>2</v>
      </c>
    </row>
    <row r="465" spans="1:24" ht="144" x14ac:dyDescent="0.2">
      <c r="A465" s="20" t="s">
        <v>1911</v>
      </c>
      <c r="B465" s="20" t="str">
        <f>VLOOKUP(A465, [1]!Table9[#All], 2, FALSE)</f>
        <v>Delphinium hesperium ssp. cuyamacae</v>
      </c>
      <c r="C465" s="18" t="str">
        <f>VLOOKUP(A465, [1]!Table9[#All], 13, FALSE)</f>
        <v>gentle slopes, swales, and mima-mound topography, in dry meadows, grassland, surrounded by chaparral and pine-oak forest</v>
      </c>
      <c r="D465" s="17" t="str">
        <f>IF(ISNUMBER(SEARCH("1",VLOOKUP(A465, [1]!Table9[#All], 4, FALSE))), "Yes", "No")</f>
        <v>Yes</v>
      </c>
      <c r="E465" s="16" t="str">
        <f>VLOOKUP(A465, [1]!Table9[#All], 3, FALSE)</f>
        <v>Plant</v>
      </c>
      <c r="F465" s="15" t="str">
        <f>VLOOKUP(A465, [1]!Table9[#All], 26, FALSE)</f>
        <v>Formula</v>
      </c>
      <c r="G465" s="15" t="str">
        <f>IF(D465="No", "--",VLOOKUP(A465, [1]!Table9[#All], 25, FALSE))</f>
        <v>Work area</v>
      </c>
      <c r="H465" s="14" t="str">
        <f>IF(D465="No", "Not discussed on USFS. ", VLOOKUP(A465, [1]!Table9[#All], 24, FALSE))</f>
        <v>--</v>
      </c>
      <c r="I465" s="14" t="str">
        <f>IF(NOT(ISBLANK(#REF!)),  "Pre-activity Survey Required", "")</f>
        <v>Pre-activity Survey Required</v>
      </c>
      <c r="J465" s="13" t="str">
        <f>IF(D465="No", "Not discussed on USFS. ", _xlfn.CONCAT(A465, " (", VLOOKUP(A465, [1]!Table9[#All], 11, FALSE), "; Habitat description: ", C465, ") - Within 1-mi of a CNDDB/SCE/USFS occurrence record (", VLOOKUP(A465, [1]!Table9[#All], 34, FALSE), "). " ))</f>
        <v xml:space="preserve">Cuyamaca larkspur (SR; FSS; CRPR 1B.2, Blooming Period: Jun - Jul; Habitat description: gentle slopes, swales, and mima-mound topography, in dry meadows, grassland, surrounded by chaparral and pine-oak forest) - Within 1-mi of a CNDDB/SCE/USFS occurrence record (unsuitable habitat). </v>
      </c>
      <c r="K465" s="10" t="str">
        <f>IF(D465="No", "-- ", VLOOKUP(A465, [1]!Table9[#All], 35, FALSE))</f>
        <v>Standard OMP BMPs.</v>
      </c>
      <c r="L465" s="12" t="str">
        <f>IF(D465="No", "--", VLOOKUP(A465, [1]!Table9[#All], 28, FALSE))</f>
        <v>IIB</v>
      </c>
      <c r="M465" s="11" t="str">
        <f>IF(D465="No", "Not discussed on USFS. ", _xlfn.CONCAT(A465, " (", VLOOKUP(A465, [1]!Table9[#All], 11, FALSE), "; Habitat description: ", C465, ") - Within 1-mi of a CNDDB/SCE/USFS occurrence record (", VLOOKUP(A465, [1]!Table9[#All], 27, FALSE), "). " ))</f>
        <v xml:space="preserve">Cuyamaca larkspur (SR; FSS; CRPR 1B.2, Blooming Period: Jun - Jul; Habitat description: gentle slopes, swales, and mima-mound topography, in dry meadows, grassland, surrounded by chaparral and pine-oak forest) - Within 1-mi of a CNDDB/SCE/USFS occurrence record (habitat present). </v>
      </c>
      <c r="N465" s="10" t="str">
        <f>IF(D465="No", "-- ", VLOOKUP(A465, [1]!Table9[#All], 29, FALSE))</f>
        <v xml:space="preserve">BE BMP Plant-1(a); 
General Measures and Standard OMP BMPs. </v>
      </c>
      <c r="O465" s="10" t="str">
        <f>IF(D465="No", "--", VLOOKUP(A465, [1]!Table9[#All], 30, FALSE))</f>
        <v xml:space="preserve">Pre-Activity Survey (Cuyamaca larkspur): A biological survey is required. 
State Threatened Plant Avoidance (Cuyamaca larkspur): If Cuyamaca larkspuris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465" s="7" t="str">
        <f>IF(D465="No", "Not discussed on USFS. ", IF(VLOOKUP(A465, [1]!Table9[#All], 31, FALSE)="--", "--",  _xlfn.CONCAT(A465, " (", VLOOKUP(A465, [1]!Table9[#All], 11, FALSE), "; Habitat description: ", C465, ") - Within 1-mi of a CNDDB/SCE/USFS occurrence record (", VLOOKUP(A465, [1]!Table9[#All], 31, FALSE), "). " )))</f>
        <v>--</v>
      </c>
      <c r="Q465" s="6" t="str">
        <f>IF(D465="No", "Not discussed on USFS. ", IF(VLOOKUP(A465, [1]!Table9[#All], 31, FALSE)="--", "--",  VLOOKUP(A465, [1]!Table9[#All], 32, FALSE)))</f>
        <v>--</v>
      </c>
      <c r="R465" s="6" t="str">
        <f>IF(D465="No", "Not discussed on USFS. ", IF(VLOOKUP(A465, [1]!Table9[#All], 31, FALSE)="--", "--", VLOOKUP(A465, [1]!Table9[#All], 33, FALSE)))</f>
        <v>--</v>
      </c>
      <c r="S465" s="9" t="s">
        <v>2</v>
      </c>
      <c r="T465" s="8" t="s">
        <v>2</v>
      </c>
      <c r="U465" s="8" t="s">
        <v>2</v>
      </c>
      <c r="V465" s="7" t="s">
        <v>2</v>
      </c>
      <c r="W465" s="6" t="s">
        <v>2</v>
      </c>
      <c r="X465" s="6" t="s">
        <v>2</v>
      </c>
    </row>
    <row r="466" spans="1:24" ht="156" x14ac:dyDescent="0.2">
      <c r="A466" s="20" t="s">
        <v>1910</v>
      </c>
      <c r="B466" s="20" t="str">
        <f>VLOOKUP(A466, [1]!Table9[#All], 2, FALSE)</f>
        <v>Rubus glaucifolius var. ganderi</v>
      </c>
      <c r="C466" s="18" t="str">
        <f>VLOOKUP(A466, [1]!Table9[#All], 13, FALSE)</f>
        <v>openings in forest</v>
      </c>
      <c r="D466" s="17" t="str">
        <f>IF(ISNUMBER(SEARCH("1",VLOOKUP(A466, [1]!Table9[#All], 4, FALSE))), "Yes", "No")</f>
        <v>Yes</v>
      </c>
      <c r="E466" s="16" t="str">
        <f>VLOOKUP(A466, [1]!Table9[#All], 3, FALSE)</f>
        <v>Plant</v>
      </c>
      <c r="F466" s="15" t="str">
        <f>VLOOKUP(A466, [1]!Table9[#All], 26, FALSE)</f>
        <v>Formula</v>
      </c>
      <c r="G466" s="15" t="str">
        <f>IF(D466="No", "--",VLOOKUP(A466, [1]!Table9[#All], 25, FALSE))</f>
        <v>Work area</v>
      </c>
      <c r="H466" s="14" t="str">
        <f>IF(D466="No", "Not discussed on USFS. ", VLOOKUP(A466, [1]!Table9[#All], 24, FALSE))</f>
        <v xml:space="preserve">Only discussed in INF, if reviewing INF apply same RPM's and language as other CRPR 1/2 plant receive. </v>
      </c>
      <c r="I466" s="14" t="str">
        <f>IF(NOT(ISBLANK(#REF!)),  "Pre-activity Survey Required", "")</f>
        <v>Pre-activity Survey Required</v>
      </c>
      <c r="J466" s="13" t="str">
        <f>IF(D466="No", "Not discussed on USFS. ", _xlfn.CONCAT(A466, " (", VLOOKUP(A466, [1]!Table9[#All], 11, FALSE), "; Habitat description: ", C466, ") - Within 1-mi of a CNDDB/SCE/USFS occurrence record (", VLOOKUP(A466, [1]!Table9[#All], 34, FALSE), "). " ))</f>
        <v xml:space="preserve">Cuyamaca raspberry (INF:SCC; CRPR 3.1, Blooming Period: Jun - Jul; Habitat description: openings in forest) - Within 1-mi of a CNDDB/SCE/USFS occurrence record (unsuitable habitat). </v>
      </c>
      <c r="K466" s="10" t="str">
        <f>IF(D466="No", "-- ", VLOOKUP(A466, [1]!Table9[#All], 35, FALSE))</f>
        <v>Standard OMP BMPs.</v>
      </c>
      <c r="L466" s="12" t="str">
        <f>IF(D466="No", "--", VLOOKUP(A466, [1]!Table9[#All], 28, FALSE))</f>
        <v>IIB</v>
      </c>
      <c r="M466" s="11" t="str">
        <f>IF(D466="No", "Not discussed on USFS. ", _xlfn.CONCAT(A466, " (", VLOOKUP(A466, [1]!Table9[#All], 11, FALSE), "; Habitat description: ", C466, ") - Within 1-mi of a CNDDB/SCE/USFS occurrence record (", VLOOKUP(A466, [1]!Table9[#All], 27, FALSE), "). " ))</f>
        <v xml:space="preserve">Cuyamaca raspberry (INF:SCC; CRPR 3.1, Blooming Period: Jun - Jul; Habitat description: openings in forest) - Within 1-mi of a CNDDB/SCE/USFS occurrence record (habitat present). </v>
      </c>
      <c r="N466" s="10" t="str">
        <f>IF(D466="No", "-- ", VLOOKUP(A466, [1]!Table9[#All], 29, FALSE))</f>
        <v xml:space="preserve">BE BMP Plant-1(a)(c-d); 
General Measures and Standard OMP BMPs. </v>
      </c>
      <c r="O466" s="10" t="str">
        <f>IF(D466="No", "--", VLOOKUP(A466, [1]!Table9[#All], 30, FALSE))</f>
        <v xml:space="preserve">Pre-Activity Survey (Cuyamaca raspberry): A biological survey is required. 
FSS Plant Avoidance (Cuyamaca raspberry): If Cuyamaca raspberry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66" s="7" t="str">
        <f>IF(D466="No", "Not discussed on USFS. ", IF(VLOOKUP(A466, [1]!Table9[#All], 31, FALSE)="--", "--",  _xlfn.CONCAT(A466, " (", VLOOKUP(A466, [1]!Table9[#All], 11, FALSE), "; Habitat description: ", C466, ") - Within 1-mi of a CNDDB/SCE/USFS occurrence record (", VLOOKUP(A466, [1]!Table9[#All], 31, FALSE), "). " )))</f>
        <v>--</v>
      </c>
      <c r="Q466" s="6" t="str">
        <f>IF(D466="No", "Not discussed on USFS. ", IF(VLOOKUP(A466, [1]!Table9[#All], 31, FALSE)="--", "--",  VLOOKUP(A466, [1]!Table9[#All], 32, FALSE)))</f>
        <v>--</v>
      </c>
      <c r="R466" s="6" t="str">
        <f>IF(D466="No", "Not discussed on USFS. ", IF(VLOOKUP(A466, [1]!Table9[#All], 31, FALSE)="--", "--", VLOOKUP(A466, [1]!Table9[#All], 33, FALSE)))</f>
        <v>--</v>
      </c>
      <c r="S466" s="9" t="s">
        <v>2</v>
      </c>
      <c r="T466" s="8" t="s">
        <v>2</v>
      </c>
      <c r="U466" s="8" t="s">
        <v>2</v>
      </c>
      <c r="V466" s="7" t="s">
        <v>2</v>
      </c>
      <c r="W466" s="6" t="s">
        <v>2</v>
      </c>
      <c r="X466" s="6" t="s">
        <v>2</v>
      </c>
    </row>
    <row r="467" spans="1:24" ht="80" x14ac:dyDescent="0.2">
      <c r="A467" s="20" t="s">
        <v>1909</v>
      </c>
      <c r="B467" s="20" t="str">
        <f>VLOOKUP(A467, [1]!Table9[#All], 2, FALSE)</f>
        <v>Trichodon cylindricus</v>
      </c>
      <c r="C467" s="18" t="str">
        <f>VLOOKUP(A467, [1]!Table9[#All], 13, FALSE)</f>
        <v>meadows and seeps, disturbed areas, streambanks, roadside, sand and gravel pits</v>
      </c>
      <c r="D467" s="17" t="str">
        <f>IF(ISNUMBER(SEARCH("1",VLOOKUP(A467, [1]!Table9[#All], 4, FALSE))), "Yes", "No")</f>
        <v>No</v>
      </c>
      <c r="E467" s="16" t="str">
        <f>VLOOKUP(A467, [1]!Table9[#All], 3, FALSE)</f>
        <v>Plant</v>
      </c>
      <c r="F467" s="15" t="str">
        <f>VLOOKUP(A467, [1]!Table9[#All], 26, FALSE)</f>
        <v>Formula</v>
      </c>
      <c r="G467" s="15" t="str">
        <f>IF(D467="No", "--",VLOOKUP(A467, [1]!Table9[#All], 25, FALSE))</f>
        <v>--</v>
      </c>
      <c r="H467" s="14" t="str">
        <f>IF(D467="No", "Not discussed on USFS. ", VLOOKUP(A467, [1]!Table9[#All], 24, FALSE))</f>
        <v xml:space="preserve">Not discussed on USFS. </v>
      </c>
      <c r="I467" s="14" t="str">
        <f>IF(NOT(ISBLANK(#REF!)),  "Pre-activity Survey Required", "")</f>
        <v>Pre-activity Survey Required</v>
      </c>
      <c r="J467" s="13" t="str">
        <f>IF(D467="No", "Not discussed on USFS. ", _xlfn.CONCAT(A467, " (", VLOOKUP(A467, [1]!Table9[#All], 11, FALSE), "; Habitat description: ", C467, ") - Within 1-mi of a CNDDB/SCE/USFS occurrence record (", VLOOKUP(A467, [1]!Table9[#All], 34, FALSE), "). " ))</f>
        <v xml:space="preserve">Not discussed on USFS. </v>
      </c>
      <c r="K467" s="10" t="str">
        <f>IF(D467="No", "-- ", VLOOKUP(A467, [1]!Table9[#All], 35, FALSE))</f>
        <v xml:space="preserve">-- </v>
      </c>
      <c r="L467" s="12" t="str">
        <f>IF(D467="No", "--", VLOOKUP(A467, [1]!Table9[#All], 28, FALSE))</f>
        <v>--</v>
      </c>
      <c r="M467" s="11" t="str">
        <f>IF(D467="No", "Not discussed on USFS. ", _xlfn.CONCAT(A467, " (", VLOOKUP(A467, [1]!Table9[#All], 11, FALSE), "; Habitat description: ", C467, ") - Within 1-mi of a CNDDB/SCE/USFS occurrence record (", VLOOKUP(A467, [1]!Table9[#All], 27, FALSE), "). " ))</f>
        <v xml:space="preserve">Not discussed on USFS. </v>
      </c>
      <c r="N467" s="10" t="str">
        <f>IF(D467="No", "-- ", VLOOKUP(A467, [1]!Table9[#All], 29, FALSE))</f>
        <v xml:space="preserve">-- </v>
      </c>
      <c r="O467" s="10" t="str">
        <f>IF(D467="No", "--", VLOOKUP(A467, [1]!Table9[#All], 30, FALSE))</f>
        <v>--</v>
      </c>
      <c r="P467" s="7" t="str">
        <f>IF(D467="No", "Not discussed on USFS. ", IF(VLOOKUP(A467, [1]!Table9[#All], 31, FALSE)="--", "--",  _xlfn.CONCAT(A467, " (", VLOOKUP(A467, [1]!Table9[#All], 11, FALSE), "; Habitat description: ", C467, ") - Within 1-mi of a CNDDB/SCE/USFS occurrence record (", VLOOKUP(A467, [1]!Table9[#All], 31, FALSE), "). " )))</f>
        <v xml:space="preserve">Not discussed on USFS. </v>
      </c>
      <c r="Q467" s="6" t="str">
        <f>IF(D467="No", "Not discussed on USFS. ", IF(VLOOKUP(A467, [1]!Table9[#All], 31, FALSE)="--", "--",  VLOOKUP(A467, [1]!Table9[#All], 32, FALSE)))</f>
        <v xml:space="preserve">Not discussed on USFS. </v>
      </c>
      <c r="R467" s="6" t="str">
        <f>IF(D467="No", "Not discussed on USFS. ", IF(VLOOKUP(A467, [1]!Table9[#All], 31, FALSE)="--", "--", VLOOKUP(A467, [1]!Table9[#All], 33, FALSE)))</f>
        <v xml:space="preserve">Not discussed on USFS. </v>
      </c>
      <c r="S467" s="9" t="s">
        <v>2</v>
      </c>
      <c r="T467" s="8" t="s">
        <v>2</v>
      </c>
      <c r="U467" s="8" t="s">
        <v>2</v>
      </c>
      <c r="V467" s="7" t="s">
        <v>2</v>
      </c>
      <c r="W467" s="6" t="s">
        <v>2</v>
      </c>
      <c r="X467" s="6" t="s">
        <v>2</v>
      </c>
    </row>
    <row r="468" spans="1:24" ht="80" x14ac:dyDescent="0.2">
      <c r="A468" s="20" t="s">
        <v>1908</v>
      </c>
      <c r="B468" s="20" t="str">
        <f>VLOOKUP(A468, [1]!Table9[#All], 2, FALSE)</f>
        <v>Arctostaphylos tomentosa ssp. daciticola</v>
      </c>
      <c r="C468" s="18" t="str">
        <f>VLOOKUP(A468, [1]!Table9[#All], 13, FALSE)</f>
        <v>roadsides, and sometimes on seasonally flooded ground at the edge of lakes and</v>
      </c>
      <c r="D468" s="17" t="str">
        <f>IF(ISNUMBER(SEARCH("1",VLOOKUP(A468, [1]!Table9[#All], 4, FALSE))), "Yes", "No")</f>
        <v>No</v>
      </c>
      <c r="E468" s="16" t="str">
        <f>VLOOKUP(A468, [1]!Table9[#All], 3, FALSE)</f>
        <v>Plant</v>
      </c>
      <c r="F468" s="15" t="str">
        <f>VLOOKUP(A468, [1]!Table9[#All], 26, FALSE)</f>
        <v>Formula</v>
      </c>
      <c r="G468" s="15" t="str">
        <f>IF(D468="No", "--",VLOOKUP(A468, [1]!Table9[#All], 25, FALSE))</f>
        <v>--</v>
      </c>
      <c r="H468" s="14" t="str">
        <f>IF(D468="No", "Not discussed on USFS. ", VLOOKUP(A468, [1]!Table9[#All], 24, FALSE))</f>
        <v xml:space="preserve">Not discussed on USFS. </v>
      </c>
      <c r="I468" s="14" t="str">
        <f>IF(NOT(ISBLANK(#REF!)),  "Pre-activity Survey Required", "")</f>
        <v>Pre-activity Survey Required</v>
      </c>
      <c r="J468" s="13" t="str">
        <f>IF(D468="No", "Not discussed on USFS. ", _xlfn.CONCAT(A468, " (", VLOOKUP(A468, [1]!Table9[#All], 11, FALSE), "; Habitat description: ", C468, ") - Within 1-mi of a CNDDB/SCE/USFS occurrence record (", VLOOKUP(A468, [1]!Table9[#All], 34, FALSE), "). " ))</f>
        <v xml:space="preserve">Not discussed on USFS. </v>
      </c>
      <c r="K468" s="10" t="str">
        <f>IF(D468="No", "-- ", VLOOKUP(A468, [1]!Table9[#All], 35, FALSE))</f>
        <v xml:space="preserve">-- </v>
      </c>
      <c r="L468" s="12" t="str">
        <f>IF(D468="No", "--", VLOOKUP(A468, [1]!Table9[#All], 28, FALSE))</f>
        <v>--</v>
      </c>
      <c r="M468" s="11" t="str">
        <f>IF(D468="No", "Not discussed on USFS. ", _xlfn.CONCAT(A468, " (", VLOOKUP(A468, [1]!Table9[#All], 11, FALSE), "; Habitat description: ", C468, ") - Within 1-mi of a CNDDB/SCE/USFS occurrence record (", VLOOKUP(A468, [1]!Table9[#All], 27, FALSE), "). " ))</f>
        <v xml:space="preserve">Not discussed on USFS. </v>
      </c>
      <c r="N468" s="10" t="str">
        <f>IF(D468="No", "-- ", VLOOKUP(A468, [1]!Table9[#All], 29, FALSE))</f>
        <v xml:space="preserve">-- </v>
      </c>
      <c r="O468" s="10" t="str">
        <f>IF(D468="No", "--", VLOOKUP(A468, [1]!Table9[#All], 30, FALSE))</f>
        <v>--</v>
      </c>
      <c r="P468" s="7" t="str">
        <f>IF(D468="No", "Not discussed on USFS. ", IF(VLOOKUP(A468, [1]!Table9[#All], 31, FALSE)="--", "--",  _xlfn.CONCAT(A468, " (", VLOOKUP(A468, [1]!Table9[#All], 11, FALSE), "; Habitat description: ", C468, ") - Within 1-mi of a CNDDB/SCE/USFS occurrence record (", VLOOKUP(A468, [1]!Table9[#All], 31, FALSE), "). " )))</f>
        <v xml:space="preserve">Not discussed on USFS. </v>
      </c>
      <c r="Q468" s="6" t="str">
        <f>IF(D468="No", "Not discussed on USFS. ", IF(VLOOKUP(A468, [1]!Table9[#All], 31, FALSE)="--", "--",  VLOOKUP(A468, [1]!Table9[#All], 32, FALSE)))</f>
        <v xml:space="preserve">Not discussed on USFS. </v>
      </c>
      <c r="R468" s="6" t="str">
        <f>IF(D468="No", "Not discussed on USFS. ", IF(VLOOKUP(A468, [1]!Table9[#All], 31, FALSE)="--", "--", VLOOKUP(A468, [1]!Table9[#All], 33, FALSE)))</f>
        <v xml:space="preserve">Not discussed on USFS. </v>
      </c>
      <c r="S468" s="9" t="s">
        <v>2</v>
      </c>
      <c r="T468" s="8" t="s">
        <v>2</v>
      </c>
      <c r="U468" s="8" t="s">
        <v>2</v>
      </c>
      <c r="V468" s="7" t="s">
        <v>2</v>
      </c>
      <c r="W468" s="6" t="s">
        <v>2</v>
      </c>
      <c r="X468" s="6" t="s">
        <v>2</v>
      </c>
    </row>
    <row r="469" spans="1:24" ht="208" x14ac:dyDescent="0.2">
      <c r="A469" s="20" t="s">
        <v>1907</v>
      </c>
      <c r="B469" s="20" t="str">
        <f>VLOOKUP(A469, [1]!Table9[#All], 2, FALSE)</f>
        <v>(Euphilotes enoptes near dammersi ssp.) (Arrastre Creek near Dammersi ssp + Baldwin Lake near Dammersi ssp </v>
      </c>
      <c r="C469" s="18" t="str">
        <f>VLOOKUP(A469, [1]!Table9[#All], 13, FALSE)</f>
        <v>oak woodlands and sunny grassy slopesMoist meadows, wetlands, and riparian areas</v>
      </c>
      <c r="D469" s="17" t="str">
        <f>IF(ISNUMBER(SEARCH("1",VLOOKUP(A469, [1]!Table9[#All], 4, FALSE))), "Yes", "No")</f>
        <v>Yes</v>
      </c>
      <c r="E469" s="16" t="str">
        <f>VLOOKUP(A469, [1]!Table9[#All], 3, FALSE)</f>
        <v>Invertebrate</v>
      </c>
      <c r="F469" s="15" t="str">
        <f>VLOOKUP(A469, [1]!Table9[#All], 26, FALSE)</f>
        <v>Formula</v>
      </c>
      <c r="G469" s="15" t="str">
        <f>IF(D469="No", "--",VLOOKUP(A469, [1]!Table9[#All], 25, FALSE))</f>
        <v>Work area</v>
      </c>
      <c r="H469" s="14" t="str">
        <f>IF(D469="No", "Not discussed on USFS. ", VLOOKUP(A469, [1]!Table9[#All], 24, FALSE))</f>
        <v>--</v>
      </c>
      <c r="I469" s="14" t="str">
        <f>IF(NOT(ISBLANK(#REF!)),  "Pre-activity Survey Required", "")</f>
        <v>Pre-activity Survey Required</v>
      </c>
      <c r="J469" s="13" t="str">
        <f>IF(D469="No", "Not discussed on USFS. ", _xlfn.CONCAT(A469, " (", VLOOKUP(A469, [1]!Table9[#All], 11, FALSE), "; Habitat description: ", C469, ") - Within 1-mi of a CNDDB/SCE/USFS occurrence record (", VLOOKUP(A469, [1]!Table9[#All], 34, FALSE), "). " ))</f>
        <v xml:space="preserve">Dammer’s Blue butterfly   (SBNF:WL; Habitat description: oak woodlands and sunny grassy slopesMoist meadows, wetlands, and riparian areas) - Within 1-mi of a CNDDB/SCE/USFS occurrence record (unsuitable habitat). </v>
      </c>
      <c r="K469" s="10" t="str">
        <f>IF(D469="No", "-- ", VLOOKUP(A469, [1]!Table9[#All], 35, FALSE))</f>
        <v>Standard OMP BMPs.</v>
      </c>
      <c r="L469" s="12" t="str">
        <f>IF(D469="No", "--", VLOOKUP(A469, [1]!Table9[#All], 28, FALSE))</f>
        <v>IIB</v>
      </c>
      <c r="M469" s="11" t="str">
        <f>IF(D469="No", "Not discussed on USFS. ", _xlfn.CONCAT(A469, " (", VLOOKUP(A469, [1]!Table9[#All], 11, FALSE), "; Habitat description: ", C469, ") - Within 1-mi of a CNDDB/SCE/USFS occurrence record (", VLOOKUP(A469, [1]!Table9[#All], 27, FALSE), "). " ))</f>
        <v xml:space="preserve">Dammer’s Blue butterfly   (SBNF:WL; Habitat description: oak woodlands and sunny grassy slopesMoist meadows, wetlands, and riparian areas) - Within 1-mi of a CNDDB/SCE/USFS occurrence record (habitat present). </v>
      </c>
      <c r="N469" s="10" t="str">
        <f>IF(D469="No", "-- ", VLOOKUP(A469, [1]!Table9[#All], 29, FALSE))</f>
        <v xml:space="preserve">General Measures and Standard OMP BMPs. </v>
      </c>
      <c r="O469" s="10" t="str">
        <f>IF(D469="No", "--", VLOOKUP(A469, [1]!Table9[#All], 30, FALSE))</f>
        <v xml:space="preserve">General Measures and Standard OMP BMPs. </v>
      </c>
      <c r="P469" s="7" t="str">
        <f>IF(D469="No", "Not discussed on USFS. ", IF(VLOOKUP(A469, [1]!Table9[#All], 31, FALSE)="--", "--",  _xlfn.CONCAT(A469, " (", VLOOKUP(A469, [1]!Table9[#All], 11, FALSE), "; Habitat description: ", C469, ") - Within 1-mi of a CNDDB/SCE/USFS occurrence record (", VLOOKUP(A469, [1]!Table9[#All], 31, FALSE), "). " )))</f>
        <v>--</v>
      </c>
      <c r="Q469" s="6" t="str">
        <f>IF(D469="No", "Not discussed on USFS. ", IF(VLOOKUP(A469, [1]!Table9[#All], 31, FALSE)="--", "--",  VLOOKUP(A469, [1]!Table9[#All], 32, FALSE)))</f>
        <v>--</v>
      </c>
      <c r="R469" s="6" t="str">
        <f>IF(D469="No", "Not discussed on USFS. ", IF(VLOOKUP(A469, [1]!Table9[#All], 31, FALSE)="--", "--", VLOOKUP(A469, [1]!Table9[#All], 33, FALSE)))</f>
        <v>--</v>
      </c>
      <c r="S469" s="9" t="s">
        <v>2</v>
      </c>
      <c r="T469" s="8" t="s">
        <v>2</v>
      </c>
      <c r="U469" s="8" t="s">
        <v>2</v>
      </c>
      <c r="V469" s="7" t="s">
        <v>2</v>
      </c>
      <c r="W469" s="6" t="s">
        <v>2</v>
      </c>
      <c r="X469" s="6" t="s">
        <v>2</v>
      </c>
    </row>
    <row r="470" spans="1:24" ht="48" x14ac:dyDescent="0.2">
      <c r="A470" s="20" t="s">
        <v>1906</v>
      </c>
      <c r="B470" s="20" t="str">
        <f>VLOOKUP(A470, [1]!Table9[#All], 2, FALSE)</f>
        <v>Gilia millefoliata</v>
      </c>
      <c r="C470" s="18" t="str">
        <f>VLOOKUP(A470, [1]!Table9[#All], 13, FALSE)</f>
        <v xml:space="preserve">reservoirs </v>
      </c>
      <c r="D470" s="17" t="str">
        <f>IF(ISNUMBER(SEARCH("1",VLOOKUP(A470, [1]!Table9[#All], 4, FALSE))), "Yes", "No")</f>
        <v>No</v>
      </c>
      <c r="E470" s="16" t="str">
        <f>VLOOKUP(A470, [1]!Table9[#All], 3, FALSE)</f>
        <v>Plant</v>
      </c>
      <c r="F470" s="15" t="str">
        <f>VLOOKUP(A470, [1]!Table9[#All], 26, FALSE)</f>
        <v>Formula</v>
      </c>
      <c r="G470" s="15" t="str">
        <f>IF(D470="No", "--",VLOOKUP(A470, [1]!Table9[#All], 25, FALSE))</f>
        <v>--</v>
      </c>
      <c r="H470" s="14" t="str">
        <f>IF(D470="No", "Not discussed on USFS. ", VLOOKUP(A470, [1]!Table9[#All], 24, FALSE))</f>
        <v xml:space="preserve">Not discussed on USFS. </v>
      </c>
      <c r="I470" s="14" t="str">
        <f>IF(NOT(ISBLANK(#REF!)),  "Pre-activity Survey Required", "")</f>
        <v>Pre-activity Survey Required</v>
      </c>
      <c r="J470" s="13" t="str">
        <f>IF(D470="No", "Not discussed on USFS. ", _xlfn.CONCAT(A470, " (", VLOOKUP(A470, [1]!Table9[#All], 11, FALSE), "; Habitat description: ", C470, ") - Within 1-mi of a CNDDB/SCE/USFS occurrence record (", VLOOKUP(A470, [1]!Table9[#All], 34, FALSE), "). " ))</f>
        <v xml:space="preserve">Not discussed on USFS. </v>
      </c>
      <c r="K470" s="10" t="str">
        <f>IF(D470="No", "-- ", VLOOKUP(A470, [1]!Table9[#All], 35, FALSE))</f>
        <v xml:space="preserve">-- </v>
      </c>
      <c r="L470" s="12" t="str">
        <f>IF(D470="No", "--", VLOOKUP(A470, [1]!Table9[#All], 28, FALSE))</f>
        <v>--</v>
      </c>
      <c r="M470" s="11" t="str">
        <f>IF(D470="No", "Not discussed on USFS. ", _xlfn.CONCAT(A470, " (", VLOOKUP(A470, [1]!Table9[#All], 11, FALSE), "; Habitat description: ", C470, ") - Within 1-mi of a CNDDB/SCE/USFS occurrence record (", VLOOKUP(A470, [1]!Table9[#All], 27, FALSE), "). " ))</f>
        <v xml:space="preserve">Not discussed on USFS. </v>
      </c>
      <c r="N470" s="10" t="str">
        <f>IF(D470="No", "-- ", VLOOKUP(A470, [1]!Table9[#All], 29, FALSE))</f>
        <v xml:space="preserve">-- </v>
      </c>
      <c r="O470" s="10" t="str">
        <f>IF(D470="No", "--", VLOOKUP(A470, [1]!Table9[#All], 30, FALSE))</f>
        <v>--</v>
      </c>
      <c r="P470" s="7" t="str">
        <f>IF(D470="No", "Not discussed on USFS. ", IF(VLOOKUP(A470, [1]!Table9[#All], 31, FALSE)="--", "--",  _xlfn.CONCAT(A470, " (", VLOOKUP(A470, [1]!Table9[#All], 11, FALSE), "; Habitat description: ", C470, ") - Within 1-mi of a CNDDB/SCE/USFS occurrence record (", VLOOKUP(A470, [1]!Table9[#All], 31, FALSE), "). " )))</f>
        <v xml:space="preserve">Not discussed on USFS. </v>
      </c>
      <c r="Q470" s="6" t="str">
        <f>IF(D470="No", "Not discussed on USFS. ", IF(VLOOKUP(A470, [1]!Table9[#All], 31, FALSE)="--", "--",  VLOOKUP(A470, [1]!Table9[#All], 32, FALSE)))</f>
        <v xml:space="preserve">Not discussed on USFS. </v>
      </c>
      <c r="R470" s="6" t="str">
        <f>IF(D470="No", "Not discussed on USFS. ", IF(VLOOKUP(A470, [1]!Table9[#All], 31, FALSE)="--", "--", VLOOKUP(A470, [1]!Table9[#All], 33, FALSE)))</f>
        <v xml:space="preserve">Not discussed on USFS. </v>
      </c>
      <c r="S470" s="9" t="s">
        <v>2</v>
      </c>
      <c r="T470" s="8" t="s">
        <v>2</v>
      </c>
      <c r="U470" s="8" t="s">
        <v>2</v>
      </c>
      <c r="V470" s="7" t="s">
        <v>2</v>
      </c>
      <c r="W470" s="6" t="s">
        <v>2</v>
      </c>
      <c r="X470" s="6" t="s">
        <v>2</v>
      </c>
    </row>
    <row r="471" spans="1:24" ht="48" x14ac:dyDescent="0.2">
      <c r="A471" s="20" t="s">
        <v>1905</v>
      </c>
      <c r="B471" s="20" t="str">
        <f>VLOOKUP(A471, [1]!Table9[#All], 2, FALSE)</f>
        <v>Mentzelia puberula</v>
      </c>
      <c r="C471" s="18" t="str">
        <f>VLOOKUP(A471, [1]!Table9[#All], 13, FALSE)</f>
        <v>sandy crevices in cliffs or rocky slopes</v>
      </c>
      <c r="D471" s="17" t="str">
        <f>IF(ISNUMBER(SEARCH("1",VLOOKUP(A471, [1]!Table9[#All], 4, FALSE))), "Yes", "No")</f>
        <v>No</v>
      </c>
      <c r="E471" s="16" t="str">
        <f>VLOOKUP(A471, [1]!Table9[#All], 3, FALSE)</f>
        <v>Plant</v>
      </c>
      <c r="F471" s="15" t="str">
        <f>VLOOKUP(A471, [1]!Table9[#All], 26, FALSE)</f>
        <v>Formula</v>
      </c>
      <c r="G471" s="15" t="str">
        <f>IF(D471="No", "--",VLOOKUP(A471, [1]!Table9[#All], 25, FALSE))</f>
        <v>--</v>
      </c>
      <c r="H471" s="14" t="str">
        <f>IF(D471="No", "Not discussed on USFS. ", VLOOKUP(A471, [1]!Table9[#All], 24, FALSE))</f>
        <v xml:space="preserve">Not discussed on USFS. </v>
      </c>
      <c r="I471" s="14" t="str">
        <f>IF(NOT(ISBLANK(#REF!)),  "Pre-activity Survey Required", "")</f>
        <v>Pre-activity Survey Required</v>
      </c>
      <c r="J471" s="13" t="str">
        <f>IF(D471="No", "Not discussed on USFS. ", _xlfn.CONCAT(A471, " (", VLOOKUP(A471, [1]!Table9[#All], 11, FALSE), "; Habitat description: ", C471, ") - Within 1-mi of a CNDDB/SCE/USFS occurrence record (", VLOOKUP(A471, [1]!Table9[#All], 34, FALSE), "). " ))</f>
        <v xml:space="preserve">Not discussed on USFS. </v>
      </c>
      <c r="K471" s="10" t="str">
        <f>IF(D471="No", "-- ", VLOOKUP(A471, [1]!Table9[#All], 35, FALSE))</f>
        <v xml:space="preserve">-- </v>
      </c>
      <c r="L471" s="12" t="str">
        <f>IF(D471="No", "--", VLOOKUP(A471, [1]!Table9[#All], 28, FALSE))</f>
        <v>--</v>
      </c>
      <c r="M471" s="11" t="str">
        <f>IF(D471="No", "Not discussed on USFS. ", _xlfn.CONCAT(A471, " (", VLOOKUP(A471, [1]!Table9[#All], 11, FALSE), "; Habitat description: ", C471, ") - Within 1-mi of a CNDDB/SCE/USFS occurrence record (", VLOOKUP(A471, [1]!Table9[#All], 27, FALSE), "). " ))</f>
        <v xml:space="preserve">Not discussed on USFS. </v>
      </c>
      <c r="N471" s="10" t="str">
        <f>IF(D471="No", "-- ", VLOOKUP(A471, [1]!Table9[#All], 29, FALSE))</f>
        <v xml:space="preserve">-- </v>
      </c>
      <c r="O471" s="10" t="str">
        <f>IF(D471="No", "--", VLOOKUP(A471, [1]!Table9[#All], 30, FALSE))</f>
        <v>--</v>
      </c>
      <c r="P471" s="7" t="str">
        <f>IF(D471="No", "Not discussed on USFS. ", IF(VLOOKUP(A471, [1]!Table9[#All], 31, FALSE)="--", "--",  _xlfn.CONCAT(A471, " (", VLOOKUP(A471, [1]!Table9[#All], 11, FALSE), "; Habitat description: ", C471, ") - Within 1-mi of a CNDDB/SCE/USFS occurrence record (", VLOOKUP(A471, [1]!Table9[#All], 31, FALSE), "). " )))</f>
        <v xml:space="preserve">Not discussed on USFS. </v>
      </c>
      <c r="Q471" s="6" t="str">
        <f>IF(D471="No", "Not discussed on USFS. ", IF(VLOOKUP(A471, [1]!Table9[#All], 31, FALSE)="--", "--",  VLOOKUP(A471, [1]!Table9[#All], 32, FALSE)))</f>
        <v xml:space="preserve">Not discussed on USFS. </v>
      </c>
      <c r="R471" s="6" t="str">
        <f>IF(D471="No", "Not discussed on USFS. ", IF(VLOOKUP(A471, [1]!Table9[#All], 31, FALSE)="--", "--", VLOOKUP(A471, [1]!Table9[#All], 33, FALSE)))</f>
        <v xml:space="preserve">Not discussed on USFS. </v>
      </c>
      <c r="S471" s="9" t="s">
        <v>2</v>
      </c>
      <c r="T471" s="8" t="s">
        <v>2</v>
      </c>
      <c r="U471" s="8" t="s">
        <v>2</v>
      </c>
      <c r="V471" s="7" t="s">
        <v>2</v>
      </c>
      <c r="W471" s="6" t="s">
        <v>2</v>
      </c>
      <c r="X471" s="6" t="s">
        <v>2</v>
      </c>
    </row>
    <row r="472" spans="1:24" ht="64" x14ac:dyDescent="0.2">
      <c r="A472" s="20" t="s">
        <v>1904</v>
      </c>
      <c r="B472" s="20" t="str">
        <f>VLOOKUP(A472, [1]!Table9[#All], 2, FALSE)</f>
        <v>Astragalus atratus var. mensanus</v>
      </c>
      <c r="C472" s="18" t="str">
        <f>VLOOKUP(A472, [1]!Table9[#All], 13, FALSE)</f>
        <v>open foothills, scrub, conifer woodland, Joshua tree woodland</v>
      </c>
      <c r="D472" s="17" t="str">
        <f>IF(ISNUMBER(SEARCH("1",VLOOKUP(A472, [1]!Table9[#All], 4, FALSE))), "Yes", "No")</f>
        <v>No</v>
      </c>
      <c r="E472" s="16" t="str">
        <f>VLOOKUP(A472, [1]!Table9[#All], 3, FALSE)</f>
        <v>Plant</v>
      </c>
      <c r="F472" s="15" t="str">
        <f>VLOOKUP(A472, [1]!Table9[#All], 26, FALSE)</f>
        <v>Formula</v>
      </c>
      <c r="G472" s="15" t="str">
        <f>IF(D472="No", "--",VLOOKUP(A472, [1]!Table9[#All], 25, FALSE))</f>
        <v>--</v>
      </c>
      <c r="H472" s="14" t="str">
        <f>IF(D472="No", "Not discussed on USFS. ", VLOOKUP(A472, [1]!Table9[#All], 24, FALSE))</f>
        <v xml:space="preserve">Not discussed on USFS. </v>
      </c>
      <c r="I472" s="14" t="str">
        <f>IF(NOT(ISBLANK(#REF!)),  "Pre-activity Survey Required", "")</f>
        <v>Pre-activity Survey Required</v>
      </c>
      <c r="J472" s="13" t="str">
        <f>IF(D472="No", "Not discussed on USFS. ", _xlfn.CONCAT(A472, " (", VLOOKUP(A472, [1]!Table9[#All], 11, FALSE), "; Habitat description: ", C472, ") - Within 1-mi of a CNDDB/SCE/USFS occurrence record (", VLOOKUP(A472, [1]!Table9[#All], 34, FALSE), "). " ))</f>
        <v xml:space="preserve">Not discussed on USFS. </v>
      </c>
      <c r="K472" s="10" t="str">
        <f>IF(D472="No", "-- ", VLOOKUP(A472, [1]!Table9[#All], 35, FALSE))</f>
        <v xml:space="preserve">-- </v>
      </c>
      <c r="L472" s="12" t="str">
        <f>IF(D472="No", "--", VLOOKUP(A472, [1]!Table9[#All], 28, FALSE))</f>
        <v>--</v>
      </c>
      <c r="M472" s="11" t="str">
        <f>IF(D472="No", "Not discussed on USFS. ", _xlfn.CONCAT(A472, " (", VLOOKUP(A472, [1]!Table9[#All], 11, FALSE), "; Habitat description: ", C472, ") - Within 1-mi of a CNDDB/SCE/USFS occurrence record (", VLOOKUP(A472, [1]!Table9[#All], 27, FALSE), "). " ))</f>
        <v xml:space="preserve">Not discussed on USFS. </v>
      </c>
      <c r="N472" s="10" t="str">
        <f>IF(D472="No", "-- ", VLOOKUP(A472, [1]!Table9[#All], 29, FALSE))</f>
        <v xml:space="preserve">-- </v>
      </c>
      <c r="O472" s="10" t="str">
        <f>IF(D472="No", "--", VLOOKUP(A472, [1]!Table9[#All], 30, FALSE))</f>
        <v>--</v>
      </c>
      <c r="P472" s="7" t="str">
        <f>IF(D472="No", "Not discussed on USFS. ", IF(VLOOKUP(A472, [1]!Table9[#All], 31, FALSE)="--", "--",  _xlfn.CONCAT(A472, " (", VLOOKUP(A472, [1]!Table9[#All], 11, FALSE), "; Habitat description: ", C472, ") - Within 1-mi of a CNDDB/SCE/USFS occurrence record (", VLOOKUP(A472, [1]!Table9[#All], 31, FALSE), "). " )))</f>
        <v xml:space="preserve">Not discussed on USFS. </v>
      </c>
      <c r="Q472" s="6" t="str">
        <f>IF(D472="No", "Not discussed on USFS. ", IF(VLOOKUP(A472, [1]!Table9[#All], 31, FALSE)="--", "--",  VLOOKUP(A472, [1]!Table9[#All], 32, FALSE)))</f>
        <v xml:space="preserve">Not discussed on USFS. </v>
      </c>
      <c r="R472" s="6" t="str">
        <f>IF(D472="No", "Not discussed on USFS. ", IF(VLOOKUP(A472, [1]!Table9[#All], 31, FALSE)="--", "--", VLOOKUP(A472, [1]!Table9[#All], 33, FALSE)))</f>
        <v xml:space="preserve">Not discussed on USFS. </v>
      </c>
      <c r="S472" s="9" t="s">
        <v>2</v>
      </c>
      <c r="T472" s="8" t="s">
        <v>2</v>
      </c>
      <c r="U472" s="8" t="s">
        <v>2</v>
      </c>
      <c r="V472" s="7" t="s">
        <v>2</v>
      </c>
      <c r="W472" s="6" t="s">
        <v>2</v>
      </c>
      <c r="X472" s="6" t="s">
        <v>2</v>
      </c>
    </row>
    <row r="473" spans="1:24" ht="64" x14ac:dyDescent="0.2">
      <c r="A473" s="20" t="s">
        <v>1903</v>
      </c>
      <c r="B473" s="20" t="str">
        <f>VLOOKUP(A473, [1]!Table9[#All], 2, FALSE)</f>
        <v>Malacothamnus davidsonii</v>
      </c>
      <c r="C473" s="18" t="str">
        <f>VLOOKUP(A473, [1]!Table9[#All], 13, FALSE)</f>
        <v>sandy slopes and washes in chaparral, oak woodland, and coastal sage scrub</v>
      </c>
      <c r="D473" s="17" t="str">
        <f>IF(ISNUMBER(SEARCH("1",VLOOKUP(A473, [1]!Table9[#All], 4, FALSE))), "Yes", "No")</f>
        <v>No</v>
      </c>
      <c r="E473" s="16" t="str">
        <f>VLOOKUP(A473, [1]!Table9[#All], 3, FALSE)</f>
        <v>Plant</v>
      </c>
      <c r="F473" s="15" t="str">
        <f>VLOOKUP(A473, [1]!Table9[#All], 26, FALSE)</f>
        <v>Formula</v>
      </c>
      <c r="G473" s="15" t="str">
        <f>IF(D473="No", "--",VLOOKUP(A473, [1]!Table9[#All], 25, FALSE))</f>
        <v>--</v>
      </c>
      <c r="H473" s="14" t="str">
        <f>IF(D473="No", "Not discussed on USFS. ", VLOOKUP(A473, [1]!Table9[#All], 24, FALSE))</f>
        <v xml:space="preserve">Not discussed on USFS. </v>
      </c>
      <c r="I473" s="14" t="str">
        <f>IF(NOT(ISBLANK(#REF!)),  "Pre-activity Survey Required", "")</f>
        <v>Pre-activity Survey Required</v>
      </c>
      <c r="J473" s="13" t="str">
        <f>IF(D473="No", "Not discussed on USFS. ", _xlfn.CONCAT(A473, " (", VLOOKUP(A473, [1]!Table9[#All], 11, FALSE), "; Habitat description: ", C473, ") - Within 1-mi of a CNDDB/SCE/USFS occurrence record (", VLOOKUP(A473, [1]!Table9[#All], 34, FALSE), "). " ))</f>
        <v xml:space="preserve">Not discussed on USFS. </v>
      </c>
      <c r="K473" s="10" t="str">
        <f>IF(D473="No", "-- ", VLOOKUP(A473, [1]!Table9[#All], 35, FALSE))</f>
        <v xml:space="preserve">-- </v>
      </c>
      <c r="L473" s="12" t="str">
        <f>IF(D473="No", "--", VLOOKUP(A473, [1]!Table9[#All], 28, FALSE))</f>
        <v>--</v>
      </c>
      <c r="M473" s="11" t="str">
        <f>IF(D473="No", "Not discussed on USFS. ", _xlfn.CONCAT(A473, " (", VLOOKUP(A473, [1]!Table9[#All], 11, FALSE), "; Habitat description: ", C473, ") - Within 1-mi of a CNDDB/SCE/USFS occurrence record (", VLOOKUP(A473, [1]!Table9[#All], 27, FALSE), "). " ))</f>
        <v xml:space="preserve">Not discussed on USFS. </v>
      </c>
      <c r="N473" s="10" t="str">
        <f>IF(D473="No", "-- ", VLOOKUP(A473, [1]!Table9[#All], 29, FALSE))</f>
        <v xml:space="preserve">-- </v>
      </c>
      <c r="O473" s="10" t="str">
        <f>IF(D473="No", "--", VLOOKUP(A473, [1]!Table9[#All], 30, FALSE))</f>
        <v>--</v>
      </c>
      <c r="P473" s="7" t="str">
        <f>IF(D473="No", "Not discussed on USFS. ", IF(VLOOKUP(A473, [1]!Table9[#All], 31, FALSE)="--", "--",  _xlfn.CONCAT(A473, " (", VLOOKUP(A473, [1]!Table9[#All], 11, FALSE), "; Habitat description: ", C473, ") - Within 1-mi of a CNDDB/SCE/USFS occurrence record (", VLOOKUP(A473, [1]!Table9[#All], 31, FALSE), "). " )))</f>
        <v xml:space="preserve">Not discussed on USFS. </v>
      </c>
      <c r="Q473" s="6" t="str">
        <f>IF(D473="No", "Not discussed on USFS. ", IF(VLOOKUP(A473, [1]!Table9[#All], 31, FALSE)="--", "--",  VLOOKUP(A473, [1]!Table9[#All], 32, FALSE)))</f>
        <v xml:space="preserve">Not discussed on USFS. </v>
      </c>
      <c r="R473" s="6" t="str">
        <f>IF(D473="No", "Not discussed on USFS. ", IF(VLOOKUP(A473, [1]!Table9[#All], 31, FALSE)="--", "--", VLOOKUP(A473, [1]!Table9[#All], 33, FALSE)))</f>
        <v xml:space="preserve">Not discussed on USFS. </v>
      </c>
      <c r="S473" s="9" t="s">
        <v>2</v>
      </c>
      <c r="T473" s="8" t="s">
        <v>2</v>
      </c>
      <c r="U473" s="8" t="s">
        <v>2</v>
      </c>
      <c r="V473" s="7" t="s">
        <v>2</v>
      </c>
      <c r="W473" s="6" t="s">
        <v>2</v>
      </c>
      <c r="X473" s="6" t="s">
        <v>2</v>
      </c>
    </row>
    <row r="474" spans="1:24" ht="64" x14ac:dyDescent="0.2">
      <c r="A474" s="20" t="s">
        <v>1902</v>
      </c>
      <c r="B474" s="20" t="str">
        <f>VLOOKUP(A474, [1]!Table9[#All], 2, FALSE)</f>
        <v>Atriplex serenana var. davidsonii</v>
      </c>
      <c r="C474" s="18" t="str">
        <f>VLOOKUP(A474, [1]!Table9[#All], 13, FALSE)</f>
        <v>coastal sage scrub, bluffs, sinks/drainage</v>
      </c>
      <c r="D474" s="17" t="str">
        <f>IF(ISNUMBER(SEARCH("1",VLOOKUP(A474, [1]!Table9[#All], 4, FALSE))), "Yes", "No")</f>
        <v>No</v>
      </c>
      <c r="E474" s="16" t="str">
        <f>VLOOKUP(A474, [1]!Table9[#All], 3, FALSE)</f>
        <v>Plant</v>
      </c>
      <c r="F474" s="15" t="str">
        <f>VLOOKUP(A474, [1]!Table9[#All], 26, FALSE)</f>
        <v>Formula</v>
      </c>
      <c r="G474" s="15" t="str">
        <f>IF(D474="No", "--",VLOOKUP(A474, [1]!Table9[#All], 25, FALSE))</f>
        <v>--</v>
      </c>
      <c r="H474" s="14" t="str">
        <f>IF(D474="No", "Not discussed on USFS. ", VLOOKUP(A474, [1]!Table9[#All], 24, FALSE))</f>
        <v xml:space="preserve">Not discussed on USFS. </v>
      </c>
      <c r="I474" s="14" t="str">
        <f>IF(NOT(ISBLANK(#REF!)),  "Pre-activity Survey Required", "")</f>
        <v>Pre-activity Survey Required</v>
      </c>
      <c r="J474" s="13" t="str">
        <f>IF(D474="No", "Not discussed on USFS. ", _xlfn.CONCAT(A474, " (", VLOOKUP(A474, [1]!Table9[#All], 11, FALSE), "; Habitat description: ", C474, ") - Within 1-mi of a CNDDB/SCE/USFS occurrence record (", VLOOKUP(A474, [1]!Table9[#All], 34, FALSE), "). " ))</f>
        <v xml:space="preserve">Not discussed on USFS. </v>
      </c>
      <c r="K474" s="10" t="str">
        <f>IF(D474="No", "-- ", VLOOKUP(A474, [1]!Table9[#All], 35, FALSE))</f>
        <v xml:space="preserve">-- </v>
      </c>
      <c r="L474" s="12" t="str">
        <f>IF(D474="No", "--", VLOOKUP(A474, [1]!Table9[#All], 28, FALSE))</f>
        <v>--</v>
      </c>
      <c r="M474" s="11" t="str">
        <f>IF(D474="No", "Not discussed on USFS. ", _xlfn.CONCAT(A474, " (", VLOOKUP(A474, [1]!Table9[#All], 11, FALSE), "; Habitat description: ", C474, ") - Within 1-mi of a CNDDB/SCE/USFS occurrence record (", VLOOKUP(A474, [1]!Table9[#All], 27, FALSE), "). " ))</f>
        <v xml:space="preserve">Not discussed on USFS. </v>
      </c>
      <c r="N474" s="10" t="str">
        <f>IF(D474="No", "-- ", VLOOKUP(A474, [1]!Table9[#All], 29, FALSE))</f>
        <v xml:space="preserve">-- </v>
      </c>
      <c r="O474" s="10" t="str">
        <f>IF(D474="No", "--", VLOOKUP(A474, [1]!Table9[#All], 30, FALSE))</f>
        <v>--</v>
      </c>
      <c r="P474" s="7" t="str">
        <f>IF(D474="No", "Not discussed on USFS. ", IF(VLOOKUP(A474, [1]!Table9[#All], 31, FALSE)="--", "--",  _xlfn.CONCAT(A474, " (", VLOOKUP(A474, [1]!Table9[#All], 11, FALSE), "; Habitat description: ", C474, ") - Within 1-mi of a CNDDB/SCE/USFS occurrence record (", VLOOKUP(A474, [1]!Table9[#All], 31, FALSE), "). " )))</f>
        <v xml:space="preserve">Not discussed on USFS. </v>
      </c>
      <c r="Q474" s="6" t="str">
        <f>IF(D474="No", "Not discussed on USFS. ", IF(VLOOKUP(A474, [1]!Table9[#All], 31, FALSE)="--", "--",  VLOOKUP(A474, [1]!Table9[#All], 32, FALSE)))</f>
        <v xml:space="preserve">Not discussed on USFS. </v>
      </c>
      <c r="R474" s="6" t="str">
        <f>IF(D474="No", "Not discussed on USFS. ", IF(VLOOKUP(A474, [1]!Table9[#All], 31, FALSE)="--", "--", VLOOKUP(A474, [1]!Table9[#All], 33, FALSE)))</f>
        <v xml:space="preserve">Not discussed on USFS. </v>
      </c>
      <c r="S474" s="9" t="s">
        <v>2</v>
      </c>
      <c r="T474" s="8" t="s">
        <v>2</v>
      </c>
      <c r="U474" s="8" t="s">
        <v>2</v>
      </c>
      <c r="V474" s="7" t="s">
        <v>2</v>
      </c>
      <c r="W474" s="6" t="s">
        <v>2</v>
      </c>
      <c r="X474" s="6" t="s">
        <v>2</v>
      </c>
    </row>
    <row r="475" spans="1:24" ht="156" x14ac:dyDescent="0.2">
      <c r="A475" s="20" t="s">
        <v>1901</v>
      </c>
      <c r="B475" s="20" t="str">
        <f>VLOOKUP(A475, [1]!Table9[#All], 2, FALSE)</f>
        <v>Carex davyi</v>
      </c>
      <c r="C475" s="18" t="str">
        <f>VLOOKUP(A475, [1]!Table9[#All], 13, FALSE)</f>
        <v>dry often sparse meadows, slopes</v>
      </c>
      <c r="D475" s="17" t="str">
        <f>IF(ISNUMBER(SEARCH("1",VLOOKUP(A475, [1]!Table9[#All], 4, FALSE))), "Yes", "No")</f>
        <v>Yes</v>
      </c>
      <c r="E475" s="16" t="str">
        <f>VLOOKUP(A475, [1]!Table9[#All], 3, FALSE)</f>
        <v>Plant</v>
      </c>
      <c r="F475" s="15" t="str">
        <f>VLOOKUP(A475, [1]!Table9[#All], 26, FALSE)</f>
        <v>Formula</v>
      </c>
      <c r="G475" s="15" t="str">
        <f>IF(D475="No", "--",VLOOKUP(A475, [1]!Table9[#All], 25, FALSE))</f>
        <v>Work area</v>
      </c>
      <c r="H475" s="14" t="str">
        <f>IF(D475="No", "Not discussed on USFS. ", VLOOKUP(A475, [1]!Table9[#All], 24, FALSE))</f>
        <v>--</v>
      </c>
      <c r="I475" s="14" t="str">
        <f>IF(NOT(ISBLANK(#REF!)),  "Pre-activity Survey Required", "")</f>
        <v>Pre-activity Survey Required</v>
      </c>
      <c r="J475" s="13" t="str">
        <f>IF(D475="No", "Not discussed on USFS. ", _xlfn.CONCAT(A475, " (", VLOOKUP(A475, [1]!Table9[#All], 11, FALSE), "; Habitat description: ", C475, ") - Within 1-mi of a CNDDB/SCE/USFS occurrence record (", VLOOKUP(A475, [1]!Table9[#All], 34, FALSE), "). " ))</f>
        <v xml:space="preserve">Davy's sedge (INF:SCC; CRPR 1B.3, Blooming Period: Jun - Sep; Habitat description: dry often sparse meadows, slopes) - Within 1-mi of a CNDDB/SCE/USFS occurrence record (unsuitable habitat). </v>
      </c>
      <c r="K475" s="10" t="str">
        <f>IF(D475="No", "-- ", VLOOKUP(A475, [1]!Table9[#All], 35, FALSE))</f>
        <v>Standard OMP BMPs.</v>
      </c>
      <c r="L475" s="12" t="str">
        <f>IF(D475="No", "--", VLOOKUP(A475, [1]!Table9[#All], 28, FALSE))</f>
        <v>IIB</v>
      </c>
      <c r="M475" s="11" t="str">
        <f>IF(D475="No", "Not discussed on USFS. ", _xlfn.CONCAT(A475, " (", VLOOKUP(A475, [1]!Table9[#All], 11, FALSE), "; Habitat description: ", C475, ") - Within 1-mi of a CNDDB/SCE/USFS occurrence record (", VLOOKUP(A475, [1]!Table9[#All], 27, FALSE), "). " ))</f>
        <v xml:space="preserve">Davy's sedge (INF:SCC; CRPR 1B.3, Blooming Period: Jun - Sep; Habitat description: dry often sparse meadows, slopes) - Within 1-mi of a CNDDB/SCE/USFS occurrence record (habitat present). </v>
      </c>
      <c r="N475" s="10" t="str">
        <f>IF(D475="No", "-- ", VLOOKUP(A475, [1]!Table9[#All], 29, FALSE))</f>
        <v xml:space="preserve">BE BMP Plant-1(a)(c-d); 
General Measures and Standard OMP BMPs. </v>
      </c>
      <c r="O475" s="10" t="str">
        <f>IF(D475="No", "--", VLOOKUP(A475, [1]!Table9[#All], 30, FALSE))</f>
        <v xml:space="preserve">Pre-Activity Survey (Davy's sedge): A biological survey is required. 
FSS Plant Avoidance (Davy's sedge): If Davy's sedge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75" s="7" t="str">
        <f>IF(D475="No", "Not discussed on USFS. ", IF(VLOOKUP(A475, [1]!Table9[#All], 31, FALSE)="--", "--",  _xlfn.CONCAT(A475, " (", VLOOKUP(A475, [1]!Table9[#All], 11, FALSE), "; Habitat description: ", C475, ") - Within 1-mi of a CNDDB/SCE/USFS occurrence record (", VLOOKUP(A475, [1]!Table9[#All], 31, FALSE), "). " )))</f>
        <v>--</v>
      </c>
      <c r="Q475" s="6" t="str">
        <f>IF(D475="No", "Not discussed on USFS. ", IF(VLOOKUP(A475, [1]!Table9[#All], 31, FALSE)="--", "--",  VLOOKUP(A475, [1]!Table9[#All], 32, FALSE)))</f>
        <v>--</v>
      </c>
      <c r="R475" s="6" t="str">
        <f>IF(D475="No", "Not discussed on USFS. ", IF(VLOOKUP(A475, [1]!Table9[#All], 31, FALSE)="--", "--", VLOOKUP(A475, [1]!Table9[#All], 33, FALSE)))</f>
        <v>--</v>
      </c>
      <c r="S475" s="9" t="s">
        <v>2</v>
      </c>
      <c r="T475" s="8" t="s">
        <v>2</v>
      </c>
      <c r="U475" s="8" t="s">
        <v>2</v>
      </c>
      <c r="V475" s="7" t="s">
        <v>2</v>
      </c>
      <c r="W475" s="6" t="s">
        <v>2</v>
      </c>
      <c r="X475" s="6" t="s">
        <v>2</v>
      </c>
    </row>
    <row r="476" spans="1:24" ht="156" x14ac:dyDescent="0.2">
      <c r="A476" s="20" t="s">
        <v>1900</v>
      </c>
      <c r="B476" s="20" t="str">
        <f>VLOOKUP(A476, [1]!Table9[#All], 2, FALSE)</f>
        <v>Astragalus deanei</v>
      </c>
      <c r="C476" s="18" t="str">
        <f>VLOOKUP(A476, [1]!Table9[#All], 13, FALSE)</f>
        <v>open shrubby slopes in chaparral</v>
      </c>
      <c r="D476" s="17" t="str">
        <f>IF(ISNUMBER(SEARCH("1",VLOOKUP(A476, [1]!Table9[#All], 4, FALSE))), "Yes", "No")</f>
        <v>Yes</v>
      </c>
      <c r="E476" s="16" t="str">
        <f>VLOOKUP(A476, [1]!Table9[#All], 3, FALSE)</f>
        <v>Plant</v>
      </c>
      <c r="F476" s="15" t="str">
        <f>VLOOKUP(A476, [1]!Table9[#All], 26, FALSE)</f>
        <v>Formula</v>
      </c>
      <c r="G476" s="15" t="str">
        <f>IF(D476="No", "--",VLOOKUP(A476, [1]!Table9[#All], 25, FALSE))</f>
        <v>Work area</v>
      </c>
      <c r="H476" s="14" t="str">
        <f>IF(D476="No", "Not discussed on USFS. ", VLOOKUP(A476, [1]!Table9[#All], 24, FALSE))</f>
        <v>--</v>
      </c>
      <c r="I476" s="14" t="str">
        <f>IF(NOT(ISBLANK(#REF!)),  "Pre-activity Survey Required", "")</f>
        <v>Pre-activity Survey Required</v>
      </c>
      <c r="J476" s="13" t="str">
        <f>IF(D476="No", "Not discussed on USFS. ", _xlfn.CONCAT(A476, " (", VLOOKUP(A476, [1]!Table9[#All], 11, FALSE), "; Habitat description: ", C476, ") - Within 1-mi of a CNDDB/SCE/USFS occurrence record (", VLOOKUP(A476, [1]!Table9[#All], 34, FALSE), "). " ))</f>
        <v xml:space="preserve">Dean's milk-vetch (FSS; BLM:S; CRPR 1B.1, Blooming Period: Mar - May; Habitat description: open shrubby slopes in chaparral) - Within 1-mi of a CNDDB/SCE/USFS occurrence record (unsuitable habitat). </v>
      </c>
      <c r="K476" s="10" t="str">
        <f>IF(D476="No", "-- ", VLOOKUP(A476, [1]!Table9[#All], 35, FALSE))</f>
        <v>Standard OMP BMPs.</v>
      </c>
      <c r="L476" s="12" t="str">
        <f>IF(D476="No", "--", VLOOKUP(A476, [1]!Table9[#All], 28, FALSE))</f>
        <v>IIB</v>
      </c>
      <c r="M476" s="11" t="str">
        <f>IF(D476="No", "Not discussed on USFS. ", _xlfn.CONCAT(A476, " (", VLOOKUP(A476, [1]!Table9[#All], 11, FALSE), "; Habitat description: ", C476, ") - Within 1-mi of a CNDDB/SCE/USFS occurrence record (", VLOOKUP(A476, [1]!Table9[#All], 27, FALSE), "). " ))</f>
        <v xml:space="preserve">Dean's milk-vetch (FSS; BLM:S; CRPR 1B.1, Blooming Period: Mar - May; Habitat description: open shrubby slopes in chaparral) - Within 1-mi of a CNDDB/SCE/USFS occurrence record (habitat present). </v>
      </c>
      <c r="N476" s="10" t="str">
        <f>IF(D476="No", "-- ", VLOOKUP(A476, [1]!Table9[#All], 29, FALSE))</f>
        <v xml:space="preserve">BE BMP Plant-1(a)(c-d); 
General Measures and Standard OMP BMPs. </v>
      </c>
      <c r="O476" s="10" t="str">
        <f>IF(D476="No", "--", VLOOKUP(A476, [1]!Table9[#All], 30, FALSE))</f>
        <v xml:space="preserve">Pre-Activity Survey (Dean's milk-vetch): A biological survey is required. 
FSS Plant Avoidance (Dean's milk-vetch): If Dean's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76" s="7" t="str">
        <f>IF(D476="No", "Not discussed on USFS. ", IF(VLOOKUP(A476, [1]!Table9[#All], 31, FALSE)="--", "--",  _xlfn.CONCAT(A476, " (", VLOOKUP(A476, [1]!Table9[#All], 11, FALSE), "; Habitat description: ", C476, ") - Within 1-mi of a CNDDB/SCE/USFS occurrence record (", VLOOKUP(A476, [1]!Table9[#All], 31, FALSE), "). " )))</f>
        <v>--</v>
      </c>
      <c r="Q476" s="6" t="str">
        <f>IF(D476="No", "Not discussed on USFS. ", IF(VLOOKUP(A476, [1]!Table9[#All], 31, FALSE)="--", "--",  VLOOKUP(A476, [1]!Table9[#All], 32, FALSE)))</f>
        <v>--</v>
      </c>
      <c r="R476" s="6" t="str">
        <f>IF(D476="No", "Not discussed on USFS. ", IF(VLOOKUP(A476, [1]!Table9[#All], 31, FALSE)="--", "--", VLOOKUP(A476, [1]!Table9[#All], 33, FALSE)))</f>
        <v>--</v>
      </c>
      <c r="S476" s="9" t="s">
        <v>2</v>
      </c>
      <c r="T476" s="8" t="s">
        <v>2</v>
      </c>
      <c r="U476" s="8" t="s">
        <v>2</v>
      </c>
      <c r="V476" s="7" t="s">
        <v>2</v>
      </c>
      <c r="W476" s="6" t="s">
        <v>2</v>
      </c>
      <c r="X476" s="6" t="s">
        <v>2</v>
      </c>
    </row>
    <row r="477" spans="1:24" ht="48" x14ac:dyDescent="0.2">
      <c r="A477" s="20" t="s">
        <v>1899</v>
      </c>
      <c r="B477" s="20" t="str">
        <f>VLOOKUP(A477, [1]!Table9[#All], 2, FALSE)</f>
        <v>Sisyrinchium funereum</v>
      </c>
      <c r="C477" s="18" t="str">
        <f>VLOOKUP(A477, [1]!Table9[#All], 13, FALSE)</f>
        <v>margins of wetlands</v>
      </c>
      <c r="D477" s="17" t="str">
        <f>IF(ISNUMBER(SEARCH("1",VLOOKUP(A477, [1]!Table9[#All], 4, FALSE))), "Yes", "No")</f>
        <v>No</v>
      </c>
      <c r="E477" s="16" t="str">
        <f>VLOOKUP(A477, [1]!Table9[#All], 3, FALSE)</f>
        <v>Plant</v>
      </c>
      <c r="F477" s="15" t="str">
        <f>VLOOKUP(A477, [1]!Table9[#All], 26, FALSE)</f>
        <v>Formula</v>
      </c>
      <c r="G477" s="15" t="str">
        <f>IF(D477="No", "--",VLOOKUP(A477, [1]!Table9[#All], 25, FALSE))</f>
        <v>--</v>
      </c>
      <c r="H477" s="14" t="str">
        <f>IF(D477="No", "Not discussed on USFS. ", VLOOKUP(A477, [1]!Table9[#All], 24, FALSE))</f>
        <v xml:space="preserve">Not discussed on USFS. </v>
      </c>
      <c r="I477" s="14" t="str">
        <f>IF(NOT(ISBLANK(#REF!)),  "Pre-activity Survey Required", "")</f>
        <v>Pre-activity Survey Required</v>
      </c>
      <c r="J477" s="13" t="str">
        <f>IF(D477="No", "Not discussed on USFS. ", _xlfn.CONCAT(A477, " (", VLOOKUP(A477, [1]!Table9[#All], 11, FALSE), "; Habitat description: ", C477, ") - Within 1-mi of a CNDDB/SCE/USFS occurrence record (", VLOOKUP(A477, [1]!Table9[#All], 34, FALSE), "). " ))</f>
        <v xml:space="preserve">Not discussed on USFS. </v>
      </c>
      <c r="K477" s="10" t="str">
        <f>IF(D477="No", "-- ", VLOOKUP(A477, [1]!Table9[#All], 35, FALSE))</f>
        <v xml:space="preserve">-- </v>
      </c>
      <c r="L477" s="12" t="str">
        <f>IF(D477="No", "--", VLOOKUP(A477, [1]!Table9[#All], 28, FALSE))</f>
        <v>--</v>
      </c>
      <c r="M477" s="11" t="str">
        <f>IF(D477="No", "Not discussed on USFS. ", _xlfn.CONCAT(A477, " (", VLOOKUP(A477, [1]!Table9[#All], 11, FALSE), "; Habitat description: ", C477, ") - Within 1-mi of a CNDDB/SCE/USFS occurrence record (", VLOOKUP(A477, [1]!Table9[#All], 27, FALSE), "). " ))</f>
        <v xml:space="preserve">Not discussed on USFS. </v>
      </c>
      <c r="N477" s="10" t="str">
        <f>IF(D477="No", "-- ", VLOOKUP(A477, [1]!Table9[#All], 29, FALSE))</f>
        <v xml:space="preserve">-- </v>
      </c>
      <c r="O477" s="10" t="str">
        <f>IF(D477="No", "--", VLOOKUP(A477, [1]!Table9[#All], 30, FALSE))</f>
        <v>--</v>
      </c>
      <c r="P477" s="7" t="str">
        <f>IF(D477="No", "Not discussed on USFS. ", IF(VLOOKUP(A477, [1]!Table9[#All], 31, FALSE)="--", "--",  _xlfn.CONCAT(A477, " (", VLOOKUP(A477, [1]!Table9[#All], 11, FALSE), "; Habitat description: ", C477, ") - Within 1-mi of a CNDDB/SCE/USFS occurrence record (", VLOOKUP(A477, [1]!Table9[#All], 31, FALSE), "). " )))</f>
        <v xml:space="preserve">Not discussed on USFS. </v>
      </c>
      <c r="Q477" s="6" t="str">
        <f>IF(D477="No", "Not discussed on USFS. ", IF(VLOOKUP(A477, [1]!Table9[#All], 31, FALSE)="--", "--",  VLOOKUP(A477, [1]!Table9[#All], 32, FALSE)))</f>
        <v xml:space="preserve">Not discussed on USFS. </v>
      </c>
      <c r="R477" s="6" t="str">
        <f>IF(D477="No", "Not discussed on USFS. ", IF(VLOOKUP(A477, [1]!Table9[#All], 31, FALSE)="--", "--", VLOOKUP(A477, [1]!Table9[#All], 33, FALSE)))</f>
        <v xml:space="preserve">Not discussed on USFS. </v>
      </c>
      <c r="S477" s="9" t="s">
        <v>2</v>
      </c>
      <c r="T477" s="8" t="s">
        <v>2</v>
      </c>
      <c r="U477" s="8" t="s">
        <v>2</v>
      </c>
      <c r="V477" s="7" t="s">
        <v>2</v>
      </c>
      <c r="W477" s="6" t="s">
        <v>2</v>
      </c>
      <c r="X477" s="6" t="s">
        <v>2</v>
      </c>
    </row>
    <row r="478" spans="1:24" ht="48" x14ac:dyDescent="0.2">
      <c r="A478" s="20" t="s">
        <v>1898</v>
      </c>
      <c r="B478" s="20" t="str">
        <f>VLOOKUP(A478, [1]!Table9[#All], 2, FALSE)</f>
        <v>Phacelia mustelina</v>
      </c>
      <c r="C478" s="18" t="str">
        <f>VLOOKUP(A478, [1]!Table9[#All], 13, FALSE)</f>
        <v>gravelly or rocky slopes, scrub, woodland</v>
      </c>
      <c r="D478" s="17" t="str">
        <f>IF(ISNUMBER(SEARCH("1",VLOOKUP(A478, [1]!Table9[#All], 4, FALSE))), "Yes", "No")</f>
        <v>No</v>
      </c>
      <c r="E478" s="16" t="str">
        <f>VLOOKUP(A478, [1]!Table9[#All], 3, FALSE)</f>
        <v>Plant</v>
      </c>
      <c r="F478" s="15" t="str">
        <f>VLOOKUP(A478, [1]!Table9[#All], 26, FALSE)</f>
        <v>Formula</v>
      </c>
      <c r="G478" s="15" t="str">
        <f>IF(D478="No", "--",VLOOKUP(A478, [1]!Table9[#All], 25, FALSE))</f>
        <v>--</v>
      </c>
      <c r="H478" s="14" t="str">
        <f>IF(D478="No", "Not discussed on USFS. ", VLOOKUP(A478, [1]!Table9[#All], 24, FALSE))</f>
        <v xml:space="preserve">Not discussed on USFS. </v>
      </c>
      <c r="I478" s="14" t="str">
        <f>IF(NOT(ISBLANK(#REF!)),  "Pre-activity Survey Required", "")</f>
        <v>Pre-activity Survey Required</v>
      </c>
      <c r="J478" s="13" t="str">
        <f>IF(D478="No", "Not discussed on USFS. ", _xlfn.CONCAT(A478, " (", VLOOKUP(A478, [1]!Table9[#All], 11, FALSE), "; Habitat description: ", C478, ") - Within 1-mi of a CNDDB/SCE/USFS occurrence record (", VLOOKUP(A478, [1]!Table9[#All], 34, FALSE), "). " ))</f>
        <v xml:space="preserve">Not discussed on USFS. </v>
      </c>
      <c r="K478" s="10" t="str">
        <f>IF(D478="No", "-- ", VLOOKUP(A478, [1]!Table9[#All], 35, FALSE))</f>
        <v xml:space="preserve">-- </v>
      </c>
      <c r="L478" s="12" t="str">
        <f>IF(D478="No", "--", VLOOKUP(A478, [1]!Table9[#All], 28, FALSE))</f>
        <v>--</v>
      </c>
      <c r="M478" s="11" t="str">
        <f>IF(D478="No", "Not discussed on USFS. ", _xlfn.CONCAT(A478, " (", VLOOKUP(A478, [1]!Table9[#All], 11, FALSE), "; Habitat description: ", C478, ") - Within 1-mi of a CNDDB/SCE/USFS occurrence record (", VLOOKUP(A478, [1]!Table9[#All], 27, FALSE), "). " ))</f>
        <v xml:space="preserve">Not discussed on USFS. </v>
      </c>
      <c r="N478" s="10" t="str">
        <f>IF(D478="No", "-- ", VLOOKUP(A478, [1]!Table9[#All], 29, FALSE))</f>
        <v xml:space="preserve">-- </v>
      </c>
      <c r="O478" s="10" t="str">
        <f>IF(D478="No", "--", VLOOKUP(A478, [1]!Table9[#All], 30, FALSE))</f>
        <v>--</v>
      </c>
      <c r="P478" s="7" t="str">
        <f>IF(D478="No", "Not discussed on USFS. ", IF(VLOOKUP(A478, [1]!Table9[#All], 31, FALSE)="--", "--",  _xlfn.CONCAT(A478, " (", VLOOKUP(A478, [1]!Table9[#All], 11, FALSE), "; Habitat description: ", C478, ") - Within 1-mi of a CNDDB/SCE/USFS occurrence record (", VLOOKUP(A478, [1]!Table9[#All], 31, FALSE), "). " )))</f>
        <v xml:space="preserve">Not discussed on USFS. </v>
      </c>
      <c r="Q478" s="6" t="str">
        <f>IF(D478="No", "Not discussed on USFS. ", IF(VLOOKUP(A478, [1]!Table9[#All], 31, FALSE)="--", "--",  VLOOKUP(A478, [1]!Table9[#All], 32, FALSE)))</f>
        <v xml:space="preserve">Not discussed on USFS. </v>
      </c>
      <c r="R478" s="6" t="str">
        <f>IF(D478="No", "Not discussed on USFS. ", IF(VLOOKUP(A478, [1]!Table9[#All], 31, FALSE)="--", "--", VLOOKUP(A478, [1]!Table9[#All], 33, FALSE)))</f>
        <v xml:space="preserve">Not discussed on USFS. </v>
      </c>
      <c r="S478" s="9" t="s">
        <v>2</v>
      </c>
      <c r="T478" s="8" t="s">
        <v>2</v>
      </c>
      <c r="U478" s="8" t="s">
        <v>2</v>
      </c>
      <c r="V478" s="7" t="s">
        <v>2</v>
      </c>
      <c r="W478" s="6" t="s">
        <v>2</v>
      </c>
      <c r="X478" s="6" t="s">
        <v>2</v>
      </c>
    </row>
    <row r="479" spans="1:24" ht="64" x14ac:dyDescent="0.2">
      <c r="A479" s="20" t="s">
        <v>1897</v>
      </c>
      <c r="B479" s="20" t="str">
        <f>VLOOKUP(A479, [1]!Table9[#All], 2, FALSE)</f>
        <v>Petalonyx thurberi ssp. gilmanii</v>
      </c>
      <c r="C479" s="18" t="str">
        <f>VLOOKUP(A479, [1]!Table9[#All], 13, FALSE)</f>
        <v>sandy washes, dunes</v>
      </c>
      <c r="D479" s="17" t="str">
        <f>IF(ISNUMBER(SEARCH("1",VLOOKUP(A479, [1]!Table9[#All], 4, FALSE))), "Yes", "No")</f>
        <v>No</v>
      </c>
      <c r="E479" s="16" t="str">
        <f>VLOOKUP(A479, [1]!Table9[#All], 3, FALSE)</f>
        <v>Plant</v>
      </c>
      <c r="F479" s="15" t="str">
        <f>VLOOKUP(A479, [1]!Table9[#All], 26, FALSE)</f>
        <v>Formula</v>
      </c>
      <c r="G479" s="15" t="str">
        <f>IF(D479="No", "--",VLOOKUP(A479, [1]!Table9[#All], 25, FALSE))</f>
        <v>--</v>
      </c>
      <c r="H479" s="14" t="str">
        <f>IF(D479="No", "Not discussed on USFS. ", VLOOKUP(A479, [1]!Table9[#All], 24, FALSE))</f>
        <v xml:space="preserve">Not discussed on USFS. </v>
      </c>
      <c r="I479" s="14" t="str">
        <f>IF(NOT(ISBLANK(#REF!)),  "Pre-activity Survey Required", "")</f>
        <v>Pre-activity Survey Required</v>
      </c>
      <c r="J479" s="13" t="str">
        <f>IF(D479="No", "Not discussed on USFS. ", _xlfn.CONCAT(A479, " (", VLOOKUP(A479, [1]!Table9[#All], 11, FALSE), "; Habitat description: ", C479, ") - Within 1-mi of a CNDDB/SCE/USFS occurrence record (", VLOOKUP(A479, [1]!Table9[#All], 34, FALSE), "). " ))</f>
        <v xml:space="preserve">Not discussed on USFS. </v>
      </c>
      <c r="K479" s="10" t="str">
        <f>IF(D479="No", "-- ", VLOOKUP(A479, [1]!Table9[#All], 35, FALSE))</f>
        <v xml:space="preserve">-- </v>
      </c>
      <c r="L479" s="12" t="str">
        <f>IF(D479="No", "--", VLOOKUP(A479, [1]!Table9[#All], 28, FALSE))</f>
        <v>--</v>
      </c>
      <c r="M479" s="11" t="str">
        <f>IF(D479="No", "Not discussed on USFS. ", _xlfn.CONCAT(A479, " (", VLOOKUP(A479, [1]!Table9[#All], 11, FALSE), "; Habitat description: ", C479, ") - Within 1-mi of a CNDDB/SCE/USFS occurrence record (", VLOOKUP(A479, [1]!Table9[#All], 27, FALSE), "). " ))</f>
        <v xml:space="preserve">Not discussed on USFS. </v>
      </c>
      <c r="N479" s="10" t="str">
        <f>IF(D479="No", "-- ", VLOOKUP(A479, [1]!Table9[#All], 29, FALSE))</f>
        <v xml:space="preserve">-- </v>
      </c>
      <c r="O479" s="10" t="str">
        <f>IF(D479="No", "--", VLOOKUP(A479, [1]!Table9[#All], 30, FALSE))</f>
        <v>--</v>
      </c>
      <c r="P479" s="7" t="str">
        <f>IF(D479="No", "Not discussed on USFS. ", IF(VLOOKUP(A479, [1]!Table9[#All], 31, FALSE)="--", "--",  _xlfn.CONCAT(A479, " (", VLOOKUP(A479, [1]!Table9[#All], 11, FALSE), "; Habitat description: ", C479, ") - Within 1-mi of a CNDDB/SCE/USFS occurrence record (", VLOOKUP(A479, [1]!Table9[#All], 31, FALSE), "). " )))</f>
        <v xml:space="preserve">Not discussed on USFS. </v>
      </c>
      <c r="Q479" s="6" t="str">
        <f>IF(D479="No", "Not discussed on USFS. ", IF(VLOOKUP(A479, [1]!Table9[#All], 31, FALSE)="--", "--",  VLOOKUP(A479, [1]!Table9[#All], 32, FALSE)))</f>
        <v xml:space="preserve">Not discussed on USFS. </v>
      </c>
      <c r="R479" s="6" t="str">
        <f>IF(D479="No", "Not discussed on USFS. ", IF(VLOOKUP(A479, [1]!Table9[#All], 31, FALSE)="--", "--", VLOOKUP(A479, [1]!Table9[#All], 33, FALSE)))</f>
        <v xml:space="preserve">Not discussed on USFS. </v>
      </c>
      <c r="S479" s="9" t="s">
        <v>2</v>
      </c>
      <c r="T479" s="8" t="s">
        <v>2</v>
      </c>
      <c r="U479" s="8" t="s">
        <v>2</v>
      </c>
      <c r="V479" s="7" t="s">
        <v>2</v>
      </c>
      <c r="W479" s="6" t="s">
        <v>2</v>
      </c>
      <c r="X479" s="6" t="s">
        <v>2</v>
      </c>
    </row>
    <row r="480" spans="1:24" ht="48" x14ac:dyDescent="0.2">
      <c r="A480" s="20" t="s">
        <v>1896</v>
      </c>
      <c r="B480" s="20" t="str">
        <f>VLOOKUP(A480, [1]!Table9[#All], 2, FALSE)</f>
        <v>Carex saliniformis</v>
      </c>
      <c r="C480" s="18" t="str">
        <f>VLOOKUP(A480, [1]!Table9[#All], 13, FALSE)</f>
        <v>marshes, pond shores, wet openings</v>
      </c>
      <c r="D480" s="17" t="str">
        <f>IF(ISNUMBER(SEARCH("1",VLOOKUP(A480, [1]!Table9[#All], 4, FALSE))), "Yes", "No")</f>
        <v>No</v>
      </c>
      <c r="E480" s="16" t="str">
        <f>VLOOKUP(A480, [1]!Table9[#All], 3, FALSE)</f>
        <v>Plant</v>
      </c>
      <c r="F480" s="15" t="str">
        <f>VLOOKUP(A480, [1]!Table9[#All], 26, FALSE)</f>
        <v>Formula</v>
      </c>
      <c r="G480" s="15" t="str">
        <f>IF(D480="No", "--",VLOOKUP(A480, [1]!Table9[#All], 25, FALSE))</f>
        <v>--</v>
      </c>
      <c r="H480" s="14" t="str">
        <f>IF(D480="No", "Not discussed on USFS. ", VLOOKUP(A480, [1]!Table9[#All], 24, FALSE))</f>
        <v xml:space="preserve">Not discussed on USFS. </v>
      </c>
      <c r="I480" s="14" t="str">
        <f>IF(NOT(ISBLANK(#REF!)),  "Pre-activity Survey Required", "")</f>
        <v>Pre-activity Survey Required</v>
      </c>
      <c r="J480" s="13" t="str">
        <f>IF(D480="No", "Not discussed on USFS. ", _xlfn.CONCAT(A480, " (", VLOOKUP(A480, [1]!Table9[#All], 11, FALSE), "; Habitat description: ", C480, ") - Within 1-mi of a CNDDB/SCE/USFS occurrence record (", VLOOKUP(A480, [1]!Table9[#All], 34, FALSE), "). " ))</f>
        <v xml:space="preserve">Not discussed on USFS. </v>
      </c>
      <c r="K480" s="10" t="str">
        <f>IF(D480="No", "-- ", VLOOKUP(A480, [1]!Table9[#All], 35, FALSE))</f>
        <v xml:space="preserve">-- </v>
      </c>
      <c r="L480" s="12" t="str">
        <f>IF(D480="No", "--", VLOOKUP(A480, [1]!Table9[#All], 28, FALSE))</f>
        <v>--</v>
      </c>
      <c r="M480" s="11" t="str">
        <f>IF(D480="No", "Not discussed on USFS. ", _xlfn.CONCAT(A480, " (", VLOOKUP(A480, [1]!Table9[#All], 11, FALSE), "; Habitat description: ", C480, ") - Within 1-mi of a CNDDB/SCE/USFS occurrence record (", VLOOKUP(A480, [1]!Table9[#All], 27, FALSE), "). " ))</f>
        <v xml:space="preserve">Not discussed on USFS. </v>
      </c>
      <c r="N480" s="10" t="str">
        <f>IF(D480="No", "-- ", VLOOKUP(A480, [1]!Table9[#All], 29, FALSE))</f>
        <v xml:space="preserve">-- </v>
      </c>
      <c r="O480" s="10" t="str">
        <f>IF(D480="No", "--", VLOOKUP(A480, [1]!Table9[#All], 30, FALSE))</f>
        <v>--</v>
      </c>
      <c r="P480" s="7" t="str">
        <f>IF(D480="No", "Not discussed on USFS. ", IF(VLOOKUP(A480, [1]!Table9[#All], 31, FALSE)="--", "--",  _xlfn.CONCAT(A480, " (", VLOOKUP(A480, [1]!Table9[#All], 11, FALSE), "; Habitat description: ", C480, ") - Within 1-mi of a CNDDB/SCE/USFS occurrence record (", VLOOKUP(A480, [1]!Table9[#All], 31, FALSE), "). " )))</f>
        <v xml:space="preserve">Not discussed on USFS. </v>
      </c>
      <c r="Q480" s="6" t="str">
        <f>IF(D480="No", "Not discussed on USFS. ", IF(VLOOKUP(A480, [1]!Table9[#All], 31, FALSE)="--", "--",  VLOOKUP(A480, [1]!Table9[#All], 32, FALSE)))</f>
        <v xml:space="preserve">Not discussed on USFS. </v>
      </c>
      <c r="R480" s="6" t="str">
        <f>IF(D480="No", "Not discussed on USFS. ", IF(VLOOKUP(A480, [1]!Table9[#All], 31, FALSE)="--", "--", VLOOKUP(A480, [1]!Table9[#All], 33, FALSE)))</f>
        <v xml:space="preserve">Not discussed on USFS. </v>
      </c>
      <c r="S480" s="9" t="s">
        <v>2</v>
      </c>
      <c r="T480" s="8" t="s">
        <v>2</v>
      </c>
      <c r="U480" s="8" t="s">
        <v>2</v>
      </c>
      <c r="V480" s="7" t="s">
        <v>2</v>
      </c>
      <c r="W480" s="6" t="s">
        <v>2</v>
      </c>
      <c r="X480" s="6" t="s">
        <v>2</v>
      </c>
    </row>
    <row r="481" spans="1:24" ht="80" x14ac:dyDescent="0.2">
      <c r="A481" s="20" t="s">
        <v>1895</v>
      </c>
      <c r="B481" s="20" t="str">
        <f>VLOOKUP(A481, [1]!Table9[#All], 2, FALSE)</f>
        <v>Isocoma menziesii var. decumbens</v>
      </c>
      <c r="C481" s="18" t="str">
        <f>VLOOKUP(A481, [1]!Table9[#All], 13, FALSE)</f>
        <v>sandy flats or slopes, chaparral scrub, coastal sage scrub, coastal salt marshes, dunes, arroyos</v>
      </c>
      <c r="D481" s="17" t="str">
        <f>IF(ISNUMBER(SEARCH("1",VLOOKUP(A481, [1]!Table9[#All], 4, FALSE))), "Yes", "No")</f>
        <v>No</v>
      </c>
      <c r="E481" s="16" t="str">
        <f>VLOOKUP(A481, [1]!Table9[#All], 3, FALSE)</f>
        <v>Plant</v>
      </c>
      <c r="F481" s="15" t="str">
        <f>VLOOKUP(A481, [1]!Table9[#All], 26, FALSE)</f>
        <v>Formula</v>
      </c>
      <c r="G481" s="15" t="str">
        <f>IF(D481="No", "--",VLOOKUP(A481, [1]!Table9[#All], 25, FALSE))</f>
        <v>--</v>
      </c>
      <c r="H481" s="14" t="str">
        <f>IF(D481="No", "Not discussed on USFS. ", VLOOKUP(A481, [1]!Table9[#All], 24, FALSE))</f>
        <v xml:space="preserve">Not discussed on USFS. </v>
      </c>
      <c r="I481" s="14" t="str">
        <f>IF(NOT(ISBLANK(#REF!)),  "Pre-activity Survey Required", "")</f>
        <v>Pre-activity Survey Required</v>
      </c>
      <c r="J481" s="13" t="str">
        <f>IF(D481="No", "Not discussed on USFS. ", _xlfn.CONCAT(A481, " (", VLOOKUP(A481, [1]!Table9[#All], 11, FALSE), "; Habitat description: ", C481, ") - Within 1-mi of a CNDDB/SCE/USFS occurrence record (", VLOOKUP(A481, [1]!Table9[#All], 34, FALSE), "). " ))</f>
        <v xml:space="preserve">Not discussed on USFS. </v>
      </c>
      <c r="K481" s="10" t="str">
        <f>IF(D481="No", "-- ", VLOOKUP(A481, [1]!Table9[#All], 35, FALSE))</f>
        <v xml:space="preserve">-- </v>
      </c>
      <c r="L481" s="12" t="str">
        <f>IF(D481="No", "--", VLOOKUP(A481, [1]!Table9[#All], 28, FALSE))</f>
        <v>--</v>
      </c>
      <c r="M481" s="11" t="str">
        <f>IF(D481="No", "Not discussed on USFS. ", _xlfn.CONCAT(A481, " (", VLOOKUP(A481, [1]!Table9[#All], 11, FALSE), "; Habitat description: ", C481, ") - Within 1-mi of a CNDDB/SCE/USFS occurrence record (", VLOOKUP(A481, [1]!Table9[#All], 27, FALSE), "). " ))</f>
        <v xml:space="preserve">Not discussed on USFS. </v>
      </c>
      <c r="N481" s="10" t="str">
        <f>IF(D481="No", "-- ", VLOOKUP(A481, [1]!Table9[#All], 29, FALSE))</f>
        <v xml:space="preserve">-- </v>
      </c>
      <c r="O481" s="10" t="str">
        <f>IF(D481="No", "--", VLOOKUP(A481, [1]!Table9[#All], 30, FALSE))</f>
        <v>--</v>
      </c>
      <c r="P481" s="7" t="str">
        <f>IF(D481="No", "Not discussed on USFS. ", IF(VLOOKUP(A481, [1]!Table9[#All], 31, FALSE)="--", "--",  _xlfn.CONCAT(A481, " (", VLOOKUP(A481, [1]!Table9[#All], 11, FALSE), "; Habitat description: ", C481, ") - Within 1-mi of a CNDDB/SCE/USFS occurrence record (", VLOOKUP(A481, [1]!Table9[#All], 31, FALSE), "). " )))</f>
        <v xml:space="preserve">Not discussed on USFS. </v>
      </c>
      <c r="Q481" s="6" t="str">
        <f>IF(D481="No", "Not discussed on USFS. ", IF(VLOOKUP(A481, [1]!Table9[#All], 31, FALSE)="--", "--",  VLOOKUP(A481, [1]!Table9[#All], 32, FALSE)))</f>
        <v xml:space="preserve">Not discussed on USFS. </v>
      </c>
      <c r="R481" s="6" t="str">
        <f>IF(D481="No", "Not discussed on USFS. ", IF(VLOOKUP(A481, [1]!Table9[#All], 31, FALSE)="--", "--", VLOOKUP(A481, [1]!Table9[#All], 33, FALSE)))</f>
        <v xml:space="preserve">Not discussed on USFS. </v>
      </c>
      <c r="S481" s="9" t="s">
        <v>2</v>
      </c>
      <c r="T481" s="8" t="s">
        <v>2</v>
      </c>
      <c r="U481" s="8" t="s">
        <v>2</v>
      </c>
      <c r="V481" s="7" t="s">
        <v>2</v>
      </c>
      <c r="W481" s="6" t="s">
        <v>2</v>
      </c>
      <c r="X481" s="6" t="s">
        <v>2</v>
      </c>
    </row>
    <row r="482" spans="1:24" ht="156" x14ac:dyDescent="0.2">
      <c r="A482" s="20" t="s">
        <v>1894</v>
      </c>
      <c r="B482" s="20" t="str">
        <f>VLOOKUP(A482, [1]!Table9[#All], 2, FALSE)</f>
        <v>Trifolium dedeckerae</v>
      </c>
      <c r="C482" s="18" t="str">
        <f>VLOOKUP(A482, [1]!Table9[#All], 13, FALSE)</f>
        <v>conifer forest, woodland, subalpine forest, rock crevice's</v>
      </c>
      <c r="D482" s="17" t="str">
        <f>IF(ISNUMBER(SEARCH("1",VLOOKUP(A482, [1]!Table9[#All], 4, FALSE))), "Yes", "No")</f>
        <v>Yes</v>
      </c>
      <c r="E482" s="16" t="str">
        <f>VLOOKUP(A482, [1]!Table9[#All], 3, FALSE)</f>
        <v>Plant</v>
      </c>
      <c r="F482" s="15" t="str">
        <f>VLOOKUP(A482, [1]!Table9[#All], 26, FALSE)</f>
        <v>Formula</v>
      </c>
      <c r="G482" s="15" t="str">
        <f>IF(D482="No", "--",VLOOKUP(A482, [1]!Table9[#All], 25, FALSE))</f>
        <v>Work area</v>
      </c>
      <c r="H482" s="14" t="str">
        <f>IF(D482="No", "Not discussed on USFS. ", VLOOKUP(A482, [1]!Table9[#All], 24, FALSE))</f>
        <v>--</v>
      </c>
      <c r="I482" s="14" t="str">
        <f>IF(NOT(ISBLANK(#REF!)),  "Pre-activity Survey Required", "")</f>
        <v>Pre-activity Survey Required</v>
      </c>
      <c r="J482" s="13" t="str">
        <f>IF(D482="No", "Not discussed on USFS. ", _xlfn.CONCAT(A482, " (", VLOOKUP(A482, [1]!Table9[#All], 11, FALSE), "; Habitat description: ", C482, ") - Within 1-mi of a CNDDB/SCE/USFS occurrence record (", VLOOKUP(A482, [1]!Table9[#All], 34, FALSE), "). " ))</f>
        <v xml:space="preserve">Dedecker's clover (FSS; BLM:S; CRPR 1B.3, Blooming Period: May - Jul; Habitat description: conifer forest, woodland, subalpine forest, rock crevice's) - Within 1-mi of a CNDDB/SCE/USFS occurrence record (unsuitable habitat). </v>
      </c>
      <c r="K482" s="10" t="str">
        <f>IF(D482="No", "-- ", VLOOKUP(A482, [1]!Table9[#All], 35, FALSE))</f>
        <v>Standard OMP BMPs.</v>
      </c>
      <c r="L482" s="12" t="str">
        <f>IF(D482="No", "--", VLOOKUP(A482, [1]!Table9[#All], 28, FALSE))</f>
        <v>IIB</v>
      </c>
      <c r="M482" s="11" t="str">
        <f>IF(D482="No", "Not discussed on USFS. ", _xlfn.CONCAT(A482, " (", VLOOKUP(A482, [1]!Table9[#All], 11, FALSE), "; Habitat description: ", C482, ") - Within 1-mi of a CNDDB/SCE/USFS occurrence record (", VLOOKUP(A482, [1]!Table9[#All], 27, FALSE), "). " ))</f>
        <v xml:space="preserve">Dedecker's clover (FSS; BLM:S; CRPR 1B.3, Blooming Period: May - Jul; Habitat description: conifer forest, woodland, subalpine forest, rock crevice's) - Within 1-mi of a CNDDB/SCE/USFS occurrence record (habitat present). </v>
      </c>
      <c r="N482" s="10" t="str">
        <f>IF(D482="No", "-- ", VLOOKUP(A482, [1]!Table9[#All], 29, FALSE))</f>
        <v xml:space="preserve">BE BMP Plant-1(a)(c-d); 
General Measures and Standard OMP BMPs. </v>
      </c>
      <c r="O482" s="10" t="str">
        <f>IF(D482="No", "--", VLOOKUP(A482, [1]!Table9[#All], 30, FALSE))</f>
        <v xml:space="preserve">Pre-Activity Survey (Dedecker's clover): A biological survey is required. 
FSS Plant Avoidance (Dedecker's clover): If Dedecker's clover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482" s="7" t="str">
        <f>IF(D482="No", "Not discussed on USFS. ", IF(VLOOKUP(A482, [1]!Table9[#All], 31, FALSE)="--", "--",  _xlfn.CONCAT(A482, " (", VLOOKUP(A482, [1]!Table9[#All], 11, FALSE), "; Habitat description: ", C482, ") - Within 1-mi of a CNDDB/SCE/USFS occurrence record (", VLOOKUP(A482, [1]!Table9[#All], 31, FALSE), "). " )))</f>
        <v>--</v>
      </c>
      <c r="Q482" s="6" t="str">
        <f>IF(D482="No", "Not discussed on USFS. ", IF(VLOOKUP(A482, [1]!Table9[#All], 31, FALSE)="--", "--",  VLOOKUP(A482, [1]!Table9[#All], 32, FALSE)))</f>
        <v>--</v>
      </c>
      <c r="R482" s="6" t="str">
        <f>IF(D482="No", "Not discussed on USFS. ", IF(VLOOKUP(A482, [1]!Table9[#All], 31, FALSE)="--", "--", VLOOKUP(A482, [1]!Table9[#All], 33, FALSE)))</f>
        <v>--</v>
      </c>
      <c r="S482" s="9" t="s">
        <v>2</v>
      </c>
      <c r="T482" s="8" t="s">
        <v>2</v>
      </c>
      <c r="U482" s="8" t="s">
        <v>2</v>
      </c>
      <c r="V482" s="7" t="s">
        <v>2</v>
      </c>
      <c r="W482" s="6" t="s">
        <v>2</v>
      </c>
      <c r="X482" s="6" t="s">
        <v>2</v>
      </c>
    </row>
    <row r="483" spans="1:24" ht="64" x14ac:dyDescent="0.2">
      <c r="A483" s="20" t="s">
        <v>1893</v>
      </c>
      <c r="B483" s="20" t="str">
        <f>VLOOKUP(A483, [1]!Table9[#All], 2, FALSE)</f>
        <v>Pseudorontium cyathiferum</v>
      </c>
      <c r="C483" s="18" t="str">
        <f>VLOOKUP(A483, [1]!Table9[#All], 13, FALSE)</f>
        <v>washes, rocky slopes</v>
      </c>
      <c r="D483" s="17" t="str">
        <f>IF(ISNUMBER(SEARCH("1",VLOOKUP(A483, [1]!Table9[#All], 4, FALSE))), "Yes", "No")</f>
        <v>No</v>
      </c>
      <c r="E483" s="16" t="str">
        <f>VLOOKUP(A483, [1]!Table9[#All], 3, FALSE)</f>
        <v>Plant</v>
      </c>
      <c r="F483" s="15" t="str">
        <f>VLOOKUP(A483, [1]!Table9[#All], 26, FALSE)</f>
        <v>Formula</v>
      </c>
      <c r="G483" s="15" t="str">
        <f>IF(D483="No", "--",VLOOKUP(A483, [1]!Table9[#All], 25, FALSE))</f>
        <v>--</v>
      </c>
      <c r="H483" s="14" t="str">
        <f>IF(D483="No", "Not discussed on USFS. ", VLOOKUP(A483, [1]!Table9[#All], 24, FALSE))</f>
        <v xml:space="preserve">Not discussed on USFS. </v>
      </c>
      <c r="I483" s="14" t="str">
        <f>IF(NOT(ISBLANK(#REF!)),  "Pre-activity Survey Required", "")</f>
        <v>Pre-activity Survey Required</v>
      </c>
      <c r="J483" s="13" t="str">
        <f>IF(D483="No", "Not discussed on USFS. ", _xlfn.CONCAT(A483, " (", VLOOKUP(A483, [1]!Table9[#All], 11, FALSE), "; Habitat description: ", C483, ") - Within 1-mi of a CNDDB/SCE/USFS occurrence record (", VLOOKUP(A483, [1]!Table9[#All], 34, FALSE), "). " ))</f>
        <v xml:space="preserve">Not discussed on USFS. </v>
      </c>
      <c r="K483" s="10" t="str">
        <f>IF(D483="No", "-- ", VLOOKUP(A483, [1]!Table9[#All], 35, FALSE))</f>
        <v xml:space="preserve">-- </v>
      </c>
      <c r="L483" s="12" t="str">
        <f>IF(D483="No", "--", VLOOKUP(A483, [1]!Table9[#All], 28, FALSE))</f>
        <v>--</v>
      </c>
      <c r="M483" s="11" t="str">
        <f>IF(D483="No", "Not discussed on USFS. ", _xlfn.CONCAT(A483, " (", VLOOKUP(A483, [1]!Table9[#All], 11, FALSE), "; Habitat description: ", C483, ") - Within 1-mi of a CNDDB/SCE/USFS occurrence record (", VLOOKUP(A483, [1]!Table9[#All], 27, FALSE), "). " ))</f>
        <v xml:space="preserve">Not discussed on USFS. </v>
      </c>
      <c r="N483" s="10" t="str">
        <f>IF(D483="No", "-- ", VLOOKUP(A483, [1]!Table9[#All], 29, FALSE))</f>
        <v xml:space="preserve">-- </v>
      </c>
      <c r="O483" s="10" t="str">
        <f>IF(D483="No", "--", VLOOKUP(A483, [1]!Table9[#All], 30, FALSE))</f>
        <v>--</v>
      </c>
      <c r="P483" s="7" t="str">
        <f>IF(D483="No", "Not discussed on USFS. ", IF(VLOOKUP(A483, [1]!Table9[#All], 31, FALSE)="--", "--",  _xlfn.CONCAT(A483, " (", VLOOKUP(A483, [1]!Table9[#All], 11, FALSE), "; Habitat description: ", C483, ") - Within 1-mi of a CNDDB/SCE/USFS occurrence record (", VLOOKUP(A483, [1]!Table9[#All], 31, FALSE), "). " )))</f>
        <v xml:space="preserve">Not discussed on USFS. </v>
      </c>
      <c r="Q483" s="6" t="str">
        <f>IF(D483="No", "Not discussed on USFS. ", IF(VLOOKUP(A483, [1]!Table9[#All], 31, FALSE)="--", "--",  VLOOKUP(A483, [1]!Table9[#All], 32, FALSE)))</f>
        <v xml:space="preserve">Not discussed on USFS. </v>
      </c>
      <c r="R483" s="6" t="str">
        <f>IF(D483="No", "Not discussed on USFS. ", IF(VLOOKUP(A483, [1]!Table9[#All], 31, FALSE)="--", "--", VLOOKUP(A483, [1]!Table9[#All], 33, FALSE)))</f>
        <v xml:space="preserve">Not discussed on USFS. </v>
      </c>
      <c r="S483" s="9" t="s">
        <v>2</v>
      </c>
      <c r="T483" s="8" t="s">
        <v>2</v>
      </c>
      <c r="U483" s="8" t="s">
        <v>2</v>
      </c>
      <c r="V483" s="7" t="s">
        <v>2</v>
      </c>
      <c r="W483" s="6" t="s">
        <v>2</v>
      </c>
      <c r="X483" s="6" t="s">
        <v>2</v>
      </c>
    </row>
    <row r="484" spans="1:24" ht="48" x14ac:dyDescent="0.2">
      <c r="A484" s="20" t="s">
        <v>1892</v>
      </c>
      <c r="B484" s="20" t="str">
        <f>VLOOKUP(A484, [1]!Table9[#All], 2, FALSE)</f>
        <v>Cryptantha excavata</v>
      </c>
      <c r="C484" s="18" t="str">
        <f>VLOOKUP(A484, [1]!Table9[#All], 13, FALSE)</f>
        <v>steep slopes and eroding streambanks in foothill woodland</v>
      </c>
      <c r="D484" s="17" t="str">
        <f>IF(ISNUMBER(SEARCH("1",VLOOKUP(A484, [1]!Table9[#All], 4, FALSE))), "Yes", "No")</f>
        <v>No</v>
      </c>
      <c r="E484" s="16" t="str">
        <f>VLOOKUP(A484, [1]!Table9[#All], 3, FALSE)</f>
        <v>Plant</v>
      </c>
      <c r="F484" s="15" t="str">
        <f>VLOOKUP(A484, [1]!Table9[#All], 26, FALSE)</f>
        <v>Formula</v>
      </c>
      <c r="G484" s="15" t="str">
        <f>IF(D484="No", "--",VLOOKUP(A484, [1]!Table9[#All], 25, FALSE))</f>
        <v>--</v>
      </c>
      <c r="H484" s="14" t="str">
        <f>IF(D484="No", "Not discussed on USFS. ", VLOOKUP(A484, [1]!Table9[#All], 24, FALSE))</f>
        <v xml:space="preserve">Not discussed on USFS. </v>
      </c>
      <c r="I484" s="14" t="str">
        <f>IF(NOT(ISBLANK(#REF!)),  "Pre-activity Survey Required", "")</f>
        <v>Pre-activity Survey Required</v>
      </c>
      <c r="J484" s="13" t="str">
        <f>IF(D484="No", "Not discussed on USFS. ", _xlfn.CONCAT(A484, " (", VLOOKUP(A484, [1]!Table9[#All], 11, FALSE), "; Habitat description: ", C484, ") - Within 1-mi of a CNDDB/SCE/USFS occurrence record (", VLOOKUP(A484, [1]!Table9[#All], 34, FALSE), "). " ))</f>
        <v xml:space="preserve">Not discussed on USFS. </v>
      </c>
      <c r="K484" s="10" t="str">
        <f>IF(D484="No", "-- ", VLOOKUP(A484, [1]!Table9[#All], 35, FALSE))</f>
        <v xml:space="preserve">-- </v>
      </c>
      <c r="L484" s="12" t="str">
        <f>IF(D484="No", "--", VLOOKUP(A484, [1]!Table9[#All], 28, FALSE))</f>
        <v>--</v>
      </c>
      <c r="M484" s="11" t="str">
        <f>IF(D484="No", "Not discussed on USFS. ", _xlfn.CONCAT(A484, " (", VLOOKUP(A484, [1]!Table9[#All], 11, FALSE), "; Habitat description: ", C484, ") - Within 1-mi of a CNDDB/SCE/USFS occurrence record (", VLOOKUP(A484, [1]!Table9[#All], 27, FALSE), "). " ))</f>
        <v xml:space="preserve">Not discussed on USFS. </v>
      </c>
      <c r="N484" s="10" t="str">
        <f>IF(D484="No", "-- ", VLOOKUP(A484, [1]!Table9[#All], 29, FALSE))</f>
        <v xml:space="preserve">-- </v>
      </c>
      <c r="O484" s="10" t="str">
        <f>IF(D484="No", "--", VLOOKUP(A484, [1]!Table9[#All], 30, FALSE))</f>
        <v>--</v>
      </c>
      <c r="P484" s="7" t="str">
        <f>IF(D484="No", "Not discussed on USFS. ", IF(VLOOKUP(A484, [1]!Table9[#All], 31, FALSE)="--", "--",  _xlfn.CONCAT(A484, " (", VLOOKUP(A484, [1]!Table9[#All], 11, FALSE), "; Habitat description: ", C484, ") - Within 1-mi of a CNDDB/SCE/USFS occurrence record (", VLOOKUP(A484, [1]!Table9[#All], 31, FALSE), "). " )))</f>
        <v xml:space="preserve">Not discussed on USFS. </v>
      </c>
      <c r="Q484" s="6" t="str">
        <f>IF(D484="No", "Not discussed on USFS. ", IF(VLOOKUP(A484, [1]!Table9[#All], 31, FALSE)="--", "--",  VLOOKUP(A484, [1]!Table9[#All], 32, FALSE)))</f>
        <v xml:space="preserve">Not discussed on USFS. </v>
      </c>
      <c r="R484" s="6" t="str">
        <f>IF(D484="No", "Not discussed on USFS. ", IF(VLOOKUP(A484, [1]!Table9[#All], 31, FALSE)="--", "--", VLOOKUP(A484, [1]!Table9[#All], 33, FALSE)))</f>
        <v xml:space="preserve">Not discussed on USFS. </v>
      </c>
      <c r="S484" s="9" t="s">
        <v>2</v>
      </c>
      <c r="T484" s="8" t="s">
        <v>2</v>
      </c>
      <c r="U484" s="8" t="s">
        <v>2</v>
      </c>
      <c r="V484" s="7" t="s">
        <v>2</v>
      </c>
      <c r="W484" s="6" t="s">
        <v>2</v>
      </c>
      <c r="X484" s="6" t="s">
        <v>2</v>
      </c>
    </row>
    <row r="485" spans="1:24" ht="132" x14ac:dyDescent="0.2">
      <c r="A485" s="20" t="s">
        <v>1891</v>
      </c>
      <c r="B485" s="20" t="str">
        <f>VLOOKUP(A485, [1]!Table9[#All], 2, FALSE)</f>
        <v>Nolina interrata</v>
      </c>
      <c r="C485" s="18" t="str">
        <f>VLOOKUP(A485, [1]!Table9[#All], 13, FALSE)</f>
        <v xml:space="preserve">foothills, chaparral </v>
      </c>
      <c r="D485" s="17" t="str">
        <f>IF(ISNUMBER(SEARCH("1",VLOOKUP(A485, [1]!Table9[#All], 4, FALSE))), "Yes", "No")</f>
        <v>Yes</v>
      </c>
      <c r="E485" s="16" t="str">
        <f>VLOOKUP(A485, [1]!Table9[#All], 3, FALSE)</f>
        <v>Plant</v>
      </c>
      <c r="F485" s="15" t="str">
        <f>VLOOKUP(A485, [1]!Table9[#All], 26, FALSE)</f>
        <v>Formula</v>
      </c>
      <c r="G485" s="15" t="str">
        <f>IF(D485="No", "--",VLOOKUP(A485, [1]!Table9[#All], 25, FALSE))</f>
        <v>Work area</v>
      </c>
      <c r="H485" s="14" t="str">
        <f>IF(D485="No", "Not discussed on USFS. ", VLOOKUP(A485, [1]!Table9[#All], 24, FALSE))</f>
        <v>--</v>
      </c>
      <c r="I485" s="14" t="str">
        <f>IF(NOT(ISBLANK(#REF!)),  "Pre-activity Survey Required", "")</f>
        <v>Pre-activity Survey Required</v>
      </c>
      <c r="J485" s="13" t="str">
        <f>IF(D485="No", "Not discussed on USFS. ", _xlfn.CONCAT(A485, " (", VLOOKUP(A485, [1]!Table9[#All], 11, FALSE), "; Habitat description: ", C485, ") - Within 1-mi of a CNDDB/SCE/USFS occurrence record (", VLOOKUP(A485, [1]!Table9[#All], 34, FALSE), "). " ))</f>
        <v xml:space="preserve">Dehesa nolina (SE; CRPR 1B.1, Blooming Period: Jun - Jul; Habitat description: foothills, chaparral ) - Within 1-mi of a CNDDB/SCE/USFS occurrence record (unsuitable habitat). </v>
      </c>
      <c r="K485" s="10" t="str">
        <f>IF(D485="No", "-- ", VLOOKUP(A485, [1]!Table9[#All], 35, FALSE))</f>
        <v>Standard OMP BMPs.</v>
      </c>
      <c r="L485" s="12" t="str">
        <f>IF(D485="No", "--", VLOOKUP(A485, [1]!Table9[#All], 28, FALSE))</f>
        <v>IIB</v>
      </c>
      <c r="M485" s="11" t="str">
        <f>IF(D485="No", "Not discussed on USFS. ", _xlfn.CONCAT(A485, " (", VLOOKUP(A485, [1]!Table9[#All], 11, FALSE), "; Habitat description: ", C485, ") - Within 1-mi of a CNDDB/SCE/USFS occurrence record (", VLOOKUP(A485, [1]!Table9[#All], 27, FALSE), "). " ))</f>
        <v xml:space="preserve">Dehesa nolina (SE; CRPR 1B.1, Blooming Period: Jun - Jul; Habitat description: foothills, chaparral ) - Within 1-mi of a CNDDB/SCE/USFS occurrence record (habitat present). </v>
      </c>
      <c r="N485" s="10" t="str">
        <f>IF(D485="No", "-- ", VLOOKUP(A485, [1]!Table9[#All], 29, FALSE))</f>
        <v xml:space="preserve">BE BMP Plant-1(a); 
General Measures and Standard OMP BMPs. </v>
      </c>
      <c r="O485" s="10" t="str">
        <f>IF(D485="No", "--", VLOOKUP(A485, [1]!Table9[#All], 30, FALSE))</f>
        <v xml:space="preserve">Pre-Activity Survey (Dehesa nolina): A biological survey is required. 
State Threatened Plant Avoidance (Dehesa nolina): If Dehesa nolinais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485" s="7" t="str">
        <f>IF(D485="No", "Not discussed on USFS. ", IF(VLOOKUP(A485, [1]!Table9[#All], 31, FALSE)="--", "--",  _xlfn.CONCAT(A485, " (", VLOOKUP(A485, [1]!Table9[#All], 11, FALSE), "; Habitat description: ", C485, ") - Within 1-mi of a CNDDB/SCE/USFS occurrence record (", VLOOKUP(A485, [1]!Table9[#All], 31, FALSE), "). " )))</f>
        <v>--</v>
      </c>
      <c r="Q485" s="6" t="str">
        <f>IF(D485="No", "Not discussed on USFS. ", IF(VLOOKUP(A485, [1]!Table9[#All], 31, FALSE)="--", "--",  VLOOKUP(A485, [1]!Table9[#All], 32, FALSE)))</f>
        <v>--</v>
      </c>
      <c r="R485" s="6" t="str">
        <f>IF(D485="No", "Not discussed on USFS. ", IF(VLOOKUP(A485, [1]!Table9[#All], 31, FALSE)="--", "--", VLOOKUP(A485, [1]!Table9[#All], 33, FALSE)))</f>
        <v>--</v>
      </c>
      <c r="S485" s="9" t="s">
        <v>2</v>
      </c>
      <c r="T485" s="8" t="s">
        <v>2</v>
      </c>
      <c r="U485" s="8" t="s">
        <v>2</v>
      </c>
      <c r="V485" s="7" t="s">
        <v>2</v>
      </c>
      <c r="W485" s="6" t="s">
        <v>2</v>
      </c>
      <c r="X485" s="6" t="s">
        <v>2</v>
      </c>
    </row>
    <row r="486" spans="1:24" ht="168" x14ac:dyDescent="0.2">
      <c r="A486" s="20" t="s">
        <v>1890</v>
      </c>
      <c r="B486" s="20" t="str">
        <f>VLOOKUP(A486, [1]!Table9[#All], 2, FALSE)</f>
        <v>Arctostaphylos glandulosa ssp. crassifolia</v>
      </c>
      <c r="C486" s="18" t="str">
        <f>VLOOKUP(A486, [1]!Table9[#All], 13, FALSE)</f>
        <v>chaparral</v>
      </c>
      <c r="D486" s="17" t="str">
        <f>IF(ISNUMBER(SEARCH("1",VLOOKUP(A486, [1]!Table9[#All], 4, FALSE))), "Yes", "No")</f>
        <v>Yes</v>
      </c>
      <c r="E486" s="16" t="str">
        <f>VLOOKUP(A486, [1]!Table9[#All], 3, FALSE)</f>
        <v>Plant</v>
      </c>
      <c r="F486" s="15" t="str">
        <f>VLOOKUP(A486, [1]!Table9[#All], 26, FALSE)</f>
        <v>Formula</v>
      </c>
      <c r="G486" s="15" t="str">
        <f>IF(D486="No", "--",VLOOKUP(A486, [1]!Table9[#All], 25, FALSE))</f>
        <v>Work area</v>
      </c>
      <c r="H486" s="14" t="str">
        <f>IF(D486="No", "Not discussed on USFS. ", VLOOKUP(A486, [1]!Table9[#All], 24, FALSE))</f>
        <v>--</v>
      </c>
      <c r="I486" s="14" t="str">
        <f>IF(NOT(ISBLANK(#REF!)),  "Pre-activity Survey Required", "")</f>
        <v>Pre-activity Survey Required</v>
      </c>
      <c r="J486" s="13" t="str">
        <f>IF(D486="No", "Not discussed on USFS. ", _xlfn.CONCAT(A486, " (", VLOOKUP(A486, [1]!Table9[#All], 11, FALSE), "; Habitat description: ", C486, ") - Within 1-mi of a CNDDB/SCE/USFS occurrence record (", VLOOKUP(A486, [1]!Table9[#All], 34, FALSE), "). " ))</f>
        <v xml:space="preserve">Del Mar manzanita (FE; CRPR 1B.1, Blooming Period: Dec - Feb; Habitat description: chaparral) - Within 1-mi of a CNDDB/SCE/USFS occurrence record (unsuitable habitat). </v>
      </c>
      <c r="K486" s="10" t="str">
        <f>IF(D486="No", "-- ", VLOOKUP(A486, [1]!Table9[#All], 35, FALSE))</f>
        <v xml:space="preserve">RPM Plant 1; 
Standard OMP BMPs. </v>
      </c>
      <c r="L486" s="12" t="str">
        <f>IF(D486="No", "--", VLOOKUP(A486, [1]!Table9[#All], 28, FALSE))</f>
        <v>IIB</v>
      </c>
      <c r="M486" s="11" t="str">
        <f>IF(D486="No", "Not discussed on USFS. ", _xlfn.CONCAT(A486, " (", VLOOKUP(A486, [1]!Table9[#All], 11, FALSE), "; Habitat description: ", C486, ") - Within 1-mi of a CNDDB/SCE/USFS occurrence record (", VLOOKUP(A486, [1]!Table9[#All], 27, FALSE), "). " ))</f>
        <v xml:space="preserve">Del Mar manzanita (FE; CRPR 1B.1, Blooming Period: Dec - Feb; Habitat description: chaparral) - Within 1-mi of a CNDDB/SCE/USFS occurrence record (habitat present). </v>
      </c>
      <c r="N486" s="10" t="str">
        <f>IF(D486="No", "-- ", VLOOKUP(A486, [1]!Table9[#All], 29, FALSE))</f>
        <v xml:space="preserve">RPM Plant-1-4; 
General Measures and Standard OMP BMPs. </v>
      </c>
      <c r="O486" s="10" t="str">
        <f>IF(D486="No", "--", VLOOKUP(A486, [1]!Table9[#All], 30, FALSE))</f>
        <v xml:space="preserve">Rare Plant Survey and Avoidance (Del Mar manzanita): A qualified botanist will conduct a rare plant survey for Del Mar manzanita within blooming season, verified by a reference population. All federally-listed plants within 100 feet of the work area will be flagged for avoidance. Coordination with Environmental Services Department will be required if full avoidance cannot be achieved. 
Schedule Limitation (Del Mar manzanita): Schedule all work in the year rare plant surveys are conducted. Work can occur only after rare plant surveys occur. If work gets delayed for a subsequent year, contact Environmental Services Department. 
General Measures and Standard OMP BMPs. </v>
      </c>
      <c r="P486" s="7" t="str">
        <f>IF(D486="No", "Not discussed on USFS. ", IF(VLOOKUP(A486, [1]!Table9[#All], 31, FALSE)="--", "--",  _xlfn.CONCAT(A486, " (", VLOOKUP(A486, [1]!Table9[#All], 11, FALSE), "; Habitat description: ", C486, ") - Within 1-mi of a CNDDB/SCE/USFS occurrence record (", VLOOKUP(A486, [1]!Table9[#All], 31, FALSE), "). " )))</f>
        <v>--</v>
      </c>
      <c r="Q486" s="6" t="str">
        <f>IF(D486="No", "Not discussed on USFS. ", IF(VLOOKUP(A486, [1]!Table9[#All], 31, FALSE)="--", "--",  VLOOKUP(A486, [1]!Table9[#All], 32, FALSE)))</f>
        <v>--</v>
      </c>
      <c r="R486" s="6" t="str">
        <f>IF(D486="No", "Not discussed on USFS. ", IF(VLOOKUP(A486, [1]!Table9[#All], 31, FALSE)="--", "--", VLOOKUP(A486, [1]!Table9[#All], 33, FALSE)))</f>
        <v>--</v>
      </c>
      <c r="S486" s="9" t="s">
        <v>2</v>
      </c>
      <c r="T486" s="8" t="s">
        <v>2</v>
      </c>
      <c r="U486" s="8" t="s">
        <v>2</v>
      </c>
      <c r="V486" s="7" t="s">
        <v>2</v>
      </c>
      <c r="W486" s="6" t="s">
        <v>2</v>
      </c>
      <c r="X486" s="6" t="s">
        <v>2</v>
      </c>
    </row>
    <row r="487" spans="1:24" ht="64" x14ac:dyDescent="0.2">
      <c r="A487" s="20" t="s">
        <v>1889</v>
      </c>
      <c r="B487" s="20" t="str">
        <f>VLOOKUP(A487, [1]!Table9[#All], 2, FALSE)</f>
        <v>Corethrogyne filaginifolia var. linifolia</v>
      </c>
      <c r="C487" s="18" t="str">
        <f>VLOOKUP(A487, [1]!Table9[#All], 13, FALSE)</f>
        <v>coastal scrub, chaparral</v>
      </c>
      <c r="D487" s="17" t="str">
        <f>IF(ISNUMBER(SEARCH("1",VLOOKUP(A487, [1]!Table9[#All], 4, FALSE))), "Yes", "No")</f>
        <v>No</v>
      </c>
      <c r="E487" s="16" t="str">
        <f>VLOOKUP(A487, [1]!Table9[#All], 3, FALSE)</f>
        <v>Plant</v>
      </c>
      <c r="F487" s="15" t="str">
        <f>VLOOKUP(A487, [1]!Table9[#All], 26, FALSE)</f>
        <v>Formula</v>
      </c>
      <c r="G487" s="15" t="str">
        <f>IF(D487="No", "--",VLOOKUP(A487, [1]!Table9[#All], 25, FALSE))</f>
        <v>--</v>
      </c>
      <c r="H487" s="14" t="str">
        <f>IF(D487="No", "Not discussed on USFS. ", VLOOKUP(A487, [1]!Table9[#All], 24, FALSE))</f>
        <v xml:space="preserve">Not discussed on USFS. </v>
      </c>
      <c r="I487" s="14" t="str">
        <f>IF(NOT(ISBLANK(#REF!)),  "Pre-activity Survey Required", "")</f>
        <v>Pre-activity Survey Required</v>
      </c>
      <c r="J487" s="13" t="str">
        <f>IF(D487="No", "Not discussed on USFS. ", _xlfn.CONCAT(A487, " (", VLOOKUP(A487, [1]!Table9[#All], 11, FALSE), "; Habitat description: ", C487, ") - Within 1-mi of a CNDDB/SCE/USFS occurrence record (", VLOOKUP(A487, [1]!Table9[#All], 34, FALSE), "). " ))</f>
        <v xml:space="preserve">Not discussed on USFS. </v>
      </c>
      <c r="K487" s="10" t="str">
        <f>IF(D487="No", "-- ", VLOOKUP(A487, [1]!Table9[#All], 35, FALSE))</f>
        <v xml:space="preserve">-- </v>
      </c>
      <c r="L487" s="12" t="str">
        <f>IF(D487="No", "--", VLOOKUP(A487, [1]!Table9[#All], 28, FALSE))</f>
        <v>--</v>
      </c>
      <c r="M487" s="11" t="str">
        <f>IF(D487="No", "Not discussed on USFS. ", _xlfn.CONCAT(A487, " (", VLOOKUP(A487, [1]!Table9[#All], 11, FALSE), "; Habitat description: ", C487, ") - Within 1-mi of a CNDDB/SCE/USFS occurrence record (", VLOOKUP(A487, [1]!Table9[#All], 27, FALSE), "). " ))</f>
        <v xml:space="preserve">Not discussed on USFS. </v>
      </c>
      <c r="N487" s="10" t="str">
        <f>IF(D487="No", "-- ", VLOOKUP(A487, [1]!Table9[#All], 29, FALSE))</f>
        <v xml:space="preserve">-- </v>
      </c>
      <c r="O487" s="10" t="str">
        <f>IF(D487="No", "--", VLOOKUP(A487, [1]!Table9[#All], 30, FALSE))</f>
        <v>--</v>
      </c>
      <c r="P487" s="7" t="str">
        <f>IF(D487="No", "Not discussed on USFS. ", IF(VLOOKUP(A487, [1]!Table9[#All], 31, FALSE)="--", "--",  _xlfn.CONCAT(A487, " (", VLOOKUP(A487, [1]!Table9[#All], 11, FALSE), "; Habitat description: ", C487, ") - Within 1-mi of a CNDDB/SCE/USFS occurrence record (", VLOOKUP(A487, [1]!Table9[#All], 31, FALSE), "). " )))</f>
        <v xml:space="preserve">Not discussed on USFS. </v>
      </c>
      <c r="Q487" s="6" t="str">
        <f>IF(D487="No", "Not discussed on USFS. ", IF(VLOOKUP(A487, [1]!Table9[#All], 31, FALSE)="--", "--",  VLOOKUP(A487, [1]!Table9[#All], 32, FALSE)))</f>
        <v xml:space="preserve">Not discussed on USFS. </v>
      </c>
      <c r="R487" s="6" t="str">
        <f>IF(D487="No", "Not discussed on USFS. ", IF(VLOOKUP(A487, [1]!Table9[#All], 31, FALSE)="--", "--", VLOOKUP(A487, [1]!Table9[#All], 33, FALSE)))</f>
        <v xml:space="preserve">Not discussed on USFS. </v>
      </c>
      <c r="S487" s="9" t="s">
        <v>2</v>
      </c>
      <c r="T487" s="8" t="s">
        <v>2</v>
      </c>
      <c r="U487" s="8" t="s">
        <v>2</v>
      </c>
      <c r="V487" s="7" t="s">
        <v>2</v>
      </c>
      <c r="W487" s="6" t="s">
        <v>2</v>
      </c>
      <c r="X487" s="6" t="s">
        <v>2</v>
      </c>
    </row>
    <row r="488" spans="1:24" ht="48" x14ac:dyDescent="0.2">
      <c r="A488" s="20" t="s">
        <v>1888</v>
      </c>
      <c r="B488" s="20" t="str">
        <f>VLOOKUP(A488, [1]!Table9[#All], 2, FALSE)</f>
        <v>Eriogonum nudum var. paralinum</v>
      </c>
      <c r="C488" s="18" t="str">
        <f>VLOOKUP(A488, [1]!Table9[#All], 13, FALSE)</f>
        <v>sand</v>
      </c>
      <c r="D488" s="17" t="str">
        <f>IF(ISNUMBER(SEARCH("1",VLOOKUP(A488, [1]!Table9[#All], 4, FALSE))), "Yes", "No")</f>
        <v>No</v>
      </c>
      <c r="E488" s="16" t="str">
        <f>VLOOKUP(A488, [1]!Table9[#All], 3, FALSE)</f>
        <v>Plant</v>
      </c>
      <c r="F488" s="15" t="str">
        <f>VLOOKUP(A488, [1]!Table9[#All], 26, FALSE)</f>
        <v>Formula</v>
      </c>
      <c r="G488" s="15" t="str">
        <f>IF(D488="No", "--",VLOOKUP(A488, [1]!Table9[#All], 25, FALSE))</f>
        <v>--</v>
      </c>
      <c r="H488" s="14" t="str">
        <f>IF(D488="No", "Not discussed on USFS. ", VLOOKUP(A488, [1]!Table9[#All], 24, FALSE))</f>
        <v xml:space="preserve">Not discussed on USFS. </v>
      </c>
      <c r="I488" s="14" t="str">
        <f>IF(NOT(ISBLANK(#REF!)),  "Pre-activity Survey Required", "")</f>
        <v>Pre-activity Survey Required</v>
      </c>
      <c r="J488" s="13" t="str">
        <f>IF(D488="No", "Not discussed on USFS. ", _xlfn.CONCAT(A488, " (", VLOOKUP(A488, [1]!Table9[#All], 11, FALSE), "; Habitat description: ", C488, ") - Within 1-mi of a CNDDB/SCE/USFS occurrence record (", VLOOKUP(A488, [1]!Table9[#All], 34, FALSE), "). " ))</f>
        <v xml:space="preserve">Not discussed on USFS. </v>
      </c>
      <c r="K488" s="10" t="str">
        <f>IF(D488="No", "-- ", VLOOKUP(A488, [1]!Table9[#All], 35, FALSE))</f>
        <v xml:space="preserve">-- </v>
      </c>
      <c r="L488" s="12" t="str">
        <f>IF(D488="No", "--", VLOOKUP(A488, [1]!Table9[#All], 28, FALSE))</f>
        <v>--</v>
      </c>
      <c r="M488" s="11" t="str">
        <f>IF(D488="No", "Not discussed on USFS. ", _xlfn.CONCAT(A488, " (", VLOOKUP(A488, [1]!Table9[#All], 11, FALSE), "; Habitat description: ", C488, ") - Within 1-mi of a CNDDB/SCE/USFS occurrence record (", VLOOKUP(A488, [1]!Table9[#All], 27, FALSE), "). " ))</f>
        <v xml:space="preserve">Not discussed on USFS. </v>
      </c>
      <c r="N488" s="10" t="str">
        <f>IF(D488="No", "-- ", VLOOKUP(A488, [1]!Table9[#All], 29, FALSE))</f>
        <v xml:space="preserve">-- </v>
      </c>
      <c r="O488" s="10" t="str">
        <f>IF(D488="No", "--", VLOOKUP(A488, [1]!Table9[#All], 30, FALSE))</f>
        <v>--</v>
      </c>
      <c r="P488" s="7" t="str">
        <f>IF(D488="No", "Not discussed on USFS. ", IF(VLOOKUP(A488, [1]!Table9[#All], 31, FALSE)="--", "--",  _xlfn.CONCAT(A488, " (", VLOOKUP(A488, [1]!Table9[#All], 11, FALSE), "; Habitat description: ", C488, ") - Within 1-mi of a CNDDB/SCE/USFS occurrence record (", VLOOKUP(A488, [1]!Table9[#All], 31, FALSE), "). " )))</f>
        <v xml:space="preserve">Not discussed on USFS. </v>
      </c>
      <c r="Q488" s="6" t="str">
        <f>IF(D488="No", "Not discussed on USFS. ", IF(VLOOKUP(A488, [1]!Table9[#All], 31, FALSE)="--", "--",  VLOOKUP(A488, [1]!Table9[#All], 32, FALSE)))</f>
        <v xml:space="preserve">Not discussed on USFS. </v>
      </c>
      <c r="R488" s="6" t="str">
        <f>IF(D488="No", "Not discussed on USFS. ", IF(VLOOKUP(A488, [1]!Table9[#All], 31, FALSE)="--", "--", VLOOKUP(A488, [1]!Table9[#All], 33, FALSE)))</f>
        <v xml:space="preserve">Not discussed on USFS. </v>
      </c>
      <c r="S488" s="9" t="s">
        <v>2</v>
      </c>
      <c r="T488" s="8" t="s">
        <v>2</v>
      </c>
      <c r="U488" s="8" t="s">
        <v>2</v>
      </c>
      <c r="V488" s="7" t="s">
        <v>2</v>
      </c>
      <c r="W488" s="6" t="s">
        <v>2</v>
      </c>
      <c r="X488" s="6" t="s">
        <v>2</v>
      </c>
    </row>
    <row r="489" spans="1:24" ht="64" x14ac:dyDescent="0.2">
      <c r="A489" s="20" t="s">
        <v>1887</v>
      </c>
      <c r="B489" s="20" t="str">
        <f>VLOOKUP(A489, [1]!Table9[#All], 2, FALSE)</f>
        <v>pyrrocoma racemosa var. congesta</v>
      </c>
      <c r="C489" s="18" t="str">
        <f>VLOOKUP(A489, [1]!Table9[#All], 13, FALSE)</f>
        <v>chaparral, conifer forest, boggy sites</v>
      </c>
      <c r="D489" s="17" t="str">
        <f>IF(ISNUMBER(SEARCH("1",VLOOKUP(A489, [1]!Table9[#All], 4, FALSE))), "Yes", "No")</f>
        <v>No</v>
      </c>
      <c r="E489" s="16" t="str">
        <f>VLOOKUP(A489, [1]!Table9[#All], 3, FALSE)</f>
        <v>Plant</v>
      </c>
      <c r="F489" s="15" t="str">
        <f>VLOOKUP(A489, [1]!Table9[#All], 26, FALSE)</f>
        <v>Formula</v>
      </c>
      <c r="G489" s="15" t="str">
        <f>IF(D489="No", "--",VLOOKUP(A489, [1]!Table9[#All], 25, FALSE))</f>
        <v>--</v>
      </c>
      <c r="H489" s="14" t="str">
        <f>IF(D489="No", "Not discussed on USFS. ", VLOOKUP(A489, [1]!Table9[#All], 24, FALSE))</f>
        <v xml:space="preserve">Not discussed on USFS. </v>
      </c>
      <c r="I489" s="14" t="str">
        <f>IF(NOT(ISBLANK(#REF!)),  "Pre-activity Survey Required", "")</f>
        <v>Pre-activity Survey Required</v>
      </c>
      <c r="J489" s="13" t="str">
        <f>IF(D489="No", "Not discussed on USFS. ", _xlfn.CONCAT(A489, " (", VLOOKUP(A489, [1]!Table9[#All], 11, FALSE), "; Habitat description: ", C489, ") - Within 1-mi of a CNDDB/SCE/USFS occurrence record (", VLOOKUP(A489, [1]!Table9[#All], 34, FALSE), "). " ))</f>
        <v xml:space="preserve">Not discussed on USFS. </v>
      </c>
      <c r="K489" s="10" t="str">
        <f>IF(D489="No", "-- ", VLOOKUP(A489, [1]!Table9[#All], 35, FALSE))</f>
        <v xml:space="preserve">-- </v>
      </c>
      <c r="L489" s="12" t="str">
        <f>IF(D489="No", "--", VLOOKUP(A489, [1]!Table9[#All], 28, FALSE))</f>
        <v>--</v>
      </c>
      <c r="M489" s="11" t="str">
        <f>IF(D489="No", "Not discussed on USFS. ", _xlfn.CONCAT(A489, " (", VLOOKUP(A489, [1]!Table9[#All], 11, FALSE), "; Habitat description: ", C489, ") - Within 1-mi of a CNDDB/SCE/USFS occurrence record (", VLOOKUP(A489, [1]!Table9[#All], 27, FALSE), "). " ))</f>
        <v xml:space="preserve">Not discussed on USFS. </v>
      </c>
      <c r="N489" s="10" t="str">
        <f>IF(D489="No", "-- ", VLOOKUP(A489, [1]!Table9[#All], 29, FALSE))</f>
        <v xml:space="preserve">-- </v>
      </c>
      <c r="O489" s="10" t="str">
        <f>IF(D489="No", "--", VLOOKUP(A489, [1]!Table9[#All], 30, FALSE))</f>
        <v>--</v>
      </c>
      <c r="P489" s="7" t="str">
        <f>IF(D489="No", "Not discussed on USFS. ", IF(VLOOKUP(A489, [1]!Table9[#All], 31, FALSE)="--", "--",  _xlfn.CONCAT(A489, " (", VLOOKUP(A489, [1]!Table9[#All], 11, FALSE), "; Habitat description: ", C489, ") - Within 1-mi of a CNDDB/SCE/USFS occurrence record (", VLOOKUP(A489, [1]!Table9[#All], 31, FALSE), "). " )))</f>
        <v xml:space="preserve">Not discussed on USFS. </v>
      </c>
      <c r="Q489" s="6" t="str">
        <f>IF(D489="No", "Not discussed on USFS. ", IF(VLOOKUP(A489, [1]!Table9[#All], 31, FALSE)="--", "--",  VLOOKUP(A489, [1]!Table9[#All], 32, FALSE)))</f>
        <v xml:space="preserve">Not discussed on USFS. </v>
      </c>
      <c r="R489" s="6" t="str">
        <f>IF(D489="No", "Not discussed on USFS. ", IF(VLOOKUP(A489, [1]!Table9[#All], 31, FALSE)="--", "--", VLOOKUP(A489, [1]!Table9[#All], 33, FALSE)))</f>
        <v xml:space="preserve">Not discussed on USFS. </v>
      </c>
      <c r="S489" s="9" t="s">
        <v>2</v>
      </c>
      <c r="T489" s="8" t="s">
        <v>2</v>
      </c>
      <c r="U489" s="8" t="s">
        <v>2</v>
      </c>
      <c r="V489" s="7" t="s">
        <v>2</v>
      </c>
      <c r="W489" s="6" t="s">
        <v>2</v>
      </c>
      <c r="X489" s="6" t="s">
        <v>2</v>
      </c>
    </row>
    <row r="490" spans="1:24" ht="112" x14ac:dyDescent="0.2">
      <c r="A490" s="20" t="s">
        <v>1886</v>
      </c>
      <c r="B490" s="20" t="str">
        <f>VLOOKUP(A490, [1]!Table9[#All], 2, FALSE)</f>
        <v>Plethodon elongatus</v>
      </c>
      <c r="C490" s="18" t="str">
        <f>VLOOKUP(A490, [1]!Table9[#All], 13, FALSE)</f>
        <v>moist, cliffside rock fragments in shaded coastal forests, rock rubble of old riverbeds, and under bark and logs on forest floor</v>
      </c>
      <c r="D490" s="17" t="str">
        <f>IF(ISNUMBER(SEARCH("1",VLOOKUP(A490, [1]!Table9[#All], 4, FALSE))), "Yes", "No")</f>
        <v>No</v>
      </c>
      <c r="E490" s="16" t="str">
        <f>VLOOKUP(A490, [1]!Table9[#All], 3, FALSE)</f>
        <v>Amphibian</v>
      </c>
      <c r="F490" s="15" t="str">
        <f>VLOOKUP(A490, [1]!Table9[#All], 26, FALSE)</f>
        <v>Formula</v>
      </c>
      <c r="G490" s="15" t="str">
        <f>IF(D490="No", "--",VLOOKUP(A490, [1]!Table9[#All], 25, FALSE))</f>
        <v>--</v>
      </c>
      <c r="H490" s="14" t="str">
        <f>IF(D490="No", "Not discussed on USFS. ", VLOOKUP(A490, [1]!Table9[#All], 24, FALSE))</f>
        <v xml:space="preserve">Not discussed on USFS. </v>
      </c>
      <c r="I490" s="14" t="str">
        <f>IF(NOT(ISBLANK(#REF!)),  "Pre-activity Survey Required", "")</f>
        <v>Pre-activity Survey Required</v>
      </c>
      <c r="J490" s="13" t="str">
        <f>IF(D490="No", "Not discussed on USFS. ", _xlfn.CONCAT(A490, " (", VLOOKUP(A490, [1]!Table9[#All], 11, FALSE), "; Habitat description: ", C490, ") - Within 1-mi of a CNDDB/SCE/USFS occurrence record (", VLOOKUP(A490, [1]!Table9[#All], 34, FALSE), "). " ))</f>
        <v xml:space="preserve">Not discussed on USFS. </v>
      </c>
      <c r="K490" s="10" t="str">
        <f>IF(D490="No", "-- ", VLOOKUP(A490, [1]!Table9[#All], 35, FALSE))</f>
        <v xml:space="preserve">-- </v>
      </c>
      <c r="L490" s="12" t="str">
        <f>IF(D490="No", "--", VLOOKUP(A490, [1]!Table9[#All], 28, FALSE))</f>
        <v>--</v>
      </c>
      <c r="M490" s="11" t="str">
        <f>IF(D490="No", "Not discussed on USFS. ", _xlfn.CONCAT(A490, " (", VLOOKUP(A490, [1]!Table9[#All], 11, FALSE), "; Habitat description: ", C490, ") - Within 1-mi of a CNDDB/SCE/USFS occurrence record (", VLOOKUP(A490, [1]!Table9[#All], 27, FALSE), "). " ))</f>
        <v xml:space="preserve">Not discussed on USFS. </v>
      </c>
      <c r="N490" s="10" t="str">
        <f>IF(D490="No", "-- ", VLOOKUP(A490, [1]!Table9[#All], 29, FALSE))</f>
        <v xml:space="preserve">-- </v>
      </c>
      <c r="O490" s="10" t="str">
        <f>IF(D490="No", "--", VLOOKUP(A490, [1]!Table9[#All], 30, FALSE))</f>
        <v>--</v>
      </c>
      <c r="P490" s="7" t="str">
        <f>IF(D490="No", "Not discussed on USFS. ", IF(VLOOKUP(A490, [1]!Table9[#All], 31, FALSE)="--", "--",  _xlfn.CONCAT(A490, " (", VLOOKUP(A490, [1]!Table9[#All], 11, FALSE), "; Habitat description: ", C490, ") - Within 1-mi of a CNDDB/SCE/USFS occurrence record (", VLOOKUP(A490, [1]!Table9[#All], 31, FALSE), "). " )))</f>
        <v xml:space="preserve">Not discussed on USFS. </v>
      </c>
      <c r="Q490" s="6" t="str">
        <f>IF(D490="No", "Not discussed on USFS. ", IF(VLOOKUP(A490, [1]!Table9[#All], 31, FALSE)="--", "--",  VLOOKUP(A490, [1]!Table9[#All], 32, FALSE)))</f>
        <v xml:space="preserve">Not discussed on USFS. </v>
      </c>
      <c r="R490" s="6" t="str">
        <f>IF(D490="No", "Not discussed on USFS. ", IF(VLOOKUP(A490, [1]!Table9[#All], 31, FALSE)="--", "--", VLOOKUP(A490, [1]!Table9[#All], 33, FALSE)))</f>
        <v xml:space="preserve">Not discussed on USFS. </v>
      </c>
      <c r="S490" s="9" t="s">
        <v>2</v>
      </c>
      <c r="T490" s="8" t="s">
        <v>2</v>
      </c>
      <c r="U490" s="8" t="s">
        <v>2</v>
      </c>
      <c r="V490" s="7" t="s">
        <v>2</v>
      </c>
      <c r="W490" s="6" t="s">
        <v>2</v>
      </c>
      <c r="X490" s="6" t="s">
        <v>2</v>
      </c>
    </row>
    <row r="491" spans="1:24" ht="112" x14ac:dyDescent="0.2">
      <c r="A491" s="20" t="s">
        <v>1885</v>
      </c>
      <c r="B491" s="20" t="str">
        <f>VLOOKUP(A491, [1]!Table9[#All], 2, FALSE)</f>
        <v>Rhaphiomidas terminatus abdominalis</v>
      </c>
      <c r="C491" s="18" t="str">
        <f>VLOOKUP(A491, [1]!Table9[#All], 13, FALSE)</f>
        <v>sandy dunes in inland desert valleys, rivers, deltas, and beach strands; in areas of fine sandy soil, known as Delhi series sands</v>
      </c>
      <c r="D491" s="17" t="str">
        <f>IF(ISNUMBER(SEARCH("1",VLOOKUP(A491, [1]!Table9[#All], 4, FALSE))), "Yes", "No")</f>
        <v>Yes</v>
      </c>
      <c r="E491" s="16" t="str">
        <f>VLOOKUP(A491, [1]!Table9[#All], 3, FALSE)</f>
        <v>Invertebrate</v>
      </c>
      <c r="F491" s="15" t="str">
        <f>VLOOKUP(A491, [1]!Table9[#All], 26, FALSE)</f>
        <v>Formula</v>
      </c>
      <c r="G491" s="15" t="str">
        <f>IF(D491="No", "--",VLOOKUP(A491, [1]!Table9[#All], 25, FALSE))</f>
        <v>Work area</v>
      </c>
      <c r="H491" s="14" t="str">
        <f>IF(D491="No", "Not discussed on USFS. ", VLOOKUP(A491, [1]!Table9[#All], 24, FALSE))</f>
        <v>Contact PM if occurring on USFS</v>
      </c>
      <c r="I491" s="14" t="str">
        <f>IF(NOT(ISBLANK(#REF!)),  "Pre-activity Survey Required", "")</f>
        <v>Pre-activity Survey Required</v>
      </c>
      <c r="J491" s="13" t="str">
        <f>IF(D491="No", "Not discussed on USFS. ", _xlfn.CONCAT(A491, " (", VLOOKUP(A491, [1]!Table9[#All], 11, FALSE), "; Habitat description: ", C491, ") - Within 1-mi of a CNDDB/SCE/USFS occurrence record (", VLOOKUP(A491, [1]!Table9[#All], 34, FALSE), "). " ))</f>
        <v xml:space="preserve">Delhi Sands flower-loving fly (FE; Habitat description: sandy dunes in inland desert valleys, rivers, deltas, and beach strands; in areas of fine sandy soil, known as Delhi series sands) - Within 1-mi of a CNDDB/SCE/USFS occurrence record (unsuitable habitat). </v>
      </c>
      <c r="K491" s="10" t="str">
        <f>IF(D491="No", "-- ", VLOOKUP(A491, [1]!Table9[#All], 35, FALSE))</f>
        <v>Standard OMP BMPs.</v>
      </c>
      <c r="L491" s="12" t="str">
        <f>IF(D491="No", "--", VLOOKUP(A491, [1]!Table9[#All], 28, FALSE))</f>
        <v>IIB</v>
      </c>
      <c r="M491" s="11" t="str">
        <f>IF(D491="No", "Not discussed on USFS. ", _xlfn.CONCAT(A491, " (", VLOOKUP(A491, [1]!Table9[#All], 11, FALSE), "; Habitat description: ", C491, ") - Within 1-mi of a CNDDB/SCE/USFS occurrence record (", VLOOKUP(A491, [1]!Table9[#All], 27, FALSE), "). " ))</f>
        <v xml:space="preserve">Delhi Sands flower-loving fly (FE; Habitat description: sandy dunes in inland desert valleys, rivers, deltas, and beach strands; in areas of fine sandy soil, known as Delhi series sands) - Within 1-mi of a CNDDB/SCE/USFS occurrence record (habitat present). </v>
      </c>
      <c r="N491" s="10" t="str">
        <f>IF(D491="No", "-- ", VLOOKUP(A491, [1]!Table9[#All], 29, FALSE))</f>
        <v>Contact PM if occurring on USFS</v>
      </c>
      <c r="O491" s="10" t="str">
        <f>IF(D491="No", "--", VLOOKUP(A491, [1]!Table9[#All], 30, FALSE))</f>
        <v>Contact PM if occurring on USFS</v>
      </c>
      <c r="P491" s="7" t="str">
        <f>IF(D491="No", "Not discussed on USFS. ", IF(VLOOKUP(A491, [1]!Table9[#All], 31, FALSE)="--", "--",  _xlfn.CONCAT(A491, " (", VLOOKUP(A491, [1]!Table9[#All], 11, FALSE), "; Habitat description: ", C491, ") - Within 1-mi of a CNDDB/SCE/USFS occurrence record (", VLOOKUP(A491, [1]!Table9[#All], 31, FALSE), "). " )))</f>
        <v>--</v>
      </c>
      <c r="Q491" s="6" t="str">
        <f>IF(D491="No", "Not discussed on USFS. ", IF(VLOOKUP(A491, [1]!Table9[#All], 31, FALSE)="--", "--",  VLOOKUP(A491, [1]!Table9[#All], 32, FALSE)))</f>
        <v>--</v>
      </c>
      <c r="R491" s="6" t="str">
        <f>IF(D491="No", "Not discussed on USFS. ", IF(VLOOKUP(A491, [1]!Table9[#All], 31, FALSE)="--", "--", VLOOKUP(A491, [1]!Table9[#All], 33, FALSE)))</f>
        <v>--</v>
      </c>
      <c r="S491" s="9" t="s">
        <v>2</v>
      </c>
      <c r="T491" s="8" t="s">
        <v>2</v>
      </c>
      <c r="U491" s="8" t="s">
        <v>2</v>
      </c>
      <c r="V491" s="7" t="s">
        <v>2</v>
      </c>
      <c r="W491" s="6" t="s">
        <v>2</v>
      </c>
      <c r="X491" s="6" t="s">
        <v>2</v>
      </c>
    </row>
    <row r="492" spans="1:24" ht="48" x14ac:dyDescent="0.2">
      <c r="A492" s="20" t="s">
        <v>1884</v>
      </c>
      <c r="B492" s="20" t="str">
        <f>VLOOKUP(A492, [1]!Table9[#All], 2, FALSE)</f>
        <v>Githopsis tenella</v>
      </c>
      <c r="C492" s="18" t="str">
        <f>VLOOKUP(A492, [1]!Table9[#All], 13, FALSE)</f>
        <v>moist places in oak woodland</v>
      </c>
      <c r="D492" s="17" t="str">
        <f>IF(ISNUMBER(SEARCH("1",VLOOKUP(A492, [1]!Table9[#All], 4, FALSE))), "Yes", "No")</f>
        <v>No</v>
      </c>
      <c r="E492" s="16" t="str">
        <f>VLOOKUP(A492, [1]!Table9[#All], 3, FALSE)</f>
        <v>Plant</v>
      </c>
      <c r="F492" s="15" t="str">
        <f>VLOOKUP(A492, [1]!Table9[#All], 26, FALSE)</f>
        <v>Formula</v>
      </c>
      <c r="G492" s="15" t="str">
        <f>IF(D492="No", "--",VLOOKUP(A492, [1]!Table9[#All], 25, FALSE))</f>
        <v>--</v>
      </c>
      <c r="H492" s="14" t="str">
        <f>IF(D492="No", "Not discussed on USFS. ", VLOOKUP(A492, [1]!Table9[#All], 24, FALSE))</f>
        <v xml:space="preserve">Not discussed on USFS. </v>
      </c>
      <c r="I492" s="14" t="str">
        <f>IF(NOT(ISBLANK(#REF!)),  "Pre-activity Survey Required", "")</f>
        <v>Pre-activity Survey Required</v>
      </c>
      <c r="J492" s="13" t="str">
        <f>IF(D492="No", "Not discussed on USFS. ", _xlfn.CONCAT(A492, " (", VLOOKUP(A492, [1]!Table9[#All], 11, FALSE), "; Habitat description: ", C492, ") - Within 1-mi of a CNDDB/SCE/USFS occurrence record (", VLOOKUP(A492, [1]!Table9[#All], 34, FALSE), "). " ))</f>
        <v xml:space="preserve">Not discussed on USFS. </v>
      </c>
      <c r="K492" s="10" t="str">
        <f>IF(D492="No", "-- ", VLOOKUP(A492, [1]!Table9[#All], 35, FALSE))</f>
        <v xml:space="preserve">-- </v>
      </c>
      <c r="L492" s="12" t="str">
        <f>IF(D492="No", "--", VLOOKUP(A492, [1]!Table9[#All], 28, FALSE))</f>
        <v>--</v>
      </c>
      <c r="M492" s="11" t="str">
        <f>IF(D492="No", "Not discussed on USFS. ", _xlfn.CONCAT(A492, " (", VLOOKUP(A492, [1]!Table9[#All], 11, FALSE), "; Habitat description: ", C492, ") - Within 1-mi of a CNDDB/SCE/USFS occurrence record (", VLOOKUP(A492, [1]!Table9[#All], 27, FALSE), "). " ))</f>
        <v xml:space="preserve">Not discussed on USFS. </v>
      </c>
      <c r="N492" s="10" t="str">
        <f>IF(D492="No", "-- ", VLOOKUP(A492, [1]!Table9[#All], 29, FALSE))</f>
        <v xml:space="preserve">-- </v>
      </c>
      <c r="O492" s="10" t="str">
        <f>IF(D492="No", "--", VLOOKUP(A492, [1]!Table9[#All], 30, FALSE))</f>
        <v>--</v>
      </c>
      <c r="P492" s="7" t="str">
        <f>IF(D492="No", "Not discussed on USFS. ", IF(VLOOKUP(A492, [1]!Table9[#All], 31, FALSE)="--", "--",  _xlfn.CONCAT(A492, " (", VLOOKUP(A492, [1]!Table9[#All], 11, FALSE), "; Habitat description: ", C492, ") - Within 1-mi of a CNDDB/SCE/USFS occurrence record (", VLOOKUP(A492, [1]!Table9[#All], 31, FALSE), "). " )))</f>
        <v xml:space="preserve">Not discussed on USFS. </v>
      </c>
      <c r="Q492" s="6" t="str">
        <f>IF(D492="No", "Not discussed on USFS. ", IF(VLOOKUP(A492, [1]!Table9[#All], 31, FALSE)="--", "--",  VLOOKUP(A492, [1]!Table9[#All], 32, FALSE)))</f>
        <v xml:space="preserve">Not discussed on USFS. </v>
      </c>
      <c r="R492" s="6" t="str">
        <f>IF(D492="No", "Not discussed on USFS. ", IF(VLOOKUP(A492, [1]!Table9[#All], 31, FALSE)="--", "--", VLOOKUP(A492, [1]!Table9[#All], 33, FALSE)))</f>
        <v xml:space="preserve">Not discussed on USFS. </v>
      </c>
      <c r="S492" s="9" t="s">
        <v>2</v>
      </c>
      <c r="T492" s="8" t="s">
        <v>2</v>
      </c>
      <c r="U492" s="8" t="s">
        <v>2</v>
      </c>
      <c r="V492" s="7" t="s">
        <v>2</v>
      </c>
      <c r="W492" s="6" t="s">
        <v>2</v>
      </c>
      <c r="X492" s="6" t="s">
        <v>2</v>
      </c>
    </row>
    <row r="493" spans="1:24" ht="48" x14ac:dyDescent="0.2">
      <c r="A493" s="20" t="s">
        <v>1883</v>
      </c>
      <c r="B493" s="20" t="str">
        <f>VLOOKUP(A493, [1]!Table9[#All], 2, FALSE)</f>
        <v>Clarkia delicata</v>
      </c>
      <c r="C493" s="18" t="str">
        <f>VLOOKUP(A493, [1]!Table9[#All], 13, FALSE)</f>
        <v>foothill woodland, chaparral</v>
      </c>
      <c r="D493" s="17" t="str">
        <f>IF(ISNUMBER(SEARCH("1",VLOOKUP(A493, [1]!Table9[#All], 4, FALSE))), "Yes", "No")</f>
        <v>No</v>
      </c>
      <c r="E493" s="16" t="str">
        <f>VLOOKUP(A493, [1]!Table9[#All], 3, FALSE)</f>
        <v>Plant</v>
      </c>
      <c r="F493" s="15" t="str">
        <f>VLOOKUP(A493, [1]!Table9[#All], 26, FALSE)</f>
        <v>Formula</v>
      </c>
      <c r="G493" s="15" t="str">
        <f>IF(D493="No", "--",VLOOKUP(A493, [1]!Table9[#All], 25, FALSE))</f>
        <v>--</v>
      </c>
      <c r="H493" s="14" t="str">
        <f>IF(D493="No", "Not discussed on USFS. ", VLOOKUP(A493, [1]!Table9[#All], 24, FALSE))</f>
        <v xml:space="preserve">Not discussed on USFS. </v>
      </c>
      <c r="I493" s="14" t="str">
        <f>IF(NOT(ISBLANK(#REF!)),  "Pre-activity Survey Required", "")</f>
        <v>Pre-activity Survey Required</v>
      </c>
      <c r="J493" s="13" t="str">
        <f>IF(D493="No", "Not discussed on USFS. ", _xlfn.CONCAT(A493, " (", VLOOKUP(A493, [1]!Table9[#All], 11, FALSE), "; Habitat description: ", C493, ") - Within 1-mi of a CNDDB/SCE/USFS occurrence record (", VLOOKUP(A493, [1]!Table9[#All], 34, FALSE), "). " ))</f>
        <v xml:space="preserve">Not discussed on USFS. </v>
      </c>
      <c r="K493" s="10" t="str">
        <f>IF(D493="No", "-- ", VLOOKUP(A493, [1]!Table9[#All], 35, FALSE))</f>
        <v xml:space="preserve">-- </v>
      </c>
      <c r="L493" s="12" t="str">
        <f>IF(D493="No", "--", VLOOKUP(A493, [1]!Table9[#All], 28, FALSE))</f>
        <v>--</v>
      </c>
      <c r="M493" s="11" t="str">
        <f>IF(D493="No", "Not discussed on USFS. ", _xlfn.CONCAT(A493, " (", VLOOKUP(A493, [1]!Table9[#All], 11, FALSE), "; Habitat description: ", C493, ") - Within 1-mi of a CNDDB/SCE/USFS occurrence record (", VLOOKUP(A493, [1]!Table9[#All], 27, FALSE), "). " ))</f>
        <v xml:space="preserve">Not discussed on USFS. </v>
      </c>
      <c r="N493" s="10" t="str">
        <f>IF(D493="No", "-- ", VLOOKUP(A493, [1]!Table9[#All], 29, FALSE))</f>
        <v xml:space="preserve">-- </v>
      </c>
      <c r="O493" s="10" t="str">
        <f>IF(D493="No", "--", VLOOKUP(A493, [1]!Table9[#All], 30, FALSE))</f>
        <v>--</v>
      </c>
      <c r="P493" s="7" t="str">
        <f>IF(D493="No", "Not discussed on USFS. ", IF(VLOOKUP(A493, [1]!Table9[#All], 31, FALSE)="--", "--",  _xlfn.CONCAT(A493, " (", VLOOKUP(A493, [1]!Table9[#All], 11, FALSE), "; Habitat description: ", C493, ") - Within 1-mi of a CNDDB/SCE/USFS occurrence record (", VLOOKUP(A493, [1]!Table9[#All], 31, FALSE), "). " )))</f>
        <v xml:space="preserve">Not discussed on USFS. </v>
      </c>
      <c r="Q493" s="6" t="str">
        <f>IF(D493="No", "Not discussed on USFS. ", IF(VLOOKUP(A493, [1]!Table9[#All], 31, FALSE)="--", "--",  VLOOKUP(A493, [1]!Table9[#All], 32, FALSE)))</f>
        <v xml:space="preserve">Not discussed on USFS. </v>
      </c>
      <c r="R493" s="6" t="str">
        <f>IF(D493="No", "Not discussed on USFS. ", IF(VLOOKUP(A493, [1]!Table9[#All], 31, FALSE)="--", "--", VLOOKUP(A493, [1]!Table9[#All], 33, FALSE)))</f>
        <v xml:space="preserve">Not discussed on USFS. </v>
      </c>
      <c r="S493" s="9" t="s">
        <v>2</v>
      </c>
      <c r="T493" s="8" t="s">
        <v>2</v>
      </c>
      <c r="U493" s="8" t="s">
        <v>2</v>
      </c>
      <c r="V493" s="7" t="s">
        <v>2</v>
      </c>
      <c r="W493" s="6" t="s">
        <v>2</v>
      </c>
      <c r="X493" s="6" t="s">
        <v>2</v>
      </c>
    </row>
    <row r="494" spans="1:24" ht="48" x14ac:dyDescent="0.2">
      <c r="A494" s="20" t="s">
        <v>1882</v>
      </c>
      <c r="B494" s="20" t="str">
        <f>VLOOKUP(A494, [1]!Table9[#All], 2, FALSE)</f>
        <v>Muhlenbergia fragilis</v>
      </c>
      <c r="C494" s="18" t="str">
        <f>VLOOKUP(A494, [1]!Table9[#All], 13, FALSE)</f>
        <v>open, more or less disturbed, gravelly wash</v>
      </c>
      <c r="D494" s="17" t="str">
        <f>IF(ISNUMBER(SEARCH("1",VLOOKUP(A494, [1]!Table9[#All], 4, FALSE))), "Yes", "No")</f>
        <v>No</v>
      </c>
      <c r="E494" s="16" t="str">
        <f>VLOOKUP(A494, [1]!Table9[#All], 3, FALSE)</f>
        <v>Plant</v>
      </c>
      <c r="F494" s="15" t="str">
        <f>VLOOKUP(A494, [1]!Table9[#All], 26, FALSE)</f>
        <v>Formula</v>
      </c>
      <c r="G494" s="15" t="str">
        <f>IF(D494="No", "--",VLOOKUP(A494, [1]!Table9[#All], 25, FALSE))</f>
        <v>--</v>
      </c>
      <c r="H494" s="14" t="str">
        <f>IF(D494="No", "Not discussed on USFS. ", VLOOKUP(A494, [1]!Table9[#All], 24, FALSE))</f>
        <v xml:space="preserve">Not discussed on USFS. </v>
      </c>
      <c r="I494" s="14" t="str">
        <f>IF(NOT(ISBLANK(#REF!)),  "Pre-activity Survey Required", "")</f>
        <v>Pre-activity Survey Required</v>
      </c>
      <c r="J494" s="13" t="str">
        <f>IF(D494="No", "Not discussed on USFS. ", _xlfn.CONCAT(A494, " (", VLOOKUP(A494, [1]!Table9[#All], 11, FALSE), "; Habitat description: ", C494, ") - Within 1-mi of a CNDDB/SCE/USFS occurrence record (", VLOOKUP(A494, [1]!Table9[#All], 34, FALSE), "). " ))</f>
        <v xml:space="preserve">Not discussed on USFS. </v>
      </c>
      <c r="K494" s="10" t="str">
        <f>IF(D494="No", "-- ", VLOOKUP(A494, [1]!Table9[#All], 35, FALSE))</f>
        <v xml:space="preserve">-- </v>
      </c>
      <c r="L494" s="12" t="str">
        <f>IF(D494="No", "--", VLOOKUP(A494, [1]!Table9[#All], 28, FALSE))</f>
        <v>--</v>
      </c>
      <c r="M494" s="11" t="str">
        <f>IF(D494="No", "Not discussed on USFS. ", _xlfn.CONCAT(A494, " (", VLOOKUP(A494, [1]!Table9[#All], 11, FALSE), "; Habitat description: ", C494, ") - Within 1-mi of a CNDDB/SCE/USFS occurrence record (", VLOOKUP(A494, [1]!Table9[#All], 27, FALSE), "). " ))</f>
        <v xml:space="preserve">Not discussed on USFS. </v>
      </c>
      <c r="N494" s="10" t="str">
        <f>IF(D494="No", "-- ", VLOOKUP(A494, [1]!Table9[#All], 29, FALSE))</f>
        <v xml:space="preserve">-- </v>
      </c>
      <c r="O494" s="10" t="str">
        <f>IF(D494="No", "--", VLOOKUP(A494, [1]!Table9[#All], 30, FALSE))</f>
        <v>--</v>
      </c>
      <c r="P494" s="7" t="str">
        <f>IF(D494="No", "Not discussed on USFS. ", IF(VLOOKUP(A494, [1]!Table9[#All], 31, FALSE)="--", "--",  _xlfn.CONCAT(A494, " (", VLOOKUP(A494, [1]!Table9[#All], 11, FALSE), "; Habitat description: ", C494, ") - Within 1-mi of a CNDDB/SCE/USFS occurrence record (", VLOOKUP(A494, [1]!Table9[#All], 31, FALSE), "). " )))</f>
        <v xml:space="preserve">Not discussed on USFS. </v>
      </c>
      <c r="Q494" s="6" t="str">
        <f>IF(D494="No", "Not discussed on USFS. ", IF(VLOOKUP(A494, [1]!Table9[#All], 31, FALSE)="--", "--",  VLOOKUP(A494, [1]!Table9[#All], 32, FALSE)))</f>
        <v xml:space="preserve">Not discussed on USFS. </v>
      </c>
      <c r="R494" s="6" t="str">
        <f>IF(D494="No", "Not discussed on USFS. ", IF(VLOOKUP(A494, [1]!Table9[#All], 31, FALSE)="--", "--", VLOOKUP(A494, [1]!Table9[#All], 33, FALSE)))</f>
        <v xml:space="preserve">Not discussed on USFS. </v>
      </c>
      <c r="S494" s="9" t="s">
        <v>2</v>
      </c>
      <c r="T494" s="8" t="s">
        <v>2</v>
      </c>
      <c r="U494" s="8" t="s">
        <v>2</v>
      </c>
      <c r="V494" s="7" t="s">
        <v>2</v>
      </c>
      <c r="W494" s="6" t="s">
        <v>2</v>
      </c>
      <c r="X494" s="6" t="s">
        <v>2</v>
      </c>
    </row>
    <row r="495" spans="1:24" ht="144" x14ac:dyDescent="0.2">
      <c r="A495" s="20" t="s">
        <v>1881</v>
      </c>
      <c r="B495" s="20" t="str">
        <f>VLOOKUP(A495, [1]!Table9[#All], 2, FALSE)</f>
        <v>Eryngium racemosum</v>
      </c>
      <c r="C495" s="18" t="str">
        <f>VLOOKUP(A495, [1]!Table9[#All], 13, FALSE)</f>
        <v>seasonally flooded depressions in floodplains</v>
      </c>
      <c r="D495" s="17" t="str">
        <f>IF(ISNUMBER(SEARCH("1",VLOOKUP(A495, [1]!Table9[#All], 4, FALSE))), "Yes", "No")</f>
        <v>Yes</v>
      </c>
      <c r="E495" s="16" t="str">
        <f>VLOOKUP(A495, [1]!Table9[#All], 3, FALSE)</f>
        <v>Plant</v>
      </c>
      <c r="F495" s="15" t="str">
        <f>VLOOKUP(A495, [1]!Table9[#All], 26, FALSE)</f>
        <v>Formula</v>
      </c>
      <c r="G495" s="15" t="str">
        <f>IF(D495="No", "--",VLOOKUP(A495, [1]!Table9[#All], 25, FALSE))</f>
        <v>Work area</v>
      </c>
      <c r="H495" s="14" t="str">
        <f>IF(D495="No", "Not discussed on USFS. ", VLOOKUP(A495, [1]!Table9[#All], 24, FALSE))</f>
        <v>--</v>
      </c>
      <c r="I495" s="14" t="str">
        <f>IF(NOT(ISBLANK(#REF!)),  "Pre-activity Survey Required", "")</f>
        <v>Pre-activity Survey Required</v>
      </c>
      <c r="J495" s="13" t="str">
        <f>IF(D495="No", "Not discussed on USFS. ", _xlfn.CONCAT(A495, " (", VLOOKUP(A495, [1]!Table9[#All], 11, FALSE), "; Habitat description: ", C495, ") - Within 1-mi of a CNDDB/SCE/USFS occurrence record (", VLOOKUP(A495, [1]!Table9[#All], 34, FALSE), "). " ))</f>
        <v xml:space="preserve">Delta button-celery (SE; CRPR 1B.1, Blooming Period: Jun - Aug; Habitat description: seasonally flooded depressions in floodplains) - Within 1-mi of a CNDDB/SCE/USFS occurrence record (unsuitable habitat). </v>
      </c>
      <c r="K495" s="10" t="str">
        <f>IF(D495="No", "-- ", VLOOKUP(A495, [1]!Table9[#All], 35, FALSE))</f>
        <v>Standard OMP BMPs.</v>
      </c>
      <c r="L495" s="12" t="str">
        <f>IF(D495="No", "--", VLOOKUP(A495, [1]!Table9[#All], 28, FALSE))</f>
        <v>IIB</v>
      </c>
      <c r="M495" s="11" t="str">
        <f>IF(D495="No", "Not discussed on USFS. ", _xlfn.CONCAT(A495, " (", VLOOKUP(A495, [1]!Table9[#All], 11, FALSE), "; Habitat description: ", C495, ") - Within 1-mi of a CNDDB/SCE/USFS occurrence record (", VLOOKUP(A495, [1]!Table9[#All], 27, FALSE), "). " ))</f>
        <v xml:space="preserve">Delta button-celery (SE; CRPR 1B.1, Blooming Period: Jun - Aug; Habitat description: seasonally flooded depressions in floodplains) - Within 1-mi of a CNDDB/SCE/USFS occurrence record (habitat present). </v>
      </c>
      <c r="N495" s="10" t="str">
        <f>IF(D495="No", "-- ", VLOOKUP(A495, [1]!Table9[#All], 29, FALSE))</f>
        <v xml:space="preserve">BE BMP Plant-1(a); 
General Measures and Standard OMP BMPs. </v>
      </c>
      <c r="O495" s="10" t="str">
        <f>IF(D495="No", "--", VLOOKUP(A495, [1]!Table9[#All], 30, FALSE))</f>
        <v xml:space="preserve">Pre-Activity Survey (Delta button-celery): A biological survey is required. 
State Threatened Plant Avoidance (Delta button-celery): If Delta button-celeryis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495" s="7" t="str">
        <f>IF(D495="No", "Not discussed on USFS. ", IF(VLOOKUP(A495, [1]!Table9[#All], 31, FALSE)="--", "--",  _xlfn.CONCAT(A495, " (", VLOOKUP(A495, [1]!Table9[#All], 11, FALSE), "; Habitat description: ", C495, ") - Within 1-mi of a CNDDB/SCE/USFS occurrence record (", VLOOKUP(A495, [1]!Table9[#All], 31, FALSE), "). " )))</f>
        <v>--</v>
      </c>
      <c r="Q495" s="6" t="str">
        <f>IF(D495="No", "Not discussed on USFS. ", IF(VLOOKUP(A495, [1]!Table9[#All], 31, FALSE)="--", "--",  VLOOKUP(A495, [1]!Table9[#All], 32, FALSE)))</f>
        <v>--</v>
      </c>
      <c r="R495" s="6" t="str">
        <f>IF(D495="No", "Not discussed on USFS. ", IF(VLOOKUP(A495, [1]!Table9[#All], 31, FALSE)="--", "--", VLOOKUP(A495, [1]!Table9[#All], 33, FALSE)))</f>
        <v>--</v>
      </c>
      <c r="S495" s="9" t="s">
        <v>2</v>
      </c>
      <c r="T495" s="8" t="s">
        <v>2</v>
      </c>
      <c r="U495" s="8" t="s">
        <v>2</v>
      </c>
      <c r="V495" s="7" t="s">
        <v>2</v>
      </c>
      <c r="W495" s="6" t="s">
        <v>2</v>
      </c>
      <c r="X495" s="6" t="s">
        <v>2</v>
      </c>
    </row>
    <row r="496" spans="1:24" ht="75" x14ac:dyDescent="0.2">
      <c r="A496" s="20" t="s">
        <v>1880</v>
      </c>
      <c r="B496" s="20" t="str">
        <f>VLOOKUP(A496, [1]!Table9[#All], 2, FALSE)</f>
        <v>Elaphrus viridis</v>
      </c>
      <c r="C496" s="18" t="str">
        <f>VLOOKUP(A496, [1]!Table9[#All], 13, FALSE)</f>
        <v>along the edges of vernal and playa pools</v>
      </c>
      <c r="D496" s="17" t="str">
        <f>IF(ISNUMBER(SEARCH("1",VLOOKUP(A496, [1]!Table9[#All], 4, FALSE))), "Yes", "No")</f>
        <v>Yes</v>
      </c>
      <c r="E496" s="16" t="str">
        <f>VLOOKUP(A496, [1]!Table9[#All], 3, FALSE)</f>
        <v>Invertebrate</v>
      </c>
      <c r="F496" s="15" t="str">
        <f>VLOOKUP(A496, [1]!Table9[#All], 26, FALSE)</f>
        <v>Formula</v>
      </c>
      <c r="G496" s="15" t="str">
        <f>IF(D496="No", "--",VLOOKUP(A496, [1]!Table9[#All], 25, FALSE))</f>
        <v>Work area</v>
      </c>
      <c r="H496" s="14" t="str">
        <f>IF(D496="No", "Not discussed on USFS. ", VLOOKUP(A496, [1]!Table9[#All], 24, FALSE))</f>
        <v>Contact PM if occurring on USFS</v>
      </c>
      <c r="I496" s="14" t="str">
        <f>IF(NOT(ISBLANK(#REF!)),  "Pre-activity Survey Required", "")</f>
        <v>Pre-activity Survey Required</v>
      </c>
      <c r="J496" s="13" t="str">
        <f>IF(D496="No", "Not discussed on USFS. ", _xlfn.CONCAT(A496, " (", VLOOKUP(A496, [1]!Table9[#All], 11, FALSE), "; Habitat description: ", C496, ") - Within 1-mi of a CNDDB/SCE/USFS occurrence record (", VLOOKUP(A496, [1]!Table9[#All], 34, FALSE), "). " ))</f>
        <v xml:space="preserve">Delta green ground beetle (FT; Habitat description: along the edges of vernal and playa pools) - Within 1-mi of a CNDDB/SCE/USFS occurrence record (unsuitable habitat). </v>
      </c>
      <c r="K496" s="10" t="str">
        <f>IF(D496="No", "-- ", VLOOKUP(A496, [1]!Table9[#All], 35, FALSE))</f>
        <v>Standard OMP BMPs.</v>
      </c>
      <c r="L496" s="12" t="str">
        <f>IF(D496="No", "--", VLOOKUP(A496, [1]!Table9[#All], 28, FALSE))</f>
        <v>IIB</v>
      </c>
      <c r="M496" s="11" t="str">
        <f>IF(D496="No", "Not discussed on USFS. ", _xlfn.CONCAT(A496, " (", VLOOKUP(A496, [1]!Table9[#All], 11, FALSE), "; Habitat description: ", C496, ") - Within 1-mi of a CNDDB/SCE/USFS occurrence record (", VLOOKUP(A496, [1]!Table9[#All], 27, FALSE), "). " ))</f>
        <v xml:space="preserve">Delta green ground beetle (FT; Habitat description: along the edges of vernal and playa pools) - Within 1-mi of a CNDDB/SCE/USFS occurrence record (habitat present). </v>
      </c>
      <c r="N496" s="10" t="str">
        <f>IF(D496="No", "-- ", VLOOKUP(A496, [1]!Table9[#All], 29, FALSE))</f>
        <v>Contact PM if occurring on USFS</v>
      </c>
      <c r="O496" s="10" t="str">
        <f>IF(D496="No", "--", VLOOKUP(A496, [1]!Table9[#All], 30, FALSE))</f>
        <v>Contact PM if occurring on USFS</v>
      </c>
      <c r="P496" s="7" t="str">
        <f>IF(D496="No", "Not discussed on USFS. ", IF(VLOOKUP(A496, [1]!Table9[#All], 31, FALSE)="--", "--",  _xlfn.CONCAT(A496, " (", VLOOKUP(A496, [1]!Table9[#All], 11, FALSE), "; Habitat description: ", C496, ") - Within 1-mi of a CNDDB/SCE/USFS occurrence record (", VLOOKUP(A496, [1]!Table9[#All], 31, FALSE), "). " )))</f>
        <v>--</v>
      </c>
      <c r="Q496" s="6" t="str">
        <f>IF(D496="No", "Not discussed on USFS. ", IF(VLOOKUP(A496, [1]!Table9[#All], 31, FALSE)="--", "--",  VLOOKUP(A496, [1]!Table9[#All], 32, FALSE)))</f>
        <v>--</v>
      </c>
      <c r="R496" s="6" t="str">
        <f>IF(D496="No", "Not discussed on USFS. ", IF(VLOOKUP(A496, [1]!Table9[#All], 31, FALSE)="--", "--", VLOOKUP(A496, [1]!Table9[#All], 33, FALSE)))</f>
        <v>--</v>
      </c>
      <c r="S496" s="9" t="s">
        <v>2</v>
      </c>
      <c r="T496" s="8" t="s">
        <v>2</v>
      </c>
      <c r="U496" s="8" t="s">
        <v>2</v>
      </c>
      <c r="V496" s="7" t="s">
        <v>2</v>
      </c>
      <c r="W496" s="6" t="s">
        <v>2</v>
      </c>
      <c r="X496" s="6" t="s">
        <v>2</v>
      </c>
    </row>
    <row r="497" spans="1:24" ht="48" x14ac:dyDescent="0.2">
      <c r="A497" s="20" t="s">
        <v>1879</v>
      </c>
      <c r="B497" s="20" t="str">
        <f>VLOOKUP(A497, [1]!Table9[#All], 2, FALSE)</f>
        <v>Limosella australis</v>
      </c>
      <c r="C497" s="18" t="str">
        <f>VLOOKUP(A497, [1]!Table9[#All], 13, FALSE)</f>
        <v>muddy or sandy intertidal flats, brackish water</v>
      </c>
      <c r="D497" s="17" t="str">
        <f>IF(ISNUMBER(SEARCH("1",VLOOKUP(A497, [1]!Table9[#All], 4, FALSE))), "Yes", "No")</f>
        <v>No</v>
      </c>
      <c r="E497" s="16" t="str">
        <f>VLOOKUP(A497, [1]!Table9[#All], 3, FALSE)</f>
        <v>Plant</v>
      </c>
      <c r="F497" s="15" t="str">
        <f>VLOOKUP(A497, [1]!Table9[#All], 26, FALSE)</f>
        <v>Formula</v>
      </c>
      <c r="G497" s="15" t="str">
        <f>IF(D497="No", "--",VLOOKUP(A497, [1]!Table9[#All], 25, FALSE))</f>
        <v>--</v>
      </c>
      <c r="H497" s="14" t="str">
        <f>IF(D497="No", "Not discussed on USFS. ", VLOOKUP(A497, [1]!Table9[#All], 24, FALSE))</f>
        <v xml:space="preserve">Not discussed on USFS. </v>
      </c>
      <c r="I497" s="14" t="str">
        <f>IF(NOT(ISBLANK(#REF!)),  "Pre-activity Survey Required", "")</f>
        <v>Pre-activity Survey Required</v>
      </c>
      <c r="J497" s="13" t="str">
        <f>IF(D497="No", "Not discussed on USFS. ", _xlfn.CONCAT(A497, " (", VLOOKUP(A497, [1]!Table9[#All], 11, FALSE), "; Habitat description: ", C497, ") - Within 1-mi of a CNDDB/SCE/USFS occurrence record (", VLOOKUP(A497, [1]!Table9[#All], 34, FALSE), "). " ))</f>
        <v xml:space="preserve">Not discussed on USFS. </v>
      </c>
      <c r="K497" s="10" t="str">
        <f>IF(D497="No", "-- ", VLOOKUP(A497, [1]!Table9[#All], 35, FALSE))</f>
        <v xml:space="preserve">-- </v>
      </c>
      <c r="L497" s="12" t="str">
        <f>IF(D497="No", "--", VLOOKUP(A497, [1]!Table9[#All], 28, FALSE))</f>
        <v>--</v>
      </c>
      <c r="M497" s="11" t="str">
        <f>IF(D497="No", "Not discussed on USFS. ", _xlfn.CONCAT(A497, " (", VLOOKUP(A497, [1]!Table9[#All], 11, FALSE), "; Habitat description: ", C497, ") - Within 1-mi of a CNDDB/SCE/USFS occurrence record (", VLOOKUP(A497, [1]!Table9[#All], 27, FALSE), "). " ))</f>
        <v xml:space="preserve">Not discussed on USFS. </v>
      </c>
      <c r="N497" s="10" t="str">
        <f>IF(D497="No", "-- ", VLOOKUP(A497, [1]!Table9[#All], 29, FALSE))</f>
        <v xml:space="preserve">-- </v>
      </c>
      <c r="O497" s="10" t="str">
        <f>IF(D497="No", "--", VLOOKUP(A497, [1]!Table9[#All], 30, FALSE))</f>
        <v>--</v>
      </c>
      <c r="P497" s="7" t="str">
        <f>IF(D497="No", "Not discussed on USFS. ", IF(VLOOKUP(A497, [1]!Table9[#All], 31, FALSE)="--", "--",  _xlfn.CONCAT(A497, " (", VLOOKUP(A497, [1]!Table9[#All], 11, FALSE), "; Habitat description: ", C497, ") - Within 1-mi of a CNDDB/SCE/USFS occurrence record (", VLOOKUP(A497, [1]!Table9[#All], 31, FALSE), "). " )))</f>
        <v xml:space="preserve">Not discussed on USFS. </v>
      </c>
      <c r="Q497" s="6" t="str">
        <f>IF(D497="No", "Not discussed on USFS. ", IF(VLOOKUP(A497, [1]!Table9[#All], 31, FALSE)="--", "--",  VLOOKUP(A497, [1]!Table9[#All], 32, FALSE)))</f>
        <v xml:space="preserve">Not discussed on USFS. </v>
      </c>
      <c r="R497" s="6" t="str">
        <f>IF(D497="No", "Not discussed on USFS. ", IF(VLOOKUP(A497, [1]!Table9[#All], 31, FALSE)="--", "--", VLOOKUP(A497, [1]!Table9[#All], 33, FALSE)))</f>
        <v xml:space="preserve">Not discussed on USFS. </v>
      </c>
      <c r="S497" s="9" t="s">
        <v>2</v>
      </c>
      <c r="T497" s="8" t="s">
        <v>2</v>
      </c>
      <c r="U497" s="8" t="s">
        <v>2</v>
      </c>
      <c r="V497" s="7" t="s">
        <v>2</v>
      </c>
      <c r="W497" s="6" t="s">
        <v>2</v>
      </c>
      <c r="X497" s="6" t="s">
        <v>2</v>
      </c>
    </row>
    <row r="498" spans="1:24" ht="80" x14ac:dyDescent="0.2">
      <c r="A498" s="20" t="s">
        <v>1878</v>
      </c>
      <c r="B498" s="20" t="str">
        <f>VLOOKUP(A498, [1]!Table9[#All], 2, FALSE)</f>
        <v>Hypomesus transpacificus</v>
      </c>
      <c r="C498" s="18" t="str">
        <f>VLOOKUP(A498, [1]!Table9[#All], 13, FALSE)</f>
        <v>intermittent or perennial stream, pond, lake or jurisdictional waters feature</v>
      </c>
      <c r="D498" s="17" t="str">
        <f>IF(ISNUMBER(SEARCH("1",VLOOKUP(A498, [1]!Table9[#All], 4, FALSE))), "Yes", "No")</f>
        <v>Yes</v>
      </c>
      <c r="E498" s="16" t="str">
        <f>VLOOKUP(A498, [1]!Table9[#All], 3, FALSE)</f>
        <v>Fish</v>
      </c>
      <c r="F498" s="15" t="str">
        <f>VLOOKUP(A498, [1]!Table9[#All], 26, FALSE)</f>
        <v>--</v>
      </c>
      <c r="G498" s="15" t="str">
        <f>IF(D498="No", "--",VLOOKUP(A498, [1]!Table9[#All], 25, FALSE))</f>
        <v>--</v>
      </c>
      <c r="H498" s="14" t="str">
        <f>IF(D498="No", "Not discussed on USFS. ", VLOOKUP(A498, [1]!Table9[#All], 24, FALSE))</f>
        <v>Notify SME if found on USFS</v>
      </c>
      <c r="I498" s="14" t="str">
        <f>IF(NOT(ISBLANK(#REF!)),  "Pre-activity Survey Required", "")</f>
        <v>Pre-activity Survey Required</v>
      </c>
      <c r="J498" s="13" t="str">
        <f>IF(D498="No", "Not discussed on USFS. ", _xlfn.CONCAT(A498, " (", VLOOKUP(A498, [1]!Table9[#All], 11, FALSE), "; Habitat description: ", C498, ") - Within 1-mi of a CNDDB/SCE/USFS occurrence record (", VLOOKUP(A498, [1]!Table9[#All], 34, FALSE), "). " ))</f>
        <v xml:space="preserve">Delta smelt (FT; SE; Habitat description: intermittent or perennial stream, pond, lake or jurisdictional waters feature) - Within 1-mi of a CNDDB/SCE/USFS occurrence record (unsuitable habitat). </v>
      </c>
      <c r="K498" s="10" t="str">
        <f>IF(D498="No", "-- ", VLOOKUP(A498, [1]!Table9[#All], 35, FALSE))</f>
        <v>Standard OMP BMPs.</v>
      </c>
      <c r="L498" s="12" t="str">
        <f>IF(D498="No", "--", VLOOKUP(A498, [1]!Table9[#All], 28, FALSE))</f>
        <v>--</v>
      </c>
      <c r="M498" s="11" t="str">
        <f>IF(D498="No", "Not discussed on USFS. ", _xlfn.CONCAT(A498, " (", VLOOKUP(A498, [1]!Table9[#All], 11, FALSE), "; Habitat description: ", C498, ") - Within 1-mi of a CNDDB/SCE/USFS occurrence record (", VLOOKUP(A498, [1]!Table9[#All], 27, FALSE), "). " ))</f>
        <v xml:space="preserve">Delta smelt (FT; SE; Habitat description: intermittent or perennial stream, pond, lake or jurisdictional waters feature) - Within 1-mi of a CNDDB/SCE/USFS occurrence record (--). </v>
      </c>
      <c r="N498" s="10" t="str">
        <f>IF(D498="No", "-- ", VLOOKUP(A498, [1]!Table9[#All], 29, FALSE))</f>
        <v>Notify SME if found on USFS</v>
      </c>
      <c r="O498" s="10" t="str">
        <f>IF(D498="No", "--", VLOOKUP(A498, [1]!Table9[#All], 30, FALSE))</f>
        <v>Notify SME if found on USFS</v>
      </c>
      <c r="P498" s="7" t="str">
        <f>IF(D498="No", "Not discussed on USFS. ", IF(VLOOKUP(A498, [1]!Table9[#All], 31, FALSE)="--", "--",  _xlfn.CONCAT(A498, " (", VLOOKUP(A498, [1]!Table9[#All], 11, FALSE), "; Habitat description: ", C498, ") - Within 1-mi of a CNDDB/SCE/USFS occurrence record (", VLOOKUP(A498, [1]!Table9[#All], 31, FALSE), "). " )))</f>
        <v>--</v>
      </c>
      <c r="Q498" s="6" t="str">
        <f>IF(D498="No", "Not discussed on USFS. ", IF(VLOOKUP(A498, [1]!Table9[#All], 31, FALSE)="--", "--",  VLOOKUP(A498, [1]!Table9[#All], 32, FALSE)))</f>
        <v>--</v>
      </c>
      <c r="R498" s="6" t="str">
        <f>IF(D498="No", "Not discussed on USFS. ", IF(VLOOKUP(A498, [1]!Table9[#All], 31, FALSE)="--", "--", VLOOKUP(A498, [1]!Table9[#All], 33, FALSE)))</f>
        <v>--</v>
      </c>
      <c r="S498" s="9" t="s">
        <v>2</v>
      </c>
      <c r="T498" s="8" t="s">
        <v>2</v>
      </c>
      <c r="U498" s="8" t="s">
        <v>2</v>
      </c>
      <c r="V498" s="7" t="s">
        <v>2</v>
      </c>
      <c r="W498" s="6" t="s">
        <v>2</v>
      </c>
      <c r="X498" s="6" t="s">
        <v>2</v>
      </c>
    </row>
    <row r="499" spans="1:24" ht="64" x14ac:dyDescent="0.2">
      <c r="A499" s="20" t="s">
        <v>1877</v>
      </c>
      <c r="B499" s="20" t="str">
        <f>VLOOKUP(A499, [1]!Table9[#All], 2, FALSE)</f>
        <v>Lathyrus jepsonii var. jepsonii</v>
      </c>
      <c r="C499" s="18" t="str">
        <f>VLOOKUP(A499, [1]!Table9[#All], 13, FALSE)</f>
        <v>coastal, estuarine marshes</v>
      </c>
      <c r="D499" s="17" t="str">
        <f>IF(ISNUMBER(SEARCH("1",VLOOKUP(A499, [1]!Table9[#All], 4, FALSE))), "Yes", "No")</f>
        <v>No</v>
      </c>
      <c r="E499" s="16" t="str">
        <f>VLOOKUP(A499, [1]!Table9[#All], 3, FALSE)</f>
        <v>Plant</v>
      </c>
      <c r="F499" s="15" t="str">
        <f>VLOOKUP(A499, [1]!Table9[#All], 26, FALSE)</f>
        <v>Formula</v>
      </c>
      <c r="G499" s="15" t="str">
        <f>IF(D499="No", "--",VLOOKUP(A499, [1]!Table9[#All], 25, FALSE))</f>
        <v>--</v>
      </c>
      <c r="H499" s="14" t="str">
        <f>IF(D499="No", "Not discussed on USFS. ", VLOOKUP(A499, [1]!Table9[#All], 24, FALSE))</f>
        <v xml:space="preserve">Not discussed on USFS. </v>
      </c>
      <c r="I499" s="14" t="str">
        <f>IF(NOT(ISBLANK(#REF!)),  "Pre-activity Survey Required", "")</f>
        <v>Pre-activity Survey Required</v>
      </c>
      <c r="J499" s="13" t="str">
        <f>IF(D499="No", "Not discussed on USFS. ", _xlfn.CONCAT(A499, " (", VLOOKUP(A499, [1]!Table9[#All], 11, FALSE), "; Habitat description: ", C499, ") - Within 1-mi of a CNDDB/SCE/USFS occurrence record (", VLOOKUP(A499, [1]!Table9[#All], 34, FALSE), "). " ))</f>
        <v xml:space="preserve">Not discussed on USFS. </v>
      </c>
      <c r="K499" s="10" t="str">
        <f>IF(D499="No", "-- ", VLOOKUP(A499, [1]!Table9[#All], 35, FALSE))</f>
        <v xml:space="preserve">-- </v>
      </c>
      <c r="L499" s="12" t="str">
        <f>IF(D499="No", "--", VLOOKUP(A499, [1]!Table9[#All], 28, FALSE))</f>
        <v>--</v>
      </c>
      <c r="M499" s="11" t="str">
        <f>IF(D499="No", "Not discussed on USFS. ", _xlfn.CONCAT(A499, " (", VLOOKUP(A499, [1]!Table9[#All], 11, FALSE), "; Habitat description: ", C499, ") - Within 1-mi of a CNDDB/SCE/USFS occurrence record (", VLOOKUP(A499, [1]!Table9[#All], 27, FALSE), "). " ))</f>
        <v xml:space="preserve">Not discussed on USFS. </v>
      </c>
      <c r="N499" s="10" t="str">
        <f>IF(D499="No", "-- ", VLOOKUP(A499, [1]!Table9[#All], 29, FALSE))</f>
        <v xml:space="preserve">-- </v>
      </c>
      <c r="O499" s="10" t="str">
        <f>IF(D499="No", "--", VLOOKUP(A499, [1]!Table9[#All], 30, FALSE))</f>
        <v>--</v>
      </c>
      <c r="P499" s="7" t="str">
        <f>IF(D499="No", "Not discussed on USFS. ", IF(VLOOKUP(A499, [1]!Table9[#All], 31, FALSE)="--", "--",  _xlfn.CONCAT(A499, " (", VLOOKUP(A499, [1]!Table9[#All], 11, FALSE), "; Habitat description: ", C499, ") - Within 1-mi of a CNDDB/SCE/USFS occurrence record (", VLOOKUP(A499, [1]!Table9[#All], 31, FALSE), "). " )))</f>
        <v xml:space="preserve">Not discussed on USFS. </v>
      </c>
      <c r="Q499" s="6" t="str">
        <f>IF(D499="No", "Not discussed on USFS. ", IF(VLOOKUP(A499, [1]!Table9[#All], 31, FALSE)="--", "--",  VLOOKUP(A499, [1]!Table9[#All], 32, FALSE)))</f>
        <v xml:space="preserve">Not discussed on USFS. </v>
      </c>
      <c r="R499" s="6" t="str">
        <f>IF(D499="No", "Not discussed on USFS. ", IF(VLOOKUP(A499, [1]!Table9[#All], 31, FALSE)="--", "--", VLOOKUP(A499, [1]!Table9[#All], 33, FALSE)))</f>
        <v xml:space="preserve">Not discussed on USFS. </v>
      </c>
      <c r="S499" s="9" t="s">
        <v>2</v>
      </c>
      <c r="T499" s="8" t="s">
        <v>2</v>
      </c>
      <c r="U499" s="8" t="s">
        <v>2</v>
      </c>
      <c r="V499" s="7" t="s">
        <v>2</v>
      </c>
      <c r="W499" s="6" t="s">
        <v>2</v>
      </c>
      <c r="X499" s="6" t="s">
        <v>2</v>
      </c>
    </row>
    <row r="500" spans="1:24" ht="96" x14ac:dyDescent="0.2">
      <c r="A500" s="20" t="s">
        <v>1876</v>
      </c>
      <c r="B500" s="20" t="str">
        <f>VLOOKUP(A500, [1]!Table9[#All], 2, FALSE)</f>
        <v>Eriogonum ovalifolium var. depressum</v>
      </c>
      <c r="C500" s="18" t="str">
        <f>VLOOKUP(A500, [1]!Table9[#All], 13, FALSE)</f>
        <v>dry playas, sandy to gravelly flats, slopes, ridges, grasslands, meadows, montane to alpine conifer woodlands</v>
      </c>
      <c r="D500" s="17" t="str">
        <f>IF(ISNUMBER(SEARCH("1",VLOOKUP(A500, [1]!Table9[#All], 4, FALSE))), "Yes", "No")</f>
        <v>No</v>
      </c>
      <c r="E500" s="16" t="str">
        <f>VLOOKUP(A500, [1]!Table9[#All], 3, FALSE)</f>
        <v>Plant</v>
      </c>
      <c r="F500" s="15" t="str">
        <f>VLOOKUP(A500, [1]!Table9[#All], 26, FALSE)</f>
        <v>Formula</v>
      </c>
      <c r="G500" s="15" t="str">
        <f>IF(D500="No", "--",VLOOKUP(A500, [1]!Table9[#All], 25, FALSE))</f>
        <v>--</v>
      </c>
      <c r="H500" s="14" t="str">
        <f>IF(D500="No", "Not discussed on USFS. ", VLOOKUP(A500, [1]!Table9[#All], 24, FALSE))</f>
        <v xml:space="preserve">Not discussed on USFS. </v>
      </c>
      <c r="I500" s="14" t="str">
        <f>IF(NOT(ISBLANK(#REF!)),  "Pre-activity Survey Required", "")</f>
        <v>Pre-activity Survey Required</v>
      </c>
      <c r="J500" s="13" t="str">
        <f>IF(D500="No", "Not discussed on USFS. ", _xlfn.CONCAT(A500, " (", VLOOKUP(A500, [1]!Table9[#All], 11, FALSE), "; Habitat description: ", C500, ") - Within 1-mi of a CNDDB/SCE/USFS occurrence record (", VLOOKUP(A500, [1]!Table9[#All], 34, FALSE), "). " ))</f>
        <v xml:space="preserve">Not discussed on USFS. </v>
      </c>
      <c r="K500" s="10" t="str">
        <f>IF(D500="No", "-- ", VLOOKUP(A500, [1]!Table9[#All], 35, FALSE))</f>
        <v xml:space="preserve">-- </v>
      </c>
      <c r="L500" s="12" t="str">
        <f>IF(D500="No", "--", VLOOKUP(A500, [1]!Table9[#All], 28, FALSE))</f>
        <v>--</v>
      </c>
      <c r="M500" s="11" t="str">
        <f>IF(D500="No", "Not discussed on USFS. ", _xlfn.CONCAT(A500, " (", VLOOKUP(A500, [1]!Table9[#All], 11, FALSE), "; Habitat description: ", C500, ") - Within 1-mi of a CNDDB/SCE/USFS occurrence record (", VLOOKUP(A500, [1]!Table9[#All], 27, FALSE), "). " ))</f>
        <v xml:space="preserve">Not discussed on USFS. </v>
      </c>
      <c r="N500" s="10" t="str">
        <f>IF(D500="No", "-- ", VLOOKUP(A500, [1]!Table9[#All], 29, FALSE))</f>
        <v xml:space="preserve">-- </v>
      </c>
      <c r="O500" s="10" t="str">
        <f>IF(D500="No", "--", VLOOKUP(A500, [1]!Table9[#All], 30, FALSE))</f>
        <v>--</v>
      </c>
      <c r="P500" s="7" t="str">
        <f>IF(D500="No", "Not discussed on USFS. ", IF(VLOOKUP(A500, [1]!Table9[#All], 31, FALSE)="--", "--",  _xlfn.CONCAT(A500, " (", VLOOKUP(A500, [1]!Table9[#All], 11, FALSE), "; Habitat description: ", C500, ") - Within 1-mi of a CNDDB/SCE/USFS occurrence record (", VLOOKUP(A500, [1]!Table9[#All], 31, FALSE), "). " )))</f>
        <v xml:space="preserve">Not discussed on USFS. </v>
      </c>
      <c r="Q500" s="6" t="str">
        <f>IF(D500="No", "Not discussed on USFS. ", IF(VLOOKUP(A500, [1]!Table9[#All], 31, FALSE)="--", "--",  VLOOKUP(A500, [1]!Table9[#All], 32, FALSE)))</f>
        <v xml:space="preserve">Not discussed on USFS. </v>
      </c>
      <c r="R500" s="6" t="str">
        <f>IF(D500="No", "Not discussed on USFS. ", IF(VLOOKUP(A500, [1]!Table9[#All], 31, FALSE)="--", "--", VLOOKUP(A500, [1]!Table9[#All], 33, FALSE)))</f>
        <v xml:space="preserve">Not discussed on USFS. </v>
      </c>
      <c r="S500" s="9" t="s">
        <v>2</v>
      </c>
      <c r="T500" s="8" t="s">
        <v>2</v>
      </c>
      <c r="U500" s="8" t="s">
        <v>2</v>
      </c>
      <c r="V500" s="7" t="s">
        <v>2</v>
      </c>
      <c r="W500" s="6" t="s">
        <v>2</v>
      </c>
      <c r="X500" s="6" t="s">
        <v>2</v>
      </c>
    </row>
    <row r="501" spans="1:24" ht="48" x14ac:dyDescent="0.2">
      <c r="A501" s="20" t="s">
        <v>1875</v>
      </c>
      <c r="B501" s="20" t="str">
        <f>VLOOKUP(A501, [1]!Table9[#All], 2, FALSE)</f>
        <v>Ageratina herbacea</v>
      </c>
      <c r="C501" s="18" t="str">
        <f>VLOOKUP(A501, [1]!Table9[#All], 13, FALSE)</f>
        <v>rocky woodland</v>
      </c>
      <c r="D501" s="17" t="str">
        <f>IF(ISNUMBER(SEARCH("1",VLOOKUP(A501, [1]!Table9[#All], 4, FALSE))), "Yes", "No")</f>
        <v>No</v>
      </c>
      <c r="E501" s="16" t="str">
        <f>VLOOKUP(A501, [1]!Table9[#All], 3, FALSE)</f>
        <v>Plant</v>
      </c>
      <c r="F501" s="15" t="str">
        <f>VLOOKUP(A501, [1]!Table9[#All], 26, FALSE)</f>
        <v>Formula</v>
      </c>
      <c r="G501" s="15" t="str">
        <f>IF(D501="No", "--",VLOOKUP(A501, [1]!Table9[#All], 25, FALSE))</f>
        <v>--</v>
      </c>
      <c r="H501" s="14" t="str">
        <f>IF(D501="No", "Not discussed on USFS. ", VLOOKUP(A501, [1]!Table9[#All], 24, FALSE))</f>
        <v xml:space="preserve">Not discussed on USFS. </v>
      </c>
      <c r="I501" s="14" t="str">
        <f>IF(NOT(ISBLANK(#REF!)),  "Pre-activity Survey Required", "")</f>
        <v>Pre-activity Survey Required</v>
      </c>
      <c r="J501" s="13" t="str">
        <f>IF(D501="No", "Not discussed on USFS. ", _xlfn.CONCAT(A501, " (", VLOOKUP(A501, [1]!Table9[#All], 11, FALSE), "; Habitat description: ", C501, ") - Within 1-mi of a CNDDB/SCE/USFS occurrence record (", VLOOKUP(A501, [1]!Table9[#All], 34, FALSE), "). " ))</f>
        <v xml:space="preserve">Not discussed on USFS. </v>
      </c>
      <c r="K501" s="10" t="str">
        <f>IF(D501="No", "-- ", VLOOKUP(A501, [1]!Table9[#All], 35, FALSE))</f>
        <v xml:space="preserve">-- </v>
      </c>
      <c r="L501" s="12" t="str">
        <f>IF(D501="No", "--", VLOOKUP(A501, [1]!Table9[#All], 28, FALSE))</f>
        <v>--</v>
      </c>
      <c r="M501" s="11" t="str">
        <f>IF(D501="No", "Not discussed on USFS. ", _xlfn.CONCAT(A501, " (", VLOOKUP(A501, [1]!Table9[#All], 11, FALSE), "; Habitat description: ", C501, ") - Within 1-mi of a CNDDB/SCE/USFS occurrence record (", VLOOKUP(A501, [1]!Table9[#All], 27, FALSE), "). " ))</f>
        <v xml:space="preserve">Not discussed on USFS. </v>
      </c>
      <c r="N501" s="10" t="str">
        <f>IF(D501="No", "-- ", VLOOKUP(A501, [1]!Table9[#All], 29, FALSE))</f>
        <v xml:space="preserve">-- </v>
      </c>
      <c r="O501" s="10" t="str">
        <f>IF(D501="No", "--", VLOOKUP(A501, [1]!Table9[#All], 30, FALSE))</f>
        <v>--</v>
      </c>
      <c r="P501" s="7" t="str">
        <f>IF(D501="No", "Not discussed on USFS. ", IF(VLOOKUP(A501, [1]!Table9[#All], 31, FALSE)="--", "--",  _xlfn.CONCAT(A501, " (", VLOOKUP(A501, [1]!Table9[#All], 11, FALSE), "; Habitat description: ", C501, ") - Within 1-mi of a CNDDB/SCE/USFS occurrence record (", VLOOKUP(A501, [1]!Table9[#All], 31, FALSE), "). " )))</f>
        <v xml:space="preserve">Not discussed on USFS. </v>
      </c>
      <c r="Q501" s="6" t="str">
        <f>IF(D501="No", "Not discussed on USFS. ", IF(VLOOKUP(A501, [1]!Table9[#All], 31, FALSE)="--", "--",  VLOOKUP(A501, [1]!Table9[#All], 32, FALSE)))</f>
        <v xml:space="preserve">Not discussed on USFS. </v>
      </c>
      <c r="R501" s="6" t="str">
        <f>IF(D501="No", "Not discussed on USFS. ", IF(VLOOKUP(A501, [1]!Table9[#All], 31, FALSE)="--", "--", VLOOKUP(A501, [1]!Table9[#All], 33, FALSE)))</f>
        <v xml:space="preserve">Not discussed on USFS. </v>
      </c>
      <c r="S501" s="9" t="s">
        <v>2</v>
      </c>
      <c r="T501" s="8" t="s">
        <v>2</v>
      </c>
      <c r="U501" s="8" t="s">
        <v>2</v>
      </c>
      <c r="V501" s="7" t="s">
        <v>2</v>
      </c>
      <c r="W501" s="6" t="s">
        <v>2</v>
      </c>
      <c r="X501" s="6" t="s">
        <v>2</v>
      </c>
    </row>
    <row r="502" spans="1:24" ht="80" x14ac:dyDescent="0.2">
      <c r="A502" s="20" t="s">
        <v>1874</v>
      </c>
      <c r="B502" s="20" t="str">
        <f>VLOOKUP(A502, [1]!Table9[#All], 2, FALSE)</f>
        <v>Penstemon pseudospectabilis ssp. pseudospectabilis</v>
      </c>
      <c r="C502" s="18" t="str">
        <f>VLOOKUP(A502, [1]!Table9[#All], 13, FALSE)</f>
        <v>rocky washes, canyon floors, scrub, and juniper woodland</v>
      </c>
      <c r="D502" s="17" t="str">
        <f>IF(ISNUMBER(SEARCH("1",VLOOKUP(A502, [1]!Table9[#All], 4, FALSE))), "Yes", "No")</f>
        <v>No</v>
      </c>
      <c r="E502" s="16" t="str">
        <f>VLOOKUP(A502, [1]!Table9[#All], 3, FALSE)</f>
        <v>Plant</v>
      </c>
      <c r="F502" s="15" t="str">
        <f>VLOOKUP(A502, [1]!Table9[#All], 26, FALSE)</f>
        <v>Formula</v>
      </c>
      <c r="G502" s="15" t="str">
        <f>IF(D502="No", "--",VLOOKUP(A502, [1]!Table9[#All], 25, FALSE))</f>
        <v>--</v>
      </c>
      <c r="H502" s="14" t="str">
        <f>IF(D502="No", "Not discussed on USFS. ", VLOOKUP(A502, [1]!Table9[#All], 24, FALSE))</f>
        <v xml:space="preserve">Not discussed on USFS. </v>
      </c>
      <c r="I502" s="14" t="str">
        <f>IF(NOT(ISBLANK(#REF!)),  "Pre-activity Survey Required", "")</f>
        <v>Pre-activity Survey Required</v>
      </c>
      <c r="J502" s="13" t="str">
        <f>IF(D502="No", "Not discussed on USFS. ", _xlfn.CONCAT(A502, " (", VLOOKUP(A502, [1]!Table9[#All], 11, FALSE), "; Habitat description: ", C502, ") - Within 1-mi of a CNDDB/SCE/USFS occurrence record (", VLOOKUP(A502, [1]!Table9[#All], 34, FALSE), "). " ))</f>
        <v xml:space="preserve">Not discussed on USFS. </v>
      </c>
      <c r="K502" s="10" t="str">
        <f>IF(D502="No", "-- ", VLOOKUP(A502, [1]!Table9[#All], 35, FALSE))</f>
        <v xml:space="preserve">-- </v>
      </c>
      <c r="L502" s="12" t="str">
        <f>IF(D502="No", "--", VLOOKUP(A502, [1]!Table9[#All], 28, FALSE))</f>
        <v>--</v>
      </c>
      <c r="M502" s="11" t="str">
        <f>IF(D502="No", "Not discussed on USFS. ", _xlfn.CONCAT(A502, " (", VLOOKUP(A502, [1]!Table9[#All], 11, FALSE), "; Habitat description: ", C502, ") - Within 1-mi of a CNDDB/SCE/USFS occurrence record (", VLOOKUP(A502, [1]!Table9[#All], 27, FALSE), "). " ))</f>
        <v xml:space="preserve">Not discussed on USFS. </v>
      </c>
      <c r="N502" s="10" t="str">
        <f>IF(D502="No", "-- ", VLOOKUP(A502, [1]!Table9[#All], 29, FALSE))</f>
        <v xml:space="preserve">-- </v>
      </c>
      <c r="O502" s="10" t="str">
        <f>IF(D502="No", "--", VLOOKUP(A502, [1]!Table9[#All], 30, FALSE))</f>
        <v>--</v>
      </c>
      <c r="P502" s="7" t="str">
        <f>IF(D502="No", "Not discussed on USFS. ", IF(VLOOKUP(A502, [1]!Table9[#All], 31, FALSE)="--", "--",  _xlfn.CONCAT(A502, " (", VLOOKUP(A502, [1]!Table9[#All], 11, FALSE), "; Habitat description: ", C502, ") - Within 1-mi of a CNDDB/SCE/USFS occurrence record (", VLOOKUP(A502, [1]!Table9[#All], 31, FALSE), "). " )))</f>
        <v xml:space="preserve">Not discussed on USFS. </v>
      </c>
      <c r="Q502" s="6" t="str">
        <f>IF(D502="No", "Not discussed on USFS. ", IF(VLOOKUP(A502, [1]!Table9[#All], 31, FALSE)="--", "--",  VLOOKUP(A502, [1]!Table9[#All], 32, FALSE)))</f>
        <v xml:space="preserve">Not discussed on USFS. </v>
      </c>
      <c r="R502" s="6" t="str">
        <f>IF(D502="No", "Not discussed on USFS. ", IF(VLOOKUP(A502, [1]!Table9[#All], 31, FALSE)="--", "--", VLOOKUP(A502, [1]!Table9[#All], 33, FALSE)))</f>
        <v xml:space="preserve">Not discussed on USFS. </v>
      </c>
      <c r="S502" s="9" t="s">
        <v>2</v>
      </c>
      <c r="T502" s="8" t="s">
        <v>2</v>
      </c>
      <c r="U502" s="8" t="s">
        <v>2</v>
      </c>
      <c r="V502" s="7" t="s">
        <v>2</v>
      </c>
      <c r="W502" s="6" t="s">
        <v>2</v>
      </c>
      <c r="X502" s="6" t="s">
        <v>2</v>
      </c>
    </row>
    <row r="503" spans="1:24" ht="48" x14ac:dyDescent="0.2">
      <c r="A503" s="20" t="s">
        <v>1873</v>
      </c>
      <c r="B503" s="20" t="str">
        <f>VLOOKUP(A503, [1]!Table9[#All], 2, FALSE)</f>
        <v>linanthus bellus</v>
      </c>
      <c r="C503" s="18" t="str">
        <f>VLOOKUP(A503, [1]!Table9[#All], 13, FALSE)</f>
        <v>desert chaparral areas in sandy soils</v>
      </c>
      <c r="D503" s="17" t="str">
        <f>IF(ISNUMBER(SEARCH("1",VLOOKUP(A503, [1]!Table9[#All], 4, FALSE))), "Yes", "No")</f>
        <v>No</v>
      </c>
      <c r="E503" s="16" t="str">
        <f>VLOOKUP(A503, [1]!Table9[#All], 3, FALSE)</f>
        <v>Plant</v>
      </c>
      <c r="F503" s="15" t="str">
        <f>VLOOKUP(A503, [1]!Table9[#All], 26, FALSE)</f>
        <v>Formula</v>
      </c>
      <c r="G503" s="15" t="str">
        <f>IF(D503="No", "--",VLOOKUP(A503, [1]!Table9[#All], 25, FALSE))</f>
        <v>--</v>
      </c>
      <c r="H503" s="14" t="str">
        <f>IF(D503="No", "Not discussed on USFS. ", VLOOKUP(A503, [1]!Table9[#All], 24, FALSE))</f>
        <v xml:space="preserve">Not discussed on USFS. </v>
      </c>
      <c r="I503" s="14" t="str">
        <f>IF(NOT(ISBLANK(#REF!)),  "Pre-activity Survey Required", "")</f>
        <v>Pre-activity Survey Required</v>
      </c>
      <c r="J503" s="13" t="str">
        <f>IF(D503="No", "Not discussed on USFS. ", _xlfn.CONCAT(A503, " (", VLOOKUP(A503, [1]!Table9[#All], 11, FALSE), "; Habitat description: ", C503, ") - Within 1-mi of a CNDDB/SCE/USFS occurrence record (", VLOOKUP(A503, [1]!Table9[#All], 34, FALSE), "). " ))</f>
        <v xml:space="preserve">Not discussed on USFS. </v>
      </c>
      <c r="K503" s="10" t="str">
        <f>IF(D503="No", "-- ", VLOOKUP(A503, [1]!Table9[#All], 35, FALSE))</f>
        <v xml:space="preserve">-- </v>
      </c>
      <c r="L503" s="12" t="str">
        <f>IF(D503="No", "--", VLOOKUP(A503, [1]!Table9[#All], 28, FALSE))</f>
        <v>--</v>
      </c>
      <c r="M503" s="11" t="str">
        <f>IF(D503="No", "Not discussed on USFS. ", _xlfn.CONCAT(A503, " (", VLOOKUP(A503, [1]!Table9[#All], 11, FALSE), "; Habitat description: ", C503, ") - Within 1-mi of a CNDDB/SCE/USFS occurrence record (", VLOOKUP(A503, [1]!Table9[#All], 27, FALSE), "). " ))</f>
        <v xml:space="preserve">Not discussed on USFS. </v>
      </c>
      <c r="N503" s="10" t="str">
        <f>IF(D503="No", "-- ", VLOOKUP(A503, [1]!Table9[#All], 29, FALSE))</f>
        <v xml:space="preserve">-- </v>
      </c>
      <c r="O503" s="10" t="str">
        <f>IF(D503="No", "--", VLOOKUP(A503, [1]!Table9[#All], 30, FALSE))</f>
        <v>--</v>
      </c>
      <c r="P503" s="7" t="str">
        <f>IF(D503="No", "Not discussed on USFS. ", IF(VLOOKUP(A503, [1]!Table9[#All], 31, FALSE)="--", "--",  _xlfn.CONCAT(A503, " (", VLOOKUP(A503, [1]!Table9[#All], 11, FALSE), "; Habitat description: ", C503, ") - Within 1-mi of a CNDDB/SCE/USFS occurrence record (", VLOOKUP(A503, [1]!Table9[#All], 31, FALSE), "). " )))</f>
        <v xml:space="preserve">Not discussed on USFS. </v>
      </c>
      <c r="Q503" s="6" t="str">
        <f>IF(D503="No", "Not discussed on USFS. ", IF(VLOOKUP(A503, [1]!Table9[#All], 31, FALSE)="--", "--",  VLOOKUP(A503, [1]!Table9[#All], 32, FALSE)))</f>
        <v xml:space="preserve">Not discussed on USFS. </v>
      </c>
      <c r="R503" s="6" t="str">
        <f>IF(D503="No", "Not discussed on USFS. ", IF(VLOOKUP(A503, [1]!Table9[#All], 31, FALSE)="--", "--", VLOOKUP(A503, [1]!Table9[#All], 33, FALSE)))</f>
        <v xml:space="preserve">Not discussed on USFS. </v>
      </c>
      <c r="S503" s="9" t="s">
        <v>2</v>
      </c>
      <c r="T503" s="8" t="s">
        <v>2</v>
      </c>
      <c r="U503" s="8" t="s">
        <v>2</v>
      </c>
      <c r="V503" s="7" t="s">
        <v>2</v>
      </c>
      <c r="W503" s="6" t="s">
        <v>2</v>
      </c>
      <c r="X503" s="6" t="s">
        <v>2</v>
      </c>
    </row>
    <row r="504" spans="1:24" ht="48" x14ac:dyDescent="0.2">
      <c r="A504" s="20" t="s">
        <v>1872</v>
      </c>
      <c r="B504" s="20" t="str">
        <f>VLOOKUP(A504, [1]!Table9[#All], 2, FALSE)</f>
        <v>Galium proliferum</v>
      </c>
      <c r="C504" s="18" t="str">
        <f>VLOOKUP(A504, [1]!Table9[#All], 13, FALSE)</f>
        <v>rocky banks and ledges</v>
      </c>
      <c r="D504" s="17" t="str">
        <f>IF(ISNUMBER(SEARCH("1",VLOOKUP(A504, [1]!Table9[#All], 4, FALSE))), "Yes", "No")</f>
        <v>No</v>
      </c>
      <c r="E504" s="16" t="str">
        <f>VLOOKUP(A504, [1]!Table9[#All], 3, FALSE)</f>
        <v>Plant</v>
      </c>
      <c r="F504" s="15" t="str">
        <f>VLOOKUP(A504, [1]!Table9[#All], 26, FALSE)</f>
        <v>Formula</v>
      </c>
      <c r="G504" s="15" t="str">
        <f>IF(D504="No", "--",VLOOKUP(A504, [1]!Table9[#All], 25, FALSE))</f>
        <v>--</v>
      </c>
      <c r="H504" s="14" t="str">
        <f>IF(D504="No", "Not discussed on USFS. ", VLOOKUP(A504, [1]!Table9[#All], 24, FALSE))</f>
        <v xml:space="preserve">Not discussed on USFS. </v>
      </c>
      <c r="I504" s="14" t="str">
        <f>IF(NOT(ISBLANK(#REF!)),  "Pre-activity Survey Required", "")</f>
        <v>Pre-activity Survey Required</v>
      </c>
      <c r="J504" s="13" t="str">
        <f>IF(D504="No", "Not discussed on USFS. ", _xlfn.CONCAT(A504, " (", VLOOKUP(A504, [1]!Table9[#All], 11, FALSE), "; Habitat description: ", C504, ") - Within 1-mi of a CNDDB/SCE/USFS occurrence record (", VLOOKUP(A504, [1]!Table9[#All], 34, FALSE), "). " ))</f>
        <v xml:space="preserve">Not discussed on USFS. </v>
      </c>
      <c r="K504" s="10" t="str">
        <f>IF(D504="No", "-- ", VLOOKUP(A504, [1]!Table9[#All], 35, FALSE))</f>
        <v xml:space="preserve">-- </v>
      </c>
      <c r="L504" s="12" t="str">
        <f>IF(D504="No", "--", VLOOKUP(A504, [1]!Table9[#All], 28, FALSE))</f>
        <v>--</v>
      </c>
      <c r="M504" s="11" t="str">
        <f>IF(D504="No", "Not discussed on USFS. ", _xlfn.CONCAT(A504, " (", VLOOKUP(A504, [1]!Table9[#All], 11, FALSE), "; Habitat description: ", C504, ") - Within 1-mi of a CNDDB/SCE/USFS occurrence record (", VLOOKUP(A504, [1]!Table9[#All], 27, FALSE), "). " ))</f>
        <v xml:space="preserve">Not discussed on USFS. </v>
      </c>
      <c r="N504" s="10" t="str">
        <f>IF(D504="No", "-- ", VLOOKUP(A504, [1]!Table9[#All], 29, FALSE))</f>
        <v xml:space="preserve">-- </v>
      </c>
      <c r="O504" s="10" t="str">
        <f>IF(D504="No", "--", VLOOKUP(A504, [1]!Table9[#All], 30, FALSE))</f>
        <v>--</v>
      </c>
      <c r="P504" s="7" t="str">
        <f>IF(D504="No", "Not discussed on USFS. ", IF(VLOOKUP(A504, [1]!Table9[#All], 31, FALSE)="--", "--",  _xlfn.CONCAT(A504, " (", VLOOKUP(A504, [1]!Table9[#All], 11, FALSE), "; Habitat description: ", C504, ") - Within 1-mi of a CNDDB/SCE/USFS occurrence record (", VLOOKUP(A504, [1]!Table9[#All], 31, FALSE), "). " )))</f>
        <v xml:space="preserve">Not discussed on USFS. </v>
      </c>
      <c r="Q504" s="6" t="str">
        <f>IF(D504="No", "Not discussed on USFS. ", IF(VLOOKUP(A504, [1]!Table9[#All], 31, FALSE)="--", "--",  VLOOKUP(A504, [1]!Table9[#All], 32, FALSE)))</f>
        <v xml:space="preserve">Not discussed on USFS. </v>
      </c>
      <c r="R504" s="6" t="str">
        <f>IF(D504="No", "Not discussed on USFS. ", IF(VLOOKUP(A504, [1]!Table9[#All], 31, FALSE)="--", "--", VLOOKUP(A504, [1]!Table9[#All], 33, FALSE)))</f>
        <v xml:space="preserve">Not discussed on USFS. </v>
      </c>
      <c r="S504" s="9" t="s">
        <v>2</v>
      </c>
      <c r="T504" s="8" t="s">
        <v>2</v>
      </c>
      <c r="U504" s="8" t="s">
        <v>2</v>
      </c>
      <c r="V504" s="7" t="s">
        <v>2</v>
      </c>
      <c r="W504" s="6" t="s">
        <v>2</v>
      </c>
      <c r="X504" s="6" t="s">
        <v>2</v>
      </c>
    </row>
    <row r="505" spans="1:24" ht="90" x14ac:dyDescent="0.2">
      <c r="A505" s="20" t="s">
        <v>1871</v>
      </c>
      <c r="B505" s="20" t="str">
        <f>VLOOKUP(A505, [1]!Table9[#All], 2, FALSE)</f>
        <v>Ovis canadensis nelsoni</v>
      </c>
      <c r="C505" s="18" t="str">
        <f>VLOOKUP(A505, [1]!Table9[#All], 13, FALSE)</f>
        <v>rocky slopes and cliffs, canyons, washes and alluvial fans near open grassland, scrubland</v>
      </c>
      <c r="D505" s="17" t="str">
        <f>IF(ISNUMBER(SEARCH("1",VLOOKUP(A505, [1]!Table9[#All], 4, FALSE))), "Yes", "No")</f>
        <v>Yes</v>
      </c>
      <c r="E505" s="16" t="str">
        <f>VLOOKUP(A505, [1]!Table9[#All], 3, FALSE)</f>
        <v>Mammal</v>
      </c>
      <c r="F505" s="15" t="str">
        <f>VLOOKUP(A505, [1]!Table9[#All], 26, FALSE)</f>
        <v>Formula</v>
      </c>
      <c r="G505" s="15" t="str">
        <f>IF(D505="No", "--",VLOOKUP(A505, [1]!Table9[#All], 25, FALSE))</f>
        <v>1-mi</v>
      </c>
      <c r="H505" s="14" t="str">
        <f>IF(D505="No", "Not discussed on USFS. ", VLOOKUP(A505, [1]!Table9[#All], 24, FALSE))</f>
        <v xml:space="preserve">Apply if within 1-mi of herd unit
If reviewing in INF contact EI SME. </v>
      </c>
      <c r="I505" s="14" t="str">
        <f>IF(NOT(ISBLANK(#REF!)),  "Pre-activity Survey Required", "")</f>
        <v>Pre-activity Survey Required</v>
      </c>
      <c r="J505" s="13" t="str">
        <f>IF(D505="No", "Not discussed on USFS. ", _xlfn.CONCAT(A505, " (", VLOOKUP(A505, [1]!Table9[#All], 11, FALSE), "; Habitat description: ", C505, ") - Within 1-mi of a CNDDB/SCE/USFS occurrence record (", VLOOKUP(A505, [1]!Table9[#All], 34, FALSE), "). " ))</f>
        <v xml:space="preserve">desert bighorn sheep (CDFW FP; FSS; BLM:S; Habitat description: rocky slopes and cliffs, canyons, washes and alluvial fans near open grassland, scrubland) - Within 1-mi of a CNDDB/SCE/USFS occurrence record (not associated with a herd unit). </v>
      </c>
      <c r="K505" s="10" t="str">
        <f>IF(D505="No", "-- ", VLOOKUP(A505, [1]!Table9[#All], 35, FALSE))</f>
        <v>Standard OMP BMPs.</v>
      </c>
      <c r="L505" s="12" t="str">
        <f>IF(D505="No", "--", VLOOKUP(A505, [1]!Table9[#All], 28, FALSE))</f>
        <v>IIB</v>
      </c>
      <c r="M505" s="11" t="str">
        <f>IF(D505="No", "Not discussed on USFS. ", _xlfn.CONCAT(A505, " (", VLOOKUP(A505, [1]!Table9[#All], 11, FALSE), "; Habitat description: ", C505, ") - Within 1-mi of a CNDDB/SCE/USFS occurrence record (", VLOOKUP(A505, [1]!Table9[#All], 27, FALSE), "). " ))</f>
        <v xml:space="preserve">desert bighorn sheep (CDFW FP; FSS; BLM:S; Habitat description: rocky slopes and cliffs, canyons, washes and alluvial fans near open grassland, scrubland) - Within 1-mi of a CNDDB/SCE/USFS occurrence record (associated herd unit). </v>
      </c>
      <c r="N505" s="10" t="str">
        <f>IF(D505="No", "-- ", VLOOKUP(A505, [1]!Table9[#All], 29, FALSE))</f>
        <v xml:space="preserve">BE BMP Mammal-1; 
General Measures and Standard OMP BMPs. </v>
      </c>
      <c r="O505" s="10" t="str">
        <f>IF(D505="No", "--", VLOOKUP(A505, [1]!Table9[#All], 30, FALSE))</f>
        <v xml:space="preserve">General Measures and Standard OMP BMPs. </v>
      </c>
      <c r="P505" s="7" t="str">
        <f>IF(D505="No", "Not discussed on USFS. ", IF(VLOOKUP(A505, [1]!Table9[#All], 31, FALSE)="--", "--",  _xlfn.CONCAT(A505, " (", VLOOKUP(A505, [1]!Table9[#All], 11, FALSE), "; Habitat description: ", C505, ") - Within 1-mi of a CNDDB/SCE/USFS occurrence record (", VLOOKUP(A505, [1]!Table9[#All], 31, FALSE), "). " )))</f>
        <v>--</v>
      </c>
      <c r="Q505" s="6" t="str">
        <f>IF(D505="No", "Not discussed on USFS. ", IF(VLOOKUP(A505, [1]!Table9[#All], 31, FALSE)="--", "--",  VLOOKUP(A505, [1]!Table9[#All], 32, FALSE)))</f>
        <v>--</v>
      </c>
      <c r="R505" s="6" t="str">
        <f>IF(D505="No", "Not discussed on USFS. ", IF(VLOOKUP(A505, [1]!Table9[#All], 31, FALSE)="--", "--", VLOOKUP(A505, [1]!Table9[#All], 33, FALSE)))</f>
        <v>--</v>
      </c>
      <c r="S505" s="9" t="s">
        <v>2</v>
      </c>
      <c r="T505" s="8" t="s">
        <v>2</v>
      </c>
      <c r="U505" s="8" t="s">
        <v>2</v>
      </c>
      <c r="V505" s="7" t="s">
        <v>2</v>
      </c>
      <c r="W505" s="6" t="s">
        <v>2</v>
      </c>
      <c r="X505" s="6" t="s">
        <v>2</v>
      </c>
    </row>
    <row r="506" spans="1:24" ht="48" x14ac:dyDescent="0.2">
      <c r="A506" s="20" t="s">
        <v>1870</v>
      </c>
      <c r="B506" s="20" t="str">
        <f>VLOOKUP(A506, [1]!Table9[#All], 2, FALSE)</f>
        <v>Cymopterus deserticola</v>
      </c>
      <c r="C506" s="18" t="str">
        <f>VLOOKUP(A506, [1]!Table9[#All], 13, FALSE)</f>
        <v>gentle slopes and flats with desert scrub</v>
      </c>
      <c r="D506" s="17" t="str">
        <f>IF(ISNUMBER(SEARCH("1",VLOOKUP(A506, [1]!Table9[#All], 4, FALSE))), "Yes", "No")</f>
        <v>No</v>
      </c>
      <c r="E506" s="16" t="str">
        <f>VLOOKUP(A506, [1]!Table9[#All], 3, FALSE)</f>
        <v>Plant</v>
      </c>
      <c r="F506" s="15" t="str">
        <f>VLOOKUP(A506, [1]!Table9[#All], 26, FALSE)</f>
        <v>Formula</v>
      </c>
      <c r="G506" s="15" t="str">
        <f>IF(D506="No", "--",VLOOKUP(A506, [1]!Table9[#All], 25, FALSE))</f>
        <v>--</v>
      </c>
      <c r="H506" s="14" t="str">
        <f>IF(D506="No", "Not discussed on USFS. ", VLOOKUP(A506, [1]!Table9[#All], 24, FALSE))</f>
        <v xml:space="preserve">Not discussed on USFS. </v>
      </c>
      <c r="I506" s="14" t="str">
        <f>IF(NOT(ISBLANK(#REF!)),  "Pre-activity Survey Required", "")</f>
        <v>Pre-activity Survey Required</v>
      </c>
      <c r="J506" s="13" t="str">
        <f>IF(D506="No", "Not discussed on USFS. ", _xlfn.CONCAT(A506, " (", VLOOKUP(A506, [1]!Table9[#All], 11, FALSE), "; Habitat description: ", C506, ") - Within 1-mi of a CNDDB/SCE/USFS occurrence record (", VLOOKUP(A506, [1]!Table9[#All], 34, FALSE), "). " ))</f>
        <v xml:space="preserve">Not discussed on USFS. </v>
      </c>
      <c r="K506" s="10" t="str">
        <f>IF(D506="No", "-- ", VLOOKUP(A506, [1]!Table9[#All], 35, FALSE))</f>
        <v xml:space="preserve">-- </v>
      </c>
      <c r="L506" s="12" t="str">
        <f>IF(D506="No", "--", VLOOKUP(A506, [1]!Table9[#All], 28, FALSE))</f>
        <v>--</v>
      </c>
      <c r="M506" s="11" t="str">
        <f>IF(D506="No", "Not discussed on USFS. ", _xlfn.CONCAT(A506, " (", VLOOKUP(A506, [1]!Table9[#All], 11, FALSE), "; Habitat description: ", C506, ") - Within 1-mi of a CNDDB/SCE/USFS occurrence record (", VLOOKUP(A506, [1]!Table9[#All], 27, FALSE), "). " ))</f>
        <v xml:space="preserve">Not discussed on USFS. </v>
      </c>
      <c r="N506" s="10" t="str">
        <f>IF(D506="No", "-- ", VLOOKUP(A506, [1]!Table9[#All], 29, FALSE))</f>
        <v xml:space="preserve">-- </v>
      </c>
      <c r="O506" s="10" t="str">
        <f>IF(D506="No", "--", VLOOKUP(A506, [1]!Table9[#All], 30, FALSE))</f>
        <v>--</v>
      </c>
      <c r="P506" s="7" t="str">
        <f>IF(D506="No", "Not discussed on USFS. ", IF(VLOOKUP(A506, [1]!Table9[#All], 31, FALSE)="--", "--",  _xlfn.CONCAT(A506, " (", VLOOKUP(A506, [1]!Table9[#All], 11, FALSE), "; Habitat description: ", C506, ") - Within 1-mi of a CNDDB/SCE/USFS occurrence record (", VLOOKUP(A506, [1]!Table9[#All], 31, FALSE), "). " )))</f>
        <v xml:space="preserve">Not discussed on USFS. </v>
      </c>
      <c r="Q506" s="6" t="str">
        <f>IF(D506="No", "Not discussed on USFS. ", IF(VLOOKUP(A506, [1]!Table9[#All], 31, FALSE)="--", "--",  VLOOKUP(A506, [1]!Table9[#All], 32, FALSE)))</f>
        <v xml:space="preserve">Not discussed on USFS. </v>
      </c>
      <c r="R506" s="6" t="str">
        <f>IF(D506="No", "Not discussed on USFS. ", IF(VLOOKUP(A506, [1]!Table9[#All], 31, FALSE)="--", "--", VLOOKUP(A506, [1]!Table9[#All], 33, FALSE)))</f>
        <v xml:space="preserve">Not discussed on USFS. </v>
      </c>
      <c r="S506" s="9" t="s">
        <v>2</v>
      </c>
      <c r="T506" s="8" t="s">
        <v>2</v>
      </c>
      <c r="U506" s="8" t="s">
        <v>2</v>
      </c>
      <c r="V506" s="7" t="s">
        <v>2</v>
      </c>
      <c r="W506" s="6" t="s">
        <v>2</v>
      </c>
      <c r="X506" s="6" t="s">
        <v>2</v>
      </c>
    </row>
    <row r="507" spans="1:24" ht="48" x14ac:dyDescent="0.2">
      <c r="A507" s="20" t="s">
        <v>1869</v>
      </c>
      <c r="B507" s="20" t="str">
        <f>VLOOKUP(A507, [1]!Table9[#All], 2, FALSE)</f>
        <v>Teucrium glandulosum</v>
      </c>
      <c r="C507" s="18" t="str">
        <f>VLOOKUP(A507, [1]!Table9[#All], 13, FALSE)</f>
        <v>rocky slopes, canyons</v>
      </c>
      <c r="D507" s="17" t="str">
        <f>IF(ISNUMBER(SEARCH("1",VLOOKUP(A507, [1]!Table9[#All], 4, FALSE))), "Yes", "No")</f>
        <v>No</v>
      </c>
      <c r="E507" s="16" t="str">
        <f>VLOOKUP(A507, [1]!Table9[#All], 3, FALSE)</f>
        <v>Plant</v>
      </c>
      <c r="F507" s="15" t="str">
        <f>VLOOKUP(A507, [1]!Table9[#All], 26, FALSE)</f>
        <v>Formula</v>
      </c>
      <c r="G507" s="15" t="str">
        <f>IF(D507="No", "--",VLOOKUP(A507, [1]!Table9[#All], 25, FALSE))</f>
        <v>--</v>
      </c>
      <c r="H507" s="14" t="str">
        <f>IF(D507="No", "Not discussed on USFS. ", VLOOKUP(A507, [1]!Table9[#All], 24, FALSE))</f>
        <v xml:space="preserve">Not discussed on USFS. </v>
      </c>
      <c r="I507" s="14" t="str">
        <f>IF(NOT(ISBLANK(#REF!)),  "Pre-activity Survey Required", "")</f>
        <v>Pre-activity Survey Required</v>
      </c>
      <c r="J507" s="13" t="str">
        <f>IF(D507="No", "Not discussed on USFS. ", _xlfn.CONCAT(A507, " (", VLOOKUP(A507, [1]!Table9[#All], 11, FALSE), "; Habitat description: ", C507, ") - Within 1-mi of a CNDDB/SCE/USFS occurrence record (", VLOOKUP(A507, [1]!Table9[#All], 34, FALSE), "). " ))</f>
        <v xml:space="preserve">Not discussed on USFS. </v>
      </c>
      <c r="K507" s="10" t="str">
        <f>IF(D507="No", "-- ", VLOOKUP(A507, [1]!Table9[#All], 35, FALSE))</f>
        <v xml:space="preserve">-- </v>
      </c>
      <c r="L507" s="12" t="str">
        <f>IF(D507="No", "--", VLOOKUP(A507, [1]!Table9[#All], 28, FALSE))</f>
        <v>--</v>
      </c>
      <c r="M507" s="11" t="str">
        <f>IF(D507="No", "Not discussed on USFS. ", _xlfn.CONCAT(A507, " (", VLOOKUP(A507, [1]!Table9[#All], 11, FALSE), "; Habitat description: ", C507, ") - Within 1-mi of a CNDDB/SCE/USFS occurrence record (", VLOOKUP(A507, [1]!Table9[#All], 27, FALSE), "). " ))</f>
        <v xml:space="preserve">Not discussed on USFS. </v>
      </c>
      <c r="N507" s="10" t="str">
        <f>IF(D507="No", "-- ", VLOOKUP(A507, [1]!Table9[#All], 29, FALSE))</f>
        <v xml:space="preserve">-- </v>
      </c>
      <c r="O507" s="10" t="str">
        <f>IF(D507="No", "--", VLOOKUP(A507, [1]!Table9[#All], 30, FALSE))</f>
        <v>--</v>
      </c>
      <c r="P507" s="7" t="str">
        <f>IF(D507="No", "Not discussed on USFS. ", IF(VLOOKUP(A507, [1]!Table9[#All], 31, FALSE)="--", "--",  _xlfn.CONCAT(A507, " (", VLOOKUP(A507, [1]!Table9[#All], 11, FALSE), "; Habitat description: ", C507, ") - Within 1-mi of a CNDDB/SCE/USFS occurrence record (", VLOOKUP(A507, [1]!Table9[#All], 31, FALSE), "). " )))</f>
        <v xml:space="preserve">Not discussed on USFS. </v>
      </c>
      <c r="Q507" s="6" t="str">
        <f>IF(D507="No", "Not discussed on USFS. ", IF(VLOOKUP(A507, [1]!Table9[#All], 31, FALSE)="--", "--",  VLOOKUP(A507, [1]!Table9[#All], 32, FALSE)))</f>
        <v xml:space="preserve">Not discussed on USFS. </v>
      </c>
      <c r="R507" s="6" t="str">
        <f>IF(D507="No", "Not discussed on USFS. ", IF(VLOOKUP(A507, [1]!Table9[#All], 31, FALSE)="--", "--", VLOOKUP(A507, [1]!Table9[#All], 33, FALSE)))</f>
        <v xml:space="preserve">Not discussed on USFS. </v>
      </c>
      <c r="S507" s="9" t="s">
        <v>2</v>
      </c>
      <c r="T507" s="8" t="s">
        <v>2</v>
      </c>
      <c r="U507" s="8" t="s">
        <v>2</v>
      </c>
      <c r="V507" s="7" t="s">
        <v>2</v>
      </c>
      <c r="W507" s="6" t="s">
        <v>2</v>
      </c>
      <c r="X507" s="6" t="s">
        <v>2</v>
      </c>
    </row>
    <row r="508" spans="1:24" ht="80" x14ac:dyDescent="0.2">
      <c r="A508" s="20" t="s">
        <v>1868</v>
      </c>
      <c r="B508" s="20" t="str">
        <f>VLOOKUP(A508, [1]!Table9[#All], 2, FALSE)</f>
        <v>Frasera albomarginata var. albomarginata</v>
      </c>
      <c r="C508" s="18" t="str">
        <f>VLOOKUP(A508, [1]!Table9[#All], 13, FALSE)</f>
        <v>dry, open woodland</v>
      </c>
      <c r="D508" s="17" t="str">
        <f>IF(ISNUMBER(SEARCH("1",VLOOKUP(A508, [1]!Table9[#All], 4, FALSE))), "Yes", "No")</f>
        <v>No</v>
      </c>
      <c r="E508" s="16" t="str">
        <f>VLOOKUP(A508, [1]!Table9[#All], 3, FALSE)</f>
        <v>Plant</v>
      </c>
      <c r="F508" s="15" t="str">
        <f>VLOOKUP(A508, [1]!Table9[#All], 26, FALSE)</f>
        <v>Formula</v>
      </c>
      <c r="G508" s="15" t="str">
        <f>IF(D508="No", "--",VLOOKUP(A508, [1]!Table9[#All], 25, FALSE))</f>
        <v>--</v>
      </c>
      <c r="H508" s="14" t="str">
        <f>IF(D508="No", "Not discussed on USFS. ", VLOOKUP(A508, [1]!Table9[#All], 24, FALSE))</f>
        <v xml:space="preserve">Not discussed on USFS. </v>
      </c>
      <c r="I508" s="14" t="str">
        <f>IF(NOT(ISBLANK(#REF!)),  "Pre-activity Survey Required", "")</f>
        <v>Pre-activity Survey Required</v>
      </c>
      <c r="J508" s="13" t="str">
        <f>IF(D508="No", "Not discussed on USFS. ", _xlfn.CONCAT(A508, " (", VLOOKUP(A508, [1]!Table9[#All], 11, FALSE), "; Habitat description: ", C508, ") - Within 1-mi of a CNDDB/SCE/USFS occurrence record (", VLOOKUP(A508, [1]!Table9[#All], 34, FALSE), "). " ))</f>
        <v xml:space="preserve">Not discussed on USFS. </v>
      </c>
      <c r="K508" s="10" t="str">
        <f>IF(D508="No", "-- ", VLOOKUP(A508, [1]!Table9[#All], 35, FALSE))</f>
        <v xml:space="preserve">-- </v>
      </c>
      <c r="L508" s="12" t="str">
        <f>IF(D508="No", "--", VLOOKUP(A508, [1]!Table9[#All], 28, FALSE))</f>
        <v>--</v>
      </c>
      <c r="M508" s="11" t="str">
        <f>IF(D508="No", "Not discussed on USFS. ", _xlfn.CONCAT(A508, " (", VLOOKUP(A508, [1]!Table9[#All], 11, FALSE), "; Habitat description: ", C508, ") - Within 1-mi of a CNDDB/SCE/USFS occurrence record (", VLOOKUP(A508, [1]!Table9[#All], 27, FALSE), "). " ))</f>
        <v xml:space="preserve">Not discussed on USFS. </v>
      </c>
      <c r="N508" s="10" t="str">
        <f>IF(D508="No", "-- ", VLOOKUP(A508, [1]!Table9[#All], 29, FALSE))</f>
        <v xml:space="preserve">-- </v>
      </c>
      <c r="O508" s="10" t="str">
        <f>IF(D508="No", "--", VLOOKUP(A508, [1]!Table9[#All], 30, FALSE))</f>
        <v>--</v>
      </c>
      <c r="P508" s="7" t="str">
        <f>IF(D508="No", "Not discussed on USFS. ", IF(VLOOKUP(A508, [1]!Table9[#All], 31, FALSE)="--", "--",  _xlfn.CONCAT(A508, " (", VLOOKUP(A508, [1]!Table9[#All], 11, FALSE), "; Habitat description: ", C508, ") - Within 1-mi of a CNDDB/SCE/USFS occurrence record (", VLOOKUP(A508, [1]!Table9[#All], 31, FALSE), "). " )))</f>
        <v xml:space="preserve">Not discussed on USFS. </v>
      </c>
      <c r="Q508" s="6" t="str">
        <f>IF(D508="No", "Not discussed on USFS. ", IF(VLOOKUP(A508, [1]!Table9[#All], 31, FALSE)="--", "--",  VLOOKUP(A508, [1]!Table9[#All], 32, FALSE)))</f>
        <v xml:space="preserve">Not discussed on USFS. </v>
      </c>
      <c r="R508" s="6" t="str">
        <f>IF(D508="No", "Not discussed on USFS. ", IF(VLOOKUP(A508, [1]!Table9[#All], 31, FALSE)="--", "--", VLOOKUP(A508, [1]!Table9[#All], 33, FALSE)))</f>
        <v xml:space="preserve">Not discussed on USFS. </v>
      </c>
      <c r="S508" s="9" t="s">
        <v>2</v>
      </c>
      <c r="T508" s="8" t="s">
        <v>2</v>
      </c>
      <c r="U508" s="8" t="s">
        <v>2</v>
      </c>
      <c r="V508" s="7" t="s">
        <v>2</v>
      </c>
      <c r="W508" s="6" t="s">
        <v>2</v>
      </c>
      <c r="X508" s="6" t="s">
        <v>2</v>
      </c>
    </row>
    <row r="509" spans="1:24" ht="75" x14ac:dyDescent="0.2">
      <c r="A509" s="20" t="s">
        <v>1867</v>
      </c>
      <c r="B509" s="20" t="str">
        <f>VLOOKUP(A509, [1]!Table9[#All], 2, FALSE)</f>
        <v>Aulocara elliotti</v>
      </c>
      <c r="C509" s="18" t="str">
        <f>VLOOKUP(A509, [1]!Table9[#All], 13, FALSE)</f>
        <v>sandy desert dunes and arid scrubland</v>
      </c>
      <c r="D509" s="17" t="str">
        <f>IF(ISNUMBER(SEARCH("1",VLOOKUP(A509, [1]!Table9[#All], 4, FALSE))), "Yes", "No")</f>
        <v>Yes</v>
      </c>
      <c r="E509" s="16" t="str">
        <f>VLOOKUP(A509, [1]!Table9[#All], 3, FALSE)</f>
        <v>Invertebrate</v>
      </c>
      <c r="F509" s="15" t="str">
        <f>VLOOKUP(A509, [1]!Table9[#All], 26, FALSE)</f>
        <v>Formula</v>
      </c>
      <c r="G509" s="15" t="str">
        <f>IF(D509="No", "--",VLOOKUP(A509, [1]!Table9[#All], 25, FALSE))</f>
        <v>Work area</v>
      </c>
      <c r="H509" s="14" t="str">
        <f>IF(D509="No", "Not discussed on USFS. ", VLOOKUP(A509, [1]!Table9[#All], 24, FALSE))</f>
        <v>--</v>
      </c>
      <c r="I509" s="14" t="str">
        <f>IF(NOT(ISBLANK(#REF!)),  "Pre-activity Survey Required", "")</f>
        <v>Pre-activity Survey Required</v>
      </c>
      <c r="J509" s="13" t="str">
        <f>IF(D509="No", "Not discussed on USFS. ", _xlfn.CONCAT(A509, " (", VLOOKUP(A509, [1]!Table9[#All], 11, FALSE), "; Habitat description: ", C509, ") - Within 1-mi of a CNDDB/SCE/USFS occurrence record (", VLOOKUP(A509, [1]!Table9[#All], 34, FALSE), "). " ))</f>
        <v xml:space="preserve">Desert monkey grasshopper (SBNF:WL; Habitat description: sandy desert dunes and arid scrubland) - Within 1-mi of a CNDDB/SCE/USFS occurrence record (unsuitable habitat). </v>
      </c>
      <c r="K509" s="10" t="str">
        <f>IF(D509="No", "-- ", VLOOKUP(A509, [1]!Table9[#All], 35, FALSE))</f>
        <v>Standard OMP BMPs.</v>
      </c>
      <c r="L509" s="12" t="str">
        <f>IF(D509="No", "--", VLOOKUP(A509, [1]!Table9[#All], 28, FALSE))</f>
        <v>IIB</v>
      </c>
      <c r="M509" s="11" t="str">
        <f>IF(D509="No", "Not discussed on USFS. ", _xlfn.CONCAT(A509, " (", VLOOKUP(A509, [1]!Table9[#All], 11, FALSE), "; Habitat description: ", C509, ") - Within 1-mi of a CNDDB/SCE/USFS occurrence record (", VLOOKUP(A509, [1]!Table9[#All], 27, FALSE), "). " ))</f>
        <v xml:space="preserve">Desert monkey grasshopper (SBNF:WL; Habitat description: sandy desert dunes and arid scrubland) - Within 1-mi of a CNDDB/SCE/USFS occurrence record (habitat present). </v>
      </c>
      <c r="N509" s="10" t="str">
        <f>IF(D509="No", "-- ", VLOOKUP(A509, [1]!Table9[#All], 29, FALSE))</f>
        <v xml:space="preserve">General Measures and Standard OMP BMPs. </v>
      </c>
      <c r="O509" s="10" t="str">
        <f>IF(D509="No", "--", VLOOKUP(A509, [1]!Table9[#All], 30, FALSE))</f>
        <v xml:space="preserve">General Measures and Standard OMP BMPs. </v>
      </c>
      <c r="P509" s="7" t="str">
        <f>IF(D509="No", "Not discussed on USFS. ", IF(VLOOKUP(A509, [1]!Table9[#All], 31, FALSE)="--", "--",  _xlfn.CONCAT(A509, " (", VLOOKUP(A509, [1]!Table9[#All], 11, FALSE), "; Habitat description: ", C509, ") - Within 1-mi of a CNDDB/SCE/USFS occurrence record (", VLOOKUP(A509, [1]!Table9[#All], 31, FALSE), "). " )))</f>
        <v>--</v>
      </c>
      <c r="Q509" s="6" t="str">
        <f>IF(D509="No", "Not discussed on USFS. ", IF(VLOOKUP(A509, [1]!Table9[#All], 31, FALSE)="--", "--",  VLOOKUP(A509, [1]!Table9[#All], 32, FALSE)))</f>
        <v>--</v>
      </c>
      <c r="R509" s="6" t="str">
        <f>IF(D509="No", "Not discussed on USFS. ", IF(VLOOKUP(A509, [1]!Table9[#All], 31, FALSE)="--", "--", VLOOKUP(A509, [1]!Table9[#All], 33, FALSE)))</f>
        <v>--</v>
      </c>
      <c r="S509" s="9" t="s">
        <v>2</v>
      </c>
      <c r="T509" s="8" t="s">
        <v>2</v>
      </c>
      <c r="U509" s="8" t="s">
        <v>2</v>
      </c>
      <c r="V509" s="7" t="s">
        <v>2</v>
      </c>
      <c r="W509" s="6" t="s">
        <v>2</v>
      </c>
      <c r="X509" s="6" t="s">
        <v>2</v>
      </c>
    </row>
    <row r="510" spans="1:24" ht="80" x14ac:dyDescent="0.2">
      <c r="A510" s="20" t="s">
        <v>1866</v>
      </c>
      <c r="B510" s="20" t="str">
        <f>VLOOKUP(A510, [1]!Table9[#All], 2, FALSE)</f>
        <v>Cirsium arizonicum var. tenuisectum</v>
      </c>
      <c r="C510" s="18" t="str">
        <f>VLOOKUP(A510, [1]!Table9[#All], 13, FALSE)</f>
        <v>washes, rocky slopes, scrubland, woodland</v>
      </c>
      <c r="D510" s="17" t="str">
        <f>IF(ISNUMBER(SEARCH("1",VLOOKUP(A510, [1]!Table9[#All], 4, FALSE))), "Yes", "No")</f>
        <v>No</v>
      </c>
      <c r="E510" s="16" t="str">
        <f>VLOOKUP(A510, [1]!Table9[#All], 3, FALSE)</f>
        <v>Plant</v>
      </c>
      <c r="F510" s="15" t="str">
        <f>VLOOKUP(A510, [1]!Table9[#All], 26, FALSE)</f>
        <v>Formula</v>
      </c>
      <c r="G510" s="15" t="str">
        <f>IF(D510="No", "--",VLOOKUP(A510, [1]!Table9[#All], 25, FALSE))</f>
        <v>--</v>
      </c>
      <c r="H510" s="14" t="str">
        <f>IF(D510="No", "Not discussed on USFS. ", VLOOKUP(A510, [1]!Table9[#All], 24, FALSE))</f>
        <v xml:space="preserve">Not discussed on USFS. </v>
      </c>
      <c r="I510" s="14" t="str">
        <f>IF(NOT(ISBLANK(#REF!)),  "Pre-activity Survey Required", "")</f>
        <v>Pre-activity Survey Required</v>
      </c>
      <c r="J510" s="13" t="str">
        <f>IF(D510="No", "Not discussed on USFS. ", _xlfn.CONCAT(A510, " (", VLOOKUP(A510, [1]!Table9[#All], 11, FALSE), "; Habitat description: ", C510, ") - Within 1-mi of a CNDDB/SCE/USFS occurrence record (", VLOOKUP(A510, [1]!Table9[#All], 34, FALSE), "). " ))</f>
        <v xml:space="preserve">Not discussed on USFS. </v>
      </c>
      <c r="K510" s="10" t="str">
        <f>IF(D510="No", "-- ", VLOOKUP(A510, [1]!Table9[#All], 35, FALSE))</f>
        <v xml:space="preserve">-- </v>
      </c>
      <c r="L510" s="12" t="str">
        <f>IF(D510="No", "--", VLOOKUP(A510, [1]!Table9[#All], 28, FALSE))</f>
        <v>--</v>
      </c>
      <c r="M510" s="11" t="str">
        <f>IF(D510="No", "Not discussed on USFS. ", _xlfn.CONCAT(A510, " (", VLOOKUP(A510, [1]!Table9[#All], 11, FALSE), "; Habitat description: ", C510, ") - Within 1-mi of a CNDDB/SCE/USFS occurrence record (", VLOOKUP(A510, [1]!Table9[#All], 27, FALSE), "). " ))</f>
        <v xml:space="preserve">Not discussed on USFS. </v>
      </c>
      <c r="N510" s="10" t="str">
        <f>IF(D510="No", "-- ", VLOOKUP(A510, [1]!Table9[#All], 29, FALSE))</f>
        <v xml:space="preserve">-- </v>
      </c>
      <c r="O510" s="10" t="str">
        <f>IF(D510="No", "--", VLOOKUP(A510, [1]!Table9[#All], 30, FALSE))</f>
        <v>--</v>
      </c>
      <c r="P510" s="7" t="str">
        <f>IF(D510="No", "Not discussed on USFS. ", IF(VLOOKUP(A510, [1]!Table9[#All], 31, FALSE)="--", "--",  _xlfn.CONCAT(A510, " (", VLOOKUP(A510, [1]!Table9[#All], 11, FALSE), "; Habitat description: ", C510, ") - Within 1-mi of a CNDDB/SCE/USFS occurrence record (", VLOOKUP(A510, [1]!Table9[#All], 31, FALSE), "). " )))</f>
        <v xml:space="preserve">Not discussed on USFS. </v>
      </c>
      <c r="Q510" s="6" t="str">
        <f>IF(D510="No", "Not discussed on USFS. ", IF(VLOOKUP(A510, [1]!Table9[#All], 31, FALSE)="--", "--",  VLOOKUP(A510, [1]!Table9[#All], 32, FALSE)))</f>
        <v xml:space="preserve">Not discussed on USFS. </v>
      </c>
      <c r="R510" s="6" t="str">
        <f>IF(D510="No", "Not discussed on USFS. ", IF(VLOOKUP(A510, [1]!Table9[#All], 31, FALSE)="--", "--", VLOOKUP(A510, [1]!Table9[#All], 33, FALSE)))</f>
        <v xml:space="preserve">Not discussed on USFS. </v>
      </c>
      <c r="S510" s="9" t="s">
        <v>2</v>
      </c>
      <c r="T510" s="8" t="s">
        <v>2</v>
      </c>
      <c r="U510" s="8" t="s">
        <v>2</v>
      </c>
      <c r="V510" s="7" t="s">
        <v>2</v>
      </c>
      <c r="W510" s="6" t="s">
        <v>2</v>
      </c>
      <c r="X510" s="6" t="s">
        <v>2</v>
      </c>
    </row>
    <row r="511" spans="1:24" ht="48" x14ac:dyDescent="0.2">
      <c r="A511" s="20" t="s">
        <v>1865</v>
      </c>
      <c r="B511" s="20" t="str">
        <f>VLOOKUP(A511, [1]!Table9[#All], 2, FALSE)</f>
        <v>Coryphantha chlorantha</v>
      </c>
      <c r="C511" s="18" t="str">
        <f>VLOOKUP(A511, [1]!Table9[#All], 13, FALSE)</f>
        <v>desert scrub, woodlands, rocky slops</v>
      </c>
      <c r="D511" s="17" t="str">
        <f>IF(ISNUMBER(SEARCH("1",VLOOKUP(A511, [1]!Table9[#All], 4, FALSE))), "Yes", "No")</f>
        <v>No</v>
      </c>
      <c r="E511" s="16" t="str">
        <f>VLOOKUP(A511, [1]!Table9[#All], 3, FALSE)</f>
        <v>Plant</v>
      </c>
      <c r="F511" s="15" t="str">
        <f>VLOOKUP(A511, [1]!Table9[#All], 26, FALSE)</f>
        <v>Formula</v>
      </c>
      <c r="G511" s="15" t="str">
        <f>IF(D511="No", "--",VLOOKUP(A511, [1]!Table9[#All], 25, FALSE))</f>
        <v>--</v>
      </c>
      <c r="H511" s="14" t="str">
        <f>IF(D511="No", "Not discussed on USFS. ", VLOOKUP(A511, [1]!Table9[#All], 24, FALSE))</f>
        <v xml:space="preserve">Not discussed on USFS. </v>
      </c>
      <c r="I511" s="14" t="str">
        <f>IF(NOT(ISBLANK(#REF!)),  "Pre-activity Survey Required", "")</f>
        <v>Pre-activity Survey Required</v>
      </c>
      <c r="J511" s="13" t="str">
        <f>IF(D511="No", "Not discussed on USFS. ", _xlfn.CONCAT(A511, " (", VLOOKUP(A511, [1]!Table9[#All], 11, FALSE), "; Habitat description: ", C511, ") - Within 1-mi of a CNDDB/SCE/USFS occurrence record (", VLOOKUP(A511, [1]!Table9[#All], 34, FALSE), "). " ))</f>
        <v xml:space="preserve">Not discussed on USFS. </v>
      </c>
      <c r="K511" s="10" t="str">
        <f>IF(D511="No", "-- ", VLOOKUP(A511, [1]!Table9[#All], 35, FALSE))</f>
        <v xml:space="preserve">-- </v>
      </c>
      <c r="L511" s="12" t="str">
        <f>IF(D511="No", "--", VLOOKUP(A511, [1]!Table9[#All], 28, FALSE))</f>
        <v>--</v>
      </c>
      <c r="M511" s="11" t="str">
        <f>IF(D511="No", "Not discussed on USFS. ", _xlfn.CONCAT(A511, " (", VLOOKUP(A511, [1]!Table9[#All], 11, FALSE), "; Habitat description: ", C511, ") - Within 1-mi of a CNDDB/SCE/USFS occurrence record (", VLOOKUP(A511, [1]!Table9[#All], 27, FALSE), "). " ))</f>
        <v xml:space="preserve">Not discussed on USFS. </v>
      </c>
      <c r="N511" s="10" t="str">
        <f>IF(D511="No", "-- ", VLOOKUP(A511, [1]!Table9[#All], 29, FALSE))</f>
        <v xml:space="preserve">-- </v>
      </c>
      <c r="O511" s="10" t="str">
        <f>IF(D511="No", "--", VLOOKUP(A511, [1]!Table9[#All], 30, FALSE))</f>
        <v>--</v>
      </c>
      <c r="P511" s="7" t="str">
        <f>IF(D511="No", "Not discussed on USFS. ", IF(VLOOKUP(A511, [1]!Table9[#All], 31, FALSE)="--", "--",  _xlfn.CONCAT(A511, " (", VLOOKUP(A511, [1]!Table9[#All], 11, FALSE), "; Habitat description: ", C511, ") - Within 1-mi of a CNDDB/SCE/USFS occurrence record (", VLOOKUP(A511, [1]!Table9[#All], 31, FALSE), "). " )))</f>
        <v xml:space="preserve">Not discussed on USFS. </v>
      </c>
      <c r="Q511" s="6" t="str">
        <f>IF(D511="No", "Not discussed on USFS. ", IF(VLOOKUP(A511, [1]!Table9[#All], 31, FALSE)="--", "--",  VLOOKUP(A511, [1]!Table9[#All], 32, FALSE)))</f>
        <v xml:space="preserve">Not discussed on USFS. </v>
      </c>
      <c r="R511" s="6" t="str">
        <f>IF(D511="No", "Not discussed on USFS. ", IF(VLOOKUP(A511, [1]!Table9[#All], 31, FALSE)="--", "--", VLOOKUP(A511, [1]!Table9[#All], 33, FALSE)))</f>
        <v xml:space="preserve">Not discussed on USFS. </v>
      </c>
      <c r="S511" s="9" t="s">
        <v>2</v>
      </c>
      <c r="T511" s="8" t="s">
        <v>2</v>
      </c>
      <c r="U511" s="8" t="s">
        <v>2</v>
      </c>
      <c r="V511" s="7" t="s">
        <v>2</v>
      </c>
      <c r="W511" s="6" t="s">
        <v>2</v>
      </c>
      <c r="X511" s="6" t="s">
        <v>2</v>
      </c>
    </row>
    <row r="512" spans="1:24" ht="48" x14ac:dyDescent="0.2">
      <c r="A512" s="20" t="s">
        <v>1864</v>
      </c>
      <c r="B512" s="20" t="str">
        <f>VLOOKUP(A512, [1]!Table9[#All], 2, FALSE)</f>
        <v>Plagiobothrys salsus</v>
      </c>
      <c r="C512" s="18" t="str">
        <f>VLOOKUP(A512, [1]!Table9[#All], 13, FALSE)</f>
        <v>moist, saline, mud flats, marshes</v>
      </c>
      <c r="D512" s="17" t="str">
        <f>IF(ISNUMBER(SEARCH("1",VLOOKUP(A512, [1]!Table9[#All], 4, FALSE))), "Yes", "No")</f>
        <v>No</v>
      </c>
      <c r="E512" s="16" t="str">
        <f>VLOOKUP(A512, [1]!Table9[#All], 3, FALSE)</f>
        <v>Plant</v>
      </c>
      <c r="F512" s="15" t="str">
        <f>VLOOKUP(A512, [1]!Table9[#All], 26, FALSE)</f>
        <v>Formula</v>
      </c>
      <c r="G512" s="15" t="str">
        <f>IF(D512="No", "--",VLOOKUP(A512, [1]!Table9[#All], 25, FALSE))</f>
        <v>--</v>
      </c>
      <c r="H512" s="14" t="str">
        <f>IF(D512="No", "Not discussed on USFS. ", VLOOKUP(A512, [1]!Table9[#All], 24, FALSE))</f>
        <v xml:space="preserve">Not discussed on USFS. </v>
      </c>
      <c r="I512" s="14" t="str">
        <f>IF(NOT(ISBLANK(#REF!)),  "Pre-activity Survey Required", "")</f>
        <v>Pre-activity Survey Required</v>
      </c>
      <c r="J512" s="13" t="str">
        <f>IF(D512="No", "Not discussed on USFS. ", _xlfn.CONCAT(A512, " (", VLOOKUP(A512, [1]!Table9[#All], 11, FALSE), "; Habitat description: ", C512, ") - Within 1-mi of a CNDDB/SCE/USFS occurrence record (", VLOOKUP(A512, [1]!Table9[#All], 34, FALSE), "). " ))</f>
        <v xml:space="preserve">Not discussed on USFS. </v>
      </c>
      <c r="K512" s="10" t="str">
        <f>IF(D512="No", "-- ", VLOOKUP(A512, [1]!Table9[#All], 35, FALSE))</f>
        <v xml:space="preserve">-- </v>
      </c>
      <c r="L512" s="12" t="str">
        <f>IF(D512="No", "--", VLOOKUP(A512, [1]!Table9[#All], 28, FALSE))</f>
        <v>--</v>
      </c>
      <c r="M512" s="11" t="str">
        <f>IF(D512="No", "Not discussed on USFS. ", _xlfn.CONCAT(A512, " (", VLOOKUP(A512, [1]!Table9[#All], 11, FALSE), "; Habitat description: ", C512, ") - Within 1-mi of a CNDDB/SCE/USFS occurrence record (", VLOOKUP(A512, [1]!Table9[#All], 27, FALSE), "). " ))</f>
        <v xml:space="preserve">Not discussed on USFS. </v>
      </c>
      <c r="N512" s="10" t="str">
        <f>IF(D512="No", "-- ", VLOOKUP(A512, [1]!Table9[#All], 29, FALSE))</f>
        <v xml:space="preserve">-- </v>
      </c>
      <c r="O512" s="10" t="str">
        <f>IF(D512="No", "--", VLOOKUP(A512, [1]!Table9[#All], 30, FALSE))</f>
        <v>--</v>
      </c>
      <c r="P512" s="7" t="str">
        <f>IF(D512="No", "Not discussed on USFS. ", IF(VLOOKUP(A512, [1]!Table9[#All], 31, FALSE)="--", "--",  _xlfn.CONCAT(A512, " (", VLOOKUP(A512, [1]!Table9[#All], 11, FALSE), "; Habitat description: ", C512, ") - Within 1-mi of a CNDDB/SCE/USFS occurrence record (", VLOOKUP(A512, [1]!Table9[#All], 31, FALSE), "). " )))</f>
        <v xml:space="preserve">Not discussed on USFS. </v>
      </c>
      <c r="Q512" s="6" t="str">
        <f>IF(D512="No", "Not discussed on USFS. ", IF(VLOOKUP(A512, [1]!Table9[#All], 31, FALSE)="--", "--",  VLOOKUP(A512, [1]!Table9[#All], 32, FALSE)))</f>
        <v xml:space="preserve">Not discussed on USFS. </v>
      </c>
      <c r="R512" s="6" t="str">
        <f>IF(D512="No", "Not discussed on USFS. ", IF(VLOOKUP(A512, [1]!Table9[#All], 31, FALSE)="--", "--", VLOOKUP(A512, [1]!Table9[#All], 33, FALSE)))</f>
        <v xml:space="preserve">Not discussed on USFS. </v>
      </c>
      <c r="S512" s="9" t="s">
        <v>2</v>
      </c>
      <c r="T512" s="8" t="s">
        <v>2</v>
      </c>
      <c r="U512" s="8" t="s">
        <v>2</v>
      </c>
      <c r="V512" s="7" t="s">
        <v>2</v>
      </c>
      <c r="W512" s="6" t="s">
        <v>2</v>
      </c>
      <c r="X512" s="6" t="s">
        <v>2</v>
      </c>
    </row>
    <row r="513" spans="1:24" ht="80" x14ac:dyDescent="0.2">
      <c r="A513" s="20" t="s">
        <v>1863</v>
      </c>
      <c r="B513" s="20" t="str">
        <f>VLOOKUP(A513, [1]!Table9[#All], 2, FALSE)</f>
        <v>Cyprinodon macularius</v>
      </c>
      <c r="C513" s="18" t="str">
        <f>VLOOKUP(A513, [1]!Table9[#All], 13, FALSE)</f>
        <v>intermittent or perennial stream, pond, lake or jurisdictional waters feature</v>
      </c>
      <c r="D513" s="17" t="str">
        <f>IF(ISNUMBER(SEARCH("1",VLOOKUP(A513, [1]!Table9[#All], 4, FALSE))), "Yes", "No")</f>
        <v>Yes</v>
      </c>
      <c r="E513" s="16" t="str">
        <f>VLOOKUP(A513, [1]!Table9[#All], 3, FALSE)</f>
        <v>Fish</v>
      </c>
      <c r="F513" s="15" t="str">
        <f>VLOOKUP(A513, [1]!Table9[#All], 26, FALSE)</f>
        <v>--</v>
      </c>
      <c r="G513" s="15" t="str">
        <f>IF(D513="No", "--",VLOOKUP(A513, [1]!Table9[#All], 25, FALSE))</f>
        <v>--</v>
      </c>
      <c r="H513" s="14" t="str">
        <f>IF(D513="No", "Not discussed on USFS. ", VLOOKUP(A513, [1]!Table9[#All], 24, FALSE))</f>
        <v>Notify SME if found on USFS</v>
      </c>
      <c r="I513" s="14" t="str">
        <f>IF(NOT(ISBLANK(#REF!)),  "Pre-activity Survey Required", "")</f>
        <v>Pre-activity Survey Required</v>
      </c>
      <c r="J513" s="13" t="str">
        <f>IF(D513="No", "Not discussed on USFS. ", _xlfn.CONCAT(A513, " (", VLOOKUP(A513, [1]!Table9[#All], 11, FALSE), "; Habitat description: ", C513, ") - Within 1-mi of a CNDDB/SCE/USFS occurrence record (", VLOOKUP(A513, [1]!Table9[#All], 34, FALSE), "). " ))</f>
        <v xml:space="preserve">desert pupfish (FE; SE; Habitat description: intermittent or perennial stream, pond, lake or jurisdictional waters feature) - Within 1-mi of a CNDDB/SCE/USFS occurrence record (unsuitable habitat). </v>
      </c>
      <c r="K513" s="10" t="str">
        <f>IF(D513="No", "-- ", VLOOKUP(A513, [1]!Table9[#All], 35, FALSE))</f>
        <v>Standard OMP BMPs.</v>
      </c>
      <c r="L513" s="12" t="str">
        <f>IF(D513="No", "--", VLOOKUP(A513, [1]!Table9[#All], 28, FALSE))</f>
        <v>--</v>
      </c>
      <c r="M513" s="11" t="str">
        <f>IF(D513="No", "Not discussed on USFS. ", _xlfn.CONCAT(A513, " (", VLOOKUP(A513, [1]!Table9[#All], 11, FALSE), "; Habitat description: ", C513, ") - Within 1-mi of a CNDDB/SCE/USFS occurrence record (", VLOOKUP(A513, [1]!Table9[#All], 27, FALSE), "). " ))</f>
        <v xml:space="preserve">desert pupfish (FE; SE; Habitat description: intermittent or perennial stream, pond, lake or jurisdictional waters feature) - Within 1-mi of a CNDDB/SCE/USFS occurrence record (--). </v>
      </c>
      <c r="N513" s="10" t="str">
        <f>IF(D513="No", "-- ", VLOOKUP(A513, [1]!Table9[#All], 29, FALSE))</f>
        <v>Notify SME if found on USFS</v>
      </c>
      <c r="O513" s="10" t="str">
        <f>IF(D513="No", "--", VLOOKUP(A513, [1]!Table9[#All], 30, FALSE))</f>
        <v>Notify SME if found on USFS</v>
      </c>
      <c r="P513" s="7" t="str">
        <f>IF(D513="No", "Not discussed on USFS. ", IF(VLOOKUP(A513, [1]!Table9[#All], 31, FALSE)="--", "--",  _xlfn.CONCAT(A513, " (", VLOOKUP(A513, [1]!Table9[#All], 11, FALSE), "; Habitat description: ", C513, ") - Within 1-mi of a CNDDB/SCE/USFS occurrence record (", VLOOKUP(A513, [1]!Table9[#All], 31, FALSE), "). " )))</f>
        <v>--</v>
      </c>
      <c r="Q513" s="6" t="str">
        <f>IF(D513="No", "Not discussed on USFS. ", IF(VLOOKUP(A513, [1]!Table9[#All], 31, FALSE)="--", "--",  VLOOKUP(A513, [1]!Table9[#All], 32, FALSE)))</f>
        <v>--</v>
      </c>
      <c r="R513" s="6" t="str">
        <f>IF(D513="No", "Not discussed on USFS. ", IF(VLOOKUP(A513, [1]!Table9[#All], 31, FALSE)="--", "--", VLOOKUP(A513, [1]!Table9[#All], 33, FALSE)))</f>
        <v>--</v>
      </c>
      <c r="S513" s="9" t="s">
        <v>2</v>
      </c>
      <c r="T513" s="8" t="s">
        <v>2</v>
      </c>
      <c r="U513" s="8" t="s">
        <v>2</v>
      </c>
      <c r="V513" s="7" t="s">
        <v>2</v>
      </c>
      <c r="W513" s="6" t="s">
        <v>2</v>
      </c>
      <c r="X513" s="6" t="s">
        <v>2</v>
      </c>
    </row>
    <row r="514" spans="1:24" ht="48" x14ac:dyDescent="0.2">
      <c r="A514" s="20" t="s">
        <v>1862</v>
      </c>
      <c r="B514" s="20" t="str">
        <f>VLOOKUP(A514, [1]!Table9[#All], 2, FALSE)</f>
        <v>Spermolepis gigantea</v>
      </c>
      <c r="C514" s="18" t="str">
        <f>VLOOKUP(A514, [1]!Table9[#All], 13, FALSE)</f>
        <v>desert scrub</v>
      </c>
      <c r="D514" s="17" t="str">
        <f>IF(ISNUMBER(SEARCH("1",VLOOKUP(A514, [1]!Table9[#All], 4, FALSE))), "Yes", "No")</f>
        <v>No</v>
      </c>
      <c r="E514" s="16" t="str">
        <f>VLOOKUP(A514, [1]!Table9[#All], 3, FALSE)</f>
        <v>Plant</v>
      </c>
      <c r="F514" s="15" t="str">
        <f>VLOOKUP(A514, [1]!Table9[#All], 26, FALSE)</f>
        <v>Formula</v>
      </c>
      <c r="G514" s="15" t="str">
        <f>IF(D514="No", "--",VLOOKUP(A514, [1]!Table9[#All], 25, FALSE))</f>
        <v>--</v>
      </c>
      <c r="H514" s="14" t="str">
        <f>IF(D514="No", "Not discussed on USFS. ", VLOOKUP(A514, [1]!Table9[#All], 24, FALSE))</f>
        <v xml:space="preserve">Not discussed on USFS. </v>
      </c>
      <c r="I514" s="14" t="str">
        <f>IF(NOT(ISBLANK(#REF!)),  "Pre-activity Survey Required", "")</f>
        <v>Pre-activity Survey Required</v>
      </c>
      <c r="J514" s="13" t="str">
        <f>IF(D514="No", "Not discussed on USFS. ", _xlfn.CONCAT(A514, " (", VLOOKUP(A514, [1]!Table9[#All], 11, FALSE), "; Habitat description: ", C514, ") - Within 1-mi of a CNDDB/SCE/USFS occurrence record (", VLOOKUP(A514, [1]!Table9[#All], 34, FALSE), "). " ))</f>
        <v xml:space="preserve">Not discussed on USFS. </v>
      </c>
      <c r="K514" s="10" t="str">
        <f>IF(D514="No", "-- ", VLOOKUP(A514, [1]!Table9[#All], 35, FALSE))</f>
        <v xml:space="preserve">-- </v>
      </c>
      <c r="L514" s="12" t="str">
        <f>IF(D514="No", "--", VLOOKUP(A514, [1]!Table9[#All], 28, FALSE))</f>
        <v>--</v>
      </c>
      <c r="M514" s="11" t="str">
        <f>IF(D514="No", "Not discussed on USFS. ", _xlfn.CONCAT(A514, " (", VLOOKUP(A514, [1]!Table9[#All], 11, FALSE), "; Habitat description: ", C514, ") - Within 1-mi of a CNDDB/SCE/USFS occurrence record (", VLOOKUP(A514, [1]!Table9[#All], 27, FALSE), "). " ))</f>
        <v xml:space="preserve">Not discussed on USFS. </v>
      </c>
      <c r="N514" s="10" t="str">
        <f>IF(D514="No", "-- ", VLOOKUP(A514, [1]!Table9[#All], 29, FALSE))</f>
        <v xml:space="preserve">-- </v>
      </c>
      <c r="O514" s="10" t="str">
        <f>IF(D514="No", "--", VLOOKUP(A514, [1]!Table9[#All], 30, FALSE))</f>
        <v>--</v>
      </c>
      <c r="P514" s="7" t="str">
        <f>IF(D514="No", "Not discussed on USFS. ", IF(VLOOKUP(A514, [1]!Table9[#All], 31, FALSE)="--", "--",  _xlfn.CONCAT(A514, " (", VLOOKUP(A514, [1]!Table9[#All], 11, FALSE), "; Habitat description: ", C514, ") - Within 1-mi of a CNDDB/SCE/USFS occurrence record (", VLOOKUP(A514, [1]!Table9[#All], 31, FALSE), "). " )))</f>
        <v xml:space="preserve">Not discussed on USFS. </v>
      </c>
      <c r="Q514" s="6" t="str">
        <f>IF(D514="No", "Not discussed on USFS. ", IF(VLOOKUP(A514, [1]!Table9[#All], 31, FALSE)="--", "--",  VLOOKUP(A514, [1]!Table9[#All], 32, FALSE)))</f>
        <v xml:space="preserve">Not discussed on USFS. </v>
      </c>
      <c r="R514" s="6" t="str">
        <f>IF(D514="No", "Not discussed on USFS. ", IF(VLOOKUP(A514, [1]!Table9[#All], 31, FALSE)="--", "--", VLOOKUP(A514, [1]!Table9[#All], 33, FALSE)))</f>
        <v xml:space="preserve">Not discussed on USFS. </v>
      </c>
      <c r="S514" s="9" t="s">
        <v>2</v>
      </c>
      <c r="T514" s="8" t="s">
        <v>2</v>
      </c>
      <c r="U514" s="8" t="s">
        <v>2</v>
      </c>
      <c r="V514" s="7" t="s">
        <v>2</v>
      </c>
      <c r="W514" s="6" t="s">
        <v>2</v>
      </c>
      <c r="X514" s="6" t="s">
        <v>2</v>
      </c>
    </row>
    <row r="515" spans="1:24" ht="75" x14ac:dyDescent="0.2">
      <c r="A515" s="20" t="s">
        <v>1861</v>
      </c>
      <c r="B515" s="20" t="str">
        <f>VLOOKUP(A515, [1]!Table9[#All], 2, FALSE)</f>
        <v>Batrachoseps major aridus</v>
      </c>
      <c r="C515" s="18" t="str">
        <f>VLOOKUP(A515, [1]!Table9[#All], 13, FALSE)</f>
        <v>moist, cliffside rock fragments with fern cover shaded by palms and willows</v>
      </c>
      <c r="D515" s="17" t="str">
        <f>IF(ISNUMBER(SEARCH("1",VLOOKUP(A515, [1]!Table9[#All], 4, FALSE))), "Yes", "No")</f>
        <v>Yes</v>
      </c>
      <c r="E515" s="16" t="str">
        <f>VLOOKUP(A515, [1]!Table9[#All], 3, FALSE)</f>
        <v>Amphibian</v>
      </c>
      <c r="F515" s="15" t="str">
        <f>VLOOKUP(A515, [1]!Table9[#All], 26, FALSE)</f>
        <v>Formula</v>
      </c>
      <c r="G515" s="15" t="str">
        <f>IF(D515="No", "--",VLOOKUP(A515, [1]!Table9[#All], 25, FALSE))</f>
        <v>--</v>
      </c>
      <c r="H515" s="14" t="str">
        <f>IF(D515="No", "Not discussed on USFS. ", VLOOKUP(A515, [1]!Table9[#All], 24, FALSE))</f>
        <v>Notify SME if found on USFS</v>
      </c>
      <c r="I515" s="14" t="str">
        <f>IF(NOT(ISBLANK(#REF!)),  "Pre-activity Survey Required", "")</f>
        <v>Pre-activity Survey Required</v>
      </c>
      <c r="J515" s="13" t="str">
        <f>IF(D515="No", "Not discussed on USFS. ", _xlfn.CONCAT(A515, " (", VLOOKUP(A515, [1]!Table9[#All], 11, FALSE), "; Habitat description: ", C515, ") - Within 1-mi of a CNDDB/SCE/USFS occurrence record (", VLOOKUP(A515, [1]!Table9[#All], 34, FALSE), "). " ))</f>
        <v xml:space="preserve">desert slender salamander (FE; SE; Habitat description: moist, cliffside rock fragments with fern cover shaded by palms and willows) - Within 1-mi of a CNDDB/SCE/USFS occurrence record (--). </v>
      </c>
      <c r="K515" s="10" t="str">
        <f>IF(D515="No", "-- ", VLOOKUP(A515, [1]!Table9[#All], 35, FALSE))</f>
        <v>--</v>
      </c>
      <c r="L515" s="12" t="str">
        <f>IF(D515="No", "--", VLOOKUP(A515, [1]!Table9[#All], 28, FALSE))</f>
        <v>--</v>
      </c>
      <c r="M515" s="11" t="str">
        <f>IF(D515="No", "Not discussed on USFS. ", _xlfn.CONCAT(A515, " (", VLOOKUP(A515, [1]!Table9[#All], 11, FALSE), "; Habitat description: ", C515, ") - Within 1-mi of a CNDDB/SCE/USFS occurrence record (", VLOOKUP(A515, [1]!Table9[#All], 27, FALSE), "). " ))</f>
        <v xml:space="preserve">desert slender salamander (FE; SE; Habitat description: moist, cliffside rock fragments with fern cover shaded by palms and willows) - Within 1-mi of a CNDDB/SCE/USFS occurrence record (--). </v>
      </c>
      <c r="N515" s="10" t="str">
        <f>IF(D515="No", "-- ", VLOOKUP(A515, [1]!Table9[#All], 29, FALSE))</f>
        <v>Notify SME if found on USFS</v>
      </c>
      <c r="O515" s="10" t="str">
        <f>IF(D515="No", "--", VLOOKUP(A515, [1]!Table9[#All], 30, FALSE))</f>
        <v>Notify SME if found on USFS</v>
      </c>
      <c r="P515" s="7" t="str">
        <f>IF(D515="No", "Not discussed on USFS. ", IF(VLOOKUP(A515, [1]!Table9[#All], 31, FALSE)="--", "--",  _xlfn.CONCAT(A515, " (", VLOOKUP(A515, [1]!Table9[#All], 11, FALSE), "; Habitat description: ", C515, ") - Within 1-mi of a CNDDB/SCE/USFS occurrence record (", VLOOKUP(A515, [1]!Table9[#All], 31, FALSE), "). " )))</f>
        <v>--</v>
      </c>
      <c r="Q515" s="6" t="str">
        <f>IF(D515="No", "Not discussed on USFS. ", IF(VLOOKUP(A515, [1]!Table9[#All], 31, FALSE)="--", "--",  VLOOKUP(A515, [1]!Table9[#All], 32, FALSE)))</f>
        <v>--</v>
      </c>
      <c r="R515" s="6" t="str">
        <f>IF(D515="No", "Not discussed on USFS. ", IF(VLOOKUP(A515, [1]!Table9[#All], 31, FALSE)="--", "--", VLOOKUP(A515, [1]!Table9[#All], 33, FALSE)))</f>
        <v>--</v>
      </c>
      <c r="S515" s="9" t="s">
        <v>2</v>
      </c>
      <c r="T515" s="8" t="s">
        <v>2</v>
      </c>
      <c r="U515" s="8" t="s">
        <v>2</v>
      </c>
      <c r="V515" s="7" t="s">
        <v>2</v>
      </c>
      <c r="W515" s="6" t="s">
        <v>2</v>
      </c>
      <c r="X515" s="6" t="s">
        <v>2</v>
      </c>
    </row>
    <row r="516" spans="1:24" ht="64" x14ac:dyDescent="0.2">
      <c r="A516" s="20" t="s">
        <v>1860</v>
      </c>
      <c r="B516" s="20" t="str">
        <f>VLOOKUP(A516, [1]!Table9[#All], 2, FALSE)</f>
        <v>Selaginella eremophila</v>
      </c>
      <c r="C516" s="18" t="str">
        <f>VLOOKUP(A516, [1]!Table9[#All], 13, FALSE)</f>
        <v>shaded sites, sandy or gravelly soils, at base of rocks, in cracks</v>
      </c>
      <c r="D516" s="17" t="str">
        <f>IF(ISNUMBER(SEARCH("1",VLOOKUP(A516, [1]!Table9[#All], 4, FALSE))), "Yes", "No")</f>
        <v>No</v>
      </c>
      <c r="E516" s="16" t="str">
        <f>VLOOKUP(A516, [1]!Table9[#All], 3, FALSE)</f>
        <v>Plant</v>
      </c>
      <c r="F516" s="15" t="str">
        <f>VLOOKUP(A516, [1]!Table9[#All], 26, FALSE)</f>
        <v>Formula</v>
      </c>
      <c r="G516" s="15" t="str">
        <f>IF(D516="No", "--",VLOOKUP(A516, [1]!Table9[#All], 25, FALSE))</f>
        <v>--</v>
      </c>
      <c r="H516" s="14" t="str">
        <f>IF(D516="No", "Not discussed on USFS. ", VLOOKUP(A516, [1]!Table9[#All], 24, FALSE))</f>
        <v xml:space="preserve">Not discussed on USFS. </v>
      </c>
      <c r="I516" s="14" t="str">
        <f>IF(NOT(ISBLANK(#REF!)),  "Pre-activity Survey Required", "")</f>
        <v>Pre-activity Survey Required</v>
      </c>
      <c r="J516" s="13" t="str">
        <f>IF(D516="No", "Not discussed on USFS. ", _xlfn.CONCAT(A516, " (", VLOOKUP(A516, [1]!Table9[#All], 11, FALSE), "; Habitat description: ", C516, ") - Within 1-mi of a CNDDB/SCE/USFS occurrence record (", VLOOKUP(A516, [1]!Table9[#All], 34, FALSE), "). " ))</f>
        <v xml:space="preserve">Not discussed on USFS. </v>
      </c>
      <c r="K516" s="10" t="str">
        <f>IF(D516="No", "-- ", VLOOKUP(A516, [1]!Table9[#All], 35, FALSE))</f>
        <v xml:space="preserve">-- </v>
      </c>
      <c r="L516" s="12" t="str">
        <f>IF(D516="No", "--", VLOOKUP(A516, [1]!Table9[#All], 28, FALSE))</f>
        <v>--</v>
      </c>
      <c r="M516" s="11" t="str">
        <f>IF(D516="No", "Not discussed on USFS. ", _xlfn.CONCAT(A516, " (", VLOOKUP(A516, [1]!Table9[#All], 11, FALSE), "; Habitat description: ", C516, ") - Within 1-mi of a CNDDB/SCE/USFS occurrence record (", VLOOKUP(A516, [1]!Table9[#All], 27, FALSE), "). " ))</f>
        <v xml:space="preserve">Not discussed on USFS. </v>
      </c>
      <c r="N516" s="10" t="str">
        <f>IF(D516="No", "-- ", VLOOKUP(A516, [1]!Table9[#All], 29, FALSE))</f>
        <v xml:space="preserve">-- </v>
      </c>
      <c r="O516" s="10" t="str">
        <f>IF(D516="No", "--", VLOOKUP(A516, [1]!Table9[#All], 30, FALSE))</f>
        <v>--</v>
      </c>
      <c r="P516" s="7" t="str">
        <f>IF(D516="No", "Not discussed on USFS. ", IF(VLOOKUP(A516, [1]!Table9[#All], 31, FALSE)="--", "--",  _xlfn.CONCAT(A516, " (", VLOOKUP(A516, [1]!Table9[#All], 11, FALSE), "; Habitat description: ", C516, ") - Within 1-mi of a CNDDB/SCE/USFS occurrence record (", VLOOKUP(A516, [1]!Table9[#All], 31, FALSE), "). " )))</f>
        <v xml:space="preserve">Not discussed on USFS. </v>
      </c>
      <c r="Q516" s="6" t="str">
        <f>IF(D516="No", "Not discussed on USFS. ", IF(VLOOKUP(A516, [1]!Table9[#All], 31, FALSE)="--", "--",  VLOOKUP(A516, [1]!Table9[#All], 32, FALSE)))</f>
        <v xml:space="preserve">Not discussed on USFS. </v>
      </c>
      <c r="R516" s="6" t="str">
        <f>IF(D516="No", "Not discussed on USFS. ", IF(VLOOKUP(A516, [1]!Table9[#All], 31, FALSE)="--", "--", VLOOKUP(A516, [1]!Table9[#All], 33, FALSE)))</f>
        <v xml:space="preserve">Not discussed on USFS. </v>
      </c>
      <c r="S516" s="9" t="s">
        <v>2</v>
      </c>
      <c r="T516" s="8" t="s">
        <v>2</v>
      </c>
      <c r="U516" s="8" t="s">
        <v>2</v>
      </c>
      <c r="V516" s="7" t="s">
        <v>2</v>
      </c>
      <c r="W516" s="6" t="s">
        <v>2</v>
      </c>
      <c r="X516" s="6" t="s">
        <v>2</v>
      </c>
    </row>
    <row r="517" spans="1:24" ht="228" x14ac:dyDescent="0.2">
      <c r="A517" s="20" t="s">
        <v>1859</v>
      </c>
      <c r="B517" s="20" t="str">
        <f>VLOOKUP(A517, [1]!Table9[#All], 2, FALSE)</f>
        <v>Gopherus agassizii</v>
      </c>
      <c r="C517" s="18" t="str">
        <f>VLOOKUP(A517, [1]!Table9[#All], 13, FALSE)</f>
        <v>arid sandy or gravelly locations along riverbanks, washes, sandy dunes, alluvial fans, canyon bottoms, desert oases, rocky hillsides, creosote flats and hillsides</v>
      </c>
      <c r="D517" s="17" t="str">
        <f>IF(ISNUMBER(SEARCH("1",VLOOKUP(A517, [1]!Table9[#All], 4, FALSE))), "Yes", "No")</f>
        <v>Yes</v>
      </c>
      <c r="E517" s="16" t="str">
        <f>VLOOKUP(A517, [1]!Table9[#All], 3, FALSE)</f>
        <v>Reptile</v>
      </c>
      <c r="F517" s="15" t="str">
        <f>VLOOKUP(A517, [1]!Table9[#All], 26, FALSE)</f>
        <v>Formula</v>
      </c>
      <c r="G517" s="15" t="str">
        <f>IF(D517="No", "--",VLOOKUP(A517, [1]!Table9[#All], 25, FALSE))</f>
        <v>Work area</v>
      </c>
      <c r="H517" s="14" t="str">
        <f>IF(D517="No", "Not discussed on USFS. ", VLOOKUP(A517, [1]!Table9[#All], 24, FALSE))</f>
        <v>--</v>
      </c>
      <c r="I517" s="14" t="str">
        <f>IF(NOT(ISBLANK(#REF!)),  "Pre-activity Survey Required", "")</f>
        <v>Pre-activity Survey Required</v>
      </c>
      <c r="J517" s="13" t="str">
        <f>IF(D517="No", "Not discussed on USFS. ", _xlfn.CONCAT(A517, " (", VLOOKUP(A517, [1]!Table9[#All], 11, FALSE), "; Habitat description: ", C517, ") - Within 1-mi of a CNDDB/SCE/USFS occurrence record (", VLOOKUP(A517, [1]!Table9[#All], 34, FALSE), "). " ))</f>
        <v xml:space="preserve">desert tortoise (FT; SE; Habitat description: arid sandy or gravelly locations along riverbanks, washes, sandy dunes, alluvial fans, canyon bottoms, desert oases, rocky hillsides, creosote flats and hillsides) - Within 1-mi of a CNDDB/SCE/USFS occurrence record (unsuitable habitat). </v>
      </c>
      <c r="K517" s="10" t="str">
        <f>IF(D517="No", "-- ", VLOOKUP(A517, [1]!Table9[#All], 35, FALSE))</f>
        <v>Standard OMP BMPs.</v>
      </c>
      <c r="L517" s="12">
        <f>IF(D517="No", "--", VLOOKUP(A517, [1]!Table9[#All], 28, FALSE))</f>
        <v>0</v>
      </c>
      <c r="M517" s="11" t="str">
        <f>IF(D517="No", "Not discussed on USFS. ", _xlfn.CONCAT(A517, " (", VLOOKUP(A517, [1]!Table9[#All], 11, FALSE), "; Habitat description: ", C517, ") - Within 1-mi of a CNDDB/SCE/USFS occurrence record (", VLOOKUP(A517, [1]!Table9[#All], 27, FALSE), "). " ))</f>
        <v xml:space="preserve">desert tortoise (FT; SE; Habitat description: arid sandy or gravelly locations along riverbanks, washes, sandy dunes, alluvial fans, canyon bottoms, desert oases, rocky hillsides, creosote flats and hillsides) - Within 1-mi of a CNDDB/SCE/USFS occurrence record (habitat present). </v>
      </c>
      <c r="N517" s="10" t="str">
        <f>IF(D517="No", "-- ", VLOOKUP(A517, [1]!Table9[#All], 29, FALSE))</f>
        <v xml:space="preserve">RPM DETO 1-4; 
General Measures and Standard OMP BMPs. </v>
      </c>
      <c r="O517" s="10" t="str">
        <f>IF(D517="No", "--", VLOOKUP(A517, [1]!Table9[#All], 30, FALSE))</f>
        <v xml:space="preserve">Desert tortoise Training: All field crew members must have received desert tortoise training in the last two years, and adhere to the training with regards to speed limits, not touching/handling tortoise, and checking under parked vehicles/equipment prior to operation. Contact SCE ED at least two weeks prior to construction to arrange for training.
Desert tortoise Impact Response:  Should any desert tortoise be injured or killed, all activities in the area will be halted, and the on-site authorized desert tortoise biologist immediately contacted, or contact SCE ED.
Desert Tortoise Construction Timing: To the maximum extent practicable, project activities will be scheduled during the less active season (November 16 to February 14) and during periods of reduced activity (ambient temperatures less than 60°F or greater than 95°F).  
General Measures and Standard OMP BMPs. </v>
      </c>
      <c r="P517" s="7" t="str">
        <f>IF(D517="No", "Not discussed on USFS. ", IF(VLOOKUP(A517, [1]!Table9[#All], 31, FALSE)="--", "--",  _xlfn.CONCAT(A517, " (", VLOOKUP(A517, [1]!Table9[#All], 11, FALSE), "; Habitat description: ", C517, ") - Within 1-mi of a CNDDB/SCE/USFS occurrence record (", VLOOKUP(A517, [1]!Table9[#All], 31, FALSE), "). " )))</f>
        <v>--</v>
      </c>
      <c r="Q517" s="6" t="str">
        <f>IF(D517="No", "Not discussed on USFS. ", IF(VLOOKUP(A517, [1]!Table9[#All], 31, FALSE)="--", "--",  VLOOKUP(A517, [1]!Table9[#All], 32, FALSE)))</f>
        <v>--</v>
      </c>
      <c r="R517" s="6" t="str">
        <f>IF(D517="No", "Not discussed on USFS. ", IF(VLOOKUP(A517, [1]!Table9[#All], 31, FALSE)="--", "--", VLOOKUP(A517, [1]!Table9[#All], 33, FALSE)))</f>
        <v>--</v>
      </c>
      <c r="S517" s="9" t="s">
        <v>2</v>
      </c>
      <c r="T517" s="8" t="s">
        <v>2</v>
      </c>
      <c r="U517" s="8" t="s">
        <v>2</v>
      </c>
      <c r="V517" s="7" t="s">
        <v>2</v>
      </c>
      <c r="W517" s="6" t="s">
        <v>2</v>
      </c>
      <c r="X517" s="6" t="s">
        <v>2</v>
      </c>
    </row>
    <row r="518" spans="1:24" ht="64" x14ac:dyDescent="0.2">
      <c r="A518" s="20" t="s">
        <v>1858</v>
      </c>
      <c r="B518" s="20" t="str">
        <f>VLOOKUP(A518, [1]!Table9[#All], 2, FALSE)</f>
        <v>Acleisanthes nevadensis</v>
      </c>
      <c r="C518" s="18" t="str">
        <f>VLOOKUP(A518, [1]!Table9[#All], 13, FALSE)</f>
        <v>valley bottoms, alluvial slopes, and hilltops, with desert scrub</v>
      </c>
      <c r="D518" s="17" t="str">
        <f>IF(ISNUMBER(SEARCH("1",VLOOKUP(A518, [1]!Table9[#All], 4, FALSE))), "Yes", "No")</f>
        <v>No</v>
      </c>
      <c r="E518" s="16" t="str">
        <f>VLOOKUP(A518, [1]!Table9[#All], 3, FALSE)</f>
        <v>Plant</v>
      </c>
      <c r="F518" s="15" t="str">
        <f>VLOOKUP(A518, [1]!Table9[#All], 26, FALSE)</f>
        <v>Formula</v>
      </c>
      <c r="G518" s="15" t="str">
        <f>IF(D518="No", "--",VLOOKUP(A518, [1]!Table9[#All], 25, FALSE))</f>
        <v>--</v>
      </c>
      <c r="H518" s="14" t="str">
        <f>IF(D518="No", "Not discussed on USFS. ", VLOOKUP(A518, [1]!Table9[#All], 24, FALSE))</f>
        <v xml:space="preserve">Not discussed on USFS. </v>
      </c>
      <c r="I518" s="14" t="str">
        <f>IF(NOT(ISBLANK(#REF!)),  "Pre-activity Survey Required", "")</f>
        <v>Pre-activity Survey Required</v>
      </c>
      <c r="J518" s="13" t="str">
        <f>IF(D518="No", "Not discussed on USFS. ", _xlfn.CONCAT(A518, " (", VLOOKUP(A518, [1]!Table9[#All], 11, FALSE), "; Habitat description: ", C518, ") - Within 1-mi of a CNDDB/SCE/USFS occurrence record (", VLOOKUP(A518, [1]!Table9[#All], 34, FALSE), "). " ))</f>
        <v xml:space="preserve">Not discussed on USFS. </v>
      </c>
      <c r="K518" s="10" t="str">
        <f>IF(D518="No", "-- ", VLOOKUP(A518, [1]!Table9[#All], 35, FALSE))</f>
        <v xml:space="preserve">-- </v>
      </c>
      <c r="L518" s="12" t="str">
        <f>IF(D518="No", "--", VLOOKUP(A518, [1]!Table9[#All], 28, FALSE))</f>
        <v>--</v>
      </c>
      <c r="M518" s="11" t="str">
        <f>IF(D518="No", "Not discussed on USFS. ", _xlfn.CONCAT(A518, " (", VLOOKUP(A518, [1]!Table9[#All], 11, FALSE), "; Habitat description: ", C518, ") - Within 1-mi of a CNDDB/SCE/USFS occurrence record (", VLOOKUP(A518, [1]!Table9[#All], 27, FALSE), "). " ))</f>
        <v xml:space="preserve">Not discussed on USFS. </v>
      </c>
      <c r="N518" s="10" t="str">
        <f>IF(D518="No", "-- ", VLOOKUP(A518, [1]!Table9[#All], 29, FALSE))</f>
        <v xml:space="preserve">-- </v>
      </c>
      <c r="O518" s="10" t="str">
        <f>IF(D518="No", "--", VLOOKUP(A518, [1]!Table9[#All], 30, FALSE))</f>
        <v>--</v>
      </c>
      <c r="P518" s="7" t="str">
        <f>IF(D518="No", "Not discussed on USFS. ", IF(VLOOKUP(A518, [1]!Table9[#All], 31, FALSE)="--", "--",  _xlfn.CONCAT(A518, " (", VLOOKUP(A518, [1]!Table9[#All], 11, FALSE), "; Habitat description: ", C518, ") - Within 1-mi of a CNDDB/SCE/USFS occurrence record (", VLOOKUP(A518, [1]!Table9[#All], 31, FALSE), "). " )))</f>
        <v xml:space="preserve">Not discussed on USFS. </v>
      </c>
      <c r="Q518" s="6" t="str">
        <f>IF(D518="No", "Not discussed on USFS. ", IF(VLOOKUP(A518, [1]!Table9[#All], 31, FALSE)="--", "--",  VLOOKUP(A518, [1]!Table9[#All], 32, FALSE)))</f>
        <v xml:space="preserve">Not discussed on USFS. </v>
      </c>
      <c r="R518" s="6" t="str">
        <f>IF(D518="No", "Not discussed on USFS. ", IF(VLOOKUP(A518, [1]!Table9[#All], 31, FALSE)="--", "--", VLOOKUP(A518, [1]!Table9[#All], 33, FALSE)))</f>
        <v xml:space="preserve">Not discussed on USFS. </v>
      </c>
      <c r="S518" s="9" t="s">
        <v>2</v>
      </c>
      <c r="T518" s="8" t="s">
        <v>2</v>
      </c>
      <c r="U518" s="8" t="s">
        <v>2</v>
      </c>
      <c r="V518" s="7" t="s">
        <v>2</v>
      </c>
      <c r="W518" s="6" t="s">
        <v>2</v>
      </c>
      <c r="X518" s="6" t="s">
        <v>2</v>
      </c>
    </row>
    <row r="519" spans="1:24" ht="64" x14ac:dyDescent="0.2">
      <c r="A519" s="20" t="s">
        <v>1857</v>
      </c>
      <c r="B519" s="20" t="str">
        <f>VLOOKUP(A519, [1]!Table9[#All], 2, FALSE)</f>
        <v>Microseris laciniata ssp. detlingii</v>
      </c>
      <c r="C519" s="18" t="str">
        <f>VLOOKUP(A519, [1]!Table9[#All], 13, FALSE)</f>
        <v>clay slopes, grassland, scrub, forest edges</v>
      </c>
      <c r="D519" s="17" t="str">
        <f>IF(ISNUMBER(SEARCH("1",VLOOKUP(A519, [1]!Table9[#All], 4, FALSE))), "Yes", "No")</f>
        <v>No</v>
      </c>
      <c r="E519" s="16" t="str">
        <f>VLOOKUP(A519, [1]!Table9[#All], 3, FALSE)</f>
        <v>Plant</v>
      </c>
      <c r="F519" s="15" t="str">
        <f>VLOOKUP(A519, [1]!Table9[#All], 26, FALSE)</f>
        <v>Formula</v>
      </c>
      <c r="G519" s="15" t="str">
        <f>IF(D519="No", "--",VLOOKUP(A519, [1]!Table9[#All], 25, FALSE))</f>
        <v>--</v>
      </c>
      <c r="H519" s="14" t="str">
        <f>IF(D519="No", "Not discussed on USFS. ", VLOOKUP(A519, [1]!Table9[#All], 24, FALSE))</f>
        <v xml:space="preserve">Not discussed on USFS. </v>
      </c>
      <c r="I519" s="14" t="str">
        <f>IF(NOT(ISBLANK(#REF!)),  "Pre-activity Survey Required", "")</f>
        <v>Pre-activity Survey Required</v>
      </c>
      <c r="J519" s="13" t="str">
        <f>IF(D519="No", "Not discussed on USFS. ", _xlfn.CONCAT(A519, " (", VLOOKUP(A519, [1]!Table9[#All], 11, FALSE), "; Habitat description: ", C519, ") - Within 1-mi of a CNDDB/SCE/USFS occurrence record (", VLOOKUP(A519, [1]!Table9[#All], 34, FALSE), "). " ))</f>
        <v xml:space="preserve">Not discussed on USFS. </v>
      </c>
      <c r="K519" s="10" t="str">
        <f>IF(D519="No", "-- ", VLOOKUP(A519, [1]!Table9[#All], 35, FALSE))</f>
        <v xml:space="preserve">-- </v>
      </c>
      <c r="L519" s="12" t="str">
        <f>IF(D519="No", "--", VLOOKUP(A519, [1]!Table9[#All], 28, FALSE))</f>
        <v>--</v>
      </c>
      <c r="M519" s="11" t="str">
        <f>IF(D519="No", "Not discussed on USFS. ", _xlfn.CONCAT(A519, " (", VLOOKUP(A519, [1]!Table9[#All], 11, FALSE), "; Habitat description: ", C519, ") - Within 1-mi of a CNDDB/SCE/USFS occurrence record (", VLOOKUP(A519, [1]!Table9[#All], 27, FALSE), "). " ))</f>
        <v xml:space="preserve">Not discussed on USFS. </v>
      </c>
      <c r="N519" s="10" t="str">
        <f>IF(D519="No", "-- ", VLOOKUP(A519, [1]!Table9[#All], 29, FALSE))</f>
        <v xml:space="preserve">-- </v>
      </c>
      <c r="O519" s="10" t="str">
        <f>IF(D519="No", "--", VLOOKUP(A519, [1]!Table9[#All], 30, FALSE))</f>
        <v>--</v>
      </c>
      <c r="P519" s="7" t="str">
        <f>IF(D519="No", "Not discussed on USFS. ", IF(VLOOKUP(A519, [1]!Table9[#All], 31, FALSE)="--", "--",  _xlfn.CONCAT(A519, " (", VLOOKUP(A519, [1]!Table9[#All], 11, FALSE), "; Habitat description: ", C519, ") - Within 1-mi of a CNDDB/SCE/USFS occurrence record (", VLOOKUP(A519, [1]!Table9[#All], 31, FALSE), "). " )))</f>
        <v xml:space="preserve">Not discussed on USFS. </v>
      </c>
      <c r="Q519" s="6" t="str">
        <f>IF(D519="No", "Not discussed on USFS. ", IF(VLOOKUP(A519, [1]!Table9[#All], 31, FALSE)="--", "--",  VLOOKUP(A519, [1]!Table9[#All], 32, FALSE)))</f>
        <v xml:space="preserve">Not discussed on USFS. </v>
      </c>
      <c r="R519" s="6" t="str">
        <f>IF(D519="No", "Not discussed on USFS. ", IF(VLOOKUP(A519, [1]!Table9[#All], 31, FALSE)="--", "--", VLOOKUP(A519, [1]!Table9[#All], 33, FALSE)))</f>
        <v xml:space="preserve">Not discussed on USFS. </v>
      </c>
      <c r="S519" s="9" t="s">
        <v>2</v>
      </c>
      <c r="T519" s="8" t="s">
        <v>2</v>
      </c>
      <c r="U519" s="8" t="s">
        <v>2</v>
      </c>
      <c r="V519" s="7" t="s">
        <v>2</v>
      </c>
      <c r="W519" s="6" t="s">
        <v>2</v>
      </c>
      <c r="X519" s="6" t="s">
        <v>2</v>
      </c>
    </row>
    <row r="520" spans="1:24" ht="96" x14ac:dyDescent="0.2">
      <c r="A520" s="20" t="s">
        <v>1856</v>
      </c>
      <c r="B520" s="20" t="str">
        <f>VLOOKUP(A520, [1]!Table9[#All], 2, FALSE)</f>
        <v>Poa diaboli</v>
      </c>
      <c r="C520" s="18" t="str">
        <f>VLOOKUP(A520, [1]!Table9[#All], 13, FALSE)</f>
        <v>thin soils on edna shale slopes, upper coastal scrub, live-oak woodland, bishop-pine forest, near coast</v>
      </c>
      <c r="D520" s="17" t="str">
        <f>IF(ISNUMBER(SEARCH("1",VLOOKUP(A520, [1]!Table9[#All], 4, FALSE))), "Yes", "No")</f>
        <v>No</v>
      </c>
      <c r="E520" s="16" t="str">
        <f>VLOOKUP(A520, [1]!Table9[#All], 3, FALSE)</f>
        <v>Plant</v>
      </c>
      <c r="F520" s="15" t="str">
        <f>VLOOKUP(A520, [1]!Table9[#All], 26, FALSE)</f>
        <v>Formula</v>
      </c>
      <c r="G520" s="15" t="str">
        <f>IF(D520="No", "--",VLOOKUP(A520, [1]!Table9[#All], 25, FALSE))</f>
        <v>--</v>
      </c>
      <c r="H520" s="14" t="str">
        <f>IF(D520="No", "Not discussed on USFS. ", VLOOKUP(A520, [1]!Table9[#All], 24, FALSE))</f>
        <v xml:space="preserve">Not discussed on USFS. </v>
      </c>
      <c r="I520" s="14" t="str">
        <f>IF(NOT(ISBLANK(#REF!)),  "Pre-activity Survey Required", "")</f>
        <v>Pre-activity Survey Required</v>
      </c>
      <c r="J520" s="13" t="str">
        <f>IF(D520="No", "Not discussed on USFS. ", _xlfn.CONCAT(A520, " (", VLOOKUP(A520, [1]!Table9[#All], 11, FALSE), "; Habitat description: ", C520, ") - Within 1-mi of a CNDDB/SCE/USFS occurrence record (", VLOOKUP(A520, [1]!Table9[#All], 34, FALSE), "). " ))</f>
        <v xml:space="preserve">Not discussed on USFS. </v>
      </c>
      <c r="K520" s="10" t="str">
        <f>IF(D520="No", "-- ", VLOOKUP(A520, [1]!Table9[#All], 35, FALSE))</f>
        <v xml:space="preserve">-- </v>
      </c>
      <c r="L520" s="12" t="str">
        <f>IF(D520="No", "--", VLOOKUP(A520, [1]!Table9[#All], 28, FALSE))</f>
        <v>--</v>
      </c>
      <c r="M520" s="11" t="str">
        <f>IF(D520="No", "Not discussed on USFS. ", _xlfn.CONCAT(A520, " (", VLOOKUP(A520, [1]!Table9[#All], 11, FALSE), "; Habitat description: ", C520, ") - Within 1-mi of a CNDDB/SCE/USFS occurrence record (", VLOOKUP(A520, [1]!Table9[#All], 27, FALSE), "). " ))</f>
        <v xml:space="preserve">Not discussed on USFS. </v>
      </c>
      <c r="N520" s="10" t="str">
        <f>IF(D520="No", "-- ", VLOOKUP(A520, [1]!Table9[#All], 29, FALSE))</f>
        <v xml:space="preserve">-- </v>
      </c>
      <c r="O520" s="10" t="str">
        <f>IF(D520="No", "--", VLOOKUP(A520, [1]!Table9[#All], 30, FALSE))</f>
        <v>--</v>
      </c>
      <c r="P520" s="7" t="str">
        <f>IF(D520="No", "Not discussed on USFS. ", IF(VLOOKUP(A520, [1]!Table9[#All], 31, FALSE)="--", "--",  _xlfn.CONCAT(A520, " (", VLOOKUP(A520, [1]!Table9[#All], 11, FALSE), "; Habitat description: ", C520, ") - Within 1-mi of a CNDDB/SCE/USFS occurrence record (", VLOOKUP(A520, [1]!Table9[#All], 31, FALSE), "). " )))</f>
        <v xml:space="preserve">Not discussed on USFS. </v>
      </c>
      <c r="Q520" s="6" t="str">
        <f>IF(D520="No", "Not discussed on USFS. ", IF(VLOOKUP(A520, [1]!Table9[#All], 31, FALSE)="--", "--",  VLOOKUP(A520, [1]!Table9[#All], 32, FALSE)))</f>
        <v xml:space="preserve">Not discussed on USFS. </v>
      </c>
      <c r="R520" s="6" t="str">
        <f>IF(D520="No", "Not discussed on USFS. ", IF(VLOOKUP(A520, [1]!Table9[#All], 31, FALSE)="--", "--", VLOOKUP(A520, [1]!Table9[#All], 33, FALSE)))</f>
        <v xml:space="preserve">Not discussed on USFS. </v>
      </c>
      <c r="S520" s="9" t="s">
        <v>2</v>
      </c>
      <c r="T520" s="8" t="s">
        <v>2</v>
      </c>
      <c r="U520" s="8" t="s">
        <v>2</v>
      </c>
      <c r="V520" s="7" t="s">
        <v>2</v>
      </c>
      <c r="W520" s="6" t="s">
        <v>2</v>
      </c>
      <c r="X520" s="6" t="s">
        <v>2</v>
      </c>
    </row>
    <row r="521" spans="1:24" ht="48" x14ac:dyDescent="0.2">
      <c r="A521" s="20" t="s">
        <v>1855</v>
      </c>
      <c r="B521" s="20" t="str">
        <f>VLOOKUP(A521, [1]!Table9[#All], 2, FALSE)</f>
        <v>Helianthella castanea</v>
      </c>
      <c r="C521" s="18" t="str">
        <f>VLOOKUP(A521, [1]!Table9[#All], 13, FALSE)</f>
        <v>open, grassy sites</v>
      </c>
      <c r="D521" s="17" t="str">
        <f>IF(ISNUMBER(SEARCH("1",VLOOKUP(A521, [1]!Table9[#All], 4, FALSE))), "Yes", "No")</f>
        <v>No</v>
      </c>
      <c r="E521" s="16" t="str">
        <f>VLOOKUP(A521, [1]!Table9[#All], 3, FALSE)</f>
        <v>Plant</v>
      </c>
      <c r="F521" s="15" t="str">
        <f>VLOOKUP(A521, [1]!Table9[#All], 26, FALSE)</f>
        <v>Formula</v>
      </c>
      <c r="G521" s="15" t="str">
        <f>IF(D521="No", "--",VLOOKUP(A521, [1]!Table9[#All], 25, FALSE))</f>
        <v>--</v>
      </c>
      <c r="H521" s="14" t="str">
        <f>IF(D521="No", "Not discussed on USFS. ", VLOOKUP(A521, [1]!Table9[#All], 24, FALSE))</f>
        <v xml:space="preserve">Not discussed on USFS. </v>
      </c>
      <c r="I521" s="14" t="str">
        <f>IF(NOT(ISBLANK(#REF!)),  "Pre-activity Survey Required", "")</f>
        <v>Pre-activity Survey Required</v>
      </c>
      <c r="J521" s="13" t="str">
        <f>IF(D521="No", "Not discussed on USFS. ", _xlfn.CONCAT(A521, " (", VLOOKUP(A521, [1]!Table9[#All], 11, FALSE), "; Habitat description: ", C521, ") - Within 1-mi of a CNDDB/SCE/USFS occurrence record (", VLOOKUP(A521, [1]!Table9[#All], 34, FALSE), "). " ))</f>
        <v xml:space="preserve">Not discussed on USFS. </v>
      </c>
      <c r="K521" s="10" t="str">
        <f>IF(D521="No", "-- ", VLOOKUP(A521, [1]!Table9[#All], 35, FALSE))</f>
        <v xml:space="preserve">-- </v>
      </c>
      <c r="L521" s="12" t="str">
        <f>IF(D521="No", "--", VLOOKUP(A521, [1]!Table9[#All], 28, FALSE))</f>
        <v>--</v>
      </c>
      <c r="M521" s="11" t="str">
        <f>IF(D521="No", "Not discussed on USFS. ", _xlfn.CONCAT(A521, " (", VLOOKUP(A521, [1]!Table9[#All], 11, FALSE), "; Habitat description: ", C521, ") - Within 1-mi of a CNDDB/SCE/USFS occurrence record (", VLOOKUP(A521, [1]!Table9[#All], 27, FALSE), "). " ))</f>
        <v xml:space="preserve">Not discussed on USFS. </v>
      </c>
      <c r="N521" s="10" t="str">
        <f>IF(D521="No", "-- ", VLOOKUP(A521, [1]!Table9[#All], 29, FALSE))</f>
        <v xml:space="preserve">-- </v>
      </c>
      <c r="O521" s="10" t="str">
        <f>IF(D521="No", "--", VLOOKUP(A521, [1]!Table9[#All], 30, FALSE))</f>
        <v>--</v>
      </c>
      <c r="P521" s="7" t="str">
        <f>IF(D521="No", "Not discussed on USFS. ", IF(VLOOKUP(A521, [1]!Table9[#All], 31, FALSE)="--", "--",  _xlfn.CONCAT(A521, " (", VLOOKUP(A521, [1]!Table9[#All], 11, FALSE), "; Habitat description: ", C521, ") - Within 1-mi of a CNDDB/SCE/USFS occurrence record (", VLOOKUP(A521, [1]!Table9[#All], 31, FALSE), "). " )))</f>
        <v xml:space="preserve">Not discussed on USFS. </v>
      </c>
      <c r="Q521" s="6" t="str">
        <f>IF(D521="No", "Not discussed on USFS. ", IF(VLOOKUP(A521, [1]!Table9[#All], 31, FALSE)="--", "--",  VLOOKUP(A521, [1]!Table9[#All], 32, FALSE)))</f>
        <v xml:space="preserve">Not discussed on USFS. </v>
      </c>
      <c r="R521" s="6" t="str">
        <f>IF(D521="No", "Not discussed on USFS. ", IF(VLOOKUP(A521, [1]!Table9[#All], 31, FALSE)="--", "--", VLOOKUP(A521, [1]!Table9[#All], 33, FALSE)))</f>
        <v xml:space="preserve">Not discussed on USFS. </v>
      </c>
      <c r="S521" s="9" t="s">
        <v>2</v>
      </c>
      <c r="T521" s="8" t="s">
        <v>2</v>
      </c>
      <c r="U521" s="8" t="s">
        <v>2</v>
      </c>
      <c r="V521" s="7" t="s">
        <v>2</v>
      </c>
      <c r="W521" s="6" t="s">
        <v>2</v>
      </c>
      <c r="X521" s="6" t="s">
        <v>2</v>
      </c>
    </row>
    <row r="522" spans="1:24" ht="48" x14ac:dyDescent="0.2">
      <c r="A522" s="20" t="s">
        <v>1854</v>
      </c>
      <c r="B522" s="20" t="str">
        <f>VLOOKUP(A522, [1]!Table9[#All], 2, FALSE)</f>
        <v>Lagophylla diabolensis</v>
      </c>
      <c r="C522" s="18" t="str">
        <f>VLOOKUP(A522, [1]!Table9[#All], 13, FALSE)</f>
        <v>grassy openings in woodland</v>
      </c>
      <c r="D522" s="17" t="str">
        <f>IF(ISNUMBER(SEARCH("1",VLOOKUP(A522, [1]!Table9[#All], 4, FALSE))), "Yes", "No")</f>
        <v>No</v>
      </c>
      <c r="E522" s="16" t="str">
        <f>VLOOKUP(A522, [1]!Table9[#All], 3, FALSE)</f>
        <v>Plant</v>
      </c>
      <c r="F522" s="15" t="str">
        <f>VLOOKUP(A522, [1]!Table9[#All], 26, FALSE)</f>
        <v>Formula</v>
      </c>
      <c r="G522" s="15" t="str">
        <f>IF(D522="No", "--",VLOOKUP(A522, [1]!Table9[#All], 25, FALSE))</f>
        <v>--</v>
      </c>
      <c r="H522" s="14" t="str">
        <f>IF(D522="No", "Not discussed on USFS. ", VLOOKUP(A522, [1]!Table9[#All], 24, FALSE))</f>
        <v xml:space="preserve">Not discussed on USFS. </v>
      </c>
      <c r="I522" s="14" t="str">
        <f>IF(NOT(ISBLANK(#REF!)),  "Pre-activity Survey Required", "")</f>
        <v>Pre-activity Survey Required</v>
      </c>
      <c r="J522" s="13" t="str">
        <f>IF(D522="No", "Not discussed on USFS. ", _xlfn.CONCAT(A522, " (", VLOOKUP(A522, [1]!Table9[#All], 11, FALSE), "; Habitat description: ", C522, ") - Within 1-mi of a CNDDB/SCE/USFS occurrence record (", VLOOKUP(A522, [1]!Table9[#All], 34, FALSE), "). " ))</f>
        <v xml:space="preserve">Not discussed on USFS. </v>
      </c>
      <c r="K522" s="10" t="str">
        <f>IF(D522="No", "-- ", VLOOKUP(A522, [1]!Table9[#All], 35, FALSE))</f>
        <v xml:space="preserve">-- </v>
      </c>
      <c r="L522" s="12" t="str">
        <f>IF(D522="No", "--", VLOOKUP(A522, [1]!Table9[#All], 28, FALSE))</f>
        <v>--</v>
      </c>
      <c r="M522" s="11" t="str">
        <f>IF(D522="No", "Not discussed on USFS. ", _xlfn.CONCAT(A522, " (", VLOOKUP(A522, [1]!Table9[#All], 11, FALSE), "; Habitat description: ", C522, ") - Within 1-mi of a CNDDB/SCE/USFS occurrence record (", VLOOKUP(A522, [1]!Table9[#All], 27, FALSE), "). " ))</f>
        <v xml:space="preserve">Not discussed on USFS. </v>
      </c>
      <c r="N522" s="10" t="str">
        <f>IF(D522="No", "-- ", VLOOKUP(A522, [1]!Table9[#All], 29, FALSE))</f>
        <v xml:space="preserve">-- </v>
      </c>
      <c r="O522" s="10" t="str">
        <f>IF(D522="No", "--", VLOOKUP(A522, [1]!Table9[#All], 30, FALSE))</f>
        <v>--</v>
      </c>
      <c r="P522" s="7" t="str">
        <f>IF(D522="No", "Not discussed on USFS. ", IF(VLOOKUP(A522, [1]!Table9[#All], 31, FALSE)="--", "--",  _xlfn.CONCAT(A522, " (", VLOOKUP(A522, [1]!Table9[#All], 11, FALSE), "; Habitat description: ", C522, ") - Within 1-mi of a CNDDB/SCE/USFS occurrence record (", VLOOKUP(A522, [1]!Table9[#All], 31, FALSE), "). " )))</f>
        <v xml:space="preserve">Not discussed on USFS. </v>
      </c>
      <c r="Q522" s="6" t="str">
        <f>IF(D522="No", "Not discussed on USFS. ", IF(VLOOKUP(A522, [1]!Table9[#All], 31, FALSE)="--", "--",  VLOOKUP(A522, [1]!Table9[#All], 32, FALSE)))</f>
        <v xml:space="preserve">Not discussed on USFS. </v>
      </c>
      <c r="R522" s="6" t="str">
        <f>IF(D522="No", "Not discussed on USFS. ", IF(VLOOKUP(A522, [1]!Table9[#All], 31, FALSE)="--", "--", VLOOKUP(A522, [1]!Table9[#All], 33, FALSE)))</f>
        <v xml:space="preserve">Not discussed on USFS. </v>
      </c>
      <c r="S522" s="9" t="s">
        <v>2</v>
      </c>
      <c r="T522" s="8" t="s">
        <v>2</v>
      </c>
      <c r="U522" s="8" t="s">
        <v>2</v>
      </c>
      <c r="V522" s="7" t="s">
        <v>2</v>
      </c>
      <c r="W522" s="6" t="s">
        <v>2</v>
      </c>
      <c r="X522" s="6" t="s">
        <v>2</v>
      </c>
    </row>
    <row r="523" spans="1:24" ht="64" x14ac:dyDescent="0.2">
      <c r="A523" s="20" t="s">
        <v>1853</v>
      </c>
      <c r="B523" s="20" t="str">
        <f>VLOOKUP(A523, [1]!Table9[#All], 2, FALSE)</f>
        <v>Eschscholzia rhombipetala</v>
      </c>
      <c r="C523" s="18" t="str">
        <f>VLOOKUP(A523, [1]!Table9[#All], 13, FALSE)</f>
        <v>fallow fields, open places</v>
      </c>
      <c r="D523" s="17" t="str">
        <f>IF(ISNUMBER(SEARCH("1",VLOOKUP(A523, [1]!Table9[#All], 4, FALSE))), "Yes", "No")</f>
        <v>No</v>
      </c>
      <c r="E523" s="16" t="str">
        <f>VLOOKUP(A523, [1]!Table9[#All], 3, FALSE)</f>
        <v>Plant</v>
      </c>
      <c r="F523" s="15" t="str">
        <f>VLOOKUP(A523, [1]!Table9[#All], 26, FALSE)</f>
        <v>Formula</v>
      </c>
      <c r="G523" s="15" t="str">
        <f>IF(D523="No", "--",VLOOKUP(A523, [1]!Table9[#All], 25, FALSE))</f>
        <v>--</v>
      </c>
      <c r="H523" s="14" t="str">
        <f>IF(D523="No", "Not discussed on USFS. ", VLOOKUP(A523, [1]!Table9[#All], 24, FALSE))</f>
        <v xml:space="preserve">Not discussed on USFS. </v>
      </c>
      <c r="I523" s="14" t="str">
        <f>IF(NOT(ISBLANK(#REF!)),  "Pre-activity Survey Required", "")</f>
        <v>Pre-activity Survey Required</v>
      </c>
      <c r="J523" s="13" t="str">
        <f>IF(D523="No", "Not discussed on USFS. ", _xlfn.CONCAT(A523, " (", VLOOKUP(A523, [1]!Table9[#All], 11, FALSE), "; Habitat description: ", C523, ") - Within 1-mi of a CNDDB/SCE/USFS occurrence record (", VLOOKUP(A523, [1]!Table9[#All], 34, FALSE), "). " ))</f>
        <v xml:space="preserve">Not discussed on USFS. </v>
      </c>
      <c r="K523" s="10" t="str">
        <f>IF(D523="No", "-- ", VLOOKUP(A523, [1]!Table9[#All], 35, FALSE))</f>
        <v xml:space="preserve">-- </v>
      </c>
      <c r="L523" s="12" t="str">
        <f>IF(D523="No", "--", VLOOKUP(A523, [1]!Table9[#All], 28, FALSE))</f>
        <v>--</v>
      </c>
      <c r="M523" s="11" t="str">
        <f>IF(D523="No", "Not discussed on USFS. ", _xlfn.CONCAT(A523, " (", VLOOKUP(A523, [1]!Table9[#All], 11, FALSE), "; Habitat description: ", C523, ") - Within 1-mi of a CNDDB/SCE/USFS occurrence record (", VLOOKUP(A523, [1]!Table9[#All], 27, FALSE), "). " ))</f>
        <v xml:space="preserve">Not discussed on USFS. </v>
      </c>
      <c r="N523" s="10" t="str">
        <f>IF(D523="No", "-- ", VLOOKUP(A523, [1]!Table9[#All], 29, FALSE))</f>
        <v xml:space="preserve">-- </v>
      </c>
      <c r="O523" s="10" t="str">
        <f>IF(D523="No", "--", VLOOKUP(A523, [1]!Table9[#All], 30, FALSE))</f>
        <v>--</v>
      </c>
      <c r="P523" s="7" t="str">
        <f>IF(D523="No", "Not discussed on USFS. ", IF(VLOOKUP(A523, [1]!Table9[#All], 31, FALSE)="--", "--",  _xlfn.CONCAT(A523, " (", VLOOKUP(A523, [1]!Table9[#All], 11, FALSE), "; Habitat description: ", C523, ") - Within 1-mi of a CNDDB/SCE/USFS occurrence record (", VLOOKUP(A523, [1]!Table9[#All], 31, FALSE), "). " )))</f>
        <v xml:space="preserve">Not discussed on USFS. </v>
      </c>
      <c r="Q523" s="6" t="str">
        <f>IF(D523="No", "Not discussed on USFS. ", IF(VLOOKUP(A523, [1]!Table9[#All], 31, FALSE)="--", "--",  VLOOKUP(A523, [1]!Table9[#All], 32, FALSE)))</f>
        <v xml:space="preserve">Not discussed on USFS. </v>
      </c>
      <c r="R523" s="6" t="str">
        <f>IF(D523="No", "Not discussed on USFS. ", IF(VLOOKUP(A523, [1]!Table9[#All], 31, FALSE)="--", "--", VLOOKUP(A523, [1]!Table9[#All], 33, FALSE)))</f>
        <v xml:space="preserve">Not discussed on USFS. </v>
      </c>
      <c r="S523" s="9" t="s">
        <v>2</v>
      </c>
      <c r="T523" s="8" t="s">
        <v>2</v>
      </c>
      <c r="U523" s="8" t="s">
        <v>2</v>
      </c>
      <c r="V523" s="7" t="s">
        <v>2</v>
      </c>
      <c r="W523" s="6" t="s">
        <v>2</v>
      </c>
      <c r="X523" s="6" t="s">
        <v>2</v>
      </c>
    </row>
    <row r="524" spans="1:24" ht="156" x14ac:dyDescent="0.2">
      <c r="A524" s="20" t="s">
        <v>1852</v>
      </c>
      <c r="B524" s="20" t="str">
        <f>VLOOKUP(A524, [1]!Table9[#All], 2, FALSE)</f>
        <v>Antirrhinum subcordatum</v>
      </c>
      <c r="C524" s="18" t="str">
        <f>VLOOKUP(A524, [1]!Table9[#All], 13, FALSE)</f>
        <v>gentle, open slopes, often under shrubs</v>
      </c>
      <c r="D524" s="17" t="str">
        <f>IF(ISNUMBER(SEARCH("1",VLOOKUP(A524, [1]!Table9[#All], 4, FALSE))), "Yes", "No")</f>
        <v>Yes</v>
      </c>
      <c r="E524" s="16" t="str">
        <f>VLOOKUP(A524, [1]!Table9[#All], 3, FALSE)</f>
        <v>Plant</v>
      </c>
      <c r="F524" s="15" t="str">
        <f>VLOOKUP(A524, [1]!Table9[#All], 26, FALSE)</f>
        <v>Formula</v>
      </c>
      <c r="G524" s="15" t="str">
        <f>IF(D524="No", "--",VLOOKUP(A524, [1]!Table9[#All], 25, FALSE))</f>
        <v>Work area</v>
      </c>
      <c r="H524" s="14" t="str">
        <f>IF(D524="No", "Not discussed on USFS. ", VLOOKUP(A524, [1]!Table9[#All], 24, FALSE))</f>
        <v>--</v>
      </c>
      <c r="I524" s="14" t="str">
        <f>IF(NOT(ISBLANK(#REF!)),  "Pre-activity Survey Required", "")</f>
        <v>Pre-activity Survey Required</v>
      </c>
      <c r="J524" s="13" t="str">
        <f>IF(D524="No", "Not discussed on USFS. ", _xlfn.CONCAT(A524, " (", VLOOKUP(A524, [1]!Table9[#All], 11, FALSE), "; Habitat description: ", C524, ") - Within 1-mi of a CNDDB/SCE/USFS occurrence record (", VLOOKUP(A524, [1]!Table9[#All], 34, FALSE), "). " ))</f>
        <v xml:space="preserve">dimorphic snapdragon (FSS; CRPR 4.3, Blooming Period: May - Jun; Habitat description: gentle, open slopes, often under shrubs) - Within 1-mi of a CNDDB/SCE/USFS occurrence record (unsuitable habitat). </v>
      </c>
      <c r="K524" s="10" t="str">
        <f>IF(D524="No", "-- ", VLOOKUP(A524, [1]!Table9[#All], 35, FALSE))</f>
        <v>Standard OMP BMPs.</v>
      </c>
      <c r="L524" s="12" t="str">
        <f>IF(D524="No", "--", VLOOKUP(A524, [1]!Table9[#All], 28, FALSE))</f>
        <v>IIB</v>
      </c>
      <c r="M524" s="11" t="str">
        <f>IF(D524="No", "Not discussed on USFS. ", _xlfn.CONCAT(A524, " (", VLOOKUP(A524, [1]!Table9[#All], 11, FALSE), "; Habitat description: ", C524, ") - Within 1-mi of a CNDDB/SCE/USFS occurrence record (", VLOOKUP(A524, [1]!Table9[#All], 27, FALSE), "). " ))</f>
        <v xml:space="preserve">dimorphic snapdragon (FSS; CRPR 4.3, Blooming Period: May - Jun; Habitat description: gentle, open slopes, often under shrubs) - Within 1-mi of a CNDDB/SCE/USFS occurrence record (habitat present). </v>
      </c>
      <c r="N524" s="10" t="str">
        <f>IF(D524="No", "-- ", VLOOKUP(A524, [1]!Table9[#All], 29, FALSE))</f>
        <v xml:space="preserve">BE BMP Plant-1(a)(c-d); 
General Measures and Standard OMP BMPs. </v>
      </c>
      <c r="O524" s="10" t="str">
        <f>IF(D524="No", "--", VLOOKUP(A524, [1]!Table9[#All], 30, FALSE))</f>
        <v xml:space="preserve">Pre-Activity Survey (dimorphic snapdragon): A biological survey is required. 
FSS Plant Avoidance (dimorphic snapdragon): If dimorphic snapdragon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24" s="7" t="str">
        <f>IF(D524="No", "Not discussed on USFS. ", IF(VLOOKUP(A524, [1]!Table9[#All], 31, FALSE)="--", "--",  _xlfn.CONCAT(A524, " (", VLOOKUP(A524, [1]!Table9[#All], 11, FALSE), "; Habitat description: ", C524, ") - Within 1-mi of a CNDDB/SCE/USFS occurrence record (", VLOOKUP(A524, [1]!Table9[#All], 31, FALSE), "). " )))</f>
        <v>--</v>
      </c>
      <c r="Q524" s="6" t="str">
        <f>IF(D524="No", "Not discussed on USFS. ", IF(VLOOKUP(A524, [1]!Table9[#All], 31, FALSE)="--", "--",  VLOOKUP(A524, [1]!Table9[#All], 32, FALSE)))</f>
        <v>--</v>
      </c>
      <c r="R524" s="6" t="str">
        <f>IF(D524="No", "Not discussed on USFS. ", IF(VLOOKUP(A524, [1]!Table9[#All], 31, FALSE)="--", "--", VLOOKUP(A524, [1]!Table9[#All], 33, FALSE)))</f>
        <v>--</v>
      </c>
      <c r="S524" s="9" t="s">
        <v>2</v>
      </c>
      <c r="T524" s="8" t="s">
        <v>2</v>
      </c>
      <c r="U524" s="8" t="s">
        <v>2</v>
      </c>
      <c r="V524" s="7" t="s">
        <v>2</v>
      </c>
      <c r="W524" s="6" t="s">
        <v>2</v>
      </c>
      <c r="X524" s="6" t="s">
        <v>2</v>
      </c>
    </row>
    <row r="525" spans="1:24" ht="64" x14ac:dyDescent="0.2">
      <c r="A525" s="20" t="s">
        <v>1851</v>
      </c>
      <c r="B525" s="20" t="str">
        <f>VLOOKUP(A525, [1]!Table9[#All], 2, FALSE)</f>
        <v>Cardamine pachystigma var. dissectifolia</v>
      </c>
      <c r="C525" s="18" t="str">
        <f>VLOOKUP(A525, [1]!Table9[#All], 13, FALSE)</f>
        <v>generally shaded sites, canyons, woodland</v>
      </c>
      <c r="D525" s="17" t="str">
        <f>IF(ISNUMBER(SEARCH("1",VLOOKUP(A525, [1]!Table9[#All], 4, FALSE))), "Yes", "No")</f>
        <v>No</v>
      </c>
      <c r="E525" s="16" t="str">
        <f>VLOOKUP(A525, [1]!Table9[#All], 3, FALSE)</f>
        <v>Plant</v>
      </c>
      <c r="F525" s="15" t="str">
        <f>VLOOKUP(A525, [1]!Table9[#All], 26, FALSE)</f>
        <v>Formula</v>
      </c>
      <c r="G525" s="15" t="str">
        <f>IF(D525="No", "--",VLOOKUP(A525, [1]!Table9[#All], 25, FALSE))</f>
        <v>--</v>
      </c>
      <c r="H525" s="14" t="str">
        <f>IF(D525="No", "Not discussed on USFS. ", VLOOKUP(A525, [1]!Table9[#All], 24, FALSE))</f>
        <v xml:space="preserve">Not discussed on USFS. </v>
      </c>
      <c r="I525" s="14" t="str">
        <f>IF(NOT(ISBLANK(#REF!)),  "Pre-activity Survey Required", "")</f>
        <v>Pre-activity Survey Required</v>
      </c>
      <c r="J525" s="13" t="str">
        <f>IF(D525="No", "Not discussed on USFS. ", _xlfn.CONCAT(A525, " (", VLOOKUP(A525, [1]!Table9[#All], 11, FALSE), "; Habitat description: ", C525, ") - Within 1-mi of a CNDDB/SCE/USFS occurrence record (", VLOOKUP(A525, [1]!Table9[#All], 34, FALSE), "). " ))</f>
        <v xml:space="preserve">Not discussed on USFS. </v>
      </c>
      <c r="K525" s="10" t="str">
        <f>IF(D525="No", "-- ", VLOOKUP(A525, [1]!Table9[#All], 35, FALSE))</f>
        <v xml:space="preserve">-- </v>
      </c>
      <c r="L525" s="12" t="str">
        <f>IF(D525="No", "--", VLOOKUP(A525, [1]!Table9[#All], 28, FALSE))</f>
        <v>--</v>
      </c>
      <c r="M525" s="11" t="str">
        <f>IF(D525="No", "Not discussed on USFS. ", _xlfn.CONCAT(A525, " (", VLOOKUP(A525, [1]!Table9[#All], 11, FALSE), "; Habitat description: ", C525, ") - Within 1-mi of a CNDDB/SCE/USFS occurrence record (", VLOOKUP(A525, [1]!Table9[#All], 27, FALSE), "). " ))</f>
        <v xml:space="preserve">Not discussed on USFS. </v>
      </c>
      <c r="N525" s="10" t="str">
        <f>IF(D525="No", "-- ", VLOOKUP(A525, [1]!Table9[#All], 29, FALSE))</f>
        <v xml:space="preserve">-- </v>
      </c>
      <c r="O525" s="10" t="str">
        <f>IF(D525="No", "--", VLOOKUP(A525, [1]!Table9[#All], 30, FALSE))</f>
        <v>--</v>
      </c>
      <c r="P525" s="7" t="str">
        <f>IF(D525="No", "Not discussed on USFS. ", IF(VLOOKUP(A525, [1]!Table9[#All], 31, FALSE)="--", "--",  _xlfn.CONCAT(A525, " (", VLOOKUP(A525, [1]!Table9[#All], 11, FALSE), "; Habitat description: ", C525, ") - Within 1-mi of a CNDDB/SCE/USFS occurrence record (", VLOOKUP(A525, [1]!Table9[#All], 31, FALSE), "). " )))</f>
        <v xml:space="preserve">Not discussed on USFS. </v>
      </c>
      <c r="Q525" s="6" t="str">
        <f>IF(D525="No", "Not discussed on USFS. ", IF(VLOOKUP(A525, [1]!Table9[#All], 31, FALSE)="--", "--",  VLOOKUP(A525, [1]!Table9[#All], 32, FALSE)))</f>
        <v xml:space="preserve">Not discussed on USFS. </v>
      </c>
      <c r="R525" s="6" t="str">
        <f>IF(D525="No", "Not discussed on USFS. ", IF(VLOOKUP(A525, [1]!Table9[#All], 31, FALSE)="--", "--", VLOOKUP(A525, [1]!Table9[#All], 33, FALSE)))</f>
        <v xml:space="preserve">Not discussed on USFS. </v>
      </c>
      <c r="S525" s="9" t="s">
        <v>2</v>
      </c>
      <c r="T525" s="8" t="s">
        <v>2</v>
      </c>
      <c r="U525" s="8" t="s">
        <v>2</v>
      </c>
      <c r="V525" s="7" t="s">
        <v>2</v>
      </c>
      <c r="W525" s="6" t="s">
        <v>2</v>
      </c>
      <c r="X525" s="6" t="s">
        <v>2</v>
      </c>
    </row>
    <row r="526" spans="1:24" ht="156" x14ac:dyDescent="0.2">
      <c r="A526" s="20" t="s">
        <v>1850</v>
      </c>
      <c r="B526" s="20" t="str">
        <f>VLOOKUP(A526, [1]!Table9[#All], 2, FALSE)</f>
        <v>Ivesia aperta var. canina</v>
      </c>
      <c r="C526" s="18" t="str">
        <f>VLOOKUP(A526, [1]!Table9[#All], 13, FALSE)</f>
        <v>dry, rocky meadows, generally volcanic soils</v>
      </c>
      <c r="D526" s="17" t="str">
        <f>IF(ISNUMBER(SEARCH("1",VLOOKUP(A526, [1]!Table9[#All], 4, FALSE))), "Yes", "No")</f>
        <v>Yes</v>
      </c>
      <c r="E526" s="16" t="str">
        <f>VLOOKUP(A526, [1]!Table9[#All], 3, FALSE)</f>
        <v>Plant</v>
      </c>
      <c r="F526" s="15" t="str">
        <f>VLOOKUP(A526, [1]!Table9[#All], 26, FALSE)</f>
        <v>Formula</v>
      </c>
      <c r="G526" s="15" t="str">
        <f>IF(D526="No", "--",VLOOKUP(A526, [1]!Table9[#All], 25, FALSE))</f>
        <v>Work area</v>
      </c>
      <c r="H526" s="14" t="str">
        <f>IF(D526="No", "Not discussed on USFS. ", VLOOKUP(A526, [1]!Table9[#All], 24, FALSE))</f>
        <v>--</v>
      </c>
      <c r="I526" s="14" t="str">
        <f>IF(NOT(ISBLANK(#REF!)),  "Pre-activity Survey Required", "")</f>
        <v>Pre-activity Survey Required</v>
      </c>
      <c r="J526" s="13" t="str">
        <f>IF(D526="No", "Not discussed on USFS. ", _xlfn.CONCAT(A526, " (", VLOOKUP(A526, [1]!Table9[#All], 11, FALSE), "; Habitat description: ", C526, ") - Within 1-mi of a CNDDB/SCE/USFS occurrence record (", VLOOKUP(A526, [1]!Table9[#All], 34, FALSE), "). " ))</f>
        <v xml:space="preserve">Dog Valley ivesia (FSS; CRPR 1B.1, Blooming Period: Jun - Aug; Habitat description: dry, rocky meadows, generally volcanic soils) - Within 1-mi of a CNDDB/SCE/USFS occurrence record (unsuitable habitat). </v>
      </c>
      <c r="K526" s="10" t="str">
        <f>IF(D526="No", "-- ", VLOOKUP(A526, [1]!Table9[#All], 35, FALSE))</f>
        <v>Standard OMP BMPs.</v>
      </c>
      <c r="L526" s="12" t="str">
        <f>IF(D526="No", "--", VLOOKUP(A526, [1]!Table9[#All], 28, FALSE))</f>
        <v>IIB</v>
      </c>
      <c r="M526" s="11" t="str">
        <f>IF(D526="No", "Not discussed on USFS. ", _xlfn.CONCAT(A526, " (", VLOOKUP(A526, [1]!Table9[#All], 11, FALSE), "; Habitat description: ", C526, ") - Within 1-mi of a CNDDB/SCE/USFS occurrence record (", VLOOKUP(A526, [1]!Table9[#All], 27, FALSE), "). " ))</f>
        <v xml:space="preserve">Dog Valley ivesia (FSS; CRPR 1B.1, Blooming Period: Jun - Aug; Habitat description: dry, rocky meadows, generally volcanic soils) - Within 1-mi of a CNDDB/SCE/USFS occurrence record (habitat present). </v>
      </c>
      <c r="N526" s="10" t="str">
        <f>IF(D526="No", "-- ", VLOOKUP(A526, [1]!Table9[#All], 29, FALSE))</f>
        <v xml:space="preserve">BE BMP Plant-1(a)(c-d); 
General Measures and Standard OMP BMPs. </v>
      </c>
      <c r="O526" s="10" t="str">
        <f>IF(D526="No", "--", VLOOKUP(A526, [1]!Table9[#All], 30, FALSE))</f>
        <v xml:space="preserve">Pre-Activity Survey (Dog Valley ivesia): A biological survey is required. 
FSS Plant Avoidance (Dog Valley ivesia): If Dog Valley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26" s="7" t="str">
        <f>IF(D526="No", "Not discussed on USFS. ", IF(VLOOKUP(A526, [1]!Table9[#All], 31, FALSE)="--", "--",  _xlfn.CONCAT(A526, " (", VLOOKUP(A526, [1]!Table9[#All], 11, FALSE), "; Habitat description: ", C526, ") - Within 1-mi of a CNDDB/SCE/USFS occurrence record (", VLOOKUP(A526, [1]!Table9[#All], 31, FALSE), "). " )))</f>
        <v>--</v>
      </c>
      <c r="Q526" s="6" t="str">
        <f>IF(D526="No", "Not discussed on USFS. ", IF(VLOOKUP(A526, [1]!Table9[#All], 31, FALSE)="--", "--",  VLOOKUP(A526, [1]!Table9[#All], 32, FALSE)))</f>
        <v>--</v>
      </c>
      <c r="R526" s="6" t="str">
        <f>IF(D526="No", "Not discussed on USFS. ", IF(VLOOKUP(A526, [1]!Table9[#All], 31, FALSE)="--", "--", VLOOKUP(A526, [1]!Table9[#All], 33, FALSE)))</f>
        <v>--</v>
      </c>
      <c r="S526" s="9" t="s">
        <v>2</v>
      </c>
      <c r="T526" s="8" t="s">
        <v>2</v>
      </c>
      <c r="U526" s="8" t="s">
        <v>2</v>
      </c>
      <c r="V526" s="7" t="s">
        <v>2</v>
      </c>
      <c r="W526" s="6" t="s">
        <v>2</v>
      </c>
      <c r="X526" s="6" t="s">
        <v>2</v>
      </c>
    </row>
    <row r="527" spans="1:24" ht="156" x14ac:dyDescent="0.2">
      <c r="A527" s="20" t="s">
        <v>1849</v>
      </c>
      <c r="B527" s="20" t="str">
        <f>VLOOKUP(A527, [1]!Table9[#All], 2, FALSE)</f>
        <v>Eriogonum umbellatum var. torreyanum</v>
      </c>
      <c r="C527" s="18" t="str">
        <f>VLOOKUP(A527, [1]!Table9[#All], 13, FALSE)</f>
        <v>sand or gravel</v>
      </c>
      <c r="D527" s="17" t="str">
        <f>IF(ISNUMBER(SEARCH("1",VLOOKUP(A527, [1]!Table9[#All], 4, FALSE))), "Yes", "No")</f>
        <v>Yes</v>
      </c>
      <c r="E527" s="16" t="str">
        <f>VLOOKUP(A527, [1]!Table9[#All], 3, FALSE)</f>
        <v>Plant</v>
      </c>
      <c r="F527" s="15" t="str">
        <f>VLOOKUP(A527, [1]!Table9[#All], 26, FALSE)</f>
        <v>Formula</v>
      </c>
      <c r="G527" s="15" t="str">
        <f>IF(D527="No", "--",VLOOKUP(A527, [1]!Table9[#All], 25, FALSE))</f>
        <v>Work area</v>
      </c>
      <c r="H527" s="14" t="str">
        <f>IF(D527="No", "Not discussed on USFS. ", VLOOKUP(A527, [1]!Table9[#All], 24, FALSE))</f>
        <v>--</v>
      </c>
      <c r="I527" s="14" t="str">
        <f>IF(NOT(ISBLANK(#REF!)),  "Pre-activity Survey Required", "")</f>
        <v>Pre-activity Survey Required</v>
      </c>
      <c r="J527" s="13" t="str">
        <f>IF(D527="No", "Not discussed on USFS. ", _xlfn.CONCAT(A527, " (", VLOOKUP(A527, [1]!Table9[#All], 11, FALSE), "; Habitat description: ", C527, ") - Within 1-mi of a CNDDB/SCE/USFS occurrence record (", VLOOKUP(A527, [1]!Table9[#All], 34, FALSE), "). " ))</f>
        <v xml:space="preserve">Donner Pass buckwheat (FSS; CRPR 1B.2, Blooming Period: Jul - Sep; Habitat description: sand or gravel) - Within 1-mi of a CNDDB/SCE/USFS occurrence record (unsuitable habitat). </v>
      </c>
      <c r="K527" s="10" t="str">
        <f>IF(D527="No", "-- ", VLOOKUP(A527, [1]!Table9[#All], 35, FALSE))</f>
        <v>Standard OMP BMPs.</v>
      </c>
      <c r="L527" s="12" t="str">
        <f>IF(D527="No", "--", VLOOKUP(A527, [1]!Table9[#All], 28, FALSE))</f>
        <v>IIB</v>
      </c>
      <c r="M527" s="11" t="str">
        <f>IF(D527="No", "Not discussed on USFS. ", _xlfn.CONCAT(A527, " (", VLOOKUP(A527, [1]!Table9[#All], 11, FALSE), "; Habitat description: ", C527, ") - Within 1-mi of a CNDDB/SCE/USFS occurrence record (", VLOOKUP(A527, [1]!Table9[#All], 27, FALSE), "). " ))</f>
        <v xml:space="preserve">Donner Pass buckwheat (FSS; CRPR 1B.2, Blooming Period: Jul - Sep; Habitat description: sand or gravel) - Within 1-mi of a CNDDB/SCE/USFS occurrence record (habitat present). </v>
      </c>
      <c r="N527" s="10" t="str">
        <f>IF(D527="No", "-- ", VLOOKUP(A527, [1]!Table9[#All], 29, FALSE))</f>
        <v xml:space="preserve">BE BMP Plant-1(a)(c-d); 
General Measures and Standard OMP BMPs. </v>
      </c>
      <c r="O527" s="10" t="str">
        <f>IF(D527="No", "--", VLOOKUP(A527, [1]!Table9[#All], 30, FALSE))</f>
        <v xml:space="preserve">Pre-Activity Survey (Donner Pass buckwheat): A biological survey is required. 
FSS Plant Avoidance (Donner Pass buckwheat): If Donner Pass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27" s="7" t="str">
        <f>IF(D527="No", "Not discussed on USFS. ", IF(VLOOKUP(A527, [1]!Table9[#All], 31, FALSE)="--", "--",  _xlfn.CONCAT(A527, " (", VLOOKUP(A527, [1]!Table9[#All], 11, FALSE), "; Habitat description: ", C527, ") - Within 1-mi of a CNDDB/SCE/USFS occurrence record (", VLOOKUP(A527, [1]!Table9[#All], 31, FALSE), "). " )))</f>
        <v>--</v>
      </c>
      <c r="Q527" s="6" t="str">
        <f>IF(D527="No", "Not discussed on USFS. ", IF(VLOOKUP(A527, [1]!Table9[#All], 31, FALSE)="--", "--",  VLOOKUP(A527, [1]!Table9[#All], 32, FALSE)))</f>
        <v>--</v>
      </c>
      <c r="R527" s="6" t="str">
        <f>IF(D527="No", "Not discussed on USFS. ", IF(VLOOKUP(A527, [1]!Table9[#All], 31, FALSE)="--", "--", VLOOKUP(A527, [1]!Table9[#All], 33, FALSE)))</f>
        <v>--</v>
      </c>
      <c r="S527" s="9" t="s">
        <v>2</v>
      </c>
      <c r="T527" s="8" t="s">
        <v>2</v>
      </c>
      <c r="U527" s="8" t="s">
        <v>2</v>
      </c>
      <c r="V527" s="7" t="s">
        <v>2</v>
      </c>
      <c r="W527" s="6" t="s">
        <v>2</v>
      </c>
      <c r="X527" s="6" t="s">
        <v>2</v>
      </c>
    </row>
    <row r="528" spans="1:24" ht="80" x14ac:dyDescent="0.2">
      <c r="A528" s="20" t="s">
        <v>1848</v>
      </c>
      <c r="B528" s="20" t="str">
        <f>VLOOKUP(A528, [1]!Table9[#All], 2, FALSE)</f>
        <v>Streptanthus morrisonii ssp. hirtiflorus</v>
      </c>
      <c r="C528" s="18" t="str">
        <f>VLOOKUP(A528, [1]!Table9[#All], 13, FALSE)</f>
        <v>barrens, chaparral, conifer woodland</v>
      </c>
      <c r="D528" s="17" t="str">
        <f>IF(ISNUMBER(SEARCH("1",VLOOKUP(A528, [1]!Table9[#All], 4, FALSE))), "Yes", "No")</f>
        <v>No</v>
      </c>
      <c r="E528" s="16" t="str">
        <f>VLOOKUP(A528, [1]!Table9[#All], 3, FALSE)</f>
        <v>Plant</v>
      </c>
      <c r="F528" s="15" t="str">
        <f>VLOOKUP(A528, [1]!Table9[#All], 26, FALSE)</f>
        <v>Formula</v>
      </c>
      <c r="G528" s="15" t="str">
        <f>IF(D528="No", "--",VLOOKUP(A528, [1]!Table9[#All], 25, FALSE))</f>
        <v>--</v>
      </c>
      <c r="H528" s="14" t="str">
        <f>IF(D528="No", "Not discussed on USFS. ", VLOOKUP(A528, [1]!Table9[#All], 24, FALSE))</f>
        <v xml:space="preserve">Not discussed on USFS. </v>
      </c>
      <c r="I528" s="14" t="str">
        <f>IF(NOT(ISBLANK(#REF!)),  "Pre-activity Survey Required", "")</f>
        <v>Pre-activity Survey Required</v>
      </c>
      <c r="J528" s="13" t="str">
        <f>IF(D528="No", "Not discussed on USFS. ", _xlfn.CONCAT(A528, " (", VLOOKUP(A528, [1]!Table9[#All], 11, FALSE), "; Habitat description: ", C528, ") - Within 1-mi of a CNDDB/SCE/USFS occurrence record (", VLOOKUP(A528, [1]!Table9[#All], 34, FALSE), "). " ))</f>
        <v xml:space="preserve">Not discussed on USFS. </v>
      </c>
      <c r="K528" s="10" t="str">
        <f>IF(D528="No", "-- ", VLOOKUP(A528, [1]!Table9[#All], 35, FALSE))</f>
        <v xml:space="preserve">-- </v>
      </c>
      <c r="L528" s="12" t="str">
        <f>IF(D528="No", "--", VLOOKUP(A528, [1]!Table9[#All], 28, FALSE))</f>
        <v>--</v>
      </c>
      <c r="M528" s="11" t="str">
        <f>IF(D528="No", "Not discussed on USFS. ", _xlfn.CONCAT(A528, " (", VLOOKUP(A528, [1]!Table9[#All], 11, FALSE), "; Habitat description: ", C528, ") - Within 1-mi of a CNDDB/SCE/USFS occurrence record (", VLOOKUP(A528, [1]!Table9[#All], 27, FALSE), "). " ))</f>
        <v xml:space="preserve">Not discussed on USFS. </v>
      </c>
      <c r="N528" s="10" t="str">
        <f>IF(D528="No", "-- ", VLOOKUP(A528, [1]!Table9[#All], 29, FALSE))</f>
        <v xml:space="preserve">-- </v>
      </c>
      <c r="O528" s="10" t="str">
        <f>IF(D528="No", "--", VLOOKUP(A528, [1]!Table9[#All], 30, FALSE))</f>
        <v>--</v>
      </c>
      <c r="P528" s="7" t="str">
        <f>IF(D528="No", "Not discussed on USFS. ", IF(VLOOKUP(A528, [1]!Table9[#All], 31, FALSE)="--", "--",  _xlfn.CONCAT(A528, " (", VLOOKUP(A528, [1]!Table9[#All], 11, FALSE), "; Habitat description: ", C528, ") - Within 1-mi of a CNDDB/SCE/USFS occurrence record (", VLOOKUP(A528, [1]!Table9[#All], 31, FALSE), "). " )))</f>
        <v xml:space="preserve">Not discussed on USFS. </v>
      </c>
      <c r="Q528" s="6" t="str">
        <f>IF(D528="No", "Not discussed on USFS. ", IF(VLOOKUP(A528, [1]!Table9[#All], 31, FALSE)="--", "--",  VLOOKUP(A528, [1]!Table9[#All], 32, FALSE)))</f>
        <v xml:space="preserve">Not discussed on USFS. </v>
      </c>
      <c r="R528" s="6" t="str">
        <f>IF(D528="No", "Not discussed on USFS. ", IF(VLOOKUP(A528, [1]!Table9[#All], 31, FALSE)="--", "--", VLOOKUP(A528, [1]!Table9[#All], 33, FALSE)))</f>
        <v xml:space="preserve">Not discussed on USFS. </v>
      </c>
      <c r="S528" s="9" t="s">
        <v>2</v>
      </c>
      <c r="T528" s="8" t="s">
        <v>2</v>
      </c>
      <c r="U528" s="8" t="s">
        <v>2</v>
      </c>
      <c r="V528" s="7" t="s">
        <v>2</v>
      </c>
      <c r="W528" s="6" t="s">
        <v>2</v>
      </c>
      <c r="X528" s="6" t="s">
        <v>2</v>
      </c>
    </row>
    <row r="529" spans="1:24" ht="48" x14ac:dyDescent="0.2">
      <c r="A529" s="20" t="s">
        <v>1847</v>
      </c>
      <c r="B529" s="20" t="str">
        <f>VLOOKUP(A529, [1]!Table9[#All], 2, FALSE)</f>
        <v>Allium punctum</v>
      </c>
      <c r="C529" s="18" t="str">
        <f>VLOOKUP(A529, [1]!Table9[#All], 13, FALSE)</f>
        <v>rocky flats</v>
      </c>
      <c r="D529" s="17" t="str">
        <f>IF(ISNUMBER(SEARCH("1",VLOOKUP(A529, [1]!Table9[#All], 4, FALSE))), "Yes", "No")</f>
        <v>No</v>
      </c>
      <c r="E529" s="16" t="str">
        <f>VLOOKUP(A529, [1]!Table9[#All], 3, FALSE)</f>
        <v>Plant</v>
      </c>
      <c r="F529" s="15" t="str">
        <f>VLOOKUP(A529, [1]!Table9[#All], 26, FALSE)</f>
        <v>Formula</v>
      </c>
      <c r="G529" s="15" t="str">
        <f>IF(D529="No", "--",VLOOKUP(A529, [1]!Table9[#All], 25, FALSE))</f>
        <v>--</v>
      </c>
      <c r="H529" s="14" t="str">
        <f>IF(D529="No", "Not discussed on USFS. ", VLOOKUP(A529, [1]!Table9[#All], 24, FALSE))</f>
        <v xml:space="preserve">Not discussed on USFS. </v>
      </c>
      <c r="I529" s="14" t="str">
        <f>IF(NOT(ISBLANK(#REF!)),  "Pre-activity Survey Required", "")</f>
        <v>Pre-activity Survey Required</v>
      </c>
      <c r="J529" s="13" t="str">
        <f>IF(D529="No", "Not discussed on USFS. ", _xlfn.CONCAT(A529, " (", VLOOKUP(A529, [1]!Table9[#All], 11, FALSE), "; Habitat description: ", C529, ") - Within 1-mi of a CNDDB/SCE/USFS occurrence record (", VLOOKUP(A529, [1]!Table9[#All], 34, FALSE), "). " ))</f>
        <v xml:space="preserve">Not discussed on USFS. </v>
      </c>
      <c r="K529" s="10" t="str">
        <f>IF(D529="No", "-- ", VLOOKUP(A529, [1]!Table9[#All], 35, FALSE))</f>
        <v xml:space="preserve">-- </v>
      </c>
      <c r="L529" s="12" t="str">
        <f>IF(D529="No", "--", VLOOKUP(A529, [1]!Table9[#All], 28, FALSE))</f>
        <v>--</v>
      </c>
      <c r="M529" s="11" t="str">
        <f>IF(D529="No", "Not discussed on USFS. ", _xlfn.CONCAT(A529, " (", VLOOKUP(A529, [1]!Table9[#All], 11, FALSE), "; Habitat description: ", C529, ") - Within 1-mi of a CNDDB/SCE/USFS occurrence record (", VLOOKUP(A529, [1]!Table9[#All], 27, FALSE), "). " ))</f>
        <v xml:space="preserve">Not discussed on USFS. </v>
      </c>
      <c r="N529" s="10" t="str">
        <f>IF(D529="No", "-- ", VLOOKUP(A529, [1]!Table9[#All], 29, FALSE))</f>
        <v xml:space="preserve">-- </v>
      </c>
      <c r="O529" s="10" t="str">
        <f>IF(D529="No", "--", VLOOKUP(A529, [1]!Table9[#All], 30, FALSE))</f>
        <v>--</v>
      </c>
      <c r="P529" s="7" t="str">
        <f>IF(D529="No", "Not discussed on USFS. ", IF(VLOOKUP(A529, [1]!Table9[#All], 31, FALSE)="--", "--",  _xlfn.CONCAT(A529, " (", VLOOKUP(A529, [1]!Table9[#All], 11, FALSE), "; Habitat description: ", C529, ") - Within 1-mi of a CNDDB/SCE/USFS occurrence record (", VLOOKUP(A529, [1]!Table9[#All], 31, FALSE), "). " )))</f>
        <v xml:space="preserve">Not discussed on USFS. </v>
      </c>
      <c r="Q529" s="6" t="str">
        <f>IF(D529="No", "Not discussed on USFS. ", IF(VLOOKUP(A529, [1]!Table9[#All], 31, FALSE)="--", "--",  VLOOKUP(A529, [1]!Table9[#All], 32, FALSE)))</f>
        <v xml:space="preserve">Not discussed on USFS. </v>
      </c>
      <c r="R529" s="6" t="str">
        <f>IF(D529="No", "Not discussed on USFS. ", IF(VLOOKUP(A529, [1]!Table9[#All], 31, FALSE)="--", "--", VLOOKUP(A529, [1]!Table9[#All], 33, FALSE)))</f>
        <v xml:space="preserve">Not discussed on USFS. </v>
      </c>
      <c r="S529" s="9" t="s">
        <v>2</v>
      </c>
      <c r="T529" s="8" t="s">
        <v>2</v>
      </c>
      <c r="U529" s="8" t="s">
        <v>2</v>
      </c>
      <c r="V529" s="7" t="s">
        <v>2</v>
      </c>
      <c r="W529" s="6" t="s">
        <v>2</v>
      </c>
      <c r="X529" s="6" t="s">
        <v>2</v>
      </c>
    </row>
    <row r="530" spans="1:24" ht="48" x14ac:dyDescent="0.2">
      <c r="A530" s="20" t="s">
        <v>1846</v>
      </c>
      <c r="B530" s="20" t="str">
        <f>VLOOKUP(A530, [1]!Table9[#All], 2, FALSE)</f>
        <v>Nannopterum auritum</v>
      </c>
      <c r="C530" s="18" t="str">
        <f>VLOOKUP(A530, [1]!Table9[#All], 13, FALSE)</f>
        <v>clusters of trees in or near water</v>
      </c>
      <c r="D530" s="17" t="str">
        <f>IF(ISNUMBER(SEARCH("1",VLOOKUP(A530, [1]!Table9[#All], 4, FALSE))), "Yes", "No")</f>
        <v>No</v>
      </c>
      <c r="E530" s="16" t="str">
        <f>VLOOKUP(A530, [1]!Table9[#All], 3, FALSE)</f>
        <v>Bird</v>
      </c>
      <c r="F530" s="15" t="str">
        <f>VLOOKUP(A530, [1]!Table9[#All], 26, FALSE)</f>
        <v>Formula</v>
      </c>
      <c r="G530" s="15" t="str">
        <f>IF(D530="No", "--",VLOOKUP(A530, [1]!Table9[#All], 25, FALSE))</f>
        <v>--</v>
      </c>
      <c r="H530" s="14" t="str">
        <f>IF(D530="No", "Not discussed on USFS. ", VLOOKUP(A530, [1]!Table9[#All], 24, FALSE))</f>
        <v xml:space="preserve">Not discussed on USFS. </v>
      </c>
      <c r="I530" s="14" t="str">
        <f>IF(NOT(ISBLANK(#REF!)),  "Pre-activity Survey Required", "")</f>
        <v>Pre-activity Survey Required</v>
      </c>
      <c r="J530" s="13" t="str">
        <f>IF(D530="No", "Not discussed on USFS. ", _xlfn.CONCAT(A530, " (", VLOOKUP(A530, [1]!Table9[#All], 11, FALSE), "; Habitat description: ", C530, ") - Within 1-mi of a CNDDB/SCE/USFS occurrence record (", VLOOKUP(A530, [1]!Table9[#All], 34, FALSE), "). " ))</f>
        <v xml:space="preserve">Not discussed on USFS. </v>
      </c>
      <c r="K530" s="10" t="str">
        <f>IF(D530="No", "-- ", VLOOKUP(A530, [1]!Table9[#All], 35, FALSE))</f>
        <v xml:space="preserve">-- </v>
      </c>
      <c r="L530" s="12" t="str">
        <f>IF(D530="No", "--", VLOOKUP(A530, [1]!Table9[#All], 28, FALSE))</f>
        <v>--</v>
      </c>
      <c r="M530" s="11" t="str">
        <f>IF(D530="No", "Not discussed on USFS. ", _xlfn.CONCAT(A530, " (", VLOOKUP(A530, [1]!Table9[#All], 11, FALSE), "; Habitat description: ", C530, ") - Within 1-mi of a CNDDB/SCE/USFS occurrence record (", VLOOKUP(A530, [1]!Table9[#All], 27, FALSE), "). " ))</f>
        <v xml:space="preserve">Not discussed on USFS. </v>
      </c>
      <c r="N530" s="10" t="str">
        <f>IF(D530="No", "-- ", VLOOKUP(A530, [1]!Table9[#All], 29, FALSE))</f>
        <v xml:space="preserve">-- </v>
      </c>
      <c r="O530" s="10" t="str">
        <f>IF(D530="No", "--", VLOOKUP(A530, [1]!Table9[#All], 30, FALSE))</f>
        <v>--</v>
      </c>
      <c r="P530" s="7" t="str">
        <f>IF(D530="No", "Not discussed on USFS. ", IF(VLOOKUP(A530, [1]!Table9[#All], 31, FALSE)="--", "--",  _xlfn.CONCAT(A530, " (", VLOOKUP(A530, [1]!Table9[#All], 11, FALSE), "; Habitat description: ", C530, ") - Within 1-mi of a CNDDB/SCE/USFS occurrence record (", VLOOKUP(A530, [1]!Table9[#All], 31, FALSE), "). " )))</f>
        <v xml:space="preserve">Not discussed on USFS. </v>
      </c>
      <c r="Q530" s="6" t="str">
        <f>IF(D530="No", "Not discussed on USFS. ", IF(VLOOKUP(A530, [1]!Table9[#All], 31, FALSE)="--", "--",  VLOOKUP(A530, [1]!Table9[#All], 32, FALSE)))</f>
        <v xml:space="preserve">Not discussed on USFS. </v>
      </c>
      <c r="R530" s="6" t="str">
        <f>IF(D530="No", "Not discussed on USFS. ", IF(VLOOKUP(A530, [1]!Table9[#All], 31, FALSE)="--", "--", VLOOKUP(A530, [1]!Table9[#All], 33, FALSE)))</f>
        <v xml:space="preserve">Not discussed on USFS. </v>
      </c>
      <c r="S530" s="9" t="s">
        <v>2</v>
      </c>
      <c r="T530" s="8" t="s">
        <v>2</v>
      </c>
      <c r="U530" s="8" t="s">
        <v>2</v>
      </c>
      <c r="V530" s="7" t="s">
        <v>2</v>
      </c>
      <c r="W530" s="6" t="s">
        <v>2</v>
      </c>
      <c r="X530" s="6" t="s">
        <v>2</v>
      </c>
    </row>
    <row r="531" spans="1:24" ht="128" x14ac:dyDescent="0.2">
      <c r="A531" s="20" t="s">
        <v>1845</v>
      </c>
      <c r="B531" s="20" t="str">
        <f>VLOOKUP(A531, [1]!Table9[#All], 2, FALSE)</f>
        <v>Dimeresia howellii</v>
      </c>
      <c r="C531" s="18" t="str">
        <f>VLOOKUP(A531, [1]!Table9[#All], 13, FALSE)</f>
        <v>slopes, outcrops, ridges, stream terraces, and lava flows, with coniferous forest, pinyon-juniper woodland, and sagebrush</v>
      </c>
      <c r="D531" s="17" t="str">
        <f>IF(ISNUMBER(SEARCH("1",VLOOKUP(A531, [1]!Table9[#All], 4, FALSE))), "Yes", "No")</f>
        <v>No</v>
      </c>
      <c r="E531" s="16" t="str">
        <f>VLOOKUP(A531, [1]!Table9[#All], 3, FALSE)</f>
        <v>Plant</v>
      </c>
      <c r="F531" s="15" t="str">
        <f>VLOOKUP(A531, [1]!Table9[#All], 26, FALSE)</f>
        <v>Formula</v>
      </c>
      <c r="G531" s="15" t="str">
        <f>IF(D531="No", "--",VLOOKUP(A531, [1]!Table9[#All], 25, FALSE))</f>
        <v>--</v>
      </c>
      <c r="H531" s="14" t="str">
        <f>IF(D531="No", "Not discussed on USFS. ", VLOOKUP(A531, [1]!Table9[#All], 24, FALSE))</f>
        <v xml:space="preserve">Not discussed on USFS. </v>
      </c>
      <c r="I531" s="14" t="str">
        <f>IF(NOT(ISBLANK(#REF!)),  "Pre-activity Survey Required", "")</f>
        <v>Pre-activity Survey Required</v>
      </c>
      <c r="J531" s="13" t="str">
        <f>IF(D531="No", "Not discussed on USFS. ", _xlfn.CONCAT(A531, " (", VLOOKUP(A531, [1]!Table9[#All], 11, FALSE), "; Habitat description: ", C531, ") - Within 1-mi of a CNDDB/SCE/USFS occurrence record (", VLOOKUP(A531, [1]!Table9[#All], 34, FALSE), "). " ))</f>
        <v xml:space="preserve">Not discussed on USFS. </v>
      </c>
      <c r="K531" s="10" t="str">
        <f>IF(D531="No", "-- ", VLOOKUP(A531, [1]!Table9[#All], 35, FALSE))</f>
        <v xml:space="preserve">-- </v>
      </c>
      <c r="L531" s="12" t="str">
        <f>IF(D531="No", "--", VLOOKUP(A531, [1]!Table9[#All], 28, FALSE))</f>
        <v>--</v>
      </c>
      <c r="M531" s="11" t="str">
        <f>IF(D531="No", "Not discussed on USFS. ", _xlfn.CONCAT(A531, " (", VLOOKUP(A531, [1]!Table9[#All], 11, FALSE), "; Habitat description: ", C531, ") - Within 1-mi of a CNDDB/SCE/USFS occurrence record (", VLOOKUP(A531, [1]!Table9[#All], 27, FALSE), "). " ))</f>
        <v xml:space="preserve">Not discussed on USFS. </v>
      </c>
      <c r="N531" s="10" t="str">
        <f>IF(D531="No", "-- ", VLOOKUP(A531, [1]!Table9[#All], 29, FALSE))</f>
        <v xml:space="preserve">-- </v>
      </c>
      <c r="O531" s="10" t="str">
        <f>IF(D531="No", "--", VLOOKUP(A531, [1]!Table9[#All], 30, FALSE))</f>
        <v>--</v>
      </c>
      <c r="P531" s="7" t="str">
        <f>IF(D531="No", "Not discussed on USFS. ", IF(VLOOKUP(A531, [1]!Table9[#All], 31, FALSE)="--", "--",  _xlfn.CONCAT(A531, " (", VLOOKUP(A531, [1]!Table9[#All], 11, FALSE), "; Habitat description: ", C531, ") - Within 1-mi of a CNDDB/SCE/USFS occurrence record (", VLOOKUP(A531, [1]!Table9[#All], 31, FALSE), "). " )))</f>
        <v xml:space="preserve">Not discussed on USFS. </v>
      </c>
      <c r="Q531" s="6" t="str">
        <f>IF(D531="No", "Not discussed on USFS. ", IF(VLOOKUP(A531, [1]!Table9[#All], 31, FALSE)="--", "--",  VLOOKUP(A531, [1]!Table9[#All], 32, FALSE)))</f>
        <v xml:space="preserve">Not discussed on USFS. </v>
      </c>
      <c r="R531" s="6" t="str">
        <f>IF(D531="No", "Not discussed on USFS. ", IF(VLOOKUP(A531, [1]!Table9[#All], 31, FALSE)="--", "--", VLOOKUP(A531, [1]!Table9[#All], 33, FALSE)))</f>
        <v xml:space="preserve">Not discussed on USFS. </v>
      </c>
      <c r="S531" s="9" t="s">
        <v>2</v>
      </c>
      <c r="T531" s="8" t="s">
        <v>2</v>
      </c>
      <c r="U531" s="8" t="s">
        <v>2</v>
      </c>
      <c r="V531" s="7" t="s">
        <v>2</v>
      </c>
      <c r="W531" s="6" t="s">
        <v>2</v>
      </c>
      <c r="X531" s="6" t="s">
        <v>2</v>
      </c>
    </row>
    <row r="532" spans="1:24" ht="48" x14ac:dyDescent="0.2">
      <c r="A532" s="20" t="s">
        <v>1844</v>
      </c>
      <c r="B532" s="20" t="str">
        <f>VLOOKUP(A532, [1]!Table9[#All], 2, FALSE)</f>
        <v>Johanneshowellia puberula</v>
      </c>
      <c r="C532" s="18" t="str">
        <f>VLOOKUP(A532, [1]!Table9[#All], 13, FALSE)</f>
        <v>sand</v>
      </c>
      <c r="D532" s="17" t="str">
        <f>IF(ISNUMBER(SEARCH("1",VLOOKUP(A532, [1]!Table9[#All], 4, FALSE))), "Yes", "No")</f>
        <v>No</v>
      </c>
      <c r="E532" s="16" t="str">
        <f>VLOOKUP(A532, [1]!Table9[#All], 3, FALSE)</f>
        <v>Plant</v>
      </c>
      <c r="F532" s="15" t="str">
        <f>VLOOKUP(A532, [1]!Table9[#All], 26, FALSE)</f>
        <v>Formula</v>
      </c>
      <c r="G532" s="15" t="str">
        <f>IF(D532="No", "--",VLOOKUP(A532, [1]!Table9[#All], 25, FALSE))</f>
        <v>--</v>
      </c>
      <c r="H532" s="14" t="str">
        <f>IF(D532="No", "Not discussed on USFS. ", VLOOKUP(A532, [1]!Table9[#All], 24, FALSE))</f>
        <v xml:space="preserve">Not discussed on USFS. </v>
      </c>
      <c r="I532" s="14" t="str">
        <f>IF(NOT(ISBLANK(#REF!)),  "Pre-activity Survey Required", "")</f>
        <v>Pre-activity Survey Required</v>
      </c>
      <c r="J532" s="13" t="str">
        <f>IF(D532="No", "Not discussed on USFS. ", _xlfn.CONCAT(A532, " (", VLOOKUP(A532, [1]!Table9[#All], 11, FALSE), "; Habitat description: ", C532, ") - Within 1-mi of a CNDDB/SCE/USFS occurrence record (", VLOOKUP(A532, [1]!Table9[#All], 34, FALSE), "). " ))</f>
        <v xml:space="preserve">Not discussed on USFS. </v>
      </c>
      <c r="K532" s="10" t="str">
        <f>IF(D532="No", "-- ", VLOOKUP(A532, [1]!Table9[#All], 35, FALSE))</f>
        <v xml:space="preserve">-- </v>
      </c>
      <c r="L532" s="12" t="str">
        <f>IF(D532="No", "--", VLOOKUP(A532, [1]!Table9[#All], 28, FALSE))</f>
        <v>--</v>
      </c>
      <c r="M532" s="11" t="str">
        <f>IF(D532="No", "Not discussed on USFS. ", _xlfn.CONCAT(A532, " (", VLOOKUP(A532, [1]!Table9[#All], 11, FALSE), "; Habitat description: ", C532, ") - Within 1-mi of a CNDDB/SCE/USFS occurrence record (", VLOOKUP(A532, [1]!Table9[#All], 27, FALSE), "). " ))</f>
        <v xml:space="preserve">Not discussed on USFS. </v>
      </c>
      <c r="N532" s="10" t="str">
        <f>IF(D532="No", "-- ", VLOOKUP(A532, [1]!Table9[#All], 29, FALSE))</f>
        <v xml:space="preserve">-- </v>
      </c>
      <c r="O532" s="10" t="str">
        <f>IF(D532="No", "--", VLOOKUP(A532, [1]!Table9[#All], 30, FALSE))</f>
        <v>--</v>
      </c>
      <c r="P532" s="7" t="str">
        <f>IF(D532="No", "Not discussed on USFS. ", IF(VLOOKUP(A532, [1]!Table9[#All], 31, FALSE)="--", "--",  _xlfn.CONCAT(A532, " (", VLOOKUP(A532, [1]!Table9[#All], 11, FALSE), "; Habitat description: ", C532, ") - Within 1-mi of a CNDDB/SCE/USFS occurrence record (", VLOOKUP(A532, [1]!Table9[#All], 31, FALSE), "). " )))</f>
        <v xml:space="preserve">Not discussed on USFS. </v>
      </c>
      <c r="Q532" s="6" t="str">
        <f>IF(D532="No", "Not discussed on USFS. ", IF(VLOOKUP(A532, [1]!Table9[#All], 31, FALSE)="--", "--",  VLOOKUP(A532, [1]!Table9[#All], 32, FALSE)))</f>
        <v xml:space="preserve">Not discussed on USFS. </v>
      </c>
      <c r="R532" s="6" t="str">
        <f>IF(D532="No", "Not discussed on USFS. ", IF(VLOOKUP(A532, [1]!Table9[#All], 31, FALSE)="--", "--", VLOOKUP(A532, [1]!Table9[#All], 33, FALSE)))</f>
        <v xml:space="preserve">Not discussed on USFS. </v>
      </c>
      <c r="S532" s="9" t="s">
        <v>2</v>
      </c>
      <c r="T532" s="8" t="s">
        <v>2</v>
      </c>
      <c r="U532" s="8" t="s">
        <v>2</v>
      </c>
      <c r="V532" s="7" t="s">
        <v>2</v>
      </c>
      <c r="W532" s="6" t="s">
        <v>2</v>
      </c>
      <c r="X532" s="6" t="s">
        <v>2</v>
      </c>
    </row>
    <row r="533" spans="1:24" ht="48" x14ac:dyDescent="0.2">
      <c r="A533" s="20" t="s">
        <v>1843</v>
      </c>
      <c r="B533" s="20" t="str">
        <f>VLOOKUP(A533, [1]!Table9[#All], 2, FALSE)</f>
        <v>Hedeoma drummondii</v>
      </c>
      <c r="C533" s="18" t="str">
        <f>VLOOKUP(A533, [1]!Table9[#All], 13, FALSE)</f>
        <v>rocky, gravelly soils</v>
      </c>
      <c r="D533" s="17" t="str">
        <f>IF(ISNUMBER(SEARCH("1",VLOOKUP(A533, [1]!Table9[#All], 4, FALSE))), "Yes", "No")</f>
        <v>No</v>
      </c>
      <c r="E533" s="16" t="str">
        <f>VLOOKUP(A533, [1]!Table9[#All], 3, FALSE)</f>
        <v>Plant</v>
      </c>
      <c r="F533" s="15" t="str">
        <f>VLOOKUP(A533, [1]!Table9[#All], 26, FALSE)</f>
        <v>Formula</v>
      </c>
      <c r="G533" s="15" t="str">
        <f>IF(D533="No", "--",VLOOKUP(A533, [1]!Table9[#All], 25, FALSE))</f>
        <v>--</v>
      </c>
      <c r="H533" s="14" t="str">
        <f>IF(D533="No", "Not discussed on USFS. ", VLOOKUP(A533, [1]!Table9[#All], 24, FALSE))</f>
        <v xml:space="preserve">Not discussed on USFS. </v>
      </c>
      <c r="I533" s="14" t="str">
        <f>IF(NOT(ISBLANK(#REF!)),  "Pre-activity Survey Required", "")</f>
        <v>Pre-activity Survey Required</v>
      </c>
      <c r="J533" s="13" t="str">
        <f>IF(D533="No", "Not discussed on USFS. ", _xlfn.CONCAT(A533, " (", VLOOKUP(A533, [1]!Table9[#All], 11, FALSE), "; Habitat description: ", C533, ") - Within 1-mi of a CNDDB/SCE/USFS occurrence record (", VLOOKUP(A533, [1]!Table9[#All], 34, FALSE), "). " ))</f>
        <v xml:space="preserve">Not discussed on USFS. </v>
      </c>
      <c r="K533" s="10" t="str">
        <f>IF(D533="No", "-- ", VLOOKUP(A533, [1]!Table9[#All], 35, FALSE))</f>
        <v xml:space="preserve">-- </v>
      </c>
      <c r="L533" s="12" t="str">
        <f>IF(D533="No", "--", VLOOKUP(A533, [1]!Table9[#All], 28, FALSE))</f>
        <v>--</v>
      </c>
      <c r="M533" s="11" t="str">
        <f>IF(D533="No", "Not discussed on USFS. ", _xlfn.CONCAT(A533, " (", VLOOKUP(A533, [1]!Table9[#All], 11, FALSE), "; Habitat description: ", C533, ") - Within 1-mi of a CNDDB/SCE/USFS occurrence record (", VLOOKUP(A533, [1]!Table9[#All], 27, FALSE), "). " ))</f>
        <v xml:space="preserve">Not discussed on USFS. </v>
      </c>
      <c r="N533" s="10" t="str">
        <f>IF(D533="No", "-- ", VLOOKUP(A533, [1]!Table9[#All], 29, FALSE))</f>
        <v xml:space="preserve">-- </v>
      </c>
      <c r="O533" s="10" t="str">
        <f>IF(D533="No", "--", VLOOKUP(A533, [1]!Table9[#All], 30, FALSE))</f>
        <v>--</v>
      </c>
      <c r="P533" s="7" t="str">
        <f>IF(D533="No", "Not discussed on USFS. ", IF(VLOOKUP(A533, [1]!Table9[#All], 31, FALSE)="--", "--",  _xlfn.CONCAT(A533, " (", VLOOKUP(A533, [1]!Table9[#All], 11, FALSE), "; Habitat description: ", C533, ") - Within 1-mi of a CNDDB/SCE/USFS occurrence record (", VLOOKUP(A533, [1]!Table9[#All], 31, FALSE), "). " )))</f>
        <v xml:space="preserve">Not discussed on USFS. </v>
      </c>
      <c r="Q533" s="6" t="str">
        <f>IF(D533="No", "Not discussed on USFS. ", IF(VLOOKUP(A533, [1]!Table9[#All], 31, FALSE)="--", "--",  VLOOKUP(A533, [1]!Table9[#All], 32, FALSE)))</f>
        <v xml:space="preserve">Not discussed on USFS. </v>
      </c>
      <c r="R533" s="6" t="str">
        <f>IF(D533="No", "Not discussed on USFS. ", IF(VLOOKUP(A533, [1]!Table9[#All], 31, FALSE)="--", "--", VLOOKUP(A533, [1]!Table9[#All], 33, FALSE)))</f>
        <v xml:space="preserve">Not discussed on USFS. </v>
      </c>
      <c r="S533" s="9" t="s">
        <v>2</v>
      </c>
      <c r="T533" s="8" t="s">
        <v>2</v>
      </c>
      <c r="U533" s="8" t="s">
        <v>2</v>
      </c>
      <c r="V533" s="7" t="s">
        <v>2</v>
      </c>
      <c r="W533" s="6" t="s">
        <v>2</v>
      </c>
      <c r="X533" s="6" t="s">
        <v>2</v>
      </c>
    </row>
    <row r="534" spans="1:24" ht="156" x14ac:dyDescent="0.2">
      <c r="A534" s="20" t="s">
        <v>1842</v>
      </c>
      <c r="B534" s="20" t="str">
        <f>VLOOKUP(A534, [1]!Table9[#All], 2, FALSE)</f>
        <v>Hesperolinon drymarioides</v>
      </c>
      <c r="C534" s="18" t="str">
        <f>VLOOKUP(A534, [1]!Table9[#All], 13, FALSE)</f>
        <v>chaparral or woodland</v>
      </c>
      <c r="D534" s="17" t="str">
        <f>IF(ISNUMBER(SEARCH("1",VLOOKUP(A534, [1]!Table9[#All], 4, FALSE))), "Yes", "No")</f>
        <v>Yes</v>
      </c>
      <c r="E534" s="16" t="str">
        <f>VLOOKUP(A534, [1]!Table9[#All], 3, FALSE)</f>
        <v>Plant</v>
      </c>
      <c r="F534" s="15" t="str">
        <f>VLOOKUP(A534, [1]!Table9[#All], 26, FALSE)</f>
        <v>Formula</v>
      </c>
      <c r="G534" s="15" t="str">
        <f>IF(D534="No", "--",VLOOKUP(A534, [1]!Table9[#All], 25, FALSE))</f>
        <v>Work area</v>
      </c>
      <c r="H534" s="14" t="str">
        <f>IF(D534="No", "Not discussed on USFS. ", VLOOKUP(A534, [1]!Table9[#All], 24, FALSE))</f>
        <v>--</v>
      </c>
      <c r="I534" s="14" t="str">
        <f>IF(NOT(ISBLANK(#REF!)),  "Pre-activity Survey Required", "")</f>
        <v>Pre-activity Survey Required</v>
      </c>
      <c r="J534" s="13" t="str">
        <f>IF(D534="No", "Not discussed on USFS. ", _xlfn.CONCAT(A534, " (", VLOOKUP(A534, [1]!Table9[#All], 11, FALSE), "; Habitat description: ", C534, ") - Within 1-mi of a CNDDB/SCE/USFS occurrence record (", VLOOKUP(A534, [1]!Table9[#All], 34, FALSE), "). " ))</f>
        <v xml:space="preserve">drymaria-like western flax (FSS; BLM:S; CRPR 1B.2, Blooming Period: May - Jul; Habitat description: chaparral or woodland) - Within 1-mi of a CNDDB/SCE/USFS occurrence record (unsuitable habitat). </v>
      </c>
      <c r="K534" s="10" t="str">
        <f>IF(D534="No", "-- ", VLOOKUP(A534, [1]!Table9[#All], 35, FALSE))</f>
        <v>Standard OMP BMPs.</v>
      </c>
      <c r="L534" s="12" t="str">
        <f>IF(D534="No", "--", VLOOKUP(A534, [1]!Table9[#All], 28, FALSE))</f>
        <v>IIB</v>
      </c>
      <c r="M534" s="11" t="str">
        <f>IF(D534="No", "Not discussed on USFS. ", _xlfn.CONCAT(A534, " (", VLOOKUP(A534, [1]!Table9[#All], 11, FALSE), "; Habitat description: ", C534, ") - Within 1-mi of a CNDDB/SCE/USFS occurrence record (", VLOOKUP(A534, [1]!Table9[#All], 27, FALSE), "). " ))</f>
        <v xml:space="preserve">drymaria-like western flax (FSS; BLM:S; CRPR 1B.2, Blooming Period: May - Jul; Habitat description: chaparral or woodland) - Within 1-mi of a CNDDB/SCE/USFS occurrence record (habitat present). </v>
      </c>
      <c r="N534" s="10" t="str">
        <f>IF(D534="No", "-- ", VLOOKUP(A534, [1]!Table9[#All], 29, FALSE))</f>
        <v xml:space="preserve">BE BMP Plant-1(a)(c-d); 
General Measures and Standard OMP BMPs. </v>
      </c>
      <c r="O534" s="10" t="str">
        <f>IF(D534="No", "--", VLOOKUP(A534, [1]!Table9[#All], 30, FALSE))</f>
        <v xml:space="preserve">Pre-Activity Survey (drymaria-like western flax): A biological survey is required. 
FSS Plant Avoidance (drymaria-like western flax): If drymaria-like western flax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34" s="7" t="str">
        <f>IF(D534="No", "Not discussed on USFS. ", IF(VLOOKUP(A534, [1]!Table9[#All], 31, FALSE)="--", "--",  _xlfn.CONCAT(A534, " (", VLOOKUP(A534, [1]!Table9[#All], 11, FALSE), "; Habitat description: ", C534, ") - Within 1-mi of a CNDDB/SCE/USFS occurrence record (", VLOOKUP(A534, [1]!Table9[#All], 31, FALSE), "). " )))</f>
        <v>--</v>
      </c>
      <c r="Q534" s="6" t="str">
        <f>IF(D534="No", "Not discussed on USFS. ", IF(VLOOKUP(A534, [1]!Table9[#All], 31, FALSE)="--", "--",  VLOOKUP(A534, [1]!Table9[#All], 32, FALSE)))</f>
        <v>--</v>
      </c>
      <c r="R534" s="6" t="str">
        <f>IF(D534="No", "Not discussed on USFS. ", IF(VLOOKUP(A534, [1]!Table9[#All], 31, FALSE)="--", "--", VLOOKUP(A534, [1]!Table9[#All], 33, FALSE)))</f>
        <v>--</v>
      </c>
      <c r="S534" s="9" t="s">
        <v>2</v>
      </c>
      <c r="T534" s="8" t="s">
        <v>2</v>
      </c>
      <c r="U534" s="8" t="s">
        <v>2</v>
      </c>
      <c r="V534" s="7" t="s">
        <v>2</v>
      </c>
      <c r="W534" s="6" t="s">
        <v>2</v>
      </c>
      <c r="X534" s="6" t="s">
        <v>2</v>
      </c>
    </row>
    <row r="535" spans="1:24" ht="156" x14ac:dyDescent="0.2">
      <c r="A535" s="20" t="s">
        <v>1841</v>
      </c>
      <c r="B535" s="20" t="str">
        <f>VLOOKUP(A535, [1]!Table9[#All], 2, FALSE)</f>
        <v>Lathyrus sulphureus var. argillaceus</v>
      </c>
      <c r="C535" s="18" t="str">
        <f>VLOOKUP(A535, [1]!Table9[#All], 13, FALSE)</f>
        <v>foothill woodland to conifer forest</v>
      </c>
      <c r="D535" s="17" t="str">
        <f>IF(ISNUMBER(SEARCH("1",VLOOKUP(A535, [1]!Table9[#All], 4, FALSE))), "Yes", "No")</f>
        <v>Yes</v>
      </c>
      <c r="E535" s="16" t="str">
        <f>VLOOKUP(A535, [1]!Table9[#All], 3, FALSE)</f>
        <v>Plant</v>
      </c>
      <c r="F535" s="15" t="str">
        <f>VLOOKUP(A535, [1]!Table9[#All], 26, FALSE)</f>
        <v>Formula</v>
      </c>
      <c r="G535" s="15" t="str">
        <f>IF(D535="No", "--",VLOOKUP(A535, [1]!Table9[#All], 25, FALSE))</f>
        <v>Work area</v>
      </c>
      <c r="H535" s="14" t="str">
        <f>IF(D535="No", "Not discussed on USFS. ", VLOOKUP(A535, [1]!Table9[#All], 24, FALSE))</f>
        <v xml:space="preserve">Only discussed in INF, if reviewing INF apply same RPM's and language as other CRPR 1/2 plant receive. </v>
      </c>
      <c r="I535" s="14" t="str">
        <f>IF(NOT(ISBLANK(#REF!)),  "Pre-activity Survey Required", "")</f>
        <v>Pre-activity Survey Required</v>
      </c>
      <c r="J535" s="13" t="str">
        <f>IF(D535="No", "Not discussed on USFS. ", _xlfn.CONCAT(A535, " (", VLOOKUP(A535, [1]!Table9[#All], 11, FALSE), "; Habitat description: ", C535, ") - Within 1-mi of a CNDDB/SCE/USFS occurrence record (", VLOOKUP(A535, [1]!Table9[#All], 34, FALSE), "). " ))</f>
        <v xml:space="preserve">dubious pea (INF:SCC; CRPR 3, Blooming Period: Apr - Jul; Habitat description: foothill woodland to conifer forest) - Within 1-mi of a CNDDB/SCE/USFS occurrence record (unsuitable habitat). </v>
      </c>
      <c r="K535" s="10" t="str">
        <f>IF(D535="No", "-- ", VLOOKUP(A535, [1]!Table9[#All], 35, FALSE))</f>
        <v>Standard OMP BMPs.</v>
      </c>
      <c r="L535" s="12" t="str">
        <f>IF(D535="No", "--", VLOOKUP(A535, [1]!Table9[#All], 28, FALSE))</f>
        <v>IIB</v>
      </c>
      <c r="M535" s="11" t="str">
        <f>IF(D535="No", "Not discussed on USFS. ", _xlfn.CONCAT(A535, " (", VLOOKUP(A535, [1]!Table9[#All], 11, FALSE), "; Habitat description: ", C535, ") - Within 1-mi of a CNDDB/SCE/USFS occurrence record (", VLOOKUP(A535, [1]!Table9[#All], 27, FALSE), "). " ))</f>
        <v xml:space="preserve">dubious pea (INF:SCC; CRPR 3, Blooming Period: Apr - Jul; Habitat description: foothill woodland to conifer forest) - Within 1-mi of a CNDDB/SCE/USFS occurrence record (habitat present). </v>
      </c>
      <c r="N535" s="10" t="str">
        <f>IF(D535="No", "-- ", VLOOKUP(A535, [1]!Table9[#All], 29, FALSE))</f>
        <v xml:space="preserve">BE BMP Plant-1(a)(c-d); 
General Measures and Standard OMP BMPs. </v>
      </c>
      <c r="O535" s="10" t="str">
        <f>IF(D535="No", "--", VLOOKUP(A535, [1]!Table9[#All], 30, FALSE))</f>
        <v xml:space="preserve">Pre-Activity Survey (dubious pea): A biological survey is required. 
FSS Plant Avoidance (dubious pea): If dubious pea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35" s="7" t="str">
        <f>IF(D535="No", "Not discussed on USFS. ", IF(VLOOKUP(A535, [1]!Table9[#All], 31, FALSE)="--", "--",  _xlfn.CONCAT(A535, " (", VLOOKUP(A535, [1]!Table9[#All], 11, FALSE), "; Habitat description: ", C535, ") - Within 1-mi of a CNDDB/SCE/USFS occurrence record (", VLOOKUP(A535, [1]!Table9[#All], 31, FALSE), "). " )))</f>
        <v>--</v>
      </c>
      <c r="Q535" s="6" t="str">
        <f>IF(D535="No", "Not discussed on USFS. ", IF(VLOOKUP(A535, [1]!Table9[#All], 31, FALSE)="--", "--",  VLOOKUP(A535, [1]!Table9[#All], 32, FALSE)))</f>
        <v>--</v>
      </c>
      <c r="R535" s="6" t="str">
        <f>IF(D535="No", "Not discussed on USFS. ", IF(VLOOKUP(A535, [1]!Table9[#All], 31, FALSE)="--", "--", VLOOKUP(A535, [1]!Table9[#All], 33, FALSE)))</f>
        <v>--</v>
      </c>
      <c r="S535" s="9" t="s">
        <v>2</v>
      </c>
      <c r="T535" s="8" t="s">
        <v>2</v>
      </c>
      <c r="U535" s="8" t="s">
        <v>2</v>
      </c>
      <c r="V535" s="7" t="s">
        <v>2</v>
      </c>
      <c r="W535" s="6" t="s">
        <v>2</v>
      </c>
      <c r="X535" s="6" t="s">
        <v>2</v>
      </c>
    </row>
    <row r="536" spans="1:24" ht="144" x14ac:dyDescent="0.2">
      <c r="A536" s="20" t="s">
        <v>1840</v>
      </c>
      <c r="B536" s="20" t="str">
        <f>VLOOKUP(A536, [1]!Table9[#All], 2, FALSE)</f>
        <v>Pedicularis dudleyi</v>
      </c>
      <c r="C536" s="18" t="str">
        <f>VLOOKUP(A536, [1]!Table9[#All], 13, FALSE)</f>
        <v>coastal chaparral and forest</v>
      </c>
      <c r="D536" s="17" t="str">
        <f>IF(ISNUMBER(SEARCH("1",VLOOKUP(A536, [1]!Table9[#All], 4, FALSE))), "Yes", "No")</f>
        <v>Yes</v>
      </c>
      <c r="E536" s="16" t="str">
        <f>VLOOKUP(A536, [1]!Table9[#All], 3, FALSE)</f>
        <v>Plant</v>
      </c>
      <c r="F536" s="15" t="str">
        <f>VLOOKUP(A536, [1]!Table9[#All], 26, FALSE)</f>
        <v>Formula</v>
      </c>
      <c r="G536" s="15" t="str">
        <f>IF(D536="No", "--",VLOOKUP(A536, [1]!Table9[#All], 25, FALSE))</f>
        <v>Work area</v>
      </c>
      <c r="H536" s="14" t="str">
        <f>IF(D536="No", "Not discussed on USFS. ", VLOOKUP(A536, [1]!Table9[#All], 24, FALSE))</f>
        <v>--</v>
      </c>
      <c r="I536" s="14" t="str">
        <f>IF(NOT(ISBLANK(#REF!)),  "Pre-activity Survey Required", "")</f>
        <v>Pre-activity Survey Required</v>
      </c>
      <c r="J536" s="13" t="str">
        <f>IF(D536="No", "Not discussed on USFS. ", _xlfn.CONCAT(A536, " (", VLOOKUP(A536, [1]!Table9[#All], 11, FALSE), "; Habitat description: ", C536, ") - Within 1-mi of a CNDDB/SCE/USFS occurrence record (", VLOOKUP(A536, [1]!Table9[#All], 34, FALSE), "). " ))</f>
        <v xml:space="preserve">Dudley's lousewort (SR; FSS; CRPR 1B.2, Blooming Period: Mar - Jun; Habitat description: coastal chaparral and forest) - Within 1-mi of a CNDDB/SCE/USFS occurrence record (unsuitable habitat). </v>
      </c>
      <c r="K536" s="10" t="str">
        <f>IF(D536="No", "-- ", VLOOKUP(A536, [1]!Table9[#All], 35, FALSE))</f>
        <v>Standard OMP BMPs.</v>
      </c>
      <c r="L536" s="12" t="str">
        <f>IF(D536="No", "--", VLOOKUP(A536, [1]!Table9[#All], 28, FALSE))</f>
        <v>IIB</v>
      </c>
      <c r="M536" s="11" t="str">
        <f>IF(D536="No", "Not discussed on USFS. ", _xlfn.CONCAT(A536, " (", VLOOKUP(A536, [1]!Table9[#All], 11, FALSE), "; Habitat description: ", C536, ") - Within 1-mi of a CNDDB/SCE/USFS occurrence record (", VLOOKUP(A536, [1]!Table9[#All], 27, FALSE), "). " ))</f>
        <v xml:space="preserve">Dudley's lousewort (SR; FSS; CRPR 1B.2, Blooming Period: Mar - Jun; Habitat description: coastal chaparral and forest) - Within 1-mi of a CNDDB/SCE/USFS occurrence record (habitat present). </v>
      </c>
      <c r="N536" s="10" t="str">
        <f>IF(D536="No", "-- ", VLOOKUP(A536, [1]!Table9[#All], 29, FALSE))</f>
        <v xml:space="preserve">BE BMP Plant-1(a); 
General Measures and Standard OMP BMPs. </v>
      </c>
      <c r="O536" s="10" t="str">
        <f>IF(D536="No", "--", VLOOKUP(A536, [1]!Table9[#All], 30, FALSE))</f>
        <v xml:space="preserve">Pre-Activity Survey (Dudley's lousewort): A biological survey is required. 
State Threatened Plant Avoidance (Dudley's lousewort): If Dudley's lousewortis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536" s="7" t="str">
        <f>IF(D536="No", "Not discussed on USFS. ", IF(VLOOKUP(A536, [1]!Table9[#All], 31, FALSE)="--", "--",  _xlfn.CONCAT(A536, " (", VLOOKUP(A536, [1]!Table9[#All], 11, FALSE), "; Habitat description: ", C536, ") - Within 1-mi of a CNDDB/SCE/USFS occurrence record (", VLOOKUP(A536, [1]!Table9[#All], 31, FALSE), "). " )))</f>
        <v>--</v>
      </c>
      <c r="Q536" s="6" t="str">
        <f>IF(D536="No", "Not discussed on USFS. ", IF(VLOOKUP(A536, [1]!Table9[#All], 31, FALSE)="--", "--",  VLOOKUP(A536, [1]!Table9[#All], 32, FALSE)))</f>
        <v>--</v>
      </c>
      <c r="R536" s="6" t="str">
        <f>IF(D536="No", "Not discussed on USFS. ", IF(VLOOKUP(A536, [1]!Table9[#All], 31, FALSE)="--", "--", VLOOKUP(A536, [1]!Table9[#All], 33, FALSE)))</f>
        <v>--</v>
      </c>
      <c r="S536" s="9" t="s">
        <v>2</v>
      </c>
      <c r="T536" s="8" t="s">
        <v>2</v>
      </c>
      <c r="U536" s="8" t="s">
        <v>2</v>
      </c>
      <c r="V536" s="7" t="s">
        <v>2</v>
      </c>
      <c r="W536" s="6" t="s">
        <v>2</v>
      </c>
      <c r="X536" s="6" t="s">
        <v>2</v>
      </c>
    </row>
    <row r="537" spans="1:24" ht="48" x14ac:dyDescent="0.2">
      <c r="A537" s="20" t="s">
        <v>1839</v>
      </c>
      <c r="B537" s="20" t="str">
        <f>VLOOKUP(A537, [1]!Table9[#All], 2, FALSE)</f>
        <v>Juncus dudleyi</v>
      </c>
      <c r="C537" s="18" t="str">
        <f>VLOOKUP(A537, [1]!Table9[#All], 13, FALSE)</f>
        <v>wet areas in montane conifer forest</v>
      </c>
      <c r="D537" s="17" t="str">
        <f>IF(ISNUMBER(SEARCH("1",VLOOKUP(A537, [1]!Table9[#All], 4, FALSE))), "Yes", "No")</f>
        <v>No</v>
      </c>
      <c r="E537" s="16" t="str">
        <f>VLOOKUP(A537, [1]!Table9[#All], 3, FALSE)</f>
        <v>Plant</v>
      </c>
      <c r="F537" s="15" t="str">
        <f>VLOOKUP(A537, [1]!Table9[#All], 26, FALSE)</f>
        <v>Formula</v>
      </c>
      <c r="G537" s="15" t="str">
        <f>IF(D537="No", "--",VLOOKUP(A537, [1]!Table9[#All], 25, FALSE))</f>
        <v>--</v>
      </c>
      <c r="H537" s="14" t="str">
        <f>IF(D537="No", "Not discussed on USFS. ", VLOOKUP(A537, [1]!Table9[#All], 24, FALSE))</f>
        <v xml:space="preserve">Not discussed on USFS. </v>
      </c>
      <c r="I537" s="14" t="str">
        <f>IF(NOT(ISBLANK(#REF!)),  "Pre-activity Survey Required", "")</f>
        <v>Pre-activity Survey Required</v>
      </c>
      <c r="J537" s="13" t="str">
        <f>IF(D537="No", "Not discussed on USFS. ", _xlfn.CONCAT(A537, " (", VLOOKUP(A537, [1]!Table9[#All], 11, FALSE), "; Habitat description: ", C537, ") - Within 1-mi of a CNDDB/SCE/USFS occurrence record (", VLOOKUP(A537, [1]!Table9[#All], 34, FALSE), "). " ))</f>
        <v xml:space="preserve">Not discussed on USFS. </v>
      </c>
      <c r="K537" s="10" t="str">
        <f>IF(D537="No", "-- ", VLOOKUP(A537, [1]!Table9[#All], 35, FALSE))</f>
        <v xml:space="preserve">-- </v>
      </c>
      <c r="L537" s="12" t="str">
        <f>IF(D537="No", "--", VLOOKUP(A537, [1]!Table9[#All], 28, FALSE))</f>
        <v>--</v>
      </c>
      <c r="M537" s="11" t="str">
        <f>IF(D537="No", "Not discussed on USFS. ", _xlfn.CONCAT(A537, " (", VLOOKUP(A537, [1]!Table9[#All], 11, FALSE), "; Habitat description: ", C537, ") - Within 1-mi of a CNDDB/SCE/USFS occurrence record (", VLOOKUP(A537, [1]!Table9[#All], 27, FALSE), "). " ))</f>
        <v xml:space="preserve">Not discussed on USFS. </v>
      </c>
      <c r="N537" s="10" t="str">
        <f>IF(D537="No", "-- ", VLOOKUP(A537, [1]!Table9[#All], 29, FALSE))</f>
        <v xml:space="preserve">-- </v>
      </c>
      <c r="O537" s="10" t="str">
        <f>IF(D537="No", "--", VLOOKUP(A537, [1]!Table9[#All], 30, FALSE))</f>
        <v>--</v>
      </c>
      <c r="P537" s="7" t="str">
        <f>IF(D537="No", "Not discussed on USFS. ", IF(VLOOKUP(A537, [1]!Table9[#All], 31, FALSE)="--", "--",  _xlfn.CONCAT(A537, " (", VLOOKUP(A537, [1]!Table9[#All], 11, FALSE), "; Habitat description: ", C537, ") - Within 1-mi of a CNDDB/SCE/USFS occurrence record (", VLOOKUP(A537, [1]!Table9[#All], 31, FALSE), "). " )))</f>
        <v xml:space="preserve">Not discussed on USFS. </v>
      </c>
      <c r="Q537" s="6" t="str">
        <f>IF(D537="No", "Not discussed on USFS. ", IF(VLOOKUP(A537, [1]!Table9[#All], 31, FALSE)="--", "--",  VLOOKUP(A537, [1]!Table9[#All], 32, FALSE)))</f>
        <v xml:space="preserve">Not discussed on USFS. </v>
      </c>
      <c r="R537" s="6" t="str">
        <f>IF(D537="No", "Not discussed on USFS. ", IF(VLOOKUP(A537, [1]!Table9[#All], 31, FALSE)="--", "--", VLOOKUP(A537, [1]!Table9[#All], 33, FALSE)))</f>
        <v xml:space="preserve">Not discussed on USFS. </v>
      </c>
      <c r="S537" s="9" t="s">
        <v>2</v>
      </c>
      <c r="T537" s="8" t="s">
        <v>2</v>
      </c>
      <c r="U537" s="8" t="s">
        <v>2</v>
      </c>
      <c r="V537" s="7" t="s">
        <v>2</v>
      </c>
      <c r="W537" s="6" t="s">
        <v>2</v>
      </c>
      <c r="X537" s="6" t="s">
        <v>2</v>
      </c>
    </row>
    <row r="538" spans="1:24" ht="48" x14ac:dyDescent="0.2">
      <c r="A538" s="20" t="s">
        <v>1838</v>
      </c>
      <c r="B538" s="20" t="str">
        <f>VLOOKUP(A538, [1]!Table9[#All], 2, FALSE)</f>
        <v>Eriogonum nutans var. nutans</v>
      </c>
      <c r="C538" s="18" t="str">
        <f>VLOOKUP(A538, [1]!Table9[#All], 13, FALSE)</f>
        <v>sand</v>
      </c>
      <c r="D538" s="17" t="str">
        <f>IF(ISNUMBER(SEARCH("1",VLOOKUP(A538, [1]!Table9[#All], 4, FALSE))), "Yes", "No")</f>
        <v>No</v>
      </c>
      <c r="E538" s="16" t="str">
        <f>VLOOKUP(A538, [1]!Table9[#All], 3, FALSE)</f>
        <v>Plant</v>
      </c>
      <c r="F538" s="15" t="str">
        <f>VLOOKUP(A538, [1]!Table9[#All], 26, FALSE)</f>
        <v>Formula</v>
      </c>
      <c r="G538" s="15" t="str">
        <f>IF(D538="No", "--",VLOOKUP(A538, [1]!Table9[#All], 25, FALSE))</f>
        <v>--</v>
      </c>
      <c r="H538" s="14" t="str">
        <f>IF(D538="No", "Not discussed on USFS. ", VLOOKUP(A538, [1]!Table9[#All], 24, FALSE))</f>
        <v xml:space="preserve">Not discussed on USFS. </v>
      </c>
      <c r="I538" s="14" t="str">
        <f>IF(NOT(ISBLANK(#REF!)),  "Pre-activity Survey Required", "")</f>
        <v>Pre-activity Survey Required</v>
      </c>
      <c r="J538" s="13" t="str">
        <f>IF(D538="No", "Not discussed on USFS. ", _xlfn.CONCAT(A538, " (", VLOOKUP(A538, [1]!Table9[#All], 11, FALSE), "; Habitat description: ", C538, ") - Within 1-mi of a CNDDB/SCE/USFS occurrence record (", VLOOKUP(A538, [1]!Table9[#All], 34, FALSE), "). " ))</f>
        <v xml:space="preserve">Not discussed on USFS. </v>
      </c>
      <c r="K538" s="10" t="str">
        <f>IF(D538="No", "-- ", VLOOKUP(A538, [1]!Table9[#All], 35, FALSE))</f>
        <v xml:space="preserve">-- </v>
      </c>
      <c r="L538" s="12" t="str">
        <f>IF(D538="No", "--", VLOOKUP(A538, [1]!Table9[#All], 28, FALSE))</f>
        <v>--</v>
      </c>
      <c r="M538" s="11" t="str">
        <f>IF(D538="No", "Not discussed on USFS. ", _xlfn.CONCAT(A538, " (", VLOOKUP(A538, [1]!Table9[#All], 11, FALSE), "; Habitat description: ", C538, ") - Within 1-mi of a CNDDB/SCE/USFS occurrence record (", VLOOKUP(A538, [1]!Table9[#All], 27, FALSE), "). " ))</f>
        <v xml:space="preserve">Not discussed on USFS. </v>
      </c>
      <c r="N538" s="10" t="str">
        <f>IF(D538="No", "-- ", VLOOKUP(A538, [1]!Table9[#All], 29, FALSE))</f>
        <v xml:space="preserve">-- </v>
      </c>
      <c r="O538" s="10" t="str">
        <f>IF(D538="No", "--", VLOOKUP(A538, [1]!Table9[#All], 30, FALSE))</f>
        <v>--</v>
      </c>
      <c r="P538" s="7" t="str">
        <f>IF(D538="No", "Not discussed on USFS. ", IF(VLOOKUP(A538, [1]!Table9[#All], 31, FALSE)="--", "--",  _xlfn.CONCAT(A538, " (", VLOOKUP(A538, [1]!Table9[#All], 11, FALSE), "; Habitat description: ", C538, ") - Within 1-mi of a CNDDB/SCE/USFS occurrence record (", VLOOKUP(A538, [1]!Table9[#All], 31, FALSE), "). " )))</f>
        <v xml:space="preserve">Not discussed on USFS. </v>
      </c>
      <c r="Q538" s="6" t="str">
        <f>IF(D538="No", "Not discussed on USFS. ", IF(VLOOKUP(A538, [1]!Table9[#All], 31, FALSE)="--", "--",  VLOOKUP(A538, [1]!Table9[#All], 32, FALSE)))</f>
        <v xml:space="preserve">Not discussed on USFS. </v>
      </c>
      <c r="R538" s="6" t="str">
        <f>IF(D538="No", "Not discussed on USFS. ", IF(VLOOKUP(A538, [1]!Table9[#All], 31, FALSE)="--", "--", VLOOKUP(A538, [1]!Table9[#All], 33, FALSE)))</f>
        <v xml:space="preserve">Not discussed on USFS. </v>
      </c>
      <c r="S538" s="9" t="s">
        <v>2</v>
      </c>
      <c r="T538" s="8" t="s">
        <v>2</v>
      </c>
      <c r="U538" s="8" t="s">
        <v>2</v>
      </c>
      <c r="V538" s="7" t="s">
        <v>2</v>
      </c>
      <c r="W538" s="6" t="s">
        <v>2</v>
      </c>
      <c r="X538" s="6" t="s">
        <v>2</v>
      </c>
    </row>
    <row r="539" spans="1:24" ht="64" x14ac:dyDescent="0.2">
      <c r="A539" s="20" t="s">
        <v>1837</v>
      </c>
      <c r="B539" s="20" t="str">
        <f>VLOOKUP(A539, [1]!Table9[#All], 2, FALSE)</f>
        <v>Chaetodipus californicus femoralis</v>
      </c>
      <c r="C539" s="18" t="str">
        <f>VLOOKUP(A539, [1]!Table9[#All], 13, FALSE)</f>
        <v>coastal scrub, chapparal, grasslands</v>
      </c>
      <c r="D539" s="17" t="str">
        <f>IF(ISNUMBER(SEARCH("1",VLOOKUP(A539, [1]!Table9[#All], 4, FALSE))), "Yes", "No")</f>
        <v>No</v>
      </c>
      <c r="E539" s="16" t="str">
        <f>VLOOKUP(A539, [1]!Table9[#All], 3, FALSE)</f>
        <v>Mammal</v>
      </c>
      <c r="F539" s="15" t="str">
        <f>VLOOKUP(A539, [1]!Table9[#All], 26, FALSE)</f>
        <v>Formula</v>
      </c>
      <c r="G539" s="15" t="str">
        <f>IF(D539="No", "--",VLOOKUP(A539, [1]!Table9[#All], 25, FALSE))</f>
        <v>--</v>
      </c>
      <c r="H539" s="14" t="str">
        <f>IF(D539="No", "Not discussed on USFS. ", VLOOKUP(A539, [1]!Table9[#All], 24, FALSE))</f>
        <v xml:space="preserve">Not discussed on USFS. </v>
      </c>
      <c r="I539" s="14" t="str">
        <f>IF(NOT(ISBLANK(#REF!)),  "Pre-activity Survey Required", "")</f>
        <v>Pre-activity Survey Required</v>
      </c>
      <c r="J539" s="13" t="str">
        <f>IF(D539="No", "Not discussed on USFS. ", _xlfn.CONCAT(A539, " (", VLOOKUP(A539, [1]!Table9[#All], 11, FALSE), "; Habitat description: ", C539, ") - Within 1-mi of a CNDDB/SCE/USFS occurrence record (", VLOOKUP(A539, [1]!Table9[#All], 34, FALSE), "). " ))</f>
        <v xml:space="preserve">Not discussed on USFS. </v>
      </c>
      <c r="K539" s="10" t="str">
        <f>IF(D539="No", "-- ", VLOOKUP(A539, [1]!Table9[#All], 35, FALSE))</f>
        <v xml:space="preserve">-- </v>
      </c>
      <c r="L539" s="12" t="str">
        <f>IF(D539="No", "--", VLOOKUP(A539, [1]!Table9[#All], 28, FALSE))</f>
        <v>--</v>
      </c>
      <c r="M539" s="11" t="str">
        <f>IF(D539="No", "Not discussed on USFS. ", _xlfn.CONCAT(A539, " (", VLOOKUP(A539, [1]!Table9[#All], 11, FALSE), "; Habitat description: ", C539, ") - Within 1-mi of a CNDDB/SCE/USFS occurrence record (", VLOOKUP(A539, [1]!Table9[#All], 27, FALSE), "). " ))</f>
        <v xml:space="preserve">Not discussed on USFS. </v>
      </c>
      <c r="N539" s="10" t="str">
        <f>IF(D539="No", "-- ", VLOOKUP(A539, [1]!Table9[#All], 29, FALSE))</f>
        <v xml:space="preserve">-- </v>
      </c>
      <c r="O539" s="10" t="str">
        <f>IF(D539="No", "--", VLOOKUP(A539, [1]!Table9[#All], 30, FALSE))</f>
        <v>--</v>
      </c>
      <c r="P539" s="7" t="str">
        <f>IF(D539="No", "Not discussed on USFS. ", IF(VLOOKUP(A539, [1]!Table9[#All], 31, FALSE)="--", "--",  _xlfn.CONCAT(A539, " (", VLOOKUP(A539, [1]!Table9[#All], 11, FALSE), "; Habitat description: ", C539, ") - Within 1-mi of a CNDDB/SCE/USFS occurrence record (", VLOOKUP(A539, [1]!Table9[#All], 31, FALSE), "). " )))</f>
        <v xml:space="preserve">Not discussed on USFS. </v>
      </c>
      <c r="Q539" s="6" t="str">
        <f>IF(D539="No", "Not discussed on USFS. ", IF(VLOOKUP(A539, [1]!Table9[#All], 31, FALSE)="--", "--",  VLOOKUP(A539, [1]!Table9[#All], 32, FALSE)))</f>
        <v xml:space="preserve">Not discussed on USFS. </v>
      </c>
      <c r="R539" s="6" t="str">
        <f>IF(D539="No", "Not discussed on USFS. ", IF(VLOOKUP(A539, [1]!Table9[#All], 31, FALSE)="--", "--", VLOOKUP(A539, [1]!Table9[#All], 33, FALSE)))</f>
        <v xml:space="preserve">Not discussed on USFS. </v>
      </c>
      <c r="S539" s="9" t="s">
        <v>2</v>
      </c>
      <c r="T539" s="8" t="s">
        <v>2</v>
      </c>
      <c r="U539" s="8" t="s">
        <v>2</v>
      </c>
      <c r="V539" s="7" t="s">
        <v>2</v>
      </c>
      <c r="W539" s="6" t="s">
        <v>2</v>
      </c>
      <c r="X539" s="6" t="s">
        <v>2</v>
      </c>
    </row>
    <row r="540" spans="1:24" ht="156" x14ac:dyDescent="0.2">
      <c r="A540" s="20" t="s">
        <v>1836</v>
      </c>
      <c r="B540" s="20" t="str">
        <f>VLOOKUP(A540, [1]!Table9[#All], 2, FALSE)</f>
        <v>Tetradymia tetrameres</v>
      </c>
      <c r="C540" s="18" t="str">
        <f>VLOOKUP(A540, [1]!Table9[#All], 13, FALSE)</f>
        <v>dunes, deep sand, sagebrush scrub</v>
      </c>
      <c r="D540" s="17" t="str">
        <f>IF(ISNUMBER(SEARCH("1",VLOOKUP(A540, [1]!Table9[#All], 4, FALSE))), "Yes", "No")</f>
        <v>Yes</v>
      </c>
      <c r="E540" s="16" t="str">
        <f>VLOOKUP(A540, [1]!Table9[#All], 3, FALSE)</f>
        <v>Plant</v>
      </c>
      <c r="F540" s="15" t="str">
        <f>VLOOKUP(A540, [1]!Table9[#All], 26, FALSE)</f>
        <v>Formula</v>
      </c>
      <c r="G540" s="15" t="str">
        <f>IF(D540="No", "--",VLOOKUP(A540, [1]!Table9[#All], 25, FALSE))</f>
        <v>Work area</v>
      </c>
      <c r="H540" s="14" t="str">
        <f>IF(D540="No", "Not discussed on USFS. ", VLOOKUP(A540, [1]!Table9[#All], 24, FALSE))</f>
        <v>--</v>
      </c>
      <c r="I540" s="14" t="str">
        <f>IF(NOT(ISBLANK(#REF!)),  "Pre-activity Survey Required", "")</f>
        <v>Pre-activity Survey Required</v>
      </c>
      <c r="J540" s="13" t="str">
        <f>IF(D540="No", "Not discussed on USFS. ", _xlfn.CONCAT(A540, " (", VLOOKUP(A540, [1]!Table9[#All], 11, FALSE), "; Habitat description: ", C540, ") - Within 1-mi of a CNDDB/SCE/USFS occurrence record (", VLOOKUP(A540, [1]!Table9[#All], 34, FALSE), "). " ))</f>
        <v xml:space="preserve">Dune horsebrush (INF:SCC; CRPR 2B.2, Blooming Period: May - Sep; Habitat description: dunes, deep sand, sagebrush scrub) - Within 1-mi of a CNDDB/SCE/USFS occurrence record (unsuitable habitat). </v>
      </c>
      <c r="K540" s="10" t="str">
        <f>IF(D540="No", "-- ", VLOOKUP(A540, [1]!Table9[#All], 35, FALSE))</f>
        <v>Standard OMP BMPs.</v>
      </c>
      <c r="L540" s="12" t="str">
        <f>IF(D540="No", "--", VLOOKUP(A540, [1]!Table9[#All], 28, FALSE))</f>
        <v>IIB</v>
      </c>
      <c r="M540" s="11" t="str">
        <f>IF(D540="No", "Not discussed on USFS. ", _xlfn.CONCAT(A540, " (", VLOOKUP(A540, [1]!Table9[#All], 11, FALSE), "; Habitat description: ", C540, ") - Within 1-mi of a CNDDB/SCE/USFS occurrence record (", VLOOKUP(A540, [1]!Table9[#All], 27, FALSE), "). " ))</f>
        <v xml:space="preserve">Dune horsebrush (INF:SCC; CRPR 2B.2, Blooming Period: May - Sep; Habitat description: dunes, deep sand, sagebrush scrub) - Within 1-mi of a CNDDB/SCE/USFS occurrence record (habitat present). </v>
      </c>
      <c r="N540" s="10" t="str">
        <f>IF(D540="No", "-- ", VLOOKUP(A540, [1]!Table9[#All], 29, FALSE))</f>
        <v xml:space="preserve">BE BMP Plant-1(a)(c-d); 
General Measures and Standard OMP BMPs. </v>
      </c>
      <c r="O540" s="10" t="str">
        <f>IF(D540="No", "--", VLOOKUP(A540, [1]!Table9[#All], 30, FALSE))</f>
        <v xml:space="preserve">Pre-Activity Survey (dune horsebrush): A biological survey is required. 
FSS Plant Avoidance (dune horsebrush): If dune horsebrush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40" s="7" t="str">
        <f>IF(D540="No", "Not discussed on USFS. ", IF(VLOOKUP(A540, [1]!Table9[#All], 31, FALSE)="--", "--",  _xlfn.CONCAT(A540, " (", VLOOKUP(A540, [1]!Table9[#All], 11, FALSE), "; Habitat description: ", C540, ") - Within 1-mi of a CNDDB/SCE/USFS occurrence record (", VLOOKUP(A540, [1]!Table9[#All], 31, FALSE), "). " )))</f>
        <v>--</v>
      </c>
      <c r="Q540" s="6" t="str">
        <f>IF(D540="No", "Not discussed on USFS. ", IF(VLOOKUP(A540, [1]!Table9[#All], 31, FALSE)="--", "--",  VLOOKUP(A540, [1]!Table9[#All], 32, FALSE)))</f>
        <v>--</v>
      </c>
      <c r="R540" s="6" t="str">
        <f>IF(D540="No", "Not discussed on USFS. ", IF(VLOOKUP(A540, [1]!Table9[#All], 31, FALSE)="--", "--", VLOOKUP(A540, [1]!Table9[#All], 33, FALSE)))</f>
        <v>--</v>
      </c>
      <c r="S540" s="9" t="s">
        <v>2</v>
      </c>
      <c r="T540" s="8" t="s">
        <v>2</v>
      </c>
      <c r="U540" s="8" t="s">
        <v>2</v>
      </c>
      <c r="V540" s="7" t="s">
        <v>2</v>
      </c>
      <c r="W540" s="6" t="s">
        <v>2</v>
      </c>
      <c r="X540" s="6" t="s">
        <v>2</v>
      </c>
    </row>
    <row r="541" spans="1:24" ht="80" x14ac:dyDescent="0.2">
      <c r="A541" s="20" t="s">
        <v>1835</v>
      </c>
      <c r="B541" s="20" t="str">
        <f>VLOOKUP(A541, [1]!Table9[#All], 2, FALSE)</f>
        <v>Delphinium parryi ssp. blochmaniae</v>
      </c>
      <c r="C541" s="18" t="str">
        <f>VLOOKUP(A541, [1]!Table9[#All], 13, FALSE)</f>
        <v>coastal dunes, bluffs, and openings on slopes in scrub, chaparral, and oak woodland</v>
      </c>
      <c r="D541" s="17" t="str">
        <f>IF(ISNUMBER(SEARCH("1",VLOOKUP(A541, [1]!Table9[#All], 4, FALSE))), "Yes", "No")</f>
        <v>No</v>
      </c>
      <c r="E541" s="16" t="str">
        <f>VLOOKUP(A541, [1]!Table9[#All], 3, FALSE)</f>
        <v>Plant</v>
      </c>
      <c r="F541" s="15" t="str">
        <f>VLOOKUP(A541, [1]!Table9[#All], 26, FALSE)</f>
        <v>Formula</v>
      </c>
      <c r="G541" s="15" t="str">
        <f>IF(D541="No", "--",VLOOKUP(A541, [1]!Table9[#All], 25, FALSE))</f>
        <v>--</v>
      </c>
      <c r="H541" s="14" t="str">
        <f>IF(D541="No", "Not discussed on USFS. ", VLOOKUP(A541, [1]!Table9[#All], 24, FALSE))</f>
        <v xml:space="preserve">Not discussed on USFS. </v>
      </c>
      <c r="I541" s="14" t="str">
        <f>IF(NOT(ISBLANK(#REF!)),  "Pre-activity Survey Required", "")</f>
        <v>Pre-activity Survey Required</v>
      </c>
      <c r="J541" s="13" t="str">
        <f>IF(D541="No", "Not discussed on USFS. ", _xlfn.CONCAT(A541, " (", VLOOKUP(A541, [1]!Table9[#All], 11, FALSE), "; Habitat description: ", C541, ") - Within 1-mi of a CNDDB/SCE/USFS occurrence record (", VLOOKUP(A541, [1]!Table9[#All], 34, FALSE), "). " ))</f>
        <v xml:space="preserve">Not discussed on USFS. </v>
      </c>
      <c r="K541" s="10" t="str">
        <f>IF(D541="No", "-- ", VLOOKUP(A541, [1]!Table9[#All], 35, FALSE))</f>
        <v xml:space="preserve">-- </v>
      </c>
      <c r="L541" s="12" t="str">
        <f>IF(D541="No", "--", VLOOKUP(A541, [1]!Table9[#All], 28, FALSE))</f>
        <v>--</v>
      </c>
      <c r="M541" s="11" t="str">
        <f>IF(D541="No", "Not discussed on USFS. ", _xlfn.CONCAT(A541, " (", VLOOKUP(A541, [1]!Table9[#All], 11, FALSE), "; Habitat description: ", C541, ") - Within 1-mi of a CNDDB/SCE/USFS occurrence record (", VLOOKUP(A541, [1]!Table9[#All], 27, FALSE), "). " ))</f>
        <v xml:space="preserve">Not discussed on USFS. </v>
      </c>
      <c r="N541" s="10" t="str">
        <f>IF(D541="No", "-- ", VLOOKUP(A541, [1]!Table9[#All], 29, FALSE))</f>
        <v xml:space="preserve">-- </v>
      </c>
      <c r="O541" s="10" t="str">
        <f>IF(D541="No", "--", VLOOKUP(A541, [1]!Table9[#All], 30, FALSE))</f>
        <v>--</v>
      </c>
      <c r="P541" s="7" t="str">
        <f>IF(D541="No", "Not discussed on USFS. ", IF(VLOOKUP(A541, [1]!Table9[#All], 31, FALSE)="--", "--",  _xlfn.CONCAT(A541, " (", VLOOKUP(A541, [1]!Table9[#All], 11, FALSE), "; Habitat description: ", C541, ") - Within 1-mi of a CNDDB/SCE/USFS occurrence record (", VLOOKUP(A541, [1]!Table9[#All], 31, FALSE), "). " )))</f>
        <v xml:space="preserve">Not discussed on USFS. </v>
      </c>
      <c r="Q541" s="6" t="str">
        <f>IF(D541="No", "Not discussed on USFS. ", IF(VLOOKUP(A541, [1]!Table9[#All], 31, FALSE)="--", "--",  VLOOKUP(A541, [1]!Table9[#All], 32, FALSE)))</f>
        <v xml:space="preserve">Not discussed on USFS. </v>
      </c>
      <c r="R541" s="6" t="str">
        <f>IF(D541="No", "Not discussed on USFS. ", IF(VLOOKUP(A541, [1]!Table9[#All], 31, FALSE)="--", "--", VLOOKUP(A541, [1]!Table9[#All], 33, FALSE)))</f>
        <v xml:space="preserve">Not discussed on USFS. </v>
      </c>
      <c r="S541" s="9" t="s">
        <v>2</v>
      </c>
      <c r="T541" s="8" t="s">
        <v>2</v>
      </c>
      <c r="U541" s="8" t="s">
        <v>2</v>
      </c>
      <c r="V541" s="7" t="s">
        <v>2</v>
      </c>
      <c r="W541" s="6" t="s">
        <v>2</v>
      </c>
      <c r="X541" s="6" t="s">
        <v>2</v>
      </c>
    </row>
    <row r="542" spans="1:24" ht="144" x14ac:dyDescent="0.2">
      <c r="A542" s="20" t="s">
        <v>1834</v>
      </c>
      <c r="B542" s="20" t="str">
        <f>VLOOKUP(A542, [1]!Table9[#All], 2, FALSE)</f>
        <v>Calochortus dunnii</v>
      </c>
      <c r="C542" s="18" t="str">
        <f>VLOOKUP(A542, [1]!Table9[#All], 13, FALSE)</f>
        <v>dry, stony ridges in chaparral, conifer forest</v>
      </c>
      <c r="D542" s="17" t="str">
        <f>IF(ISNUMBER(SEARCH("1",VLOOKUP(A542, [1]!Table9[#All], 4, FALSE))), "Yes", "No")</f>
        <v>Yes</v>
      </c>
      <c r="E542" s="16" t="str">
        <f>VLOOKUP(A542, [1]!Table9[#All], 3, FALSE)</f>
        <v>Plant</v>
      </c>
      <c r="F542" s="15" t="str">
        <f>VLOOKUP(A542, [1]!Table9[#All], 26, FALSE)</f>
        <v>Formula</v>
      </c>
      <c r="G542" s="15" t="str">
        <f>IF(D542="No", "--",VLOOKUP(A542, [1]!Table9[#All], 25, FALSE))</f>
        <v>Work area</v>
      </c>
      <c r="H542" s="14" t="str">
        <f>IF(D542="No", "Not discussed on USFS. ", VLOOKUP(A542, [1]!Table9[#All], 24, FALSE))</f>
        <v>--</v>
      </c>
      <c r="I542" s="14" t="str">
        <f>IF(NOT(ISBLANK(#REF!)),  "Pre-activity Survey Required", "")</f>
        <v>Pre-activity Survey Required</v>
      </c>
      <c r="J542" s="13" t="str">
        <f>IF(D542="No", "Not discussed on USFS. ", _xlfn.CONCAT(A542, " (", VLOOKUP(A542, [1]!Table9[#All], 11, FALSE), "; Habitat description: ", C542, ") - Within 1-mi of a CNDDB/SCE/USFS occurrence record (", VLOOKUP(A542, [1]!Table9[#All], 34, FALSE), "). " ))</f>
        <v xml:space="preserve">Dunn's mariposa-lily (SR; FSS; BLM:S; CRPR 1B.2, Blooming Period: Apr - Jun; Habitat description: dry, stony ridges in chaparral, conifer forest) - Within 1-mi of a CNDDB/SCE/USFS occurrence record (unsuitable habitat). </v>
      </c>
      <c r="K542" s="10" t="str">
        <f>IF(D542="No", "-- ", VLOOKUP(A542, [1]!Table9[#All], 35, FALSE))</f>
        <v>Standard OMP BMPs.</v>
      </c>
      <c r="L542" s="12" t="str">
        <f>IF(D542="No", "--", VLOOKUP(A542, [1]!Table9[#All], 28, FALSE))</f>
        <v>IIB</v>
      </c>
      <c r="M542" s="11" t="str">
        <f>IF(D542="No", "Not discussed on USFS. ", _xlfn.CONCAT(A542, " (", VLOOKUP(A542, [1]!Table9[#All], 11, FALSE), "; Habitat description: ", C542, ") - Within 1-mi of a CNDDB/SCE/USFS occurrence record (", VLOOKUP(A542, [1]!Table9[#All], 27, FALSE), "). " ))</f>
        <v xml:space="preserve">Dunn's mariposa-lily (SR; FSS; BLM:S; CRPR 1B.2, Blooming Period: Apr - Jun; Habitat description: dry, stony ridges in chaparral, conifer forest) - Within 1-mi of a CNDDB/SCE/USFS occurrence record (habitat present). </v>
      </c>
      <c r="N542" s="10" t="str">
        <f>IF(D542="No", "-- ", VLOOKUP(A542, [1]!Table9[#All], 29, FALSE))</f>
        <v xml:space="preserve">BE BMP Plant-1(a); 
General Measures and Standard OMP BMPs. </v>
      </c>
      <c r="O542" s="10" t="str">
        <f>IF(D542="No", "--", VLOOKUP(A542, [1]!Table9[#All], 30, FALSE))</f>
        <v xml:space="preserve">Pre-Activity Survey (Dunn's mariposa-lily): A biological survey is required. 
State Threatened Plant Avoidance (Dunn's mariposa-lily): If Dunn's mariposa-lilyis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542" s="7" t="str">
        <f>IF(D542="No", "Not discussed on USFS. ", IF(VLOOKUP(A542, [1]!Table9[#All], 31, FALSE)="--", "--",  _xlfn.CONCAT(A542, " (", VLOOKUP(A542, [1]!Table9[#All], 11, FALSE), "; Habitat description: ", C542, ") - Within 1-mi of a CNDDB/SCE/USFS occurrence record (", VLOOKUP(A542, [1]!Table9[#All], 31, FALSE), "). " )))</f>
        <v>--</v>
      </c>
      <c r="Q542" s="6" t="str">
        <f>IF(D542="No", "Not discussed on USFS. ", IF(VLOOKUP(A542, [1]!Table9[#All], 31, FALSE)="--", "--",  VLOOKUP(A542, [1]!Table9[#All], 32, FALSE)))</f>
        <v>--</v>
      </c>
      <c r="R542" s="6" t="str">
        <f>IF(D542="No", "Not discussed on USFS. ", IF(VLOOKUP(A542, [1]!Table9[#All], 31, FALSE)="--", "--", VLOOKUP(A542, [1]!Table9[#All], 33, FALSE)))</f>
        <v>--</v>
      </c>
      <c r="S542" s="9" t="s">
        <v>2</v>
      </c>
      <c r="T542" s="8" t="s">
        <v>2</v>
      </c>
      <c r="U542" s="8" t="s">
        <v>2</v>
      </c>
      <c r="V542" s="7" t="s">
        <v>2</v>
      </c>
      <c r="W542" s="6" t="s">
        <v>2</v>
      </c>
      <c r="X542" s="6" t="s">
        <v>2</v>
      </c>
    </row>
    <row r="543" spans="1:24" ht="64" x14ac:dyDescent="0.2">
      <c r="A543" s="20" t="s">
        <v>1833</v>
      </c>
      <c r="B543" s="20" t="str">
        <f>VLOOKUP(A543, [1]!Table9[#All], 2, FALSE)</f>
        <v>Abutilon parvulum</v>
      </c>
      <c r="C543" s="18" t="str">
        <f>VLOOKUP(A543, [1]!Table9[#All], 13, FALSE)</f>
        <v>slopes, canyons, and hill tops, with desert scrub and pinyon woodland</v>
      </c>
      <c r="D543" s="17" t="str">
        <f>IF(ISNUMBER(SEARCH("1",VLOOKUP(A543, [1]!Table9[#All], 4, FALSE))), "Yes", "No")</f>
        <v>No</v>
      </c>
      <c r="E543" s="16" t="str">
        <f>VLOOKUP(A543, [1]!Table9[#All], 3, FALSE)</f>
        <v>Plant</v>
      </c>
      <c r="F543" s="15" t="str">
        <f>VLOOKUP(A543, [1]!Table9[#All], 26, FALSE)</f>
        <v>Formula</v>
      </c>
      <c r="G543" s="15" t="str">
        <f>IF(D543="No", "--",VLOOKUP(A543, [1]!Table9[#All], 25, FALSE))</f>
        <v>--</v>
      </c>
      <c r="H543" s="14" t="str">
        <f>IF(D543="No", "Not discussed on USFS. ", VLOOKUP(A543, [1]!Table9[#All], 24, FALSE))</f>
        <v xml:space="preserve">Not discussed on USFS. </v>
      </c>
      <c r="I543" s="14" t="str">
        <f>IF(NOT(ISBLANK(#REF!)),  "Pre-activity Survey Required", "")</f>
        <v>Pre-activity Survey Required</v>
      </c>
      <c r="J543" s="13" t="str">
        <f>IF(D543="No", "Not discussed on USFS. ", _xlfn.CONCAT(A543, " (", VLOOKUP(A543, [1]!Table9[#All], 11, FALSE), "; Habitat description: ", C543, ") - Within 1-mi of a CNDDB/SCE/USFS occurrence record (", VLOOKUP(A543, [1]!Table9[#All], 34, FALSE), "). " ))</f>
        <v xml:space="preserve">Not discussed on USFS. </v>
      </c>
      <c r="K543" s="10" t="str">
        <f>IF(D543="No", "-- ", VLOOKUP(A543, [1]!Table9[#All], 35, FALSE))</f>
        <v xml:space="preserve">-- </v>
      </c>
      <c r="L543" s="12" t="str">
        <f>IF(D543="No", "--", VLOOKUP(A543, [1]!Table9[#All], 28, FALSE))</f>
        <v>--</v>
      </c>
      <c r="M543" s="11" t="str">
        <f>IF(D543="No", "Not discussed on USFS. ", _xlfn.CONCAT(A543, " (", VLOOKUP(A543, [1]!Table9[#All], 11, FALSE), "; Habitat description: ", C543, ") - Within 1-mi of a CNDDB/SCE/USFS occurrence record (", VLOOKUP(A543, [1]!Table9[#All], 27, FALSE), "). " ))</f>
        <v xml:space="preserve">Not discussed on USFS. </v>
      </c>
      <c r="N543" s="10" t="str">
        <f>IF(D543="No", "-- ", VLOOKUP(A543, [1]!Table9[#All], 29, FALSE))</f>
        <v xml:space="preserve">-- </v>
      </c>
      <c r="O543" s="10" t="str">
        <f>IF(D543="No", "--", VLOOKUP(A543, [1]!Table9[#All], 30, FALSE))</f>
        <v>--</v>
      </c>
      <c r="P543" s="7" t="str">
        <f>IF(D543="No", "Not discussed on USFS. ", IF(VLOOKUP(A543, [1]!Table9[#All], 31, FALSE)="--", "--",  _xlfn.CONCAT(A543, " (", VLOOKUP(A543, [1]!Table9[#All], 11, FALSE), "; Habitat description: ", C543, ") - Within 1-mi of a CNDDB/SCE/USFS occurrence record (", VLOOKUP(A543, [1]!Table9[#All], 31, FALSE), "). " )))</f>
        <v xml:space="preserve">Not discussed on USFS. </v>
      </c>
      <c r="Q543" s="6" t="str">
        <f>IF(D543="No", "Not discussed on USFS. ", IF(VLOOKUP(A543, [1]!Table9[#All], 31, FALSE)="--", "--",  VLOOKUP(A543, [1]!Table9[#All], 32, FALSE)))</f>
        <v xml:space="preserve">Not discussed on USFS. </v>
      </c>
      <c r="R543" s="6" t="str">
        <f>IF(D543="No", "Not discussed on USFS. ", IF(VLOOKUP(A543, [1]!Table9[#All], 31, FALSE)="--", "--", VLOOKUP(A543, [1]!Table9[#All], 33, FALSE)))</f>
        <v xml:space="preserve">Not discussed on USFS. </v>
      </c>
      <c r="S543" s="9" t="s">
        <v>2</v>
      </c>
      <c r="T543" s="8" t="s">
        <v>2</v>
      </c>
      <c r="U543" s="8" t="s">
        <v>2</v>
      </c>
      <c r="V543" s="7" t="s">
        <v>2</v>
      </c>
      <c r="W543" s="6" t="s">
        <v>2</v>
      </c>
      <c r="X543" s="6" t="s">
        <v>2</v>
      </c>
    </row>
    <row r="544" spans="1:24" ht="48" x14ac:dyDescent="0.2">
      <c r="A544" s="20" t="s">
        <v>1832</v>
      </c>
      <c r="B544" s="20" t="str">
        <f>VLOOKUP(A544, [1]!Table9[#All], 2, FALSE)</f>
        <v>Puccinellia pumila</v>
      </c>
      <c r="C544" s="18" t="str">
        <f>VLOOKUP(A544, [1]!Table9[#All], 13, FALSE)</f>
        <v>marshes, flats</v>
      </c>
      <c r="D544" s="17" t="str">
        <f>IF(ISNUMBER(SEARCH("1",VLOOKUP(A544, [1]!Table9[#All], 4, FALSE))), "Yes", "No")</f>
        <v>No</v>
      </c>
      <c r="E544" s="16" t="str">
        <f>VLOOKUP(A544, [1]!Table9[#All], 3, FALSE)</f>
        <v>Plant</v>
      </c>
      <c r="F544" s="15" t="str">
        <f>VLOOKUP(A544, [1]!Table9[#All], 26, FALSE)</f>
        <v>Formula</v>
      </c>
      <c r="G544" s="15" t="str">
        <f>IF(D544="No", "--",VLOOKUP(A544, [1]!Table9[#All], 25, FALSE))</f>
        <v>--</v>
      </c>
      <c r="H544" s="14" t="str">
        <f>IF(D544="No", "Not discussed on USFS. ", VLOOKUP(A544, [1]!Table9[#All], 24, FALSE))</f>
        <v xml:space="preserve">Not discussed on USFS. </v>
      </c>
      <c r="I544" s="14" t="str">
        <f>IF(NOT(ISBLANK(#REF!)),  "Pre-activity Survey Required", "")</f>
        <v>Pre-activity Survey Required</v>
      </c>
      <c r="J544" s="13" t="str">
        <f>IF(D544="No", "Not discussed on USFS. ", _xlfn.CONCAT(A544, " (", VLOOKUP(A544, [1]!Table9[#All], 11, FALSE), "; Habitat description: ", C544, ") - Within 1-mi of a CNDDB/SCE/USFS occurrence record (", VLOOKUP(A544, [1]!Table9[#All], 34, FALSE), "). " ))</f>
        <v xml:space="preserve">Not discussed on USFS. </v>
      </c>
      <c r="K544" s="10" t="str">
        <f>IF(D544="No", "-- ", VLOOKUP(A544, [1]!Table9[#All], 35, FALSE))</f>
        <v xml:space="preserve">-- </v>
      </c>
      <c r="L544" s="12" t="str">
        <f>IF(D544="No", "--", VLOOKUP(A544, [1]!Table9[#All], 28, FALSE))</f>
        <v>--</v>
      </c>
      <c r="M544" s="11" t="str">
        <f>IF(D544="No", "Not discussed on USFS. ", _xlfn.CONCAT(A544, " (", VLOOKUP(A544, [1]!Table9[#All], 11, FALSE), "; Habitat description: ", C544, ") - Within 1-mi of a CNDDB/SCE/USFS occurrence record (", VLOOKUP(A544, [1]!Table9[#All], 27, FALSE), "). " ))</f>
        <v xml:space="preserve">Not discussed on USFS. </v>
      </c>
      <c r="N544" s="10" t="str">
        <f>IF(D544="No", "-- ", VLOOKUP(A544, [1]!Table9[#All], 29, FALSE))</f>
        <v xml:space="preserve">-- </v>
      </c>
      <c r="O544" s="10" t="str">
        <f>IF(D544="No", "--", VLOOKUP(A544, [1]!Table9[#All], 30, FALSE))</f>
        <v>--</v>
      </c>
      <c r="P544" s="7" t="str">
        <f>IF(D544="No", "Not discussed on USFS. ", IF(VLOOKUP(A544, [1]!Table9[#All], 31, FALSE)="--", "--",  _xlfn.CONCAT(A544, " (", VLOOKUP(A544, [1]!Table9[#All], 11, FALSE), "; Habitat description: ", C544, ") - Within 1-mi of a CNDDB/SCE/USFS occurrence record (", VLOOKUP(A544, [1]!Table9[#All], 31, FALSE), "). " )))</f>
        <v xml:space="preserve">Not discussed on USFS. </v>
      </c>
      <c r="Q544" s="6" t="str">
        <f>IF(D544="No", "Not discussed on USFS. ", IF(VLOOKUP(A544, [1]!Table9[#All], 31, FALSE)="--", "--",  VLOOKUP(A544, [1]!Table9[#All], 32, FALSE)))</f>
        <v xml:space="preserve">Not discussed on USFS. </v>
      </c>
      <c r="R544" s="6" t="str">
        <f>IF(D544="No", "Not discussed on USFS. ", IF(VLOOKUP(A544, [1]!Table9[#All], 31, FALSE)="--", "--", VLOOKUP(A544, [1]!Table9[#All], 33, FALSE)))</f>
        <v xml:space="preserve">Not discussed on USFS. </v>
      </c>
      <c r="S544" s="9" t="s">
        <v>2</v>
      </c>
      <c r="T544" s="8" t="s">
        <v>2</v>
      </c>
      <c r="U544" s="8" t="s">
        <v>2</v>
      </c>
      <c r="V544" s="7" t="s">
        <v>2</v>
      </c>
      <c r="W544" s="6" t="s">
        <v>2</v>
      </c>
      <c r="X544" s="6" t="s">
        <v>2</v>
      </c>
    </row>
    <row r="545" spans="1:24" ht="156" x14ac:dyDescent="0.2">
      <c r="A545" s="20" t="s">
        <v>1831</v>
      </c>
      <c r="B545" s="20" t="str">
        <f>VLOOKUP(A545, [1]!Table9[#All], 2, FALSE)</f>
        <v>Calycadenia villosa</v>
      </c>
      <c r="C545" s="18" t="str">
        <f>VLOOKUP(A545, [1]!Table9[#All], 13, FALSE)</f>
        <v>dry, rocky hills, ridges, grassland, openings in foothill woodland</v>
      </c>
      <c r="D545" s="17" t="str">
        <f>IF(ISNUMBER(SEARCH("1",VLOOKUP(A545, [1]!Table9[#All], 4, FALSE))), "Yes", "No")</f>
        <v>Yes</v>
      </c>
      <c r="E545" s="16" t="str">
        <f>VLOOKUP(A545, [1]!Table9[#All], 3, FALSE)</f>
        <v>Plant</v>
      </c>
      <c r="F545" s="15" t="str">
        <f>VLOOKUP(A545, [1]!Table9[#All], 26, FALSE)</f>
        <v>Formula</v>
      </c>
      <c r="G545" s="15" t="str">
        <f>IF(D545="No", "--",VLOOKUP(A545, [1]!Table9[#All], 25, FALSE))</f>
        <v>Work area</v>
      </c>
      <c r="H545" s="14" t="str">
        <f>IF(D545="No", "Not discussed on USFS. ", VLOOKUP(A545, [1]!Table9[#All], 24, FALSE))</f>
        <v>--</v>
      </c>
      <c r="I545" s="14" t="str">
        <f>IF(NOT(ISBLANK(#REF!)),  "Pre-activity Survey Required", "")</f>
        <v>Pre-activity Survey Required</v>
      </c>
      <c r="J545" s="13" t="str">
        <f>IF(D545="No", "Not discussed on USFS. ", _xlfn.CONCAT(A545, " (", VLOOKUP(A545, [1]!Table9[#All], 11, FALSE), "; Habitat description: ", C545, ") - Within 1-mi of a CNDDB/SCE/USFS occurrence record (", VLOOKUP(A545, [1]!Table9[#All], 34, FALSE), "). " ))</f>
        <v xml:space="preserve">dwarf calycadenia (FSS; CRPR 1B.1, Blooming Period: May - Sep; Habitat description: dry, rocky hills, ridges, grassland, openings in foothill woodland) - Within 1-mi of a CNDDB/SCE/USFS occurrence record (unsuitable habitat). </v>
      </c>
      <c r="K545" s="10" t="str">
        <f>IF(D545="No", "-- ", VLOOKUP(A545, [1]!Table9[#All], 35, FALSE))</f>
        <v>Standard OMP BMPs.</v>
      </c>
      <c r="L545" s="12" t="str">
        <f>IF(D545="No", "--", VLOOKUP(A545, [1]!Table9[#All], 28, FALSE))</f>
        <v>IIB</v>
      </c>
      <c r="M545" s="11" t="str">
        <f>IF(D545="No", "Not discussed on USFS. ", _xlfn.CONCAT(A545, " (", VLOOKUP(A545, [1]!Table9[#All], 11, FALSE), "; Habitat description: ", C545, ") - Within 1-mi of a CNDDB/SCE/USFS occurrence record (", VLOOKUP(A545, [1]!Table9[#All], 27, FALSE), "). " ))</f>
        <v xml:space="preserve">dwarf calycadenia (FSS; CRPR 1B.1, Blooming Period: May - Sep; Habitat description: dry, rocky hills, ridges, grassland, openings in foothill woodland) - Within 1-mi of a CNDDB/SCE/USFS occurrence record (habitat present). </v>
      </c>
      <c r="N545" s="10" t="str">
        <f>IF(D545="No", "-- ", VLOOKUP(A545, [1]!Table9[#All], 29, FALSE))</f>
        <v xml:space="preserve">BE BMP Plant-1(a)(c-d); 
General Measures and Standard OMP BMPs. </v>
      </c>
      <c r="O545" s="10" t="str">
        <f>IF(D545="No", "--", VLOOKUP(A545, [1]!Table9[#All], 30, FALSE))</f>
        <v xml:space="preserve">Pre-Activity Survey (dwarf calycadenia): A biological survey is required. 
FSS Plant Avoidance (dwarf calycadenia): If dwarf calycadenia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45" s="7" t="str">
        <f>IF(D545="No", "Not discussed on USFS. ", IF(VLOOKUP(A545, [1]!Table9[#All], 31, FALSE)="--", "--",  _xlfn.CONCAT(A545, " (", VLOOKUP(A545, [1]!Table9[#All], 11, FALSE), "; Habitat description: ", C545, ") - Within 1-mi of a CNDDB/SCE/USFS occurrence record (", VLOOKUP(A545, [1]!Table9[#All], 31, FALSE), "). " )))</f>
        <v>--</v>
      </c>
      <c r="Q545" s="6" t="str">
        <f>IF(D545="No", "Not discussed on USFS. ", IF(VLOOKUP(A545, [1]!Table9[#All], 31, FALSE)="--", "--",  VLOOKUP(A545, [1]!Table9[#All], 32, FALSE)))</f>
        <v>--</v>
      </c>
      <c r="R545" s="6" t="str">
        <f>IF(D545="No", "Not discussed on USFS. ", IF(VLOOKUP(A545, [1]!Table9[#All], 31, FALSE)="--", "--", VLOOKUP(A545, [1]!Table9[#All], 33, FALSE)))</f>
        <v>--</v>
      </c>
      <c r="S545" s="9" t="s">
        <v>2</v>
      </c>
      <c r="T545" s="8" t="s">
        <v>2</v>
      </c>
      <c r="U545" s="8" t="s">
        <v>2</v>
      </c>
      <c r="V545" s="7" t="s">
        <v>2</v>
      </c>
      <c r="W545" s="6" t="s">
        <v>2</v>
      </c>
      <c r="X545" s="6" t="s">
        <v>2</v>
      </c>
    </row>
    <row r="546" spans="1:24" ht="48" x14ac:dyDescent="0.2">
      <c r="A546" s="20" t="s">
        <v>1830</v>
      </c>
      <c r="B546" s="20" t="str">
        <f>VLOOKUP(A546, [1]!Table9[#All], 2, FALSE)</f>
        <v>Downingia pusilla</v>
      </c>
      <c r="C546" s="18" t="str">
        <f>VLOOKUP(A546, [1]!Table9[#All], 13, FALSE)</f>
        <v>vernal pools, roadside ditches</v>
      </c>
      <c r="D546" s="17" t="str">
        <f>IF(ISNUMBER(SEARCH("1",VLOOKUP(A546, [1]!Table9[#All], 4, FALSE))), "Yes", "No")</f>
        <v>No</v>
      </c>
      <c r="E546" s="16" t="str">
        <f>VLOOKUP(A546, [1]!Table9[#All], 3, FALSE)</f>
        <v>Plant</v>
      </c>
      <c r="F546" s="15" t="str">
        <f>VLOOKUP(A546, [1]!Table9[#All], 26, FALSE)</f>
        <v>Formula</v>
      </c>
      <c r="G546" s="15" t="str">
        <f>IF(D546="No", "--",VLOOKUP(A546, [1]!Table9[#All], 25, FALSE))</f>
        <v>--</v>
      </c>
      <c r="H546" s="14" t="str">
        <f>IF(D546="No", "Not discussed on USFS. ", VLOOKUP(A546, [1]!Table9[#All], 24, FALSE))</f>
        <v xml:space="preserve">Not discussed on USFS. </v>
      </c>
      <c r="I546" s="14" t="str">
        <f>IF(NOT(ISBLANK(#REF!)),  "Pre-activity Survey Required", "")</f>
        <v>Pre-activity Survey Required</v>
      </c>
      <c r="J546" s="13" t="str">
        <f>IF(D546="No", "Not discussed on USFS. ", _xlfn.CONCAT(A546, " (", VLOOKUP(A546, [1]!Table9[#All], 11, FALSE), "; Habitat description: ", C546, ") - Within 1-mi of a CNDDB/SCE/USFS occurrence record (", VLOOKUP(A546, [1]!Table9[#All], 34, FALSE), "). " ))</f>
        <v xml:space="preserve">Not discussed on USFS. </v>
      </c>
      <c r="K546" s="10" t="str">
        <f>IF(D546="No", "-- ", VLOOKUP(A546, [1]!Table9[#All], 35, FALSE))</f>
        <v xml:space="preserve">-- </v>
      </c>
      <c r="L546" s="12" t="str">
        <f>IF(D546="No", "--", VLOOKUP(A546, [1]!Table9[#All], 28, FALSE))</f>
        <v>--</v>
      </c>
      <c r="M546" s="11" t="str">
        <f>IF(D546="No", "Not discussed on USFS. ", _xlfn.CONCAT(A546, " (", VLOOKUP(A546, [1]!Table9[#All], 11, FALSE), "; Habitat description: ", C546, ") - Within 1-mi of a CNDDB/SCE/USFS occurrence record (", VLOOKUP(A546, [1]!Table9[#All], 27, FALSE), "). " ))</f>
        <v xml:space="preserve">Not discussed on USFS. </v>
      </c>
      <c r="N546" s="10" t="str">
        <f>IF(D546="No", "-- ", VLOOKUP(A546, [1]!Table9[#All], 29, FALSE))</f>
        <v xml:space="preserve">-- </v>
      </c>
      <c r="O546" s="10" t="str">
        <f>IF(D546="No", "--", VLOOKUP(A546, [1]!Table9[#All], 30, FALSE))</f>
        <v>--</v>
      </c>
      <c r="P546" s="7" t="str">
        <f>IF(D546="No", "Not discussed on USFS. ", IF(VLOOKUP(A546, [1]!Table9[#All], 31, FALSE)="--", "--",  _xlfn.CONCAT(A546, " (", VLOOKUP(A546, [1]!Table9[#All], 11, FALSE), "; Habitat description: ", C546, ") - Within 1-mi of a CNDDB/SCE/USFS occurrence record (", VLOOKUP(A546, [1]!Table9[#All], 31, FALSE), "). " )))</f>
        <v xml:space="preserve">Not discussed on USFS. </v>
      </c>
      <c r="Q546" s="6" t="str">
        <f>IF(D546="No", "Not discussed on USFS. ", IF(VLOOKUP(A546, [1]!Table9[#All], 31, FALSE)="--", "--",  VLOOKUP(A546, [1]!Table9[#All], 32, FALSE)))</f>
        <v xml:space="preserve">Not discussed on USFS. </v>
      </c>
      <c r="R546" s="6" t="str">
        <f>IF(D546="No", "Not discussed on USFS. ", IF(VLOOKUP(A546, [1]!Table9[#All], 31, FALSE)="--", "--", VLOOKUP(A546, [1]!Table9[#All], 33, FALSE)))</f>
        <v xml:space="preserve">Not discussed on USFS. </v>
      </c>
      <c r="S546" s="9" t="s">
        <v>2</v>
      </c>
      <c r="T546" s="8" t="s">
        <v>2</v>
      </c>
      <c r="U546" s="8" t="s">
        <v>2</v>
      </c>
      <c r="V546" s="7" t="s">
        <v>2</v>
      </c>
      <c r="W546" s="6" t="s">
        <v>2</v>
      </c>
      <c r="X546" s="6" t="s">
        <v>2</v>
      </c>
    </row>
    <row r="547" spans="1:24" ht="64" x14ac:dyDescent="0.2">
      <c r="A547" s="20" t="s">
        <v>1829</v>
      </c>
      <c r="B547" s="20" t="str">
        <f>VLOOKUP(A547, [1]!Table9[#All], 2, FALSE)</f>
        <v>Teucrium cubense ssp. depressum</v>
      </c>
      <c r="C547" s="18" t="str">
        <f>VLOOKUP(A547, [1]!Table9[#All], 13, FALSE)</f>
        <v>sandy soils, washes, fields, alkaline flats</v>
      </c>
      <c r="D547" s="17" t="str">
        <f>IF(ISNUMBER(SEARCH("1",VLOOKUP(A547, [1]!Table9[#All], 4, FALSE))), "Yes", "No")</f>
        <v>No</v>
      </c>
      <c r="E547" s="16" t="str">
        <f>VLOOKUP(A547, [1]!Table9[#All], 3, FALSE)</f>
        <v>Plant</v>
      </c>
      <c r="F547" s="15" t="str">
        <f>VLOOKUP(A547, [1]!Table9[#All], 26, FALSE)</f>
        <v>Formula</v>
      </c>
      <c r="G547" s="15" t="str">
        <f>IF(D547="No", "--",VLOOKUP(A547, [1]!Table9[#All], 25, FALSE))</f>
        <v>--</v>
      </c>
      <c r="H547" s="14" t="str">
        <f>IF(D547="No", "Not discussed on USFS. ", VLOOKUP(A547, [1]!Table9[#All], 24, FALSE))</f>
        <v xml:space="preserve">Not discussed on USFS. </v>
      </c>
      <c r="I547" s="14" t="str">
        <f>IF(NOT(ISBLANK(#REF!)),  "Pre-activity Survey Required", "")</f>
        <v>Pre-activity Survey Required</v>
      </c>
      <c r="J547" s="13" t="str">
        <f>IF(D547="No", "Not discussed on USFS. ", _xlfn.CONCAT(A547, " (", VLOOKUP(A547, [1]!Table9[#All], 11, FALSE), "; Habitat description: ", C547, ") - Within 1-mi of a CNDDB/SCE/USFS occurrence record (", VLOOKUP(A547, [1]!Table9[#All], 34, FALSE), "). " ))</f>
        <v xml:space="preserve">Not discussed on USFS. </v>
      </c>
      <c r="K547" s="10" t="str">
        <f>IF(D547="No", "-- ", VLOOKUP(A547, [1]!Table9[#All], 35, FALSE))</f>
        <v xml:space="preserve">-- </v>
      </c>
      <c r="L547" s="12" t="str">
        <f>IF(D547="No", "--", VLOOKUP(A547, [1]!Table9[#All], 28, FALSE))</f>
        <v>--</v>
      </c>
      <c r="M547" s="11" t="str">
        <f>IF(D547="No", "Not discussed on USFS. ", _xlfn.CONCAT(A547, " (", VLOOKUP(A547, [1]!Table9[#All], 11, FALSE), "; Habitat description: ", C547, ") - Within 1-mi of a CNDDB/SCE/USFS occurrence record (", VLOOKUP(A547, [1]!Table9[#All], 27, FALSE), "). " ))</f>
        <v xml:space="preserve">Not discussed on USFS. </v>
      </c>
      <c r="N547" s="10" t="str">
        <f>IF(D547="No", "-- ", VLOOKUP(A547, [1]!Table9[#All], 29, FALSE))</f>
        <v xml:space="preserve">-- </v>
      </c>
      <c r="O547" s="10" t="str">
        <f>IF(D547="No", "--", VLOOKUP(A547, [1]!Table9[#All], 30, FALSE))</f>
        <v>--</v>
      </c>
      <c r="P547" s="7" t="str">
        <f>IF(D547="No", "Not discussed on USFS. ", IF(VLOOKUP(A547, [1]!Table9[#All], 31, FALSE)="--", "--",  _xlfn.CONCAT(A547, " (", VLOOKUP(A547, [1]!Table9[#All], 11, FALSE), "; Habitat description: ", C547, ") - Within 1-mi of a CNDDB/SCE/USFS occurrence record (", VLOOKUP(A547, [1]!Table9[#All], 31, FALSE), "). " )))</f>
        <v xml:space="preserve">Not discussed on USFS. </v>
      </c>
      <c r="Q547" s="6" t="str">
        <f>IF(D547="No", "Not discussed on USFS. ", IF(VLOOKUP(A547, [1]!Table9[#All], 31, FALSE)="--", "--",  VLOOKUP(A547, [1]!Table9[#All], 32, FALSE)))</f>
        <v xml:space="preserve">Not discussed on USFS. </v>
      </c>
      <c r="R547" s="6" t="str">
        <f>IF(D547="No", "Not discussed on USFS. ", IF(VLOOKUP(A547, [1]!Table9[#All], 31, FALSE)="--", "--", VLOOKUP(A547, [1]!Table9[#All], 33, FALSE)))</f>
        <v xml:space="preserve">Not discussed on USFS. </v>
      </c>
      <c r="S547" s="9" t="s">
        <v>2</v>
      </c>
      <c r="T547" s="8" t="s">
        <v>2</v>
      </c>
      <c r="U547" s="8" t="s">
        <v>2</v>
      </c>
      <c r="V547" s="7" t="s">
        <v>2</v>
      </c>
      <c r="W547" s="6" t="s">
        <v>2</v>
      </c>
      <c r="X547" s="6" t="s">
        <v>2</v>
      </c>
    </row>
    <row r="548" spans="1:24" ht="132" x14ac:dyDescent="0.2">
      <c r="A548" s="20" t="s">
        <v>1828</v>
      </c>
      <c r="B548" s="20" t="str">
        <f>VLOOKUP(A548, [1]!Table9[#All], 2, FALSE)</f>
        <v>Bloomeria humilis</v>
      </c>
      <c r="C548" s="18" t="str">
        <f>VLOOKUP(A548, [1]!Table9[#All], 13, FALSE)</f>
        <v>grassland/chaparral edges, open mesas on ocean bluffs</v>
      </c>
      <c r="D548" s="17" t="str">
        <f>IF(ISNUMBER(SEARCH("1",VLOOKUP(A548, [1]!Table9[#All], 4, FALSE))), "Yes", "No")</f>
        <v>Yes</v>
      </c>
      <c r="E548" s="16" t="str">
        <f>VLOOKUP(A548, [1]!Table9[#All], 3, FALSE)</f>
        <v>Plant</v>
      </c>
      <c r="F548" s="15" t="str">
        <f>VLOOKUP(A548, [1]!Table9[#All], 26, FALSE)</f>
        <v>Formula</v>
      </c>
      <c r="G548" s="15" t="str">
        <f>IF(D548="No", "--",VLOOKUP(A548, [1]!Table9[#All], 25, FALSE))</f>
        <v>Work area</v>
      </c>
      <c r="H548" s="14" t="str">
        <f>IF(D548="No", "Not discussed on USFS. ", VLOOKUP(A548, [1]!Table9[#All], 24, FALSE))</f>
        <v>--</v>
      </c>
      <c r="I548" s="14" t="str">
        <f>IF(NOT(ISBLANK(#REF!)),  "Pre-activity Survey Required", "")</f>
        <v>Pre-activity Survey Required</v>
      </c>
      <c r="J548" s="13" t="str">
        <f>IF(D548="No", "Not discussed on USFS. ", _xlfn.CONCAT(A548, " (", VLOOKUP(A548, [1]!Table9[#All], 11, FALSE), "; Habitat description: ", C548, ") - Within 1-mi of a CNDDB/SCE/USFS occurrence record (", VLOOKUP(A548, [1]!Table9[#All], 34, FALSE), "). " ))</f>
        <v xml:space="preserve">dwarf goldenstar (SR; FSS; CRPR 1B.2, Blooming Period: Jun - Jun; Habitat description: grassland/chaparral edges, open mesas on ocean bluffs) - Within 1-mi of a CNDDB/SCE/USFS occurrence record (unsuitable habitat). </v>
      </c>
      <c r="K548" s="10" t="str">
        <f>IF(D548="No", "-- ", VLOOKUP(A548, [1]!Table9[#All], 35, FALSE))</f>
        <v>Standard OMP BMPs.</v>
      </c>
      <c r="L548" s="12" t="str">
        <f>IF(D548="No", "--", VLOOKUP(A548, [1]!Table9[#All], 28, FALSE))</f>
        <v>IIB</v>
      </c>
      <c r="M548" s="11" t="str">
        <f>IF(D548="No", "Not discussed on USFS. ", _xlfn.CONCAT(A548, " (", VLOOKUP(A548, [1]!Table9[#All], 11, FALSE), "; Habitat description: ", C548, ") - Within 1-mi of a CNDDB/SCE/USFS occurrence record (", VLOOKUP(A548, [1]!Table9[#All], 27, FALSE), "). " ))</f>
        <v xml:space="preserve">dwarf goldenstar (SR; FSS; CRPR 1B.2, Blooming Period: Jun - Jun; Habitat description: grassland/chaparral edges, open mesas on ocean bluffs) - Within 1-mi of a CNDDB/SCE/USFS occurrence record (habitat present). </v>
      </c>
      <c r="N548" s="10" t="str">
        <f>IF(D548="No", "-- ", VLOOKUP(A548, [1]!Table9[#All], 29, FALSE))</f>
        <v xml:space="preserve">BE BMP Plant-1(a); 
General Measures and Standard OMP BMPs. </v>
      </c>
      <c r="O548" s="10" t="str">
        <f>IF(D548="No", "--", VLOOKUP(A548, [1]!Table9[#All], 30, FALSE))</f>
        <v xml:space="preserve">Pre-Activity Survey (dwarf goldenstar): A biological survey is required. 
State Threatened Plant Avoidance (dwarf goldenstar): If dwarf goldenstaris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548" s="7" t="str">
        <f>IF(D548="No", "Not discussed on USFS. ", IF(VLOOKUP(A548, [1]!Table9[#All], 31, FALSE)="--", "--",  _xlfn.CONCAT(A548, " (", VLOOKUP(A548, [1]!Table9[#All], 11, FALSE), "; Habitat description: ", C548, ") - Within 1-mi of a CNDDB/SCE/USFS occurrence record (", VLOOKUP(A548, [1]!Table9[#All], 31, FALSE), "). " )))</f>
        <v>--</v>
      </c>
      <c r="Q548" s="6" t="str">
        <f>IF(D548="No", "Not discussed on USFS. ", IF(VLOOKUP(A548, [1]!Table9[#All], 31, FALSE)="--", "--",  VLOOKUP(A548, [1]!Table9[#All], 32, FALSE)))</f>
        <v>--</v>
      </c>
      <c r="R548" s="6" t="str">
        <f>IF(D548="No", "Not discussed on USFS. ", IF(VLOOKUP(A548, [1]!Table9[#All], 31, FALSE)="--", "--", VLOOKUP(A548, [1]!Table9[#All], 33, FALSE)))</f>
        <v>--</v>
      </c>
      <c r="S548" s="9" t="s">
        <v>2</v>
      </c>
      <c r="T548" s="8" t="s">
        <v>2</v>
      </c>
      <c r="U548" s="8" t="s">
        <v>2</v>
      </c>
      <c r="V548" s="7" t="s">
        <v>2</v>
      </c>
      <c r="W548" s="6" t="s">
        <v>2</v>
      </c>
      <c r="X548" s="6" t="s">
        <v>2</v>
      </c>
    </row>
    <row r="549" spans="1:24" ht="48" x14ac:dyDescent="0.2">
      <c r="A549" s="20" t="s">
        <v>1827</v>
      </c>
      <c r="B549" s="20" t="str">
        <f>VLOOKUP(A549, [1]!Table9[#All], 2, FALSE)</f>
        <v>Micromonolepis pusilla</v>
      </c>
      <c r="C549" s="18" t="str">
        <f>VLOOKUP(A549, [1]!Table9[#All], 13, FALSE)</f>
        <v>flats, scrub</v>
      </c>
      <c r="D549" s="17" t="str">
        <f>IF(ISNUMBER(SEARCH("1",VLOOKUP(A549, [1]!Table9[#All], 4, FALSE))), "Yes", "No")</f>
        <v>No</v>
      </c>
      <c r="E549" s="16" t="str">
        <f>VLOOKUP(A549, [1]!Table9[#All], 3, FALSE)</f>
        <v>Plant</v>
      </c>
      <c r="F549" s="15" t="str">
        <f>VLOOKUP(A549, [1]!Table9[#All], 26, FALSE)</f>
        <v>Formula</v>
      </c>
      <c r="G549" s="15" t="str">
        <f>IF(D549="No", "--",VLOOKUP(A549, [1]!Table9[#All], 25, FALSE))</f>
        <v>--</v>
      </c>
      <c r="H549" s="14" t="str">
        <f>IF(D549="No", "Not discussed on USFS. ", VLOOKUP(A549, [1]!Table9[#All], 24, FALSE))</f>
        <v xml:space="preserve">Not discussed on USFS. </v>
      </c>
      <c r="I549" s="14" t="str">
        <f>IF(NOT(ISBLANK(#REF!)),  "Pre-activity Survey Required", "")</f>
        <v>Pre-activity Survey Required</v>
      </c>
      <c r="J549" s="13" t="str">
        <f>IF(D549="No", "Not discussed on USFS. ", _xlfn.CONCAT(A549, " (", VLOOKUP(A549, [1]!Table9[#All], 11, FALSE), "; Habitat description: ", C549, ") - Within 1-mi of a CNDDB/SCE/USFS occurrence record (", VLOOKUP(A549, [1]!Table9[#All], 34, FALSE), "). " ))</f>
        <v xml:space="preserve">Not discussed on USFS. </v>
      </c>
      <c r="K549" s="10" t="str">
        <f>IF(D549="No", "-- ", VLOOKUP(A549, [1]!Table9[#All], 35, FALSE))</f>
        <v xml:space="preserve">-- </v>
      </c>
      <c r="L549" s="12" t="str">
        <f>IF(D549="No", "--", VLOOKUP(A549, [1]!Table9[#All], 28, FALSE))</f>
        <v>--</v>
      </c>
      <c r="M549" s="11" t="str">
        <f>IF(D549="No", "Not discussed on USFS. ", _xlfn.CONCAT(A549, " (", VLOOKUP(A549, [1]!Table9[#All], 11, FALSE), "; Habitat description: ", C549, ") - Within 1-mi of a CNDDB/SCE/USFS occurrence record (", VLOOKUP(A549, [1]!Table9[#All], 27, FALSE), "). " ))</f>
        <v xml:space="preserve">Not discussed on USFS. </v>
      </c>
      <c r="N549" s="10" t="str">
        <f>IF(D549="No", "-- ", VLOOKUP(A549, [1]!Table9[#All], 29, FALSE))</f>
        <v xml:space="preserve">-- </v>
      </c>
      <c r="O549" s="10" t="str">
        <f>IF(D549="No", "--", VLOOKUP(A549, [1]!Table9[#All], 30, FALSE))</f>
        <v>--</v>
      </c>
      <c r="P549" s="7" t="str">
        <f>IF(D549="No", "Not discussed on USFS. ", IF(VLOOKUP(A549, [1]!Table9[#All], 31, FALSE)="--", "--",  _xlfn.CONCAT(A549, " (", VLOOKUP(A549, [1]!Table9[#All], 11, FALSE), "; Habitat description: ", C549, ") - Within 1-mi of a CNDDB/SCE/USFS occurrence record (", VLOOKUP(A549, [1]!Table9[#All], 31, FALSE), "). " )))</f>
        <v xml:space="preserve">Not discussed on USFS. </v>
      </c>
      <c r="Q549" s="6" t="str">
        <f>IF(D549="No", "Not discussed on USFS. ", IF(VLOOKUP(A549, [1]!Table9[#All], 31, FALSE)="--", "--",  VLOOKUP(A549, [1]!Table9[#All], 32, FALSE)))</f>
        <v xml:space="preserve">Not discussed on USFS. </v>
      </c>
      <c r="R549" s="6" t="str">
        <f>IF(D549="No", "Not discussed on USFS. ", IF(VLOOKUP(A549, [1]!Table9[#All], 31, FALSE)="--", "--", VLOOKUP(A549, [1]!Table9[#All], 33, FALSE)))</f>
        <v xml:space="preserve">Not discussed on USFS. </v>
      </c>
      <c r="S549" s="9" t="s">
        <v>2</v>
      </c>
      <c r="T549" s="8" t="s">
        <v>2</v>
      </c>
      <c r="U549" s="8" t="s">
        <v>2</v>
      </c>
      <c r="V549" s="7" t="s">
        <v>2</v>
      </c>
      <c r="W549" s="6" t="s">
        <v>2</v>
      </c>
      <c r="X549" s="6" t="s">
        <v>2</v>
      </c>
    </row>
    <row r="550" spans="1:24" ht="48" x14ac:dyDescent="0.2">
      <c r="A550" s="20" t="s">
        <v>1826</v>
      </c>
      <c r="B550" s="20" t="str">
        <f>VLOOKUP(A550, [1]!Table9[#All], 2, FALSE)</f>
        <v>Betula glandulosa</v>
      </c>
      <c r="C550" s="18" t="str">
        <f>VLOOKUP(A550, [1]!Table9[#All], 13, FALSE)</f>
        <v>streams, meadow edges</v>
      </c>
      <c r="D550" s="17" t="str">
        <f>IF(ISNUMBER(SEARCH("1",VLOOKUP(A550, [1]!Table9[#All], 4, FALSE))), "Yes", "No")</f>
        <v>No</v>
      </c>
      <c r="E550" s="16" t="str">
        <f>VLOOKUP(A550, [1]!Table9[#All], 3, FALSE)</f>
        <v>Plant</v>
      </c>
      <c r="F550" s="15" t="str">
        <f>VLOOKUP(A550, [1]!Table9[#All], 26, FALSE)</f>
        <v>Formula</v>
      </c>
      <c r="G550" s="15" t="str">
        <f>IF(D550="No", "--",VLOOKUP(A550, [1]!Table9[#All], 25, FALSE))</f>
        <v>--</v>
      </c>
      <c r="H550" s="14" t="str">
        <f>IF(D550="No", "Not discussed on USFS. ", VLOOKUP(A550, [1]!Table9[#All], 24, FALSE))</f>
        <v xml:space="preserve">Not discussed on USFS. </v>
      </c>
      <c r="I550" s="14" t="str">
        <f>IF(NOT(ISBLANK(#REF!)),  "Pre-activity Survey Required", "")</f>
        <v>Pre-activity Survey Required</v>
      </c>
      <c r="J550" s="13" t="str">
        <f>IF(D550="No", "Not discussed on USFS. ", _xlfn.CONCAT(A550, " (", VLOOKUP(A550, [1]!Table9[#All], 11, FALSE), "; Habitat description: ", C550, ") - Within 1-mi of a CNDDB/SCE/USFS occurrence record (", VLOOKUP(A550, [1]!Table9[#All], 34, FALSE), "). " ))</f>
        <v xml:space="preserve">Not discussed on USFS. </v>
      </c>
      <c r="K550" s="10" t="str">
        <f>IF(D550="No", "-- ", VLOOKUP(A550, [1]!Table9[#All], 35, FALSE))</f>
        <v xml:space="preserve">-- </v>
      </c>
      <c r="L550" s="12" t="str">
        <f>IF(D550="No", "--", VLOOKUP(A550, [1]!Table9[#All], 28, FALSE))</f>
        <v>--</v>
      </c>
      <c r="M550" s="11" t="str">
        <f>IF(D550="No", "Not discussed on USFS. ", _xlfn.CONCAT(A550, " (", VLOOKUP(A550, [1]!Table9[#All], 11, FALSE), "; Habitat description: ", C550, ") - Within 1-mi of a CNDDB/SCE/USFS occurrence record (", VLOOKUP(A550, [1]!Table9[#All], 27, FALSE), "). " ))</f>
        <v xml:space="preserve">Not discussed on USFS. </v>
      </c>
      <c r="N550" s="10" t="str">
        <f>IF(D550="No", "-- ", VLOOKUP(A550, [1]!Table9[#All], 29, FALSE))</f>
        <v xml:space="preserve">-- </v>
      </c>
      <c r="O550" s="10" t="str">
        <f>IF(D550="No", "--", VLOOKUP(A550, [1]!Table9[#All], 30, FALSE))</f>
        <v>--</v>
      </c>
      <c r="P550" s="7" t="str">
        <f>IF(D550="No", "Not discussed on USFS. ", IF(VLOOKUP(A550, [1]!Table9[#All], 31, FALSE)="--", "--",  _xlfn.CONCAT(A550, " (", VLOOKUP(A550, [1]!Table9[#All], 11, FALSE), "; Habitat description: ", C550, ") - Within 1-mi of a CNDDB/SCE/USFS occurrence record (", VLOOKUP(A550, [1]!Table9[#All], 31, FALSE), "). " )))</f>
        <v xml:space="preserve">Not discussed on USFS. </v>
      </c>
      <c r="Q550" s="6" t="str">
        <f>IF(D550="No", "Not discussed on USFS. ", IF(VLOOKUP(A550, [1]!Table9[#All], 31, FALSE)="--", "--",  VLOOKUP(A550, [1]!Table9[#All], 32, FALSE)))</f>
        <v xml:space="preserve">Not discussed on USFS. </v>
      </c>
      <c r="R550" s="6" t="str">
        <f>IF(D550="No", "Not discussed on USFS. ", IF(VLOOKUP(A550, [1]!Table9[#All], 31, FALSE)="--", "--", VLOOKUP(A550, [1]!Table9[#All], 33, FALSE)))</f>
        <v xml:space="preserve">Not discussed on USFS. </v>
      </c>
      <c r="S550" s="9" t="s">
        <v>2</v>
      </c>
      <c r="T550" s="8" t="s">
        <v>2</v>
      </c>
      <c r="U550" s="8" t="s">
        <v>2</v>
      </c>
      <c r="V550" s="7" t="s">
        <v>2</v>
      </c>
      <c r="W550" s="6" t="s">
        <v>2</v>
      </c>
      <c r="X550" s="6" t="s">
        <v>2</v>
      </c>
    </row>
    <row r="551" spans="1:24" ht="156" x14ac:dyDescent="0.2">
      <c r="A551" s="20" t="s">
        <v>1825</v>
      </c>
      <c r="B551" s="20" t="str">
        <f>VLOOKUP(A551, [1]!Table9[#All], 2, FALSE)</f>
        <v>Chlorogalum pomeridianum var. minus</v>
      </c>
      <c r="C551" s="18" t="str">
        <f>VLOOKUP(A551, [1]!Table9[#All], 13, FALSE)</f>
        <v>rock outcrops in chaparral</v>
      </c>
      <c r="D551" s="17" t="str">
        <f>IF(ISNUMBER(SEARCH("1",VLOOKUP(A551, [1]!Table9[#All], 4, FALSE))), "Yes", "No")</f>
        <v>Yes</v>
      </c>
      <c r="E551" s="16" t="str">
        <f>VLOOKUP(A551, [1]!Table9[#All], 3, FALSE)</f>
        <v>Plant</v>
      </c>
      <c r="F551" s="15" t="str">
        <f>VLOOKUP(A551, [1]!Table9[#All], 26, FALSE)</f>
        <v>Formula</v>
      </c>
      <c r="G551" s="15" t="str">
        <f>IF(D551="No", "--",VLOOKUP(A551, [1]!Table9[#All], 25, FALSE))</f>
        <v>Work area</v>
      </c>
      <c r="H551" s="14" t="str">
        <f>IF(D551="No", "Not discussed on USFS. ", VLOOKUP(A551, [1]!Table9[#All], 24, FALSE))</f>
        <v>--</v>
      </c>
      <c r="I551" s="14" t="str">
        <f>IF(NOT(ISBLANK(#REF!)),  "Pre-activity Survey Required", "")</f>
        <v>Pre-activity Survey Required</v>
      </c>
      <c r="J551" s="13" t="str">
        <f>IF(D551="No", "Not discussed on USFS. ", _xlfn.CONCAT(A551, " (", VLOOKUP(A551, [1]!Table9[#All], 11, FALSE), "; Habitat description: ", C551, ") - Within 1-mi of a CNDDB/SCE/USFS occurrence record (", VLOOKUP(A551, [1]!Table9[#All], 34, FALSE), "). " ))</f>
        <v xml:space="preserve">dwarf soaproot (FSS; BLM:S; CRPR 1B.2, Blooming Period: May - Jun; Habitat description: rock outcrops in chaparral) - Within 1-mi of a CNDDB/SCE/USFS occurrence record (unsuitable habitat). </v>
      </c>
      <c r="K551" s="10" t="str">
        <f>IF(D551="No", "-- ", VLOOKUP(A551, [1]!Table9[#All], 35, FALSE))</f>
        <v>Standard OMP BMPs.</v>
      </c>
      <c r="L551" s="12" t="str">
        <f>IF(D551="No", "--", VLOOKUP(A551, [1]!Table9[#All], 28, FALSE))</f>
        <v>IIB</v>
      </c>
      <c r="M551" s="11" t="str">
        <f>IF(D551="No", "Not discussed on USFS. ", _xlfn.CONCAT(A551, " (", VLOOKUP(A551, [1]!Table9[#All], 11, FALSE), "; Habitat description: ", C551, ") - Within 1-mi of a CNDDB/SCE/USFS occurrence record (", VLOOKUP(A551, [1]!Table9[#All], 27, FALSE), "). " ))</f>
        <v xml:space="preserve">dwarf soaproot (FSS; BLM:S; CRPR 1B.2, Blooming Period: May - Jun; Habitat description: rock outcrops in chaparral) - Within 1-mi of a CNDDB/SCE/USFS occurrence record (habitat present). </v>
      </c>
      <c r="N551" s="10" t="str">
        <f>IF(D551="No", "-- ", VLOOKUP(A551, [1]!Table9[#All], 29, FALSE))</f>
        <v xml:space="preserve">BE BMP Plant-1(a)(c-d); 
General Measures and Standard OMP BMPs. </v>
      </c>
      <c r="O551" s="10" t="str">
        <f>IF(D551="No", "--", VLOOKUP(A551, [1]!Table9[#All], 30, FALSE))</f>
        <v xml:space="preserve">Pre-Activity Survey (dwarf soaproot): A biological survey is required. 
FSS Plant Avoidance (dwarf soaproot): If dwarf soaproot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51" s="7" t="str">
        <f>IF(D551="No", "Not discussed on USFS. ", IF(VLOOKUP(A551, [1]!Table9[#All], 31, FALSE)="--", "--",  _xlfn.CONCAT(A551, " (", VLOOKUP(A551, [1]!Table9[#All], 11, FALSE), "; Habitat description: ", C551, ") - Within 1-mi of a CNDDB/SCE/USFS occurrence record (", VLOOKUP(A551, [1]!Table9[#All], 31, FALSE), "). " )))</f>
        <v>--</v>
      </c>
      <c r="Q551" s="6" t="str">
        <f>IF(D551="No", "Not discussed on USFS. ", IF(VLOOKUP(A551, [1]!Table9[#All], 31, FALSE)="--", "--",  VLOOKUP(A551, [1]!Table9[#All], 32, FALSE)))</f>
        <v>--</v>
      </c>
      <c r="R551" s="6" t="str">
        <f>IF(D551="No", "Not discussed on USFS. ", IF(VLOOKUP(A551, [1]!Table9[#All], 31, FALSE)="--", "--", VLOOKUP(A551, [1]!Table9[#All], 33, FALSE)))</f>
        <v>--</v>
      </c>
      <c r="S551" s="9" t="s">
        <v>2</v>
      </c>
      <c r="T551" s="8" t="s">
        <v>2</v>
      </c>
      <c r="U551" s="8" t="s">
        <v>2</v>
      </c>
      <c r="V551" s="7" t="s">
        <v>2</v>
      </c>
      <c r="W551" s="6" t="s">
        <v>2</v>
      </c>
      <c r="X551" s="6" t="s">
        <v>2</v>
      </c>
    </row>
    <row r="552" spans="1:24" ht="90" x14ac:dyDescent="0.2">
      <c r="A552" s="20" t="s">
        <v>1824</v>
      </c>
      <c r="B552" s="20" t="str">
        <f>VLOOKUP(A552, [1]!Table9[#All], 2, FALSE)</f>
        <v>Oncorhynchus mykiss aquilarum</v>
      </c>
      <c r="C552" s="18" t="str">
        <f>VLOOKUP(A552, [1]!Table9[#All], 13, FALSE)</f>
        <v>intermittent or perennial stream, pond, lake or jurisdictional waters feature</v>
      </c>
      <c r="D552" s="17" t="str">
        <f>IF(ISNUMBER(SEARCH("1",VLOOKUP(A552, [1]!Table9[#All], 4, FALSE))), "Yes", "No")</f>
        <v>Yes</v>
      </c>
      <c r="E552" s="16" t="str">
        <f>VLOOKUP(A552, [1]!Table9[#All], 3, FALSE)</f>
        <v>Fish</v>
      </c>
      <c r="F552" s="15" t="str">
        <f>VLOOKUP(A552, [1]!Table9[#All], 26, FALSE)</f>
        <v>Formula</v>
      </c>
      <c r="G552" s="15" t="str">
        <f>IF(D552="No", "--",VLOOKUP(A552, [1]!Table9[#All], 25, FALSE))</f>
        <v>25-ft</v>
      </c>
      <c r="H552" s="14" t="str">
        <f>IF(D552="No", "Not discussed on USFS. ", VLOOKUP(A552, [1]!Table9[#All], 24, FALSE))</f>
        <v>Only apply RPMs for the past 30 years (except SBNF), site age of record is older with suitable habitat within 25-ft. </v>
      </c>
      <c r="I552" s="14" t="str">
        <f>IF(NOT(ISBLANK(#REF!)),  "Pre-activity Survey Required", "")</f>
        <v>Pre-activity Survey Required</v>
      </c>
      <c r="J552" s="13" t="str">
        <f>IF(D552="No", "Not discussed on USFS. ", _xlfn.CONCAT(A552, " (", VLOOKUP(A552, [1]!Table9[#All], 11, FALSE), "; Habitat description: ", C552, ") - Within 1-mi of a CNDDB/SCE/USFS occurrence record (", VLOOKUP(A552, [1]!Table9[#All], 34, FALSE), "). " ))</f>
        <v xml:space="preserve">eagle Lake rainbow trout (CDFW SSC; FSS; Habitat description: intermittent or perennial stream, pond, lake or jurisdictional waters feature) - Within 1-mi of a CNDDB/SCE/USFS occurrence record (unsuitable habitat). </v>
      </c>
      <c r="K552" s="10" t="str">
        <f>IF(D552="No", "-- ", VLOOKUP(A552, [1]!Table9[#All], 35, FALSE))</f>
        <v>Standard OMP BMPs.</v>
      </c>
      <c r="L552" s="12" t="str">
        <f>IF(D552="No", "--", VLOOKUP(A552, [1]!Table9[#All], 28, FALSE))</f>
        <v>IIB</v>
      </c>
      <c r="M552" s="11" t="str">
        <f>IF(D552="No", "Not discussed on USFS. ", _xlfn.CONCAT(A552, " (", VLOOKUP(A552, [1]!Table9[#All], 11, FALSE), "; Habitat description: ", C552, ") - Within 1-mi of a CNDDB/SCE/USFS occurrence record (", VLOOKUP(A552, [1]!Table9[#All], 27, FALSE), "). " ))</f>
        <v xml:space="preserve">eagle Lake rainbow trout (CDFW SSC; FSS; Habitat description: intermittent or perennial stream, pond, lake or jurisdictional waters feature) - Within 1-mi of a CNDDB/SCE/USFS occurrence record (within 25 feet of aquatic habitat). </v>
      </c>
      <c r="N552" s="10" t="str">
        <f>IF(D552="No", "-- ", VLOOKUP(A552, [1]!Table9[#All], 29, FALSE))</f>
        <v xml:space="preserve">General Measures and Standard OMP BMPs. </v>
      </c>
      <c r="O552" s="10" t="str">
        <f>IF(D552="No", "--", VLOOKUP(A552, [1]!Table9[#All], 30, FALSE))</f>
        <v xml:space="preserve">General Measures and Standard OMP BMPs. </v>
      </c>
      <c r="P552" s="7" t="str">
        <f>IF(D552="No", "Not discussed on USFS. ", IF(VLOOKUP(A552, [1]!Table9[#All], 31, FALSE)="--", "--",  _xlfn.CONCAT(A552, " (", VLOOKUP(A552, [1]!Table9[#All], 11, FALSE), "; Habitat description: ", C552, ") - Within 1-mi of a CNDDB/SCE/USFS occurrence record (", VLOOKUP(A552, [1]!Table9[#All], 31, FALSE), "). " )))</f>
        <v xml:space="preserve">eagle Lake rainbow trout (CDFW SSC; FSS; Habitat description: intermittent or perennial stream, pond, lake or jurisdictional waters feature) - Within 1-mi of a CNDDB/SCE/USFS occurrence record (not within 25 feet of aquatic habitat). </v>
      </c>
      <c r="Q552" s="6" t="str">
        <f>IF(D552="No", "Not discussed on USFS. ", IF(VLOOKUP(A552, [1]!Table9[#All], 31, FALSE)="--", "--",  VLOOKUP(A552, [1]!Table9[#All], 32, FALSE)))</f>
        <v xml:space="preserve">Standard OMP BMPs. </v>
      </c>
      <c r="R552" s="6" t="str">
        <f>IF(D552="No", "Not discussed on USFS. ", IF(VLOOKUP(A552, [1]!Table9[#All], 31, FALSE)="--", "--", VLOOKUP(A552, [1]!Table9[#All], 33, FALSE)))</f>
        <v xml:space="preserve">Implement Standard Environmental Requirements. </v>
      </c>
      <c r="S552" s="9" t="s">
        <v>2</v>
      </c>
      <c r="T552" s="8" t="s">
        <v>2</v>
      </c>
      <c r="U552" s="8" t="s">
        <v>2</v>
      </c>
      <c r="V552" s="7" t="s">
        <v>2</v>
      </c>
      <c r="W552" s="6" t="s">
        <v>2</v>
      </c>
      <c r="X552" s="6" t="s">
        <v>2</v>
      </c>
    </row>
    <row r="553" spans="1:24" ht="80" x14ac:dyDescent="0.2">
      <c r="A553" s="20" t="s">
        <v>1823</v>
      </c>
      <c r="B553" s="20" t="str">
        <f>VLOOKUP(A553, [1]!Table9[#All], 2, FALSE)</f>
        <v>Siphateles bicolor ssp. 12</v>
      </c>
      <c r="C553" s="18" t="str">
        <f>VLOOKUP(A553, [1]!Table9[#All], 13, FALSE)</f>
        <v>intermittent or perennial stream, pond, lake or jurisdictional waters feature</v>
      </c>
      <c r="D553" s="17" t="str">
        <f>IF(ISNUMBER(SEARCH("1",VLOOKUP(A553, [1]!Table9[#All], 4, FALSE))), "Yes", "No")</f>
        <v>No</v>
      </c>
      <c r="E553" s="16" t="str">
        <f>VLOOKUP(A553, [1]!Table9[#All], 3, FALSE)</f>
        <v>Fish</v>
      </c>
      <c r="F553" s="15" t="str">
        <f>VLOOKUP(A553, [1]!Table9[#All], 26, FALSE)</f>
        <v>Formula</v>
      </c>
      <c r="G553" s="15" t="str">
        <f>IF(D553="No", "--",VLOOKUP(A553, [1]!Table9[#All], 25, FALSE))</f>
        <v>--</v>
      </c>
      <c r="H553" s="14" t="str">
        <f>IF(D553="No", "Not discussed on USFS. ", VLOOKUP(A553, [1]!Table9[#All], 24, FALSE))</f>
        <v xml:space="preserve">Not discussed on USFS. </v>
      </c>
      <c r="I553" s="14" t="str">
        <f>IF(NOT(ISBLANK(#REF!)),  "Pre-activity Survey Required", "")</f>
        <v>Pre-activity Survey Required</v>
      </c>
      <c r="J553" s="13" t="str">
        <f>IF(D553="No", "Not discussed on USFS. ", _xlfn.CONCAT(A553, " (", VLOOKUP(A553, [1]!Table9[#All], 11, FALSE), "; Habitat description: ", C553, ") - Within 1-mi of a CNDDB/SCE/USFS occurrence record (", VLOOKUP(A553, [1]!Table9[#All], 34, FALSE), "). " ))</f>
        <v xml:space="preserve">Not discussed on USFS. </v>
      </c>
      <c r="K553" s="10" t="str">
        <f>IF(D553="No", "-- ", VLOOKUP(A553, [1]!Table9[#All], 35, FALSE))</f>
        <v xml:space="preserve">-- </v>
      </c>
      <c r="L553" s="12" t="str">
        <f>IF(D553="No", "--", VLOOKUP(A553, [1]!Table9[#All], 28, FALSE))</f>
        <v>--</v>
      </c>
      <c r="M553" s="11" t="str">
        <f>IF(D553="No", "Not discussed on USFS. ", _xlfn.CONCAT(A553, " (", VLOOKUP(A553, [1]!Table9[#All], 11, FALSE), "; Habitat description: ", C553, ") - Within 1-mi of a CNDDB/SCE/USFS occurrence record (", VLOOKUP(A553, [1]!Table9[#All], 27, FALSE), "). " ))</f>
        <v xml:space="preserve">Not discussed on USFS. </v>
      </c>
      <c r="N553" s="10" t="str">
        <f>IF(D553="No", "-- ", VLOOKUP(A553, [1]!Table9[#All], 29, FALSE))</f>
        <v xml:space="preserve">-- </v>
      </c>
      <c r="O553" s="10" t="str">
        <f>IF(D553="No", "--", VLOOKUP(A553, [1]!Table9[#All], 30, FALSE))</f>
        <v>--</v>
      </c>
      <c r="P553" s="7" t="str">
        <f>IF(D553="No", "Not discussed on USFS. ", IF(VLOOKUP(A553, [1]!Table9[#All], 31, FALSE)="--", "--",  _xlfn.CONCAT(A553, " (", VLOOKUP(A553, [1]!Table9[#All], 11, FALSE), "; Habitat description: ", C553, ") - Within 1-mi of a CNDDB/SCE/USFS occurrence record (", VLOOKUP(A553, [1]!Table9[#All], 31, FALSE), "). " )))</f>
        <v xml:space="preserve">Not discussed on USFS. </v>
      </c>
      <c r="Q553" s="6" t="str">
        <f>IF(D553="No", "Not discussed on USFS. ", IF(VLOOKUP(A553, [1]!Table9[#All], 31, FALSE)="--", "--",  VLOOKUP(A553, [1]!Table9[#All], 32, FALSE)))</f>
        <v xml:space="preserve">Not discussed on USFS. </v>
      </c>
      <c r="R553" s="6" t="str">
        <f>IF(D553="No", "Not discussed on USFS. ", IF(VLOOKUP(A553, [1]!Table9[#All], 31, FALSE)="--", "--", VLOOKUP(A553, [1]!Table9[#All], 33, FALSE)))</f>
        <v xml:space="preserve">Not discussed on USFS. </v>
      </c>
      <c r="S553" s="9" t="s">
        <v>2</v>
      </c>
      <c r="T553" s="8" t="s">
        <v>2</v>
      </c>
      <c r="U553" s="8" t="s">
        <v>2</v>
      </c>
      <c r="V553" s="7" t="s">
        <v>2</v>
      </c>
      <c r="W553" s="6" t="s">
        <v>2</v>
      </c>
      <c r="X553" s="6" t="s">
        <v>2</v>
      </c>
    </row>
    <row r="554" spans="1:24" ht="64" x14ac:dyDescent="0.2">
      <c r="A554" s="20" t="s">
        <v>1822</v>
      </c>
      <c r="B554" s="20" t="str">
        <f>VLOOKUP(A554, [1]!Table9[#All], 2, FALSE)</f>
        <v>Atriplex cordulata var. erecticaulis</v>
      </c>
      <c r="C554" s="18" t="str">
        <f>VLOOKUP(A554, [1]!Table9[#All], 13, FALSE)</f>
        <v>roadsides, fields, grasslands</v>
      </c>
      <c r="D554" s="17" t="str">
        <f>IF(ISNUMBER(SEARCH("1",VLOOKUP(A554, [1]!Table9[#All], 4, FALSE))), "Yes", "No")</f>
        <v>No</v>
      </c>
      <c r="E554" s="16" t="str">
        <f>VLOOKUP(A554, [1]!Table9[#All], 3, FALSE)</f>
        <v>Plant</v>
      </c>
      <c r="F554" s="15" t="str">
        <f>VLOOKUP(A554, [1]!Table9[#All], 26, FALSE)</f>
        <v>Formula</v>
      </c>
      <c r="G554" s="15" t="str">
        <f>IF(D554="No", "--",VLOOKUP(A554, [1]!Table9[#All], 25, FALSE))</f>
        <v>--</v>
      </c>
      <c r="H554" s="14" t="str">
        <f>IF(D554="No", "Not discussed on USFS. ", VLOOKUP(A554, [1]!Table9[#All], 24, FALSE))</f>
        <v xml:space="preserve">Not discussed on USFS. </v>
      </c>
      <c r="I554" s="14" t="str">
        <f>IF(NOT(ISBLANK(#REF!)),  "Pre-activity Survey Required", "")</f>
        <v>Pre-activity Survey Required</v>
      </c>
      <c r="J554" s="13" t="str">
        <f>IF(D554="No", "Not discussed on USFS. ", _xlfn.CONCAT(A554, " (", VLOOKUP(A554, [1]!Table9[#All], 11, FALSE), "; Habitat description: ", C554, ") - Within 1-mi of a CNDDB/SCE/USFS occurrence record (", VLOOKUP(A554, [1]!Table9[#All], 34, FALSE), "). " ))</f>
        <v xml:space="preserve">Not discussed on USFS. </v>
      </c>
      <c r="K554" s="10" t="str">
        <f>IF(D554="No", "-- ", VLOOKUP(A554, [1]!Table9[#All], 35, FALSE))</f>
        <v xml:space="preserve">-- </v>
      </c>
      <c r="L554" s="12" t="str">
        <f>IF(D554="No", "--", VLOOKUP(A554, [1]!Table9[#All], 28, FALSE))</f>
        <v>--</v>
      </c>
      <c r="M554" s="11" t="str">
        <f>IF(D554="No", "Not discussed on USFS. ", _xlfn.CONCAT(A554, " (", VLOOKUP(A554, [1]!Table9[#All], 11, FALSE), "; Habitat description: ", C554, ") - Within 1-mi of a CNDDB/SCE/USFS occurrence record (", VLOOKUP(A554, [1]!Table9[#All], 27, FALSE), "). " ))</f>
        <v xml:space="preserve">Not discussed on USFS. </v>
      </c>
      <c r="N554" s="10" t="str">
        <f>IF(D554="No", "-- ", VLOOKUP(A554, [1]!Table9[#All], 29, FALSE))</f>
        <v xml:space="preserve">-- </v>
      </c>
      <c r="O554" s="10" t="str">
        <f>IF(D554="No", "--", VLOOKUP(A554, [1]!Table9[#All], 30, FALSE))</f>
        <v>--</v>
      </c>
      <c r="P554" s="7" t="str">
        <f>IF(D554="No", "Not discussed on USFS. ", IF(VLOOKUP(A554, [1]!Table9[#All], 31, FALSE)="--", "--",  _xlfn.CONCAT(A554, " (", VLOOKUP(A554, [1]!Table9[#All], 11, FALSE), "; Habitat description: ", C554, ") - Within 1-mi of a CNDDB/SCE/USFS occurrence record (", VLOOKUP(A554, [1]!Table9[#All], 31, FALSE), "). " )))</f>
        <v xml:space="preserve">Not discussed on USFS. </v>
      </c>
      <c r="Q554" s="6" t="str">
        <f>IF(D554="No", "Not discussed on USFS. ", IF(VLOOKUP(A554, [1]!Table9[#All], 31, FALSE)="--", "--",  VLOOKUP(A554, [1]!Table9[#All], 32, FALSE)))</f>
        <v xml:space="preserve">Not discussed on USFS. </v>
      </c>
      <c r="R554" s="6" t="str">
        <f>IF(D554="No", "Not discussed on USFS. ", IF(VLOOKUP(A554, [1]!Table9[#All], 31, FALSE)="--", "--", VLOOKUP(A554, [1]!Table9[#All], 33, FALSE)))</f>
        <v xml:space="preserve">Not discussed on USFS. </v>
      </c>
      <c r="S554" s="9" t="s">
        <v>2</v>
      </c>
      <c r="T554" s="8" t="s">
        <v>2</v>
      </c>
      <c r="U554" s="8" t="s">
        <v>2</v>
      </c>
      <c r="V554" s="7" t="s">
        <v>2</v>
      </c>
      <c r="W554" s="6" t="s">
        <v>2</v>
      </c>
      <c r="X554" s="6" t="s">
        <v>2</v>
      </c>
    </row>
    <row r="555" spans="1:24" ht="64" x14ac:dyDescent="0.2">
      <c r="A555" s="20" t="s">
        <v>1821</v>
      </c>
      <c r="B555" s="20" t="str">
        <f>VLOOKUP(A555, [1]!Table9[#All], 2, FALSE)</f>
        <v>Potentilla concinna var. proxima</v>
      </c>
      <c r="C555" s="18" t="str">
        <f>VLOOKUP(A555, [1]!Table9[#All], 13, FALSE)</f>
        <v>alpine meadows, ridges</v>
      </c>
      <c r="D555" s="17" t="str">
        <f>IF(ISNUMBER(SEARCH("1",VLOOKUP(A555, [1]!Table9[#All], 4, FALSE))), "Yes", "No")</f>
        <v>No</v>
      </c>
      <c r="E555" s="16" t="str">
        <f>VLOOKUP(A555, [1]!Table9[#All], 3, FALSE)</f>
        <v>Plant</v>
      </c>
      <c r="F555" s="15" t="str">
        <f>VLOOKUP(A555, [1]!Table9[#All], 26, FALSE)</f>
        <v>Formula</v>
      </c>
      <c r="G555" s="15" t="str">
        <f>IF(D555="No", "--",VLOOKUP(A555, [1]!Table9[#All], 25, FALSE))</f>
        <v>--</v>
      </c>
      <c r="H555" s="14" t="str">
        <f>IF(D555="No", "Not discussed on USFS. ", VLOOKUP(A555, [1]!Table9[#All], 24, FALSE))</f>
        <v xml:space="preserve">Not discussed on USFS. </v>
      </c>
      <c r="I555" s="14" t="str">
        <f>IF(NOT(ISBLANK(#REF!)),  "Pre-activity Survey Required", "")</f>
        <v>Pre-activity Survey Required</v>
      </c>
      <c r="J555" s="13" t="str">
        <f>IF(D555="No", "Not discussed on USFS. ", _xlfn.CONCAT(A555, " (", VLOOKUP(A555, [1]!Table9[#All], 11, FALSE), "; Habitat description: ", C555, ") - Within 1-mi of a CNDDB/SCE/USFS occurrence record (", VLOOKUP(A555, [1]!Table9[#All], 34, FALSE), "). " ))</f>
        <v xml:space="preserve">Not discussed on USFS. </v>
      </c>
      <c r="K555" s="10" t="str">
        <f>IF(D555="No", "-- ", VLOOKUP(A555, [1]!Table9[#All], 35, FALSE))</f>
        <v xml:space="preserve">-- </v>
      </c>
      <c r="L555" s="12" t="str">
        <f>IF(D555="No", "--", VLOOKUP(A555, [1]!Table9[#All], 28, FALSE))</f>
        <v>--</v>
      </c>
      <c r="M555" s="11" t="str">
        <f>IF(D555="No", "Not discussed on USFS. ", _xlfn.CONCAT(A555, " (", VLOOKUP(A555, [1]!Table9[#All], 11, FALSE), "; Habitat description: ", C555, ") - Within 1-mi of a CNDDB/SCE/USFS occurrence record (", VLOOKUP(A555, [1]!Table9[#All], 27, FALSE), "). " ))</f>
        <v xml:space="preserve">Not discussed on USFS. </v>
      </c>
      <c r="N555" s="10" t="str">
        <f>IF(D555="No", "-- ", VLOOKUP(A555, [1]!Table9[#All], 29, FALSE))</f>
        <v xml:space="preserve">-- </v>
      </c>
      <c r="O555" s="10" t="str">
        <f>IF(D555="No", "--", VLOOKUP(A555, [1]!Table9[#All], 30, FALSE))</f>
        <v>--</v>
      </c>
      <c r="P555" s="7" t="str">
        <f>IF(D555="No", "Not discussed on USFS. ", IF(VLOOKUP(A555, [1]!Table9[#All], 31, FALSE)="--", "--",  _xlfn.CONCAT(A555, " (", VLOOKUP(A555, [1]!Table9[#All], 11, FALSE), "; Habitat description: ", C555, ") - Within 1-mi of a CNDDB/SCE/USFS occurrence record (", VLOOKUP(A555, [1]!Table9[#All], 31, FALSE), "). " )))</f>
        <v xml:space="preserve">Not discussed on USFS. </v>
      </c>
      <c r="Q555" s="6" t="str">
        <f>IF(D555="No", "Not discussed on USFS. ", IF(VLOOKUP(A555, [1]!Table9[#All], 31, FALSE)="--", "--",  VLOOKUP(A555, [1]!Table9[#All], 32, FALSE)))</f>
        <v xml:space="preserve">Not discussed on USFS. </v>
      </c>
      <c r="R555" s="6" t="str">
        <f>IF(D555="No", "Not discussed on USFS. ", IF(VLOOKUP(A555, [1]!Table9[#All], 31, FALSE)="--", "--", VLOOKUP(A555, [1]!Table9[#All], 33, FALSE)))</f>
        <v xml:space="preserve">Not discussed on USFS. </v>
      </c>
      <c r="S555" s="9" t="s">
        <v>2</v>
      </c>
      <c r="T555" s="8" t="s">
        <v>2</v>
      </c>
      <c r="U555" s="8" t="s">
        <v>2</v>
      </c>
      <c r="V555" s="7" t="s">
        <v>2</v>
      </c>
      <c r="W555" s="6" t="s">
        <v>2</v>
      </c>
      <c r="X555" s="6" t="s">
        <v>2</v>
      </c>
    </row>
    <row r="556" spans="1:24" ht="48" x14ac:dyDescent="0.2">
      <c r="A556" s="20" t="s">
        <v>1820</v>
      </c>
      <c r="B556" s="20" t="str">
        <f>VLOOKUP(A556, [1]!Table9[#All], 2, FALSE)</f>
        <v>Streptanthus vernalis</v>
      </c>
      <c r="C556" s="18" t="str">
        <f>VLOOKUP(A556, [1]!Table9[#All], 13, FALSE)</f>
        <v>serpentine talus, gravel</v>
      </c>
      <c r="D556" s="17" t="str">
        <f>IF(ISNUMBER(SEARCH("1",VLOOKUP(A556, [1]!Table9[#All], 4, FALSE))), "Yes", "No")</f>
        <v>No</v>
      </c>
      <c r="E556" s="16" t="str">
        <f>VLOOKUP(A556, [1]!Table9[#All], 3, FALSE)</f>
        <v>Plant</v>
      </c>
      <c r="F556" s="15" t="str">
        <f>VLOOKUP(A556, [1]!Table9[#All], 26, FALSE)</f>
        <v>Formula</v>
      </c>
      <c r="G556" s="15" t="str">
        <f>IF(D556="No", "--",VLOOKUP(A556, [1]!Table9[#All], 25, FALSE))</f>
        <v>--</v>
      </c>
      <c r="H556" s="14" t="str">
        <f>IF(D556="No", "Not discussed on USFS. ", VLOOKUP(A556, [1]!Table9[#All], 24, FALSE))</f>
        <v xml:space="preserve">Not discussed on USFS. </v>
      </c>
      <c r="I556" s="14" t="str">
        <f>IF(NOT(ISBLANK(#REF!)),  "Pre-activity Survey Required", "")</f>
        <v>Pre-activity Survey Required</v>
      </c>
      <c r="J556" s="13" t="str">
        <f>IF(D556="No", "Not discussed on USFS. ", _xlfn.CONCAT(A556, " (", VLOOKUP(A556, [1]!Table9[#All], 11, FALSE), "; Habitat description: ", C556, ") - Within 1-mi of a CNDDB/SCE/USFS occurrence record (", VLOOKUP(A556, [1]!Table9[#All], 34, FALSE), "). " ))</f>
        <v xml:space="preserve">Not discussed on USFS. </v>
      </c>
      <c r="K556" s="10" t="str">
        <f>IF(D556="No", "-- ", VLOOKUP(A556, [1]!Table9[#All], 35, FALSE))</f>
        <v xml:space="preserve">-- </v>
      </c>
      <c r="L556" s="12" t="str">
        <f>IF(D556="No", "--", VLOOKUP(A556, [1]!Table9[#All], 28, FALSE))</f>
        <v>--</v>
      </c>
      <c r="M556" s="11" t="str">
        <f>IF(D556="No", "Not discussed on USFS. ", _xlfn.CONCAT(A556, " (", VLOOKUP(A556, [1]!Table9[#All], 11, FALSE), "; Habitat description: ", C556, ") - Within 1-mi of a CNDDB/SCE/USFS occurrence record (", VLOOKUP(A556, [1]!Table9[#All], 27, FALSE), "). " ))</f>
        <v xml:space="preserve">Not discussed on USFS. </v>
      </c>
      <c r="N556" s="10" t="str">
        <f>IF(D556="No", "-- ", VLOOKUP(A556, [1]!Table9[#All], 29, FALSE))</f>
        <v xml:space="preserve">-- </v>
      </c>
      <c r="O556" s="10" t="str">
        <f>IF(D556="No", "--", VLOOKUP(A556, [1]!Table9[#All], 30, FALSE))</f>
        <v>--</v>
      </c>
      <c r="P556" s="7" t="str">
        <f>IF(D556="No", "Not discussed on USFS. ", IF(VLOOKUP(A556, [1]!Table9[#All], 31, FALSE)="--", "--",  _xlfn.CONCAT(A556, " (", VLOOKUP(A556, [1]!Table9[#All], 11, FALSE), "; Habitat description: ", C556, ") - Within 1-mi of a CNDDB/SCE/USFS occurrence record (", VLOOKUP(A556, [1]!Table9[#All], 31, FALSE), "). " )))</f>
        <v xml:space="preserve">Not discussed on USFS. </v>
      </c>
      <c r="Q556" s="6" t="str">
        <f>IF(D556="No", "Not discussed on USFS. ", IF(VLOOKUP(A556, [1]!Table9[#All], 31, FALSE)="--", "--",  VLOOKUP(A556, [1]!Table9[#All], 32, FALSE)))</f>
        <v xml:space="preserve">Not discussed on USFS. </v>
      </c>
      <c r="R556" s="6" t="str">
        <f>IF(D556="No", "Not discussed on USFS. ", IF(VLOOKUP(A556, [1]!Table9[#All], 31, FALSE)="--", "--", VLOOKUP(A556, [1]!Table9[#All], 33, FALSE)))</f>
        <v xml:space="preserve">Not discussed on USFS. </v>
      </c>
      <c r="S556" s="9" t="s">
        <v>2</v>
      </c>
      <c r="T556" s="8" t="s">
        <v>2</v>
      </c>
      <c r="U556" s="8" t="s">
        <v>2</v>
      </c>
      <c r="V556" s="7" t="s">
        <v>2</v>
      </c>
      <c r="W556" s="6" t="s">
        <v>2</v>
      </c>
      <c r="X556" s="6" t="s">
        <v>2</v>
      </c>
    </row>
    <row r="557" spans="1:24" ht="96" x14ac:dyDescent="0.2">
      <c r="A557" s="20" t="s">
        <v>1819</v>
      </c>
      <c r="B557" s="20" t="str">
        <f>VLOOKUP(A557, [1]!Table9[#All], 2, FALSE)</f>
        <v>Arctostaphylos crustacea ssp. eastwoodiana</v>
      </c>
      <c r="C557" s="18" t="str">
        <f>VLOOKUP(A557, [1]!Table9[#All], 13, FALSE)</f>
        <v>chaparral, closed-cone conifer forest</v>
      </c>
      <c r="D557" s="17" t="str">
        <f>IF(ISNUMBER(SEARCH("1",VLOOKUP(A557, [1]!Table9[#All], 4, FALSE))), "Yes", "No")</f>
        <v>No</v>
      </c>
      <c r="E557" s="16" t="str">
        <f>VLOOKUP(A557, [1]!Table9[#All], 3, FALSE)</f>
        <v>Plant</v>
      </c>
      <c r="F557" s="15" t="str">
        <f>VLOOKUP(A557, [1]!Table9[#All], 26, FALSE)</f>
        <v>Formula</v>
      </c>
      <c r="G557" s="15" t="str">
        <f>IF(D557="No", "--",VLOOKUP(A557, [1]!Table9[#All], 25, FALSE))</f>
        <v>--</v>
      </c>
      <c r="H557" s="14" t="str">
        <f>IF(D557="No", "Not discussed on USFS. ", VLOOKUP(A557, [1]!Table9[#All], 24, FALSE))</f>
        <v xml:space="preserve">Not discussed on USFS. </v>
      </c>
      <c r="I557" s="14" t="str">
        <f>IF(NOT(ISBLANK(#REF!)),  "Pre-activity Survey Required", "")</f>
        <v>Pre-activity Survey Required</v>
      </c>
      <c r="J557" s="13" t="str">
        <f>IF(D557="No", "Not discussed on USFS. ", _xlfn.CONCAT(A557, " (", VLOOKUP(A557, [1]!Table9[#All], 11, FALSE), "; Habitat description: ", C557, ") - Within 1-mi of a CNDDB/SCE/USFS occurrence record (", VLOOKUP(A557, [1]!Table9[#All], 34, FALSE), "). " ))</f>
        <v xml:space="preserve">Not discussed on USFS. </v>
      </c>
      <c r="K557" s="10" t="str">
        <f>IF(D557="No", "-- ", VLOOKUP(A557, [1]!Table9[#All], 35, FALSE))</f>
        <v xml:space="preserve">-- </v>
      </c>
      <c r="L557" s="12" t="str">
        <f>IF(D557="No", "--", VLOOKUP(A557, [1]!Table9[#All], 28, FALSE))</f>
        <v>--</v>
      </c>
      <c r="M557" s="11" t="str">
        <f>IF(D557="No", "Not discussed on USFS. ", _xlfn.CONCAT(A557, " (", VLOOKUP(A557, [1]!Table9[#All], 11, FALSE), "; Habitat description: ", C557, ") - Within 1-mi of a CNDDB/SCE/USFS occurrence record (", VLOOKUP(A557, [1]!Table9[#All], 27, FALSE), "). " ))</f>
        <v xml:space="preserve">Not discussed on USFS. </v>
      </c>
      <c r="N557" s="10" t="str">
        <f>IF(D557="No", "-- ", VLOOKUP(A557, [1]!Table9[#All], 29, FALSE))</f>
        <v xml:space="preserve">-- </v>
      </c>
      <c r="O557" s="10" t="str">
        <f>IF(D557="No", "--", VLOOKUP(A557, [1]!Table9[#All], 30, FALSE))</f>
        <v>--</v>
      </c>
      <c r="P557" s="7" t="str">
        <f>IF(D557="No", "Not discussed on USFS. ", IF(VLOOKUP(A557, [1]!Table9[#All], 31, FALSE)="--", "--",  _xlfn.CONCAT(A557, " (", VLOOKUP(A557, [1]!Table9[#All], 11, FALSE), "; Habitat description: ", C557, ") - Within 1-mi of a CNDDB/SCE/USFS occurrence record (", VLOOKUP(A557, [1]!Table9[#All], 31, FALSE), "). " )))</f>
        <v xml:space="preserve">Not discussed on USFS. </v>
      </c>
      <c r="Q557" s="6" t="str">
        <f>IF(D557="No", "Not discussed on USFS. ", IF(VLOOKUP(A557, [1]!Table9[#All], 31, FALSE)="--", "--",  VLOOKUP(A557, [1]!Table9[#All], 32, FALSE)))</f>
        <v xml:space="preserve">Not discussed on USFS. </v>
      </c>
      <c r="R557" s="6" t="str">
        <f>IF(D557="No", "Not discussed on USFS. ", IF(VLOOKUP(A557, [1]!Table9[#All], 31, FALSE)="--", "--", VLOOKUP(A557, [1]!Table9[#All], 33, FALSE)))</f>
        <v xml:space="preserve">Not discussed on USFS. </v>
      </c>
      <c r="S557" s="9" t="s">
        <v>2</v>
      </c>
      <c r="T557" s="8" t="s">
        <v>2</v>
      </c>
      <c r="U557" s="8" t="s">
        <v>2</v>
      </c>
      <c r="V557" s="7" t="s">
        <v>2</v>
      </c>
      <c r="W557" s="6" t="s">
        <v>2</v>
      </c>
      <c r="X557" s="6" t="s">
        <v>2</v>
      </c>
    </row>
    <row r="558" spans="1:24" ht="80" x14ac:dyDescent="0.2">
      <c r="A558" s="20" t="s">
        <v>1818</v>
      </c>
      <c r="B558" s="20" t="str">
        <f>VLOOKUP(A558, [1]!Table9[#All], 2, FALSE)</f>
        <v>Eriogonum eastwoodianum</v>
      </c>
      <c r="C558" s="18" t="str">
        <f>VLOOKUP(A558, [1]!Table9[#All], 13, FALSE)</f>
        <v>sandy shale outcrops and slopes, mixed grassland communities, woodlands</v>
      </c>
      <c r="D558" s="17" t="str">
        <f>IF(ISNUMBER(SEARCH("1",VLOOKUP(A558, [1]!Table9[#All], 4, FALSE))), "Yes", "No")</f>
        <v>No</v>
      </c>
      <c r="E558" s="16" t="str">
        <f>VLOOKUP(A558, [1]!Table9[#All], 3, FALSE)</f>
        <v>Plant</v>
      </c>
      <c r="F558" s="15" t="str">
        <f>VLOOKUP(A558, [1]!Table9[#All], 26, FALSE)</f>
        <v>Formula</v>
      </c>
      <c r="G558" s="15" t="str">
        <f>IF(D558="No", "--",VLOOKUP(A558, [1]!Table9[#All], 25, FALSE))</f>
        <v>--</v>
      </c>
      <c r="H558" s="14" t="str">
        <f>IF(D558="No", "Not discussed on USFS. ", VLOOKUP(A558, [1]!Table9[#All], 24, FALSE))</f>
        <v xml:space="preserve">Not discussed on USFS. </v>
      </c>
      <c r="I558" s="14" t="str">
        <f>IF(NOT(ISBLANK(#REF!)),  "Pre-activity Survey Required", "")</f>
        <v>Pre-activity Survey Required</v>
      </c>
      <c r="J558" s="13" t="str">
        <f>IF(D558="No", "Not discussed on USFS. ", _xlfn.CONCAT(A558, " (", VLOOKUP(A558, [1]!Table9[#All], 11, FALSE), "; Habitat description: ", C558, ") - Within 1-mi of a CNDDB/SCE/USFS occurrence record (", VLOOKUP(A558, [1]!Table9[#All], 34, FALSE), "). " ))</f>
        <v xml:space="preserve">Not discussed on USFS. </v>
      </c>
      <c r="K558" s="10" t="str">
        <f>IF(D558="No", "-- ", VLOOKUP(A558, [1]!Table9[#All], 35, FALSE))</f>
        <v xml:space="preserve">-- </v>
      </c>
      <c r="L558" s="12" t="str">
        <f>IF(D558="No", "--", VLOOKUP(A558, [1]!Table9[#All], 28, FALSE))</f>
        <v>--</v>
      </c>
      <c r="M558" s="11" t="str">
        <f>IF(D558="No", "Not discussed on USFS. ", _xlfn.CONCAT(A558, " (", VLOOKUP(A558, [1]!Table9[#All], 11, FALSE), "; Habitat description: ", C558, ") - Within 1-mi of a CNDDB/SCE/USFS occurrence record (", VLOOKUP(A558, [1]!Table9[#All], 27, FALSE), "). " ))</f>
        <v xml:space="preserve">Not discussed on USFS. </v>
      </c>
      <c r="N558" s="10" t="str">
        <f>IF(D558="No", "-- ", VLOOKUP(A558, [1]!Table9[#All], 29, FALSE))</f>
        <v xml:space="preserve">-- </v>
      </c>
      <c r="O558" s="10" t="str">
        <f>IF(D558="No", "--", VLOOKUP(A558, [1]!Table9[#All], 30, FALSE))</f>
        <v>--</v>
      </c>
      <c r="P558" s="7" t="str">
        <f>IF(D558="No", "Not discussed on USFS. ", IF(VLOOKUP(A558, [1]!Table9[#All], 31, FALSE)="--", "--",  _xlfn.CONCAT(A558, " (", VLOOKUP(A558, [1]!Table9[#All], 11, FALSE), "; Habitat description: ", C558, ") - Within 1-mi of a CNDDB/SCE/USFS occurrence record (", VLOOKUP(A558, [1]!Table9[#All], 31, FALSE), "). " )))</f>
        <v xml:space="preserve">Not discussed on USFS. </v>
      </c>
      <c r="Q558" s="6" t="str">
        <f>IF(D558="No", "Not discussed on USFS. ", IF(VLOOKUP(A558, [1]!Table9[#All], 31, FALSE)="--", "--",  VLOOKUP(A558, [1]!Table9[#All], 32, FALSE)))</f>
        <v xml:space="preserve">Not discussed on USFS. </v>
      </c>
      <c r="R558" s="6" t="str">
        <f>IF(D558="No", "Not discussed on USFS. ", IF(VLOOKUP(A558, [1]!Table9[#All], 31, FALSE)="--", "--", VLOOKUP(A558, [1]!Table9[#All], 33, FALSE)))</f>
        <v xml:space="preserve">Not discussed on USFS. </v>
      </c>
      <c r="S558" s="9" t="s">
        <v>2</v>
      </c>
      <c r="T558" s="8" t="s">
        <v>2</v>
      </c>
      <c r="U558" s="8" t="s">
        <v>2</v>
      </c>
      <c r="V558" s="7" t="s">
        <v>2</v>
      </c>
      <c r="W558" s="6" t="s">
        <v>2</v>
      </c>
      <c r="X558" s="6" t="s">
        <v>2</v>
      </c>
    </row>
    <row r="559" spans="1:24" ht="48" x14ac:dyDescent="0.2">
      <c r="A559" s="20" t="s">
        <v>1817</v>
      </c>
      <c r="B559" s="20" t="str">
        <f>VLOOKUP(A559, [1]!Table9[#All], 2, FALSE)</f>
        <v>Ericameria fasciculata</v>
      </c>
      <c r="C559" s="18" t="str">
        <f>VLOOKUP(A559, [1]!Table9[#All], 13, FALSE)</f>
        <v>sandy soils</v>
      </c>
      <c r="D559" s="17" t="str">
        <f>IF(ISNUMBER(SEARCH("1",VLOOKUP(A559, [1]!Table9[#All], 4, FALSE))), "Yes", "No")</f>
        <v>No</v>
      </c>
      <c r="E559" s="16" t="str">
        <f>VLOOKUP(A559, [1]!Table9[#All], 3, FALSE)</f>
        <v>Plant</v>
      </c>
      <c r="F559" s="15" t="str">
        <f>VLOOKUP(A559, [1]!Table9[#All], 26, FALSE)</f>
        <v>Formula</v>
      </c>
      <c r="G559" s="15" t="str">
        <f>IF(D559="No", "--",VLOOKUP(A559, [1]!Table9[#All], 25, FALSE))</f>
        <v>--</v>
      </c>
      <c r="H559" s="14" t="str">
        <f>IF(D559="No", "Not discussed on USFS. ", VLOOKUP(A559, [1]!Table9[#All], 24, FALSE))</f>
        <v xml:space="preserve">Not discussed on USFS. </v>
      </c>
      <c r="I559" s="14" t="str">
        <f>IF(NOT(ISBLANK(#REF!)),  "Pre-activity Survey Required", "")</f>
        <v>Pre-activity Survey Required</v>
      </c>
      <c r="J559" s="13" t="str">
        <f>IF(D559="No", "Not discussed on USFS. ", _xlfn.CONCAT(A559, " (", VLOOKUP(A559, [1]!Table9[#All], 11, FALSE), "; Habitat description: ", C559, ") - Within 1-mi of a CNDDB/SCE/USFS occurrence record (", VLOOKUP(A559, [1]!Table9[#All], 34, FALSE), "). " ))</f>
        <v xml:space="preserve">Not discussed on USFS. </v>
      </c>
      <c r="K559" s="10" t="str">
        <f>IF(D559="No", "-- ", VLOOKUP(A559, [1]!Table9[#All], 35, FALSE))</f>
        <v xml:space="preserve">-- </v>
      </c>
      <c r="L559" s="12" t="str">
        <f>IF(D559="No", "--", VLOOKUP(A559, [1]!Table9[#All], 28, FALSE))</f>
        <v>--</v>
      </c>
      <c r="M559" s="11" t="str">
        <f>IF(D559="No", "Not discussed on USFS. ", _xlfn.CONCAT(A559, " (", VLOOKUP(A559, [1]!Table9[#All], 11, FALSE), "; Habitat description: ", C559, ") - Within 1-mi of a CNDDB/SCE/USFS occurrence record (", VLOOKUP(A559, [1]!Table9[#All], 27, FALSE), "). " ))</f>
        <v xml:space="preserve">Not discussed on USFS. </v>
      </c>
      <c r="N559" s="10" t="str">
        <f>IF(D559="No", "-- ", VLOOKUP(A559, [1]!Table9[#All], 29, FALSE))</f>
        <v xml:space="preserve">-- </v>
      </c>
      <c r="O559" s="10" t="str">
        <f>IF(D559="No", "--", VLOOKUP(A559, [1]!Table9[#All], 30, FALSE))</f>
        <v>--</v>
      </c>
      <c r="P559" s="7" t="str">
        <f>IF(D559="No", "Not discussed on USFS. ", IF(VLOOKUP(A559, [1]!Table9[#All], 31, FALSE)="--", "--",  _xlfn.CONCAT(A559, " (", VLOOKUP(A559, [1]!Table9[#All], 11, FALSE), "; Habitat description: ", C559, ") - Within 1-mi of a CNDDB/SCE/USFS occurrence record (", VLOOKUP(A559, [1]!Table9[#All], 31, FALSE), "). " )))</f>
        <v xml:space="preserve">Not discussed on USFS. </v>
      </c>
      <c r="Q559" s="6" t="str">
        <f>IF(D559="No", "Not discussed on USFS. ", IF(VLOOKUP(A559, [1]!Table9[#All], 31, FALSE)="--", "--",  VLOOKUP(A559, [1]!Table9[#All], 32, FALSE)))</f>
        <v xml:space="preserve">Not discussed on USFS. </v>
      </c>
      <c r="R559" s="6" t="str">
        <f>IF(D559="No", "Not discussed on USFS. ", IF(VLOOKUP(A559, [1]!Table9[#All], 31, FALSE)="--", "--", VLOOKUP(A559, [1]!Table9[#All], 33, FALSE)))</f>
        <v xml:space="preserve">Not discussed on USFS. </v>
      </c>
      <c r="S559" s="9" t="s">
        <v>2</v>
      </c>
      <c r="T559" s="8" t="s">
        <v>2</v>
      </c>
      <c r="U559" s="8" t="s">
        <v>2</v>
      </c>
      <c r="V559" s="7" t="s">
        <v>2</v>
      </c>
      <c r="W559" s="6" t="s">
        <v>2</v>
      </c>
      <c r="X559" s="6" t="s">
        <v>2</v>
      </c>
    </row>
    <row r="560" spans="1:24" ht="64" x14ac:dyDescent="0.2">
      <c r="A560" s="20" t="s">
        <v>1816</v>
      </c>
      <c r="B560" s="20" t="str">
        <f>VLOOKUP(A560, [1]!Table9[#All], 2, FALSE)</f>
        <v>Delphinium parryi ssp. eastwoodiae</v>
      </c>
      <c r="C560" s="18" t="str">
        <f>VLOOKUP(A560, [1]!Table9[#All], 13, FALSE)</f>
        <v>rocky slopes, in grasslands and openings in chaparral</v>
      </c>
      <c r="D560" s="17" t="str">
        <f>IF(ISNUMBER(SEARCH("1",VLOOKUP(A560, [1]!Table9[#All], 4, FALSE))), "Yes", "No")</f>
        <v>No</v>
      </c>
      <c r="E560" s="16" t="str">
        <f>VLOOKUP(A560, [1]!Table9[#All], 3, FALSE)</f>
        <v>Plant</v>
      </c>
      <c r="F560" s="15" t="str">
        <f>VLOOKUP(A560, [1]!Table9[#All], 26, FALSE)</f>
        <v>Formula</v>
      </c>
      <c r="G560" s="15" t="str">
        <f>IF(D560="No", "--",VLOOKUP(A560, [1]!Table9[#All], 25, FALSE))</f>
        <v>--</v>
      </c>
      <c r="H560" s="14" t="str">
        <f>IF(D560="No", "Not discussed on USFS. ", VLOOKUP(A560, [1]!Table9[#All], 24, FALSE))</f>
        <v xml:space="preserve">Not discussed on USFS. </v>
      </c>
      <c r="I560" s="14" t="str">
        <f>IF(NOT(ISBLANK(#REF!)),  "Pre-activity Survey Required", "")</f>
        <v>Pre-activity Survey Required</v>
      </c>
      <c r="J560" s="13" t="str">
        <f>IF(D560="No", "Not discussed on USFS. ", _xlfn.CONCAT(A560, " (", VLOOKUP(A560, [1]!Table9[#All], 11, FALSE), "; Habitat description: ", C560, ") - Within 1-mi of a CNDDB/SCE/USFS occurrence record (", VLOOKUP(A560, [1]!Table9[#All], 34, FALSE), "). " ))</f>
        <v xml:space="preserve">Not discussed on USFS. </v>
      </c>
      <c r="K560" s="10" t="str">
        <f>IF(D560="No", "-- ", VLOOKUP(A560, [1]!Table9[#All], 35, FALSE))</f>
        <v xml:space="preserve">-- </v>
      </c>
      <c r="L560" s="12" t="str">
        <f>IF(D560="No", "--", VLOOKUP(A560, [1]!Table9[#All], 28, FALSE))</f>
        <v>--</v>
      </c>
      <c r="M560" s="11" t="str">
        <f>IF(D560="No", "Not discussed on USFS. ", _xlfn.CONCAT(A560, " (", VLOOKUP(A560, [1]!Table9[#All], 11, FALSE), "; Habitat description: ", C560, ") - Within 1-mi of a CNDDB/SCE/USFS occurrence record (", VLOOKUP(A560, [1]!Table9[#All], 27, FALSE), "). " ))</f>
        <v xml:space="preserve">Not discussed on USFS. </v>
      </c>
      <c r="N560" s="10" t="str">
        <f>IF(D560="No", "-- ", VLOOKUP(A560, [1]!Table9[#All], 29, FALSE))</f>
        <v xml:space="preserve">-- </v>
      </c>
      <c r="O560" s="10" t="str">
        <f>IF(D560="No", "--", VLOOKUP(A560, [1]!Table9[#All], 30, FALSE))</f>
        <v>--</v>
      </c>
      <c r="P560" s="7" t="str">
        <f>IF(D560="No", "Not discussed on USFS. ", IF(VLOOKUP(A560, [1]!Table9[#All], 31, FALSE)="--", "--",  _xlfn.CONCAT(A560, " (", VLOOKUP(A560, [1]!Table9[#All], 11, FALSE), "; Habitat description: ", C560, ") - Within 1-mi of a CNDDB/SCE/USFS occurrence record (", VLOOKUP(A560, [1]!Table9[#All], 31, FALSE), "). " )))</f>
        <v xml:space="preserve">Not discussed on USFS. </v>
      </c>
      <c r="Q560" s="6" t="str">
        <f>IF(D560="No", "Not discussed on USFS. ", IF(VLOOKUP(A560, [1]!Table9[#All], 31, FALSE)="--", "--",  VLOOKUP(A560, [1]!Table9[#All], 32, FALSE)))</f>
        <v xml:space="preserve">Not discussed on USFS. </v>
      </c>
      <c r="R560" s="6" t="str">
        <f>IF(D560="No", "Not discussed on USFS. ", IF(VLOOKUP(A560, [1]!Table9[#All], 31, FALSE)="--", "--", VLOOKUP(A560, [1]!Table9[#All], 33, FALSE)))</f>
        <v xml:space="preserve">Not discussed on USFS. </v>
      </c>
      <c r="S560" s="9" t="s">
        <v>2</v>
      </c>
      <c r="T560" s="8" t="s">
        <v>2</v>
      </c>
      <c r="U560" s="8" t="s">
        <v>2</v>
      </c>
      <c r="V560" s="7" t="s">
        <v>2</v>
      </c>
      <c r="W560" s="6" t="s">
        <v>2</v>
      </c>
      <c r="X560" s="6" t="s">
        <v>2</v>
      </c>
    </row>
    <row r="561" spans="1:24" ht="64" x14ac:dyDescent="0.2">
      <c r="A561" s="20" t="s">
        <v>1815</v>
      </c>
      <c r="B561" s="20" t="str">
        <f>VLOOKUP(A561, [1]!Table9[#All], 2, FALSE)</f>
        <v>Potamogeton zosteriformis</v>
      </c>
      <c r="C561" s="18" t="str">
        <f>VLOOKUP(A561, [1]!Table9[#All], 13, FALSE)</f>
        <v>ponds, lakes, streams</v>
      </c>
      <c r="D561" s="17" t="str">
        <f>IF(ISNUMBER(SEARCH("1",VLOOKUP(A561, [1]!Table9[#All], 4, FALSE))), "Yes", "No")</f>
        <v>No</v>
      </c>
      <c r="E561" s="16" t="str">
        <f>VLOOKUP(A561, [1]!Table9[#All], 3, FALSE)</f>
        <v>Plant</v>
      </c>
      <c r="F561" s="15" t="str">
        <f>VLOOKUP(A561, [1]!Table9[#All], 26, FALSE)</f>
        <v>Formula</v>
      </c>
      <c r="G561" s="15" t="str">
        <f>IF(D561="No", "--",VLOOKUP(A561, [1]!Table9[#All], 25, FALSE))</f>
        <v>--</v>
      </c>
      <c r="H561" s="14" t="str">
        <f>IF(D561="No", "Not discussed on USFS. ", VLOOKUP(A561, [1]!Table9[#All], 24, FALSE))</f>
        <v xml:space="preserve">Not discussed on USFS. </v>
      </c>
      <c r="I561" s="14" t="str">
        <f>IF(NOT(ISBLANK(#REF!)),  "Pre-activity Survey Required", "")</f>
        <v>Pre-activity Survey Required</v>
      </c>
      <c r="J561" s="13" t="str">
        <f>IF(D561="No", "Not discussed on USFS. ", _xlfn.CONCAT(A561, " (", VLOOKUP(A561, [1]!Table9[#All], 11, FALSE), "; Habitat description: ", C561, ") - Within 1-mi of a CNDDB/SCE/USFS occurrence record (", VLOOKUP(A561, [1]!Table9[#All], 34, FALSE), "). " ))</f>
        <v xml:space="preserve">Not discussed on USFS. </v>
      </c>
      <c r="K561" s="10" t="str">
        <f>IF(D561="No", "-- ", VLOOKUP(A561, [1]!Table9[#All], 35, FALSE))</f>
        <v xml:space="preserve">-- </v>
      </c>
      <c r="L561" s="12" t="str">
        <f>IF(D561="No", "--", VLOOKUP(A561, [1]!Table9[#All], 28, FALSE))</f>
        <v>--</v>
      </c>
      <c r="M561" s="11" t="str">
        <f>IF(D561="No", "Not discussed on USFS. ", _xlfn.CONCAT(A561, " (", VLOOKUP(A561, [1]!Table9[#All], 11, FALSE), "; Habitat description: ", C561, ") - Within 1-mi of a CNDDB/SCE/USFS occurrence record (", VLOOKUP(A561, [1]!Table9[#All], 27, FALSE), "). " ))</f>
        <v xml:space="preserve">Not discussed on USFS. </v>
      </c>
      <c r="N561" s="10" t="str">
        <f>IF(D561="No", "-- ", VLOOKUP(A561, [1]!Table9[#All], 29, FALSE))</f>
        <v xml:space="preserve">-- </v>
      </c>
      <c r="O561" s="10" t="str">
        <f>IF(D561="No", "--", VLOOKUP(A561, [1]!Table9[#All], 30, FALSE))</f>
        <v>--</v>
      </c>
      <c r="P561" s="7" t="str">
        <f>IF(D561="No", "Not discussed on USFS. ", IF(VLOOKUP(A561, [1]!Table9[#All], 31, FALSE)="--", "--",  _xlfn.CONCAT(A561, " (", VLOOKUP(A561, [1]!Table9[#All], 11, FALSE), "; Habitat description: ", C561, ") - Within 1-mi of a CNDDB/SCE/USFS occurrence record (", VLOOKUP(A561, [1]!Table9[#All], 31, FALSE), "). " )))</f>
        <v xml:space="preserve">Not discussed on USFS. </v>
      </c>
      <c r="Q561" s="6" t="str">
        <f>IF(D561="No", "Not discussed on USFS. ", IF(VLOOKUP(A561, [1]!Table9[#All], 31, FALSE)="--", "--",  VLOOKUP(A561, [1]!Table9[#All], 32, FALSE)))</f>
        <v xml:space="preserve">Not discussed on USFS. </v>
      </c>
      <c r="R561" s="6" t="str">
        <f>IF(D561="No", "Not discussed on USFS. ", IF(VLOOKUP(A561, [1]!Table9[#All], 31, FALSE)="--", "--", VLOOKUP(A561, [1]!Table9[#All], 33, FALSE)))</f>
        <v xml:space="preserve">Not discussed on USFS. </v>
      </c>
      <c r="S561" s="9" t="s">
        <v>2</v>
      </c>
      <c r="T561" s="8" t="s">
        <v>2</v>
      </c>
      <c r="U561" s="8" t="s">
        <v>2</v>
      </c>
      <c r="V561" s="7" t="s">
        <v>2</v>
      </c>
      <c r="W561" s="6" t="s">
        <v>2</v>
      </c>
      <c r="X561" s="6" t="s">
        <v>2</v>
      </c>
    </row>
    <row r="562" spans="1:24" ht="156" x14ac:dyDescent="0.2">
      <c r="A562" s="20" t="s">
        <v>1814</v>
      </c>
      <c r="B562" s="20" t="str">
        <f>VLOOKUP(A562, [1]!Table9[#All], 2, FALSE)</f>
        <v>Diplacus pygmaeus</v>
      </c>
      <c r="C562" s="18" t="str">
        <f>VLOOKUP(A562, [1]!Table9[#All], 13, FALSE)</f>
        <v>vernally wet depressions or along stream channels</v>
      </c>
      <c r="D562" s="17" t="str">
        <f>IF(ISNUMBER(SEARCH("1",VLOOKUP(A562, [1]!Table9[#All], 4, FALSE))), "Yes", "No")</f>
        <v>Yes</v>
      </c>
      <c r="E562" s="16" t="str">
        <f>VLOOKUP(A562, [1]!Table9[#All], 3, FALSE)</f>
        <v>Plant</v>
      </c>
      <c r="F562" s="15" t="str">
        <f>VLOOKUP(A562, [1]!Table9[#All], 26, FALSE)</f>
        <v>Formula</v>
      </c>
      <c r="G562" s="15" t="str">
        <f>IF(D562="No", "--",VLOOKUP(A562, [1]!Table9[#All], 25, FALSE))</f>
        <v>Work area</v>
      </c>
      <c r="H562" s="14" t="str">
        <f>IF(D562="No", "Not discussed on USFS. ", VLOOKUP(A562, [1]!Table9[#All], 24, FALSE))</f>
        <v xml:space="preserve">Only discussed in INF, if reviewing INF apply same RPM's and language as other CRPR 1/2 plant receive. </v>
      </c>
      <c r="I562" s="14" t="str">
        <f>IF(NOT(ISBLANK(#REF!)),  "Pre-activity Survey Required", "")</f>
        <v>Pre-activity Survey Required</v>
      </c>
      <c r="J562" s="13" t="str">
        <f>IF(D562="No", "Not discussed on USFS. ", _xlfn.CONCAT(A562, " (", VLOOKUP(A562, [1]!Table9[#All], 11, FALSE), "; Habitat description: ", C562, ") - Within 1-mi of a CNDDB/SCE/USFS occurrence record (", VLOOKUP(A562, [1]!Table9[#All], 34, FALSE), "). " ))</f>
        <v xml:space="preserve">Egg Lake monkeyflower (INF:SCC; CRPR 4.2, Blooming Period: May - Jun; Habitat description: vernally wet depressions or along stream channels) - Within 1-mi of a CNDDB/SCE/USFS occurrence record (unsuitable habitat). </v>
      </c>
      <c r="K562" s="10" t="str">
        <f>IF(D562="No", "-- ", VLOOKUP(A562, [1]!Table9[#All], 35, FALSE))</f>
        <v>Standard OMP BMPs.</v>
      </c>
      <c r="L562" s="12" t="str">
        <f>IF(D562="No", "--", VLOOKUP(A562, [1]!Table9[#All], 28, FALSE))</f>
        <v>IIB</v>
      </c>
      <c r="M562" s="11" t="str">
        <f>IF(D562="No", "Not discussed on USFS. ", _xlfn.CONCAT(A562, " (", VLOOKUP(A562, [1]!Table9[#All], 11, FALSE), "; Habitat description: ", C562, ") - Within 1-mi of a CNDDB/SCE/USFS occurrence record (", VLOOKUP(A562, [1]!Table9[#All], 27, FALSE), "). " ))</f>
        <v xml:space="preserve">Egg Lake monkeyflower (INF:SCC; CRPR 4.2, Blooming Period: May - Jun; Habitat description: vernally wet depressions or along stream channels) - Within 1-mi of a CNDDB/SCE/USFS occurrence record (habitat present). </v>
      </c>
      <c r="N562" s="10" t="str">
        <f>IF(D562="No", "-- ", VLOOKUP(A562, [1]!Table9[#All], 29, FALSE))</f>
        <v xml:space="preserve">BE BMP Plant-1(a)(c-d); 
General Measures and Standard OMP BMPs. </v>
      </c>
      <c r="O562" s="10" t="str">
        <f>IF(D562="No", "--", VLOOKUP(A562, [1]!Table9[#All], 30, FALSE))</f>
        <v xml:space="preserve">Pre-Activity Survey (Egg Lake monkeyflower): A biological survey is required. 
FSS Plant Avoidance (Egg Lake monkeyflower): If Egg Lake monkeyflower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62" s="7" t="str">
        <f>IF(D562="No", "Not discussed on USFS. ", IF(VLOOKUP(A562, [1]!Table9[#All], 31, FALSE)="--", "--",  _xlfn.CONCAT(A562, " (", VLOOKUP(A562, [1]!Table9[#All], 11, FALSE), "; Habitat description: ", C562, ") - Within 1-mi of a CNDDB/SCE/USFS occurrence record (", VLOOKUP(A562, [1]!Table9[#All], 31, FALSE), "). " )))</f>
        <v>--</v>
      </c>
      <c r="Q562" s="6" t="str">
        <f>IF(D562="No", "Not discussed on USFS. ", IF(VLOOKUP(A562, [1]!Table9[#All], 31, FALSE)="--", "--",  VLOOKUP(A562, [1]!Table9[#All], 32, FALSE)))</f>
        <v>--</v>
      </c>
      <c r="R562" s="6" t="str">
        <f>IF(D562="No", "Not discussed on USFS. ", IF(VLOOKUP(A562, [1]!Table9[#All], 31, FALSE)="--", "--", VLOOKUP(A562, [1]!Table9[#All], 33, FALSE)))</f>
        <v>--</v>
      </c>
      <c r="S562" s="9" t="s">
        <v>2</v>
      </c>
      <c r="T562" s="8" t="s">
        <v>2</v>
      </c>
      <c r="U562" s="8" t="s">
        <v>2</v>
      </c>
      <c r="V562" s="7" t="s">
        <v>2</v>
      </c>
      <c r="W562" s="6" t="s">
        <v>2</v>
      </c>
      <c r="X562" s="6" t="s">
        <v>2</v>
      </c>
    </row>
    <row r="563" spans="1:24" ht="75" x14ac:dyDescent="0.2">
      <c r="A563" s="20" t="s">
        <v>1813</v>
      </c>
      <c r="B563" s="20" t="str">
        <f>VLOOKUP(A563, [1]!Table9[#All], 2, FALSE)</f>
        <v>Euphydryas editha ehrlichi </v>
      </c>
      <c r="C563" s="18" t="str">
        <f>VLOOKUP(A563, [1]!Table9[#All], 13, FALSE)</f>
        <v>open grasslands and prairies with scattered shrubs and flowers</v>
      </c>
      <c r="D563" s="17" t="str">
        <f>IF(ISNUMBER(SEARCH("1",VLOOKUP(A563, [1]!Table9[#All], 4, FALSE))), "Yes", "No")</f>
        <v>Yes</v>
      </c>
      <c r="E563" s="16" t="str">
        <f>VLOOKUP(A563, [1]!Table9[#All], 3, FALSE)</f>
        <v>Invertebrate</v>
      </c>
      <c r="F563" s="15" t="str">
        <f>VLOOKUP(A563, [1]!Table9[#All], 26, FALSE)</f>
        <v>Formula</v>
      </c>
      <c r="G563" s="15" t="str">
        <f>IF(D563="No", "--",VLOOKUP(A563, [1]!Table9[#All], 25, FALSE))</f>
        <v>Work area</v>
      </c>
      <c r="H563" s="14" t="str">
        <f>IF(D563="No", "Not discussed on USFS. ", VLOOKUP(A563, [1]!Table9[#All], 24, FALSE))</f>
        <v>--</v>
      </c>
      <c r="I563" s="14" t="str">
        <f>IF(NOT(ISBLANK(#REF!)),  "Pre-activity Survey Required", "")</f>
        <v>Pre-activity Survey Required</v>
      </c>
      <c r="J563" s="13" t="str">
        <f>IF(D563="No", "Not discussed on USFS. ", _xlfn.CONCAT(A563, " (", VLOOKUP(A563, [1]!Table9[#All], 11, FALSE), "; Habitat description: ", C563, ") - Within 1-mi of a CNDDB/SCE/USFS occurrence record (", VLOOKUP(A563, [1]!Table9[#All], 34, FALSE), "). " ))</f>
        <v xml:space="preserve">Ehrlich’s checkerspot butterfly  (SBNF:WL; Habitat description: open grasslands and prairies with scattered shrubs and flowers) - Within 1-mi of a CNDDB/SCE/USFS occurrence record (unsuitable habitat). </v>
      </c>
      <c r="K563" s="10" t="str">
        <f>IF(D563="No", "-- ", VLOOKUP(A563, [1]!Table9[#All], 35, FALSE))</f>
        <v>Standard OMP BMPs.</v>
      </c>
      <c r="L563" s="12" t="str">
        <f>IF(D563="No", "--", VLOOKUP(A563, [1]!Table9[#All], 28, FALSE))</f>
        <v>IIB</v>
      </c>
      <c r="M563" s="11" t="str">
        <f>IF(D563="No", "Not discussed on USFS. ", _xlfn.CONCAT(A563, " (", VLOOKUP(A563, [1]!Table9[#All], 11, FALSE), "; Habitat description: ", C563, ") - Within 1-mi of a CNDDB/SCE/USFS occurrence record (", VLOOKUP(A563, [1]!Table9[#All], 27, FALSE), "). " ))</f>
        <v xml:space="preserve">Ehrlich’s checkerspot butterfly  (SBNF:WL; Habitat description: open grasslands and prairies with scattered shrubs and flowers) - Within 1-mi of a CNDDB/SCE/USFS occurrence record (habitat present). </v>
      </c>
      <c r="N563" s="10" t="str">
        <f>IF(D563="No", "-- ", VLOOKUP(A563, [1]!Table9[#All], 29, FALSE))</f>
        <v xml:space="preserve">General Measures and Standard OMP BMPs. </v>
      </c>
      <c r="O563" s="10" t="str">
        <f>IF(D563="No", "--", VLOOKUP(A563, [1]!Table9[#All], 30, FALSE))</f>
        <v xml:space="preserve">General Measures and Standard OMP BMPs. </v>
      </c>
      <c r="P563" s="7" t="str">
        <f>IF(D563="No", "Not discussed on USFS. ", IF(VLOOKUP(A563, [1]!Table9[#All], 31, FALSE)="--", "--",  _xlfn.CONCAT(A563, " (", VLOOKUP(A563, [1]!Table9[#All], 11, FALSE), "; Habitat description: ", C563, ") - Within 1-mi of a CNDDB/SCE/USFS occurrence record (", VLOOKUP(A563, [1]!Table9[#All], 31, FALSE), "). " )))</f>
        <v>--</v>
      </c>
      <c r="Q563" s="6" t="str">
        <f>IF(D563="No", "Not discussed on USFS. ", IF(VLOOKUP(A563, [1]!Table9[#All], 31, FALSE)="--", "--",  VLOOKUP(A563, [1]!Table9[#All], 32, FALSE)))</f>
        <v>--</v>
      </c>
      <c r="R563" s="6" t="str">
        <f>IF(D563="No", "Not discussed on USFS. ", IF(VLOOKUP(A563, [1]!Table9[#All], 31, FALSE)="--", "--", VLOOKUP(A563, [1]!Table9[#All], 33, FALSE)))</f>
        <v>--</v>
      </c>
      <c r="S563" s="9" t="s">
        <v>2</v>
      </c>
      <c r="T563" s="8" t="s">
        <v>2</v>
      </c>
      <c r="U563" s="8" t="s">
        <v>2</v>
      </c>
      <c r="V563" s="7" t="s">
        <v>2</v>
      </c>
      <c r="W563" s="6" t="s">
        <v>2</v>
      </c>
      <c r="X563" s="6" t="s">
        <v>2</v>
      </c>
    </row>
    <row r="564" spans="1:24" ht="168" x14ac:dyDescent="0.2">
      <c r="A564" s="20" t="s">
        <v>1812</v>
      </c>
      <c r="B564" s="20" t="str">
        <f>VLOOKUP(A564, [1]!Table9[#All], 2, FALSE)</f>
        <v>Galium californicum ssp. sierrae</v>
      </c>
      <c r="C564" s="18" t="str">
        <f>VLOOKUP(A564, [1]!Table9[#All], 13, FALSE)</f>
        <v>open forests, chaparral</v>
      </c>
      <c r="D564" s="17" t="str">
        <f>IF(ISNUMBER(SEARCH("1",VLOOKUP(A564, [1]!Table9[#All], 4, FALSE))), "Yes", "No")</f>
        <v>Yes</v>
      </c>
      <c r="E564" s="16" t="str">
        <f>VLOOKUP(A564, [1]!Table9[#All], 3, FALSE)</f>
        <v>Plant</v>
      </c>
      <c r="F564" s="15" t="str">
        <f>VLOOKUP(A564, [1]!Table9[#All], 26, FALSE)</f>
        <v>Formula</v>
      </c>
      <c r="G564" s="15" t="str">
        <f>IF(D564="No", "--",VLOOKUP(A564, [1]!Table9[#All], 25, FALSE))</f>
        <v>Work area</v>
      </c>
      <c r="H564" s="14" t="str">
        <f>IF(D564="No", "Not discussed on USFS. ", VLOOKUP(A564, [1]!Table9[#All], 24, FALSE))</f>
        <v>--</v>
      </c>
      <c r="I564" s="14" t="str">
        <f>IF(NOT(ISBLANK(#REF!)),  "Pre-activity Survey Required", "")</f>
        <v>Pre-activity Survey Required</v>
      </c>
      <c r="J564" s="13" t="str">
        <f>IF(D564="No", "Not discussed on USFS. ", _xlfn.CONCAT(A564, " (", VLOOKUP(A564, [1]!Table9[#All], 11, FALSE), "; Habitat description: ", C564, ") - Within 1-mi of a CNDDB/SCE/USFS occurrence record (", VLOOKUP(A564, [1]!Table9[#All], 34, FALSE), "). " ))</f>
        <v xml:space="preserve">El Dorado bedstraw (FE; SR; CRPR 1B.2, Blooming Period: Mar - Jul; Habitat description: open forests, chaparral) - Within 1-mi of a CNDDB/SCE/USFS occurrence record (unsuitable habitat). </v>
      </c>
      <c r="K564" s="10" t="str">
        <f>IF(D564="No", "-- ", VLOOKUP(A564, [1]!Table9[#All], 35, FALSE))</f>
        <v xml:space="preserve">RPM Plant 1; 
Standard OMP BMPs. </v>
      </c>
      <c r="L564" s="12" t="str">
        <f>IF(D564="No", "--", VLOOKUP(A564, [1]!Table9[#All], 28, FALSE))</f>
        <v>IIB</v>
      </c>
      <c r="M564" s="11" t="str">
        <f>IF(D564="No", "Not discussed on USFS. ", _xlfn.CONCAT(A564, " (", VLOOKUP(A564, [1]!Table9[#All], 11, FALSE), "; Habitat description: ", C564, ") - Within 1-mi of a CNDDB/SCE/USFS occurrence record (", VLOOKUP(A564, [1]!Table9[#All], 27, FALSE), "). " ))</f>
        <v xml:space="preserve">El Dorado bedstraw (FE; SR; CRPR 1B.2, Blooming Period: Mar - Jul; Habitat description: open forests, chaparral) - Within 1-mi of a CNDDB/SCE/USFS occurrence record (habitat present). </v>
      </c>
      <c r="N564" s="10" t="str">
        <f>IF(D564="No", "-- ", VLOOKUP(A564, [1]!Table9[#All], 29, FALSE))</f>
        <v xml:space="preserve">RPM Plant-1-4; 
General Measures and Standard OMP BMPs. </v>
      </c>
      <c r="O564" s="10" t="str">
        <f>IF(D564="No", "--", VLOOKUP(A564, [1]!Table9[#All], 30, FALSE))</f>
        <v xml:space="preserve">Rare Plant Survey and Avoidance (El Dorado bedstraw): A qualified botanist will conduct a rare plant survey for El Dorado bedstraw within blooming season, verified by a reference population. All federally-listed plants within 100 feet of the work area will be flagged for avoidance. Coordination with Environmental Services Department will be required if full avoidance cannot be achieved. 
Schedule Limitation (El Dorado bedstraw): Schedule all work in the year rare plant surveys are conducted. Work can occur only after rare plant surveys occur. If work gets delayed for a subsequent year, contact Environmental Services Department. 
General Measures and Standard OMP BMPs. </v>
      </c>
      <c r="P564" s="7" t="str">
        <f>IF(D564="No", "Not discussed on USFS. ", IF(VLOOKUP(A564, [1]!Table9[#All], 31, FALSE)="--", "--",  _xlfn.CONCAT(A564, " (", VLOOKUP(A564, [1]!Table9[#All], 11, FALSE), "; Habitat description: ", C564, ") - Within 1-mi of a CNDDB/SCE/USFS occurrence record (", VLOOKUP(A564, [1]!Table9[#All], 31, FALSE), "). " )))</f>
        <v>--</v>
      </c>
      <c r="Q564" s="6" t="str">
        <f>IF(D564="No", "Not discussed on USFS. ", IF(VLOOKUP(A564, [1]!Table9[#All], 31, FALSE)="--", "--",  VLOOKUP(A564, [1]!Table9[#All], 32, FALSE)))</f>
        <v>--</v>
      </c>
      <c r="R564" s="6" t="str">
        <f>IF(D564="No", "Not discussed on USFS. ", IF(VLOOKUP(A564, [1]!Table9[#All], 31, FALSE)="--", "--", VLOOKUP(A564, [1]!Table9[#All], 33, FALSE)))</f>
        <v>--</v>
      </c>
      <c r="S564" s="9" t="s">
        <v>2</v>
      </c>
      <c r="T564" s="8" t="s">
        <v>2</v>
      </c>
      <c r="U564" s="8" t="s">
        <v>2</v>
      </c>
      <c r="V564" s="7" t="s">
        <v>2</v>
      </c>
      <c r="W564" s="6" t="s">
        <v>2</v>
      </c>
      <c r="X564" s="6" t="s">
        <v>2</v>
      </c>
    </row>
    <row r="565" spans="1:24" ht="48" x14ac:dyDescent="0.2">
      <c r="A565" s="20" t="s">
        <v>1811</v>
      </c>
      <c r="B565" s="20" t="str">
        <f>VLOOKUP(A565, [1]!Table9[#All], 2, FALSE)</f>
        <v>Wyethia reticulata</v>
      </c>
      <c r="C565" s="18" t="str">
        <f>VLOOKUP(A565, [1]!Table9[#All], 13, FALSE)</f>
        <v>wooded slopes, chaparral</v>
      </c>
      <c r="D565" s="17" t="str">
        <f>IF(ISNUMBER(SEARCH("1",VLOOKUP(A565, [1]!Table9[#All], 4, FALSE))), "Yes", "No")</f>
        <v>No</v>
      </c>
      <c r="E565" s="16" t="str">
        <f>VLOOKUP(A565, [1]!Table9[#All], 3, FALSE)</f>
        <v>Plant</v>
      </c>
      <c r="F565" s="15" t="str">
        <f>VLOOKUP(A565, [1]!Table9[#All], 26, FALSE)</f>
        <v>Formula</v>
      </c>
      <c r="G565" s="15" t="str">
        <f>IF(D565="No", "--",VLOOKUP(A565, [1]!Table9[#All], 25, FALSE))</f>
        <v>--</v>
      </c>
      <c r="H565" s="14" t="str">
        <f>IF(D565="No", "Not discussed on USFS. ", VLOOKUP(A565, [1]!Table9[#All], 24, FALSE))</f>
        <v xml:space="preserve">Not discussed on USFS. </v>
      </c>
      <c r="I565" s="14" t="str">
        <f>IF(NOT(ISBLANK(#REF!)),  "Pre-activity Survey Required", "")</f>
        <v>Pre-activity Survey Required</v>
      </c>
      <c r="J565" s="13" t="str">
        <f>IF(D565="No", "Not discussed on USFS. ", _xlfn.CONCAT(A565, " (", VLOOKUP(A565, [1]!Table9[#All], 11, FALSE), "; Habitat description: ", C565, ") - Within 1-mi of a CNDDB/SCE/USFS occurrence record (", VLOOKUP(A565, [1]!Table9[#All], 34, FALSE), "). " ))</f>
        <v xml:space="preserve">Not discussed on USFS. </v>
      </c>
      <c r="K565" s="10" t="str">
        <f>IF(D565="No", "-- ", VLOOKUP(A565, [1]!Table9[#All], 35, FALSE))</f>
        <v xml:space="preserve">-- </v>
      </c>
      <c r="L565" s="12" t="str">
        <f>IF(D565="No", "--", VLOOKUP(A565, [1]!Table9[#All], 28, FALSE))</f>
        <v>--</v>
      </c>
      <c r="M565" s="11" t="str">
        <f>IF(D565="No", "Not discussed on USFS. ", _xlfn.CONCAT(A565, " (", VLOOKUP(A565, [1]!Table9[#All], 11, FALSE), "; Habitat description: ", C565, ") - Within 1-mi of a CNDDB/SCE/USFS occurrence record (", VLOOKUP(A565, [1]!Table9[#All], 27, FALSE), "). " ))</f>
        <v xml:space="preserve">Not discussed on USFS. </v>
      </c>
      <c r="N565" s="10" t="str">
        <f>IF(D565="No", "-- ", VLOOKUP(A565, [1]!Table9[#All], 29, FALSE))</f>
        <v xml:space="preserve">-- </v>
      </c>
      <c r="O565" s="10" t="str">
        <f>IF(D565="No", "--", VLOOKUP(A565, [1]!Table9[#All], 30, FALSE))</f>
        <v>--</v>
      </c>
      <c r="P565" s="7" t="str">
        <f>IF(D565="No", "Not discussed on USFS. ", IF(VLOOKUP(A565, [1]!Table9[#All], 31, FALSE)="--", "--",  _xlfn.CONCAT(A565, " (", VLOOKUP(A565, [1]!Table9[#All], 11, FALSE), "; Habitat description: ", C565, ") - Within 1-mi of a CNDDB/SCE/USFS occurrence record (", VLOOKUP(A565, [1]!Table9[#All], 31, FALSE), "). " )))</f>
        <v xml:space="preserve">Not discussed on USFS. </v>
      </c>
      <c r="Q565" s="6" t="str">
        <f>IF(D565="No", "Not discussed on USFS. ", IF(VLOOKUP(A565, [1]!Table9[#All], 31, FALSE)="--", "--",  VLOOKUP(A565, [1]!Table9[#All], 32, FALSE)))</f>
        <v xml:space="preserve">Not discussed on USFS. </v>
      </c>
      <c r="R565" s="6" t="str">
        <f>IF(D565="No", "Not discussed on USFS. ", IF(VLOOKUP(A565, [1]!Table9[#All], 31, FALSE)="--", "--", VLOOKUP(A565, [1]!Table9[#All], 33, FALSE)))</f>
        <v xml:space="preserve">Not discussed on USFS. </v>
      </c>
      <c r="S565" s="9" t="s">
        <v>2</v>
      </c>
      <c r="T565" s="8" t="s">
        <v>2</v>
      </c>
      <c r="U565" s="8" t="s">
        <v>2</v>
      </c>
      <c r="V565" s="7" t="s">
        <v>2</v>
      </c>
      <c r="W565" s="6" t="s">
        <v>2</v>
      </c>
      <c r="X565" s="6" t="s">
        <v>2</v>
      </c>
    </row>
    <row r="566" spans="1:24" ht="48" x14ac:dyDescent="0.2">
      <c r="A566" s="20" t="s">
        <v>1810</v>
      </c>
      <c r="B566" s="20" t="str">
        <f>VLOOKUP(A566, [1]!Table9[#All], 2, FALSE)</f>
        <v>Gilia mexicana</v>
      </c>
      <c r="C566" s="18" t="str">
        <f>VLOOKUP(A566, [1]!Table9[#All], 13, FALSE)</f>
        <v>conifer woodland</v>
      </c>
      <c r="D566" s="17" t="str">
        <f>IF(ISNUMBER(SEARCH("1",VLOOKUP(A566, [1]!Table9[#All], 4, FALSE))), "Yes", "No")</f>
        <v>No</v>
      </c>
      <c r="E566" s="16" t="str">
        <f>VLOOKUP(A566, [1]!Table9[#All], 3, FALSE)</f>
        <v>Plant</v>
      </c>
      <c r="F566" s="15" t="str">
        <f>VLOOKUP(A566, [1]!Table9[#All], 26, FALSE)</f>
        <v>Formula</v>
      </c>
      <c r="G566" s="15" t="str">
        <f>IF(D566="No", "--",VLOOKUP(A566, [1]!Table9[#All], 25, FALSE))</f>
        <v>--</v>
      </c>
      <c r="H566" s="14" t="str">
        <f>IF(D566="No", "Not discussed on USFS. ", VLOOKUP(A566, [1]!Table9[#All], 24, FALSE))</f>
        <v xml:space="preserve">Not discussed on USFS. </v>
      </c>
      <c r="I566" s="14" t="str">
        <f>IF(NOT(ISBLANK(#REF!)),  "Pre-activity Survey Required", "")</f>
        <v>Pre-activity Survey Required</v>
      </c>
      <c r="J566" s="13" t="str">
        <f>IF(D566="No", "Not discussed on USFS. ", _xlfn.CONCAT(A566, " (", VLOOKUP(A566, [1]!Table9[#All], 11, FALSE), "; Habitat description: ", C566, ") - Within 1-mi of a CNDDB/SCE/USFS occurrence record (", VLOOKUP(A566, [1]!Table9[#All], 34, FALSE), "). " ))</f>
        <v xml:space="preserve">Not discussed on USFS. </v>
      </c>
      <c r="K566" s="10" t="str">
        <f>IF(D566="No", "-- ", VLOOKUP(A566, [1]!Table9[#All], 35, FALSE))</f>
        <v xml:space="preserve">-- </v>
      </c>
      <c r="L566" s="12" t="str">
        <f>IF(D566="No", "--", VLOOKUP(A566, [1]!Table9[#All], 28, FALSE))</f>
        <v>--</v>
      </c>
      <c r="M566" s="11" t="str">
        <f>IF(D566="No", "Not discussed on USFS. ", _xlfn.CONCAT(A566, " (", VLOOKUP(A566, [1]!Table9[#All], 11, FALSE), "; Habitat description: ", C566, ") - Within 1-mi of a CNDDB/SCE/USFS occurrence record (", VLOOKUP(A566, [1]!Table9[#All], 27, FALSE), "). " ))</f>
        <v xml:space="preserve">Not discussed on USFS. </v>
      </c>
      <c r="N566" s="10" t="str">
        <f>IF(D566="No", "-- ", VLOOKUP(A566, [1]!Table9[#All], 29, FALSE))</f>
        <v xml:space="preserve">-- </v>
      </c>
      <c r="O566" s="10" t="str">
        <f>IF(D566="No", "--", VLOOKUP(A566, [1]!Table9[#All], 30, FALSE))</f>
        <v>--</v>
      </c>
      <c r="P566" s="7" t="str">
        <f>IF(D566="No", "Not discussed on USFS. ", IF(VLOOKUP(A566, [1]!Table9[#All], 31, FALSE)="--", "--",  _xlfn.CONCAT(A566, " (", VLOOKUP(A566, [1]!Table9[#All], 11, FALSE), "; Habitat description: ", C566, ") - Within 1-mi of a CNDDB/SCE/USFS occurrence record (", VLOOKUP(A566, [1]!Table9[#All], 31, FALSE), "). " )))</f>
        <v xml:space="preserve">Not discussed on USFS. </v>
      </c>
      <c r="Q566" s="6" t="str">
        <f>IF(D566="No", "Not discussed on USFS. ", IF(VLOOKUP(A566, [1]!Table9[#All], 31, FALSE)="--", "--",  VLOOKUP(A566, [1]!Table9[#All], 32, FALSE)))</f>
        <v xml:space="preserve">Not discussed on USFS. </v>
      </c>
      <c r="R566" s="6" t="str">
        <f>IF(D566="No", "Not discussed on USFS. ", IF(VLOOKUP(A566, [1]!Table9[#All], 31, FALSE)="--", "--", VLOOKUP(A566, [1]!Table9[#All], 33, FALSE)))</f>
        <v xml:space="preserve">Not discussed on USFS. </v>
      </c>
      <c r="S566" s="9" t="s">
        <v>2</v>
      </c>
      <c r="T566" s="8" t="s">
        <v>2</v>
      </c>
      <c r="U566" s="8" t="s">
        <v>2</v>
      </c>
      <c r="V566" s="7" t="s">
        <v>2</v>
      </c>
      <c r="W566" s="6" t="s">
        <v>2</v>
      </c>
      <c r="X566" s="6" t="s">
        <v>2</v>
      </c>
    </row>
    <row r="567" spans="1:24" ht="112" x14ac:dyDescent="0.2">
      <c r="A567" s="20" t="s">
        <v>1809</v>
      </c>
      <c r="B567" s="20" t="str">
        <f>VLOOKUP(A567, [1]!Table9[#All], 2, FALSE)</f>
        <v>Euphilotes battoides allyni</v>
      </c>
      <c r="C567" s="18" t="str">
        <f>VLOOKUP(A567, [1]!Table9[#All], 13, FALSE)</f>
        <v>coastal sand dunes with coastal scrub; all life stages rely completely on cliff buckwheat (eriogonum parvifolium)</v>
      </c>
      <c r="D567" s="17" t="str">
        <f>IF(ISNUMBER(SEARCH("1",VLOOKUP(A567, [1]!Table9[#All], 4, FALSE))), "Yes", "No")</f>
        <v>Yes</v>
      </c>
      <c r="E567" s="16" t="str">
        <f>VLOOKUP(A567, [1]!Table9[#All], 3, FALSE)</f>
        <v>Invertebrate</v>
      </c>
      <c r="F567" s="15" t="str">
        <f>VLOOKUP(A567, [1]!Table9[#All], 26, FALSE)</f>
        <v>Formula</v>
      </c>
      <c r="G567" s="15" t="str">
        <f>IF(D567="No", "--",VLOOKUP(A567, [1]!Table9[#All], 25, FALSE))</f>
        <v>Work area</v>
      </c>
      <c r="H567" s="14" t="str">
        <f>IF(D567="No", "Not discussed on USFS. ", VLOOKUP(A567, [1]!Table9[#All], 24, FALSE))</f>
        <v>Contact PM if occurring on USFS</v>
      </c>
      <c r="I567" s="14" t="str">
        <f>IF(NOT(ISBLANK(#REF!)),  "Pre-activity Survey Required", "")</f>
        <v>Pre-activity Survey Required</v>
      </c>
      <c r="J567" s="13" t="str">
        <f>IF(D567="No", "Not discussed on USFS. ", _xlfn.CONCAT(A567, " (", VLOOKUP(A567, [1]!Table9[#All], 11, FALSE), "; Habitat description: ", C567, ") - Within 1-mi of a CNDDB/SCE/USFS occurrence record (", VLOOKUP(A567, [1]!Table9[#All], 34, FALSE), "). " ))</f>
        <v xml:space="preserve">El Segundo blue butterfly (FE; Habitat description: coastal sand dunes with coastal scrub; all life stages rely completely on cliff buckwheat (eriogonum parvifolium)) - Within 1-mi of a CNDDB/SCE/USFS occurrence record (unsuitable habitat). </v>
      </c>
      <c r="K567" s="10" t="str">
        <f>IF(D567="No", "-- ", VLOOKUP(A567, [1]!Table9[#All], 35, FALSE))</f>
        <v>Standard OMP BMPs.</v>
      </c>
      <c r="L567" s="12" t="str">
        <f>IF(D567="No", "--", VLOOKUP(A567, [1]!Table9[#All], 28, FALSE))</f>
        <v>IIB</v>
      </c>
      <c r="M567" s="11" t="str">
        <f>IF(D567="No", "Not discussed on USFS. ", _xlfn.CONCAT(A567, " (", VLOOKUP(A567, [1]!Table9[#All], 11, FALSE), "; Habitat description: ", C567, ") - Within 1-mi of a CNDDB/SCE/USFS occurrence record (", VLOOKUP(A567, [1]!Table9[#All], 27, FALSE), "). " ))</f>
        <v xml:space="preserve">El Segundo blue butterfly (FE; Habitat description: coastal sand dunes with coastal scrub; all life stages rely completely on cliff buckwheat (eriogonum parvifolium)) - Within 1-mi of a CNDDB/SCE/USFS occurrence record (habitat present). </v>
      </c>
      <c r="N567" s="10" t="str">
        <f>IF(D567="No", "-- ", VLOOKUP(A567, [1]!Table9[#All], 29, FALSE))</f>
        <v>Contact PM if occurring on USFS</v>
      </c>
      <c r="O567" s="10" t="str">
        <f>IF(D567="No", "--", VLOOKUP(A567, [1]!Table9[#All], 30, FALSE))</f>
        <v>Contact PM if occurring on USFS</v>
      </c>
      <c r="P567" s="7" t="str">
        <f>IF(D567="No", "Not discussed on USFS. ", IF(VLOOKUP(A567, [1]!Table9[#All], 31, FALSE)="--", "--",  _xlfn.CONCAT(A567, " (", VLOOKUP(A567, [1]!Table9[#All], 11, FALSE), "; Habitat description: ", C567, ") - Within 1-mi of a CNDDB/SCE/USFS occurrence record (", VLOOKUP(A567, [1]!Table9[#All], 31, FALSE), "). " )))</f>
        <v>--</v>
      </c>
      <c r="Q567" s="6" t="str">
        <f>IF(D567="No", "Not discussed on USFS. ", IF(VLOOKUP(A567, [1]!Table9[#All], 31, FALSE)="--", "--",  VLOOKUP(A567, [1]!Table9[#All], 32, FALSE)))</f>
        <v>--</v>
      </c>
      <c r="R567" s="6" t="str">
        <f>IF(D567="No", "Not discussed on USFS. ", IF(VLOOKUP(A567, [1]!Table9[#All], 31, FALSE)="--", "--", VLOOKUP(A567, [1]!Table9[#All], 33, FALSE)))</f>
        <v>--</v>
      </c>
      <c r="S567" s="9" t="s">
        <v>2</v>
      </c>
      <c r="T567" s="8" t="s">
        <v>2</v>
      </c>
      <c r="U567" s="8" t="s">
        <v>2</v>
      </c>
      <c r="V567" s="7" t="s">
        <v>2</v>
      </c>
      <c r="W567" s="6" t="s">
        <v>2</v>
      </c>
      <c r="X567" s="6" t="s">
        <v>2</v>
      </c>
    </row>
    <row r="568" spans="1:24" ht="64" x14ac:dyDescent="0.2">
      <c r="A568" s="20" t="s">
        <v>1808</v>
      </c>
      <c r="B568" s="20" t="str">
        <f>VLOOKUP(A568, [1]!Table9[#All], 2, FALSE)</f>
        <v>Micrathene whitneyi</v>
      </c>
      <c r="C568" s="18" t="str">
        <f>VLOOKUP(A568, [1]!Table9[#All], 13, FALSE)</f>
        <v>dry thorn forests, deserts, pine-oak forests, riparian woodlands</v>
      </c>
      <c r="D568" s="17" t="str">
        <f>IF(ISNUMBER(SEARCH("1",VLOOKUP(A568, [1]!Table9[#All], 4, FALSE))), "Yes", "No")</f>
        <v>Yes</v>
      </c>
      <c r="E568" s="16" t="str">
        <f>VLOOKUP(A568, [1]!Table9[#All], 3, FALSE)</f>
        <v>Bird</v>
      </c>
      <c r="F568" s="15" t="str">
        <f>VLOOKUP(A568, [1]!Table9[#All], 26, FALSE)</f>
        <v>Formula</v>
      </c>
      <c r="G568" s="15" t="str">
        <f>IF(D568="No", "--",VLOOKUP(A568, [1]!Table9[#All], 25, FALSE))</f>
        <v>--</v>
      </c>
      <c r="H568" s="14" t="str">
        <f>IF(D568="No", "Not discussed on USFS. ", VLOOKUP(A568, [1]!Table9[#All], 24, FALSE))</f>
        <v>Notify SME if found on USFS</v>
      </c>
      <c r="I568" s="14" t="str">
        <f>IF(NOT(ISBLANK(#REF!)),  "Pre-activity Survey Required", "")</f>
        <v>Pre-activity Survey Required</v>
      </c>
      <c r="J568" s="13" t="str">
        <f>IF(D568="No", "Not discussed on USFS. ", _xlfn.CONCAT(A568, " (", VLOOKUP(A568, [1]!Table9[#All], 11, FALSE), "; Habitat description: ", C568, ") - Within 1-mi of a CNDDB/SCE/USFS occurrence record (", VLOOKUP(A568, [1]!Table9[#All], 34, FALSE), "). " ))</f>
        <v xml:space="preserve">elf owl (SE; BLM:S; Habitat description: dry thorn forests, deserts, pine-oak forests, riparian woodlands) - Within 1-mi of a CNDDB/SCE/USFS occurrence record (--). </v>
      </c>
      <c r="K568" s="10" t="str">
        <f>IF(D568="No", "-- ", VLOOKUP(A568, [1]!Table9[#All], 35, FALSE))</f>
        <v>--</v>
      </c>
      <c r="L568" s="12" t="str">
        <f>IF(D568="No", "--", VLOOKUP(A568, [1]!Table9[#All], 28, FALSE))</f>
        <v>--</v>
      </c>
      <c r="M568" s="11" t="str">
        <f>IF(D568="No", "Not discussed on USFS. ", _xlfn.CONCAT(A568, " (", VLOOKUP(A568, [1]!Table9[#All], 11, FALSE), "; Habitat description: ", C568, ") - Within 1-mi of a CNDDB/SCE/USFS occurrence record (", VLOOKUP(A568, [1]!Table9[#All], 27, FALSE), "). " ))</f>
        <v xml:space="preserve">elf owl (SE; BLM:S; Habitat description: dry thorn forests, deserts, pine-oak forests, riparian woodlands) - Within 1-mi of a CNDDB/SCE/USFS occurrence record (--). </v>
      </c>
      <c r="N568" s="10" t="str">
        <f>IF(D568="No", "-- ", VLOOKUP(A568, [1]!Table9[#All], 29, FALSE))</f>
        <v>Notify SME if found on USFS</v>
      </c>
      <c r="O568" s="10" t="str">
        <f>IF(D568="No", "--", VLOOKUP(A568, [1]!Table9[#All], 30, FALSE))</f>
        <v>Notify SME if found on USFS</v>
      </c>
      <c r="P568" s="7" t="str">
        <f>IF(D568="No", "Not discussed on USFS. ", IF(VLOOKUP(A568, [1]!Table9[#All], 31, FALSE)="--", "--",  _xlfn.CONCAT(A568, " (", VLOOKUP(A568, [1]!Table9[#All], 11, FALSE), "; Habitat description: ", C568, ") - Within 1-mi of a CNDDB/SCE/USFS occurrence record (", VLOOKUP(A568, [1]!Table9[#All], 31, FALSE), "). " )))</f>
        <v>--</v>
      </c>
      <c r="Q568" s="6" t="str">
        <f>IF(D568="No", "Not discussed on USFS. ", IF(VLOOKUP(A568, [1]!Table9[#All], 31, FALSE)="--", "--",  VLOOKUP(A568, [1]!Table9[#All], 32, FALSE)))</f>
        <v>--</v>
      </c>
      <c r="R568" s="6" t="str">
        <f>IF(D568="No", "Not discussed on USFS. ", IF(VLOOKUP(A568, [1]!Table9[#All], 31, FALSE)="--", "--", VLOOKUP(A568, [1]!Table9[#All], 33, FALSE)))</f>
        <v>--</v>
      </c>
      <c r="S568" s="9" t="s">
        <v>2</v>
      </c>
      <c r="T568" s="8" t="s">
        <v>2</v>
      </c>
      <c r="U568" s="8" t="s">
        <v>2</v>
      </c>
      <c r="V568" s="7" t="s">
        <v>2</v>
      </c>
      <c r="W568" s="6" t="s">
        <v>2</v>
      </c>
      <c r="X568" s="6" t="s">
        <v>2</v>
      </c>
    </row>
    <row r="569" spans="1:24" ht="48" x14ac:dyDescent="0.2">
      <c r="A569" s="20" t="s">
        <v>1807</v>
      </c>
      <c r="B569" s="20" t="str">
        <f>VLOOKUP(A569, [1]!Table9[#All], 2, FALSE)</f>
        <v>Tidestromia eliassoniana</v>
      </c>
      <c r="C569" s="18" t="str">
        <f>VLOOKUP(A569, [1]!Table9[#All], 13, FALSE)</f>
        <v>slopes, gravelly to sandy soils</v>
      </c>
      <c r="D569" s="17" t="str">
        <f>IF(ISNUMBER(SEARCH("1",VLOOKUP(A569, [1]!Table9[#All], 4, FALSE))), "Yes", "No")</f>
        <v>No</v>
      </c>
      <c r="E569" s="16" t="str">
        <f>VLOOKUP(A569, [1]!Table9[#All], 3, FALSE)</f>
        <v>Plant</v>
      </c>
      <c r="F569" s="15" t="str">
        <f>VLOOKUP(A569, [1]!Table9[#All], 26, FALSE)</f>
        <v>Formula</v>
      </c>
      <c r="G569" s="15" t="str">
        <f>IF(D569="No", "--",VLOOKUP(A569, [1]!Table9[#All], 25, FALSE))</f>
        <v>--</v>
      </c>
      <c r="H569" s="14" t="str">
        <f>IF(D569="No", "Not discussed on USFS. ", VLOOKUP(A569, [1]!Table9[#All], 24, FALSE))</f>
        <v xml:space="preserve">Not discussed on USFS. </v>
      </c>
      <c r="I569" s="14" t="str">
        <f>IF(NOT(ISBLANK(#REF!)),  "Pre-activity Survey Required", "")</f>
        <v>Pre-activity Survey Required</v>
      </c>
      <c r="J569" s="13" t="str">
        <f>IF(D569="No", "Not discussed on USFS. ", _xlfn.CONCAT(A569, " (", VLOOKUP(A569, [1]!Table9[#All], 11, FALSE), "; Habitat description: ", C569, ") - Within 1-mi of a CNDDB/SCE/USFS occurrence record (", VLOOKUP(A569, [1]!Table9[#All], 34, FALSE), "). " ))</f>
        <v xml:space="preserve">Not discussed on USFS. </v>
      </c>
      <c r="K569" s="10" t="str">
        <f>IF(D569="No", "-- ", VLOOKUP(A569, [1]!Table9[#All], 35, FALSE))</f>
        <v xml:space="preserve">-- </v>
      </c>
      <c r="L569" s="12" t="str">
        <f>IF(D569="No", "--", VLOOKUP(A569, [1]!Table9[#All], 28, FALSE))</f>
        <v>--</v>
      </c>
      <c r="M569" s="11" t="str">
        <f>IF(D569="No", "Not discussed on USFS. ", _xlfn.CONCAT(A569, " (", VLOOKUP(A569, [1]!Table9[#All], 11, FALSE), "; Habitat description: ", C569, ") - Within 1-mi of a CNDDB/SCE/USFS occurrence record (", VLOOKUP(A569, [1]!Table9[#All], 27, FALSE), "). " ))</f>
        <v xml:space="preserve">Not discussed on USFS. </v>
      </c>
      <c r="N569" s="10" t="str">
        <f>IF(D569="No", "-- ", VLOOKUP(A569, [1]!Table9[#All], 29, FALSE))</f>
        <v xml:space="preserve">-- </v>
      </c>
      <c r="O569" s="10" t="str">
        <f>IF(D569="No", "--", VLOOKUP(A569, [1]!Table9[#All], 30, FALSE))</f>
        <v>--</v>
      </c>
      <c r="P569" s="7" t="str">
        <f>IF(D569="No", "Not discussed on USFS. ", IF(VLOOKUP(A569, [1]!Table9[#All], 31, FALSE)="--", "--",  _xlfn.CONCAT(A569, " (", VLOOKUP(A569, [1]!Table9[#All], 11, FALSE), "; Habitat description: ", C569, ") - Within 1-mi of a CNDDB/SCE/USFS occurrence record (", VLOOKUP(A569, [1]!Table9[#All], 31, FALSE), "). " )))</f>
        <v xml:space="preserve">Not discussed on USFS. </v>
      </c>
      <c r="Q569" s="6" t="str">
        <f>IF(D569="No", "Not discussed on USFS. ", IF(VLOOKUP(A569, [1]!Table9[#All], 31, FALSE)="--", "--",  VLOOKUP(A569, [1]!Table9[#All], 32, FALSE)))</f>
        <v xml:space="preserve">Not discussed on USFS. </v>
      </c>
      <c r="R569" s="6" t="str">
        <f>IF(D569="No", "Not discussed on USFS. ", IF(VLOOKUP(A569, [1]!Table9[#All], 31, FALSE)="--", "--", VLOOKUP(A569, [1]!Table9[#All], 33, FALSE)))</f>
        <v xml:space="preserve">Not discussed on USFS. </v>
      </c>
      <c r="S569" s="9" t="s">
        <v>2</v>
      </c>
      <c r="T569" s="8" t="s">
        <v>2</v>
      </c>
      <c r="U569" s="8" t="s">
        <v>2</v>
      </c>
      <c r="V569" s="7" t="s">
        <v>2</v>
      </c>
      <c r="W569" s="6" t="s">
        <v>2</v>
      </c>
      <c r="X569" s="6" t="s">
        <v>2</v>
      </c>
    </row>
    <row r="570" spans="1:24" ht="156" x14ac:dyDescent="0.2">
      <c r="A570" s="20" t="s">
        <v>1806</v>
      </c>
      <c r="B570" s="20" t="str">
        <f>VLOOKUP(A570, [1]!Table9[#All], 2, FALSE)</f>
        <v>Mielichhoferia elongata</v>
      </c>
      <c r="C570" s="18" t="str">
        <f>VLOOKUP(A570, [1]!Table9[#All], 13, FALSE)</f>
        <v>seasonally wet metamorphic rocks, volcanic rocks</v>
      </c>
      <c r="D570" s="17" t="str">
        <f>IF(ISNUMBER(SEARCH("1",VLOOKUP(A570, [1]!Table9[#All], 4, FALSE))), "Yes", "No")</f>
        <v>Yes</v>
      </c>
      <c r="E570" s="16" t="str">
        <f>VLOOKUP(A570, [1]!Table9[#All], 3, FALSE)</f>
        <v>Plant</v>
      </c>
      <c r="F570" s="15" t="str">
        <f>VLOOKUP(A570, [1]!Table9[#All], 26, FALSE)</f>
        <v>Formula</v>
      </c>
      <c r="G570" s="15" t="str">
        <f>IF(D570="No", "--",VLOOKUP(A570, [1]!Table9[#All], 25, FALSE))</f>
        <v>Work area</v>
      </c>
      <c r="H570" s="14" t="str">
        <f>IF(D570="No", "Not discussed on USFS. ", VLOOKUP(A570, [1]!Table9[#All], 24, FALSE))</f>
        <v>--</v>
      </c>
      <c r="I570" s="14" t="str">
        <f>IF(NOT(ISBLANK(#REF!)),  "Pre-activity Survey Required", "")</f>
        <v>Pre-activity Survey Required</v>
      </c>
      <c r="J570" s="13" t="str">
        <f>IF(D570="No", "Not discussed on USFS. ", _xlfn.CONCAT(A570, " (", VLOOKUP(A570, [1]!Table9[#All], 11, FALSE), "; Habitat description: ", C570, ") - Within 1-mi of a CNDDB/SCE/USFS occurrence record (", VLOOKUP(A570, [1]!Table9[#All], 34, FALSE), "). " ))</f>
        <v xml:space="preserve">elongate copper moss (FSS; CRPR 4.3; Habitat description: seasonally wet metamorphic rocks, volcanic rocks) - Within 1-mi of a CNDDB/SCE/USFS occurrence record (unsuitable habitat). </v>
      </c>
      <c r="K570" s="10" t="str">
        <f>IF(D570="No", "-- ", VLOOKUP(A570, [1]!Table9[#All], 35, FALSE))</f>
        <v>Standard OMP BMPs.</v>
      </c>
      <c r="L570" s="12" t="str">
        <f>IF(D570="No", "--", VLOOKUP(A570, [1]!Table9[#All], 28, FALSE))</f>
        <v>IIB</v>
      </c>
      <c r="M570" s="11" t="str">
        <f>IF(D570="No", "Not discussed on USFS. ", _xlfn.CONCAT(A570, " (", VLOOKUP(A570, [1]!Table9[#All], 11, FALSE), "; Habitat description: ", C570, ") - Within 1-mi of a CNDDB/SCE/USFS occurrence record (", VLOOKUP(A570, [1]!Table9[#All], 27, FALSE), "). " ))</f>
        <v xml:space="preserve">elongate copper moss (FSS; CRPR 4.3; Habitat description: seasonally wet metamorphic rocks, volcanic rocks) - Within 1-mi of a CNDDB/SCE/USFS occurrence record (habitat present). </v>
      </c>
      <c r="N570" s="10" t="str">
        <f>IF(D570="No", "-- ", VLOOKUP(A570, [1]!Table9[#All], 29, FALSE))</f>
        <v xml:space="preserve">BE BMP Plant-1(a)(c-d); 
General Measures and Standard OMP BMPs. </v>
      </c>
      <c r="O570" s="10" t="str">
        <f>IF(D570="No", "--", VLOOKUP(A570, [1]!Table9[#All], 30, FALSE))</f>
        <v xml:space="preserve">Pre-Activity Survey (elongate copper moss): A biological survey is required. 
FSS Plant Avoidance (elongate copper moss): If elongate copper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70" s="7" t="str">
        <f>IF(D570="No", "Not discussed on USFS. ", IF(VLOOKUP(A570, [1]!Table9[#All], 31, FALSE)="--", "--",  _xlfn.CONCAT(A570, " (", VLOOKUP(A570, [1]!Table9[#All], 11, FALSE), "; Habitat description: ", C570, ") - Within 1-mi of a CNDDB/SCE/USFS occurrence record (", VLOOKUP(A570, [1]!Table9[#All], 31, FALSE), "). " )))</f>
        <v>--</v>
      </c>
      <c r="Q570" s="6" t="str">
        <f>IF(D570="No", "Not discussed on USFS. ", IF(VLOOKUP(A570, [1]!Table9[#All], 31, FALSE)="--", "--",  VLOOKUP(A570, [1]!Table9[#All], 32, FALSE)))</f>
        <v>--</v>
      </c>
      <c r="R570" s="6" t="str">
        <f>IF(D570="No", "Not discussed on USFS. ", IF(VLOOKUP(A570, [1]!Table9[#All], 31, FALSE)="--", "--", VLOOKUP(A570, [1]!Table9[#All], 33, FALSE)))</f>
        <v>--</v>
      </c>
      <c r="S570" s="9" t="s">
        <v>2</v>
      </c>
      <c r="T570" s="8" t="s">
        <v>2</v>
      </c>
      <c r="U570" s="8" t="s">
        <v>2</v>
      </c>
      <c r="V570" s="7" t="s">
        <v>2</v>
      </c>
      <c r="W570" s="6" t="s">
        <v>2</v>
      </c>
      <c r="X570" s="6" t="s">
        <v>2</v>
      </c>
    </row>
    <row r="571" spans="1:24" ht="48" x14ac:dyDescent="0.2">
      <c r="A571" s="20" t="s">
        <v>1805</v>
      </c>
      <c r="B571" s="20" t="str">
        <f>VLOOKUP(A571, [1]!Table9[#All], 2, FALSE)</f>
        <v>Castela emoryi</v>
      </c>
      <c r="C571" s="18" t="str">
        <f>VLOOKUP(A571, [1]!Table9[#All], 13, FALSE)</f>
        <v>dry, gravelly washes, slopes, plains</v>
      </c>
      <c r="D571" s="17" t="str">
        <f>IF(ISNUMBER(SEARCH("1",VLOOKUP(A571, [1]!Table9[#All], 4, FALSE))), "Yes", "No")</f>
        <v>No</v>
      </c>
      <c r="E571" s="16" t="str">
        <f>VLOOKUP(A571, [1]!Table9[#All], 3, FALSE)</f>
        <v>Plant</v>
      </c>
      <c r="F571" s="15" t="str">
        <f>VLOOKUP(A571, [1]!Table9[#All], 26, FALSE)</f>
        <v>Formula</v>
      </c>
      <c r="G571" s="15" t="str">
        <f>IF(D571="No", "--",VLOOKUP(A571, [1]!Table9[#All], 25, FALSE))</f>
        <v>--</v>
      </c>
      <c r="H571" s="14" t="str">
        <f>IF(D571="No", "Not discussed on USFS. ", VLOOKUP(A571, [1]!Table9[#All], 24, FALSE))</f>
        <v xml:space="preserve">Not discussed on USFS. </v>
      </c>
      <c r="I571" s="14" t="str">
        <f>IF(NOT(ISBLANK(#REF!)),  "Pre-activity Survey Required", "")</f>
        <v>Pre-activity Survey Required</v>
      </c>
      <c r="J571" s="13" t="str">
        <f>IF(D571="No", "Not discussed on USFS. ", _xlfn.CONCAT(A571, " (", VLOOKUP(A571, [1]!Table9[#All], 11, FALSE), "; Habitat description: ", C571, ") - Within 1-mi of a CNDDB/SCE/USFS occurrence record (", VLOOKUP(A571, [1]!Table9[#All], 34, FALSE), "). " ))</f>
        <v xml:space="preserve">Not discussed on USFS. </v>
      </c>
      <c r="K571" s="10" t="str">
        <f>IF(D571="No", "-- ", VLOOKUP(A571, [1]!Table9[#All], 35, FALSE))</f>
        <v xml:space="preserve">-- </v>
      </c>
      <c r="L571" s="12" t="str">
        <f>IF(D571="No", "--", VLOOKUP(A571, [1]!Table9[#All], 28, FALSE))</f>
        <v>--</v>
      </c>
      <c r="M571" s="11" t="str">
        <f>IF(D571="No", "Not discussed on USFS. ", _xlfn.CONCAT(A571, " (", VLOOKUP(A571, [1]!Table9[#All], 11, FALSE), "; Habitat description: ", C571, ") - Within 1-mi of a CNDDB/SCE/USFS occurrence record (", VLOOKUP(A571, [1]!Table9[#All], 27, FALSE), "). " ))</f>
        <v xml:space="preserve">Not discussed on USFS. </v>
      </c>
      <c r="N571" s="10" t="str">
        <f>IF(D571="No", "-- ", VLOOKUP(A571, [1]!Table9[#All], 29, FALSE))</f>
        <v xml:space="preserve">-- </v>
      </c>
      <c r="O571" s="10" t="str">
        <f>IF(D571="No", "--", VLOOKUP(A571, [1]!Table9[#All], 30, FALSE))</f>
        <v>--</v>
      </c>
      <c r="P571" s="7" t="str">
        <f>IF(D571="No", "Not discussed on USFS. ", IF(VLOOKUP(A571, [1]!Table9[#All], 31, FALSE)="--", "--",  _xlfn.CONCAT(A571, " (", VLOOKUP(A571, [1]!Table9[#All], 11, FALSE), "; Habitat description: ", C571, ") - Within 1-mi of a CNDDB/SCE/USFS occurrence record (", VLOOKUP(A571, [1]!Table9[#All], 31, FALSE), "). " )))</f>
        <v xml:space="preserve">Not discussed on USFS. </v>
      </c>
      <c r="Q571" s="6" t="str">
        <f>IF(D571="No", "Not discussed on USFS. ", IF(VLOOKUP(A571, [1]!Table9[#All], 31, FALSE)="--", "--",  VLOOKUP(A571, [1]!Table9[#All], 32, FALSE)))</f>
        <v xml:space="preserve">Not discussed on USFS. </v>
      </c>
      <c r="R571" s="6" t="str">
        <f>IF(D571="No", "Not discussed on USFS. ", IF(VLOOKUP(A571, [1]!Table9[#All], 31, FALSE)="--", "--", VLOOKUP(A571, [1]!Table9[#All], 33, FALSE)))</f>
        <v xml:space="preserve">Not discussed on USFS. </v>
      </c>
      <c r="S571" s="9" t="s">
        <v>2</v>
      </c>
      <c r="T571" s="8" t="s">
        <v>2</v>
      </c>
      <c r="U571" s="8" t="s">
        <v>2</v>
      </c>
      <c r="V571" s="7" t="s">
        <v>2</v>
      </c>
      <c r="W571" s="6" t="s">
        <v>2</v>
      </c>
      <c r="X571" s="6" t="s">
        <v>2</v>
      </c>
    </row>
    <row r="572" spans="1:24" ht="168" x14ac:dyDescent="0.2">
      <c r="A572" s="20" t="s">
        <v>1804</v>
      </c>
      <c r="B572" s="20" t="str">
        <f>VLOOKUP(A572, [1]!Table9[#All], 2, FALSE)</f>
        <v>Baccharis vanessae</v>
      </c>
      <c r="C572" s="18" t="str">
        <f>VLOOKUP(A572, [1]!Table9[#All], 13, FALSE)</f>
        <v>chaparral, including conifer forest understory</v>
      </c>
      <c r="D572" s="17" t="str">
        <f>IF(ISNUMBER(SEARCH("1",VLOOKUP(A572, [1]!Table9[#All], 4, FALSE))), "Yes", "No")</f>
        <v>Yes</v>
      </c>
      <c r="E572" s="16" t="str">
        <f>VLOOKUP(A572, [1]!Table9[#All], 3, FALSE)</f>
        <v>Plant</v>
      </c>
      <c r="F572" s="15" t="str">
        <f>VLOOKUP(A572, [1]!Table9[#All], 26, FALSE)</f>
        <v>Formula</v>
      </c>
      <c r="G572" s="15" t="str">
        <f>IF(D572="No", "--",VLOOKUP(A572, [1]!Table9[#All], 25, FALSE))</f>
        <v>Work area</v>
      </c>
      <c r="H572" s="14" t="str">
        <f>IF(D572="No", "Not discussed on USFS. ", VLOOKUP(A572, [1]!Table9[#All], 24, FALSE))</f>
        <v>--</v>
      </c>
      <c r="I572" s="14" t="str">
        <f>IF(NOT(ISBLANK(#REF!)),  "Pre-activity Survey Required", "")</f>
        <v>Pre-activity Survey Required</v>
      </c>
      <c r="J572" s="13" t="str">
        <f>IF(D572="No", "Not discussed on USFS. ", _xlfn.CONCAT(A572, " (", VLOOKUP(A572, [1]!Table9[#All], 11, FALSE), "; Habitat description: ", C572, ") - Within 1-mi of a CNDDB/SCE/USFS occurrence record (", VLOOKUP(A572, [1]!Table9[#All], 34, FALSE), "). " ))</f>
        <v xml:space="preserve">Encinitas baccharis (FT; SE; CRPR 1B.1, Blooming Period: Aug - Dec; Habitat description: chaparral, including conifer forest understory) - Within 1-mi of a CNDDB/SCE/USFS occurrence record (unsuitable habitat). </v>
      </c>
      <c r="K572" s="10" t="str">
        <f>IF(D572="No", "-- ", VLOOKUP(A572, [1]!Table9[#All], 35, FALSE))</f>
        <v xml:space="preserve">RPM Plant 1; 
Standard OMP BMPs. </v>
      </c>
      <c r="L572" s="12" t="str">
        <f>IF(D572="No", "--", VLOOKUP(A572, [1]!Table9[#All], 28, FALSE))</f>
        <v>IIB</v>
      </c>
      <c r="M572" s="11" t="str">
        <f>IF(D572="No", "Not discussed on USFS. ", _xlfn.CONCAT(A572, " (", VLOOKUP(A572, [1]!Table9[#All], 11, FALSE), "; Habitat description: ", C572, ") - Within 1-mi of a CNDDB/SCE/USFS occurrence record (", VLOOKUP(A572, [1]!Table9[#All], 27, FALSE), "). " ))</f>
        <v xml:space="preserve">Encinitas baccharis (FT; SE; CRPR 1B.1, Blooming Period: Aug - Dec; Habitat description: chaparral, including conifer forest understory) - Within 1-mi of a CNDDB/SCE/USFS occurrence record (habitat present). </v>
      </c>
      <c r="N572" s="10" t="str">
        <f>IF(D572="No", "-- ", VLOOKUP(A572, [1]!Table9[#All], 29, FALSE))</f>
        <v xml:space="preserve">RPM Plant-1-4; 
General Measures and Standard OMP BMPs. </v>
      </c>
      <c r="O572" s="10" t="str">
        <f>IF(D572="No", "--", VLOOKUP(A572, [1]!Table9[#All], 30, FALSE))</f>
        <v xml:space="preserve">Rare Plant Survey and Avoidance (Encinitas baccharis): A qualified botanist will conduct a rare plant survey for Encinitas baccharis within blooming season, verified by a reference population. All federally-listed plants within 100 feet of the work area will be flagged for avoidance. Coordination with Environmental Services Department will be required if full avoidance cannot be achieved. 
Schedule Limitation (Encinitas baccharis): Schedule all work in the year rare plant surveys are conducted. Work can occur only after rare plant surveys occur. If work gets delayed for a subsequent year, contact Environmental Services Department. 
General Measures and Standard OMP BMPs. </v>
      </c>
      <c r="P572" s="7" t="str">
        <f>IF(D572="No", "Not discussed on USFS. ", IF(VLOOKUP(A572, [1]!Table9[#All], 31, FALSE)="--", "--",  _xlfn.CONCAT(A572, " (", VLOOKUP(A572, [1]!Table9[#All], 11, FALSE), "; Habitat description: ", C572, ") - Within 1-mi of a CNDDB/SCE/USFS occurrence record (", VLOOKUP(A572, [1]!Table9[#All], 31, FALSE), "). " )))</f>
        <v>--</v>
      </c>
      <c r="Q572" s="6" t="str">
        <f>IF(D572="No", "Not discussed on USFS. ", IF(VLOOKUP(A572, [1]!Table9[#All], 31, FALSE)="--", "--",  VLOOKUP(A572, [1]!Table9[#All], 32, FALSE)))</f>
        <v>--</v>
      </c>
      <c r="R572" s="6" t="str">
        <f>IF(D572="No", "Not discussed on USFS. ", IF(VLOOKUP(A572, [1]!Table9[#All], 31, FALSE)="--", "--", VLOOKUP(A572, [1]!Table9[#All], 33, FALSE)))</f>
        <v>--</v>
      </c>
      <c r="S572" s="9" t="s">
        <v>2</v>
      </c>
      <c r="T572" s="8" t="s">
        <v>2</v>
      </c>
      <c r="U572" s="8" t="s">
        <v>2</v>
      </c>
      <c r="V572" s="7" t="s">
        <v>2</v>
      </c>
      <c r="W572" s="6" t="s">
        <v>2</v>
      </c>
      <c r="X572" s="6" t="s">
        <v>2</v>
      </c>
    </row>
    <row r="573" spans="1:24" ht="48" x14ac:dyDescent="0.2">
      <c r="A573" s="20" t="s">
        <v>1803</v>
      </c>
      <c r="B573" s="20" t="str">
        <f>VLOOKUP(A573, [1]!Table9[#All], 2, FALSE)</f>
        <v>Picea engelmannii</v>
      </c>
      <c r="C573" s="18" t="str">
        <f>VLOOKUP(A573, [1]!Table9[#All], 13, FALSE)</f>
        <v>cool, moist, mixed-conifer, subalpine forests</v>
      </c>
      <c r="D573" s="17" t="str">
        <f>IF(ISNUMBER(SEARCH("1",VLOOKUP(A573, [1]!Table9[#All], 4, FALSE))), "Yes", "No")</f>
        <v>No</v>
      </c>
      <c r="E573" s="16" t="str">
        <f>VLOOKUP(A573, [1]!Table9[#All], 3, FALSE)</f>
        <v>Plant</v>
      </c>
      <c r="F573" s="15" t="str">
        <f>VLOOKUP(A573, [1]!Table9[#All], 26, FALSE)</f>
        <v>Formula</v>
      </c>
      <c r="G573" s="15" t="str">
        <f>IF(D573="No", "--",VLOOKUP(A573, [1]!Table9[#All], 25, FALSE))</f>
        <v>--</v>
      </c>
      <c r="H573" s="14" t="str">
        <f>IF(D573="No", "Not discussed on USFS. ", VLOOKUP(A573, [1]!Table9[#All], 24, FALSE))</f>
        <v xml:space="preserve">Not discussed on USFS. </v>
      </c>
      <c r="I573" s="14" t="str">
        <f>IF(NOT(ISBLANK(#REF!)),  "Pre-activity Survey Required", "")</f>
        <v>Pre-activity Survey Required</v>
      </c>
      <c r="J573" s="13" t="str">
        <f>IF(D573="No", "Not discussed on USFS. ", _xlfn.CONCAT(A573, " (", VLOOKUP(A573, [1]!Table9[#All], 11, FALSE), "; Habitat description: ", C573, ") - Within 1-mi of a CNDDB/SCE/USFS occurrence record (", VLOOKUP(A573, [1]!Table9[#All], 34, FALSE), "). " ))</f>
        <v xml:space="preserve">Not discussed on USFS. </v>
      </c>
      <c r="K573" s="10" t="str">
        <f>IF(D573="No", "-- ", VLOOKUP(A573, [1]!Table9[#All], 35, FALSE))</f>
        <v xml:space="preserve">-- </v>
      </c>
      <c r="L573" s="12" t="str">
        <f>IF(D573="No", "--", VLOOKUP(A573, [1]!Table9[#All], 28, FALSE))</f>
        <v>--</v>
      </c>
      <c r="M573" s="11" t="str">
        <f>IF(D573="No", "Not discussed on USFS. ", _xlfn.CONCAT(A573, " (", VLOOKUP(A573, [1]!Table9[#All], 11, FALSE), "; Habitat description: ", C573, ") - Within 1-mi of a CNDDB/SCE/USFS occurrence record (", VLOOKUP(A573, [1]!Table9[#All], 27, FALSE), "). " ))</f>
        <v xml:space="preserve">Not discussed on USFS. </v>
      </c>
      <c r="N573" s="10" t="str">
        <f>IF(D573="No", "-- ", VLOOKUP(A573, [1]!Table9[#All], 29, FALSE))</f>
        <v xml:space="preserve">-- </v>
      </c>
      <c r="O573" s="10" t="str">
        <f>IF(D573="No", "--", VLOOKUP(A573, [1]!Table9[#All], 30, FALSE))</f>
        <v>--</v>
      </c>
      <c r="P573" s="7" t="str">
        <f>IF(D573="No", "Not discussed on USFS. ", IF(VLOOKUP(A573, [1]!Table9[#All], 31, FALSE)="--", "--",  _xlfn.CONCAT(A573, " (", VLOOKUP(A573, [1]!Table9[#All], 11, FALSE), "; Habitat description: ", C573, ") - Within 1-mi of a CNDDB/SCE/USFS occurrence record (", VLOOKUP(A573, [1]!Table9[#All], 31, FALSE), "). " )))</f>
        <v xml:space="preserve">Not discussed on USFS. </v>
      </c>
      <c r="Q573" s="6" t="str">
        <f>IF(D573="No", "Not discussed on USFS. ", IF(VLOOKUP(A573, [1]!Table9[#All], 31, FALSE)="--", "--",  VLOOKUP(A573, [1]!Table9[#All], 32, FALSE)))</f>
        <v xml:space="preserve">Not discussed on USFS. </v>
      </c>
      <c r="R573" s="6" t="str">
        <f>IF(D573="No", "Not discussed on USFS. ", IF(VLOOKUP(A573, [1]!Table9[#All], 31, FALSE)="--", "--", VLOOKUP(A573, [1]!Table9[#All], 33, FALSE)))</f>
        <v xml:space="preserve">Not discussed on USFS. </v>
      </c>
      <c r="S573" s="9" t="s">
        <v>2</v>
      </c>
      <c r="T573" s="8" t="s">
        <v>2</v>
      </c>
      <c r="U573" s="8" t="s">
        <v>2</v>
      </c>
      <c r="V573" s="7" t="s">
        <v>2</v>
      </c>
      <c r="W573" s="6" t="s">
        <v>2</v>
      </c>
      <c r="X573" s="6" t="s">
        <v>2</v>
      </c>
    </row>
    <row r="574" spans="1:24" ht="156" x14ac:dyDescent="0.2">
      <c r="A574" s="20" t="s">
        <v>1802</v>
      </c>
      <c r="B574" s="20" t="str">
        <f>VLOOKUP(A574, [1]!Table9[#All], 2, FALSE)</f>
        <v>Smilax jamesii</v>
      </c>
      <c r="C574" s="18" t="str">
        <f>VLOOKUP(A574, [1]!Table9[#All], 13, FALSE)</f>
        <v>lakesides, streambanks, alder thickets in montane conifer forest</v>
      </c>
      <c r="D574" s="17" t="str">
        <f>IF(ISNUMBER(SEARCH("1",VLOOKUP(A574, [1]!Table9[#All], 4, FALSE))), "Yes", "No")</f>
        <v>Yes</v>
      </c>
      <c r="E574" s="16" t="str">
        <f>VLOOKUP(A574, [1]!Table9[#All], 3, FALSE)</f>
        <v>Plant</v>
      </c>
      <c r="F574" s="15" t="str">
        <f>VLOOKUP(A574, [1]!Table9[#All], 26, FALSE)</f>
        <v>Formula</v>
      </c>
      <c r="G574" s="15" t="str">
        <f>IF(D574="No", "--",VLOOKUP(A574, [1]!Table9[#All], 25, FALSE))</f>
        <v>Work area</v>
      </c>
      <c r="H574" s="14" t="str">
        <f>IF(D574="No", "Not discussed on USFS. ", VLOOKUP(A574, [1]!Table9[#All], 24, FALSE))</f>
        <v xml:space="preserve">Only discussed in INF, if reviewing INF apply same RPM's and language as other CRPR 1/2 plant receive. </v>
      </c>
      <c r="I574" s="14" t="str">
        <f>IF(NOT(ISBLANK(#REF!)),  "Pre-activity Survey Required", "")</f>
        <v>Pre-activity Survey Required</v>
      </c>
      <c r="J574" s="13" t="str">
        <f>IF(D574="No", "Not discussed on USFS. ", _xlfn.CONCAT(A574, " (", VLOOKUP(A574, [1]!Table9[#All], 11, FALSE), "; Habitat description: ", C574, ") - Within 1-mi of a CNDDB/SCE/USFS occurrence record (", VLOOKUP(A574, [1]!Table9[#All], 34, FALSE), "). " ))</f>
        <v xml:space="preserve">English Peak greenbrier (INF:SCC; CRPR 4.2, Blooming Period: May - Jul; Habitat description: lakesides, streambanks, alder thickets in montane conifer forest) - Within 1-mi of a CNDDB/SCE/USFS occurrence record (unsuitable habitat). </v>
      </c>
      <c r="K574" s="10" t="str">
        <f>IF(D574="No", "-- ", VLOOKUP(A574, [1]!Table9[#All], 35, FALSE))</f>
        <v>Standard OMP BMPs.</v>
      </c>
      <c r="L574" s="12" t="str">
        <f>IF(D574="No", "--", VLOOKUP(A574, [1]!Table9[#All], 28, FALSE))</f>
        <v>IIB</v>
      </c>
      <c r="M574" s="11" t="str">
        <f>IF(D574="No", "Not discussed on USFS. ", _xlfn.CONCAT(A574, " (", VLOOKUP(A574, [1]!Table9[#All], 11, FALSE), "; Habitat description: ", C574, ") - Within 1-mi of a CNDDB/SCE/USFS occurrence record (", VLOOKUP(A574, [1]!Table9[#All], 27, FALSE), "). " ))</f>
        <v xml:space="preserve">English Peak greenbrier (INF:SCC; CRPR 4.2, Blooming Period: May - Jul; Habitat description: lakesides, streambanks, alder thickets in montane conifer forest) - Within 1-mi of a CNDDB/SCE/USFS occurrence record (habitat present). </v>
      </c>
      <c r="N574" s="10" t="str">
        <f>IF(D574="No", "-- ", VLOOKUP(A574, [1]!Table9[#All], 29, FALSE))</f>
        <v xml:space="preserve">BE BMP Plant-1(a)(c-d); 
General Measures and Standard OMP BMPs. </v>
      </c>
      <c r="O574" s="10" t="str">
        <f>IF(D574="No", "--", VLOOKUP(A574, [1]!Table9[#All], 30, FALSE))</f>
        <v xml:space="preserve">Pre-Activity Survey (English Peak greenbrier): A biological survey is required. 
FSS Plant Avoidance (English Peak greenbrier): If English Peak greenbrier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74" s="7" t="str">
        <f>IF(D574="No", "Not discussed on USFS. ", IF(VLOOKUP(A574, [1]!Table9[#All], 31, FALSE)="--", "--",  _xlfn.CONCAT(A574, " (", VLOOKUP(A574, [1]!Table9[#All], 11, FALSE), "; Habitat description: ", C574, ") - Within 1-mi of a CNDDB/SCE/USFS occurrence record (", VLOOKUP(A574, [1]!Table9[#All], 31, FALSE), "). " )))</f>
        <v>--</v>
      </c>
      <c r="Q574" s="6" t="str">
        <f>IF(D574="No", "Not discussed on USFS. ", IF(VLOOKUP(A574, [1]!Table9[#All], 31, FALSE)="--", "--",  VLOOKUP(A574, [1]!Table9[#All], 32, FALSE)))</f>
        <v>--</v>
      </c>
      <c r="R574" s="6" t="str">
        <f>IF(D574="No", "Not discussed on USFS. ", IF(VLOOKUP(A574, [1]!Table9[#All], 31, FALSE)="--", "--", VLOOKUP(A574, [1]!Table9[#All], 33, FALSE)))</f>
        <v>--</v>
      </c>
      <c r="S574" s="9" t="s">
        <v>2</v>
      </c>
      <c r="T574" s="8" t="s">
        <v>2</v>
      </c>
      <c r="U574" s="8" t="s">
        <v>2</v>
      </c>
      <c r="V574" s="7" t="s">
        <v>2</v>
      </c>
      <c r="W574" s="6" t="s">
        <v>2</v>
      </c>
      <c r="X574" s="6" t="s">
        <v>2</v>
      </c>
    </row>
    <row r="575" spans="1:24" ht="48" x14ac:dyDescent="0.2">
      <c r="A575" s="20" t="s">
        <v>1801</v>
      </c>
      <c r="B575" s="20" t="str">
        <f>VLOOKUP(A575, [1]!Table9[#All], 2, FALSE)</f>
        <v>Drosera anglica</v>
      </c>
      <c r="C575" s="18" t="str">
        <f>VLOOKUP(A575, [1]!Table9[#All], 13, FALSE)</f>
        <v>swamps, peatlands</v>
      </c>
      <c r="D575" s="17" t="str">
        <f>IF(ISNUMBER(SEARCH("1",VLOOKUP(A575, [1]!Table9[#All], 4, FALSE))), "Yes", "No")</f>
        <v>No</v>
      </c>
      <c r="E575" s="16" t="str">
        <f>VLOOKUP(A575, [1]!Table9[#All], 3, FALSE)</f>
        <v>Plant</v>
      </c>
      <c r="F575" s="15" t="str">
        <f>VLOOKUP(A575, [1]!Table9[#All], 26, FALSE)</f>
        <v>Formula</v>
      </c>
      <c r="G575" s="15" t="str">
        <f>IF(D575="No", "--",VLOOKUP(A575, [1]!Table9[#All], 25, FALSE))</f>
        <v>--</v>
      </c>
      <c r="H575" s="14" t="str">
        <f>IF(D575="No", "Not discussed on USFS. ", VLOOKUP(A575, [1]!Table9[#All], 24, FALSE))</f>
        <v xml:space="preserve">Not discussed on USFS. </v>
      </c>
      <c r="I575" s="14" t="str">
        <f>IF(NOT(ISBLANK(#REF!)),  "Pre-activity Survey Required", "")</f>
        <v>Pre-activity Survey Required</v>
      </c>
      <c r="J575" s="13" t="str">
        <f>IF(D575="No", "Not discussed on USFS. ", _xlfn.CONCAT(A575, " (", VLOOKUP(A575, [1]!Table9[#All], 11, FALSE), "; Habitat description: ", C575, ") - Within 1-mi of a CNDDB/SCE/USFS occurrence record (", VLOOKUP(A575, [1]!Table9[#All], 34, FALSE), "). " ))</f>
        <v xml:space="preserve">Not discussed on USFS. </v>
      </c>
      <c r="K575" s="10" t="str">
        <f>IF(D575="No", "-- ", VLOOKUP(A575, [1]!Table9[#All], 35, FALSE))</f>
        <v xml:space="preserve">-- </v>
      </c>
      <c r="L575" s="12" t="str">
        <f>IF(D575="No", "--", VLOOKUP(A575, [1]!Table9[#All], 28, FALSE))</f>
        <v>--</v>
      </c>
      <c r="M575" s="11" t="str">
        <f>IF(D575="No", "Not discussed on USFS. ", _xlfn.CONCAT(A575, " (", VLOOKUP(A575, [1]!Table9[#All], 11, FALSE), "; Habitat description: ", C575, ") - Within 1-mi of a CNDDB/SCE/USFS occurrence record (", VLOOKUP(A575, [1]!Table9[#All], 27, FALSE), "). " ))</f>
        <v xml:space="preserve">Not discussed on USFS. </v>
      </c>
      <c r="N575" s="10" t="str">
        <f>IF(D575="No", "-- ", VLOOKUP(A575, [1]!Table9[#All], 29, FALSE))</f>
        <v xml:space="preserve">-- </v>
      </c>
      <c r="O575" s="10" t="str">
        <f>IF(D575="No", "--", VLOOKUP(A575, [1]!Table9[#All], 30, FALSE))</f>
        <v>--</v>
      </c>
      <c r="P575" s="7" t="str">
        <f>IF(D575="No", "Not discussed on USFS. ", IF(VLOOKUP(A575, [1]!Table9[#All], 31, FALSE)="--", "--",  _xlfn.CONCAT(A575, " (", VLOOKUP(A575, [1]!Table9[#All], 11, FALSE), "; Habitat description: ", C575, ") - Within 1-mi of a CNDDB/SCE/USFS occurrence record (", VLOOKUP(A575, [1]!Table9[#All], 31, FALSE), "). " )))</f>
        <v xml:space="preserve">Not discussed on USFS. </v>
      </c>
      <c r="Q575" s="6" t="str">
        <f>IF(D575="No", "Not discussed on USFS. ", IF(VLOOKUP(A575, [1]!Table9[#All], 31, FALSE)="--", "--",  VLOOKUP(A575, [1]!Table9[#All], 32, FALSE)))</f>
        <v xml:space="preserve">Not discussed on USFS. </v>
      </c>
      <c r="R575" s="6" t="str">
        <f>IF(D575="No", "Not discussed on USFS. ", IF(VLOOKUP(A575, [1]!Table9[#All], 31, FALSE)="--", "--", VLOOKUP(A575, [1]!Table9[#All], 33, FALSE)))</f>
        <v xml:space="preserve">Not discussed on USFS. </v>
      </c>
      <c r="S575" s="9" t="s">
        <v>2</v>
      </c>
      <c r="T575" s="8" t="s">
        <v>2</v>
      </c>
      <c r="U575" s="8" t="s">
        <v>2</v>
      </c>
      <c r="V575" s="7" t="s">
        <v>2</v>
      </c>
      <c r="W575" s="6" t="s">
        <v>2</v>
      </c>
      <c r="X575" s="6" t="s">
        <v>2</v>
      </c>
    </row>
    <row r="576" spans="1:24" ht="156" x14ac:dyDescent="0.2">
      <c r="A576" s="20" t="s">
        <v>1800</v>
      </c>
      <c r="B576" s="20" t="str">
        <f>VLOOKUP(A576, [1]!Table9[#All], 2, FALSE)</f>
        <v>Erythranthe inflatula</v>
      </c>
      <c r="C576" s="18" t="str">
        <f>VLOOKUP(A576, [1]!Table9[#All], 13, FALSE)</f>
        <v>among rocks and boulders on moist gravel, previously flooded</v>
      </c>
      <c r="D576" s="17" t="str">
        <f>IF(ISNUMBER(SEARCH("1",VLOOKUP(A576, [1]!Table9[#All], 4, FALSE))), "Yes", "No")</f>
        <v>Yes</v>
      </c>
      <c r="E576" s="16" t="str">
        <f>VLOOKUP(A576, [1]!Table9[#All], 3, FALSE)</f>
        <v>Plant</v>
      </c>
      <c r="F576" s="15" t="str">
        <f>VLOOKUP(A576, [1]!Table9[#All], 26, FALSE)</f>
        <v>Formula</v>
      </c>
      <c r="G576" s="15" t="str">
        <f>IF(D576="No", "--",VLOOKUP(A576, [1]!Table9[#All], 25, FALSE))</f>
        <v>Work area</v>
      </c>
      <c r="H576" s="14" t="str">
        <f>IF(D576="No", "Not discussed on USFS. ", VLOOKUP(A576, [1]!Table9[#All], 24, FALSE))</f>
        <v>--</v>
      </c>
      <c r="I576" s="14" t="str">
        <f>IF(NOT(ISBLANK(#REF!)),  "Pre-activity Survey Required", "")</f>
        <v>Pre-activity Survey Required</v>
      </c>
      <c r="J576" s="13" t="str">
        <f>IF(D576="No", "Not discussed on USFS. ", _xlfn.CONCAT(A576, " (", VLOOKUP(A576, [1]!Table9[#All], 11, FALSE), "; Habitat description: ", C576, ") - Within 1-mi of a CNDDB/SCE/USFS occurrence record (", VLOOKUP(A576, [1]!Table9[#All], 34, FALSE), "). " ))</f>
        <v xml:space="preserve">ephemeral monkeyflower (FSS; BLM:S; CRPR 1B.2, Blooming Period: Jul - Jul; Habitat description: among rocks and boulders on moist gravel, previously flooded) - Within 1-mi of a CNDDB/SCE/USFS occurrence record (unsuitable habitat). </v>
      </c>
      <c r="K576" s="10" t="str">
        <f>IF(D576="No", "-- ", VLOOKUP(A576, [1]!Table9[#All], 35, FALSE))</f>
        <v>Standard OMP BMPs.</v>
      </c>
      <c r="L576" s="12" t="str">
        <f>IF(D576="No", "--", VLOOKUP(A576, [1]!Table9[#All], 28, FALSE))</f>
        <v>IIB</v>
      </c>
      <c r="M576" s="11" t="str">
        <f>IF(D576="No", "Not discussed on USFS. ", _xlfn.CONCAT(A576, " (", VLOOKUP(A576, [1]!Table9[#All], 11, FALSE), "; Habitat description: ", C576, ") - Within 1-mi of a CNDDB/SCE/USFS occurrence record (", VLOOKUP(A576, [1]!Table9[#All], 27, FALSE), "). " ))</f>
        <v xml:space="preserve">ephemeral monkeyflower (FSS; BLM:S; CRPR 1B.2, Blooming Period: Jul - Jul; Habitat description: among rocks and boulders on moist gravel, previously flooded) - Within 1-mi of a CNDDB/SCE/USFS occurrence record (habitat present). </v>
      </c>
      <c r="N576" s="10" t="str">
        <f>IF(D576="No", "-- ", VLOOKUP(A576, [1]!Table9[#All], 29, FALSE))</f>
        <v xml:space="preserve">BE BMP Plant-1(a)(c-d); 
General Measures and Standard OMP BMPs. </v>
      </c>
      <c r="O576" s="10" t="str">
        <f>IF(D576="No", "--", VLOOKUP(A576, [1]!Table9[#All], 30, FALSE))</f>
        <v xml:space="preserve">Pre-Activity Survey (ephemeral monkeyflower): A biological survey is required. 
FSS Plant Avoidance (ephemeral monkeyflower): If ephemeral monkeyflower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76" s="7" t="str">
        <f>IF(D576="No", "Not discussed on USFS. ", IF(VLOOKUP(A576, [1]!Table9[#All], 31, FALSE)="--", "--",  _xlfn.CONCAT(A576, " (", VLOOKUP(A576, [1]!Table9[#All], 11, FALSE), "; Habitat description: ", C576, ") - Within 1-mi of a CNDDB/SCE/USFS occurrence record (", VLOOKUP(A576, [1]!Table9[#All], 31, FALSE), "). " )))</f>
        <v>--</v>
      </c>
      <c r="Q576" s="6" t="str">
        <f>IF(D576="No", "Not discussed on USFS. ", IF(VLOOKUP(A576, [1]!Table9[#All], 31, FALSE)="--", "--",  VLOOKUP(A576, [1]!Table9[#All], 32, FALSE)))</f>
        <v>--</v>
      </c>
      <c r="R576" s="6" t="str">
        <f>IF(D576="No", "Not discussed on USFS. ", IF(VLOOKUP(A576, [1]!Table9[#All], 31, FALSE)="--", "--", VLOOKUP(A576, [1]!Table9[#All], 33, FALSE)))</f>
        <v>--</v>
      </c>
      <c r="S576" s="9" t="s">
        <v>2</v>
      </c>
      <c r="T576" s="8" t="s">
        <v>2</v>
      </c>
      <c r="U576" s="8" t="s">
        <v>2</v>
      </c>
      <c r="V576" s="7" t="s">
        <v>2</v>
      </c>
      <c r="W576" s="6" t="s">
        <v>2</v>
      </c>
      <c r="X576" s="6" t="s">
        <v>2</v>
      </c>
    </row>
    <row r="577" spans="1:24" ht="48" x14ac:dyDescent="0.2">
      <c r="A577" s="20" t="s">
        <v>1799</v>
      </c>
      <c r="B577" s="20" t="str">
        <f>VLOOKUP(A577, [1]!Table9[#All], 2, FALSE)</f>
        <v>Suaeda esteroa</v>
      </c>
      <c r="C577" s="18" t="str">
        <f>VLOOKUP(A577, [1]!Table9[#All], 13, FALSE)</f>
        <v>coastal salt marshes</v>
      </c>
      <c r="D577" s="17" t="str">
        <f>IF(ISNUMBER(SEARCH("1",VLOOKUP(A577, [1]!Table9[#All], 4, FALSE))), "Yes", "No")</f>
        <v>No</v>
      </c>
      <c r="E577" s="16" t="str">
        <f>VLOOKUP(A577, [1]!Table9[#All], 3, FALSE)</f>
        <v>Plant</v>
      </c>
      <c r="F577" s="15" t="str">
        <f>VLOOKUP(A577, [1]!Table9[#All], 26, FALSE)</f>
        <v>Formula</v>
      </c>
      <c r="G577" s="15" t="str">
        <f>IF(D577="No", "--",VLOOKUP(A577, [1]!Table9[#All], 25, FALSE))</f>
        <v>--</v>
      </c>
      <c r="H577" s="14" t="str">
        <f>IF(D577="No", "Not discussed on USFS. ", VLOOKUP(A577, [1]!Table9[#All], 24, FALSE))</f>
        <v xml:space="preserve">Not discussed on USFS. </v>
      </c>
      <c r="I577" s="14" t="str">
        <f>IF(NOT(ISBLANK(#REF!)),  "Pre-activity Survey Required", "")</f>
        <v>Pre-activity Survey Required</v>
      </c>
      <c r="J577" s="13" t="str">
        <f>IF(D577="No", "Not discussed on USFS. ", _xlfn.CONCAT(A577, " (", VLOOKUP(A577, [1]!Table9[#All], 11, FALSE), "; Habitat description: ", C577, ") - Within 1-mi of a CNDDB/SCE/USFS occurrence record (", VLOOKUP(A577, [1]!Table9[#All], 34, FALSE), "). " ))</f>
        <v xml:space="preserve">Not discussed on USFS. </v>
      </c>
      <c r="K577" s="10" t="str">
        <f>IF(D577="No", "-- ", VLOOKUP(A577, [1]!Table9[#All], 35, FALSE))</f>
        <v xml:space="preserve">-- </v>
      </c>
      <c r="L577" s="12" t="str">
        <f>IF(D577="No", "--", VLOOKUP(A577, [1]!Table9[#All], 28, FALSE))</f>
        <v>--</v>
      </c>
      <c r="M577" s="11" t="str">
        <f>IF(D577="No", "Not discussed on USFS. ", _xlfn.CONCAT(A577, " (", VLOOKUP(A577, [1]!Table9[#All], 11, FALSE), "; Habitat description: ", C577, ") - Within 1-mi of a CNDDB/SCE/USFS occurrence record (", VLOOKUP(A577, [1]!Table9[#All], 27, FALSE), "). " ))</f>
        <v xml:space="preserve">Not discussed on USFS. </v>
      </c>
      <c r="N577" s="10" t="str">
        <f>IF(D577="No", "-- ", VLOOKUP(A577, [1]!Table9[#All], 29, FALSE))</f>
        <v xml:space="preserve">-- </v>
      </c>
      <c r="O577" s="10" t="str">
        <f>IF(D577="No", "--", VLOOKUP(A577, [1]!Table9[#All], 30, FALSE))</f>
        <v>--</v>
      </c>
      <c r="P577" s="7" t="str">
        <f>IF(D577="No", "Not discussed on USFS. ", IF(VLOOKUP(A577, [1]!Table9[#All], 31, FALSE)="--", "--",  _xlfn.CONCAT(A577, " (", VLOOKUP(A577, [1]!Table9[#All], 11, FALSE), "; Habitat description: ", C577, ") - Within 1-mi of a CNDDB/SCE/USFS occurrence record (", VLOOKUP(A577, [1]!Table9[#All], 31, FALSE), "). " )))</f>
        <v xml:space="preserve">Not discussed on USFS. </v>
      </c>
      <c r="Q577" s="6" t="str">
        <f>IF(D577="No", "Not discussed on USFS. ", IF(VLOOKUP(A577, [1]!Table9[#All], 31, FALSE)="--", "--",  VLOOKUP(A577, [1]!Table9[#All], 32, FALSE)))</f>
        <v xml:space="preserve">Not discussed on USFS. </v>
      </c>
      <c r="R577" s="6" t="str">
        <f>IF(D577="No", "Not discussed on USFS. ", IF(VLOOKUP(A577, [1]!Table9[#All], 31, FALSE)="--", "--", VLOOKUP(A577, [1]!Table9[#All], 33, FALSE)))</f>
        <v xml:space="preserve">Not discussed on USFS. </v>
      </c>
      <c r="S577" s="9" t="s">
        <v>2</v>
      </c>
      <c r="T577" s="8" t="s">
        <v>2</v>
      </c>
      <c r="U577" s="8" t="s">
        <v>2</v>
      </c>
      <c r="V577" s="7" t="s">
        <v>2</v>
      </c>
      <c r="W577" s="6" t="s">
        <v>2</v>
      </c>
      <c r="X577" s="6" t="s">
        <v>2</v>
      </c>
    </row>
    <row r="578" spans="1:24" ht="80" x14ac:dyDescent="0.2">
      <c r="A578" s="20" t="s">
        <v>1798</v>
      </c>
      <c r="B578" s="20" t="str">
        <f>VLOOKUP(A578, [1]!Table9[#All], 2, FALSE)</f>
        <v>Thaleichthys pacificus</v>
      </c>
      <c r="C578" s="18" t="str">
        <f>VLOOKUP(A578, [1]!Table9[#All], 13, FALSE)</f>
        <v>intermittent or perennial stream, pond, lake or jurisdictional waters feature</v>
      </c>
      <c r="D578" s="17" t="str">
        <f>IF(ISNUMBER(SEARCH("1",VLOOKUP(A578, [1]!Table9[#All], 4, FALSE))), "Yes", "No")</f>
        <v>Yes</v>
      </c>
      <c r="E578" s="16" t="str">
        <f>VLOOKUP(A578, [1]!Table9[#All], 3, FALSE)</f>
        <v>Fish</v>
      </c>
      <c r="F578" s="15" t="str">
        <f>VLOOKUP(A578, [1]!Table9[#All], 26, FALSE)</f>
        <v>--</v>
      </c>
      <c r="G578" s="15" t="str">
        <f>IF(D578="No", "--",VLOOKUP(A578, [1]!Table9[#All], 25, FALSE))</f>
        <v>--</v>
      </c>
      <c r="H578" s="14" t="str">
        <f>IF(D578="No", "Not discussed on USFS. ", VLOOKUP(A578, [1]!Table9[#All], 24, FALSE))</f>
        <v>Notify SME if found on USFS</v>
      </c>
      <c r="I578" s="14" t="str">
        <f>IF(NOT(ISBLANK(#REF!)),  "Pre-activity Survey Required", "")</f>
        <v>Pre-activity Survey Required</v>
      </c>
      <c r="J578" s="13" t="str">
        <f>IF(D578="No", "Not discussed on USFS. ", _xlfn.CONCAT(A578, " (", VLOOKUP(A578, [1]!Table9[#All], 11, FALSE), "; Habitat description: ", C578, ") - Within 1-mi of a CNDDB/SCE/USFS occurrence record (", VLOOKUP(A578, [1]!Table9[#All], 34, FALSE), "). " ))</f>
        <v xml:space="preserve">eulachon (FT; Habitat description: intermittent or perennial stream, pond, lake or jurisdictional waters feature) - Within 1-mi of a CNDDB/SCE/USFS occurrence record (unsuitable habitat). </v>
      </c>
      <c r="K578" s="10" t="str">
        <f>IF(D578="No", "-- ", VLOOKUP(A578, [1]!Table9[#All], 35, FALSE))</f>
        <v>Standard OMP BMPs.</v>
      </c>
      <c r="L578" s="12" t="str">
        <f>IF(D578="No", "--", VLOOKUP(A578, [1]!Table9[#All], 28, FALSE))</f>
        <v>--</v>
      </c>
      <c r="M578" s="11" t="str">
        <f>IF(D578="No", "Not discussed on USFS. ", _xlfn.CONCAT(A578, " (", VLOOKUP(A578, [1]!Table9[#All], 11, FALSE), "; Habitat description: ", C578, ") - Within 1-mi of a CNDDB/SCE/USFS occurrence record (", VLOOKUP(A578, [1]!Table9[#All], 27, FALSE), "). " ))</f>
        <v xml:space="preserve">eulachon (FT; Habitat description: intermittent or perennial stream, pond, lake or jurisdictional waters feature) - Within 1-mi of a CNDDB/SCE/USFS occurrence record (--). </v>
      </c>
      <c r="N578" s="10" t="str">
        <f>IF(D578="No", "-- ", VLOOKUP(A578, [1]!Table9[#All], 29, FALSE))</f>
        <v>Notify SME if found on USFS</v>
      </c>
      <c r="O578" s="10" t="str">
        <f>IF(D578="No", "--", VLOOKUP(A578, [1]!Table9[#All], 30, FALSE))</f>
        <v>Notify SME if found on USFS</v>
      </c>
      <c r="P578" s="7" t="str">
        <f>IF(D578="No", "Not discussed on USFS. ", IF(VLOOKUP(A578, [1]!Table9[#All], 31, FALSE)="--", "--",  _xlfn.CONCAT(A578, " (", VLOOKUP(A578, [1]!Table9[#All], 11, FALSE), "; Habitat description: ", C578, ") - Within 1-mi of a CNDDB/SCE/USFS occurrence record (", VLOOKUP(A578, [1]!Table9[#All], 31, FALSE), "). " )))</f>
        <v>--</v>
      </c>
      <c r="Q578" s="6" t="str">
        <f>IF(D578="No", "Not discussed on USFS. ", IF(VLOOKUP(A578, [1]!Table9[#All], 31, FALSE)="--", "--",  VLOOKUP(A578, [1]!Table9[#All], 32, FALSE)))</f>
        <v>--</v>
      </c>
      <c r="R578" s="6" t="str">
        <f>IF(D578="No", "Not discussed on USFS. ", IF(VLOOKUP(A578, [1]!Table9[#All], 31, FALSE)="--", "--", VLOOKUP(A578, [1]!Table9[#All], 33, FALSE)))</f>
        <v>--</v>
      </c>
      <c r="S578" s="9" t="s">
        <v>2</v>
      </c>
      <c r="T578" s="8" t="s">
        <v>2</v>
      </c>
      <c r="U578" s="8" t="s">
        <v>2</v>
      </c>
      <c r="V578" s="7" t="s">
        <v>2</v>
      </c>
      <c r="W578" s="6" t="s">
        <v>2</v>
      </c>
      <c r="X578" s="6" t="s">
        <v>2</v>
      </c>
    </row>
    <row r="579" spans="1:24" ht="64" x14ac:dyDescent="0.2">
      <c r="A579" s="20" t="s">
        <v>1797</v>
      </c>
      <c r="B579" s="20" t="str">
        <f>VLOOKUP(A579, [1]!Table9[#All], 2, FALSE)</f>
        <v>Oenothera californica ssp. eurekensis</v>
      </c>
      <c r="C579" s="18" t="str">
        <f>VLOOKUP(A579, [1]!Table9[#All], 13, FALSE)</f>
        <v>dunes</v>
      </c>
      <c r="D579" s="17" t="str">
        <f>IF(ISNUMBER(SEARCH("1",VLOOKUP(A579, [1]!Table9[#All], 4, FALSE))), "Yes", "No")</f>
        <v>No</v>
      </c>
      <c r="E579" s="16" t="str">
        <f>VLOOKUP(A579, [1]!Table9[#All], 3, FALSE)</f>
        <v>Plant</v>
      </c>
      <c r="F579" s="15" t="str">
        <f>VLOOKUP(A579, [1]!Table9[#All], 26, FALSE)</f>
        <v>Formula</v>
      </c>
      <c r="G579" s="15" t="str">
        <f>IF(D579="No", "--",VLOOKUP(A579, [1]!Table9[#All], 25, FALSE))</f>
        <v>--</v>
      </c>
      <c r="H579" s="14" t="str">
        <f>IF(D579="No", "Not discussed on USFS. ", VLOOKUP(A579, [1]!Table9[#All], 24, FALSE))</f>
        <v xml:space="preserve">Not discussed on USFS. </v>
      </c>
      <c r="I579" s="14" t="str">
        <f>IF(NOT(ISBLANK(#REF!)),  "Pre-activity Survey Required", "")</f>
        <v>Pre-activity Survey Required</v>
      </c>
      <c r="J579" s="13" t="str">
        <f>IF(D579="No", "Not discussed on USFS. ", _xlfn.CONCAT(A579, " (", VLOOKUP(A579, [1]!Table9[#All], 11, FALSE), "; Habitat description: ", C579, ") - Within 1-mi of a CNDDB/SCE/USFS occurrence record (", VLOOKUP(A579, [1]!Table9[#All], 34, FALSE), "). " ))</f>
        <v xml:space="preserve">Not discussed on USFS. </v>
      </c>
      <c r="K579" s="10" t="str">
        <f>IF(D579="No", "-- ", VLOOKUP(A579, [1]!Table9[#All], 35, FALSE))</f>
        <v xml:space="preserve">-- </v>
      </c>
      <c r="L579" s="12" t="str">
        <f>IF(D579="No", "--", VLOOKUP(A579, [1]!Table9[#All], 28, FALSE))</f>
        <v>--</v>
      </c>
      <c r="M579" s="11" t="str">
        <f>IF(D579="No", "Not discussed on USFS. ", _xlfn.CONCAT(A579, " (", VLOOKUP(A579, [1]!Table9[#All], 11, FALSE), "; Habitat description: ", C579, ") - Within 1-mi of a CNDDB/SCE/USFS occurrence record (", VLOOKUP(A579, [1]!Table9[#All], 27, FALSE), "). " ))</f>
        <v xml:space="preserve">Not discussed on USFS. </v>
      </c>
      <c r="N579" s="10" t="str">
        <f>IF(D579="No", "-- ", VLOOKUP(A579, [1]!Table9[#All], 29, FALSE))</f>
        <v xml:space="preserve">-- </v>
      </c>
      <c r="O579" s="10" t="str">
        <f>IF(D579="No", "--", VLOOKUP(A579, [1]!Table9[#All], 30, FALSE))</f>
        <v>--</v>
      </c>
      <c r="P579" s="7" t="str">
        <f>IF(D579="No", "Not discussed on USFS. ", IF(VLOOKUP(A579, [1]!Table9[#All], 31, FALSE)="--", "--",  _xlfn.CONCAT(A579, " (", VLOOKUP(A579, [1]!Table9[#All], 11, FALSE), "; Habitat description: ", C579, ") - Within 1-mi of a CNDDB/SCE/USFS occurrence record (", VLOOKUP(A579, [1]!Table9[#All], 31, FALSE), "). " )))</f>
        <v xml:space="preserve">Not discussed on USFS. </v>
      </c>
      <c r="Q579" s="6" t="str">
        <f>IF(D579="No", "Not discussed on USFS. ", IF(VLOOKUP(A579, [1]!Table9[#All], 31, FALSE)="--", "--",  VLOOKUP(A579, [1]!Table9[#All], 32, FALSE)))</f>
        <v xml:space="preserve">Not discussed on USFS. </v>
      </c>
      <c r="R579" s="6" t="str">
        <f>IF(D579="No", "Not discussed on USFS. ", IF(VLOOKUP(A579, [1]!Table9[#All], 31, FALSE)="--", "--", VLOOKUP(A579, [1]!Table9[#All], 33, FALSE)))</f>
        <v xml:space="preserve">Not discussed on USFS. </v>
      </c>
      <c r="S579" s="9" t="s">
        <v>2</v>
      </c>
      <c r="T579" s="8" t="s">
        <v>2</v>
      </c>
      <c r="U579" s="8" t="s">
        <v>2</v>
      </c>
      <c r="V579" s="7" t="s">
        <v>2</v>
      </c>
      <c r="W579" s="6" t="s">
        <v>2</v>
      </c>
      <c r="X579" s="6" t="s">
        <v>2</v>
      </c>
    </row>
    <row r="580" spans="1:24" ht="180" x14ac:dyDescent="0.2">
      <c r="A580" s="20" t="s">
        <v>1796</v>
      </c>
      <c r="B580" s="20" t="str">
        <f>VLOOKUP(A580, [1]!Table9[#All], 2, FALSE)</f>
        <v>Swallenia alexandrae</v>
      </c>
      <c r="C580" s="18" t="str">
        <f>VLOOKUP(A580, [1]!Table9[#All], 13, FALSE)</f>
        <v>sand dunes</v>
      </c>
      <c r="D580" s="17" t="str">
        <f>IF(ISNUMBER(SEARCH("1",VLOOKUP(A580, [1]!Table9[#All], 4, FALSE))), "Yes", "No")</f>
        <v>Yes</v>
      </c>
      <c r="E580" s="16" t="str">
        <f>VLOOKUP(A580, [1]!Table9[#All], 3, FALSE)</f>
        <v>Plant</v>
      </c>
      <c r="F580" s="15" t="str">
        <f>VLOOKUP(A580, [1]!Table9[#All], 26, FALSE)</f>
        <v>Formula</v>
      </c>
      <c r="G580" s="15" t="str">
        <f>IF(D580="No", "--",VLOOKUP(A580, [1]!Table9[#All], 25, FALSE))</f>
        <v>Work area</v>
      </c>
      <c r="H580" s="14" t="str">
        <f>IF(D580="No", "Not discussed on USFS. ", VLOOKUP(A580, [1]!Table9[#All], 24, FALSE))</f>
        <v>--</v>
      </c>
      <c r="I580" s="14" t="str">
        <f>IF(NOT(ISBLANK(#REF!)),  "Pre-activity Survey Required", "")</f>
        <v>Pre-activity Survey Required</v>
      </c>
      <c r="J580" s="13" t="str">
        <f>IF(D580="No", "Not discussed on USFS. ", _xlfn.CONCAT(A580, " (", VLOOKUP(A580, [1]!Table9[#All], 11, FALSE), "; Habitat description: ", C580, ") - Within 1-mi of a CNDDB/SCE/USFS occurrence record (", VLOOKUP(A580, [1]!Table9[#All], 34, FALSE), "). " ))</f>
        <v xml:space="preserve">Eureka Valley dune grass (FT; SR; CRPR 1B.2, Blooming Period: Apr - Jun; Habitat description: sand dunes) - Within 1-mi of a CNDDB/SCE/USFS occurrence record (unsuitable habitat). </v>
      </c>
      <c r="K580" s="10" t="str">
        <f>IF(D580="No", "-- ", VLOOKUP(A580, [1]!Table9[#All], 35, FALSE))</f>
        <v xml:space="preserve">RPM Plant 1; 
Standard OMP BMPs. </v>
      </c>
      <c r="L580" s="12" t="str">
        <f>IF(D580="No", "--", VLOOKUP(A580, [1]!Table9[#All], 28, FALSE))</f>
        <v>IIB</v>
      </c>
      <c r="M580" s="11" t="str">
        <f>IF(D580="No", "Not discussed on USFS. ", _xlfn.CONCAT(A580, " (", VLOOKUP(A580, [1]!Table9[#All], 11, FALSE), "; Habitat description: ", C580, ") - Within 1-mi of a CNDDB/SCE/USFS occurrence record (", VLOOKUP(A580, [1]!Table9[#All], 27, FALSE), "). " ))</f>
        <v xml:space="preserve">Eureka Valley dune grass (FT; SR; CRPR 1B.2, Blooming Period: Apr - Jun; Habitat description: sand dunes) - Within 1-mi of a CNDDB/SCE/USFS occurrence record (habitat present). </v>
      </c>
      <c r="N580" s="10" t="str">
        <f>IF(D580="No", "-- ", VLOOKUP(A580, [1]!Table9[#All], 29, FALSE))</f>
        <v xml:space="preserve">RPM Plant-1-4; 
General Measures and Standard OMP BMPs. </v>
      </c>
      <c r="O580" s="10" t="str">
        <f>IF(D580="No", "--", VLOOKUP(A580, [1]!Table9[#All], 30, FALSE))</f>
        <v xml:space="preserve">Rare Plant Survey and Avoidance (Eureka Valley dune grass): A qualified botanist will conduct a rare plant survey for Eureka Valley dune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(Eureka Valley dune grass): Schedule all work in the year rare plant surveys are conducted. Work can occur only after rare plant surveys occur. If work gets delayed for a subsequent year, contact Environmental Services Department. 
General Measures and Standard OMP BMPs. </v>
      </c>
      <c r="P580" s="7" t="str">
        <f>IF(D580="No", "Not discussed on USFS. ", IF(VLOOKUP(A580, [1]!Table9[#All], 31, FALSE)="--", "--",  _xlfn.CONCAT(A580, " (", VLOOKUP(A580, [1]!Table9[#All], 11, FALSE), "; Habitat description: ", C580, ") - Within 1-mi of a CNDDB/SCE/USFS occurrence record (", VLOOKUP(A580, [1]!Table9[#All], 31, FALSE), "). " )))</f>
        <v>--</v>
      </c>
      <c r="Q580" s="6" t="str">
        <f>IF(D580="No", "Not discussed on USFS. ", IF(VLOOKUP(A580, [1]!Table9[#All], 31, FALSE)="--", "--",  VLOOKUP(A580, [1]!Table9[#All], 32, FALSE)))</f>
        <v>--</v>
      </c>
      <c r="R580" s="6" t="str">
        <f>IF(D580="No", "Not discussed on USFS. ", IF(VLOOKUP(A580, [1]!Table9[#All], 31, FALSE)="--", "--", VLOOKUP(A580, [1]!Table9[#All], 33, FALSE)))</f>
        <v>--</v>
      </c>
      <c r="S580" s="9" t="s">
        <v>2</v>
      </c>
      <c r="T580" s="8" t="s">
        <v>2</v>
      </c>
      <c r="U580" s="8" t="s">
        <v>2</v>
      </c>
      <c r="V580" s="7" t="s">
        <v>2</v>
      </c>
      <c r="W580" s="6" t="s">
        <v>2</v>
      </c>
      <c r="X580" s="6" t="s">
        <v>2</v>
      </c>
    </row>
    <row r="581" spans="1:24" ht="156" x14ac:dyDescent="0.2">
      <c r="A581" s="20" t="s">
        <v>1795</v>
      </c>
      <c r="B581" s="20" t="str">
        <f>VLOOKUP(A581, [1]!Table9[#All], 2, FALSE)</f>
        <v>Drymocallis cuneifolia var. ewanii</v>
      </c>
      <c r="C581" s="18" t="str">
        <f>VLOOKUP(A581, [1]!Table9[#All], 13, FALSE)</f>
        <v>edges of seeps, small waterways</v>
      </c>
      <c r="D581" s="17" t="str">
        <f>IF(ISNUMBER(SEARCH("1",VLOOKUP(A581, [1]!Table9[#All], 4, FALSE))), "Yes", "No")</f>
        <v>Yes</v>
      </c>
      <c r="E581" s="16" t="str">
        <f>VLOOKUP(A581, [1]!Table9[#All], 3, FALSE)</f>
        <v>Plant</v>
      </c>
      <c r="F581" s="15" t="str">
        <f>VLOOKUP(A581, [1]!Table9[#All], 26, FALSE)</f>
        <v>Formula</v>
      </c>
      <c r="G581" s="15" t="str">
        <f>IF(D581="No", "--",VLOOKUP(A581, [1]!Table9[#All], 25, FALSE))</f>
        <v>Work area</v>
      </c>
      <c r="H581" s="14" t="str">
        <f>IF(D581="No", "Not discussed on USFS. ", VLOOKUP(A581, [1]!Table9[#All], 24, FALSE))</f>
        <v>--</v>
      </c>
      <c r="I581" s="14" t="str">
        <f>IF(NOT(ISBLANK(#REF!)),  "Pre-activity Survey Required", "")</f>
        <v>Pre-activity Survey Required</v>
      </c>
      <c r="J581" s="13" t="str">
        <f>IF(D581="No", "Not discussed on USFS. ", _xlfn.CONCAT(A581, " (", VLOOKUP(A581, [1]!Table9[#All], 11, FALSE), "; Habitat description: ", C581, ") - Within 1-mi of a CNDDB/SCE/USFS occurrence record (", VLOOKUP(A581, [1]!Table9[#All], 34, FALSE), "). " ))</f>
        <v xml:space="preserve">Ewan's woodbeauty (FSS; CRPR 1B.3, Blooming Period: May - Jul; Habitat description: edges of seeps, small waterways) - Within 1-mi of a CNDDB/SCE/USFS occurrence record (unsuitable habitat). </v>
      </c>
      <c r="K581" s="10" t="str">
        <f>IF(D581="No", "-- ", VLOOKUP(A581, [1]!Table9[#All], 35, FALSE))</f>
        <v>Standard OMP BMPs.</v>
      </c>
      <c r="L581" s="12" t="str">
        <f>IF(D581="No", "--", VLOOKUP(A581, [1]!Table9[#All], 28, FALSE))</f>
        <v>IIB</v>
      </c>
      <c r="M581" s="11" t="str">
        <f>IF(D581="No", "Not discussed on USFS. ", _xlfn.CONCAT(A581, " (", VLOOKUP(A581, [1]!Table9[#All], 11, FALSE), "; Habitat description: ", C581, ") - Within 1-mi of a CNDDB/SCE/USFS occurrence record (", VLOOKUP(A581, [1]!Table9[#All], 27, FALSE), "). " ))</f>
        <v xml:space="preserve">Ewan's woodbeauty (FSS; CRPR 1B.3, Blooming Period: May - Jul; Habitat description: edges of seeps, small waterways) - Within 1-mi of a CNDDB/SCE/USFS occurrence record (habitat present). </v>
      </c>
      <c r="N581" s="10" t="str">
        <f>IF(D581="No", "-- ", VLOOKUP(A581, [1]!Table9[#All], 29, FALSE))</f>
        <v xml:space="preserve">BE BMP Plant-1(a)(c-d); 
General Measures and Standard OMP BMPs. </v>
      </c>
      <c r="O581" s="10" t="str">
        <f>IF(D581="No", "--", VLOOKUP(A581, [1]!Table9[#All], 30, FALSE))</f>
        <v xml:space="preserve">Pre-Activity Survey (Ewan's woodbeauty): A biological survey is required. 
FSS Plant Avoidance (Ewan's woodbeauty): If Ewan's woodbeauty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81" s="7" t="str">
        <f>IF(D581="No", "Not discussed on USFS. ", IF(VLOOKUP(A581, [1]!Table9[#All], 31, FALSE)="--", "--",  _xlfn.CONCAT(A581, " (", VLOOKUP(A581, [1]!Table9[#All], 11, FALSE), "; Habitat description: ", C581, ") - Within 1-mi of a CNDDB/SCE/USFS occurrence record (", VLOOKUP(A581, [1]!Table9[#All], 31, FALSE), "). " )))</f>
        <v>--</v>
      </c>
      <c r="Q581" s="6" t="str">
        <f>IF(D581="No", "Not discussed on USFS. ", IF(VLOOKUP(A581, [1]!Table9[#All], 31, FALSE)="--", "--",  VLOOKUP(A581, [1]!Table9[#All], 32, FALSE)))</f>
        <v>--</v>
      </c>
      <c r="R581" s="6" t="str">
        <f>IF(D581="No", "Not discussed on USFS. ", IF(VLOOKUP(A581, [1]!Table9[#All], 31, FALSE)="--", "--", VLOOKUP(A581, [1]!Table9[#All], 33, FALSE)))</f>
        <v>--</v>
      </c>
      <c r="S581" s="9" t="s">
        <v>2</v>
      </c>
      <c r="T581" s="8" t="s">
        <v>2</v>
      </c>
      <c r="U581" s="8" t="s">
        <v>2</v>
      </c>
      <c r="V581" s="7" t="s">
        <v>2</v>
      </c>
      <c r="W581" s="6" t="s">
        <v>2</v>
      </c>
      <c r="X581" s="6" t="s">
        <v>2</v>
      </c>
    </row>
    <row r="582" spans="1:24" ht="96" x14ac:dyDescent="0.2">
      <c r="A582" s="20" t="s">
        <v>1794</v>
      </c>
      <c r="B582" s="20" t="str">
        <f>VLOOKUP(A582, [1]!Table9[#All], 2, FALSE)</f>
        <v>Batrachoseps bramei</v>
      </c>
      <c r="C582" s="18" t="str">
        <f>VLOOKUP(A582, [1]!Table9[#All], 13, FALSE)</f>
        <v>north facing, moist, cliffside rock fragments in narrow canyons</v>
      </c>
      <c r="D582" s="17" t="str">
        <f>IF(ISNUMBER(SEARCH("1",VLOOKUP(A582, [1]!Table9[#All], 4, FALSE))), "Yes", "No")</f>
        <v>Yes</v>
      </c>
      <c r="E582" s="16" t="str">
        <f>VLOOKUP(A582, [1]!Table9[#All], 3, FALSE)</f>
        <v>Amphibian</v>
      </c>
      <c r="F582" s="15" t="str">
        <f>VLOOKUP(A582, [1]!Table9[#All], 26, FALSE)</f>
        <v>Formula</v>
      </c>
      <c r="G582" s="15" t="str">
        <f>IF(D582="No", "--",VLOOKUP(A582, [1]!Table9[#All], 25, FALSE))</f>
        <v>Work area</v>
      </c>
      <c r="H582" s="14" t="str">
        <f>IF(D582="No", "Not discussed on USFS. ", VLOOKUP(A582, [1]!Table9[#All], 24, FALSE))</f>
        <v>--</v>
      </c>
      <c r="I582" s="14" t="str">
        <f>IF(NOT(ISBLANK(#REF!)),  "Pre-activity Survey Required", "")</f>
        <v>Pre-activity Survey Required</v>
      </c>
      <c r="J582" s="13" t="str">
        <f>IF(D582="No", "Not discussed on USFS. ", _xlfn.CONCAT(A582, " (", VLOOKUP(A582, [1]!Table9[#All], 11, FALSE), "; Habitat description: ", C582, ") - Within 1-mi of a CNDDB/SCE/USFS occurrence record (", VLOOKUP(A582, [1]!Table9[#All], 34, FALSE), "). " ))</f>
        <v xml:space="preserve">Fairview slender salamander (FSS; Habitat description: north facing, moist, cliffside rock fragments in narrow canyons) - Within 1-mi of a CNDDB/SCE/USFS occurrence record (unsuitable habitat). </v>
      </c>
      <c r="K582" s="10" t="str">
        <f>IF(D582="No", "-- ", VLOOKUP(A582, [1]!Table9[#All], 35, FALSE))</f>
        <v>Standard OMP BMPs.</v>
      </c>
      <c r="L582" s="12" t="str">
        <f>IF(D582="No", "--", VLOOKUP(A582, [1]!Table9[#All], 28, FALSE))</f>
        <v>IIB</v>
      </c>
      <c r="M582" s="11" t="str">
        <f>IF(D582="No", "Not discussed on USFS. ", _xlfn.CONCAT(A582, " (", VLOOKUP(A582, [1]!Table9[#All], 11, FALSE), "; Habitat description: ", C582, ") - Within 1-mi of a CNDDB/SCE/USFS occurrence record (", VLOOKUP(A582, [1]!Table9[#All], 27, FALSE), "). " ))</f>
        <v xml:space="preserve">Fairview slender salamander (FSS; Habitat description: north facing, moist, cliffside rock fragments in narrow canyons) - Within 1-mi of a CNDDB/SCE/USFS occurrence record (habitat present). </v>
      </c>
      <c r="N582" s="10" t="str">
        <f>IF(D582="No", "-- ", VLOOKUP(A582, [1]!Table9[#All], 29, FALSE))</f>
        <v xml:space="preserve">Biological Pre-activity Survey (Fairview slender salamander; 
General Measures and Standard OMP BMPs. </v>
      </c>
      <c r="O582" s="10" t="str">
        <f>IF(D582="No", "--", VLOOKUP(A582, [1]!Table9[#All], 30, FALSE))</f>
        <v xml:space="preserve">Biological Pre-activity Survey (Fairview slender salamander): A biological survey is required. 
General Measures and Standard OMP BMPs. </v>
      </c>
      <c r="P582" s="7" t="str">
        <f>IF(D582="No", "Not discussed on USFS. ", IF(VLOOKUP(A582, [1]!Table9[#All], 31, FALSE)="--", "--",  _xlfn.CONCAT(A582, " (", VLOOKUP(A582, [1]!Table9[#All], 11, FALSE), "; Habitat description: ", C582, ") - Within 1-mi of a CNDDB/SCE/USFS occurrence record (", VLOOKUP(A582, [1]!Table9[#All], 31, FALSE), "). " )))</f>
        <v>--</v>
      </c>
      <c r="Q582" s="6" t="str">
        <f>IF(D582="No", "Not discussed on USFS. ", IF(VLOOKUP(A582, [1]!Table9[#All], 31, FALSE)="--", "--",  VLOOKUP(A582, [1]!Table9[#All], 32, FALSE)))</f>
        <v>--</v>
      </c>
      <c r="R582" s="6" t="str">
        <f>IF(D582="No", "Not discussed on USFS. ", IF(VLOOKUP(A582, [1]!Table9[#All], 31, FALSE)="--", "--", VLOOKUP(A582, [1]!Table9[#All], 33, FALSE)))</f>
        <v>--</v>
      </c>
      <c r="S582" s="9" t="s">
        <v>2</v>
      </c>
      <c r="T582" s="8" t="s">
        <v>2</v>
      </c>
      <c r="U582" s="8" t="s">
        <v>2</v>
      </c>
      <c r="V582" s="7" t="s">
        <v>2</v>
      </c>
      <c r="W582" s="6" t="s">
        <v>2</v>
      </c>
      <c r="X582" s="6" t="s">
        <v>2</v>
      </c>
    </row>
    <row r="583" spans="1:24" ht="64" x14ac:dyDescent="0.2">
      <c r="A583" s="20" t="s">
        <v>1793</v>
      </c>
      <c r="B583" s="20" t="str">
        <f>VLOOKUP(A583, [1]!Table9[#All], 2, FALSE)</f>
        <v>Atriplex gardneri var. falcata</v>
      </c>
      <c r="C583" s="18" t="str">
        <f>VLOOKUP(A583, [1]!Table9[#All], 13, FALSE)</f>
        <v>open, generally alkaline soils, sagebrush scrub, chenopod scrub</v>
      </c>
      <c r="D583" s="17" t="str">
        <f>IF(ISNUMBER(SEARCH("1",VLOOKUP(A583, [1]!Table9[#All], 4, FALSE))), "Yes", "No")</f>
        <v>No</v>
      </c>
      <c r="E583" s="16" t="str">
        <f>VLOOKUP(A583, [1]!Table9[#All], 3, FALSE)</f>
        <v>Plant</v>
      </c>
      <c r="F583" s="15" t="str">
        <f>VLOOKUP(A583, [1]!Table9[#All], 26, FALSE)</f>
        <v>Formula</v>
      </c>
      <c r="G583" s="15" t="str">
        <f>IF(D583="No", "--",VLOOKUP(A583, [1]!Table9[#All], 25, FALSE))</f>
        <v>--</v>
      </c>
      <c r="H583" s="14" t="str">
        <f>IF(D583="No", "Not discussed on USFS. ", VLOOKUP(A583, [1]!Table9[#All], 24, FALSE))</f>
        <v xml:space="preserve">Not discussed on USFS. </v>
      </c>
      <c r="I583" s="14" t="str">
        <f>IF(NOT(ISBLANK(#REF!)),  "Pre-activity Survey Required", "")</f>
        <v>Pre-activity Survey Required</v>
      </c>
      <c r="J583" s="13" t="str">
        <f>IF(D583="No", "Not discussed on USFS. ", _xlfn.CONCAT(A583, " (", VLOOKUP(A583, [1]!Table9[#All], 11, FALSE), "; Habitat description: ", C583, ") - Within 1-mi of a CNDDB/SCE/USFS occurrence record (", VLOOKUP(A583, [1]!Table9[#All], 34, FALSE), "). " ))</f>
        <v xml:space="preserve">Not discussed on USFS. </v>
      </c>
      <c r="K583" s="10" t="str">
        <f>IF(D583="No", "-- ", VLOOKUP(A583, [1]!Table9[#All], 35, FALSE))</f>
        <v xml:space="preserve">-- </v>
      </c>
      <c r="L583" s="12" t="str">
        <f>IF(D583="No", "--", VLOOKUP(A583, [1]!Table9[#All], 28, FALSE))</f>
        <v>--</v>
      </c>
      <c r="M583" s="11" t="str">
        <f>IF(D583="No", "Not discussed on USFS. ", _xlfn.CONCAT(A583, " (", VLOOKUP(A583, [1]!Table9[#All], 11, FALSE), "; Habitat description: ", C583, ") - Within 1-mi of a CNDDB/SCE/USFS occurrence record (", VLOOKUP(A583, [1]!Table9[#All], 27, FALSE), "). " ))</f>
        <v xml:space="preserve">Not discussed on USFS. </v>
      </c>
      <c r="N583" s="10" t="str">
        <f>IF(D583="No", "-- ", VLOOKUP(A583, [1]!Table9[#All], 29, FALSE))</f>
        <v xml:space="preserve">-- </v>
      </c>
      <c r="O583" s="10" t="str">
        <f>IF(D583="No", "--", VLOOKUP(A583, [1]!Table9[#All], 30, FALSE))</f>
        <v>--</v>
      </c>
      <c r="P583" s="7" t="str">
        <f>IF(D583="No", "Not discussed on USFS. ", IF(VLOOKUP(A583, [1]!Table9[#All], 31, FALSE)="--", "--",  _xlfn.CONCAT(A583, " (", VLOOKUP(A583, [1]!Table9[#All], 11, FALSE), "; Habitat description: ", C583, ") - Within 1-mi of a CNDDB/SCE/USFS occurrence record (", VLOOKUP(A583, [1]!Table9[#All], 31, FALSE), "). " )))</f>
        <v xml:space="preserve">Not discussed on USFS. </v>
      </c>
      <c r="Q583" s="6" t="str">
        <f>IF(D583="No", "Not discussed on USFS. ", IF(VLOOKUP(A583, [1]!Table9[#All], 31, FALSE)="--", "--",  VLOOKUP(A583, [1]!Table9[#All], 32, FALSE)))</f>
        <v xml:space="preserve">Not discussed on USFS. </v>
      </c>
      <c r="R583" s="6" t="str">
        <f>IF(D583="No", "Not discussed on USFS. ", IF(VLOOKUP(A583, [1]!Table9[#All], 31, FALSE)="--", "--", VLOOKUP(A583, [1]!Table9[#All], 33, FALSE)))</f>
        <v xml:space="preserve">Not discussed on USFS. </v>
      </c>
      <c r="S583" s="9" t="s">
        <v>2</v>
      </c>
      <c r="T583" s="8" t="s">
        <v>2</v>
      </c>
      <c r="U583" s="8" t="s">
        <v>2</v>
      </c>
      <c r="V583" s="7" t="s">
        <v>2</v>
      </c>
      <c r="W583" s="6" t="s">
        <v>2</v>
      </c>
      <c r="X583" s="6" t="s">
        <v>2</v>
      </c>
    </row>
    <row r="584" spans="1:24" ht="48" x14ac:dyDescent="0.2">
      <c r="A584" s="20" t="s">
        <v>1792</v>
      </c>
      <c r="B584" s="20" t="str">
        <f>VLOOKUP(A584, [1]!Table9[#All], 2, FALSE)</f>
        <v>Munroa squarrosa</v>
      </c>
      <c r="C584" s="18" t="str">
        <f>VLOOKUP(A584, [1]!Table9[#All], 13, FALSE)</f>
        <v>open, sandy, gravelly or rocky places</v>
      </c>
      <c r="D584" s="17" t="str">
        <f>IF(ISNUMBER(SEARCH("1",VLOOKUP(A584, [1]!Table9[#All], 4, FALSE))), "Yes", "No")</f>
        <v>No</v>
      </c>
      <c r="E584" s="16" t="str">
        <f>VLOOKUP(A584, [1]!Table9[#All], 3, FALSE)</f>
        <v>Plant</v>
      </c>
      <c r="F584" s="15" t="str">
        <f>VLOOKUP(A584, [1]!Table9[#All], 26, FALSE)</f>
        <v>Formula</v>
      </c>
      <c r="G584" s="15" t="str">
        <f>IF(D584="No", "--",VLOOKUP(A584, [1]!Table9[#All], 25, FALSE))</f>
        <v>--</v>
      </c>
      <c r="H584" s="14" t="str">
        <f>IF(D584="No", "Not discussed on USFS. ", VLOOKUP(A584, [1]!Table9[#All], 24, FALSE))</f>
        <v xml:space="preserve">Not discussed on USFS. </v>
      </c>
      <c r="I584" s="14" t="str">
        <f>IF(NOT(ISBLANK(#REF!)),  "Pre-activity Survey Required", "")</f>
        <v>Pre-activity Survey Required</v>
      </c>
      <c r="J584" s="13" t="str">
        <f>IF(D584="No", "Not discussed on USFS. ", _xlfn.CONCAT(A584, " (", VLOOKUP(A584, [1]!Table9[#All], 11, FALSE), "; Habitat description: ", C584, ") - Within 1-mi of a CNDDB/SCE/USFS occurrence record (", VLOOKUP(A584, [1]!Table9[#All], 34, FALSE), "). " ))</f>
        <v xml:space="preserve">Not discussed on USFS. </v>
      </c>
      <c r="K584" s="10" t="str">
        <f>IF(D584="No", "-- ", VLOOKUP(A584, [1]!Table9[#All], 35, FALSE))</f>
        <v xml:space="preserve">-- </v>
      </c>
      <c r="L584" s="12" t="str">
        <f>IF(D584="No", "--", VLOOKUP(A584, [1]!Table9[#All], 28, FALSE))</f>
        <v>--</v>
      </c>
      <c r="M584" s="11" t="str">
        <f>IF(D584="No", "Not discussed on USFS. ", _xlfn.CONCAT(A584, " (", VLOOKUP(A584, [1]!Table9[#All], 11, FALSE), "; Habitat description: ", C584, ") - Within 1-mi of a CNDDB/SCE/USFS occurrence record (", VLOOKUP(A584, [1]!Table9[#All], 27, FALSE), "). " ))</f>
        <v xml:space="preserve">Not discussed on USFS. </v>
      </c>
      <c r="N584" s="10" t="str">
        <f>IF(D584="No", "-- ", VLOOKUP(A584, [1]!Table9[#All], 29, FALSE))</f>
        <v xml:space="preserve">-- </v>
      </c>
      <c r="O584" s="10" t="str">
        <f>IF(D584="No", "--", VLOOKUP(A584, [1]!Table9[#All], 30, FALSE))</f>
        <v>--</v>
      </c>
      <c r="P584" s="7" t="str">
        <f>IF(D584="No", "Not discussed on USFS. ", IF(VLOOKUP(A584, [1]!Table9[#All], 31, FALSE)="--", "--",  _xlfn.CONCAT(A584, " (", VLOOKUP(A584, [1]!Table9[#All], 11, FALSE), "; Habitat description: ", C584, ") - Within 1-mi of a CNDDB/SCE/USFS occurrence record (", VLOOKUP(A584, [1]!Table9[#All], 31, FALSE), "). " )))</f>
        <v xml:space="preserve">Not discussed on USFS. </v>
      </c>
      <c r="Q584" s="6" t="str">
        <f>IF(D584="No", "Not discussed on USFS. ", IF(VLOOKUP(A584, [1]!Table9[#All], 31, FALSE)="--", "--",  VLOOKUP(A584, [1]!Table9[#All], 32, FALSE)))</f>
        <v xml:space="preserve">Not discussed on USFS. </v>
      </c>
      <c r="R584" s="6" t="str">
        <f>IF(D584="No", "Not discussed on USFS. ", IF(VLOOKUP(A584, [1]!Table9[#All], 31, FALSE)="--", "--", VLOOKUP(A584, [1]!Table9[#All], 33, FALSE)))</f>
        <v xml:space="preserve">Not discussed on USFS. </v>
      </c>
      <c r="S584" s="9" t="s">
        <v>2</v>
      </c>
      <c r="T584" s="8" t="s">
        <v>2</v>
      </c>
      <c r="U584" s="8" t="s">
        <v>2</v>
      </c>
      <c r="V584" s="7" t="s">
        <v>2</v>
      </c>
      <c r="W584" s="6" t="s">
        <v>2</v>
      </c>
      <c r="X584" s="6" t="s">
        <v>2</v>
      </c>
    </row>
    <row r="585" spans="1:24" ht="144" x14ac:dyDescent="0.2">
      <c r="A585" s="20" t="s">
        <v>1791</v>
      </c>
      <c r="B585" s="20" t="str">
        <f>VLOOKUP(A585, [1]!Table9[#All], 2, FALSE)</f>
        <v>Lupinus padre-crowleyi</v>
      </c>
      <c r="C585" s="18" t="str">
        <f>VLOOKUP(A585, [1]!Table9[#All], 13, FALSE)</f>
        <v>scrub, conifer forest, riparian</v>
      </c>
      <c r="D585" s="17" t="str">
        <f>IF(ISNUMBER(SEARCH("1",VLOOKUP(A585, [1]!Table9[#All], 4, FALSE))), "Yes", "No")</f>
        <v>Yes</v>
      </c>
      <c r="E585" s="16" t="str">
        <f>VLOOKUP(A585, [1]!Table9[#All], 3, FALSE)</f>
        <v>Plant</v>
      </c>
      <c r="F585" s="15" t="str">
        <f>VLOOKUP(A585, [1]!Table9[#All], 26, FALSE)</f>
        <v>Formula</v>
      </c>
      <c r="G585" s="15" t="str">
        <f>IF(D585="No", "--",VLOOKUP(A585, [1]!Table9[#All], 25, FALSE))</f>
        <v>Work area</v>
      </c>
      <c r="H585" s="14" t="str">
        <f>IF(D585="No", "Not discussed on USFS. ", VLOOKUP(A585, [1]!Table9[#All], 24, FALSE))</f>
        <v>--</v>
      </c>
      <c r="I585" s="14" t="str">
        <f>IF(NOT(ISBLANK(#REF!)),  "Pre-activity Survey Required", "")</f>
        <v>Pre-activity Survey Required</v>
      </c>
      <c r="J585" s="13" t="str">
        <f>IF(D585="No", "Not discussed on USFS. ", _xlfn.CONCAT(A585, " (", VLOOKUP(A585, [1]!Table9[#All], 11, FALSE), "; Habitat description: ", C585, ") - Within 1-mi of a CNDDB/SCE/USFS occurrence record (", VLOOKUP(A585, [1]!Table9[#All], 34, FALSE), "). " ))</f>
        <v xml:space="preserve">Father Crowley's lupine (SR; FSS; CRPR 1B.2, Blooming Period: Jul - Oct; Habitat description: scrub, conifer forest, riparian) - Within 1-mi of a CNDDB/SCE/USFS occurrence record (unsuitable habitat). </v>
      </c>
      <c r="K585" s="10" t="str">
        <f>IF(D585="No", "-- ", VLOOKUP(A585, [1]!Table9[#All], 35, FALSE))</f>
        <v>Standard OMP BMPs.</v>
      </c>
      <c r="L585" s="12" t="str">
        <f>IF(D585="No", "--", VLOOKUP(A585, [1]!Table9[#All], 28, FALSE))</f>
        <v>IIB</v>
      </c>
      <c r="M585" s="11" t="str">
        <f>IF(D585="No", "Not discussed on USFS. ", _xlfn.CONCAT(A585, " (", VLOOKUP(A585, [1]!Table9[#All], 11, FALSE), "; Habitat description: ", C585, ") - Within 1-mi of a CNDDB/SCE/USFS occurrence record (", VLOOKUP(A585, [1]!Table9[#All], 27, FALSE), "). " ))</f>
        <v xml:space="preserve">Father Crowley's lupine (SR; FSS; CRPR 1B.2, Blooming Period: Jul - Oct; Habitat description: scrub, conifer forest, riparian) - Within 1-mi of a CNDDB/SCE/USFS occurrence record (habitat present). </v>
      </c>
      <c r="N585" s="10" t="str">
        <f>IF(D585="No", "-- ", VLOOKUP(A585, [1]!Table9[#All], 29, FALSE))</f>
        <v xml:space="preserve">BE BMP Plant-1(a); 
General Measures and Standard OMP BMPs. </v>
      </c>
      <c r="O585" s="10" t="str">
        <f>IF(D585="No", "--", VLOOKUP(A585, [1]!Table9[#All], 30, FALSE))</f>
        <v xml:space="preserve">Pre-Activity Survey (Father Crowley's lupine): A biological survey is required. 
State Threatened Plant Avoidance (Father Crowley's lupine): If Father Crowley's lupineis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585" s="7" t="str">
        <f>IF(D585="No", "Not discussed on USFS. ", IF(VLOOKUP(A585, [1]!Table9[#All], 31, FALSE)="--", "--",  _xlfn.CONCAT(A585, " (", VLOOKUP(A585, [1]!Table9[#All], 11, FALSE), "; Habitat description: ", C585, ") - Within 1-mi of a CNDDB/SCE/USFS occurrence record (", VLOOKUP(A585, [1]!Table9[#All], 31, FALSE), "). " )))</f>
        <v>--</v>
      </c>
      <c r="Q585" s="6" t="str">
        <f>IF(D585="No", "Not discussed on USFS. ", IF(VLOOKUP(A585, [1]!Table9[#All], 31, FALSE)="--", "--",  VLOOKUP(A585, [1]!Table9[#All], 32, FALSE)))</f>
        <v>--</v>
      </c>
      <c r="R585" s="6" t="str">
        <f>IF(D585="No", "Not discussed on USFS. ", IF(VLOOKUP(A585, [1]!Table9[#All], 31, FALSE)="--", "--", VLOOKUP(A585, [1]!Table9[#All], 33, FALSE)))</f>
        <v>--</v>
      </c>
      <c r="S585" s="9" t="s">
        <v>2</v>
      </c>
      <c r="T585" s="8" t="s">
        <v>2</v>
      </c>
      <c r="U585" s="8" t="s">
        <v>2</v>
      </c>
      <c r="V585" s="7" t="s">
        <v>2</v>
      </c>
      <c r="W585" s="6" t="s">
        <v>2</v>
      </c>
      <c r="X585" s="6" t="s">
        <v>2</v>
      </c>
    </row>
    <row r="586" spans="1:24" ht="156" x14ac:dyDescent="0.2">
      <c r="A586" s="20" t="s">
        <v>1790</v>
      </c>
      <c r="B586" s="20" t="str">
        <f>VLOOKUP(A586, [1]!Table9[#All], 2, FALSE)</f>
        <v>Sedum albomarginatum</v>
      </c>
      <c r="C586" s="18" t="str">
        <f>VLOOKUP(A586, [1]!Table9[#All], 13, FALSE)</f>
        <v>steep dry rocky slopes, sunny to partly shaded cliffs, ledges</v>
      </c>
      <c r="D586" s="17" t="str">
        <f>IF(ISNUMBER(SEARCH("1",VLOOKUP(A586, [1]!Table9[#All], 4, FALSE))), "Yes", "No")</f>
        <v>Yes</v>
      </c>
      <c r="E586" s="16" t="str">
        <f>VLOOKUP(A586, [1]!Table9[#All], 3, FALSE)</f>
        <v>Plant</v>
      </c>
      <c r="F586" s="15" t="str">
        <f>VLOOKUP(A586, [1]!Table9[#All], 26, FALSE)</f>
        <v>Formula</v>
      </c>
      <c r="G586" s="15" t="str">
        <f>IF(D586="No", "--",VLOOKUP(A586, [1]!Table9[#All], 25, FALSE))</f>
        <v>Work area</v>
      </c>
      <c r="H586" s="14" t="str">
        <f>IF(D586="No", "Not discussed on USFS. ", VLOOKUP(A586, [1]!Table9[#All], 24, FALSE))</f>
        <v>--</v>
      </c>
      <c r="I586" s="14" t="str">
        <f>IF(NOT(ISBLANK(#REF!)),  "Pre-activity Survey Required", "")</f>
        <v>Pre-activity Survey Required</v>
      </c>
      <c r="J586" s="13" t="str">
        <f>IF(D586="No", "Not discussed on USFS. ", _xlfn.CONCAT(A586, " (", VLOOKUP(A586, [1]!Table9[#All], 11, FALSE), "; Habitat description: ", C586, ") - Within 1-mi of a CNDDB/SCE/USFS occurrence record (", VLOOKUP(A586, [1]!Table9[#All], 34, FALSE), "). " ))</f>
        <v xml:space="preserve">Feather River stonecrop (FSS; CRPR 1B.2, Blooming Period: May - Jun; Habitat description: steep dry rocky slopes, sunny to partly shaded cliffs, ledges) - Within 1-mi of a CNDDB/SCE/USFS occurrence record (unsuitable habitat). </v>
      </c>
      <c r="K586" s="10" t="str">
        <f>IF(D586="No", "-- ", VLOOKUP(A586, [1]!Table9[#All], 35, FALSE))</f>
        <v>Standard OMP BMPs.</v>
      </c>
      <c r="L586" s="12" t="str">
        <f>IF(D586="No", "--", VLOOKUP(A586, [1]!Table9[#All], 28, FALSE))</f>
        <v>IIB</v>
      </c>
      <c r="M586" s="11" t="str">
        <f>IF(D586="No", "Not discussed on USFS. ", _xlfn.CONCAT(A586, " (", VLOOKUP(A586, [1]!Table9[#All], 11, FALSE), "; Habitat description: ", C586, ") - Within 1-mi of a CNDDB/SCE/USFS occurrence record (", VLOOKUP(A586, [1]!Table9[#All], 27, FALSE), "). " ))</f>
        <v xml:space="preserve">Feather River stonecrop (FSS; CRPR 1B.2, Blooming Period: May - Jun; Habitat description: steep dry rocky slopes, sunny to partly shaded cliffs, ledges) - Within 1-mi of a CNDDB/SCE/USFS occurrence record (habitat present). </v>
      </c>
      <c r="N586" s="10" t="str">
        <f>IF(D586="No", "-- ", VLOOKUP(A586, [1]!Table9[#All], 29, FALSE))</f>
        <v xml:space="preserve">BE BMP Plant-1(a)(c-d); 
General Measures and Standard OMP BMPs. </v>
      </c>
      <c r="O586" s="10" t="str">
        <f>IF(D586="No", "--", VLOOKUP(A586, [1]!Table9[#All], 30, FALSE))</f>
        <v xml:space="preserve">Pre-Activity Survey (Feather River stonecrop): A biological survey is required. 
FSS Plant Avoidance (Feather River stonecrop): If Feather River stonecrop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86" s="7" t="str">
        <f>IF(D586="No", "Not discussed on USFS. ", IF(VLOOKUP(A586, [1]!Table9[#All], 31, FALSE)="--", "--",  _xlfn.CONCAT(A586, " (", VLOOKUP(A586, [1]!Table9[#All], 11, FALSE), "; Habitat description: ", C586, ") - Within 1-mi of a CNDDB/SCE/USFS occurrence record (", VLOOKUP(A586, [1]!Table9[#All], 31, FALSE), "). " )))</f>
        <v>--</v>
      </c>
      <c r="Q586" s="6" t="str">
        <f>IF(D586="No", "Not discussed on USFS. ", IF(VLOOKUP(A586, [1]!Table9[#All], 31, FALSE)="--", "--",  VLOOKUP(A586, [1]!Table9[#All], 32, FALSE)))</f>
        <v>--</v>
      </c>
      <c r="R586" s="6" t="str">
        <f>IF(D586="No", "Not discussed on USFS. ", IF(VLOOKUP(A586, [1]!Table9[#All], 31, FALSE)="--", "--", VLOOKUP(A586, [1]!Table9[#All], 33, FALSE)))</f>
        <v>--</v>
      </c>
      <c r="S586" s="9" t="s">
        <v>2</v>
      </c>
      <c r="T586" s="8" t="s">
        <v>2</v>
      </c>
      <c r="U586" s="8" t="s">
        <v>2</v>
      </c>
      <c r="V586" s="7" t="s">
        <v>2</v>
      </c>
      <c r="W586" s="6" t="s">
        <v>2</v>
      </c>
      <c r="X586" s="6" t="s">
        <v>2</v>
      </c>
    </row>
    <row r="587" spans="1:24" ht="48" x14ac:dyDescent="0.2">
      <c r="A587" s="20" t="s">
        <v>1789</v>
      </c>
      <c r="B587" s="20" t="str">
        <f>VLOOKUP(A587, [1]!Table9[#All], 2, FALSE)</f>
        <v>Claytonia megarhiza</v>
      </c>
      <c r="C587" s="18" t="str">
        <f>VLOOKUP(A587, [1]!Table9[#All], 13, FALSE)</f>
        <v>subalpine, alpine gravel, talus, crevices</v>
      </c>
      <c r="D587" s="17" t="str">
        <f>IF(ISNUMBER(SEARCH("1",VLOOKUP(A587, [1]!Table9[#All], 4, FALSE))), "Yes", "No")</f>
        <v>No</v>
      </c>
      <c r="E587" s="16" t="str">
        <f>VLOOKUP(A587, [1]!Table9[#All], 3, FALSE)</f>
        <v>Plant</v>
      </c>
      <c r="F587" s="15" t="str">
        <f>VLOOKUP(A587, [1]!Table9[#All], 26, FALSE)</f>
        <v>Formula</v>
      </c>
      <c r="G587" s="15" t="str">
        <f>IF(D587="No", "--",VLOOKUP(A587, [1]!Table9[#All], 25, FALSE))</f>
        <v>--</v>
      </c>
      <c r="H587" s="14" t="str">
        <f>IF(D587="No", "Not discussed on USFS. ", VLOOKUP(A587, [1]!Table9[#All], 24, FALSE))</f>
        <v xml:space="preserve">Not discussed on USFS. </v>
      </c>
      <c r="I587" s="14" t="str">
        <f>IF(NOT(ISBLANK(#REF!)),  "Pre-activity Survey Required", "")</f>
        <v>Pre-activity Survey Required</v>
      </c>
      <c r="J587" s="13" t="str">
        <f>IF(D587="No", "Not discussed on USFS. ", _xlfn.CONCAT(A587, " (", VLOOKUP(A587, [1]!Table9[#All], 11, FALSE), "; Habitat description: ", C587, ") - Within 1-mi of a CNDDB/SCE/USFS occurrence record (", VLOOKUP(A587, [1]!Table9[#All], 34, FALSE), "). " ))</f>
        <v xml:space="preserve">Not discussed on USFS. </v>
      </c>
      <c r="K587" s="10" t="str">
        <f>IF(D587="No", "-- ", VLOOKUP(A587, [1]!Table9[#All], 35, FALSE))</f>
        <v xml:space="preserve">-- </v>
      </c>
      <c r="L587" s="12" t="str">
        <f>IF(D587="No", "--", VLOOKUP(A587, [1]!Table9[#All], 28, FALSE))</f>
        <v>--</v>
      </c>
      <c r="M587" s="11" t="str">
        <f>IF(D587="No", "Not discussed on USFS. ", _xlfn.CONCAT(A587, " (", VLOOKUP(A587, [1]!Table9[#All], 11, FALSE), "; Habitat description: ", C587, ") - Within 1-mi of a CNDDB/SCE/USFS occurrence record (", VLOOKUP(A587, [1]!Table9[#All], 27, FALSE), "). " ))</f>
        <v xml:space="preserve">Not discussed on USFS. </v>
      </c>
      <c r="N587" s="10" t="str">
        <f>IF(D587="No", "-- ", VLOOKUP(A587, [1]!Table9[#All], 29, FALSE))</f>
        <v xml:space="preserve">-- </v>
      </c>
      <c r="O587" s="10" t="str">
        <f>IF(D587="No", "--", VLOOKUP(A587, [1]!Table9[#All], 30, FALSE))</f>
        <v>--</v>
      </c>
      <c r="P587" s="7" t="str">
        <f>IF(D587="No", "Not discussed on USFS. ", IF(VLOOKUP(A587, [1]!Table9[#All], 31, FALSE)="--", "--",  _xlfn.CONCAT(A587, " (", VLOOKUP(A587, [1]!Table9[#All], 11, FALSE), "; Habitat description: ", C587, ") - Within 1-mi of a CNDDB/SCE/USFS occurrence record (", VLOOKUP(A587, [1]!Table9[#All], 31, FALSE), "). " )))</f>
        <v xml:space="preserve">Not discussed on USFS. </v>
      </c>
      <c r="Q587" s="6" t="str">
        <f>IF(D587="No", "Not discussed on USFS. ", IF(VLOOKUP(A587, [1]!Table9[#All], 31, FALSE)="--", "--",  VLOOKUP(A587, [1]!Table9[#All], 32, FALSE)))</f>
        <v xml:space="preserve">Not discussed on USFS. </v>
      </c>
      <c r="R587" s="6" t="str">
        <f>IF(D587="No", "Not discussed on USFS. ", IF(VLOOKUP(A587, [1]!Table9[#All], 31, FALSE)="--", "--", VLOOKUP(A587, [1]!Table9[#All], 33, FALSE)))</f>
        <v xml:space="preserve">Not discussed on USFS. </v>
      </c>
      <c r="S587" s="9" t="s">
        <v>2</v>
      </c>
      <c r="T587" s="8" t="s">
        <v>2</v>
      </c>
      <c r="U587" s="8" t="s">
        <v>2</v>
      </c>
      <c r="V587" s="7" t="s">
        <v>2</v>
      </c>
      <c r="W587" s="6" t="s">
        <v>2</v>
      </c>
      <c r="X587" s="6" t="s">
        <v>2</v>
      </c>
    </row>
    <row r="588" spans="1:24" ht="156" x14ac:dyDescent="0.2">
      <c r="A588" s="20" t="s">
        <v>1788</v>
      </c>
      <c r="B588" s="20" t="str">
        <f>VLOOKUP(A588, [1]!Table9[#All], 2, FALSE)</f>
        <v>Monardella hypoleuca ssp. lanata</v>
      </c>
      <c r="C588" s="18" t="str">
        <f>VLOOKUP(A588, [1]!Table9[#All], 13, FALSE)</f>
        <v>chaparral, rocky, granitic slopes or hilltops</v>
      </c>
      <c r="D588" s="17" t="str">
        <f>IF(ISNUMBER(SEARCH("1",VLOOKUP(A588, [1]!Table9[#All], 4, FALSE))), "Yes", "No")</f>
        <v>Yes</v>
      </c>
      <c r="E588" s="16" t="str">
        <f>VLOOKUP(A588, [1]!Table9[#All], 3, FALSE)</f>
        <v>Plant</v>
      </c>
      <c r="F588" s="15" t="str">
        <f>VLOOKUP(A588, [1]!Table9[#All], 26, FALSE)</f>
        <v>Formula</v>
      </c>
      <c r="G588" s="15" t="str">
        <f>IF(D588="No", "--",VLOOKUP(A588, [1]!Table9[#All], 25, FALSE))</f>
        <v>Work area</v>
      </c>
      <c r="H588" s="14" t="str">
        <f>IF(D588="No", "Not discussed on USFS. ", VLOOKUP(A588, [1]!Table9[#All], 24, FALSE))</f>
        <v>--</v>
      </c>
      <c r="I588" s="14" t="str">
        <f>IF(NOT(ISBLANK(#REF!)),  "Pre-activity Survey Required", "")</f>
        <v>Pre-activity Survey Required</v>
      </c>
      <c r="J588" s="13" t="str">
        <f>IF(D588="No", "Not discussed on USFS. ", _xlfn.CONCAT(A588, " (", VLOOKUP(A588, [1]!Table9[#All], 11, FALSE), "; Habitat description: ", C588, ") - Within 1-mi of a CNDDB/SCE/USFS occurrence record (", VLOOKUP(A588, [1]!Table9[#All], 34, FALSE), "). " ))</f>
        <v xml:space="preserve">felt leaved monardella (FSS; BLM:S; CRPR 1B.2, Blooming Period: May - Oct; Habitat description: chaparral, rocky, granitic slopes or hilltops) - Within 1-mi of a CNDDB/SCE/USFS occurrence record (unsuitable habitat). </v>
      </c>
      <c r="K588" s="10" t="str">
        <f>IF(D588="No", "-- ", VLOOKUP(A588, [1]!Table9[#All], 35, FALSE))</f>
        <v>Standard OMP BMPs.</v>
      </c>
      <c r="L588" s="12" t="str">
        <f>IF(D588="No", "--", VLOOKUP(A588, [1]!Table9[#All], 28, FALSE))</f>
        <v>IIB</v>
      </c>
      <c r="M588" s="11" t="str">
        <f>IF(D588="No", "Not discussed on USFS. ", _xlfn.CONCAT(A588, " (", VLOOKUP(A588, [1]!Table9[#All], 11, FALSE), "; Habitat description: ", C588, ") - Within 1-mi of a CNDDB/SCE/USFS occurrence record (", VLOOKUP(A588, [1]!Table9[#All], 27, FALSE), "). " ))</f>
        <v xml:space="preserve">felt leaved monardella (FSS; BLM:S; CRPR 1B.2, Blooming Period: May - Oct; Habitat description: chaparral, rocky, granitic slopes or hilltops) - Within 1-mi of a CNDDB/SCE/USFS occurrence record (habitat present). </v>
      </c>
      <c r="N588" s="10" t="str">
        <f>IF(D588="No", "-- ", VLOOKUP(A588, [1]!Table9[#All], 29, FALSE))</f>
        <v xml:space="preserve">BE BMP Plant-1(a)(c-d); 
General Measures and Standard OMP BMPs. </v>
      </c>
      <c r="O588" s="10" t="str">
        <f>IF(D588="No", "--", VLOOKUP(A588, [1]!Table9[#All], 30, FALSE))</f>
        <v xml:space="preserve">Pre-Activity Survey (felt leaved monardella): A biological survey is required. 
FSS Plant Avoidance (felt leaved monardella): If felt leaved monardella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88" s="7" t="str">
        <f>IF(D588="No", "Not discussed on USFS. ", IF(VLOOKUP(A588, [1]!Table9[#All], 31, FALSE)="--", "--",  _xlfn.CONCAT(A588, " (", VLOOKUP(A588, [1]!Table9[#All], 11, FALSE), "; Habitat description: ", C588, ") - Within 1-mi of a CNDDB/SCE/USFS occurrence record (", VLOOKUP(A588, [1]!Table9[#All], 31, FALSE), "). " )))</f>
        <v>--</v>
      </c>
      <c r="Q588" s="6" t="str">
        <f>IF(D588="No", "Not discussed on USFS. ", IF(VLOOKUP(A588, [1]!Table9[#All], 31, FALSE)="--", "--",  VLOOKUP(A588, [1]!Table9[#All], 32, FALSE)))</f>
        <v>--</v>
      </c>
      <c r="R588" s="6" t="str">
        <f>IF(D588="No", "Not discussed on USFS. ", IF(VLOOKUP(A588, [1]!Table9[#All], 31, FALSE)="--", "--", VLOOKUP(A588, [1]!Table9[#All], 33, FALSE)))</f>
        <v>--</v>
      </c>
      <c r="S588" s="9" t="s">
        <v>2</v>
      </c>
      <c r="T588" s="8" t="s">
        <v>2</v>
      </c>
      <c r="U588" s="8" t="s">
        <v>2</v>
      </c>
      <c r="V588" s="7" t="s">
        <v>2</v>
      </c>
      <c r="W588" s="6" t="s">
        <v>2</v>
      </c>
      <c r="X588" s="6" t="s">
        <v>2</v>
      </c>
    </row>
    <row r="589" spans="1:24" ht="156" x14ac:dyDescent="0.2">
      <c r="A589" s="20" t="s">
        <v>1787</v>
      </c>
      <c r="B589" s="20" t="str">
        <f>VLOOKUP(A589, [1]!Table9[#All], 2, FALSE)</f>
        <v>Viola tomentosa</v>
      </c>
      <c r="C589" s="18" t="str">
        <f>VLOOKUP(A589, [1]!Table9[#All], 13, FALSE)</f>
        <v>dry, gravelly places in open pine forest</v>
      </c>
      <c r="D589" s="17" t="str">
        <f>IF(ISNUMBER(SEARCH("1",VLOOKUP(A589, [1]!Table9[#All], 4, FALSE))), "Yes", "No")</f>
        <v>Yes</v>
      </c>
      <c r="E589" s="16" t="str">
        <f>VLOOKUP(A589, [1]!Table9[#All], 3, FALSE)</f>
        <v>Plant</v>
      </c>
      <c r="F589" s="15" t="str">
        <f>VLOOKUP(A589, [1]!Table9[#All], 26, FALSE)</f>
        <v>Formula</v>
      </c>
      <c r="G589" s="15" t="str">
        <f>IF(D589="No", "--",VLOOKUP(A589, [1]!Table9[#All], 25, FALSE))</f>
        <v>Work area</v>
      </c>
      <c r="H589" s="14" t="str">
        <f>IF(D589="No", "Not discussed on USFS. ", VLOOKUP(A589, [1]!Table9[#All], 24, FALSE))</f>
        <v xml:space="preserve">Only discussed in INF, if reviewing INF apply same RPM's and language as other CRPR 1/2 plant receive. </v>
      </c>
      <c r="I589" s="14" t="str">
        <f>IF(NOT(ISBLANK(#REF!)),  "Pre-activity Survey Required", "")</f>
        <v>Pre-activity Survey Required</v>
      </c>
      <c r="J589" s="13" t="str">
        <f>IF(D589="No", "Not discussed on USFS. ", _xlfn.CONCAT(A589, " (", VLOOKUP(A589, [1]!Table9[#All], 11, FALSE), "; Habitat description: ", C589, ") - Within 1-mi of a CNDDB/SCE/USFS occurrence record (", VLOOKUP(A589, [1]!Table9[#All], 34, FALSE), "). " ))</f>
        <v xml:space="preserve">felt leaved violet (INF:SCC; CRPR 4.2, Blooming Period: May - Aug; Habitat description: dry, gravelly places in open pine forest) - Within 1-mi of a CNDDB/SCE/USFS occurrence record (unsuitable habitat). </v>
      </c>
      <c r="K589" s="10" t="str">
        <f>IF(D589="No", "-- ", VLOOKUP(A589, [1]!Table9[#All], 35, FALSE))</f>
        <v>Standard OMP BMPs.</v>
      </c>
      <c r="L589" s="12" t="str">
        <f>IF(D589="No", "--", VLOOKUP(A589, [1]!Table9[#All], 28, FALSE))</f>
        <v>IIB</v>
      </c>
      <c r="M589" s="11" t="str">
        <f>IF(D589="No", "Not discussed on USFS. ", _xlfn.CONCAT(A589, " (", VLOOKUP(A589, [1]!Table9[#All], 11, FALSE), "; Habitat description: ", C589, ") - Within 1-mi of a CNDDB/SCE/USFS occurrence record (", VLOOKUP(A589, [1]!Table9[#All], 27, FALSE), "). " ))</f>
        <v xml:space="preserve">felt leaved violet (INF:SCC; CRPR 4.2, Blooming Period: May - Aug; Habitat description: dry, gravelly places in open pine forest) - Within 1-mi of a CNDDB/SCE/USFS occurrence record (habitat present). </v>
      </c>
      <c r="N589" s="10" t="str">
        <f>IF(D589="No", "-- ", VLOOKUP(A589, [1]!Table9[#All], 29, FALSE))</f>
        <v xml:space="preserve">BE BMP Plant-1(a)(c-d); 
General Measures and Standard OMP BMPs. </v>
      </c>
      <c r="O589" s="10" t="str">
        <f>IF(D589="No", "--", VLOOKUP(A589, [1]!Table9[#All], 30, FALSE))</f>
        <v xml:space="preserve">Pre-Activity Survey (felt leaved violet): A biological survey is required. 
FSS Plant Avoidance (felt leaved violet): If felt leaved violet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89" s="7" t="str">
        <f>IF(D589="No", "Not discussed on USFS. ", IF(VLOOKUP(A589, [1]!Table9[#All], 31, FALSE)="--", "--",  _xlfn.CONCAT(A589, " (", VLOOKUP(A589, [1]!Table9[#All], 11, FALSE), "; Habitat description: ", C589, ") - Within 1-mi of a CNDDB/SCE/USFS occurrence record (", VLOOKUP(A589, [1]!Table9[#All], 31, FALSE), "). " )))</f>
        <v>--</v>
      </c>
      <c r="Q589" s="6" t="str">
        <f>IF(D589="No", "Not discussed on USFS. ", IF(VLOOKUP(A589, [1]!Table9[#All], 31, FALSE)="--", "--",  VLOOKUP(A589, [1]!Table9[#All], 32, FALSE)))</f>
        <v>--</v>
      </c>
      <c r="R589" s="6" t="str">
        <f>IF(D589="No", "Not discussed on USFS. ", IF(VLOOKUP(A589, [1]!Table9[#All], 31, FALSE)="--", "--", VLOOKUP(A589, [1]!Table9[#All], 33, FALSE)))</f>
        <v>--</v>
      </c>
      <c r="S589" s="9" t="s">
        <v>2</v>
      </c>
      <c r="T589" s="8" t="s">
        <v>2</v>
      </c>
      <c r="U589" s="8" t="s">
        <v>2</v>
      </c>
      <c r="V589" s="7" t="s">
        <v>2</v>
      </c>
      <c r="W589" s="6" t="s">
        <v>2</v>
      </c>
      <c r="X589" s="6" t="s">
        <v>2</v>
      </c>
    </row>
    <row r="590" spans="1:24" ht="48" x14ac:dyDescent="0.2">
      <c r="A590" s="20" t="s">
        <v>1786</v>
      </c>
      <c r="B590" s="20" t="str">
        <f>VLOOKUP(A590, [1]!Table9[#All], 2, FALSE)</f>
        <v>Erythranthe filicifolia</v>
      </c>
      <c r="C590" s="18" t="str">
        <f>VLOOKUP(A590, [1]!Table9[#All], 13, FALSE)</f>
        <v>ephemeral seeps on granite slabs</v>
      </c>
      <c r="D590" s="17" t="str">
        <f>IF(ISNUMBER(SEARCH("1",VLOOKUP(A590, [1]!Table9[#All], 4, FALSE))), "Yes", "No")</f>
        <v>No</v>
      </c>
      <c r="E590" s="16" t="str">
        <f>VLOOKUP(A590, [1]!Table9[#All], 3, FALSE)</f>
        <v>Plant</v>
      </c>
      <c r="F590" s="15" t="str">
        <f>VLOOKUP(A590, [1]!Table9[#All], 26, FALSE)</f>
        <v>Formula</v>
      </c>
      <c r="G590" s="15" t="str">
        <f>IF(D590="No", "--",VLOOKUP(A590, [1]!Table9[#All], 25, FALSE))</f>
        <v>--</v>
      </c>
      <c r="H590" s="14" t="str">
        <f>IF(D590="No", "Not discussed on USFS. ", VLOOKUP(A590, [1]!Table9[#All], 24, FALSE))</f>
        <v xml:space="preserve">Not discussed on USFS. </v>
      </c>
      <c r="I590" s="14" t="str">
        <f>IF(NOT(ISBLANK(#REF!)),  "Pre-activity Survey Required", "")</f>
        <v>Pre-activity Survey Required</v>
      </c>
      <c r="J590" s="13" t="str">
        <f>IF(D590="No", "Not discussed on USFS. ", _xlfn.CONCAT(A590, " (", VLOOKUP(A590, [1]!Table9[#All], 11, FALSE), "; Habitat description: ", C590, ") - Within 1-mi of a CNDDB/SCE/USFS occurrence record (", VLOOKUP(A590, [1]!Table9[#All], 34, FALSE), "). " ))</f>
        <v xml:space="preserve">Not discussed on USFS. </v>
      </c>
      <c r="K590" s="10" t="str">
        <f>IF(D590="No", "-- ", VLOOKUP(A590, [1]!Table9[#All], 35, FALSE))</f>
        <v xml:space="preserve">-- </v>
      </c>
      <c r="L590" s="12" t="str">
        <f>IF(D590="No", "--", VLOOKUP(A590, [1]!Table9[#All], 28, FALSE))</f>
        <v>--</v>
      </c>
      <c r="M590" s="11" t="str">
        <f>IF(D590="No", "Not discussed on USFS. ", _xlfn.CONCAT(A590, " (", VLOOKUP(A590, [1]!Table9[#All], 11, FALSE), "; Habitat description: ", C590, ") - Within 1-mi of a CNDDB/SCE/USFS occurrence record (", VLOOKUP(A590, [1]!Table9[#All], 27, FALSE), "). " ))</f>
        <v xml:space="preserve">Not discussed on USFS. </v>
      </c>
      <c r="N590" s="10" t="str">
        <f>IF(D590="No", "-- ", VLOOKUP(A590, [1]!Table9[#All], 29, FALSE))</f>
        <v xml:space="preserve">-- </v>
      </c>
      <c r="O590" s="10" t="str">
        <f>IF(D590="No", "--", VLOOKUP(A590, [1]!Table9[#All], 30, FALSE))</f>
        <v>--</v>
      </c>
      <c r="P590" s="7" t="str">
        <f>IF(D590="No", "Not discussed on USFS. ", IF(VLOOKUP(A590, [1]!Table9[#All], 31, FALSE)="--", "--",  _xlfn.CONCAT(A590, " (", VLOOKUP(A590, [1]!Table9[#All], 11, FALSE), "; Habitat description: ", C590, ") - Within 1-mi of a CNDDB/SCE/USFS occurrence record (", VLOOKUP(A590, [1]!Table9[#All], 31, FALSE), "). " )))</f>
        <v xml:space="preserve">Not discussed on USFS. </v>
      </c>
      <c r="Q590" s="6" t="str">
        <f>IF(D590="No", "Not discussed on USFS. ", IF(VLOOKUP(A590, [1]!Table9[#All], 31, FALSE)="--", "--",  VLOOKUP(A590, [1]!Table9[#All], 32, FALSE)))</f>
        <v xml:space="preserve">Not discussed on USFS. </v>
      </c>
      <c r="R590" s="6" t="str">
        <f>IF(D590="No", "Not discussed on USFS. ", IF(VLOOKUP(A590, [1]!Table9[#All], 31, FALSE)="--", "--", VLOOKUP(A590, [1]!Table9[#All], 33, FALSE)))</f>
        <v xml:space="preserve">Not discussed on USFS. </v>
      </c>
      <c r="S590" s="9" t="s">
        <v>2</v>
      </c>
      <c r="T590" s="8" t="s">
        <v>2</v>
      </c>
      <c r="U590" s="8" t="s">
        <v>2</v>
      </c>
      <c r="V590" s="7" t="s">
        <v>2</v>
      </c>
      <c r="W590" s="6" t="s">
        <v>2</v>
      </c>
      <c r="X590" s="6" t="s">
        <v>2</v>
      </c>
    </row>
    <row r="591" spans="1:24" ht="48" x14ac:dyDescent="0.2">
      <c r="A591" s="20" t="s">
        <v>1785</v>
      </c>
      <c r="B591" s="20" t="str">
        <f>VLOOKUP(A591, [1]!Table9[#All], 2, FALSE)</f>
        <v>Astragalus tener var. ferrisiae</v>
      </c>
      <c r="C591" s="18" t="str">
        <f>VLOOKUP(A591, [1]!Table9[#All], 13, FALSE)</f>
        <v>flats, vernally moist meadows</v>
      </c>
      <c r="D591" s="17" t="str">
        <f>IF(ISNUMBER(SEARCH("1",VLOOKUP(A591, [1]!Table9[#All], 4, FALSE))), "Yes", "No")</f>
        <v>No</v>
      </c>
      <c r="E591" s="16" t="str">
        <f>VLOOKUP(A591, [1]!Table9[#All], 3, FALSE)</f>
        <v>Plant</v>
      </c>
      <c r="F591" s="15" t="str">
        <f>VLOOKUP(A591, [1]!Table9[#All], 26, FALSE)</f>
        <v>Formula</v>
      </c>
      <c r="G591" s="15" t="str">
        <f>IF(D591="No", "--",VLOOKUP(A591, [1]!Table9[#All], 25, FALSE))</f>
        <v>--</v>
      </c>
      <c r="H591" s="14" t="str">
        <f>IF(D591="No", "Not discussed on USFS. ", VLOOKUP(A591, [1]!Table9[#All], 24, FALSE))</f>
        <v xml:space="preserve">Not discussed on USFS. </v>
      </c>
      <c r="I591" s="14" t="str">
        <f>IF(NOT(ISBLANK(#REF!)),  "Pre-activity Survey Required", "")</f>
        <v>Pre-activity Survey Required</v>
      </c>
      <c r="J591" s="13" t="str">
        <f>IF(D591="No", "Not discussed on USFS. ", _xlfn.CONCAT(A591, " (", VLOOKUP(A591, [1]!Table9[#All], 11, FALSE), "; Habitat description: ", C591, ") - Within 1-mi of a CNDDB/SCE/USFS occurrence record (", VLOOKUP(A591, [1]!Table9[#All], 34, FALSE), "). " ))</f>
        <v xml:space="preserve">Not discussed on USFS. </v>
      </c>
      <c r="K591" s="10" t="str">
        <f>IF(D591="No", "-- ", VLOOKUP(A591, [1]!Table9[#All], 35, FALSE))</f>
        <v xml:space="preserve">-- </v>
      </c>
      <c r="L591" s="12" t="str">
        <f>IF(D591="No", "--", VLOOKUP(A591, [1]!Table9[#All], 28, FALSE))</f>
        <v>--</v>
      </c>
      <c r="M591" s="11" t="str">
        <f>IF(D591="No", "Not discussed on USFS. ", _xlfn.CONCAT(A591, " (", VLOOKUP(A591, [1]!Table9[#All], 11, FALSE), "; Habitat description: ", C591, ") - Within 1-mi of a CNDDB/SCE/USFS occurrence record (", VLOOKUP(A591, [1]!Table9[#All], 27, FALSE), "). " ))</f>
        <v xml:space="preserve">Not discussed on USFS. </v>
      </c>
      <c r="N591" s="10" t="str">
        <f>IF(D591="No", "-- ", VLOOKUP(A591, [1]!Table9[#All], 29, FALSE))</f>
        <v xml:space="preserve">-- </v>
      </c>
      <c r="O591" s="10" t="str">
        <f>IF(D591="No", "--", VLOOKUP(A591, [1]!Table9[#All], 30, FALSE))</f>
        <v>--</v>
      </c>
      <c r="P591" s="7" t="str">
        <f>IF(D591="No", "Not discussed on USFS. ", IF(VLOOKUP(A591, [1]!Table9[#All], 31, FALSE)="--", "--",  _xlfn.CONCAT(A591, " (", VLOOKUP(A591, [1]!Table9[#All], 11, FALSE), "; Habitat description: ", C591, ") - Within 1-mi of a CNDDB/SCE/USFS occurrence record (", VLOOKUP(A591, [1]!Table9[#All], 31, FALSE), "). " )))</f>
        <v xml:space="preserve">Not discussed on USFS. </v>
      </c>
      <c r="Q591" s="6" t="str">
        <f>IF(D591="No", "Not discussed on USFS. ", IF(VLOOKUP(A591, [1]!Table9[#All], 31, FALSE)="--", "--",  VLOOKUP(A591, [1]!Table9[#All], 32, FALSE)))</f>
        <v xml:space="preserve">Not discussed on USFS. </v>
      </c>
      <c r="R591" s="6" t="str">
        <f>IF(D591="No", "Not discussed on USFS. ", IF(VLOOKUP(A591, [1]!Table9[#All], 31, FALSE)="--", "--", VLOOKUP(A591, [1]!Table9[#All], 33, FALSE)))</f>
        <v xml:space="preserve">Not discussed on USFS. </v>
      </c>
      <c r="S591" s="9" t="s">
        <v>2</v>
      </c>
      <c r="T591" s="8" t="s">
        <v>2</v>
      </c>
      <c r="U591" s="8" t="s">
        <v>2</v>
      </c>
      <c r="V591" s="7" t="s">
        <v>2</v>
      </c>
      <c r="W591" s="6" t="s">
        <v>2</v>
      </c>
      <c r="X591" s="6" t="s">
        <v>2</v>
      </c>
    </row>
    <row r="592" spans="1:24" ht="96" x14ac:dyDescent="0.2">
      <c r="A592" s="20" t="s">
        <v>1784</v>
      </c>
      <c r="B592" s="20" t="str">
        <f>VLOOKUP(A592, [1]!Table9[#All], 2, FALSE)</f>
        <v>Buteo regalis</v>
      </c>
      <c r="C592" s="18" t="str">
        <f>VLOOKUP(A592, [1]!Table9[#All], 13, FALSE)</f>
        <v>prairies, deserts, open range, sagebrush steppe, scrubland, pinyon-juniper woodland edges</v>
      </c>
      <c r="D592" s="17" t="str">
        <f>IF(ISNUMBER(SEARCH("1",VLOOKUP(A592, [1]!Table9[#All], 4, FALSE))), "Yes", "No")</f>
        <v>No</v>
      </c>
      <c r="E592" s="16" t="str">
        <f>VLOOKUP(A592, [1]!Table9[#All], 3, FALSE)</f>
        <v>Bird</v>
      </c>
      <c r="F592" s="15" t="str">
        <f>VLOOKUP(A592, [1]!Table9[#All], 26, FALSE)</f>
        <v>Formula</v>
      </c>
      <c r="G592" s="15" t="str">
        <f>IF(D592="No", "--",VLOOKUP(A592, [1]!Table9[#All], 25, FALSE))</f>
        <v>--</v>
      </c>
      <c r="H592" s="14" t="str">
        <f>IF(D592="No", "Not discussed on USFS. ", VLOOKUP(A592, [1]!Table9[#All], 24, FALSE))</f>
        <v xml:space="preserve">Not discussed on USFS. </v>
      </c>
      <c r="I592" s="14" t="str">
        <f>IF(NOT(ISBLANK(#REF!)),  "Pre-activity Survey Required", "")</f>
        <v>Pre-activity Survey Required</v>
      </c>
      <c r="J592" s="13" t="str">
        <f>IF(D592="No", "Not discussed on USFS. ", _xlfn.CONCAT(A592, " (", VLOOKUP(A592, [1]!Table9[#All], 11, FALSE), "; Habitat description: ", C592, ") - Within 1-mi of a CNDDB/SCE/USFS occurrence record (", VLOOKUP(A592, [1]!Table9[#All], 34, FALSE), "). " ))</f>
        <v xml:space="preserve">Not discussed on USFS. </v>
      </c>
      <c r="K592" s="10" t="str">
        <f>IF(D592="No", "-- ", VLOOKUP(A592, [1]!Table9[#All], 35, FALSE))</f>
        <v xml:space="preserve">-- </v>
      </c>
      <c r="L592" s="12" t="str">
        <f>IF(D592="No", "--", VLOOKUP(A592, [1]!Table9[#All], 28, FALSE))</f>
        <v>--</v>
      </c>
      <c r="M592" s="11" t="str">
        <f>IF(D592="No", "Not discussed on USFS. ", _xlfn.CONCAT(A592, " (", VLOOKUP(A592, [1]!Table9[#All], 11, FALSE), "; Habitat description: ", C592, ") - Within 1-mi of a CNDDB/SCE/USFS occurrence record (", VLOOKUP(A592, [1]!Table9[#All], 27, FALSE), "). " ))</f>
        <v xml:space="preserve">Not discussed on USFS. </v>
      </c>
      <c r="N592" s="10" t="str">
        <f>IF(D592="No", "-- ", VLOOKUP(A592, [1]!Table9[#All], 29, FALSE))</f>
        <v xml:space="preserve">-- </v>
      </c>
      <c r="O592" s="10" t="str">
        <f>IF(D592="No", "--", VLOOKUP(A592, [1]!Table9[#All], 30, FALSE))</f>
        <v>--</v>
      </c>
      <c r="P592" s="7" t="str">
        <f>IF(D592="No", "Not discussed on USFS. ", IF(VLOOKUP(A592, [1]!Table9[#All], 31, FALSE)="--", "--",  _xlfn.CONCAT(A592, " (", VLOOKUP(A592, [1]!Table9[#All], 11, FALSE), "; Habitat description: ", C592, ") - Within 1-mi of a CNDDB/SCE/USFS occurrence record (", VLOOKUP(A592, [1]!Table9[#All], 31, FALSE), "). " )))</f>
        <v xml:space="preserve">Not discussed on USFS. </v>
      </c>
      <c r="Q592" s="6" t="str">
        <f>IF(D592="No", "Not discussed on USFS. ", IF(VLOOKUP(A592, [1]!Table9[#All], 31, FALSE)="--", "--",  VLOOKUP(A592, [1]!Table9[#All], 32, FALSE)))</f>
        <v xml:space="preserve">Not discussed on USFS. </v>
      </c>
      <c r="R592" s="6" t="str">
        <f>IF(D592="No", "Not discussed on USFS. ", IF(VLOOKUP(A592, [1]!Table9[#All], 31, FALSE)="--", "--", VLOOKUP(A592, [1]!Table9[#All], 33, FALSE)))</f>
        <v xml:space="preserve">Not discussed on USFS. </v>
      </c>
      <c r="S592" s="9" t="s">
        <v>2</v>
      </c>
      <c r="T592" s="8" t="s">
        <v>2</v>
      </c>
      <c r="U592" s="8" t="s">
        <v>2</v>
      </c>
      <c r="V592" s="7" t="s">
        <v>2</v>
      </c>
      <c r="W592" s="6" t="s">
        <v>2</v>
      </c>
      <c r="X592" s="6" t="s">
        <v>2</v>
      </c>
    </row>
    <row r="593" spans="1:24" ht="48" x14ac:dyDescent="0.2">
      <c r="A593" s="20" t="s">
        <v>1783</v>
      </c>
      <c r="B593" s="20" t="str">
        <f>VLOOKUP(A593, [1]!Table9[#All], 2, FALSE)</f>
        <v>Muhlenbergia pauciflora</v>
      </c>
      <c r="C593" s="18" t="str">
        <f>VLOOKUP(A593, [1]!Table9[#All], 13, FALSE)</f>
        <v>rocky slopes, ledges, canyons</v>
      </c>
      <c r="D593" s="17" t="str">
        <f>IF(ISNUMBER(SEARCH("1",VLOOKUP(A593, [1]!Table9[#All], 4, FALSE))), "Yes", "No")</f>
        <v>No</v>
      </c>
      <c r="E593" s="16" t="str">
        <f>VLOOKUP(A593, [1]!Table9[#All], 3, FALSE)</f>
        <v>Plant</v>
      </c>
      <c r="F593" s="15" t="str">
        <f>VLOOKUP(A593, [1]!Table9[#All], 26, FALSE)</f>
        <v>Formula</v>
      </c>
      <c r="G593" s="15" t="str">
        <f>IF(D593="No", "--",VLOOKUP(A593, [1]!Table9[#All], 25, FALSE))</f>
        <v>--</v>
      </c>
      <c r="H593" s="14" t="str">
        <f>IF(D593="No", "Not discussed on USFS. ", VLOOKUP(A593, [1]!Table9[#All], 24, FALSE))</f>
        <v xml:space="preserve">Not discussed on USFS. </v>
      </c>
      <c r="I593" s="14" t="str">
        <f>IF(NOT(ISBLANK(#REF!)),  "Pre-activity Survey Required", "")</f>
        <v>Pre-activity Survey Required</v>
      </c>
      <c r="J593" s="13" t="str">
        <f>IF(D593="No", "Not discussed on USFS. ", _xlfn.CONCAT(A593, " (", VLOOKUP(A593, [1]!Table9[#All], 11, FALSE), "; Habitat description: ", C593, ") - Within 1-mi of a CNDDB/SCE/USFS occurrence record (", VLOOKUP(A593, [1]!Table9[#All], 34, FALSE), "). " ))</f>
        <v xml:space="preserve">Not discussed on USFS. </v>
      </c>
      <c r="K593" s="10" t="str">
        <f>IF(D593="No", "-- ", VLOOKUP(A593, [1]!Table9[#All], 35, FALSE))</f>
        <v xml:space="preserve">-- </v>
      </c>
      <c r="L593" s="12" t="str">
        <f>IF(D593="No", "--", VLOOKUP(A593, [1]!Table9[#All], 28, FALSE))</f>
        <v>--</v>
      </c>
      <c r="M593" s="11" t="str">
        <f>IF(D593="No", "Not discussed on USFS. ", _xlfn.CONCAT(A593, " (", VLOOKUP(A593, [1]!Table9[#All], 11, FALSE), "; Habitat description: ", C593, ") - Within 1-mi of a CNDDB/SCE/USFS occurrence record (", VLOOKUP(A593, [1]!Table9[#All], 27, FALSE), "). " ))</f>
        <v xml:space="preserve">Not discussed on USFS. </v>
      </c>
      <c r="N593" s="10" t="str">
        <f>IF(D593="No", "-- ", VLOOKUP(A593, [1]!Table9[#All], 29, FALSE))</f>
        <v xml:space="preserve">-- </v>
      </c>
      <c r="O593" s="10" t="str">
        <f>IF(D593="No", "--", VLOOKUP(A593, [1]!Table9[#All], 30, FALSE))</f>
        <v>--</v>
      </c>
      <c r="P593" s="7" t="str">
        <f>IF(D593="No", "Not discussed on USFS. ", IF(VLOOKUP(A593, [1]!Table9[#All], 31, FALSE)="--", "--",  _xlfn.CONCAT(A593, " (", VLOOKUP(A593, [1]!Table9[#All], 11, FALSE), "; Habitat description: ", C593, ") - Within 1-mi of a CNDDB/SCE/USFS occurrence record (", VLOOKUP(A593, [1]!Table9[#All], 31, FALSE), "). " )))</f>
        <v xml:space="preserve">Not discussed on USFS. </v>
      </c>
      <c r="Q593" s="6" t="str">
        <f>IF(D593="No", "Not discussed on USFS. ", IF(VLOOKUP(A593, [1]!Table9[#All], 31, FALSE)="--", "--",  VLOOKUP(A593, [1]!Table9[#All], 32, FALSE)))</f>
        <v xml:space="preserve">Not discussed on USFS. </v>
      </c>
      <c r="R593" s="6" t="str">
        <f>IF(D593="No", "Not discussed on USFS. ", IF(VLOOKUP(A593, [1]!Table9[#All], 31, FALSE)="--", "--", VLOOKUP(A593, [1]!Table9[#All], 33, FALSE)))</f>
        <v xml:space="preserve">Not discussed on USFS. </v>
      </c>
      <c r="S593" s="9" t="s">
        <v>2</v>
      </c>
      <c r="T593" s="8" t="s">
        <v>2</v>
      </c>
      <c r="U593" s="8" t="s">
        <v>2</v>
      </c>
      <c r="V593" s="7" t="s">
        <v>2</v>
      </c>
      <c r="W593" s="6" t="s">
        <v>2</v>
      </c>
      <c r="X593" s="6" t="s">
        <v>2</v>
      </c>
    </row>
    <row r="594" spans="1:24" ht="180" x14ac:dyDescent="0.2">
      <c r="A594" s="20" t="s">
        <v>1782</v>
      </c>
      <c r="B594" s="20" t="str">
        <f>VLOOKUP(A594, [1]!Table9[#All], 2, FALSE)</f>
        <v>Navarretia leucocephala ssp. pauciflora</v>
      </c>
      <c r="C594" s="18" t="str">
        <f>VLOOKUP(A594, [1]!Table9[#All], 13, FALSE)</f>
        <v>vernal pools</v>
      </c>
      <c r="D594" s="17" t="str">
        <f>IF(ISNUMBER(SEARCH("1",VLOOKUP(A594, [1]!Table9[#All], 4, FALSE))), "Yes", "No")</f>
        <v>Yes</v>
      </c>
      <c r="E594" s="16" t="str">
        <f>VLOOKUP(A594, [1]!Table9[#All], 3, FALSE)</f>
        <v>Plant</v>
      </c>
      <c r="F594" s="15" t="str">
        <f>VLOOKUP(A594, [1]!Table9[#All], 26, FALSE)</f>
        <v>Formula</v>
      </c>
      <c r="G594" s="15" t="str">
        <f>IF(D594="No", "--",VLOOKUP(A594, [1]!Table9[#All], 25, FALSE))</f>
        <v>Work area</v>
      </c>
      <c r="H594" s="14" t="str">
        <f>IF(D594="No", "Not discussed on USFS. ", VLOOKUP(A594, [1]!Table9[#All], 24, FALSE))</f>
        <v>--</v>
      </c>
      <c r="I594" s="14" t="str">
        <f>IF(NOT(ISBLANK(#REF!)),  "Pre-activity Survey Required", "")</f>
        <v>Pre-activity Survey Required</v>
      </c>
      <c r="J594" s="13" t="str">
        <f>IF(D594="No", "Not discussed on USFS. ", _xlfn.CONCAT(A594, " (", VLOOKUP(A594, [1]!Table9[#All], 11, FALSE), "; Habitat description: ", C594, ") - Within 1-mi of a CNDDB/SCE/USFS occurrence record (", VLOOKUP(A594, [1]!Table9[#All], 34, FALSE), "). " ))</f>
        <v xml:space="preserve">few-flowered navarretia (FE; ST; BLM:S; CRPR 1B.1, Blooming Period: May - Jun; Habitat description: vernal pools) - Within 1-mi of a CNDDB/SCE/USFS occurrence record (unsuitable habitat). </v>
      </c>
      <c r="K594" s="10" t="str">
        <f>IF(D594="No", "-- ", VLOOKUP(A594, [1]!Table9[#All], 35, FALSE))</f>
        <v xml:space="preserve">RPM Plant 1; 
Standard OMP BMPs. </v>
      </c>
      <c r="L594" s="12" t="str">
        <f>IF(D594="No", "--", VLOOKUP(A594, [1]!Table9[#All], 28, FALSE))</f>
        <v>IIB</v>
      </c>
      <c r="M594" s="11" t="str">
        <f>IF(D594="No", "Not discussed on USFS. ", _xlfn.CONCAT(A594, " (", VLOOKUP(A594, [1]!Table9[#All], 11, FALSE), "; Habitat description: ", C594, ") - Within 1-mi of a CNDDB/SCE/USFS occurrence record (", VLOOKUP(A594, [1]!Table9[#All], 27, FALSE), "). " ))</f>
        <v xml:space="preserve">few-flowered navarretia (FE; ST; BLM:S; CRPR 1B.1, Blooming Period: May - Jun; Habitat description: vernal pools) - Within 1-mi of a CNDDB/SCE/USFS occurrence record (habitat present). </v>
      </c>
      <c r="N594" s="10" t="str">
        <f>IF(D594="No", "-- ", VLOOKUP(A594, [1]!Table9[#All], 29, FALSE))</f>
        <v xml:space="preserve">RPM Plant-1-4; 
General Measures and Standard OMP BMPs. </v>
      </c>
      <c r="O594" s="10" t="str">
        <f>IF(D594="No", "--", VLOOKUP(A594, [1]!Table9[#All], 30, FALSE))</f>
        <v xml:space="preserve">Rare Plant Survey and Avoidance (few-flowered navarretia): A qualified botanist will conduct a rare plant survey for few-flowered navarretia within blooming season, verified by a reference population. All federally-listed plants within 100 feet of the work area will be flagged for avoidance. Coordination with Environmental Services Department will be required if full avoidance cannot be achieved. 
Schedule Limitation (few-flowered navarretia): Schedule all work in the year rare plant surveys are conducted. Work can occur only after rare plant surveys occur. If work gets delayed for a subsequent year, contact Environmental Services Department. 
General Measures and Standard OMP BMPs. </v>
      </c>
      <c r="P594" s="7" t="str">
        <f>IF(D594="No", "Not discussed on USFS. ", IF(VLOOKUP(A594, [1]!Table9[#All], 31, FALSE)="--", "--",  _xlfn.CONCAT(A594, " (", VLOOKUP(A594, [1]!Table9[#All], 11, FALSE), "; Habitat description: ", C594, ") - Within 1-mi of a CNDDB/SCE/USFS occurrence record (", VLOOKUP(A594, [1]!Table9[#All], 31, FALSE), "). " )))</f>
        <v>--</v>
      </c>
      <c r="Q594" s="6" t="str">
        <f>IF(D594="No", "Not discussed on USFS. ", IF(VLOOKUP(A594, [1]!Table9[#All], 31, FALSE)="--", "--",  VLOOKUP(A594, [1]!Table9[#All], 32, FALSE)))</f>
        <v>--</v>
      </c>
      <c r="R594" s="6" t="str">
        <f>IF(D594="No", "Not discussed on USFS. ", IF(VLOOKUP(A594, [1]!Table9[#All], 31, FALSE)="--", "--", VLOOKUP(A594, [1]!Table9[#All], 33, FALSE)))</f>
        <v>--</v>
      </c>
      <c r="S594" s="9" t="s">
        <v>2</v>
      </c>
      <c r="T594" s="8" t="s">
        <v>2</v>
      </c>
      <c r="U594" s="8" t="s">
        <v>2</v>
      </c>
      <c r="V594" s="7" t="s">
        <v>2</v>
      </c>
      <c r="W594" s="6" t="s">
        <v>2</v>
      </c>
      <c r="X594" s="6" t="s">
        <v>2</v>
      </c>
    </row>
    <row r="595" spans="1:24" ht="64" x14ac:dyDescent="0.2">
      <c r="A595" s="20" t="s">
        <v>1781</v>
      </c>
      <c r="B595" s="20" t="str">
        <f>VLOOKUP(A595, [1]!Table9[#All], 2, FALSE)</f>
        <v>Potamogeton foliosus ssp. fibrillosus</v>
      </c>
      <c r="C595" s="18" t="str">
        <f>VLOOKUP(A595, [1]!Table9[#All], 13, FALSE)</f>
        <v>shallow water, small streams</v>
      </c>
      <c r="D595" s="17" t="str">
        <f>IF(ISNUMBER(SEARCH("1",VLOOKUP(A595, [1]!Table9[#All], 4, FALSE))), "Yes", "No")</f>
        <v>No</v>
      </c>
      <c r="E595" s="16" t="str">
        <f>VLOOKUP(A595, [1]!Table9[#All], 3, FALSE)</f>
        <v>Plant</v>
      </c>
      <c r="F595" s="15" t="str">
        <f>VLOOKUP(A595, [1]!Table9[#All], 26, FALSE)</f>
        <v>Formula</v>
      </c>
      <c r="G595" s="15" t="str">
        <f>IF(D595="No", "--",VLOOKUP(A595, [1]!Table9[#All], 25, FALSE))</f>
        <v>--</v>
      </c>
      <c r="H595" s="14" t="str">
        <f>IF(D595="No", "Not discussed on USFS. ", VLOOKUP(A595, [1]!Table9[#All], 24, FALSE))</f>
        <v xml:space="preserve">Not discussed on USFS. </v>
      </c>
      <c r="I595" s="14" t="str">
        <f>IF(NOT(ISBLANK(#REF!)),  "Pre-activity Survey Required", "")</f>
        <v>Pre-activity Survey Required</v>
      </c>
      <c r="J595" s="13" t="str">
        <f>IF(D595="No", "Not discussed on USFS. ", _xlfn.CONCAT(A595, " (", VLOOKUP(A595, [1]!Table9[#All], 11, FALSE), "; Habitat description: ", C595, ") - Within 1-mi of a CNDDB/SCE/USFS occurrence record (", VLOOKUP(A595, [1]!Table9[#All], 34, FALSE), "). " ))</f>
        <v xml:space="preserve">Not discussed on USFS. </v>
      </c>
      <c r="K595" s="10" t="str">
        <f>IF(D595="No", "-- ", VLOOKUP(A595, [1]!Table9[#All], 35, FALSE))</f>
        <v xml:space="preserve">-- </v>
      </c>
      <c r="L595" s="12" t="str">
        <f>IF(D595="No", "--", VLOOKUP(A595, [1]!Table9[#All], 28, FALSE))</f>
        <v>--</v>
      </c>
      <c r="M595" s="11" t="str">
        <f>IF(D595="No", "Not discussed on USFS. ", _xlfn.CONCAT(A595, " (", VLOOKUP(A595, [1]!Table9[#All], 11, FALSE), "; Habitat description: ", C595, ") - Within 1-mi of a CNDDB/SCE/USFS occurrence record (", VLOOKUP(A595, [1]!Table9[#All], 27, FALSE), "). " ))</f>
        <v xml:space="preserve">Not discussed on USFS. </v>
      </c>
      <c r="N595" s="10" t="str">
        <f>IF(D595="No", "-- ", VLOOKUP(A595, [1]!Table9[#All], 29, FALSE))</f>
        <v xml:space="preserve">-- </v>
      </c>
      <c r="O595" s="10" t="str">
        <f>IF(D595="No", "--", VLOOKUP(A595, [1]!Table9[#All], 30, FALSE))</f>
        <v>--</v>
      </c>
      <c r="P595" s="7" t="str">
        <f>IF(D595="No", "Not discussed on USFS. ", IF(VLOOKUP(A595, [1]!Table9[#All], 31, FALSE)="--", "--",  _xlfn.CONCAT(A595, " (", VLOOKUP(A595, [1]!Table9[#All], 11, FALSE), "; Habitat description: ", C595, ") - Within 1-mi of a CNDDB/SCE/USFS occurrence record (", VLOOKUP(A595, [1]!Table9[#All], 31, FALSE), "). " )))</f>
        <v xml:space="preserve">Not discussed on USFS. </v>
      </c>
      <c r="Q595" s="6" t="str">
        <f>IF(D595="No", "Not discussed on USFS. ", IF(VLOOKUP(A595, [1]!Table9[#All], 31, FALSE)="--", "--",  VLOOKUP(A595, [1]!Table9[#All], 32, FALSE)))</f>
        <v xml:space="preserve">Not discussed on USFS. </v>
      </c>
      <c r="R595" s="6" t="str">
        <f>IF(D595="No", "Not discussed on USFS. ", IF(VLOOKUP(A595, [1]!Table9[#All], 31, FALSE)="--", "--", VLOOKUP(A595, [1]!Table9[#All], 33, FALSE)))</f>
        <v xml:space="preserve">Not discussed on USFS. </v>
      </c>
      <c r="S595" s="9" t="s">
        <v>2</v>
      </c>
      <c r="T595" s="8" t="s">
        <v>2</v>
      </c>
      <c r="U595" s="8" t="s">
        <v>2</v>
      </c>
      <c r="V595" s="7" t="s">
        <v>2</v>
      </c>
      <c r="W595" s="6" t="s">
        <v>2</v>
      </c>
      <c r="X595" s="6" t="s">
        <v>2</v>
      </c>
    </row>
    <row r="596" spans="1:24" ht="48" x14ac:dyDescent="0.2">
      <c r="A596" s="20" t="s">
        <v>1780</v>
      </c>
      <c r="B596" s="20" t="str">
        <f>VLOOKUP(A596, [1]!Table9[#All], 2, FALSE)</f>
        <v>Crepis runcinata</v>
      </c>
      <c r="C596" s="18" t="str">
        <f>VLOOKUP(A596, [1]!Table9[#All], 13, FALSE)</f>
        <v>desert scrub, woodland</v>
      </c>
      <c r="D596" s="17" t="str">
        <f>IF(ISNUMBER(SEARCH("1",VLOOKUP(A596, [1]!Table9[#All], 4, FALSE))), "Yes", "No")</f>
        <v>No</v>
      </c>
      <c r="E596" s="16" t="str">
        <f>VLOOKUP(A596, [1]!Table9[#All], 3, FALSE)</f>
        <v>Plant</v>
      </c>
      <c r="F596" s="15" t="str">
        <f>VLOOKUP(A596, [1]!Table9[#All], 26, FALSE)</f>
        <v>Formula</v>
      </c>
      <c r="G596" s="15" t="str">
        <f>IF(D596="No", "--",VLOOKUP(A596, [1]!Table9[#All], 25, FALSE))</f>
        <v>--</v>
      </c>
      <c r="H596" s="14" t="str">
        <f>IF(D596="No", "Not discussed on USFS. ", VLOOKUP(A596, [1]!Table9[#All], 24, FALSE))</f>
        <v xml:space="preserve">Not discussed on USFS. </v>
      </c>
      <c r="I596" s="14" t="str">
        <f>IF(NOT(ISBLANK(#REF!)),  "Pre-activity Survey Required", "")</f>
        <v>Pre-activity Survey Required</v>
      </c>
      <c r="J596" s="13" t="str">
        <f>IF(D596="No", "Not discussed on USFS. ", _xlfn.CONCAT(A596, " (", VLOOKUP(A596, [1]!Table9[#All], 11, FALSE), "; Habitat description: ", C596, ") - Within 1-mi of a CNDDB/SCE/USFS occurrence record (", VLOOKUP(A596, [1]!Table9[#All], 34, FALSE), "). " ))</f>
        <v xml:space="preserve">Not discussed on USFS. </v>
      </c>
      <c r="K596" s="10" t="str">
        <f>IF(D596="No", "-- ", VLOOKUP(A596, [1]!Table9[#All], 35, FALSE))</f>
        <v xml:space="preserve">-- </v>
      </c>
      <c r="L596" s="12" t="str">
        <f>IF(D596="No", "--", VLOOKUP(A596, [1]!Table9[#All], 28, FALSE))</f>
        <v>--</v>
      </c>
      <c r="M596" s="11" t="str">
        <f>IF(D596="No", "Not discussed on USFS. ", _xlfn.CONCAT(A596, " (", VLOOKUP(A596, [1]!Table9[#All], 11, FALSE), "; Habitat description: ", C596, ") - Within 1-mi of a CNDDB/SCE/USFS occurrence record (", VLOOKUP(A596, [1]!Table9[#All], 27, FALSE), "). " ))</f>
        <v xml:space="preserve">Not discussed on USFS. </v>
      </c>
      <c r="N596" s="10" t="str">
        <f>IF(D596="No", "-- ", VLOOKUP(A596, [1]!Table9[#All], 29, FALSE))</f>
        <v xml:space="preserve">-- </v>
      </c>
      <c r="O596" s="10" t="str">
        <f>IF(D596="No", "--", VLOOKUP(A596, [1]!Table9[#All], 30, FALSE))</f>
        <v>--</v>
      </c>
      <c r="P596" s="7" t="str">
        <f>IF(D596="No", "Not discussed on USFS. ", IF(VLOOKUP(A596, [1]!Table9[#All], 31, FALSE)="--", "--",  _xlfn.CONCAT(A596, " (", VLOOKUP(A596, [1]!Table9[#All], 11, FALSE), "; Habitat description: ", C596, ") - Within 1-mi of a CNDDB/SCE/USFS occurrence record (", VLOOKUP(A596, [1]!Table9[#All], 31, FALSE), "). " )))</f>
        <v xml:space="preserve">Not discussed on USFS. </v>
      </c>
      <c r="Q596" s="6" t="str">
        <f>IF(D596="No", "Not discussed on USFS. ", IF(VLOOKUP(A596, [1]!Table9[#All], 31, FALSE)="--", "--",  VLOOKUP(A596, [1]!Table9[#All], 32, FALSE)))</f>
        <v xml:space="preserve">Not discussed on USFS. </v>
      </c>
      <c r="R596" s="6" t="str">
        <f>IF(D596="No", "Not discussed on USFS. ", IF(VLOOKUP(A596, [1]!Table9[#All], 31, FALSE)="--", "--", VLOOKUP(A596, [1]!Table9[#All], 33, FALSE)))</f>
        <v xml:space="preserve">Not discussed on USFS. </v>
      </c>
      <c r="S596" s="9" t="s">
        <v>2</v>
      </c>
      <c r="T596" s="8" t="s">
        <v>2</v>
      </c>
      <c r="U596" s="8" t="s">
        <v>2</v>
      </c>
      <c r="V596" s="7" t="s">
        <v>2</v>
      </c>
      <c r="W596" s="6" t="s">
        <v>2</v>
      </c>
      <c r="X596" s="6" t="s">
        <v>2</v>
      </c>
    </row>
    <row r="597" spans="1:24" ht="156" x14ac:dyDescent="0.2">
      <c r="A597" s="20" t="s">
        <v>1779</v>
      </c>
      <c r="B597" s="20" t="str">
        <f>VLOOKUP(A597, [1]!Table9[#All], 2, FALSE)</f>
        <v>Ivesia campestris</v>
      </c>
      <c r="C597" s="18" t="str">
        <f>VLOOKUP(A597, [1]!Table9[#All], 13, FALSE)</f>
        <v>meadow edges</v>
      </c>
      <c r="D597" s="17" t="str">
        <f>IF(ISNUMBER(SEARCH("1",VLOOKUP(A597, [1]!Table9[#All], 4, FALSE))), "Yes", "No")</f>
        <v>Yes</v>
      </c>
      <c r="E597" s="16" t="str">
        <f>VLOOKUP(A597, [1]!Table9[#All], 3, FALSE)</f>
        <v>Plant</v>
      </c>
      <c r="F597" s="15" t="str">
        <f>VLOOKUP(A597, [1]!Table9[#All], 26, FALSE)</f>
        <v>Formula</v>
      </c>
      <c r="G597" s="15" t="str">
        <f>IF(D597="No", "--",VLOOKUP(A597, [1]!Table9[#All], 25, FALSE))</f>
        <v>Work area</v>
      </c>
      <c r="H597" s="14" t="str">
        <f>IF(D597="No", "Not discussed on USFS. ", VLOOKUP(A597, [1]!Table9[#All], 24, FALSE))</f>
        <v>--</v>
      </c>
      <c r="I597" s="14" t="str">
        <f>IF(NOT(ISBLANK(#REF!)),  "Pre-activity Survey Required", "")</f>
        <v>Pre-activity Survey Required</v>
      </c>
      <c r="J597" s="13" t="str">
        <f>IF(D597="No", "Not discussed on USFS. ", _xlfn.CONCAT(A597, " (", VLOOKUP(A597, [1]!Table9[#All], 11, FALSE), "; Habitat description: ", C597, ") - Within 1-mi of a CNDDB/SCE/USFS occurrence record (", VLOOKUP(A597, [1]!Table9[#All], 34, FALSE), "). " ))</f>
        <v xml:space="preserve">Field ivesia (INF:SCC; CRPR 1B.2, Blooming Period: Jul - Sep; Habitat description: meadow edges) - Within 1-mi of a CNDDB/SCE/USFS occurrence record (unsuitable habitat). </v>
      </c>
      <c r="K597" s="10" t="str">
        <f>IF(D597="No", "-- ", VLOOKUP(A597, [1]!Table9[#All], 35, FALSE))</f>
        <v>Standard OMP BMPs.</v>
      </c>
      <c r="L597" s="12" t="str">
        <f>IF(D597="No", "--", VLOOKUP(A597, [1]!Table9[#All], 28, FALSE))</f>
        <v>IIB</v>
      </c>
      <c r="M597" s="11" t="str">
        <f>IF(D597="No", "Not discussed on USFS. ", _xlfn.CONCAT(A597, " (", VLOOKUP(A597, [1]!Table9[#All], 11, FALSE), "; Habitat description: ", C597, ") - Within 1-mi of a CNDDB/SCE/USFS occurrence record (", VLOOKUP(A597, [1]!Table9[#All], 27, FALSE), "). " ))</f>
        <v xml:space="preserve">Field ivesia (INF:SCC; CRPR 1B.2, Blooming Period: Jul - Sep; Habitat description: meadow edges) - Within 1-mi of a CNDDB/SCE/USFS occurrence record (habitat present). </v>
      </c>
      <c r="N597" s="10" t="str">
        <f>IF(D597="No", "-- ", VLOOKUP(A597, [1]!Table9[#All], 29, FALSE))</f>
        <v xml:space="preserve">BE BMP Plant-1(a)(c-d); 
General Measures and Standard OMP BMPs. </v>
      </c>
      <c r="O597" s="10" t="str">
        <f>IF(D597="No", "--", VLOOKUP(A597, [1]!Table9[#All], 30, FALSE))</f>
        <v xml:space="preserve">Pre-Activity Survey (field ivesia): A biological survey is required. 
FSS Plant Avoidance (field ivesia): If field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597" s="7" t="str">
        <f>IF(D597="No", "Not discussed on USFS. ", IF(VLOOKUP(A597, [1]!Table9[#All], 31, FALSE)="--", "--",  _xlfn.CONCAT(A597, " (", VLOOKUP(A597, [1]!Table9[#All], 11, FALSE), "; Habitat description: ", C597, ") - Within 1-mi of a CNDDB/SCE/USFS occurrence record (", VLOOKUP(A597, [1]!Table9[#All], 31, FALSE), "). " )))</f>
        <v>--</v>
      </c>
      <c r="Q597" s="6" t="str">
        <f>IF(D597="No", "Not discussed on USFS. ", IF(VLOOKUP(A597, [1]!Table9[#All], 31, FALSE)="--", "--",  VLOOKUP(A597, [1]!Table9[#All], 32, FALSE)))</f>
        <v>--</v>
      </c>
      <c r="R597" s="6" t="str">
        <f>IF(D597="No", "Not discussed on USFS. ", IF(VLOOKUP(A597, [1]!Table9[#All], 31, FALSE)="--", "--", VLOOKUP(A597, [1]!Table9[#All], 33, FALSE)))</f>
        <v>--</v>
      </c>
      <c r="S597" s="9" t="s">
        <v>2</v>
      </c>
      <c r="T597" s="8" t="s">
        <v>2</v>
      </c>
      <c r="U597" s="8" t="s">
        <v>2</v>
      </c>
      <c r="V597" s="7" t="s">
        <v>2</v>
      </c>
      <c r="W597" s="6" t="s">
        <v>2</v>
      </c>
      <c r="X597" s="6" t="s">
        <v>2</v>
      </c>
    </row>
    <row r="598" spans="1:24" ht="48" x14ac:dyDescent="0.2">
      <c r="A598" s="20" t="s">
        <v>1778</v>
      </c>
      <c r="B598" s="20" t="str">
        <f>VLOOKUP(A598, [1]!Table9[#All], 2, FALSE)</f>
        <v>Astragalus agrestis</v>
      </c>
      <c r="C598" s="18" t="str">
        <f>VLOOKUP(A598, [1]!Table9[#All], 13, FALSE)</f>
        <v>vernally moist soil, meadows, steppes</v>
      </c>
      <c r="D598" s="17" t="str">
        <f>IF(ISNUMBER(SEARCH("1",VLOOKUP(A598, [1]!Table9[#All], 4, FALSE))), "Yes", "No")</f>
        <v>No</v>
      </c>
      <c r="E598" s="16" t="str">
        <f>VLOOKUP(A598, [1]!Table9[#All], 3, FALSE)</f>
        <v>Plant</v>
      </c>
      <c r="F598" s="15" t="str">
        <f>VLOOKUP(A598, [1]!Table9[#All], 26, FALSE)</f>
        <v>Formula</v>
      </c>
      <c r="G598" s="15" t="str">
        <f>IF(D598="No", "--",VLOOKUP(A598, [1]!Table9[#All], 25, FALSE))</f>
        <v>--</v>
      </c>
      <c r="H598" s="14" t="str">
        <f>IF(D598="No", "Not discussed on USFS. ", VLOOKUP(A598, [1]!Table9[#All], 24, FALSE))</f>
        <v xml:space="preserve">Not discussed on USFS. </v>
      </c>
      <c r="I598" s="14" t="str">
        <f>IF(NOT(ISBLANK(#REF!)),  "Pre-activity Survey Required", "")</f>
        <v>Pre-activity Survey Required</v>
      </c>
      <c r="J598" s="13" t="str">
        <f>IF(D598="No", "Not discussed on USFS. ", _xlfn.CONCAT(A598, " (", VLOOKUP(A598, [1]!Table9[#All], 11, FALSE), "; Habitat description: ", C598, ") - Within 1-mi of a CNDDB/SCE/USFS occurrence record (", VLOOKUP(A598, [1]!Table9[#All], 34, FALSE), "). " ))</f>
        <v xml:space="preserve">Not discussed on USFS. </v>
      </c>
      <c r="K598" s="10" t="str">
        <f>IF(D598="No", "-- ", VLOOKUP(A598, [1]!Table9[#All], 35, FALSE))</f>
        <v xml:space="preserve">-- </v>
      </c>
      <c r="L598" s="12" t="str">
        <f>IF(D598="No", "--", VLOOKUP(A598, [1]!Table9[#All], 28, FALSE))</f>
        <v>--</v>
      </c>
      <c r="M598" s="11" t="str">
        <f>IF(D598="No", "Not discussed on USFS. ", _xlfn.CONCAT(A598, " (", VLOOKUP(A598, [1]!Table9[#All], 11, FALSE), "; Habitat description: ", C598, ") - Within 1-mi of a CNDDB/SCE/USFS occurrence record (", VLOOKUP(A598, [1]!Table9[#All], 27, FALSE), "). " ))</f>
        <v xml:space="preserve">Not discussed on USFS. </v>
      </c>
      <c r="N598" s="10" t="str">
        <f>IF(D598="No", "-- ", VLOOKUP(A598, [1]!Table9[#All], 29, FALSE))</f>
        <v xml:space="preserve">-- </v>
      </c>
      <c r="O598" s="10" t="str">
        <f>IF(D598="No", "--", VLOOKUP(A598, [1]!Table9[#All], 30, FALSE))</f>
        <v>--</v>
      </c>
      <c r="P598" s="7" t="str">
        <f>IF(D598="No", "Not discussed on USFS. ", IF(VLOOKUP(A598, [1]!Table9[#All], 31, FALSE)="--", "--",  _xlfn.CONCAT(A598, " (", VLOOKUP(A598, [1]!Table9[#All], 11, FALSE), "; Habitat description: ", C598, ") - Within 1-mi of a CNDDB/SCE/USFS occurrence record (", VLOOKUP(A598, [1]!Table9[#All], 31, FALSE), "). " )))</f>
        <v xml:space="preserve">Not discussed on USFS. </v>
      </c>
      <c r="Q598" s="6" t="str">
        <f>IF(D598="No", "Not discussed on USFS. ", IF(VLOOKUP(A598, [1]!Table9[#All], 31, FALSE)="--", "--",  VLOOKUP(A598, [1]!Table9[#All], 32, FALSE)))</f>
        <v xml:space="preserve">Not discussed on USFS. </v>
      </c>
      <c r="R598" s="6" t="str">
        <f>IF(D598="No", "Not discussed on USFS. ", IF(VLOOKUP(A598, [1]!Table9[#All], 31, FALSE)="--", "--", VLOOKUP(A598, [1]!Table9[#All], 33, FALSE)))</f>
        <v xml:space="preserve">Not discussed on USFS. </v>
      </c>
      <c r="S598" s="9" t="s">
        <v>2</v>
      </c>
      <c r="T598" s="8" t="s">
        <v>2</v>
      </c>
      <c r="U598" s="8" t="s">
        <v>2</v>
      </c>
      <c r="V598" s="7" t="s">
        <v>2</v>
      </c>
      <c r="W598" s="6" t="s">
        <v>2</v>
      </c>
      <c r="X598" s="6" t="s">
        <v>2</v>
      </c>
    </row>
    <row r="599" spans="1:24" ht="48" x14ac:dyDescent="0.2">
      <c r="A599" s="20" t="s">
        <v>1777</v>
      </c>
      <c r="B599" s="20" t="str">
        <f>VLOOKUP(A599, [1]!Table9[#All], 2, FALSE)</f>
        <v>Juncus digitatus</v>
      </c>
      <c r="C599" s="18" t="str">
        <f>VLOOKUP(A599, [1]!Table9[#All], 13, FALSE)</f>
        <v>vernal pools, swales, volcanic seeps</v>
      </c>
      <c r="D599" s="17" t="str">
        <f>IF(ISNUMBER(SEARCH("1",VLOOKUP(A599, [1]!Table9[#All], 4, FALSE))), "Yes", "No")</f>
        <v>No</v>
      </c>
      <c r="E599" s="16" t="str">
        <f>VLOOKUP(A599, [1]!Table9[#All], 3, FALSE)</f>
        <v>Plant</v>
      </c>
      <c r="F599" s="15" t="str">
        <f>VLOOKUP(A599, [1]!Table9[#All], 26, FALSE)</f>
        <v>Formula</v>
      </c>
      <c r="G599" s="15" t="str">
        <f>IF(D599="No", "--",VLOOKUP(A599, [1]!Table9[#All], 25, FALSE))</f>
        <v>--</v>
      </c>
      <c r="H599" s="14" t="str">
        <f>IF(D599="No", "Not discussed on USFS. ", VLOOKUP(A599, [1]!Table9[#All], 24, FALSE))</f>
        <v xml:space="preserve">Not discussed on USFS. </v>
      </c>
      <c r="I599" s="14" t="str">
        <f>IF(NOT(ISBLANK(#REF!)),  "Pre-activity Survey Required", "")</f>
        <v>Pre-activity Survey Required</v>
      </c>
      <c r="J599" s="13" t="str">
        <f>IF(D599="No", "Not discussed on USFS. ", _xlfn.CONCAT(A599, " (", VLOOKUP(A599, [1]!Table9[#All], 11, FALSE), "; Habitat description: ", C599, ") - Within 1-mi of a CNDDB/SCE/USFS occurrence record (", VLOOKUP(A599, [1]!Table9[#All], 34, FALSE), "). " ))</f>
        <v xml:space="preserve">Not discussed on USFS. </v>
      </c>
      <c r="K599" s="10" t="str">
        <f>IF(D599="No", "-- ", VLOOKUP(A599, [1]!Table9[#All], 35, FALSE))</f>
        <v xml:space="preserve">-- </v>
      </c>
      <c r="L599" s="12" t="str">
        <f>IF(D599="No", "--", VLOOKUP(A599, [1]!Table9[#All], 28, FALSE))</f>
        <v>--</v>
      </c>
      <c r="M599" s="11" t="str">
        <f>IF(D599="No", "Not discussed on USFS. ", _xlfn.CONCAT(A599, " (", VLOOKUP(A599, [1]!Table9[#All], 11, FALSE), "; Habitat description: ", C599, ") - Within 1-mi of a CNDDB/SCE/USFS occurrence record (", VLOOKUP(A599, [1]!Table9[#All], 27, FALSE), "). " ))</f>
        <v xml:space="preserve">Not discussed on USFS. </v>
      </c>
      <c r="N599" s="10" t="str">
        <f>IF(D599="No", "-- ", VLOOKUP(A599, [1]!Table9[#All], 29, FALSE))</f>
        <v xml:space="preserve">-- </v>
      </c>
      <c r="O599" s="10" t="str">
        <f>IF(D599="No", "--", VLOOKUP(A599, [1]!Table9[#All], 30, FALSE))</f>
        <v>--</v>
      </c>
      <c r="P599" s="7" t="str">
        <f>IF(D599="No", "Not discussed on USFS. ", IF(VLOOKUP(A599, [1]!Table9[#All], 31, FALSE)="--", "--",  _xlfn.CONCAT(A599, " (", VLOOKUP(A599, [1]!Table9[#All], 11, FALSE), "; Habitat description: ", C599, ") - Within 1-mi of a CNDDB/SCE/USFS occurrence record (", VLOOKUP(A599, [1]!Table9[#All], 31, FALSE), "). " )))</f>
        <v xml:space="preserve">Not discussed on USFS. </v>
      </c>
      <c r="Q599" s="6" t="str">
        <f>IF(D599="No", "Not discussed on USFS. ", IF(VLOOKUP(A599, [1]!Table9[#All], 31, FALSE)="--", "--",  VLOOKUP(A599, [1]!Table9[#All], 32, FALSE)))</f>
        <v xml:space="preserve">Not discussed on USFS. </v>
      </c>
      <c r="R599" s="6" t="str">
        <f>IF(D599="No", "Not discussed on USFS. ", IF(VLOOKUP(A599, [1]!Table9[#All], 31, FALSE)="--", "--", VLOOKUP(A599, [1]!Table9[#All], 33, FALSE)))</f>
        <v xml:space="preserve">Not discussed on USFS. </v>
      </c>
      <c r="S599" s="9" t="s">
        <v>2</v>
      </c>
      <c r="T599" s="8" t="s">
        <v>2</v>
      </c>
      <c r="U599" s="8" t="s">
        <v>2</v>
      </c>
      <c r="V599" s="7" t="s">
        <v>2</v>
      </c>
      <c r="W599" s="6" t="s">
        <v>2</v>
      </c>
      <c r="X599" s="6" t="s">
        <v>2</v>
      </c>
    </row>
    <row r="600" spans="1:24" ht="168" x14ac:dyDescent="0.2">
      <c r="A600" s="20" t="s">
        <v>1776</v>
      </c>
      <c r="B600" s="20" t="str">
        <f>VLOOKUP(A600, [1]!Table9[#All], 2, FALSE)</f>
        <v>Astragalus lentiginosus var. piscinensis</v>
      </c>
      <c r="C600" s="18" t="str">
        <f>VLOOKUP(A600, [1]!Table9[#All], 13, FALSE)</f>
        <v>moist soil banks, mashes, wetlands, alkali/salt flats</v>
      </c>
      <c r="D600" s="17" t="str">
        <f>IF(ISNUMBER(SEARCH("1",VLOOKUP(A600, [1]!Table9[#All], 4, FALSE))), "Yes", "No")</f>
        <v>Yes</v>
      </c>
      <c r="E600" s="16" t="str">
        <f>VLOOKUP(A600, [1]!Table9[#All], 3, FALSE)</f>
        <v>Plant</v>
      </c>
      <c r="F600" s="15" t="str">
        <f>VLOOKUP(A600, [1]!Table9[#All], 26, FALSE)</f>
        <v>Formula</v>
      </c>
      <c r="G600" s="15" t="str">
        <f>IF(D600="No", "--",VLOOKUP(A600, [1]!Table9[#All], 25, FALSE))</f>
        <v>Work area</v>
      </c>
      <c r="H600" s="14" t="str">
        <f>IF(D600="No", "Not discussed on USFS. ", VLOOKUP(A600, [1]!Table9[#All], 24, FALSE))</f>
        <v>--</v>
      </c>
      <c r="I600" s="14" t="str">
        <f>IF(NOT(ISBLANK(#REF!)),  "Pre-activity Survey Required", "")</f>
        <v>Pre-activity Survey Required</v>
      </c>
      <c r="J600" s="13" t="str">
        <f>IF(D600="No", "Not discussed on USFS. ", _xlfn.CONCAT(A600, " (", VLOOKUP(A600, [1]!Table9[#All], 11, FALSE), "; Habitat description: ", C600, ") - Within 1-mi of a CNDDB/SCE/USFS occurrence record (", VLOOKUP(A600, [1]!Table9[#All], 34, FALSE), "). " ))</f>
        <v xml:space="preserve">Fish Slough milk-vetch (FT; CRPR 1B.1, Blooming Period: Jun - Jul; Habitat description: moist soil banks, mashes, wetlands, alkali/salt flats) - Within 1-mi of a CNDDB/SCE/USFS occurrence record (unsuitable habitat). </v>
      </c>
      <c r="K600" s="10" t="str">
        <f>IF(D600="No", "-- ", VLOOKUP(A600, [1]!Table9[#All], 35, FALSE))</f>
        <v xml:space="preserve">RPM Plant 1; 
Standard OMP BMPs. </v>
      </c>
      <c r="L600" s="12" t="str">
        <f>IF(D600="No", "--", VLOOKUP(A600, [1]!Table9[#All], 28, FALSE))</f>
        <v>IIB</v>
      </c>
      <c r="M600" s="11" t="str">
        <f>IF(D600="No", "Not discussed on USFS. ", _xlfn.CONCAT(A600, " (", VLOOKUP(A600, [1]!Table9[#All], 11, FALSE), "; Habitat description: ", C600, ") - Within 1-mi of a CNDDB/SCE/USFS occurrence record (", VLOOKUP(A600, [1]!Table9[#All], 27, FALSE), "). " ))</f>
        <v xml:space="preserve">Fish Slough milk-vetch (FT; CRPR 1B.1, Blooming Period: Jun - Jul; Habitat description: moist soil banks, mashes, wetlands, alkali/salt flats) - Within 1-mi of a CNDDB/SCE/USFS occurrence record (habitat present). </v>
      </c>
      <c r="N600" s="10" t="str">
        <f>IF(D600="No", "-- ", VLOOKUP(A600, [1]!Table9[#All], 29, FALSE))</f>
        <v xml:space="preserve">RPM Plant-1-4; 
General Measures and Standard OMP BMPs. </v>
      </c>
      <c r="O600" s="10" t="str">
        <f>IF(D600="No", "--", VLOOKUP(A600, [1]!Table9[#All], 30, FALSE))</f>
        <v xml:space="preserve">Rare Plant Survey and Avoidance (Fish Slough milk-vetch): A qualified botanist will conduct a rare plant survey for Fish Slough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(Fish Slough milk-vetch): Schedule all work in the year rare plant surveys are conducted. Work can occur only after rare plant surveys occur. If work gets delayed for a subsequent year, contact Environmental Services Department. 
General Measures and Standard OMP BMPs. </v>
      </c>
      <c r="P600" s="7" t="str">
        <f>IF(D600="No", "Not discussed on USFS. ", IF(VLOOKUP(A600, [1]!Table9[#All], 31, FALSE)="--", "--",  _xlfn.CONCAT(A600, " (", VLOOKUP(A600, [1]!Table9[#All], 11, FALSE), "; Habitat description: ", C600, ") - Within 1-mi of a CNDDB/SCE/USFS occurrence record (", VLOOKUP(A600, [1]!Table9[#All], 31, FALSE), "). " )))</f>
        <v>--</v>
      </c>
      <c r="Q600" s="6" t="str">
        <f>IF(D600="No", "Not discussed on USFS. ", IF(VLOOKUP(A600, [1]!Table9[#All], 31, FALSE)="--", "--",  VLOOKUP(A600, [1]!Table9[#All], 32, FALSE)))</f>
        <v>--</v>
      </c>
      <c r="R600" s="6" t="str">
        <f>IF(D600="No", "Not discussed on USFS. ", IF(VLOOKUP(A600, [1]!Table9[#All], 31, FALSE)="--", "--", VLOOKUP(A600, [1]!Table9[#All], 33, FALSE)))</f>
        <v>--</v>
      </c>
      <c r="S600" s="9" t="s">
        <v>2</v>
      </c>
      <c r="T600" s="8" t="s">
        <v>2</v>
      </c>
      <c r="U600" s="8" t="s">
        <v>2</v>
      </c>
      <c r="V600" s="7" t="s">
        <v>2</v>
      </c>
      <c r="W600" s="6" t="s">
        <v>2</v>
      </c>
      <c r="X600" s="6" t="s">
        <v>2</v>
      </c>
    </row>
    <row r="601" spans="1:24" ht="156" x14ac:dyDescent="0.2">
      <c r="A601" s="20" t="s">
        <v>1775</v>
      </c>
      <c r="B601" s="20" t="str">
        <f>VLOOKUP(A601, [1]!Table9[#All], 2, FALSE)</f>
        <v>Jamesia americana var. rosea</v>
      </c>
      <c r="C601" s="18" t="str">
        <f>VLOOKUP(A601, [1]!Table9[#All], 13, FALSE)</f>
        <v>rocky slopes, cliffs, and open areas where Fivepetal cliffbush can be found</v>
      </c>
      <c r="D601" s="17" t="str">
        <f>IF(ISNUMBER(SEARCH("1",VLOOKUP(A601, [1]!Table9[#All], 4, FALSE))), "Yes", "No")</f>
        <v>Yes</v>
      </c>
      <c r="E601" s="16" t="str">
        <f>VLOOKUP(A601, [1]!Table9[#All], 3, FALSE)</f>
        <v>Plant</v>
      </c>
      <c r="F601" s="15" t="str">
        <f>VLOOKUP(A601, [1]!Table9[#All], 26, FALSE)</f>
        <v>Formula</v>
      </c>
      <c r="G601" s="15" t="str">
        <f>IF(D601="No", "--",VLOOKUP(A601, [1]!Table9[#All], 25, FALSE))</f>
        <v>Work area</v>
      </c>
      <c r="H601" s="14" t="str">
        <f>IF(D601="No", "Not discussed on USFS. ", VLOOKUP(A601, [1]!Table9[#All], 24, FALSE))</f>
        <v xml:space="preserve">Only discussed in INF, if reviewing INF apply same RPM's and language as other CRPR 1/2 plant receive. </v>
      </c>
      <c r="I601" s="14" t="str">
        <f>IF(NOT(ISBLANK(#REF!)),  "Pre-activity Survey Required", "")</f>
        <v>Pre-activity Survey Required</v>
      </c>
      <c r="J601" s="13" t="str">
        <f>IF(D601="No", "Not discussed on USFS. ", _xlfn.CONCAT(A601, " (", VLOOKUP(A601, [1]!Table9[#All], 11, FALSE), "; Habitat description: ", C601, ") - Within 1-mi of a CNDDB/SCE/USFS occurrence record (", VLOOKUP(A601, [1]!Table9[#All], 34, FALSE), "). " ))</f>
        <v xml:space="preserve">Fivepetal cliffbush (INF:SCC; CRPR 4.2, Blooming Period: Jul - Aug; Habitat description: rocky slopes, cliffs, and open areas where Fivepetal cliffbush can be found) - Within 1-mi of a CNDDB/SCE/USFS occurrence record (unsuitable habitat). </v>
      </c>
      <c r="K601" s="10" t="str">
        <f>IF(D601="No", "-- ", VLOOKUP(A601, [1]!Table9[#All], 35, FALSE))</f>
        <v>Standard OMP BMPs.</v>
      </c>
      <c r="L601" s="12" t="str">
        <f>IF(D601="No", "--", VLOOKUP(A601, [1]!Table9[#All], 28, FALSE))</f>
        <v>IIB</v>
      </c>
      <c r="M601" s="11" t="str">
        <f>IF(D601="No", "Not discussed on USFS. ", _xlfn.CONCAT(A601, " (", VLOOKUP(A601, [1]!Table9[#All], 11, FALSE), "; Habitat description: ", C601, ") - Within 1-mi of a CNDDB/SCE/USFS occurrence record (", VLOOKUP(A601, [1]!Table9[#All], 27, FALSE), "). " ))</f>
        <v xml:space="preserve">Fivepetal cliffbush (INF:SCC; CRPR 4.2, Blooming Period: Jul - Aug; Habitat description: rocky slopes, cliffs, and open areas where Fivepetal cliffbush can be found) - Within 1-mi of a CNDDB/SCE/USFS occurrence record (habitat present). </v>
      </c>
      <c r="N601" s="10" t="str">
        <f>IF(D601="No", "-- ", VLOOKUP(A601, [1]!Table9[#All], 29, FALSE))</f>
        <v xml:space="preserve">BE BMP Plant-1(a)(c-d); 
General Measures and Standard OMP BMPs. </v>
      </c>
      <c r="O601" s="10" t="str">
        <f>IF(D601="No", "--", VLOOKUP(A601, [1]!Table9[#All], 30, FALSE))</f>
        <v xml:space="preserve">Pre-Activity Survey (Fivepetal cliffbush): A biological survey is required. 
FSS Plant Avoidance (Fivepetal cliffbush): If Fivepetal cliffbush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01" s="7" t="str">
        <f>IF(D601="No", "Not discussed on USFS. ", IF(VLOOKUP(A601, [1]!Table9[#All], 31, FALSE)="--", "--",  _xlfn.CONCAT(A601, " (", VLOOKUP(A601, [1]!Table9[#All], 11, FALSE), "; Habitat description: ", C601, ") - Within 1-mi of a CNDDB/SCE/USFS occurrence record (", VLOOKUP(A601, [1]!Table9[#All], 31, FALSE), "). " )))</f>
        <v>--</v>
      </c>
      <c r="Q601" s="6" t="str">
        <f>IF(D601="No", "Not discussed on USFS. ", IF(VLOOKUP(A601, [1]!Table9[#All], 31, FALSE)="--", "--",  VLOOKUP(A601, [1]!Table9[#All], 32, FALSE)))</f>
        <v>--</v>
      </c>
      <c r="R601" s="6" t="str">
        <f>IF(D601="No", "Not discussed on USFS. ", IF(VLOOKUP(A601, [1]!Table9[#All], 31, FALSE)="--", "--", VLOOKUP(A601, [1]!Table9[#All], 33, FALSE)))</f>
        <v>--</v>
      </c>
      <c r="S601" s="9" t="s">
        <v>2</v>
      </c>
      <c r="T601" s="8" t="s">
        <v>2</v>
      </c>
      <c r="U601" s="8" t="s">
        <v>2</v>
      </c>
      <c r="V601" s="7" t="s">
        <v>2</v>
      </c>
      <c r="W601" s="6" t="s">
        <v>2</v>
      </c>
      <c r="X601" s="6" t="s">
        <v>2</v>
      </c>
    </row>
    <row r="602" spans="1:24" ht="48" x14ac:dyDescent="0.2">
      <c r="A602" s="20" t="s">
        <v>1774</v>
      </c>
      <c r="B602" s="20" t="str">
        <f>VLOOKUP(A602, [1]!Table9[#All], 2, FALSE)</f>
        <v>Campylopodiella stenocarpa</v>
      </c>
      <c r="C602" s="18" t="str">
        <f>VLOOKUP(A602, [1]!Table9[#All], 13, FALSE)</f>
        <v>rotten logs, stumps, soil, bases of trees</v>
      </c>
      <c r="D602" s="17" t="str">
        <f>IF(ISNUMBER(SEARCH("1",VLOOKUP(A602, [1]!Table9[#All], 4, FALSE))), "Yes", "No")</f>
        <v>No</v>
      </c>
      <c r="E602" s="16" t="str">
        <f>VLOOKUP(A602, [1]!Table9[#All], 3, FALSE)</f>
        <v>Plant</v>
      </c>
      <c r="F602" s="15" t="str">
        <f>VLOOKUP(A602, [1]!Table9[#All], 26, FALSE)</f>
        <v>Formula</v>
      </c>
      <c r="G602" s="15" t="str">
        <f>IF(D602="No", "--",VLOOKUP(A602, [1]!Table9[#All], 25, FALSE))</f>
        <v>--</v>
      </c>
      <c r="H602" s="14" t="str">
        <f>IF(D602="No", "Not discussed on USFS. ", VLOOKUP(A602, [1]!Table9[#All], 24, FALSE))</f>
        <v xml:space="preserve">Not discussed on USFS. </v>
      </c>
      <c r="I602" s="14" t="str">
        <f>IF(NOT(ISBLANK(#REF!)),  "Pre-activity Survey Required", "")</f>
        <v>Pre-activity Survey Required</v>
      </c>
      <c r="J602" s="13" t="str">
        <f>IF(D602="No", "Not discussed on USFS. ", _xlfn.CONCAT(A602, " (", VLOOKUP(A602, [1]!Table9[#All], 11, FALSE), "; Habitat description: ", C602, ") - Within 1-mi of a CNDDB/SCE/USFS occurrence record (", VLOOKUP(A602, [1]!Table9[#All], 34, FALSE), "). " ))</f>
        <v xml:space="preserve">Not discussed on USFS. </v>
      </c>
      <c r="K602" s="10" t="str">
        <f>IF(D602="No", "-- ", VLOOKUP(A602, [1]!Table9[#All], 35, FALSE))</f>
        <v xml:space="preserve">-- </v>
      </c>
      <c r="L602" s="12" t="str">
        <f>IF(D602="No", "--", VLOOKUP(A602, [1]!Table9[#All], 28, FALSE))</f>
        <v>--</v>
      </c>
      <c r="M602" s="11" t="str">
        <f>IF(D602="No", "Not discussed on USFS. ", _xlfn.CONCAT(A602, " (", VLOOKUP(A602, [1]!Table9[#All], 11, FALSE), "; Habitat description: ", C602, ") - Within 1-mi of a CNDDB/SCE/USFS occurrence record (", VLOOKUP(A602, [1]!Table9[#All], 27, FALSE), "). " ))</f>
        <v xml:space="preserve">Not discussed on USFS. </v>
      </c>
      <c r="N602" s="10" t="str">
        <f>IF(D602="No", "-- ", VLOOKUP(A602, [1]!Table9[#All], 29, FALSE))</f>
        <v xml:space="preserve">-- </v>
      </c>
      <c r="O602" s="10" t="str">
        <f>IF(D602="No", "--", VLOOKUP(A602, [1]!Table9[#All], 30, FALSE))</f>
        <v>--</v>
      </c>
      <c r="P602" s="7" t="str">
        <f>IF(D602="No", "Not discussed on USFS. ", IF(VLOOKUP(A602, [1]!Table9[#All], 31, FALSE)="--", "--",  _xlfn.CONCAT(A602, " (", VLOOKUP(A602, [1]!Table9[#All], 11, FALSE), "; Habitat description: ", C602, ") - Within 1-mi of a CNDDB/SCE/USFS occurrence record (", VLOOKUP(A602, [1]!Table9[#All], 31, FALSE), "). " )))</f>
        <v xml:space="preserve">Not discussed on USFS. </v>
      </c>
      <c r="Q602" s="6" t="str">
        <f>IF(D602="No", "Not discussed on USFS. ", IF(VLOOKUP(A602, [1]!Table9[#All], 31, FALSE)="--", "--",  VLOOKUP(A602, [1]!Table9[#All], 32, FALSE)))</f>
        <v xml:space="preserve">Not discussed on USFS. </v>
      </c>
      <c r="R602" s="6" t="str">
        <f>IF(D602="No", "Not discussed on USFS. ", IF(VLOOKUP(A602, [1]!Table9[#All], 31, FALSE)="--", "--", VLOOKUP(A602, [1]!Table9[#All], 33, FALSE)))</f>
        <v xml:space="preserve">Not discussed on USFS. </v>
      </c>
      <c r="S602" s="9" t="s">
        <v>2</v>
      </c>
      <c r="T602" s="8" t="s">
        <v>2</v>
      </c>
      <c r="U602" s="8" t="s">
        <v>2</v>
      </c>
      <c r="V602" s="7" t="s">
        <v>2</v>
      </c>
      <c r="W602" s="6" t="s">
        <v>2</v>
      </c>
      <c r="X602" s="6" t="s">
        <v>2</v>
      </c>
    </row>
    <row r="603" spans="1:24" ht="80" x14ac:dyDescent="0.2">
      <c r="A603" s="20" t="s">
        <v>1773</v>
      </c>
      <c r="B603" s="20" t="str">
        <f>VLOOKUP(A603, [1]!Table9[#All], 2, FALSE)</f>
        <v>Psiloscops flammeolus</v>
      </c>
      <c r="C603" s="18" t="str">
        <f>VLOOKUP(A603, [1]!Table9[#All], 13, FALSE)</f>
        <v>dry mature mountain forests of ponderosa pine or other large coniferous trees</v>
      </c>
      <c r="D603" s="17" t="str">
        <f>IF(ISNUMBER(SEARCH("1",VLOOKUP(A603, [1]!Table9[#All], 4, FALSE))), "Yes", "No")</f>
        <v>No</v>
      </c>
      <c r="E603" s="16" t="str">
        <f>VLOOKUP(A603, [1]!Table9[#All], 3, FALSE)</f>
        <v>Bird</v>
      </c>
      <c r="F603" s="15" t="str">
        <f>VLOOKUP(A603, [1]!Table9[#All], 26, FALSE)</f>
        <v>Formula</v>
      </c>
      <c r="G603" s="15" t="str">
        <f>IF(D603="No", "--",VLOOKUP(A603, [1]!Table9[#All], 25, FALSE))</f>
        <v>--</v>
      </c>
      <c r="H603" s="14" t="str">
        <f>IF(D603="No", "Not discussed on USFS. ", VLOOKUP(A603, [1]!Table9[#All], 24, FALSE))</f>
        <v xml:space="preserve">Not discussed on USFS. </v>
      </c>
      <c r="I603" s="14" t="str">
        <f>IF(NOT(ISBLANK(#REF!)),  "Pre-activity Survey Required", "")</f>
        <v>Pre-activity Survey Required</v>
      </c>
      <c r="J603" s="13" t="str">
        <f>IF(D603="No", "Not discussed on USFS. ", _xlfn.CONCAT(A603, " (", VLOOKUP(A603, [1]!Table9[#All], 11, FALSE), "; Habitat description: ", C603, ") - Within 1-mi of a CNDDB/SCE/USFS occurrence record (", VLOOKUP(A603, [1]!Table9[#All], 34, FALSE), "). " ))</f>
        <v xml:space="preserve">Not discussed on USFS. </v>
      </c>
      <c r="K603" s="10" t="str">
        <f>IF(D603="No", "-- ", VLOOKUP(A603, [1]!Table9[#All], 35, FALSE))</f>
        <v xml:space="preserve">-- </v>
      </c>
      <c r="L603" s="12" t="str">
        <f>IF(D603="No", "--", VLOOKUP(A603, [1]!Table9[#All], 28, FALSE))</f>
        <v>--</v>
      </c>
      <c r="M603" s="11" t="str">
        <f>IF(D603="No", "Not discussed on USFS. ", _xlfn.CONCAT(A603, " (", VLOOKUP(A603, [1]!Table9[#All], 11, FALSE), "; Habitat description: ", C603, ") - Within 1-mi of a CNDDB/SCE/USFS occurrence record (", VLOOKUP(A603, [1]!Table9[#All], 27, FALSE), "). " ))</f>
        <v xml:space="preserve">Not discussed on USFS. </v>
      </c>
      <c r="N603" s="10" t="str">
        <f>IF(D603="No", "-- ", VLOOKUP(A603, [1]!Table9[#All], 29, FALSE))</f>
        <v xml:space="preserve">-- </v>
      </c>
      <c r="O603" s="10" t="str">
        <f>IF(D603="No", "--", VLOOKUP(A603, [1]!Table9[#All], 30, FALSE))</f>
        <v>--</v>
      </c>
      <c r="P603" s="7" t="str">
        <f>IF(D603="No", "Not discussed on USFS. ", IF(VLOOKUP(A603, [1]!Table9[#All], 31, FALSE)="--", "--",  _xlfn.CONCAT(A603, " (", VLOOKUP(A603, [1]!Table9[#All], 11, FALSE), "; Habitat description: ", C603, ") - Within 1-mi of a CNDDB/SCE/USFS occurrence record (", VLOOKUP(A603, [1]!Table9[#All], 31, FALSE), "). " )))</f>
        <v xml:space="preserve">Not discussed on USFS. </v>
      </c>
      <c r="Q603" s="6" t="str">
        <f>IF(D603="No", "Not discussed on USFS. ", IF(VLOOKUP(A603, [1]!Table9[#All], 31, FALSE)="--", "--",  VLOOKUP(A603, [1]!Table9[#All], 32, FALSE)))</f>
        <v xml:space="preserve">Not discussed on USFS. </v>
      </c>
      <c r="R603" s="6" t="str">
        <f>IF(D603="No", "Not discussed on USFS. ", IF(VLOOKUP(A603, [1]!Table9[#All], 31, FALSE)="--", "--", VLOOKUP(A603, [1]!Table9[#All], 33, FALSE)))</f>
        <v xml:space="preserve">Not discussed on USFS. </v>
      </c>
      <c r="S603" s="9" t="s">
        <v>2</v>
      </c>
      <c r="T603" s="8" t="s">
        <v>2</v>
      </c>
      <c r="U603" s="8" t="s">
        <v>2</v>
      </c>
      <c r="V603" s="7" t="s">
        <v>2</v>
      </c>
      <c r="W603" s="6" t="s">
        <v>2</v>
      </c>
      <c r="X603" s="6" t="s">
        <v>2</v>
      </c>
    </row>
    <row r="604" spans="1:24" ht="48" x14ac:dyDescent="0.2">
      <c r="A604" s="20" t="s">
        <v>1772</v>
      </c>
      <c r="B604" s="20" t="str">
        <f>VLOOKUP(A604, [1]!Table9[#All], 2, FALSE)</f>
        <v>Utricularia intermedia</v>
      </c>
      <c r="C604" s="18" t="str">
        <f>VLOOKUP(A604, [1]!Table9[#All], 13, FALSE)</f>
        <v>bogs, lakes, ponds</v>
      </c>
      <c r="D604" s="17" t="str">
        <f>IF(ISNUMBER(SEARCH("1",VLOOKUP(A604, [1]!Table9[#All], 4, FALSE))), "Yes", "No")</f>
        <v>No</v>
      </c>
      <c r="E604" s="16" t="str">
        <f>VLOOKUP(A604, [1]!Table9[#All], 3, FALSE)</f>
        <v>Plant</v>
      </c>
      <c r="F604" s="15" t="str">
        <f>VLOOKUP(A604, [1]!Table9[#All], 26, FALSE)</f>
        <v>Formula</v>
      </c>
      <c r="G604" s="15" t="str">
        <f>IF(D604="No", "--",VLOOKUP(A604, [1]!Table9[#All], 25, FALSE))</f>
        <v>--</v>
      </c>
      <c r="H604" s="14" t="str">
        <f>IF(D604="No", "Not discussed on USFS. ", VLOOKUP(A604, [1]!Table9[#All], 24, FALSE))</f>
        <v xml:space="preserve">Not discussed on USFS. </v>
      </c>
      <c r="I604" s="14" t="str">
        <f>IF(NOT(ISBLANK(#REF!)),  "Pre-activity Survey Required", "")</f>
        <v>Pre-activity Survey Required</v>
      </c>
      <c r="J604" s="13" t="str">
        <f>IF(D604="No", "Not discussed on USFS. ", _xlfn.CONCAT(A604, " (", VLOOKUP(A604, [1]!Table9[#All], 11, FALSE), "; Habitat description: ", C604, ") - Within 1-mi of a CNDDB/SCE/USFS occurrence record (", VLOOKUP(A604, [1]!Table9[#All], 34, FALSE), "). " ))</f>
        <v xml:space="preserve">Not discussed on USFS. </v>
      </c>
      <c r="K604" s="10" t="str">
        <f>IF(D604="No", "-- ", VLOOKUP(A604, [1]!Table9[#All], 35, FALSE))</f>
        <v xml:space="preserve">-- </v>
      </c>
      <c r="L604" s="12" t="str">
        <f>IF(D604="No", "--", VLOOKUP(A604, [1]!Table9[#All], 28, FALSE))</f>
        <v>--</v>
      </c>
      <c r="M604" s="11" t="str">
        <f>IF(D604="No", "Not discussed on USFS. ", _xlfn.CONCAT(A604, " (", VLOOKUP(A604, [1]!Table9[#All], 11, FALSE), "; Habitat description: ", C604, ") - Within 1-mi of a CNDDB/SCE/USFS occurrence record (", VLOOKUP(A604, [1]!Table9[#All], 27, FALSE), "). " ))</f>
        <v xml:space="preserve">Not discussed on USFS. </v>
      </c>
      <c r="N604" s="10" t="str">
        <f>IF(D604="No", "-- ", VLOOKUP(A604, [1]!Table9[#All], 29, FALSE))</f>
        <v xml:space="preserve">-- </v>
      </c>
      <c r="O604" s="10" t="str">
        <f>IF(D604="No", "--", VLOOKUP(A604, [1]!Table9[#All], 30, FALSE))</f>
        <v>--</v>
      </c>
      <c r="P604" s="7" t="str">
        <f>IF(D604="No", "Not discussed on USFS. ", IF(VLOOKUP(A604, [1]!Table9[#All], 31, FALSE)="--", "--",  _xlfn.CONCAT(A604, " (", VLOOKUP(A604, [1]!Table9[#All], 11, FALSE), "; Habitat description: ", C604, ") - Within 1-mi of a CNDDB/SCE/USFS occurrence record (", VLOOKUP(A604, [1]!Table9[#All], 31, FALSE), "). " )))</f>
        <v xml:space="preserve">Not discussed on USFS. </v>
      </c>
      <c r="Q604" s="6" t="str">
        <f>IF(D604="No", "Not discussed on USFS. ", IF(VLOOKUP(A604, [1]!Table9[#All], 31, FALSE)="--", "--",  VLOOKUP(A604, [1]!Table9[#All], 32, FALSE)))</f>
        <v xml:space="preserve">Not discussed on USFS. </v>
      </c>
      <c r="R604" s="6" t="str">
        <f>IF(D604="No", "Not discussed on USFS. ", IF(VLOOKUP(A604, [1]!Table9[#All], 31, FALSE)="--", "--", VLOOKUP(A604, [1]!Table9[#All], 33, FALSE)))</f>
        <v xml:space="preserve">Not discussed on USFS. </v>
      </c>
      <c r="S604" s="9" t="s">
        <v>2</v>
      </c>
      <c r="T604" s="8" t="s">
        <v>2</v>
      </c>
      <c r="U604" s="8" t="s">
        <v>2</v>
      </c>
      <c r="V604" s="7" t="s">
        <v>2</v>
      </c>
      <c r="W604" s="6" t="s">
        <v>2</v>
      </c>
      <c r="X604" s="6" t="s">
        <v>2</v>
      </c>
    </row>
    <row r="605" spans="1:24" ht="48" x14ac:dyDescent="0.2">
      <c r="A605" s="20" t="s">
        <v>1771</v>
      </c>
      <c r="B605" s="20" t="str">
        <f>VLOOKUP(A605, [1]!Table9[#All], 2, FALSE)</f>
        <v>Euphorbia platysperma</v>
      </c>
      <c r="C605" s="18" t="str">
        <f>VLOOKUP(A605, [1]!Table9[#All], 13, FALSE)</f>
        <v>sandy soil</v>
      </c>
      <c r="D605" s="17" t="str">
        <f>IF(ISNUMBER(SEARCH("1",VLOOKUP(A605, [1]!Table9[#All], 4, FALSE))), "Yes", "No")</f>
        <v>No</v>
      </c>
      <c r="E605" s="16" t="str">
        <f>VLOOKUP(A605, [1]!Table9[#All], 3, FALSE)</f>
        <v>Plant</v>
      </c>
      <c r="F605" s="15" t="str">
        <f>VLOOKUP(A605, [1]!Table9[#All], 26, FALSE)</f>
        <v>Formula</v>
      </c>
      <c r="G605" s="15" t="str">
        <f>IF(D605="No", "--",VLOOKUP(A605, [1]!Table9[#All], 25, FALSE))</f>
        <v>--</v>
      </c>
      <c r="H605" s="14" t="str">
        <f>IF(D605="No", "Not discussed on USFS. ", VLOOKUP(A605, [1]!Table9[#All], 24, FALSE))</f>
        <v xml:space="preserve">Not discussed on USFS. </v>
      </c>
      <c r="I605" s="14" t="str">
        <f>IF(NOT(ISBLANK(#REF!)),  "Pre-activity Survey Required", "")</f>
        <v>Pre-activity Survey Required</v>
      </c>
      <c r="J605" s="13" t="str">
        <f>IF(D605="No", "Not discussed on USFS. ", _xlfn.CONCAT(A605, " (", VLOOKUP(A605, [1]!Table9[#All], 11, FALSE), "; Habitat description: ", C605, ") - Within 1-mi of a CNDDB/SCE/USFS occurrence record (", VLOOKUP(A605, [1]!Table9[#All], 34, FALSE), "). " ))</f>
        <v xml:space="preserve">Not discussed on USFS. </v>
      </c>
      <c r="K605" s="10" t="str">
        <f>IF(D605="No", "-- ", VLOOKUP(A605, [1]!Table9[#All], 35, FALSE))</f>
        <v xml:space="preserve">-- </v>
      </c>
      <c r="L605" s="12" t="str">
        <f>IF(D605="No", "--", VLOOKUP(A605, [1]!Table9[#All], 28, FALSE))</f>
        <v>--</v>
      </c>
      <c r="M605" s="11" t="str">
        <f>IF(D605="No", "Not discussed on USFS. ", _xlfn.CONCAT(A605, " (", VLOOKUP(A605, [1]!Table9[#All], 11, FALSE), "; Habitat description: ", C605, ") - Within 1-mi of a CNDDB/SCE/USFS occurrence record (", VLOOKUP(A605, [1]!Table9[#All], 27, FALSE), "). " ))</f>
        <v xml:space="preserve">Not discussed on USFS. </v>
      </c>
      <c r="N605" s="10" t="str">
        <f>IF(D605="No", "-- ", VLOOKUP(A605, [1]!Table9[#All], 29, FALSE))</f>
        <v xml:space="preserve">-- </v>
      </c>
      <c r="O605" s="10" t="str">
        <f>IF(D605="No", "--", VLOOKUP(A605, [1]!Table9[#All], 30, FALSE))</f>
        <v>--</v>
      </c>
      <c r="P605" s="7" t="str">
        <f>IF(D605="No", "Not discussed on USFS. ", IF(VLOOKUP(A605, [1]!Table9[#All], 31, FALSE)="--", "--",  _xlfn.CONCAT(A605, " (", VLOOKUP(A605, [1]!Table9[#All], 11, FALSE), "; Habitat description: ", C605, ") - Within 1-mi of a CNDDB/SCE/USFS occurrence record (", VLOOKUP(A605, [1]!Table9[#All], 31, FALSE), "). " )))</f>
        <v xml:space="preserve">Not discussed on USFS. </v>
      </c>
      <c r="Q605" s="6" t="str">
        <f>IF(D605="No", "Not discussed on USFS. ", IF(VLOOKUP(A605, [1]!Table9[#All], 31, FALSE)="--", "--",  VLOOKUP(A605, [1]!Table9[#All], 32, FALSE)))</f>
        <v xml:space="preserve">Not discussed on USFS. </v>
      </c>
      <c r="R605" s="6" t="str">
        <f>IF(D605="No", "Not discussed on USFS. ", IF(VLOOKUP(A605, [1]!Table9[#All], 31, FALSE)="--", "--", VLOOKUP(A605, [1]!Table9[#All], 33, FALSE)))</f>
        <v xml:space="preserve">Not discussed on USFS. </v>
      </c>
      <c r="S605" s="9" t="s">
        <v>2</v>
      </c>
      <c r="T605" s="8" t="s">
        <v>2</v>
      </c>
      <c r="U605" s="8" t="s">
        <v>2</v>
      </c>
      <c r="V605" s="7" t="s">
        <v>2</v>
      </c>
      <c r="W605" s="6" t="s">
        <v>2</v>
      </c>
      <c r="X605" s="6" t="s">
        <v>2</v>
      </c>
    </row>
    <row r="606" spans="1:24" ht="192" x14ac:dyDescent="0.2">
      <c r="A606" s="20" t="s">
        <v>1770</v>
      </c>
      <c r="B606" s="20" t="str">
        <f>VLOOKUP(A606, [1]!Table9[#All], 2, FALSE)</f>
        <v>Phrynosoma mcallii</v>
      </c>
      <c r="C606" s="18" t="str">
        <f>VLOOKUP(A606, [1]!Table9[#All], 13, FALSE)</f>
        <v>sandy desert hardpan or gravel flats with scattered sparse vegetation of low species diversity; most common in areas with a high density of harvester ants and fine windblown sand, but rarely occurs on dunes</v>
      </c>
      <c r="D606" s="17" t="str">
        <f>IF(ISNUMBER(SEARCH("1",VLOOKUP(A606, [1]!Table9[#All], 4, FALSE))), "Yes", "No")</f>
        <v>No</v>
      </c>
      <c r="E606" s="16" t="str">
        <f>VLOOKUP(A606, [1]!Table9[#All], 3, FALSE)</f>
        <v>Reptile</v>
      </c>
      <c r="F606" s="15" t="str">
        <f>VLOOKUP(A606, [1]!Table9[#All], 26, FALSE)</f>
        <v>Formula</v>
      </c>
      <c r="G606" s="15" t="str">
        <f>IF(D606="No", "--",VLOOKUP(A606, [1]!Table9[#All], 25, FALSE))</f>
        <v>--</v>
      </c>
      <c r="H606" s="14" t="str">
        <f>IF(D606="No", "Not discussed on USFS. ", VLOOKUP(A606, [1]!Table9[#All], 24, FALSE))</f>
        <v xml:space="preserve">Not discussed on USFS. </v>
      </c>
      <c r="I606" s="14" t="str">
        <f>IF(NOT(ISBLANK(#REF!)),  "Pre-activity Survey Required", "")</f>
        <v>Pre-activity Survey Required</v>
      </c>
      <c r="J606" s="13" t="str">
        <f>IF(D606="No", "Not discussed on USFS. ", _xlfn.CONCAT(A606, " (", VLOOKUP(A606, [1]!Table9[#All], 11, FALSE), "; Habitat description: ", C606, ") - Within 1-mi of a CNDDB/SCE/USFS occurrence record (", VLOOKUP(A606, [1]!Table9[#All], 34, FALSE), "). " ))</f>
        <v xml:space="preserve">Not discussed on USFS. </v>
      </c>
      <c r="K606" s="10" t="str">
        <f>IF(D606="No", "-- ", VLOOKUP(A606, [1]!Table9[#All], 35, FALSE))</f>
        <v xml:space="preserve">-- </v>
      </c>
      <c r="L606" s="12" t="str">
        <f>IF(D606="No", "--", VLOOKUP(A606, [1]!Table9[#All], 28, FALSE))</f>
        <v>--</v>
      </c>
      <c r="M606" s="11" t="str">
        <f>IF(D606="No", "Not discussed on USFS. ", _xlfn.CONCAT(A606, " (", VLOOKUP(A606, [1]!Table9[#All], 11, FALSE), "; Habitat description: ", C606, ") - Within 1-mi of a CNDDB/SCE/USFS occurrence record (", VLOOKUP(A606, [1]!Table9[#All], 27, FALSE), "). " ))</f>
        <v xml:space="preserve">Not discussed on USFS. </v>
      </c>
      <c r="N606" s="10" t="str">
        <f>IF(D606="No", "-- ", VLOOKUP(A606, [1]!Table9[#All], 29, FALSE))</f>
        <v xml:space="preserve">-- </v>
      </c>
      <c r="O606" s="10" t="str">
        <f>IF(D606="No", "--", VLOOKUP(A606, [1]!Table9[#All], 30, FALSE))</f>
        <v>--</v>
      </c>
      <c r="P606" s="7" t="str">
        <f>IF(D606="No", "Not discussed on USFS. ", IF(VLOOKUP(A606, [1]!Table9[#All], 31, FALSE)="--", "--",  _xlfn.CONCAT(A606, " (", VLOOKUP(A606, [1]!Table9[#All], 11, FALSE), "; Habitat description: ", C606, ") - Within 1-mi of a CNDDB/SCE/USFS occurrence record (", VLOOKUP(A606, [1]!Table9[#All], 31, FALSE), "). " )))</f>
        <v xml:space="preserve">Not discussed on USFS. </v>
      </c>
      <c r="Q606" s="6" t="str">
        <f>IF(D606="No", "Not discussed on USFS. ", IF(VLOOKUP(A606, [1]!Table9[#All], 31, FALSE)="--", "--",  VLOOKUP(A606, [1]!Table9[#All], 32, FALSE)))</f>
        <v xml:space="preserve">Not discussed on USFS. </v>
      </c>
      <c r="R606" s="6" t="str">
        <f>IF(D606="No", "Not discussed on USFS. ", IF(VLOOKUP(A606, [1]!Table9[#All], 31, FALSE)="--", "--", VLOOKUP(A606, [1]!Table9[#All], 33, FALSE)))</f>
        <v xml:space="preserve">Not discussed on USFS. </v>
      </c>
      <c r="S606" s="9" t="s">
        <v>2</v>
      </c>
      <c r="T606" s="8" t="s">
        <v>2</v>
      </c>
      <c r="U606" s="8" t="s">
        <v>2</v>
      </c>
      <c r="V606" s="7" t="s">
        <v>2</v>
      </c>
      <c r="W606" s="6" t="s">
        <v>2</v>
      </c>
      <c r="X606" s="6" t="s">
        <v>2</v>
      </c>
    </row>
    <row r="607" spans="1:24" ht="48" x14ac:dyDescent="0.2">
      <c r="A607" s="20" t="s">
        <v>1769</v>
      </c>
      <c r="B607" s="20" t="str">
        <f>VLOOKUP(A607, [1]!Table9[#All], 2, FALSE)</f>
        <v>Pohlia flexuosa</v>
      </c>
      <c r="C607" s="18" t="str">
        <f>VLOOKUP(A607, [1]!Table9[#All], 13, FALSE)</f>
        <v>sandy disturbed soil, stream banks</v>
      </c>
      <c r="D607" s="17" t="str">
        <f>IF(ISNUMBER(SEARCH("1",VLOOKUP(A607, [1]!Table9[#All], 4, FALSE))), "Yes", "No")</f>
        <v>No</v>
      </c>
      <c r="E607" s="16" t="str">
        <f>VLOOKUP(A607, [1]!Table9[#All], 3, FALSE)</f>
        <v>Plant</v>
      </c>
      <c r="F607" s="15" t="str">
        <f>VLOOKUP(A607, [1]!Table9[#All], 26, FALSE)</f>
        <v>Formula</v>
      </c>
      <c r="G607" s="15" t="str">
        <f>IF(D607="No", "--",VLOOKUP(A607, [1]!Table9[#All], 25, FALSE))</f>
        <v>--</v>
      </c>
      <c r="H607" s="14" t="str">
        <f>IF(D607="No", "Not discussed on USFS. ", VLOOKUP(A607, [1]!Table9[#All], 24, FALSE))</f>
        <v xml:space="preserve">Not discussed on USFS. </v>
      </c>
      <c r="I607" s="14" t="str">
        <f>IF(NOT(ISBLANK(#REF!)),  "Pre-activity Survey Required", "")</f>
        <v>Pre-activity Survey Required</v>
      </c>
      <c r="J607" s="13" t="str">
        <f>IF(D607="No", "Not discussed on USFS. ", _xlfn.CONCAT(A607, " (", VLOOKUP(A607, [1]!Table9[#All], 11, FALSE), "; Habitat description: ", C607, ") - Within 1-mi of a CNDDB/SCE/USFS occurrence record (", VLOOKUP(A607, [1]!Table9[#All], 34, FALSE), "). " ))</f>
        <v xml:space="preserve">Not discussed on USFS. </v>
      </c>
      <c r="K607" s="10" t="str">
        <f>IF(D607="No", "-- ", VLOOKUP(A607, [1]!Table9[#All], 35, FALSE))</f>
        <v xml:space="preserve">-- </v>
      </c>
      <c r="L607" s="12" t="str">
        <f>IF(D607="No", "--", VLOOKUP(A607, [1]!Table9[#All], 28, FALSE))</f>
        <v>--</v>
      </c>
      <c r="M607" s="11" t="str">
        <f>IF(D607="No", "Not discussed on USFS. ", _xlfn.CONCAT(A607, " (", VLOOKUP(A607, [1]!Table9[#All], 11, FALSE), "; Habitat description: ", C607, ") - Within 1-mi of a CNDDB/SCE/USFS occurrence record (", VLOOKUP(A607, [1]!Table9[#All], 27, FALSE), "). " ))</f>
        <v xml:space="preserve">Not discussed on USFS. </v>
      </c>
      <c r="N607" s="10" t="str">
        <f>IF(D607="No", "-- ", VLOOKUP(A607, [1]!Table9[#All], 29, FALSE))</f>
        <v xml:space="preserve">-- </v>
      </c>
      <c r="O607" s="10" t="str">
        <f>IF(D607="No", "--", VLOOKUP(A607, [1]!Table9[#All], 30, FALSE))</f>
        <v>--</v>
      </c>
      <c r="P607" s="7" t="str">
        <f>IF(D607="No", "Not discussed on USFS. ", IF(VLOOKUP(A607, [1]!Table9[#All], 31, FALSE)="--", "--",  _xlfn.CONCAT(A607, " (", VLOOKUP(A607, [1]!Table9[#All], 11, FALSE), "; Habitat description: ", C607, ") - Within 1-mi of a CNDDB/SCE/USFS occurrence record (", VLOOKUP(A607, [1]!Table9[#All], 31, FALSE), "). " )))</f>
        <v xml:space="preserve">Not discussed on USFS. </v>
      </c>
      <c r="Q607" s="6" t="str">
        <f>IF(D607="No", "Not discussed on USFS. ", IF(VLOOKUP(A607, [1]!Table9[#All], 31, FALSE)="--", "--",  VLOOKUP(A607, [1]!Table9[#All], 32, FALSE)))</f>
        <v xml:space="preserve">Not discussed on USFS. </v>
      </c>
      <c r="R607" s="6" t="str">
        <f>IF(D607="No", "Not discussed on USFS. ", IF(VLOOKUP(A607, [1]!Table9[#All], 31, FALSE)="--", "--", VLOOKUP(A607, [1]!Table9[#All], 33, FALSE)))</f>
        <v xml:space="preserve">Not discussed on USFS. </v>
      </c>
      <c r="S607" s="9" t="s">
        <v>2</v>
      </c>
      <c r="T607" s="8" t="s">
        <v>2</v>
      </c>
      <c r="U607" s="8" t="s">
        <v>2</v>
      </c>
      <c r="V607" s="7" t="s">
        <v>2</v>
      </c>
      <c r="W607" s="6" t="s">
        <v>2</v>
      </c>
      <c r="X607" s="6" t="s">
        <v>2</v>
      </c>
    </row>
    <row r="608" spans="1:24" ht="156" x14ac:dyDescent="0.2">
      <c r="A608" s="20" t="s">
        <v>1768</v>
      </c>
      <c r="B608" s="20" t="str">
        <f>VLOOKUP(A608, [1]!Table9[#All], 2, FALSE)</f>
        <v>Monardella follettii</v>
      </c>
      <c r="C608" s="18" t="str">
        <f>VLOOKUP(A608, [1]!Table9[#All], 13, FALSE)</f>
        <v>forest, open, rocky slopes, roadcuts</v>
      </c>
      <c r="D608" s="17" t="str">
        <f>IF(ISNUMBER(SEARCH("1",VLOOKUP(A608, [1]!Table9[#All], 4, FALSE))), "Yes", "No")</f>
        <v>Yes</v>
      </c>
      <c r="E608" s="16" t="str">
        <f>VLOOKUP(A608, [1]!Table9[#All], 3, FALSE)</f>
        <v>Plant</v>
      </c>
      <c r="F608" s="15" t="str">
        <f>VLOOKUP(A608, [1]!Table9[#All], 26, FALSE)</f>
        <v>Formula</v>
      </c>
      <c r="G608" s="15" t="str">
        <f>IF(D608="No", "--",VLOOKUP(A608, [1]!Table9[#All], 25, FALSE))</f>
        <v>Work area</v>
      </c>
      <c r="H608" s="14" t="str">
        <f>IF(D608="No", "Not discussed on USFS. ", VLOOKUP(A608, [1]!Table9[#All], 24, FALSE))</f>
        <v>--</v>
      </c>
      <c r="I608" s="14" t="str">
        <f>IF(NOT(ISBLANK(#REF!)),  "Pre-activity Survey Required", "")</f>
        <v>Pre-activity Survey Required</v>
      </c>
      <c r="J608" s="13" t="str">
        <f>IF(D608="No", "Not discussed on USFS. ", _xlfn.CONCAT(A608, " (", VLOOKUP(A608, [1]!Table9[#All], 11, FALSE), "; Habitat description: ", C608, ") - Within 1-mi of a CNDDB/SCE/USFS occurrence record (", VLOOKUP(A608, [1]!Table9[#All], 34, FALSE), "). " ))</f>
        <v xml:space="preserve">Follett's monardella (FSS; CRPR 1B.2, Blooming Period: Jun - Sep; Habitat description: forest, open, rocky slopes, roadcuts) - Within 1-mi of a CNDDB/SCE/USFS occurrence record (unsuitable habitat). </v>
      </c>
      <c r="K608" s="10" t="str">
        <f>IF(D608="No", "-- ", VLOOKUP(A608, [1]!Table9[#All], 35, FALSE))</f>
        <v>Standard OMP BMPs.</v>
      </c>
      <c r="L608" s="12" t="str">
        <f>IF(D608="No", "--", VLOOKUP(A608, [1]!Table9[#All], 28, FALSE))</f>
        <v>IIB</v>
      </c>
      <c r="M608" s="11" t="str">
        <f>IF(D608="No", "Not discussed on USFS. ", _xlfn.CONCAT(A608, " (", VLOOKUP(A608, [1]!Table9[#All], 11, FALSE), "; Habitat description: ", C608, ") - Within 1-mi of a CNDDB/SCE/USFS occurrence record (", VLOOKUP(A608, [1]!Table9[#All], 27, FALSE), "). " ))</f>
        <v xml:space="preserve">Follett's monardella (FSS; CRPR 1B.2, Blooming Period: Jun - Sep; Habitat description: forest, open, rocky slopes, roadcuts) - Within 1-mi of a CNDDB/SCE/USFS occurrence record (habitat present). </v>
      </c>
      <c r="N608" s="10" t="str">
        <f>IF(D608="No", "-- ", VLOOKUP(A608, [1]!Table9[#All], 29, FALSE))</f>
        <v xml:space="preserve">BE BMP Plant-1(a)(c-d); 
General Measures and Standard OMP BMPs. </v>
      </c>
      <c r="O608" s="10" t="str">
        <f>IF(D608="No", "--", VLOOKUP(A608, [1]!Table9[#All], 30, FALSE))</f>
        <v xml:space="preserve">Pre-Activity Survey (Follett's monardella): A biological survey is required. 
FSS Plant Avoidance (Follett's monardella): If Follett's monardella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08" s="7" t="str">
        <f>IF(D608="No", "Not discussed on USFS. ", IF(VLOOKUP(A608, [1]!Table9[#All], 31, FALSE)="--", "--",  _xlfn.CONCAT(A608, " (", VLOOKUP(A608, [1]!Table9[#All], 11, FALSE), "; Habitat description: ", C608, ") - Within 1-mi of a CNDDB/SCE/USFS occurrence record (", VLOOKUP(A608, [1]!Table9[#All], 31, FALSE), "). " )))</f>
        <v>--</v>
      </c>
      <c r="Q608" s="6" t="str">
        <f>IF(D608="No", "Not discussed on USFS. ", IF(VLOOKUP(A608, [1]!Table9[#All], 31, FALSE)="--", "--",  VLOOKUP(A608, [1]!Table9[#All], 32, FALSE)))</f>
        <v>--</v>
      </c>
      <c r="R608" s="6" t="str">
        <f>IF(D608="No", "Not discussed on USFS. ", IF(VLOOKUP(A608, [1]!Table9[#All], 31, FALSE)="--", "--", VLOOKUP(A608, [1]!Table9[#All], 33, FALSE)))</f>
        <v>--</v>
      </c>
      <c r="S608" s="9" t="s">
        <v>2</v>
      </c>
      <c r="T608" s="8" t="s">
        <v>2</v>
      </c>
      <c r="U608" s="8" t="s">
        <v>2</v>
      </c>
      <c r="V608" s="7" t="s">
        <v>2</v>
      </c>
      <c r="W608" s="6" t="s">
        <v>2</v>
      </c>
      <c r="X608" s="6" t="s">
        <v>2</v>
      </c>
    </row>
    <row r="609" spans="1:24" ht="208" x14ac:dyDescent="0.2">
      <c r="A609" s="20" t="s">
        <v>1767</v>
      </c>
      <c r="B609" s="20" t="str">
        <f>VLOOKUP(A609, [1]!Table9[#All], 2, FALSE)</f>
        <v>Rana boylii</v>
      </c>
      <c r="C609" s="18" t="str">
        <f>VLOOKUP(A609, [1]!Table9[#All], 13, FALSE)</f>
        <v>rocky streams, rivers with sunny banks, or pools/marshes, or upland forests, chaparral, and woodlands within 165-ft</v>
      </c>
      <c r="D609" s="17" t="str">
        <f>IF(ISNUMBER(SEARCH("1",VLOOKUP(A609, [1]!Table9[#All], 4, FALSE))), "Yes", "No")</f>
        <v>Yes</v>
      </c>
      <c r="E609" s="16" t="str">
        <f>VLOOKUP(A609, [1]!Table9[#All], 3, FALSE)</f>
        <v>Amphibian</v>
      </c>
      <c r="F609" s="15" t="str">
        <f>VLOOKUP(A609, [1]!Table9[#All], 26, FALSE)</f>
        <v>Formula</v>
      </c>
      <c r="G609" s="15" t="str">
        <f>IF(D609="No", "--",VLOOKUP(A609, [1]!Table9[#All], 25, FALSE))</f>
        <v>Work area</v>
      </c>
      <c r="H609" s="14" t="str">
        <f>IF(D609="No", "Not discussed on USFS. ", VLOOKUP(A609, [1]!Table9[#All], 24, FALSE))</f>
        <v xml:space="preserve">No need to mention FYLF Occurrence Records, and no need to mention if work is within a Critical Aquatic Refuge (CAR). Only discuss USFS Mapped Habitat Layers. 
Refer to the Layers as USFS Mapped Occupied Habitat and USFS Mapped Suitable Habitat. In AGOL, the Layers are called "Occupied" and "Occupied Unknown." Occupied Unknown = Suitable.  
No need to review aerial imagery or site photographs for a desktop habitat assessment. Always assume suitable habitat is present in the SNF Habitat Layers and apply the appropriate RPMs. </v>
      </c>
      <c r="I609" s="14" t="str">
        <f>IF(NOT(ISBLANK(#REF!)),  "Pre-activity Survey Required", "")</f>
        <v>Pre-activity Survey Required</v>
      </c>
      <c r="J609" s="13" t="s">
        <v>2</v>
      </c>
      <c r="K609" s="10" t="str">
        <f>IF(D609="No", "-- ", VLOOKUP(A609, [1]!Table9[#All], 35, FALSE))</f>
        <v>Standard OMP BMPs.</v>
      </c>
      <c r="L609" s="12" t="str">
        <f>IF(D609="No", "--", VLOOKUP(A609, [1]!Table9[#All], 28, FALSE))</f>
        <v>IIB</v>
      </c>
      <c r="M609" s="11" t="s">
        <v>1766</v>
      </c>
      <c r="N609" s="10" t="str">
        <f>IF(D609="No", "-- ", VLOOKUP(A609, [1]!Table9[#All], 29, FALSE))</f>
        <v xml:space="preserve">Biological Monitor (FYLF); 
Weather-dependent Limitation (FYLF); 
General Measures and Standard OMP BMPs. </v>
      </c>
      <c r="O609" s="10" t="str">
        <f>IF(D609="No", "--", VLOOKUP(A609, [1]!Table9[#All], 30, FALSE))</f>
        <v>Biological Monitor (FYLF): A biological monitor is required to survey the workspace and be present as needed. In addition, tailboard with the biological monitor is required prior to ground or vegetation disturbing activities. Any flagging used must be removed after work is completed. 
Weather-dependent Limitation (yellow-legged frog): Work shall be conducted only in daylight and during dry conditions. No work will occur within 24 hours of a 0.25-inch or greater rain event. If there is a 70 percent of higher forecasted rain event of 0.25 inches or more, activities will be postponed until site conditions are dry enough to avoid potential impacts to yellow-legged frog. 
General Measures and Standard OMP BMPs apply.</v>
      </c>
      <c r="P609" s="7" t="s">
        <v>1765</v>
      </c>
      <c r="Q609" s="6" t="str">
        <f>IF(D609="No", "Not discussed on USFS. ", IF(VLOOKUP(A609, [1]!Table9[#All], 31, FALSE)="--", "--",  VLOOKUP(A609, [1]!Table9[#All], 32, FALSE)))</f>
        <v xml:space="preserve">Biological Pre-activity Survey (FYLF); 
General Measures and Standard OMP BMPs. </v>
      </c>
      <c r="R609" s="6" t="str">
        <f>IF(D609="No", "Not discussed on USFS. ", IF(VLOOKUP(A609, [1]!Table9[#All], 31, FALSE)="--", "--", VLOOKUP(A609, [1]!Table9[#All], 33, FALSE)))</f>
        <v xml:space="preserve">Biological Pre-activity Survey (FYLF): A biological survey is required.  
General Measures and Standard OMP BMPs. </v>
      </c>
      <c r="S609" s="9" t="s">
        <v>2</v>
      </c>
      <c r="T609" s="8" t="s">
        <v>2</v>
      </c>
      <c r="U609" s="8" t="s">
        <v>2</v>
      </c>
      <c r="V609" s="7" t="s">
        <v>2</v>
      </c>
      <c r="W609" s="6" t="s">
        <v>2</v>
      </c>
      <c r="X609" s="6" t="s">
        <v>2</v>
      </c>
    </row>
    <row r="610" spans="1:24" ht="48" x14ac:dyDescent="0.2">
      <c r="A610" s="20" t="s">
        <v>1764</v>
      </c>
      <c r="B610" s="20" t="str">
        <f>VLOOKUP(A610, [1]!Table9[#All], 2, FALSE)</f>
        <v>Eriogonum bifurcatum</v>
      </c>
      <c r="C610" s="18" t="str">
        <f>VLOOKUP(A610, [1]!Table9[#All], 13, FALSE)</f>
        <v>sand</v>
      </c>
      <c r="D610" s="17" t="str">
        <f>IF(ISNUMBER(SEARCH("1",VLOOKUP(A610, [1]!Table9[#All], 4, FALSE))), "Yes", "No")</f>
        <v>No</v>
      </c>
      <c r="E610" s="16" t="str">
        <f>VLOOKUP(A610, [1]!Table9[#All], 3, FALSE)</f>
        <v>Plant</v>
      </c>
      <c r="F610" s="15" t="str">
        <f>VLOOKUP(A610, [1]!Table9[#All], 26, FALSE)</f>
        <v>Formula</v>
      </c>
      <c r="G610" s="15" t="str">
        <f>IF(D610="No", "--",VLOOKUP(A610, [1]!Table9[#All], 25, FALSE))</f>
        <v>--</v>
      </c>
      <c r="H610" s="14" t="str">
        <f>IF(D610="No", "Not discussed on USFS. ", VLOOKUP(A610, [1]!Table9[#All], 24, FALSE))</f>
        <v xml:space="preserve">Not discussed on USFS. </v>
      </c>
      <c r="I610" s="14" t="str">
        <f>IF(NOT(ISBLANK(#REF!)),  "Pre-activity Survey Required", "")</f>
        <v>Pre-activity Survey Required</v>
      </c>
      <c r="J610" s="13" t="str">
        <f>IF(D610="No", "Not discussed on USFS. ", _xlfn.CONCAT(A610, " (", VLOOKUP(A610, [1]!Table9[#All], 11, FALSE), "; Habitat description: ", C610, ") - Within 1-mi of a CNDDB/SCE/USFS occurrence record (", VLOOKUP(A610, [1]!Table9[#All], 34, FALSE), "). " ))</f>
        <v xml:space="preserve">Not discussed on USFS. </v>
      </c>
      <c r="K610" s="10" t="str">
        <f>IF(D610="No", "-- ", VLOOKUP(A610, [1]!Table9[#All], 35, FALSE))</f>
        <v xml:space="preserve">-- </v>
      </c>
      <c r="L610" s="12" t="str">
        <f>IF(D610="No", "--", VLOOKUP(A610, [1]!Table9[#All], 28, FALSE))</f>
        <v>--</v>
      </c>
      <c r="M610" s="11" t="str">
        <f>IF(D610="No", "Not discussed on USFS. ", _xlfn.CONCAT(A610, " (", VLOOKUP(A610, [1]!Table9[#All], 11, FALSE), "; Habitat description: ", C610, ") - Within 1-mi of a CNDDB/SCE/USFS occurrence record (", VLOOKUP(A610, [1]!Table9[#All], 27, FALSE), "). " ))</f>
        <v xml:space="preserve">Not discussed on USFS. </v>
      </c>
      <c r="N610" s="10" t="str">
        <f>IF(D610="No", "-- ", VLOOKUP(A610, [1]!Table9[#All], 29, FALSE))</f>
        <v xml:space="preserve">-- </v>
      </c>
      <c r="O610" s="10" t="str">
        <f>IF(D610="No", "--", VLOOKUP(A610, [1]!Table9[#All], 30, FALSE))</f>
        <v>--</v>
      </c>
      <c r="P610" s="7" t="str">
        <f>IF(D610="No", "Not discussed on USFS. ", IF(VLOOKUP(A610, [1]!Table9[#All], 31, FALSE)="--", "--",  _xlfn.CONCAT(A610, " (", VLOOKUP(A610, [1]!Table9[#All], 11, FALSE), "; Habitat description: ", C610, ") - Within 1-mi of a CNDDB/SCE/USFS occurrence record (", VLOOKUP(A610, [1]!Table9[#All], 31, FALSE), "). " )))</f>
        <v xml:space="preserve">Not discussed on USFS. </v>
      </c>
      <c r="Q610" s="6" t="str">
        <f>IF(D610="No", "Not discussed on USFS. ", IF(VLOOKUP(A610, [1]!Table9[#All], 31, FALSE)="--", "--",  VLOOKUP(A610, [1]!Table9[#All], 32, FALSE)))</f>
        <v xml:space="preserve">Not discussed on USFS. </v>
      </c>
      <c r="R610" s="6" t="str">
        <f>IF(D610="No", "Not discussed on USFS. ", IF(VLOOKUP(A610, [1]!Table9[#All], 31, FALSE)="--", "--", VLOOKUP(A610, [1]!Table9[#All], 33, FALSE)))</f>
        <v xml:space="preserve">Not discussed on USFS. </v>
      </c>
      <c r="S610" s="9" t="s">
        <v>2</v>
      </c>
      <c r="T610" s="8" t="s">
        <v>2</v>
      </c>
      <c r="U610" s="8" t="s">
        <v>2</v>
      </c>
      <c r="V610" s="7" t="s">
        <v>2</v>
      </c>
      <c r="W610" s="6" t="s">
        <v>2</v>
      </c>
      <c r="X610" s="6" t="s">
        <v>2</v>
      </c>
    </row>
    <row r="611" spans="1:24" ht="48" x14ac:dyDescent="0.2">
      <c r="A611" s="20" t="s">
        <v>1763</v>
      </c>
      <c r="B611" s="20" t="str">
        <f>VLOOKUP(A611, [1]!Table9[#All], 2, FALSE)</f>
        <v>Lagophylla dichotoma</v>
      </c>
      <c r="C611" s="18" t="str">
        <f>VLOOKUP(A611, [1]!Table9[#All], 13, FALSE)</f>
        <v>grassland, openings in woodland</v>
      </c>
      <c r="D611" s="17" t="str">
        <f>IF(ISNUMBER(SEARCH("1",VLOOKUP(A611, [1]!Table9[#All], 4, FALSE))), "Yes", "No")</f>
        <v>No</v>
      </c>
      <c r="E611" s="16" t="str">
        <f>VLOOKUP(A611, [1]!Table9[#All], 3, FALSE)</f>
        <v>Plant</v>
      </c>
      <c r="F611" s="15" t="str">
        <f>VLOOKUP(A611, [1]!Table9[#All], 26, FALSE)</f>
        <v>Formula</v>
      </c>
      <c r="G611" s="15" t="str">
        <f>IF(D611="No", "--",VLOOKUP(A611, [1]!Table9[#All], 25, FALSE))</f>
        <v>--</v>
      </c>
      <c r="H611" s="14" t="str">
        <f>IF(D611="No", "Not discussed on USFS. ", VLOOKUP(A611, [1]!Table9[#All], 24, FALSE))</f>
        <v xml:space="preserve">Not discussed on USFS. </v>
      </c>
      <c r="I611" s="14" t="str">
        <f>IF(NOT(ISBLANK(#REF!)),  "Pre-activity Survey Required", "")</f>
        <v>Pre-activity Survey Required</v>
      </c>
      <c r="J611" s="13" t="str">
        <f>IF(D611="No", "Not discussed on USFS. ", _xlfn.CONCAT(A611, " (", VLOOKUP(A611, [1]!Table9[#All], 11, FALSE), "; Habitat description: ", C611, ") - Within 1-mi of a CNDDB/SCE/USFS occurrence record (", VLOOKUP(A611, [1]!Table9[#All], 34, FALSE), "). " ))</f>
        <v xml:space="preserve">Not discussed on USFS. </v>
      </c>
      <c r="K611" s="10" t="str">
        <f>IF(D611="No", "-- ", VLOOKUP(A611, [1]!Table9[#All], 35, FALSE))</f>
        <v xml:space="preserve">-- </v>
      </c>
      <c r="L611" s="12" t="str">
        <f>IF(D611="No", "--", VLOOKUP(A611, [1]!Table9[#All], 28, FALSE))</f>
        <v>--</v>
      </c>
      <c r="M611" s="11" t="str">
        <f>IF(D611="No", "Not discussed on USFS. ", _xlfn.CONCAT(A611, " (", VLOOKUP(A611, [1]!Table9[#All], 11, FALSE), "; Habitat description: ", C611, ") - Within 1-mi of a CNDDB/SCE/USFS occurrence record (", VLOOKUP(A611, [1]!Table9[#All], 27, FALSE), "). " ))</f>
        <v xml:space="preserve">Not discussed on USFS. </v>
      </c>
      <c r="N611" s="10" t="str">
        <f>IF(D611="No", "-- ", VLOOKUP(A611, [1]!Table9[#All], 29, FALSE))</f>
        <v xml:space="preserve">-- </v>
      </c>
      <c r="O611" s="10" t="str">
        <f>IF(D611="No", "--", VLOOKUP(A611, [1]!Table9[#All], 30, FALSE))</f>
        <v>--</v>
      </c>
      <c r="P611" s="7" t="str">
        <f>IF(D611="No", "Not discussed on USFS. ", IF(VLOOKUP(A611, [1]!Table9[#All], 31, FALSE)="--", "--",  _xlfn.CONCAT(A611, " (", VLOOKUP(A611, [1]!Table9[#All], 11, FALSE), "; Habitat description: ", C611, ") - Within 1-mi of a CNDDB/SCE/USFS occurrence record (", VLOOKUP(A611, [1]!Table9[#All], 31, FALSE), "). " )))</f>
        <v xml:space="preserve">Not discussed on USFS. </v>
      </c>
      <c r="Q611" s="6" t="str">
        <f>IF(D611="No", "Not discussed on USFS. ", IF(VLOOKUP(A611, [1]!Table9[#All], 31, FALSE)="--", "--",  VLOOKUP(A611, [1]!Table9[#All], 32, FALSE)))</f>
        <v xml:space="preserve">Not discussed on USFS. </v>
      </c>
      <c r="R611" s="6" t="str">
        <f>IF(D611="No", "Not discussed on USFS. ", IF(VLOOKUP(A611, [1]!Table9[#All], 31, FALSE)="--", "--", VLOOKUP(A611, [1]!Table9[#All], 33, FALSE)))</f>
        <v xml:space="preserve">Not discussed on USFS. </v>
      </c>
      <c r="S611" s="9" t="s">
        <v>2</v>
      </c>
      <c r="T611" s="8" t="s">
        <v>2</v>
      </c>
      <c r="U611" s="8" t="s">
        <v>2</v>
      </c>
      <c r="V611" s="7" t="s">
        <v>2</v>
      </c>
      <c r="W611" s="6" t="s">
        <v>2</v>
      </c>
      <c r="X611" s="6" t="s">
        <v>2</v>
      </c>
    </row>
    <row r="612" spans="1:24" ht="64" x14ac:dyDescent="0.2">
      <c r="A612" s="20" t="s">
        <v>1762</v>
      </c>
      <c r="B612" s="20" t="str">
        <f>VLOOKUP(A612, [1]!Table9[#All], 2, FALSE)</f>
        <v>Nama dichotoma var. dichotoma</v>
      </c>
      <c r="C612" s="18" t="str">
        <f>VLOOKUP(A612, [1]!Table9[#All], 13, FALSE)</f>
        <v>slopes, ridges</v>
      </c>
      <c r="D612" s="17" t="str">
        <f>IF(ISNUMBER(SEARCH("1",VLOOKUP(A612, [1]!Table9[#All], 4, FALSE))), "Yes", "No")</f>
        <v>No</v>
      </c>
      <c r="E612" s="16" t="str">
        <f>VLOOKUP(A612, [1]!Table9[#All], 3, FALSE)</f>
        <v>Plant</v>
      </c>
      <c r="F612" s="15" t="str">
        <f>VLOOKUP(A612, [1]!Table9[#All], 26, FALSE)</f>
        <v>Formula</v>
      </c>
      <c r="G612" s="15" t="str">
        <f>IF(D612="No", "--",VLOOKUP(A612, [1]!Table9[#All], 25, FALSE))</f>
        <v>--</v>
      </c>
      <c r="H612" s="14" t="str">
        <f>IF(D612="No", "Not discussed on USFS. ", VLOOKUP(A612, [1]!Table9[#All], 24, FALSE))</f>
        <v xml:space="preserve">Not discussed on USFS. </v>
      </c>
      <c r="I612" s="14" t="str">
        <f>IF(NOT(ISBLANK(#REF!)),  "Pre-activity Survey Required", "")</f>
        <v>Pre-activity Survey Required</v>
      </c>
      <c r="J612" s="13" t="str">
        <f>IF(D612="No", "Not discussed on USFS. ", _xlfn.CONCAT(A612, " (", VLOOKUP(A612, [1]!Table9[#All], 11, FALSE), "; Habitat description: ", C612, ") - Within 1-mi of a CNDDB/SCE/USFS occurrence record (", VLOOKUP(A612, [1]!Table9[#All], 34, FALSE), "). " ))</f>
        <v xml:space="preserve">Not discussed on USFS. </v>
      </c>
      <c r="K612" s="10" t="str">
        <f>IF(D612="No", "-- ", VLOOKUP(A612, [1]!Table9[#All], 35, FALSE))</f>
        <v xml:space="preserve">-- </v>
      </c>
      <c r="L612" s="12" t="str">
        <f>IF(D612="No", "--", VLOOKUP(A612, [1]!Table9[#All], 28, FALSE))</f>
        <v>--</v>
      </c>
      <c r="M612" s="11" t="str">
        <f>IF(D612="No", "Not discussed on USFS. ", _xlfn.CONCAT(A612, " (", VLOOKUP(A612, [1]!Table9[#All], 11, FALSE), "; Habitat description: ", C612, ") - Within 1-mi of a CNDDB/SCE/USFS occurrence record (", VLOOKUP(A612, [1]!Table9[#All], 27, FALSE), "). " ))</f>
        <v xml:space="preserve">Not discussed on USFS. </v>
      </c>
      <c r="N612" s="10" t="str">
        <f>IF(D612="No", "-- ", VLOOKUP(A612, [1]!Table9[#All], 29, FALSE))</f>
        <v xml:space="preserve">-- </v>
      </c>
      <c r="O612" s="10" t="str">
        <f>IF(D612="No", "--", VLOOKUP(A612, [1]!Table9[#All], 30, FALSE))</f>
        <v>--</v>
      </c>
      <c r="P612" s="7" t="str">
        <f>IF(D612="No", "Not discussed on USFS. ", IF(VLOOKUP(A612, [1]!Table9[#All], 31, FALSE)="--", "--",  _xlfn.CONCAT(A612, " (", VLOOKUP(A612, [1]!Table9[#All], 11, FALSE), "; Habitat description: ", C612, ") - Within 1-mi of a CNDDB/SCE/USFS occurrence record (", VLOOKUP(A612, [1]!Table9[#All], 31, FALSE), "). " )))</f>
        <v xml:space="preserve">Not discussed on USFS. </v>
      </c>
      <c r="Q612" s="6" t="str">
        <f>IF(D612="No", "Not discussed on USFS. ", IF(VLOOKUP(A612, [1]!Table9[#All], 31, FALSE)="--", "--",  VLOOKUP(A612, [1]!Table9[#All], 32, FALSE)))</f>
        <v xml:space="preserve">Not discussed on USFS. </v>
      </c>
      <c r="R612" s="6" t="str">
        <f>IF(D612="No", "Not discussed on USFS. ", IF(VLOOKUP(A612, [1]!Table9[#All], 31, FALSE)="--", "--", VLOOKUP(A612, [1]!Table9[#All], 33, FALSE)))</f>
        <v xml:space="preserve">Not discussed on USFS. </v>
      </c>
      <c r="S612" s="9" t="s">
        <v>2</v>
      </c>
      <c r="T612" s="8" t="s">
        <v>2</v>
      </c>
      <c r="U612" s="8" t="s">
        <v>2</v>
      </c>
      <c r="V612" s="7" t="s">
        <v>2</v>
      </c>
      <c r="W612" s="6" t="s">
        <v>2</v>
      </c>
      <c r="X612" s="6" t="s">
        <v>2</v>
      </c>
    </row>
    <row r="613" spans="1:24" ht="48" x14ac:dyDescent="0.2">
      <c r="A613" s="20" t="s">
        <v>1761</v>
      </c>
      <c r="B613" s="20" t="str">
        <f>VLOOKUP(A613, [1]!Table9[#All], 2, FALSE)</f>
        <v>Hydrobates furcatus</v>
      </c>
      <c r="C613" s="18" t="str">
        <f>VLOOKUP(A613, [1]!Table9[#All], 13, FALSE)</f>
        <v>remote islands</v>
      </c>
      <c r="D613" s="17" t="str">
        <f>IF(ISNUMBER(SEARCH("1",VLOOKUP(A613, [1]!Table9[#All], 4, FALSE))), "Yes", "No")</f>
        <v>No</v>
      </c>
      <c r="E613" s="16" t="str">
        <f>VLOOKUP(A613, [1]!Table9[#All], 3, FALSE)</f>
        <v>Bird</v>
      </c>
      <c r="F613" s="15" t="str">
        <f>VLOOKUP(A613, [1]!Table9[#All], 26, FALSE)</f>
        <v>Formula</v>
      </c>
      <c r="G613" s="15" t="str">
        <f>IF(D613="No", "--",VLOOKUP(A613, [1]!Table9[#All], 25, FALSE))</f>
        <v>--</v>
      </c>
      <c r="H613" s="14" t="str">
        <f>IF(D613="No", "Not discussed on USFS. ", VLOOKUP(A613, [1]!Table9[#All], 24, FALSE))</f>
        <v xml:space="preserve">Not discussed on USFS. </v>
      </c>
      <c r="I613" s="14" t="str">
        <f>IF(NOT(ISBLANK(#REF!)),  "Pre-activity Survey Required", "")</f>
        <v>Pre-activity Survey Required</v>
      </c>
      <c r="J613" s="13" t="str">
        <f>IF(D613="No", "Not discussed on USFS. ", _xlfn.CONCAT(A613, " (", VLOOKUP(A613, [1]!Table9[#All], 11, FALSE), "; Habitat description: ", C613, ") - Within 1-mi of a CNDDB/SCE/USFS occurrence record (", VLOOKUP(A613, [1]!Table9[#All], 34, FALSE), "). " ))</f>
        <v xml:space="preserve">Not discussed on USFS. </v>
      </c>
      <c r="K613" s="10" t="str">
        <f>IF(D613="No", "-- ", VLOOKUP(A613, [1]!Table9[#All], 35, FALSE))</f>
        <v xml:space="preserve">-- </v>
      </c>
      <c r="L613" s="12" t="str">
        <f>IF(D613="No", "--", VLOOKUP(A613, [1]!Table9[#All], 28, FALSE))</f>
        <v>--</v>
      </c>
      <c r="M613" s="11" t="str">
        <f>IF(D613="No", "Not discussed on USFS. ", _xlfn.CONCAT(A613, " (", VLOOKUP(A613, [1]!Table9[#All], 11, FALSE), "; Habitat description: ", C613, ") - Within 1-mi of a CNDDB/SCE/USFS occurrence record (", VLOOKUP(A613, [1]!Table9[#All], 27, FALSE), "). " ))</f>
        <v xml:space="preserve">Not discussed on USFS. </v>
      </c>
      <c r="N613" s="10" t="str">
        <f>IF(D613="No", "-- ", VLOOKUP(A613, [1]!Table9[#All], 29, FALSE))</f>
        <v xml:space="preserve">-- </v>
      </c>
      <c r="O613" s="10" t="str">
        <f>IF(D613="No", "--", VLOOKUP(A613, [1]!Table9[#All], 30, FALSE))</f>
        <v>--</v>
      </c>
      <c r="P613" s="7" t="str">
        <f>IF(D613="No", "Not discussed on USFS. ", IF(VLOOKUP(A613, [1]!Table9[#All], 31, FALSE)="--", "--",  _xlfn.CONCAT(A613, " (", VLOOKUP(A613, [1]!Table9[#All], 11, FALSE), "; Habitat description: ", C613, ") - Within 1-mi of a CNDDB/SCE/USFS occurrence record (", VLOOKUP(A613, [1]!Table9[#All], 31, FALSE), "). " )))</f>
        <v xml:space="preserve">Not discussed on USFS. </v>
      </c>
      <c r="Q613" s="6" t="str">
        <f>IF(D613="No", "Not discussed on USFS. ", IF(VLOOKUP(A613, [1]!Table9[#All], 31, FALSE)="--", "--",  VLOOKUP(A613, [1]!Table9[#All], 32, FALSE)))</f>
        <v xml:space="preserve">Not discussed on USFS. </v>
      </c>
      <c r="R613" s="6" t="str">
        <f>IF(D613="No", "Not discussed on USFS. ", IF(VLOOKUP(A613, [1]!Table9[#All], 31, FALSE)="--", "--", VLOOKUP(A613, [1]!Table9[#All], 33, FALSE)))</f>
        <v xml:space="preserve">Not discussed on USFS. </v>
      </c>
      <c r="S613" s="9" t="s">
        <v>2</v>
      </c>
      <c r="T613" s="8" t="s">
        <v>2</v>
      </c>
      <c r="U613" s="8" t="s">
        <v>2</v>
      </c>
      <c r="V613" s="7" t="s">
        <v>2</v>
      </c>
      <c r="W613" s="6" t="s">
        <v>2</v>
      </c>
      <c r="X613" s="6" t="s">
        <v>2</v>
      </c>
    </row>
    <row r="614" spans="1:24" ht="48" x14ac:dyDescent="0.2">
      <c r="A614" s="20" t="s">
        <v>1760</v>
      </c>
      <c r="B614" s="20" t="str">
        <f>VLOOKUP(A614, [1]!Table9[#All], 2, FALSE)</f>
        <v>Chorizanthe minutiflora</v>
      </c>
      <c r="C614" s="18" t="str">
        <f>VLOOKUP(A614, [1]!Table9[#All], 13, FALSE)</f>
        <v>sandy places in coastal scrub</v>
      </c>
      <c r="D614" s="17" t="str">
        <f>IF(ISNUMBER(SEARCH("1",VLOOKUP(A614, [1]!Table9[#All], 4, FALSE))), "Yes", "No")</f>
        <v>No</v>
      </c>
      <c r="E614" s="16" t="str">
        <f>VLOOKUP(A614, [1]!Table9[#All], 3, FALSE)</f>
        <v>Plant</v>
      </c>
      <c r="F614" s="15" t="str">
        <f>VLOOKUP(A614, [1]!Table9[#All], 26, FALSE)</f>
        <v>Formula</v>
      </c>
      <c r="G614" s="15" t="str">
        <f>IF(D614="No", "--",VLOOKUP(A614, [1]!Table9[#All], 25, FALSE))</f>
        <v>--</v>
      </c>
      <c r="H614" s="14" t="str">
        <f>IF(D614="No", "Not discussed on USFS. ", VLOOKUP(A614, [1]!Table9[#All], 24, FALSE))</f>
        <v xml:space="preserve">Not discussed on USFS. </v>
      </c>
      <c r="I614" s="14" t="str">
        <f>IF(NOT(ISBLANK(#REF!)),  "Pre-activity Survey Required", "")</f>
        <v>Pre-activity Survey Required</v>
      </c>
      <c r="J614" s="13" t="str">
        <f>IF(D614="No", "Not discussed on USFS. ", _xlfn.CONCAT(A614, " (", VLOOKUP(A614, [1]!Table9[#All], 11, FALSE), "; Habitat description: ", C614, ") - Within 1-mi of a CNDDB/SCE/USFS occurrence record (", VLOOKUP(A614, [1]!Table9[#All], 34, FALSE), "). " ))</f>
        <v xml:space="preserve">Not discussed on USFS. </v>
      </c>
      <c r="K614" s="10" t="str">
        <f>IF(D614="No", "-- ", VLOOKUP(A614, [1]!Table9[#All], 35, FALSE))</f>
        <v xml:space="preserve">-- </v>
      </c>
      <c r="L614" s="12" t="str">
        <f>IF(D614="No", "--", VLOOKUP(A614, [1]!Table9[#All], 28, FALSE))</f>
        <v>--</v>
      </c>
      <c r="M614" s="11" t="str">
        <f>IF(D614="No", "Not discussed on USFS. ", _xlfn.CONCAT(A614, " (", VLOOKUP(A614, [1]!Table9[#All], 11, FALSE), "; Habitat description: ", C614, ") - Within 1-mi of a CNDDB/SCE/USFS occurrence record (", VLOOKUP(A614, [1]!Table9[#All], 27, FALSE), "). " ))</f>
        <v xml:space="preserve">Not discussed on USFS. </v>
      </c>
      <c r="N614" s="10" t="str">
        <f>IF(D614="No", "-- ", VLOOKUP(A614, [1]!Table9[#All], 29, FALSE))</f>
        <v xml:space="preserve">-- </v>
      </c>
      <c r="O614" s="10" t="str">
        <f>IF(D614="No", "--", VLOOKUP(A614, [1]!Table9[#All], 30, FALSE))</f>
        <v>--</v>
      </c>
      <c r="P614" s="7" t="str">
        <f>IF(D614="No", "Not discussed on USFS. ", IF(VLOOKUP(A614, [1]!Table9[#All], 31, FALSE)="--", "--",  _xlfn.CONCAT(A614, " (", VLOOKUP(A614, [1]!Table9[#All], 11, FALSE), "; Habitat description: ", C614, ") - Within 1-mi of a CNDDB/SCE/USFS occurrence record (", VLOOKUP(A614, [1]!Table9[#All], 31, FALSE), "). " )))</f>
        <v xml:space="preserve">Not discussed on USFS. </v>
      </c>
      <c r="Q614" s="6" t="str">
        <f>IF(D614="No", "Not discussed on USFS. ", IF(VLOOKUP(A614, [1]!Table9[#All], 31, FALSE)="--", "--",  VLOOKUP(A614, [1]!Table9[#All], 32, FALSE)))</f>
        <v xml:space="preserve">Not discussed on USFS. </v>
      </c>
      <c r="R614" s="6" t="str">
        <f>IF(D614="No", "Not discussed on USFS. ", IF(VLOOKUP(A614, [1]!Table9[#All], 31, FALSE)="--", "--", VLOOKUP(A614, [1]!Table9[#All], 33, FALSE)))</f>
        <v xml:space="preserve">Not discussed on USFS. </v>
      </c>
      <c r="S614" s="9" t="s">
        <v>2</v>
      </c>
      <c r="T614" s="8" t="s">
        <v>2</v>
      </c>
      <c r="U614" s="8" t="s">
        <v>2</v>
      </c>
      <c r="V614" s="7" t="s">
        <v>2</v>
      </c>
      <c r="W614" s="6" t="s">
        <v>2</v>
      </c>
      <c r="X614" s="6" t="s">
        <v>2</v>
      </c>
    </row>
    <row r="615" spans="1:24" ht="156" x14ac:dyDescent="0.2">
      <c r="A615" s="20" t="s">
        <v>1759</v>
      </c>
      <c r="B615" s="20" t="str">
        <f>VLOOKUP(A615, [1]!Table9[#All], 2, FALSE)</f>
        <v>Eriophyllum lanatum var. hallii</v>
      </c>
      <c r="C615" s="18" t="str">
        <f>VLOOKUP(A615, [1]!Table9[#All], 13, FALSE)</f>
        <v>dry sites, woodland</v>
      </c>
      <c r="D615" s="17" t="str">
        <f>IF(ISNUMBER(SEARCH("1",VLOOKUP(A615, [1]!Table9[#All], 4, FALSE))), "Yes", "No")</f>
        <v>Yes</v>
      </c>
      <c r="E615" s="16" t="str">
        <f>VLOOKUP(A615, [1]!Table9[#All], 3, FALSE)</f>
        <v>Plant</v>
      </c>
      <c r="F615" s="15" t="str">
        <f>VLOOKUP(A615, [1]!Table9[#All], 26, FALSE)</f>
        <v>Formula</v>
      </c>
      <c r="G615" s="15" t="str">
        <f>IF(D615="No", "--",VLOOKUP(A615, [1]!Table9[#All], 25, FALSE))</f>
        <v>Work area</v>
      </c>
      <c r="H615" s="14" t="str">
        <f>IF(D615="No", "Not discussed on USFS. ", VLOOKUP(A615, [1]!Table9[#All], 24, FALSE))</f>
        <v>--</v>
      </c>
      <c r="I615" s="14" t="str">
        <f>IF(NOT(ISBLANK(#REF!)),  "Pre-activity Survey Required", "")</f>
        <v>Pre-activity Survey Required</v>
      </c>
      <c r="J615" s="13" t="str">
        <f>IF(D615="No", "Not discussed on USFS. ", _xlfn.CONCAT(A615, " (", VLOOKUP(A615, [1]!Table9[#All], 11, FALSE), "; Habitat description: ", C615, ") - Within 1-mi of a CNDDB/SCE/USFS occurrence record (", VLOOKUP(A615, [1]!Table9[#All], 34, FALSE), "). " ))</f>
        <v xml:space="preserve">Fort Tejon woolly sunflower (FSS; CRPR 1B.1, Blooming Period: Jun - Jul; Habitat description: dry sites, woodland) - Within 1-mi of a CNDDB/SCE/USFS occurrence record (unsuitable habitat). </v>
      </c>
      <c r="K615" s="10" t="str">
        <f>IF(D615="No", "-- ", VLOOKUP(A615, [1]!Table9[#All], 35, FALSE))</f>
        <v>Standard OMP BMPs.</v>
      </c>
      <c r="L615" s="12" t="str">
        <f>IF(D615="No", "--", VLOOKUP(A615, [1]!Table9[#All], 28, FALSE))</f>
        <v>IIB</v>
      </c>
      <c r="M615" s="11" t="str">
        <f>IF(D615="No", "Not discussed on USFS. ", _xlfn.CONCAT(A615, " (", VLOOKUP(A615, [1]!Table9[#All], 11, FALSE), "; Habitat description: ", C615, ") - Within 1-mi of a CNDDB/SCE/USFS occurrence record (", VLOOKUP(A615, [1]!Table9[#All], 27, FALSE), "). " ))</f>
        <v xml:space="preserve">Fort Tejon woolly sunflower (FSS; CRPR 1B.1, Blooming Period: Jun - Jul; Habitat description: dry sites, woodland) - Within 1-mi of a CNDDB/SCE/USFS occurrence record (habitat present). </v>
      </c>
      <c r="N615" s="10" t="str">
        <f>IF(D615="No", "-- ", VLOOKUP(A615, [1]!Table9[#All], 29, FALSE))</f>
        <v xml:space="preserve">BE BMP Plant-1(a)(c-d); 
General Measures and Standard OMP BMPs. </v>
      </c>
      <c r="O615" s="10" t="str">
        <f>IF(D615="No", "--", VLOOKUP(A615, [1]!Table9[#All], 30, FALSE))</f>
        <v xml:space="preserve">Pre-Activity Survey (Fort Tejon woolly sunflower): A biological survey is required. 
FSS Plant Avoidance (Fort Tejon woolly sunflower): If Fort Tejon woolly sunflower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15" s="7" t="str">
        <f>IF(D615="No", "Not discussed on USFS. ", IF(VLOOKUP(A615, [1]!Table9[#All], 31, FALSE)="--", "--",  _xlfn.CONCAT(A615, " (", VLOOKUP(A615, [1]!Table9[#All], 11, FALSE), "; Habitat description: ", C615, ") - Within 1-mi of a CNDDB/SCE/USFS occurrence record (", VLOOKUP(A615, [1]!Table9[#All], 31, FALSE), "). " )))</f>
        <v>--</v>
      </c>
      <c r="Q615" s="6" t="str">
        <f>IF(D615="No", "Not discussed on USFS. ", IF(VLOOKUP(A615, [1]!Table9[#All], 31, FALSE)="--", "--",  VLOOKUP(A615, [1]!Table9[#All], 32, FALSE)))</f>
        <v>--</v>
      </c>
      <c r="R615" s="6" t="str">
        <f>IF(D615="No", "Not discussed on USFS. ", IF(VLOOKUP(A615, [1]!Table9[#All], 31, FALSE)="--", "--", VLOOKUP(A615, [1]!Table9[#All], 33, FALSE)))</f>
        <v>--</v>
      </c>
      <c r="S615" s="9" t="s">
        <v>2</v>
      </c>
      <c r="T615" s="8" t="s">
        <v>2</v>
      </c>
      <c r="U615" s="8" t="s">
        <v>2</v>
      </c>
      <c r="V615" s="7" t="s">
        <v>2</v>
      </c>
      <c r="W615" s="6" t="s">
        <v>2</v>
      </c>
      <c r="X615" s="6" t="s">
        <v>2</v>
      </c>
    </row>
    <row r="616" spans="1:24" ht="168" x14ac:dyDescent="0.2">
      <c r="A616" s="20" t="s">
        <v>1758</v>
      </c>
      <c r="B616" s="20" t="str">
        <f>VLOOKUP(A616, [1]!Table9[#All], 2, FALSE)</f>
        <v>Cirsium fontinale var. fontinale</v>
      </c>
      <c r="C616" s="18" t="str">
        <f>VLOOKUP(A616, [1]!Table9[#All], 13, FALSE)</f>
        <v>seeps and streams</v>
      </c>
      <c r="D616" s="17" t="str">
        <f>IF(ISNUMBER(SEARCH("1",VLOOKUP(A616, [1]!Table9[#All], 4, FALSE))), "Yes", "No")</f>
        <v>Yes</v>
      </c>
      <c r="E616" s="16" t="str">
        <f>VLOOKUP(A616, [1]!Table9[#All], 3, FALSE)</f>
        <v>Plant</v>
      </c>
      <c r="F616" s="15" t="str">
        <f>VLOOKUP(A616, [1]!Table9[#All], 26, FALSE)</f>
        <v>Formula</v>
      </c>
      <c r="G616" s="15" t="str">
        <f>IF(D616="No", "--",VLOOKUP(A616, [1]!Table9[#All], 25, FALSE))</f>
        <v>Work area</v>
      </c>
      <c r="H616" s="14" t="str">
        <f>IF(D616="No", "Not discussed on USFS. ", VLOOKUP(A616, [1]!Table9[#All], 24, FALSE))</f>
        <v>--</v>
      </c>
      <c r="I616" s="14" t="str">
        <f>IF(NOT(ISBLANK(#REF!)),  "Pre-activity Survey Required", "")</f>
        <v>Pre-activity Survey Required</v>
      </c>
      <c r="J616" s="13" t="str">
        <f>IF(D616="No", "Not discussed on USFS. ", _xlfn.CONCAT(A616, " (", VLOOKUP(A616, [1]!Table9[#All], 11, FALSE), "; Habitat description: ", C616, ") - Within 1-mi of a CNDDB/SCE/USFS occurrence record (", VLOOKUP(A616, [1]!Table9[#All], 34, FALSE), "). " ))</f>
        <v xml:space="preserve">fountain thistle (FE; SE; CRPR 1B.1, Blooming Period: May - Aug; Habitat description: seeps and streams) - Within 1-mi of a CNDDB/SCE/USFS occurrence record (unsuitable habitat). </v>
      </c>
      <c r="K616" s="10" t="str">
        <f>IF(D616="No", "-- ", VLOOKUP(A616, [1]!Table9[#All], 35, FALSE))</f>
        <v xml:space="preserve">RPM Plant 1; 
Standard OMP BMPs. </v>
      </c>
      <c r="L616" s="12" t="str">
        <f>IF(D616="No", "--", VLOOKUP(A616, [1]!Table9[#All], 28, FALSE))</f>
        <v>IIB</v>
      </c>
      <c r="M616" s="11" t="str">
        <f>IF(D616="No", "Not discussed on USFS. ", _xlfn.CONCAT(A616, " (", VLOOKUP(A616, [1]!Table9[#All], 11, FALSE), "; Habitat description: ", C616, ") - Within 1-mi of a CNDDB/SCE/USFS occurrence record (", VLOOKUP(A616, [1]!Table9[#All], 27, FALSE), "). " ))</f>
        <v xml:space="preserve">fountain thistle (FE; SE; CRPR 1B.1, Blooming Period: May - Aug; Habitat description: seeps and streams) - Within 1-mi of a CNDDB/SCE/USFS occurrence record (habitat present). </v>
      </c>
      <c r="N616" s="10" t="str">
        <f>IF(D616="No", "-- ", VLOOKUP(A616, [1]!Table9[#All], 29, FALSE))</f>
        <v xml:space="preserve">RPM Plant-1-4; 
General Measures and Standard OMP BMPs. </v>
      </c>
      <c r="O616" s="10" t="str">
        <f>IF(D616="No", "--", VLOOKUP(A616, [1]!Table9[#All], 30, FALSE))</f>
        <v xml:space="preserve">Rare Plant Survey and Avoidance (fountain thistle): A qualified botanist will conduct a rare plant survey for fountain thistle within blooming season, verified by a reference population. All federally-listed plants within 100 feet of the work area will be flagged for avoidance. Coordination with Environmental Services Department will be required if full avoidance cannot be achieved. 
Schedule Limitation (fountain thistle): Schedule all work in the year rare plant surveys are conducted. Work can occur only after rare plant surveys occur. If work gets delayed for a subsequent year, contact Environmental Services Department. 
General Measures and Standard OMP BMPs. </v>
      </c>
      <c r="P616" s="7" t="str">
        <f>IF(D616="No", "Not discussed on USFS. ", IF(VLOOKUP(A616, [1]!Table9[#All], 31, FALSE)="--", "--",  _xlfn.CONCAT(A616, " (", VLOOKUP(A616, [1]!Table9[#All], 11, FALSE), "; Habitat description: ", C616, ") - Within 1-mi of a CNDDB/SCE/USFS occurrence record (", VLOOKUP(A616, [1]!Table9[#All], 31, FALSE), "). " )))</f>
        <v>--</v>
      </c>
      <c r="Q616" s="6" t="str">
        <f>IF(D616="No", "Not discussed on USFS. ", IF(VLOOKUP(A616, [1]!Table9[#All], 31, FALSE)="--", "--",  VLOOKUP(A616, [1]!Table9[#All], 32, FALSE)))</f>
        <v>--</v>
      </c>
      <c r="R616" s="6" t="str">
        <f>IF(D616="No", "Not discussed on USFS. ", IF(VLOOKUP(A616, [1]!Table9[#All], 31, FALSE)="--", "--", VLOOKUP(A616, [1]!Table9[#All], 33, FALSE)))</f>
        <v>--</v>
      </c>
      <c r="S616" s="9" t="s">
        <v>2</v>
      </c>
      <c r="T616" s="8" t="s">
        <v>2</v>
      </c>
      <c r="U616" s="8" t="s">
        <v>2</v>
      </c>
      <c r="V616" s="7" t="s">
        <v>2</v>
      </c>
      <c r="W616" s="6" t="s">
        <v>2</v>
      </c>
      <c r="X616" s="6" t="s">
        <v>2</v>
      </c>
    </row>
    <row r="617" spans="1:24" ht="156" x14ac:dyDescent="0.2">
      <c r="A617" s="20" t="s">
        <v>1757</v>
      </c>
      <c r="B617" s="20" t="str">
        <f>VLOOKUP(A617, [1]!Table9[#All], 2, FALSE)</f>
        <v>Thelypodium integrifolium ssp. complanatum</v>
      </c>
      <c r="C617" s="18" t="str">
        <f>VLOOKUP(A617, [1]!Table9[#All], 13, FALSE)</f>
        <v>woodland</v>
      </c>
      <c r="D617" s="17" t="str">
        <f>IF(ISNUMBER(SEARCH("1",VLOOKUP(A617, [1]!Table9[#All], 4, FALSE))), "Yes", "No")</f>
        <v>Yes</v>
      </c>
      <c r="E617" s="16" t="str">
        <f>VLOOKUP(A617, [1]!Table9[#All], 3, FALSE)</f>
        <v>Plant</v>
      </c>
      <c r="F617" s="15" t="str">
        <f>VLOOKUP(A617, [1]!Table9[#All], 26, FALSE)</f>
        <v>Formula</v>
      </c>
      <c r="G617" s="15" t="str">
        <f>IF(D617="No", "--",VLOOKUP(A617, [1]!Table9[#All], 25, FALSE))</f>
        <v>Work area</v>
      </c>
      <c r="H617" s="14" t="str">
        <f>IF(D617="No", "Not discussed on USFS. ", VLOOKUP(A617, [1]!Table9[#All], 24, FALSE))</f>
        <v>--</v>
      </c>
      <c r="I617" s="14" t="str">
        <f>IF(NOT(ISBLANK(#REF!)),  "Pre-activity Survey Required", "")</f>
        <v>Pre-activity Survey Required</v>
      </c>
      <c r="J617" s="13" t="str">
        <f>IF(D617="No", "Not discussed on USFS. ", _xlfn.CONCAT(A617, " (", VLOOKUP(A617, [1]!Table9[#All], 11, FALSE), "; Habitat description: ", C617, ") - Within 1-mi of a CNDDB/SCE/USFS occurrence record (", VLOOKUP(A617, [1]!Table9[#All], 34, FALSE), "). " ))</f>
        <v xml:space="preserve">Foxtail thelypodium (INF:SCC; CRPR 2B.2, Blooming Period: Jun - Aug; Habitat description: woodland) - Within 1-mi of a CNDDB/SCE/USFS occurrence record (unsuitable habitat). </v>
      </c>
      <c r="K617" s="10" t="str">
        <f>IF(D617="No", "-- ", VLOOKUP(A617, [1]!Table9[#All], 35, FALSE))</f>
        <v>Standard OMP BMPs.</v>
      </c>
      <c r="L617" s="12" t="str">
        <f>IF(D617="No", "--", VLOOKUP(A617, [1]!Table9[#All], 28, FALSE))</f>
        <v>IIB</v>
      </c>
      <c r="M617" s="11" t="str">
        <f>IF(D617="No", "Not discussed on USFS. ", _xlfn.CONCAT(A617, " (", VLOOKUP(A617, [1]!Table9[#All], 11, FALSE), "; Habitat description: ", C617, ") - Within 1-mi of a CNDDB/SCE/USFS occurrence record (", VLOOKUP(A617, [1]!Table9[#All], 27, FALSE), "). " ))</f>
        <v xml:space="preserve">Foxtail thelypodium (INF:SCC; CRPR 2B.2, Blooming Period: Jun - Aug; Habitat description: woodland) - Within 1-mi of a CNDDB/SCE/USFS occurrence record (habitat present). </v>
      </c>
      <c r="N617" s="10" t="str">
        <f>IF(D617="No", "-- ", VLOOKUP(A617, [1]!Table9[#All], 29, FALSE))</f>
        <v xml:space="preserve">BE BMP Plant-1(a)(c-d); 
General Measures and Standard OMP BMPs. </v>
      </c>
      <c r="O617" s="10" t="str">
        <f>IF(D617="No", "--", VLOOKUP(A617, [1]!Table9[#All], 30, FALSE))</f>
        <v xml:space="preserve">Pre-Activity Survey (foxtail thelypodium): A biological survey is required. 
FSS Plant Avoidance (foxtail thelypodium): If foxtail thelypodium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17" s="7" t="str">
        <f>IF(D617="No", "Not discussed on USFS. ", IF(VLOOKUP(A617, [1]!Table9[#All], 31, FALSE)="--", "--",  _xlfn.CONCAT(A617, " (", VLOOKUP(A617, [1]!Table9[#All], 11, FALSE), "; Habitat description: ", C617, ") - Within 1-mi of a CNDDB/SCE/USFS occurrence record (", VLOOKUP(A617, [1]!Table9[#All], 31, FALSE), "). " )))</f>
        <v>--</v>
      </c>
      <c r="Q617" s="6" t="str">
        <f>IF(D617="No", "Not discussed on USFS. ", IF(VLOOKUP(A617, [1]!Table9[#All], 31, FALSE)="--", "--",  VLOOKUP(A617, [1]!Table9[#All], 32, FALSE)))</f>
        <v>--</v>
      </c>
      <c r="R617" s="6" t="str">
        <f>IF(D617="No", "Not discussed on USFS. ", IF(VLOOKUP(A617, [1]!Table9[#All], 31, FALSE)="--", "--", VLOOKUP(A617, [1]!Table9[#All], 33, FALSE)))</f>
        <v>--</v>
      </c>
      <c r="S617" s="9" t="s">
        <v>2</v>
      </c>
      <c r="T617" s="8" t="s">
        <v>2</v>
      </c>
      <c r="U617" s="8" t="s">
        <v>2</v>
      </c>
      <c r="V617" s="7" t="s">
        <v>2</v>
      </c>
      <c r="W617" s="6" t="s">
        <v>2</v>
      </c>
      <c r="X617" s="6" t="s">
        <v>2</v>
      </c>
    </row>
    <row r="618" spans="1:24" ht="156" x14ac:dyDescent="0.2">
      <c r="A618" s="20" t="s">
        <v>1756</v>
      </c>
      <c r="B618" s="20" t="str">
        <f>VLOOKUP(A618, [1]!Table9[#All], 2, FALSE)</f>
        <v>Fritillaria liliacea</v>
      </c>
      <c r="C618" s="18" t="str">
        <f>VLOOKUP(A618, [1]!Table9[#All], 13, FALSE)</f>
        <v>heavy soil, open hills, fields near coast</v>
      </c>
      <c r="D618" s="17" t="str">
        <f>IF(ISNUMBER(SEARCH("1",VLOOKUP(A618, [1]!Table9[#All], 4, FALSE))), "Yes", "No")</f>
        <v>Yes</v>
      </c>
      <c r="E618" s="16" t="str">
        <f>VLOOKUP(A618, [1]!Table9[#All], 3, FALSE)</f>
        <v>Plant</v>
      </c>
      <c r="F618" s="15" t="str">
        <f>VLOOKUP(A618, [1]!Table9[#All], 26, FALSE)</f>
        <v>Formula</v>
      </c>
      <c r="G618" s="15" t="str">
        <f>IF(D618="No", "--",VLOOKUP(A618, [1]!Table9[#All], 25, FALSE))</f>
        <v>Work area</v>
      </c>
      <c r="H618" s="14" t="str">
        <f>IF(D618="No", "Not discussed on USFS. ", VLOOKUP(A618, [1]!Table9[#All], 24, FALSE))</f>
        <v>--</v>
      </c>
      <c r="I618" s="14" t="str">
        <f>IF(NOT(ISBLANK(#REF!)),  "Pre-activity Survey Required", "")</f>
        <v>Pre-activity Survey Required</v>
      </c>
      <c r="J618" s="13" t="str">
        <f>IF(D618="No", "Not discussed on USFS. ", _xlfn.CONCAT(A618, " (", VLOOKUP(A618, [1]!Table9[#All], 11, FALSE), "; Habitat description: ", C618, ") - Within 1-mi of a CNDDB/SCE/USFS occurrence record (", VLOOKUP(A618, [1]!Table9[#All], 34, FALSE), "). " ))</f>
        <v xml:space="preserve">fragrant fritillary (FSS; CRPR 1B.2, Blooming Period: Feb - Apr; Habitat description: heavy soil, open hills, fields near coast) - Within 1-mi of a CNDDB/SCE/USFS occurrence record (unsuitable habitat). </v>
      </c>
      <c r="K618" s="10" t="str">
        <f>IF(D618="No", "-- ", VLOOKUP(A618, [1]!Table9[#All], 35, FALSE))</f>
        <v>Standard OMP BMPs.</v>
      </c>
      <c r="L618" s="12" t="str">
        <f>IF(D618="No", "--", VLOOKUP(A618, [1]!Table9[#All], 28, FALSE))</f>
        <v>IIB</v>
      </c>
      <c r="M618" s="11" t="str">
        <f>IF(D618="No", "Not discussed on USFS. ", _xlfn.CONCAT(A618, " (", VLOOKUP(A618, [1]!Table9[#All], 11, FALSE), "; Habitat description: ", C618, ") - Within 1-mi of a CNDDB/SCE/USFS occurrence record (", VLOOKUP(A618, [1]!Table9[#All], 27, FALSE), "). " ))</f>
        <v xml:space="preserve">fragrant fritillary (FSS; CRPR 1B.2, Blooming Period: Feb - Apr; Habitat description: heavy soil, open hills, fields near coast) - Within 1-mi of a CNDDB/SCE/USFS occurrence record (habitat present). </v>
      </c>
      <c r="N618" s="10" t="str">
        <f>IF(D618="No", "-- ", VLOOKUP(A618, [1]!Table9[#All], 29, FALSE))</f>
        <v xml:space="preserve">BE BMP Plant-1(a)(c-d); 
General Measures and Standard OMP BMPs. </v>
      </c>
      <c r="O618" s="10" t="str">
        <f>IF(D618="No", "--", VLOOKUP(A618, [1]!Table9[#All], 30, FALSE))</f>
        <v xml:space="preserve">Pre-Activity Survey (fragrant fritillary): A biological survey is required. 
FSS Plant Avoidance (fragrant fritillary): If fragrant fritillary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18" s="7" t="str">
        <f>IF(D618="No", "Not discussed on USFS. ", IF(VLOOKUP(A618, [1]!Table9[#All], 31, FALSE)="--", "--",  _xlfn.CONCAT(A618, " (", VLOOKUP(A618, [1]!Table9[#All], 11, FALSE), "; Habitat description: ", C618, ") - Within 1-mi of a CNDDB/SCE/USFS occurrence record (", VLOOKUP(A618, [1]!Table9[#All], 31, FALSE), "). " )))</f>
        <v>--</v>
      </c>
      <c r="Q618" s="6" t="str">
        <f>IF(D618="No", "Not discussed on USFS. ", IF(VLOOKUP(A618, [1]!Table9[#All], 31, FALSE)="--", "--",  VLOOKUP(A618, [1]!Table9[#All], 32, FALSE)))</f>
        <v>--</v>
      </c>
      <c r="R618" s="6" t="str">
        <f>IF(D618="No", "Not discussed on USFS. ", IF(VLOOKUP(A618, [1]!Table9[#All], 31, FALSE)="--", "--", VLOOKUP(A618, [1]!Table9[#All], 33, FALSE)))</f>
        <v>--</v>
      </c>
      <c r="S618" s="9" t="s">
        <v>2</v>
      </c>
      <c r="T618" s="8" t="s">
        <v>2</v>
      </c>
      <c r="U618" s="8" t="s">
        <v>2</v>
      </c>
      <c r="V618" s="7" t="s">
        <v>2</v>
      </c>
      <c r="W618" s="6" t="s">
        <v>2</v>
      </c>
      <c r="X618" s="6" t="s">
        <v>2</v>
      </c>
    </row>
    <row r="619" spans="1:24" ht="156" x14ac:dyDescent="0.2">
      <c r="A619" s="20" t="s">
        <v>1755</v>
      </c>
      <c r="B619" s="20" t="str">
        <f>VLOOKUP(A619, [1]!Table9[#All], 2, FALSE)</f>
        <v>Lepechinia fragrans</v>
      </c>
      <c r="C619" s="18" t="str">
        <f>VLOOKUP(A619, [1]!Table9[#All], 13, FALSE)</f>
        <v>chaparrel</v>
      </c>
      <c r="D619" s="17" t="str">
        <f>IF(ISNUMBER(SEARCH("1",VLOOKUP(A619, [1]!Table9[#All], 4, FALSE))), "Yes", "No")</f>
        <v>Yes</v>
      </c>
      <c r="E619" s="16" t="str">
        <f>VLOOKUP(A619, [1]!Table9[#All], 3, FALSE)</f>
        <v>Plant</v>
      </c>
      <c r="F619" s="15" t="str">
        <f>VLOOKUP(A619, [1]!Table9[#All], 26, FALSE)</f>
        <v>Formula</v>
      </c>
      <c r="G619" s="15" t="str">
        <f>IF(D619="No", "--",VLOOKUP(A619, [1]!Table9[#All], 25, FALSE))</f>
        <v>Work area</v>
      </c>
      <c r="H619" s="14" t="str">
        <f>IF(D619="No", "Not discussed on USFS. ", VLOOKUP(A619, [1]!Table9[#All], 24, FALSE))</f>
        <v>--</v>
      </c>
      <c r="I619" s="14" t="str">
        <f>IF(NOT(ISBLANK(#REF!)),  "Pre-activity Survey Required", "")</f>
        <v>Pre-activity Survey Required</v>
      </c>
      <c r="J619" s="13" t="str">
        <f>IF(D619="No", "Not discussed on USFS. ", _xlfn.CONCAT(A619, " (", VLOOKUP(A619, [1]!Table9[#All], 11, FALSE), "; Habitat description: ", C619, ") - Within 1-mi of a CNDDB/SCE/USFS occurrence record (", VLOOKUP(A619, [1]!Table9[#All], 34, FALSE), "). " ))</f>
        <v xml:space="preserve">fragrant pitcher sage (FSS; CRPR 4.2, Blooming Period: Mar 1 - Oct 31; Habitat description: chaparrel) - Within 1-mi of a CNDDB/SCE/USFS occurrence record (unsuitable habitat). </v>
      </c>
      <c r="K619" s="10" t="str">
        <f>IF(D619="No", "-- ", VLOOKUP(A619, [1]!Table9[#All], 35, FALSE))</f>
        <v>Standard OMP BMPs.</v>
      </c>
      <c r="L619" s="12" t="str">
        <f>IF(D619="No", "--", VLOOKUP(A619, [1]!Table9[#All], 28, FALSE))</f>
        <v>IIB</v>
      </c>
      <c r="M619" s="11" t="str">
        <f>IF(D619="No", "Not discussed on USFS. ", _xlfn.CONCAT(A619, " (", VLOOKUP(A619, [1]!Table9[#All], 11, FALSE), "; Habitat description: ", C619, ") - Within 1-mi of a CNDDB/SCE/USFS occurrence record (", VLOOKUP(A619, [1]!Table9[#All], 27, FALSE), "). " ))</f>
        <v xml:space="preserve">fragrant pitcher sage (FSS; CRPR 4.2, Blooming Period: Mar 1 - Oct 31; Habitat description: chaparrel) - Within 1-mi of a CNDDB/SCE/USFS occurrence record (habitat present). </v>
      </c>
      <c r="N619" s="10" t="str">
        <f>IF(D619="No", "-- ", VLOOKUP(A619, [1]!Table9[#All], 29, FALSE))</f>
        <v xml:space="preserve">BE BMP Plant-1(a)(c-d); 
General Measures and Standard OMP BMPs. </v>
      </c>
      <c r="O619" s="10" t="str">
        <f>IF(D619="No", "--", VLOOKUP(A619, [1]!Table9[#All], 30, FALSE))</f>
        <v xml:space="preserve">Pre-Activity Survey (fragrant pitcher sage): A biological survey is required. 
FSS Plant Avoidance (fragrant pitcher sage): If fragrant pitcher sage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19" s="7" t="str">
        <f>IF(D619="No", "Not discussed on USFS. ", IF(VLOOKUP(A619, [1]!Table9[#All], 31, FALSE)="--", "--",  _xlfn.CONCAT(A619, " (", VLOOKUP(A619, [1]!Table9[#All], 11, FALSE), "; Habitat description: ", C619, ") - Within 1-mi of a CNDDB/SCE/USFS occurrence record (", VLOOKUP(A619, [1]!Table9[#All], 31, FALSE), "). " )))</f>
        <v>--</v>
      </c>
      <c r="Q619" s="6" t="str">
        <f>IF(D619="No", "Not discussed on USFS. ", IF(VLOOKUP(A619, [1]!Table9[#All], 31, FALSE)="--", "--",  VLOOKUP(A619, [1]!Table9[#All], 32, FALSE)))</f>
        <v>--</v>
      </c>
      <c r="R619" s="6" t="str">
        <f>IF(D619="No", "Not discussed on USFS. ", IF(VLOOKUP(A619, [1]!Table9[#All], 31, FALSE)="--", "--", VLOOKUP(A619, [1]!Table9[#All], 33, FALSE)))</f>
        <v>--</v>
      </c>
      <c r="S619" s="9" t="s">
        <v>2</v>
      </c>
      <c r="T619" s="8" t="s">
        <v>2</v>
      </c>
      <c r="U619" s="8" t="s">
        <v>2</v>
      </c>
      <c r="V619" s="7" t="s">
        <v>2</v>
      </c>
      <c r="W619" s="6" t="s">
        <v>2</v>
      </c>
      <c r="X619" s="6" t="s">
        <v>2</v>
      </c>
    </row>
    <row r="620" spans="1:24" ht="168" x14ac:dyDescent="0.2">
      <c r="A620" s="20" t="s">
        <v>1754</v>
      </c>
      <c r="B620" s="20" t="str">
        <f>VLOOKUP(A620, [1]!Table9[#All], 2, FALSE)</f>
        <v>Arctostaphylos franciscana</v>
      </c>
      <c r="C620" s="18" t="str">
        <f>VLOOKUP(A620, [1]!Table9[#All], 13, FALSE)</f>
        <v>outcrops, chaparral</v>
      </c>
      <c r="D620" s="17" t="str">
        <f>IF(ISNUMBER(SEARCH("1",VLOOKUP(A620, [1]!Table9[#All], 4, FALSE))), "Yes", "No")</f>
        <v>Yes</v>
      </c>
      <c r="E620" s="16" t="str">
        <f>VLOOKUP(A620, [1]!Table9[#All], 3, FALSE)</f>
        <v>Plant</v>
      </c>
      <c r="F620" s="15" t="str">
        <f>VLOOKUP(A620, [1]!Table9[#All], 26, FALSE)</f>
        <v>Formula</v>
      </c>
      <c r="G620" s="15" t="str">
        <f>IF(D620="No", "--",VLOOKUP(A620, [1]!Table9[#All], 25, FALSE))</f>
        <v>Work area</v>
      </c>
      <c r="H620" s="14" t="str">
        <f>IF(D620="No", "Not discussed on USFS. ", VLOOKUP(A620, [1]!Table9[#All], 24, FALSE))</f>
        <v>--</v>
      </c>
      <c r="I620" s="14" t="str">
        <f>IF(NOT(ISBLANK(#REF!)),  "Pre-activity Survey Required", "")</f>
        <v>Pre-activity Survey Required</v>
      </c>
      <c r="J620" s="13" t="str">
        <f>IF(D620="No", "Not discussed on USFS. ", _xlfn.CONCAT(A620, " (", VLOOKUP(A620, [1]!Table9[#All], 11, FALSE), "; Habitat description: ", C620, ") - Within 1-mi of a CNDDB/SCE/USFS occurrence record (", VLOOKUP(A620, [1]!Table9[#All], 34, FALSE), "). " ))</f>
        <v xml:space="preserve">Franciscan manzanita (FE; CRPR 1B.1, Blooming Period: Jan - Apr; Habitat description: outcrops, chaparral) - Within 1-mi of a CNDDB/SCE/USFS occurrence record (unsuitable habitat). </v>
      </c>
      <c r="K620" s="10" t="str">
        <f>IF(D620="No", "-- ", VLOOKUP(A620, [1]!Table9[#All], 35, FALSE))</f>
        <v xml:space="preserve">RPM Plant 1; 
Standard OMP BMPs. </v>
      </c>
      <c r="L620" s="12" t="str">
        <f>IF(D620="No", "--", VLOOKUP(A620, [1]!Table9[#All], 28, FALSE))</f>
        <v>IIB</v>
      </c>
      <c r="M620" s="11" t="str">
        <f>IF(D620="No", "Not discussed on USFS. ", _xlfn.CONCAT(A620, " (", VLOOKUP(A620, [1]!Table9[#All], 11, FALSE), "; Habitat description: ", C620, ") - Within 1-mi of a CNDDB/SCE/USFS occurrence record (", VLOOKUP(A620, [1]!Table9[#All], 27, FALSE), "). " ))</f>
        <v xml:space="preserve">Franciscan manzanita (FE; CRPR 1B.1, Blooming Period: Jan - Apr; Habitat description: outcrops, chaparral) - Within 1-mi of a CNDDB/SCE/USFS occurrence record (habitat present). </v>
      </c>
      <c r="N620" s="10" t="str">
        <f>IF(D620="No", "-- ", VLOOKUP(A620, [1]!Table9[#All], 29, FALSE))</f>
        <v xml:space="preserve">RPM Plant-1-4; 
General Measures and Standard OMP BMPs. </v>
      </c>
      <c r="O620" s="10" t="str">
        <f>IF(D620="No", "--", VLOOKUP(A620, [1]!Table9[#All], 30, FALSE))</f>
        <v xml:space="preserve">Rare Plant Survey and Avoidance (Franciscan manzanita): A qualified botanist will conduct a rare plant survey for Franciscan manzanita within blooming season, verified by a reference population. All federally-listed plants within 100 feet of the work area will be flagged for avoidance. Coordination with Environmental Services Department will be required if full avoidance cannot be achieved. 
Schedule Limitation (Franciscan manzanita): Schedule all work in the year rare plant surveys are conducted. Work can occur only after rare plant surveys occur. If work gets delayed for a subsequent year, contact Environmental Services Department. 
General Measures and Standard OMP BMPs. </v>
      </c>
      <c r="P620" s="7" t="str">
        <f>IF(D620="No", "Not discussed on USFS. ", IF(VLOOKUP(A620, [1]!Table9[#All], 31, FALSE)="--", "--",  _xlfn.CONCAT(A620, " (", VLOOKUP(A620, [1]!Table9[#All], 11, FALSE), "; Habitat description: ", C620, ") - Within 1-mi of a CNDDB/SCE/USFS occurrence record (", VLOOKUP(A620, [1]!Table9[#All], 31, FALSE), "). " )))</f>
        <v>--</v>
      </c>
      <c r="Q620" s="6" t="str">
        <f>IF(D620="No", "Not discussed on USFS. ", IF(VLOOKUP(A620, [1]!Table9[#All], 31, FALSE)="--", "--",  VLOOKUP(A620, [1]!Table9[#All], 32, FALSE)))</f>
        <v>--</v>
      </c>
      <c r="R620" s="6" t="str">
        <f>IF(D620="No", "Not discussed on USFS. ", IF(VLOOKUP(A620, [1]!Table9[#All], 31, FALSE)="--", "--", VLOOKUP(A620, [1]!Table9[#All], 33, FALSE)))</f>
        <v>--</v>
      </c>
      <c r="S620" s="9" t="s">
        <v>2</v>
      </c>
      <c r="T620" s="8" t="s">
        <v>2</v>
      </c>
      <c r="U620" s="8" t="s">
        <v>2</v>
      </c>
      <c r="V620" s="7" t="s">
        <v>2</v>
      </c>
      <c r="W620" s="6" t="s">
        <v>2</v>
      </c>
      <c r="X620" s="6" t="s">
        <v>2</v>
      </c>
    </row>
    <row r="621" spans="1:24" ht="80" x14ac:dyDescent="0.2">
      <c r="A621" s="20" t="s">
        <v>1753</v>
      </c>
      <c r="B621" s="20" t="str">
        <f>VLOOKUP(A621, [1]!Table9[#All], 2, FALSE)</f>
        <v>Allium peninsulare var. franciscanum</v>
      </c>
      <c r="C621" s="18" t="str">
        <f>VLOOKUP(A621, [1]!Table9[#All], 13, FALSE)</f>
        <v>dry hillsides</v>
      </c>
      <c r="D621" s="17" t="str">
        <f>IF(ISNUMBER(SEARCH("1",VLOOKUP(A621, [1]!Table9[#All], 4, FALSE))), "Yes", "No")</f>
        <v>No</v>
      </c>
      <c r="E621" s="16" t="str">
        <f>VLOOKUP(A621, [1]!Table9[#All], 3, FALSE)</f>
        <v>Plant</v>
      </c>
      <c r="F621" s="15" t="str">
        <f>VLOOKUP(A621, [1]!Table9[#All], 26, FALSE)</f>
        <v>Formula</v>
      </c>
      <c r="G621" s="15" t="str">
        <f>IF(D621="No", "--",VLOOKUP(A621, [1]!Table9[#All], 25, FALSE))</f>
        <v>--</v>
      </c>
      <c r="H621" s="14" t="str">
        <f>IF(D621="No", "Not discussed on USFS. ", VLOOKUP(A621, [1]!Table9[#All], 24, FALSE))</f>
        <v xml:space="preserve">Not discussed on USFS. </v>
      </c>
      <c r="I621" s="14" t="str">
        <f>IF(NOT(ISBLANK(#REF!)),  "Pre-activity Survey Required", "")</f>
        <v>Pre-activity Survey Required</v>
      </c>
      <c r="J621" s="13" t="str">
        <f>IF(D621="No", "Not discussed on USFS. ", _xlfn.CONCAT(A621, " (", VLOOKUP(A621, [1]!Table9[#All], 11, FALSE), "; Habitat description: ", C621, ") - Within 1-mi of a CNDDB/SCE/USFS occurrence record (", VLOOKUP(A621, [1]!Table9[#All], 34, FALSE), "). " ))</f>
        <v xml:space="preserve">Not discussed on USFS. </v>
      </c>
      <c r="K621" s="10" t="str">
        <f>IF(D621="No", "-- ", VLOOKUP(A621, [1]!Table9[#All], 35, FALSE))</f>
        <v xml:space="preserve">-- </v>
      </c>
      <c r="L621" s="12" t="str">
        <f>IF(D621="No", "--", VLOOKUP(A621, [1]!Table9[#All], 28, FALSE))</f>
        <v>--</v>
      </c>
      <c r="M621" s="11" t="str">
        <f>IF(D621="No", "Not discussed on USFS. ", _xlfn.CONCAT(A621, " (", VLOOKUP(A621, [1]!Table9[#All], 11, FALSE), "; Habitat description: ", C621, ") - Within 1-mi of a CNDDB/SCE/USFS occurrence record (", VLOOKUP(A621, [1]!Table9[#All], 27, FALSE), "). " ))</f>
        <v xml:space="preserve">Not discussed on USFS. </v>
      </c>
      <c r="N621" s="10" t="str">
        <f>IF(D621="No", "-- ", VLOOKUP(A621, [1]!Table9[#All], 29, FALSE))</f>
        <v xml:space="preserve">-- </v>
      </c>
      <c r="O621" s="10" t="str">
        <f>IF(D621="No", "--", VLOOKUP(A621, [1]!Table9[#All], 30, FALSE))</f>
        <v>--</v>
      </c>
      <c r="P621" s="7" t="str">
        <f>IF(D621="No", "Not discussed on USFS. ", IF(VLOOKUP(A621, [1]!Table9[#All], 31, FALSE)="--", "--",  _xlfn.CONCAT(A621, " (", VLOOKUP(A621, [1]!Table9[#All], 11, FALSE), "; Habitat description: ", C621, ") - Within 1-mi of a CNDDB/SCE/USFS occurrence record (", VLOOKUP(A621, [1]!Table9[#All], 31, FALSE), "). " )))</f>
        <v xml:space="preserve">Not discussed on USFS. </v>
      </c>
      <c r="Q621" s="6" t="str">
        <f>IF(D621="No", "Not discussed on USFS. ", IF(VLOOKUP(A621, [1]!Table9[#All], 31, FALSE)="--", "--",  VLOOKUP(A621, [1]!Table9[#All], 32, FALSE)))</f>
        <v xml:space="preserve">Not discussed on USFS. </v>
      </c>
      <c r="R621" s="6" t="str">
        <f>IF(D621="No", "Not discussed on USFS. ", IF(VLOOKUP(A621, [1]!Table9[#All], 31, FALSE)="--", "--", VLOOKUP(A621, [1]!Table9[#All], 33, FALSE)))</f>
        <v xml:space="preserve">Not discussed on USFS. </v>
      </c>
      <c r="S621" s="9" t="s">
        <v>2</v>
      </c>
      <c r="T621" s="8" t="s">
        <v>2</v>
      </c>
      <c r="U621" s="8" t="s">
        <v>2</v>
      </c>
      <c r="V621" s="7" t="s">
        <v>2</v>
      </c>
      <c r="W621" s="6" t="s">
        <v>2</v>
      </c>
      <c r="X621" s="6" t="s">
        <v>2</v>
      </c>
    </row>
    <row r="622" spans="1:24" ht="48" x14ac:dyDescent="0.2">
      <c r="A622" s="20" t="s">
        <v>1752</v>
      </c>
      <c r="B622" s="20" t="str">
        <f>VLOOKUP(A622, [1]!Table9[#All], 2, FALSE)</f>
        <v>Cirsium andrewsii</v>
      </c>
      <c r="C622" s="18" t="str">
        <f>VLOOKUP(A622, [1]!Table9[#All], 13, FALSE)</f>
        <v>bluffs, ravines, seeps</v>
      </c>
      <c r="D622" s="17" t="str">
        <f>IF(ISNUMBER(SEARCH("1",VLOOKUP(A622, [1]!Table9[#All], 4, FALSE))), "Yes", "No")</f>
        <v>No</v>
      </c>
      <c r="E622" s="16" t="str">
        <f>VLOOKUP(A622, [1]!Table9[#All], 3, FALSE)</f>
        <v>Plant</v>
      </c>
      <c r="F622" s="15" t="str">
        <f>VLOOKUP(A622, [1]!Table9[#All], 26, FALSE)</f>
        <v>Formula</v>
      </c>
      <c r="G622" s="15" t="str">
        <f>IF(D622="No", "--",VLOOKUP(A622, [1]!Table9[#All], 25, FALSE))</f>
        <v>--</v>
      </c>
      <c r="H622" s="14" t="str">
        <f>IF(D622="No", "Not discussed on USFS. ", VLOOKUP(A622, [1]!Table9[#All], 24, FALSE))</f>
        <v xml:space="preserve">Not discussed on USFS. </v>
      </c>
      <c r="I622" s="14" t="str">
        <f>IF(NOT(ISBLANK(#REF!)),  "Pre-activity Survey Required", "")</f>
        <v>Pre-activity Survey Required</v>
      </c>
      <c r="J622" s="13" t="str">
        <f>IF(D622="No", "Not discussed on USFS. ", _xlfn.CONCAT(A622, " (", VLOOKUP(A622, [1]!Table9[#All], 11, FALSE), "; Habitat description: ", C622, ") - Within 1-mi of a CNDDB/SCE/USFS occurrence record (", VLOOKUP(A622, [1]!Table9[#All], 34, FALSE), "). " ))</f>
        <v xml:space="preserve">Not discussed on USFS. </v>
      </c>
      <c r="K622" s="10" t="str">
        <f>IF(D622="No", "-- ", VLOOKUP(A622, [1]!Table9[#All], 35, FALSE))</f>
        <v xml:space="preserve">-- </v>
      </c>
      <c r="L622" s="12" t="str">
        <f>IF(D622="No", "--", VLOOKUP(A622, [1]!Table9[#All], 28, FALSE))</f>
        <v>--</v>
      </c>
      <c r="M622" s="11" t="str">
        <f>IF(D622="No", "Not discussed on USFS. ", _xlfn.CONCAT(A622, " (", VLOOKUP(A622, [1]!Table9[#All], 11, FALSE), "; Habitat description: ", C622, ") - Within 1-mi of a CNDDB/SCE/USFS occurrence record (", VLOOKUP(A622, [1]!Table9[#All], 27, FALSE), "). " ))</f>
        <v xml:space="preserve">Not discussed on USFS. </v>
      </c>
      <c r="N622" s="10" t="str">
        <f>IF(D622="No", "-- ", VLOOKUP(A622, [1]!Table9[#All], 29, FALSE))</f>
        <v xml:space="preserve">-- </v>
      </c>
      <c r="O622" s="10" t="str">
        <f>IF(D622="No", "--", VLOOKUP(A622, [1]!Table9[#All], 30, FALSE))</f>
        <v>--</v>
      </c>
      <c r="P622" s="7" t="str">
        <f>IF(D622="No", "Not discussed on USFS. ", IF(VLOOKUP(A622, [1]!Table9[#All], 31, FALSE)="--", "--",  _xlfn.CONCAT(A622, " (", VLOOKUP(A622, [1]!Table9[#All], 11, FALSE), "; Habitat description: ", C622, ") - Within 1-mi of a CNDDB/SCE/USFS occurrence record (", VLOOKUP(A622, [1]!Table9[#All], 31, FALSE), "). " )))</f>
        <v xml:space="preserve">Not discussed on USFS. </v>
      </c>
      <c r="Q622" s="6" t="str">
        <f>IF(D622="No", "Not discussed on USFS. ", IF(VLOOKUP(A622, [1]!Table9[#All], 31, FALSE)="--", "--",  VLOOKUP(A622, [1]!Table9[#All], 32, FALSE)))</f>
        <v xml:space="preserve">Not discussed on USFS. </v>
      </c>
      <c r="R622" s="6" t="str">
        <f>IF(D622="No", "Not discussed on USFS. ", IF(VLOOKUP(A622, [1]!Table9[#All], 31, FALSE)="--", "--", VLOOKUP(A622, [1]!Table9[#All], 33, FALSE)))</f>
        <v xml:space="preserve">Not discussed on USFS. </v>
      </c>
      <c r="S622" s="9" t="s">
        <v>2</v>
      </c>
      <c r="T622" s="8" t="s">
        <v>2</v>
      </c>
      <c r="U622" s="8" t="s">
        <v>2</v>
      </c>
      <c r="V622" s="7" t="s">
        <v>2</v>
      </c>
      <c r="W622" s="6" t="s">
        <v>2</v>
      </c>
      <c r="X622" s="6" t="s">
        <v>2</v>
      </c>
    </row>
    <row r="623" spans="1:24" ht="160" x14ac:dyDescent="0.2">
      <c r="A623" s="20" t="s">
        <v>1751</v>
      </c>
      <c r="B623" s="20" t="str">
        <f>VLOOKUP(A623, [1]!Table9[#All], 2, FALSE)</f>
        <v>Bombus franklini</v>
      </c>
      <c r="C623" s="18" t="str">
        <f>VLOOKUP(A623, [1]!Table9[#All], 13, FALSE)</f>
        <v>open, grassy coastal prairies and coast range meadows; areas with continuous blooming floral resources with abandoned rodent borrows or clumps of grass for nesting</v>
      </c>
      <c r="D623" s="17" t="str">
        <f>IF(ISNUMBER(SEARCH("1",VLOOKUP(A623, [1]!Table9[#All], 4, FALSE))), "Yes", "No")</f>
        <v>Yes</v>
      </c>
      <c r="E623" s="16" t="str">
        <f>VLOOKUP(A623, [1]!Table9[#All], 3, FALSE)</f>
        <v>Invertebrate</v>
      </c>
      <c r="F623" s="15" t="str">
        <f>VLOOKUP(A623, [1]!Table9[#All], 26, FALSE)</f>
        <v>Formula</v>
      </c>
      <c r="G623" s="15" t="str">
        <f>IF(D623="No", "--",VLOOKUP(A623, [1]!Table9[#All], 25, FALSE))</f>
        <v>Work area</v>
      </c>
      <c r="H623" s="14" t="str">
        <f>IF(D623="No", "Not discussed on USFS. ", VLOOKUP(A623, [1]!Table9[#All], 24, FALSE))</f>
        <v>Contact PM if occurring on USFS</v>
      </c>
      <c r="I623" s="14" t="str">
        <f>IF(NOT(ISBLANK(#REF!)),  "Pre-activity Survey Required", "")</f>
        <v>Pre-activity Survey Required</v>
      </c>
      <c r="J623" s="13" t="str">
        <f>IF(D623="No", "Not discussed on USFS. ", _xlfn.CONCAT(A623, " (", VLOOKUP(A623, [1]!Table9[#All], 11, FALSE), "; Habitat description: ", C623, ") - Within 1-mi of a CNDDB/SCE/USFS occurrence record (", VLOOKUP(A623, [1]!Table9[#All], 34, FALSE), "). " ))</f>
        <v xml:space="preserve">Franklin's bumble bee (FE; Habitat description: open, grassy coastal prairies and coast range meadows; areas with continuous blooming floral resources with abandoned rodent borrows or clumps of grass for nesting) - Within 1-mi of a CNDDB/SCE/USFS occurrence record (unsuitable habitat). </v>
      </c>
      <c r="K623" s="10" t="str">
        <f>IF(D623="No", "-- ", VLOOKUP(A623, [1]!Table9[#All], 35, FALSE))</f>
        <v>Standard OMP BMPs.</v>
      </c>
      <c r="L623" s="12" t="str">
        <f>IF(D623="No", "--", VLOOKUP(A623, [1]!Table9[#All], 28, FALSE))</f>
        <v>IIB</v>
      </c>
      <c r="M623" s="11" t="str">
        <f>IF(D623="No", "Not discussed on USFS. ", _xlfn.CONCAT(A623, " (", VLOOKUP(A623, [1]!Table9[#All], 11, FALSE), "; Habitat description: ", C623, ") - Within 1-mi of a CNDDB/SCE/USFS occurrence record (", VLOOKUP(A623, [1]!Table9[#All], 27, FALSE), "). " ))</f>
        <v xml:space="preserve">Franklin's bumble bee (FE; Habitat description: open, grassy coastal prairies and coast range meadows; areas with continuous blooming floral resources with abandoned rodent borrows or clumps of grass for nesting) - Within 1-mi of a CNDDB/SCE/USFS occurrence record (habitat present). </v>
      </c>
      <c r="N623" s="10" t="str">
        <f>IF(D623="No", "-- ", VLOOKUP(A623, [1]!Table9[#All], 29, FALSE))</f>
        <v>Contact PM if occurring on USFS</v>
      </c>
      <c r="O623" s="10" t="str">
        <f>IF(D623="No", "--", VLOOKUP(A623, [1]!Table9[#All], 30, FALSE))</f>
        <v>Contact PM if occurring on USFS</v>
      </c>
      <c r="P623" s="7" t="str">
        <f>IF(D623="No", "Not discussed on USFS. ", IF(VLOOKUP(A623, [1]!Table9[#All], 31, FALSE)="--", "--",  _xlfn.CONCAT(A623, " (", VLOOKUP(A623, [1]!Table9[#All], 11, FALSE), "; Habitat description: ", C623, ") - Within 1-mi of a CNDDB/SCE/USFS occurrence record (", VLOOKUP(A623, [1]!Table9[#All], 31, FALSE), "). " )))</f>
        <v>--</v>
      </c>
      <c r="Q623" s="6" t="str">
        <f>IF(D623="No", "Not discussed on USFS. ", IF(VLOOKUP(A623, [1]!Table9[#All], 31, FALSE)="--", "--",  VLOOKUP(A623, [1]!Table9[#All], 32, FALSE)))</f>
        <v>--</v>
      </c>
      <c r="R623" s="6" t="str">
        <f>IF(D623="No", "Not discussed on USFS. ", IF(VLOOKUP(A623, [1]!Table9[#All], 31, FALSE)="--", "--", VLOOKUP(A623, [1]!Table9[#All], 33, FALSE)))</f>
        <v>--</v>
      </c>
      <c r="S623" s="9" t="s">
        <v>2</v>
      </c>
      <c r="T623" s="8" t="s">
        <v>2</v>
      </c>
      <c r="U623" s="8" t="s">
        <v>2</v>
      </c>
      <c r="V623" s="7" t="s">
        <v>2</v>
      </c>
      <c r="W623" s="6" t="s">
        <v>2</v>
      </c>
      <c r="X623" s="6" t="s">
        <v>2</v>
      </c>
    </row>
    <row r="624" spans="1:24" ht="80" x14ac:dyDescent="0.2">
      <c r="A624" s="20" t="s">
        <v>1750</v>
      </c>
      <c r="B624" s="20" t="str">
        <f>VLOOKUP(A624, [1]!Table9[#All], 2, FALSE)</f>
        <v>Streptanthus brachiatus ssp. hoffmanii</v>
      </c>
      <c r="C624" s="18" t="str">
        <f>VLOOKUP(A624, [1]!Table9[#All], 13, FALSE)</f>
        <v>barrens, open chaparral or woodland</v>
      </c>
      <c r="D624" s="17" t="str">
        <f>IF(ISNUMBER(SEARCH("1",VLOOKUP(A624, [1]!Table9[#All], 4, FALSE))), "Yes", "No")</f>
        <v>No</v>
      </c>
      <c r="E624" s="16" t="str">
        <f>VLOOKUP(A624, [1]!Table9[#All], 3, FALSE)</f>
        <v>Plant</v>
      </c>
      <c r="F624" s="15" t="str">
        <f>VLOOKUP(A624, [1]!Table9[#All], 26, FALSE)</f>
        <v>Formula</v>
      </c>
      <c r="G624" s="15" t="str">
        <f>IF(D624="No", "--",VLOOKUP(A624, [1]!Table9[#All], 25, FALSE))</f>
        <v>--</v>
      </c>
      <c r="H624" s="14" t="str">
        <f>IF(D624="No", "Not discussed on USFS. ", VLOOKUP(A624, [1]!Table9[#All], 24, FALSE))</f>
        <v xml:space="preserve">Not discussed on USFS. </v>
      </c>
      <c r="I624" s="14" t="str">
        <f>IF(NOT(ISBLANK(#REF!)),  "Pre-activity Survey Required", "")</f>
        <v>Pre-activity Survey Required</v>
      </c>
      <c r="J624" s="13" t="str">
        <f>IF(D624="No", "Not discussed on USFS. ", _xlfn.CONCAT(A624, " (", VLOOKUP(A624, [1]!Table9[#All], 11, FALSE), "; Habitat description: ", C624, ") - Within 1-mi of a CNDDB/SCE/USFS occurrence record (", VLOOKUP(A624, [1]!Table9[#All], 34, FALSE), "). " ))</f>
        <v xml:space="preserve">Not discussed on USFS. </v>
      </c>
      <c r="K624" s="10" t="str">
        <f>IF(D624="No", "-- ", VLOOKUP(A624, [1]!Table9[#All], 35, FALSE))</f>
        <v xml:space="preserve">-- </v>
      </c>
      <c r="L624" s="12" t="str">
        <f>IF(D624="No", "--", VLOOKUP(A624, [1]!Table9[#All], 28, FALSE))</f>
        <v>--</v>
      </c>
      <c r="M624" s="11" t="str">
        <f>IF(D624="No", "Not discussed on USFS. ", _xlfn.CONCAT(A624, " (", VLOOKUP(A624, [1]!Table9[#All], 11, FALSE), "; Habitat description: ", C624, ") - Within 1-mi of a CNDDB/SCE/USFS occurrence record (", VLOOKUP(A624, [1]!Table9[#All], 27, FALSE), "). " ))</f>
        <v xml:space="preserve">Not discussed on USFS. </v>
      </c>
      <c r="N624" s="10" t="str">
        <f>IF(D624="No", "-- ", VLOOKUP(A624, [1]!Table9[#All], 29, FALSE))</f>
        <v xml:space="preserve">-- </v>
      </c>
      <c r="O624" s="10" t="str">
        <f>IF(D624="No", "--", VLOOKUP(A624, [1]!Table9[#All], 30, FALSE))</f>
        <v>--</v>
      </c>
      <c r="P624" s="7" t="str">
        <f>IF(D624="No", "Not discussed on USFS. ", IF(VLOOKUP(A624, [1]!Table9[#All], 31, FALSE)="--", "--",  _xlfn.CONCAT(A624, " (", VLOOKUP(A624, [1]!Table9[#All], 11, FALSE), "; Habitat description: ", C624, ") - Within 1-mi of a CNDDB/SCE/USFS occurrence record (", VLOOKUP(A624, [1]!Table9[#All], 31, FALSE), "). " )))</f>
        <v xml:space="preserve">Not discussed on USFS. </v>
      </c>
      <c r="Q624" s="6" t="str">
        <f>IF(D624="No", "Not discussed on USFS. ", IF(VLOOKUP(A624, [1]!Table9[#All], 31, FALSE)="--", "--",  VLOOKUP(A624, [1]!Table9[#All], 32, FALSE)))</f>
        <v xml:space="preserve">Not discussed on USFS. </v>
      </c>
      <c r="R624" s="6" t="str">
        <f>IF(D624="No", "Not discussed on USFS. ", IF(VLOOKUP(A624, [1]!Table9[#All], 31, FALSE)="--", "--", VLOOKUP(A624, [1]!Table9[#All], 33, FALSE)))</f>
        <v xml:space="preserve">Not discussed on USFS. </v>
      </c>
      <c r="S624" s="9" t="s">
        <v>2</v>
      </c>
      <c r="T624" s="8" t="s">
        <v>2</v>
      </c>
      <c r="U624" s="8" t="s">
        <v>2</v>
      </c>
      <c r="V624" s="7" t="s">
        <v>2</v>
      </c>
      <c r="W624" s="6" t="s">
        <v>2</v>
      </c>
      <c r="X624" s="6" t="s">
        <v>2</v>
      </c>
    </row>
    <row r="625" spans="1:24" ht="48" x14ac:dyDescent="0.2">
      <c r="A625" s="20" t="s">
        <v>1749</v>
      </c>
      <c r="B625" s="20" t="str">
        <f>VLOOKUP(A625, [1]!Table9[#All], 2, FALSE)</f>
        <v>Berberis fremontii</v>
      </c>
      <c r="C625" s="18" t="str">
        <f>VLOOKUP(A625, [1]!Table9[#All], 13, FALSE)</f>
        <v>rocky slopes, conifer woodland, chaparral</v>
      </c>
      <c r="D625" s="17" t="str">
        <f>IF(ISNUMBER(SEARCH("1",VLOOKUP(A625, [1]!Table9[#All], 4, FALSE))), "Yes", "No")</f>
        <v>No</v>
      </c>
      <c r="E625" s="16" t="str">
        <f>VLOOKUP(A625, [1]!Table9[#All], 3, FALSE)</f>
        <v>Plant</v>
      </c>
      <c r="F625" s="15" t="str">
        <f>VLOOKUP(A625, [1]!Table9[#All], 26, FALSE)</f>
        <v>Formula</v>
      </c>
      <c r="G625" s="15" t="str">
        <f>IF(D625="No", "--",VLOOKUP(A625, [1]!Table9[#All], 25, FALSE))</f>
        <v>--</v>
      </c>
      <c r="H625" s="14" t="str">
        <f>IF(D625="No", "Not discussed on USFS. ", VLOOKUP(A625, [1]!Table9[#All], 24, FALSE))</f>
        <v xml:space="preserve">Not discussed on USFS. </v>
      </c>
      <c r="I625" s="14" t="str">
        <f>IF(NOT(ISBLANK(#REF!)),  "Pre-activity Survey Required", "")</f>
        <v>Pre-activity Survey Required</v>
      </c>
      <c r="J625" s="13" t="str">
        <f>IF(D625="No", "Not discussed on USFS. ", _xlfn.CONCAT(A625, " (", VLOOKUP(A625, [1]!Table9[#All], 11, FALSE), "; Habitat description: ", C625, ") - Within 1-mi of a CNDDB/SCE/USFS occurrence record (", VLOOKUP(A625, [1]!Table9[#All], 34, FALSE), "). " ))</f>
        <v xml:space="preserve">Not discussed on USFS. </v>
      </c>
      <c r="K625" s="10" t="str">
        <f>IF(D625="No", "-- ", VLOOKUP(A625, [1]!Table9[#All], 35, FALSE))</f>
        <v xml:space="preserve">-- </v>
      </c>
      <c r="L625" s="12" t="str">
        <f>IF(D625="No", "--", VLOOKUP(A625, [1]!Table9[#All], 28, FALSE))</f>
        <v>--</v>
      </c>
      <c r="M625" s="11" t="str">
        <f>IF(D625="No", "Not discussed on USFS. ", _xlfn.CONCAT(A625, " (", VLOOKUP(A625, [1]!Table9[#All], 11, FALSE), "; Habitat description: ", C625, ") - Within 1-mi of a CNDDB/SCE/USFS occurrence record (", VLOOKUP(A625, [1]!Table9[#All], 27, FALSE), "). " ))</f>
        <v xml:space="preserve">Not discussed on USFS. </v>
      </c>
      <c r="N625" s="10" t="str">
        <f>IF(D625="No", "-- ", VLOOKUP(A625, [1]!Table9[#All], 29, FALSE))</f>
        <v xml:space="preserve">-- </v>
      </c>
      <c r="O625" s="10" t="str">
        <f>IF(D625="No", "--", VLOOKUP(A625, [1]!Table9[#All], 30, FALSE))</f>
        <v>--</v>
      </c>
      <c r="P625" s="7" t="str">
        <f>IF(D625="No", "Not discussed on USFS. ", IF(VLOOKUP(A625, [1]!Table9[#All], 31, FALSE)="--", "--",  _xlfn.CONCAT(A625, " (", VLOOKUP(A625, [1]!Table9[#All], 11, FALSE), "; Habitat description: ", C625, ") - Within 1-mi of a CNDDB/SCE/USFS occurrence record (", VLOOKUP(A625, [1]!Table9[#All], 31, FALSE), "). " )))</f>
        <v xml:space="preserve">Not discussed on USFS. </v>
      </c>
      <c r="Q625" s="6" t="str">
        <f>IF(D625="No", "Not discussed on USFS. ", IF(VLOOKUP(A625, [1]!Table9[#All], 31, FALSE)="--", "--",  VLOOKUP(A625, [1]!Table9[#All], 32, FALSE)))</f>
        <v xml:space="preserve">Not discussed on USFS. </v>
      </c>
      <c r="R625" s="6" t="str">
        <f>IF(D625="No", "Not discussed on USFS. ", IF(VLOOKUP(A625, [1]!Table9[#All], 31, FALSE)="--", "--", VLOOKUP(A625, [1]!Table9[#All], 33, FALSE)))</f>
        <v xml:space="preserve">Not discussed on USFS. </v>
      </c>
      <c r="S625" s="9" t="s">
        <v>2</v>
      </c>
      <c r="T625" s="8" t="s">
        <v>2</v>
      </c>
      <c r="U625" s="8" t="s">
        <v>2</v>
      </c>
      <c r="V625" s="7" t="s">
        <v>2</v>
      </c>
      <c r="W625" s="6" t="s">
        <v>2</v>
      </c>
      <c r="X625" s="6" t="s">
        <v>2</v>
      </c>
    </row>
    <row r="626" spans="1:24" ht="156" x14ac:dyDescent="0.2">
      <c r="A626" s="20" t="s">
        <v>1748</v>
      </c>
      <c r="B626" s="20" t="str">
        <f>VLOOKUP(A626, [1]!Table9[#All], 2, FALSE)</f>
        <v>Gentiana fremontii</v>
      </c>
      <c r="C626" s="18" t="str">
        <f>VLOOKUP(A626, [1]!Table9[#All], 13, FALSE)</f>
        <v>wet mountain meadows</v>
      </c>
      <c r="D626" s="17" t="str">
        <f>IF(ISNUMBER(SEARCH("1",VLOOKUP(A626, [1]!Table9[#All], 4, FALSE))), "Yes", "No")</f>
        <v>Yes</v>
      </c>
      <c r="E626" s="16" t="str">
        <f>VLOOKUP(A626, [1]!Table9[#All], 3, FALSE)</f>
        <v>Plant</v>
      </c>
      <c r="F626" s="15" t="str">
        <f>VLOOKUP(A626, [1]!Table9[#All], 26, FALSE)</f>
        <v>Formula</v>
      </c>
      <c r="G626" s="15" t="str">
        <f>IF(D626="No", "--",VLOOKUP(A626, [1]!Table9[#All], 25, FALSE))</f>
        <v>Work area</v>
      </c>
      <c r="H626" s="14" t="str">
        <f>IF(D626="No", "Not discussed on USFS. ", VLOOKUP(A626, [1]!Table9[#All], 24, FALSE))</f>
        <v>--</v>
      </c>
      <c r="I626" s="14" t="str">
        <f>IF(NOT(ISBLANK(#REF!)),  "Pre-activity Survey Required", "")</f>
        <v>Pre-activity Survey Required</v>
      </c>
      <c r="J626" s="13" t="str">
        <f>IF(D626="No", "Not discussed on USFS. ", _xlfn.CONCAT(A626, " (", VLOOKUP(A626, [1]!Table9[#All], 11, FALSE), "; Habitat description: ", C626, ") - Within 1-mi of a CNDDB/SCE/USFS occurrence record (", VLOOKUP(A626, [1]!Table9[#All], 34, FALSE), "). " ))</f>
        <v xml:space="preserve">Fremont's gentian (FSS; CRPR 2B.3, Blooming Period: Jul - Aug; Habitat description: wet mountain meadows) - Within 1-mi of a CNDDB/SCE/USFS occurrence record (unsuitable habitat). </v>
      </c>
      <c r="K626" s="10" t="str">
        <f>IF(D626="No", "-- ", VLOOKUP(A626, [1]!Table9[#All], 35, FALSE))</f>
        <v>Standard OMP BMPs.</v>
      </c>
      <c r="L626" s="12" t="str">
        <f>IF(D626="No", "--", VLOOKUP(A626, [1]!Table9[#All], 28, FALSE))</f>
        <v>IIB</v>
      </c>
      <c r="M626" s="11" t="str">
        <f>IF(D626="No", "Not discussed on USFS. ", _xlfn.CONCAT(A626, " (", VLOOKUP(A626, [1]!Table9[#All], 11, FALSE), "; Habitat description: ", C626, ") - Within 1-mi of a CNDDB/SCE/USFS occurrence record (", VLOOKUP(A626, [1]!Table9[#All], 27, FALSE), "). " ))</f>
        <v xml:space="preserve">Fremont's gentian (FSS; CRPR 2B.3, Blooming Period: Jul - Aug; Habitat description: wet mountain meadows) - Within 1-mi of a CNDDB/SCE/USFS occurrence record (habitat present). </v>
      </c>
      <c r="N626" s="10" t="str">
        <f>IF(D626="No", "-- ", VLOOKUP(A626, [1]!Table9[#All], 29, FALSE))</f>
        <v xml:space="preserve">BE BMP Plant-1(a)(c-d); 
General Measures and Standard OMP BMPs. </v>
      </c>
      <c r="O626" s="10" t="str">
        <f>IF(D626="No", "--", VLOOKUP(A626, [1]!Table9[#All], 30, FALSE))</f>
        <v xml:space="preserve">Pre-Activity Survey (Fremont's gentian): A biological survey is required. 
FSS Plant Avoidance (Fremont's gentian): If Fremont's gentian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26" s="7" t="str">
        <f>IF(D626="No", "Not discussed on USFS. ", IF(VLOOKUP(A626, [1]!Table9[#All], 31, FALSE)="--", "--",  _xlfn.CONCAT(A626, " (", VLOOKUP(A626, [1]!Table9[#All], 11, FALSE), "; Habitat description: ", C626, ") - Within 1-mi of a CNDDB/SCE/USFS occurrence record (", VLOOKUP(A626, [1]!Table9[#All], 31, FALSE), "). " )))</f>
        <v>--</v>
      </c>
      <c r="Q626" s="6" t="str">
        <f>IF(D626="No", "Not discussed on USFS. ", IF(VLOOKUP(A626, [1]!Table9[#All], 31, FALSE)="--", "--",  VLOOKUP(A626, [1]!Table9[#All], 32, FALSE)))</f>
        <v>--</v>
      </c>
      <c r="R626" s="6" t="str">
        <f>IF(D626="No", "Not discussed on USFS. ", IF(VLOOKUP(A626, [1]!Table9[#All], 31, FALSE)="--", "--", VLOOKUP(A626, [1]!Table9[#All], 33, FALSE)))</f>
        <v>--</v>
      </c>
      <c r="S626" s="9" t="s">
        <v>2</v>
      </c>
      <c r="T626" s="8" t="s">
        <v>2</v>
      </c>
      <c r="U626" s="8" t="s">
        <v>2</v>
      </c>
      <c r="V626" s="7" t="s">
        <v>2</v>
      </c>
      <c r="W626" s="6" t="s">
        <v>2</v>
      </c>
      <c r="X626" s="6" t="s">
        <v>2</v>
      </c>
    </row>
    <row r="627" spans="1:24" ht="60" x14ac:dyDescent="0.2">
      <c r="A627" s="20" t="s">
        <v>1747</v>
      </c>
      <c r="B627" s="20" t="str">
        <f>VLOOKUP(A627, [1]!Table9[#All], 2, FALSE)</f>
        <v>Dipodomys nitratoides exilis</v>
      </c>
      <c r="C627" s="18" t="str">
        <f>VLOOKUP(A627, [1]!Table9[#All], 13, FALSE)</f>
        <v>an area of grassland and alkali desert scrub communities</v>
      </c>
      <c r="D627" s="17" t="str">
        <f>IF(ISNUMBER(SEARCH("1",VLOOKUP(A627, [1]!Table9[#All], 4, FALSE))), "Yes", "No")</f>
        <v>Yes</v>
      </c>
      <c r="E627" s="16" t="str">
        <f>VLOOKUP(A627, [1]!Table9[#All], 3, FALSE)</f>
        <v>Mammal</v>
      </c>
      <c r="F627" s="15" t="str">
        <f>VLOOKUP(A627, [1]!Table9[#All], 26, FALSE)</f>
        <v>Formula</v>
      </c>
      <c r="G627" s="15" t="str">
        <f>IF(D627="No", "--",VLOOKUP(A627, [1]!Table9[#All], 25, FALSE))</f>
        <v>--</v>
      </c>
      <c r="H627" s="14" t="str">
        <f>IF(D627="No", "Not discussed on USFS. ", VLOOKUP(A627, [1]!Table9[#All], 24, FALSE))</f>
        <v>Notify SME if found on USFS</v>
      </c>
      <c r="I627" s="14" t="str">
        <f>IF(NOT(ISBLANK(#REF!)),  "Pre-activity Survey Required", "")</f>
        <v>Pre-activity Survey Required</v>
      </c>
      <c r="J627" s="13" t="str">
        <f>IF(D627="No", "Not discussed on USFS. ", _xlfn.CONCAT(A627, " (", VLOOKUP(A627, [1]!Table9[#All], 11, FALSE), "; Habitat description: ", C627, ") - Within 1-mi of a CNDDB/SCE/USFS occurrence record (", VLOOKUP(A627, [1]!Table9[#All], 34, FALSE), "). " ))</f>
        <v xml:space="preserve">Fresno kangaroo rat (FE; SE; Habitat description: an area of grassland and alkali desert scrub communities) - Within 1-mi of a CNDDB/SCE/USFS occurrence record (--). </v>
      </c>
      <c r="K627" s="10" t="str">
        <f>IF(D627="No", "-- ", VLOOKUP(A627, [1]!Table9[#All], 35, FALSE))</f>
        <v>--</v>
      </c>
      <c r="L627" s="12" t="str">
        <f>IF(D627="No", "--", VLOOKUP(A627, [1]!Table9[#All], 28, FALSE))</f>
        <v>--</v>
      </c>
      <c r="M627" s="11" t="str">
        <f>IF(D627="No", "Not discussed on USFS. ", _xlfn.CONCAT(A627, " (", VLOOKUP(A627, [1]!Table9[#All], 11, FALSE), "; Habitat description: ", C627, ") - Within 1-mi of a CNDDB/SCE/USFS occurrence record (", VLOOKUP(A627, [1]!Table9[#All], 27, FALSE), "). " ))</f>
        <v xml:space="preserve">Fresno kangaroo rat (FE; SE; Habitat description: an area of grassland and alkali desert scrub communities) - Within 1-mi of a CNDDB/SCE/USFS occurrence record (--). </v>
      </c>
      <c r="N627" s="10" t="str">
        <f>IF(D627="No", "-- ", VLOOKUP(A627, [1]!Table9[#All], 29, FALSE))</f>
        <v>Notify SME if found on USFS</v>
      </c>
      <c r="O627" s="10" t="str">
        <f>IF(D627="No", "--", VLOOKUP(A627, [1]!Table9[#All], 30, FALSE))</f>
        <v>Notify SME if found on USFS</v>
      </c>
      <c r="P627" s="7" t="str">
        <f>IF(D627="No", "Not discussed on USFS. ", IF(VLOOKUP(A627, [1]!Table9[#All], 31, FALSE)="--", "--",  _xlfn.CONCAT(A627, " (", VLOOKUP(A627, [1]!Table9[#All], 11, FALSE), "; Habitat description: ", C627, ") - Within 1-mi of a CNDDB/SCE/USFS occurrence record (", VLOOKUP(A627, [1]!Table9[#All], 31, FALSE), "). " )))</f>
        <v>--</v>
      </c>
      <c r="Q627" s="6" t="str">
        <f>IF(D627="No", "Not discussed on USFS. ", IF(VLOOKUP(A627, [1]!Table9[#All], 31, FALSE)="--", "--",  VLOOKUP(A627, [1]!Table9[#All], 32, FALSE)))</f>
        <v>--</v>
      </c>
      <c r="R627" s="6" t="str">
        <f>IF(D627="No", "Not discussed on USFS. ", IF(VLOOKUP(A627, [1]!Table9[#All], 31, FALSE)="--", "--", VLOOKUP(A627, [1]!Table9[#All], 33, FALSE)))</f>
        <v>--</v>
      </c>
      <c r="S627" s="9" t="s">
        <v>2</v>
      </c>
      <c r="T627" s="8" t="s">
        <v>2</v>
      </c>
      <c r="U627" s="8" t="s">
        <v>2</v>
      </c>
      <c r="V627" s="7" t="s">
        <v>2</v>
      </c>
      <c r="W627" s="6" t="s">
        <v>2</v>
      </c>
      <c r="X627" s="6" t="s">
        <v>2</v>
      </c>
    </row>
    <row r="628" spans="1:24" ht="156" x14ac:dyDescent="0.2">
      <c r="A628" s="20" t="s">
        <v>1746</v>
      </c>
      <c r="B628" s="20" t="str">
        <f>VLOOKUP(A628, [1]!Table9[#All], 2, FALSE)</f>
        <v>Solorina spongiosa</v>
      </c>
      <c r="C628" s="18" t="str">
        <f>VLOOKUP(A628, [1]!Table9[#All], 13, FALSE)</f>
        <v>bogs and fens, meadows and seeps</v>
      </c>
      <c r="D628" s="17" t="str">
        <f>IF(ISNUMBER(SEARCH("1",VLOOKUP(A628, [1]!Table9[#All], 4, FALSE))), "Yes", "No")</f>
        <v>Yes</v>
      </c>
      <c r="E628" s="16" t="str">
        <f>VLOOKUP(A628, [1]!Table9[#All], 3, FALSE)</f>
        <v>Plant</v>
      </c>
      <c r="F628" s="15" t="str">
        <f>VLOOKUP(A628, [1]!Table9[#All], 26, FALSE)</f>
        <v>Formula</v>
      </c>
      <c r="G628" s="15" t="str">
        <f>IF(D628="No", "--",VLOOKUP(A628, [1]!Table9[#All], 25, FALSE))</f>
        <v>Work area</v>
      </c>
      <c r="H628" s="14" t="str">
        <f>IF(D628="No", "Not discussed on USFS. ", VLOOKUP(A628, [1]!Table9[#All], 24, FALSE))</f>
        <v>--</v>
      </c>
      <c r="I628" s="14" t="str">
        <f>IF(NOT(ISBLANK(#REF!)),  "Pre-activity Survey Required", "")</f>
        <v>Pre-activity Survey Required</v>
      </c>
      <c r="J628" s="13" t="str">
        <f>IF(D628="No", "Not discussed on USFS. ", _xlfn.CONCAT(A628, " (", VLOOKUP(A628, [1]!Table9[#All], 11, FALSE), "; Habitat description: ", C628, ") - Within 1-mi of a CNDDB/SCE/USFS occurrence record (", VLOOKUP(A628, [1]!Table9[#All], 34, FALSE), "). " ))</f>
        <v xml:space="preserve">fringed chocolate chip lichen (INF:SCC; CRPR 2B.2; Habitat description: bogs and fens, meadows and seeps) - Within 1-mi of a CNDDB/SCE/USFS occurrence record (unsuitable habitat). </v>
      </c>
      <c r="K628" s="10" t="str">
        <f>IF(D628="No", "-- ", VLOOKUP(A628, [1]!Table9[#All], 35, FALSE))</f>
        <v>Standard OMP BMPs.</v>
      </c>
      <c r="L628" s="12" t="str">
        <f>IF(D628="No", "--", VLOOKUP(A628, [1]!Table9[#All], 28, FALSE))</f>
        <v>IIB</v>
      </c>
      <c r="M628" s="11" t="str">
        <f>IF(D628="No", "Not discussed on USFS. ", _xlfn.CONCAT(A628, " (", VLOOKUP(A628, [1]!Table9[#All], 11, FALSE), "; Habitat description: ", C628, ") - Within 1-mi of a CNDDB/SCE/USFS occurrence record (", VLOOKUP(A628, [1]!Table9[#All], 27, FALSE), "). " ))</f>
        <v xml:space="preserve">fringed chocolate chip lichen (INF:SCC; CRPR 2B.2; Habitat description: bogs and fens, meadows and seeps) - Within 1-mi of a CNDDB/SCE/USFS occurrence record (habitat present). </v>
      </c>
      <c r="N628" s="10" t="str">
        <f>IF(D628="No", "-- ", VLOOKUP(A628, [1]!Table9[#All], 29, FALSE))</f>
        <v xml:space="preserve">BE BMP Plant-1(a)(c-d); 
General Measures and Standard OMP BMPs. </v>
      </c>
      <c r="O628" s="10" t="str">
        <f>IF(D628="No", "--", VLOOKUP(A628, [1]!Table9[#All], 30, FALSE))</f>
        <v xml:space="preserve">Pre-Activity Survey (fringed chocolate chip lichen): A biological survey is required. 
FSS Plant Avoidance (fringed chocolate chip lichen): If fringed chocolate chip lichen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28" s="7" t="str">
        <f>IF(D628="No", "Not discussed on USFS. ", IF(VLOOKUP(A628, [1]!Table9[#All], 31, FALSE)="--", "--",  _xlfn.CONCAT(A628, " (", VLOOKUP(A628, [1]!Table9[#All], 11, FALSE), "; Habitat description: ", C628, ") - Within 1-mi of a CNDDB/SCE/USFS occurrence record (", VLOOKUP(A628, [1]!Table9[#All], 31, FALSE), "). " )))</f>
        <v>--</v>
      </c>
      <c r="Q628" s="6" t="str">
        <f>IF(D628="No", "Not discussed on USFS. ", IF(VLOOKUP(A628, [1]!Table9[#All], 31, FALSE)="--", "--",  VLOOKUP(A628, [1]!Table9[#All], 32, FALSE)))</f>
        <v>--</v>
      </c>
      <c r="R628" s="6" t="str">
        <f>IF(D628="No", "Not discussed on USFS. ", IF(VLOOKUP(A628, [1]!Table9[#All], 31, FALSE)="--", "--", VLOOKUP(A628, [1]!Table9[#All], 33, FALSE)))</f>
        <v>--</v>
      </c>
      <c r="S628" s="9" t="s">
        <v>2</v>
      </c>
      <c r="T628" s="8" t="s">
        <v>2</v>
      </c>
      <c r="U628" s="8" t="s">
        <v>2</v>
      </c>
      <c r="V628" s="7" t="s">
        <v>2</v>
      </c>
      <c r="W628" s="6" t="s">
        <v>2</v>
      </c>
      <c r="X628" s="6" t="s">
        <v>2</v>
      </c>
    </row>
    <row r="629" spans="1:24" ht="90" x14ac:dyDescent="0.2">
      <c r="A629" s="20" t="s">
        <v>1745</v>
      </c>
      <c r="B629" s="20" t="str">
        <f>VLOOKUP(A629, [1]!Table9[#All], 2, FALSE)</f>
        <v>Myotis thysanodes</v>
      </c>
      <c r="C629" s="18" t="str">
        <f>VLOOKUP(A629, [1]!Table9[#All], 13, FALSE)</f>
        <v>mines, buildings, bridges, rock crevices, and tree cavities in coniferous forest or woodland</v>
      </c>
      <c r="D629" s="17" t="str">
        <f>IF(ISNUMBER(SEARCH("1",VLOOKUP(A629, [1]!Table9[#All], 4, FALSE))), "Yes", "No")</f>
        <v>Yes</v>
      </c>
      <c r="E629" s="16" t="str">
        <f>VLOOKUP(A629, [1]!Table9[#All], 3, FALSE)</f>
        <v>Mammal</v>
      </c>
      <c r="F629" s="15" t="str">
        <f>VLOOKUP(A629, [1]!Table9[#All], 26, FALSE)</f>
        <v>Formula</v>
      </c>
      <c r="G629" s="15" t="str">
        <f>IF(D629="No", "--",VLOOKUP(A629, [1]!Table9[#All], 25, FALSE))</f>
        <v>Work area</v>
      </c>
      <c r="H629" s="14" t="str">
        <f>IF(D629="No", "Not discussed on USFS. ", VLOOKUP(A629, [1]!Table9[#All], 24, FALSE))</f>
        <v>--</v>
      </c>
      <c r="I629" s="14" t="str">
        <f>IF(NOT(ISBLANK(#REF!)),  "Pre-activity Survey Required", "")</f>
        <v>Pre-activity Survey Required</v>
      </c>
      <c r="J629" s="13" t="str">
        <f>IF(D629="No", "Not discussed on USFS. ", _xlfn.CONCAT(A629, " (", VLOOKUP(A629, [1]!Table9[#All], 11, FALSE), "; Habitat description: ", C629, ") - Within 1-mi of a CNDDB/SCE/USFS occurrence record (", VLOOKUP(A629, [1]!Table9[#All], 34, FALSE), "). " ))</f>
        <v xml:space="preserve">fringed myotis (FSS; BLM:S; Habitat description: mines, buildings, bridges, rock crevices, and tree cavities in coniferous forest or woodland) - Within 1-mi of a CNDDB/SCE/USFS occurrence record (unsuitable habitat). </v>
      </c>
      <c r="K629" s="10" t="str">
        <f>IF(D629="No", "-- ", VLOOKUP(A629, [1]!Table9[#All], 35, FALSE))</f>
        <v>Standard OMP BMPs.</v>
      </c>
      <c r="L629" s="12" t="str">
        <f>IF(D629="No", "--", VLOOKUP(A629, [1]!Table9[#All], 28, FALSE))</f>
        <v>IIB</v>
      </c>
      <c r="M629" s="11" t="str">
        <f>IF(D629="No", "Not discussed on USFS. ", _xlfn.CONCAT(A629, " (", VLOOKUP(A629, [1]!Table9[#All], 11, FALSE), "; Habitat description: ", C629, ") - Within 1-mi of a CNDDB/SCE/USFS occurrence record (", VLOOKUP(A629, [1]!Table9[#All], 27, FALSE), "). " ))</f>
        <v xml:space="preserve">fringed myotis (FSS; BLM:S; Habitat description: mines, buildings, bridges, rock crevices, and tree cavities in coniferous forest or woodland) - Within 1-mi of a CNDDB/SCE/USFS occurrence record (habitat present). </v>
      </c>
      <c r="N629" s="10" t="str">
        <f>IF(D629="No", "-- ", VLOOKUP(A629, [1]!Table9[#All], 29, FALSE))</f>
        <v xml:space="preserve">BE BMP Mammal-1; 
General Measures and Standard OMP BMPs. </v>
      </c>
      <c r="O629" s="10" t="str">
        <f>IF(D629="No", "--", VLOOKUP(A629, [1]!Table9[#All], 30, FALSE))</f>
        <v xml:space="preserve">General Measures and Standard OMP BMPs. </v>
      </c>
      <c r="P629" s="7" t="str">
        <f>IF(D629="No", "Not discussed on USFS. ", IF(VLOOKUP(A629, [1]!Table9[#All], 31, FALSE)="--", "--",  _xlfn.CONCAT(A629, " (", VLOOKUP(A629, [1]!Table9[#All], 11, FALSE), "; Habitat description: ", C629, ") - Within 1-mi of a CNDDB/SCE/USFS occurrence record (", VLOOKUP(A629, [1]!Table9[#All], 31, FALSE), "). " )))</f>
        <v>--</v>
      </c>
      <c r="Q629" s="6" t="str">
        <f>IF(D629="No", "Not discussed on USFS. ", IF(VLOOKUP(A629, [1]!Table9[#All], 31, FALSE)="--", "--",  VLOOKUP(A629, [1]!Table9[#All], 32, FALSE)))</f>
        <v>--</v>
      </c>
      <c r="R629" s="6" t="str">
        <f>IF(D629="No", "Not discussed on USFS. ", IF(VLOOKUP(A629, [1]!Table9[#All], 31, FALSE)="--", "--", VLOOKUP(A629, [1]!Table9[#All], 33, FALSE)))</f>
        <v>--</v>
      </c>
      <c r="S629" s="9" t="s">
        <v>2</v>
      </c>
      <c r="T629" s="8" t="s">
        <v>2</v>
      </c>
      <c r="U629" s="8" t="s">
        <v>2</v>
      </c>
      <c r="V629" s="7" t="s">
        <v>2</v>
      </c>
      <c r="W629" s="6" t="s">
        <v>2</v>
      </c>
      <c r="X629" s="6" t="s">
        <v>2</v>
      </c>
    </row>
    <row r="630" spans="1:24" ht="64" x14ac:dyDescent="0.2">
      <c r="A630" s="20" t="s">
        <v>1744</v>
      </c>
      <c r="B630" s="20" t="str">
        <f>VLOOKUP(A630, [1]!Table9[#All], 2, FALSE)</f>
        <v>Peltigera pacifica</v>
      </c>
      <c r="C630" s="18" t="str">
        <f>VLOOKUP(A630, [1]!Table9[#All], 13, FALSE)</f>
        <v>moist forests, especially near creeks and on north aspect banks/slopes</v>
      </c>
      <c r="D630" s="17" t="str">
        <f>IF(ISNUMBER(SEARCH("1",VLOOKUP(A630, [1]!Table9[#All], 4, FALSE))), "Yes", "No")</f>
        <v>No</v>
      </c>
      <c r="E630" s="16" t="str">
        <f>VLOOKUP(A630, [1]!Table9[#All], 3, FALSE)</f>
        <v>Plant</v>
      </c>
      <c r="F630" s="15" t="str">
        <f>VLOOKUP(A630, [1]!Table9[#All], 26, FALSE)</f>
        <v>Formula</v>
      </c>
      <c r="G630" s="15" t="str">
        <f>IF(D630="No", "--",VLOOKUP(A630, [1]!Table9[#All], 25, FALSE))</f>
        <v>--</v>
      </c>
      <c r="H630" s="14" t="str">
        <f>IF(D630="No", "Not discussed on USFS. ", VLOOKUP(A630, [1]!Table9[#All], 24, FALSE))</f>
        <v xml:space="preserve">Not discussed on USFS. </v>
      </c>
      <c r="I630" s="14" t="str">
        <f>IF(NOT(ISBLANK(#REF!)),  "Pre-activity Survey Required", "")</f>
        <v>Pre-activity Survey Required</v>
      </c>
      <c r="J630" s="13" t="str">
        <f>IF(D630="No", "Not discussed on USFS. ", _xlfn.CONCAT(A630, " (", VLOOKUP(A630, [1]!Table9[#All], 11, FALSE), "; Habitat description: ", C630, ") - Within 1-mi of a CNDDB/SCE/USFS occurrence record (", VLOOKUP(A630, [1]!Table9[#All], 34, FALSE), "). " ))</f>
        <v xml:space="preserve">Not discussed on USFS. </v>
      </c>
      <c r="K630" s="10" t="str">
        <f>IF(D630="No", "-- ", VLOOKUP(A630, [1]!Table9[#All], 35, FALSE))</f>
        <v xml:space="preserve">-- </v>
      </c>
      <c r="L630" s="12" t="str">
        <f>IF(D630="No", "--", VLOOKUP(A630, [1]!Table9[#All], 28, FALSE))</f>
        <v>--</v>
      </c>
      <c r="M630" s="11" t="str">
        <f>IF(D630="No", "Not discussed on USFS. ", _xlfn.CONCAT(A630, " (", VLOOKUP(A630, [1]!Table9[#All], 11, FALSE), "; Habitat description: ", C630, ") - Within 1-mi of a CNDDB/SCE/USFS occurrence record (", VLOOKUP(A630, [1]!Table9[#All], 27, FALSE), "). " ))</f>
        <v xml:space="preserve">Not discussed on USFS. </v>
      </c>
      <c r="N630" s="10" t="str">
        <f>IF(D630="No", "-- ", VLOOKUP(A630, [1]!Table9[#All], 29, FALSE))</f>
        <v xml:space="preserve">-- </v>
      </c>
      <c r="O630" s="10" t="str">
        <f>IF(D630="No", "--", VLOOKUP(A630, [1]!Table9[#All], 30, FALSE))</f>
        <v>--</v>
      </c>
      <c r="P630" s="7" t="str">
        <f>IF(D630="No", "Not discussed on USFS. ", IF(VLOOKUP(A630, [1]!Table9[#All], 31, FALSE)="--", "--",  _xlfn.CONCAT(A630, " (", VLOOKUP(A630, [1]!Table9[#All], 11, FALSE), "; Habitat description: ", C630, ") - Within 1-mi of a CNDDB/SCE/USFS occurrence record (", VLOOKUP(A630, [1]!Table9[#All], 31, FALSE), "). " )))</f>
        <v xml:space="preserve">Not discussed on USFS. </v>
      </c>
      <c r="Q630" s="6" t="str">
        <f>IF(D630="No", "Not discussed on USFS. ", IF(VLOOKUP(A630, [1]!Table9[#All], 31, FALSE)="--", "--",  VLOOKUP(A630, [1]!Table9[#All], 32, FALSE)))</f>
        <v xml:space="preserve">Not discussed on USFS. </v>
      </c>
      <c r="R630" s="6" t="str">
        <f>IF(D630="No", "Not discussed on USFS. ", IF(VLOOKUP(A630, [1]!Table9[#All], 31, FALSE)="--", "--", VLOOKUP(A630, [1]!Table9[#All], 33, FALSE)))</f>
        <v xml:space="preserve">Not discussed on USFS. </v>
      </c>
      <c r="S630" s="9" t="s">
        <v>2</v>
      </c>
      <c r="T630" s="8" t="s">
        <v>2</v>
      </c>
      <c r="U630" s="8" t="s">
        <v>2</v>
      </c>
      <c r="V630" s="7" t="s">
        <v>2</v>
      </c>
      <c r="W630" s="6" t="s">
        <v>2</v>
      </c>
      <c r="X630" s="6" t="s">
        <v>2</v>
      </c>
    </row>
    <row r="631" spans="1:24" ht="156" x14ac:dyDescent="0.2">
      <c r="A631" s="20" t="s">
        <v>1743</v>
      </c>
      <c r="B631" s="20" t="str">
        <f>VLOOKUP(A631, [1]!Table9[#All], 2, FALSE)</f>
        <v>Ranunculus hydrocharoides</v>
      </c>
      <c r="C631" s="18" t="str">
        <f>VLOOKUP(A631, [1]!Table9[#All], 13, FALSE)</f>
        <v>wet ground, shallow water, creek edges, lakes</v>
      </c>
      <c r="D631" s="17" t="str">
        <f>IF(ISNUMBER(SEARCH("1",VLOOKUP(A631, [1]!Table9[#All], 4, FALSE))), "Yes", "No")</f>
        <v>Yes</v>
      </c>
      <c r="E631" s="16" t="str">
        <f>VLOOKUP(A631, [1]!Table9[#All], 3, FALSE)</f>
        <v>Plant</v>
      </c>
      <c r="F631" s="15" t="str">
        <f>VLOOKUP(A631, [1]!Table9[#All], 26, FALSE)</f>
        <v>Formula</v>
      </c>
      <c r="G631" s="15" t="str">
        <f>IF(D631="No", "--",VLOOKUP(A631, [1]!Table9[#All], 25, FALSE))</f>
        <v>Work area</v>
      </c>
      <c r="H631" s="14" t="str">
        <f>IF(D631="No", "Not discussed on USFS. ", VLOOKUP(A631, [1]!Table9[#All], 24, FALSE))</f>
        <v>--</v>
      </c>
      <c r="I631" s="14" t="str">
        <f>IF(NOT(ISBLANK(#REF!)),  "Pre-activity Survey Required", "")</f>
        <v>Pre-activity Survey Required</v>
      </c>
      <c r="J631" s="13" t="str">
        <f>IF(D631="No", "Not discussed on USFS. ", _xlfn.CONCAT(A631, " (", VLOOKUP(A631, [1]!Table9[#All], 11, FALSE), "; Habitat description: ", C631, ") - Within 1-mi of a CNDDB/SCE/USFS occurrence record (", VLOOKUP(A631, [1]!Table9[#All], 34, FALSE), "). " ))</f>
        <v xml:space="preserve">Frog's bit buttercup (INF:SCC; CRPR 2B.1, Blooming Period: Jun - Aug; Habitat description: wet ground, shallow water, creek edges, lakes) - Within 1-mi of a CNDDB/SCE/USFS occurrence record (unsuitable habitat). </v>
      </c>
      <c r="K631" s="10" t="str">
        <f>IF(D631="No", "-- ", VLOOKUP(A631, [1]!Table9[#All], 35, FALSE))</f>
        <v>Standard OMP BMPs.</v>
      </c>
      <c r="L631" s="12" t="str">
        <f>IF(D631="No", "--", VLOOKUP(A631, [1]!Table9[#All], 28, FALSE))</f>
        <v>IIB</v>
      </c>
      <c r="M631" s="11" t="str">
        <f>IF(D631="No", "Not discussed on USFS. ", _xlfn.CONCAT(A631, " (", VLOOKUP(A631, [1]!Table9[#All], 11, FALSE), "; Habitat description: ", C631, ") - Within 1-mi of a CNDDB/SCE/USFS occurrence record (", VLOOKUP(A631, [1]!Table9[#All], 27, FALSE), "). " ))</f>
        <v xml:space="preserve">Frog's bit buttercup (INF:SCC; CRPR 2B.1, Blooming Period: Jun - Aug; Habitat description: wet ground, shallow water, creek edges, lakes) - Within 1-mi of a CNDDB/SCE/USFS occurrence record (habitat present). </v>
      </c>
      <c r="N631" s="10" t="str">
        <f>IF(D631="No", "-- ", VLOOKUP(A631, [1]!Table9[#All], 29, FALSE))</f>
        <v xml:space="preserve">BE BMP Plant-1(a)(c-d); 
General Measures and Standard OMP BMPs. </v>
      </c>
      <c r="O631" s="10" t="str">
        <f>IF(D631="No", "--", VLOOKUP(A631, [1]!Table9[#All], 30, FALSE))</f>
        <v xml:space="preserve">Pre-Activity Survey (frog's bit buttercup): A biological survey is required. 
FSS Plant Avoidance (frog's bit buttercup): If frog's bit buttercup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31" s="7" t="str">
        <f>IF(D631="No", "Not discussed on USFS. ", IF(VLOOKUP(A631, [1]!Table9[#All], 31, FALSE)="--", "--",  _xlfn.CONCAT(A631, " (", VLOOKUP(A631, [1]!Table9[#All], 11, FALSE), "; Habitat description: ", C631, ") - Within 1-mi of a CNDDB/SCE/USFS occurrence record (", VLOOKUP(A631, [1]!Table9[#All], 31, FALSE), "). " )))</f>
        <v>--</v>
      </c>
      <c r="Q631" s="6" t="str">
        <f>IF(D631="No", "Not discussed on USFS. ", IF(VLOOKUP(A631, [1]!Table9[#All], 31, FALSE)="--", "--",  VLOOKUP(A631, [1]!Table9[#All], 32, FALSE)))</f>
        <v>--</v>
      </c>
      <c r="R631" s="6" t="str">
        <f>IF(D631="No", "Not discussed on USFS. ", IF(VLOOKUP(A631, [1]!Table9[#All], 31, FALSE)="--", "--", VLOOKUP(A631, [1]!Table9[#All], 33, FALSE)))</f>
        <v>--</v>
      </c>
      <c r="S631" s="9" t="s">
        <v>2</v>
      </c>
      <c r="T631" s="8" t="s">
        <v>2</v>
      </c>
      <c r="U631" s="8" t="s">
        <v>2</v>
      </c>
      <c r="V631" s="7" t="s">
        <v>2</v>
      </c>
      <c r="W631" s="6" t="s">
        <v>2</v>
      </c>
      <c r="X631" s="6" t="s">
        <v>2</v>
      </c>
    </row>
    <row r="632" spans="1:24" ht="48" x14ac:dyDescent="0.2">
      <c r="A632" s="20" t="s">
        <v>1742</v>
      </c>
      <c r="B632" s="20" t="str">
        <f>VLOOKUP(A632, [1]!Table9[#All], 2, FALSE)</f>
        <v>Poliomintha incana</v>
      </c>
      <c r="C632" s="18" t="str">
        <f>VLOOKUP(A632, [1]!Table9[#All], 13, FALSE)</f>
        <v>sandy soils, rocky slopes</v>
      </c>
      <c r="D632" s="17" t="str">
        <f>IF(ISNUMBER(SEARCH("1",VLOOKUP(A632, [1]!Table9[#All], 4, FALSE))), "Yes", "No")</f>
        <v>No</v>
      </c>
      <c r="E632" s="16" t="str">
        <f>VLOOKUP(A632, [1]!Table9[#All], 3, FALSE)</f>
        <v>Plant</v>
      </c>
      <c r="F632" s="15" t="str">
        <f>VLOOKUP(A632, [1]!Table9[#All], 26, FALSE)</f>
        <v>Formula</v>
      </c>
      <c r="G632" s="15" t="str">
        <f>IF(D632="No", "--",VLOOKUP(A632, [1]!Table9[#All], 25, FALSE))</f>
        <v>--</v>
      </c>
      <c r="H632" s="14" t="str">
        <f>IF(D632="No", "Not discussed on USFS. ", VLOOKUP(A632, [1]!Table9[#All], 24, FALSE))</f>
        <v xml:space="preserve">Not discussed on USFS. </v>
      </c>
      <c r="I632" s="14" t="str">
        <f>IF(NOT(ISBLANK(#REF!)),  "Pre-activity Survey Required", "")</f>
        <v>Pre-activity Survey Required</v>
      </c>
      <c r="J632" s="13" t="str">
        <f>IF(D632="No", "Not discussed on USFS. ", _xlfn.CONCAT(A632, " (", VLOOKUP(A632, [1]!Table9[#All], 11, FALSE), "; Habitat description: ", C632, ") - Within 1-mi of a CNDDB/SCE/USFS occurrence record (", VLOOKUP(A632, [1]!Table9[#All], 34, FALSE), "). " ))</f>
        <v xml:space="preserve">Not discussed on USFS. </v>
      </c>
      <c r="K632" s="10" t="str">
        <f>IF(D632="No", "-- ", VLOOKUP(A632, [1]!Table9[#All], 35, FALSE))</f>
        <v xml:space="preserve">-- </v>
      </c>
      <c r="L632" s="12" t="str">
        <f>IF(D632="No", "--", VLOOKUP(A632, [1]!Table9[#All], 28, FALSE))</f>
        <v>--</v>
      </c>
      <c r="M632" s="11" t="str">
        <f>IF(D632="No", "Not discussed on USFS. ", _xlfn.CONCAT(A632, " (", VLOOKUP(A632, [1]!Table9[#All], 11, FALSE), "; Habitat description: ", C632, ") - Within 1-mi of a CNDDB/SCE/USFS occurrence record (", VLOOKUP(A632, [1]!Table9[#All], 27, FALSE), "). " ))</f>
        <v xml:space="preserve">Not discussed on USFS. </v>
      </c>
      <c r="N632" s="10" t="str">
        <f>IF(D632="No", "-- ", VLOOKUP(A632, [1]!Table9[#All], 29, FALSE))</f>
        <v xml:space="preserve">-- </v>
      </c>
      <c r="O632" s="10" t="str">
        <f>IF(D632="No", "--", VLOOKUP(A632, [1]!Table9[#All], 30, FALSE))</f>
        <v>--</v>
      </c>
      <c r="P632" s="7" t="str">
        <f>IF(D632="No", "Not discussed on USFS. ", IF(VLOOKUP(A632, [1]!Table9[#All], 31, FALSE)="--", "--",  _xlfn.CONCAT(A632, " (", VLOOKUP(A632, [1]!Table9[#All], 11, FALSE), "; Habitat description: ", C632, ") - Within 1-mi of a CNDDB/SCE/USFS occurrence record (", VLOOKUP(A632, [1]!Table9[#All], 31, FALSE), "). " )))</f>
        <v xml:space="preserve">Not discussed on USFS. </v>
      </c>
      <c r="Q632" s="6" t="str">
        <f>IF(D632="No", "Not discussed on USFS. ", IF(VLOOKUP(A632, [1]!Table9[#All], 31, FALSE)="--", "--",  VLOOKUP(A632, [1]!Table9[#All], 32, FALSE)))</f>
        <v xml:space="preserve">Not discussed on USFS. </v>
      </c>
      <c r="R632" s="6" t="str">
        <f>IF(D632="No", "Not discussed on USFS. ", IF(VLOOKUP(A632, [1]!Table9[#All], 31, FALSE)="--", "--", VLOOKUP(A632, [1]!Table9[#All], 33, FALSE)))</f>
        <v xml:space="preserve">Not discussed on USFS. </v>
      </c>
      <c r="S632" s="9" t="s">
        <v>2</v>
      </c>
      <c r="T632" s="8" t="s">
        <v>2</v>
      </c>
      <c r="U632" s="8" t="s">
        <v>2</v>
      </c>
      <c r="V632" s="7" t="s">
        <v>2</v>
      </c>
      <c r="W632" s="6" t="s">
        <v>2</v>
      </c>
      <c r="X632" s="6" t="s">
        <v>2</v>
      </c>
    </row>
    <row r="633" spans="1:24" ht="112" x14ac:dyDescent="0.2">
      <c r="A633" s="20" t="s">
        <v>1741</v>
      </c>
      <c r="B633" s="20" t="str">
        <f>VLOOKUP(A633, [1]!Table9[#All], 2, FALSE)</f>
        <v>Dendrocygna bicolor</v>
      </c>
      <c r="C633" s="18" t="str">
        <f>VLOOKUP(A633, [1]!Table9[#All], 13, FALSE)</f>
        <v>freshwater wetlands, usually with water less than 20 inches deep including flooded rice fields, flooded pastures, agricultural fields</v>
      </c>
      <c r="D633" s="17" t="str">
        <f>IF(ISNUMBER(SEARCH("1",VLOOKUP(A633, [1]!Table9[#All], 4, FALSE))), "Yes", "No")</f>
        <v>No</v>
      </c>
      <c r="E633" s="16" t="str">
        <f>VLOOKUP(A633, [1]!Table9[#All], 3, FALSE)</f>
        <v>Bird</v>
      </c>
      <c r="F633" s="15" t="str">
        <f>VLOOKUP(A633, [1]!Table9[#All], 26, FALSE)</f>
        <v>Formula</v>
      </c>
      <c r="G633" s="15" t="str">
        <f>IF(D633="No", "--",VLOOKUP(A633, [1]!Table9[#All], 25, FALSE))</f>
        <v>--</v>
      </c>
      <c r="H633" s="14" t="str">
        <f>IF(D633="No", "Not discussed on USFS. ", VLOOKUP(A633, [1]!Table9[#All], 24, FALSE))</f>
        <v xml:space="preserve">Not discussed on USFS. </v>
      </c>
      <c r="I633" s="14" t="str">
        <f>IF(NOT(ISBLANK(#REF!)),  "Pre-activity Survey Required", "")</f>
        <v>Pre-activity Survey Required</v>
      </c>
      <c r="J633" s="13" t="str">
        <f>IF(D633="No", "Not discussed on USFS. ", _xlfn.CONCAT(A633, " (", VLOOKUP(A633, [1]!Table9[#All], 11, FALSE), "; Habitat description: ", C633, ") - Within 1-mi of a CNDDB/SCE/USFS occurrence record (", VLOOKUP(A633, [1]!Table9[#All], 34, FALSE), "). " ))</f>
        <v xml:space="preserve">Not discussed on USFS. </v>
      </c>
      <c r="K633" s="10" t="str">
        <f>IF(D633="No", "-- ", VLOOKUP(A633, [1]!Table9[#All], 35, FALSE))</f>
        <v xml:space="preserve">-- </v>
      </c>
      <c r="L633" s="12" t="str">
        <f>IF(D633="No", "--", VLOOKUP(A633, [1]!Table9[#All], 28, FALSE))</f>
        <v>--</v>
      </c>
      <c r="M633" s="11" t="str">
        <f>IF(D633="No", "Not discussed on USFS. ", _xlfn.CONCAT(A633, " (", VLOOKUP(A633, [1]!Table9[#All], 11, FALSE), "; Habitat description: ", C633, ") - Within 1-mi of a CNDDB/SCE/USFS occurrence record (", VLOOKUP(A633, [1]!Table9[#All], 27, FALSE), "). " ))</f>
        <v xml:space="preserve">Not discussed on USFS. </v>
      </c>
      <c r="N633" s="10" t="str">
        <f>IF(D633="No", "-- ", VLOOKUP(A633, [1]!Table9[#All], 29, FALSE))</f>
        <v xml:space="preserve">-- </v>
      </c>
      <c r="O633" s="10" t="str">
        <f>IF(D633="No", "--", VLOOKUP(A633, [1]!Table9[#All], 30, FALSE))</f>
        <v>--</v>
      </c>
      <c r="P633" s="7" t="str">
        <f>IF(D633="No", "Not discussed on USFS. ", IF(VLOOKUP(A633, [1]!Table9[#All], 31, FALSE)="--", "--",  _xlfn.CONCAT(A633, " (", VLOOKUP(A633, [1]!Table9[#All], 11, FALSE), "; Habitat description: ", C633, ") - Within 1-mi of a CNDDB/SCE/USFS occurrence record (", VLOOKUP(A633, [1]!Table9[#All], 31, FALSE), "). " )))</f>
        <v xml:space="preserve">Not discussed on USFS. </v>
      </c>
      <c r="Q633" s="6" t="str">
        <f>IF(D633="No", "Not discussed on USFS. ", IF(VLOOKUP(A633, [1]!Table9[#All], 31, FALSE)="--", "--",  VLOOKUP(A633, [1]!Table9[#All], 32, FALSE)))</f>
        <v xml:space="preserve">Not discussed on USFS. </v>
      </c>
      <c r="R633" s="6" t="str">
        <f>IF(D633="No", "Not discussed on USFS. ", IF(VLOOKUP(A633, [1]!Table9[#All], 31, FALSE)="--", "--", VLOOKUP(A633, [1]!Table9[#All], 33, FALSE)))</f>
        <v xml:space="preserve">Not discussed on USFS. </v>
      </c>
      <c r="S633" s="9" t="s">
        <v>2</v>
      </c>
      <c r="T633" s="8" t="s">
        <v>2</v>
      </c>
      <c r="U633" s="8" t="s">
        <v>2</v>
      </c>
      <c r="V633" s="7" t="s">
        <v>2</v>
      </c>
      <c r="W633" s="6" t="s">
        <v>2</v>
      </c>
      <c r="X633" s="6" t="s">
        <v>2</v>
      </c>
    </row>
    <row r="634" spans="1:24" ht="64" x14ac:dyDescent="0.2">
      <c r="A634" s="20" t="s">
        <v>1740</v>
      </c>
      <c r="B634" s="20" t="str">
        <f>VLOOKUP(A634, [1]!Table9[#All], 2, FALSE)</f>
        <v>Claytonia peirsonii ssp. californacis</v>
      </c>
      <c r="C634" s="18" t="str">
        <f>VLOOKUP(A634, [1]!Table9[#All], 13, FALSE)</f>
        <v>rocky openings, conifer forest</v>
      </c>
      <c r="D634" s="17" t="str">
        <f>IF(ISNUMBER(SEARCH("1",VLOOKUP(A634, [1]!Table9[#All], 4, FALSE))), "Yes", "No")</f>
        <v>No</v>
      </c>
      <c r="E634" s="16" t="str">
        <f>VLOOKUP(A634, [1]!Table9[#All], 3, FALSE)</f>
        <v>Plant</v>
      </c>
      <c r="F634" s="15" t="str">
        <f>VLOOKUP(A634, [1]!Table9[#All], 26, FALSE)</f>
        <v>Formula</v>
      </c>
      <c r="G634" s="15" t="str">
        <f>IF(D634="No", "--",VLOOKUP(A634, [1]!Table9[#All], 25, FALSE))</f>
        <v>--</v>
      </c>
      <c r="H634" s="14" t="str">
        <f>IF(D634="No", "Not discussed on USFS. ", VLOOKUP(A634, [1]!Table9[#All], 24, FALSE))</f>
        <v xml:space="preserve">Not discussed on USFS. </v>
      </c>
      <c r="I634" s="14" t="str">
        <f>IF(NOT(ISBLANK(#REF!)),  "Pre-activity Survey Required", "")</f>
        <v>Pre-activity Survey Required</v>
      </c>
      <c r="J634" s="13" t="str">
        <f>IF(D634="No", "Not discussed on USFS. ", _xlfn.CONCAT(A634, " (", VLOOKUP(A634, [1]!Table9[#All], 11, FALSE), "; Habitat description: ", C634, ") - Within 1-mi of a CNDDB/SCE/USFS occurrence record (", VLOOKUP(A634, [1]!Table9[#All], 34, FALSE), "). " ))</f>
        <v xml:space="preserve">Not discussed on USFS. </v>
      </c>
      <c r="K634" s="10" t="str">
        <f>IF(D634="No", "-- ", VLOOKUP(A634, [1]!Table9[#All], 35, FALSE))</f>
        <v xml:space="preserve">-- </v>
      </c>
      <c r="L634" s="12" t="str">
        <f>IF(D634="No", "--", VLOOKUP(A634, [1]!Table9[#All], 28, FALSE))</f>
        <v>--</v>
      </c>
      <c r="M634" s="11" t="str">
        <f>IF(D634="No", "Not discussed on USFS. ", _xlfn.CONCAT(A634, " (", VLOOKUP(A634, [1]!Table9[#All], 11, FALSE), "; Habitat description: ", C634, ") - Within 1-mi of a CNDDB/SCE/USFS occurrence record (", VLOOKUP(A634, [1]!Table9[#All], 27, FALSE), "). " ))</f>
        <v xml:space="preserve">Not discussed on USFS. </v>
      </c>
      <c r="N634" s="10" t="str">
        <f>IF(D634="No", "-- ", VLOOKUP(A634, [1]!Table9[#All], 29, FALSE))</f>
        <v xml:space="preserve">-- </v>
      </c>
      <c r="O634" s="10" t="str">
        <f>IF(D634="No", "--", VLOOKUP(A634, [1]!Table9[#All], 30, FALSE))</f>
        <v>--</v>
      </c>
      <c r="P634" s="7" t="str">
        <f>IF(D634="No", "Not discussed on USFS. ", IF(VLOOKUP(A634, [1]!Table9[#All], 31, FALSE)="--", "--",  _xlfn.CONCAT(A634, " (", VLOOKUP(A634, [1]!Table9[#All], 11, FALSE), "; Habitat description: ", C634, ") - Within 1-mi of a CNDDB/SCE/USFS occurrence record (", VLOOKUP(A634, [1]!Table9[#All], 31, FALSE), "). " )))</f>
        <v xml:space="preserve">Not discussed on USFS. </v>
      </c>
      <c r="Q634" s="6" t="str">
        <f>IF(D634="No", "Not discussed on USFS. ", IF(VLOOKUP(A634, [1]!Table9[#All], 31, FALSE)="--", "--",  VLOOKUP(A634, [1]!Table9[#All], 32, FALSE)))</f>
        <v xml:space="preserve">Not discussed on USFS. </v>
      </c>
      <c r="R634" s="6" t="str">
        <f>IF(D634="No", "Not discussed on USFS. ", IF(VLOOKUP(A634, [1]!Table9[#All], 31, FALSE)="--", "--", VLOOKUP(A634, [1]!Table9[#All], 33, FALSE)))</f>
        <v xml:space="preserve">Not discussed on USFS. </v>
      </c>
      <c r="S634" s="9" t="s">
        <v>2</v>
      </c>
      <c r="T634" s="8" t="s">
        <v>2</v>
      </c>
      <c r="U634" s="8" t="s">
        <v>2</v>
      </c>
      <c r="V634" s="7" t="s">
        <v>2</v>
      </c>
      <c r="W634" s="6" t="s">
        <v>2</v>
      </c>
      <c r="X634" s="6" t="s">
        <v>2</v>
      </c>
    </row>
    <row r="635" spans="1:24" ht="80" x14ac:dyDescent="0.2">
      <c r="A635" s="20" t="s">
        <v>1739</v>
      </c>
      <c r="B635" s="20" t="str">
        <f>VLOOKUP(A635, [1]!Table9[#All], 2, FALSE)</f>
        <v>Arctostaphylos gabilanensis</v>
      </c>
      <c r="C635" s="18" t="str">
        <f>VLOOKUP(A635, [1]!Table9[#All], 13, FALSE)</f>
        <v>open granitic outcrops, chaparral, coulter-pine/chaparral woodland</v>
      </c>
      <c r="D635" s="17" t="str">
        <f>IF(ISNUMBER(SEARCH("1",VLOOKUP(A635, [1]!Table9[#All], 4, FALSE))), "Yes", "No")</f>
        <v>No</v>
      </c>
      <c r="E635" s="16" t="str">
        <f>VLOOKUP(A635, [1]!Table9[#All], 3, FALSE)</f>
        <v>Plant</v>
      </c>
      <c r="F635" s="15" t="str">
        <f>VLOOKUP(A635, [1]!Table9[#All], 26, FALSE)</f>
        <v>Formula</v>
      </c>
      <c r="G635" s="15" t="str">
        <f>IF(D635="No", "--",VLOOKUP(A635, [1]!Table9[#All], 25, FALSE))</f>
        <v>--</v>
      </c>
      <c r="H635" s="14" t="str">
        <f>IF(D635="No", "Not discussed on USFS. ", VLOOKUP(A635, [1]!Table9[#All], 24, FALSE))</f>
        <v xml:space="preserve">Not discussed on USFS. </v>
      </c>
      <c r="I635" s="14" t="str">
        <f>IF(NOT(ISBLANK(#REF!)),  "Pre-activity Survey Required", "")</f>
        <v>Pre-activity Survey Required</v>
      </c>
      <c r="J635" s="13" t="str">
        <f>IF(D635="No", "Not discussed on USFS. ", _xlfn.CONCAT(A635, " (", VLOOKUP(A635, [1]!Table9[#All], 11, FALSE), "; Habitat description: ", C635, ") - Within 1-mi of a CNDDB/SCE/USFS occurrence record (", VLOOKUP(A635, [1]!Table9[#All], 34, FALSE), "). " ))</f>
        <v xml:space="preserve">Not discussed on USFS. </v>
      </c>
      <c r="K635" s="10" t="str">
        <f>IF(D635="No", "-- ", VLOOKUP(A635, [1]!Table9[#All], 35, FALSE))</f>
        <v xml:space="preserve">-- </v>
      </c>
      <c r="L635" s="12" t="str">
        <f>IF(D635="No", "--", VLOOKUP(A635, [1]!Table9[#All], 28, FALSE))</f>
        <v>--</v>
      </c>
      <c r="M635" s="11" t="str">
        <f>IF(D635="No", "Not discussed on USFS. ", _xlfn.CONCAT(A635, " (", VLOOKUP(A635, [1]!Table9[#All], 11, FALSE), "; Habitat description: ", C635, ") - Within 1-mi of a CNDDB/SCE/USFS occurrence record (", VLOOKUP(A635, [1]!Table9[#All], 27, FALSE), "). " ))</f>
        <v xml:space="preserve">Not discussed on USFS. </v>
      </c>
      <c r="N635" s="10" t="str">
        <f>IF(D635="No", "-- ", VLOOKUP(A635, [1]!Table9[#All], 29, FALSE))</f>
        <v xml:space="preserve">-- </v>
      </c>
      <c r="O635" s="10" t="str">
        <f>IF(D635="No", "--", VLOOKUP(A635, [1]!Table9[#All], 30, FALSE))</f>
        <v>--</v>
      </c>
      <c r="P635" s="7" t="str">
        <f>IF(D635="No", "Not discussed on USFS. ", IF(VLOOKUP(A635, [1]!Table9[#All], 31, FALSE)="--", "--",  _xlfn.CONCAT(A635, " (", VLOOKUP(A635, [1]!Table9[#All], 11, FALSE), "; Habitat description: ", C635, ") - Within 1-mi of a CNDDB/SCE/USFS occurrence record (", VLOOKUP(A635, [1]!Table9[#All], 31, FALSE), "). " )))</f>
        <v xml:space="preserve">Not discussed on USFS. </v>
      </c>
      <c r="Q635" s="6" t="str">
        <f>IF(D635="No", "Not discussed on USFS. ", IF(VLOOKUP(A635, [1]!Table9[#All], 31, FALSE)="--", "--",  VLOOKUP(A635, [1]!Table9[#All], 32, FALSE)))</f>
        <v xml:space="preserve">Not discussed on USFS. </v>
      </c>
      <c r="R635" s="6" t="str">
        <f>IF(D635="No", "Not discussed on USFS. ", IF(VLOOKUP(A635, [1]!Table9[#All], 31, FALSE)="--", "--", VLOOKUP(A635, [1]!Table9[#All], 33, FALSE)))</f>
        <v xml:space="preserve">Not discussed on USFS. </v>
      </c>
      <c r="S635" s="9" t="s">
        <v>2</v>
      </c>
      <c r="T635" s="8" t="s">
        <v>2</v>
      </c>
      <c r="U635" s="8" t="s">
        <v>2</v>
      </c>
      <c r="V635" s="7" t="s">
        <v>2</v>
      </c>
      <c r="W635" s="6" t="s">
        <v>2</v>
      </c>
      <c r="X635" s="6" t="s">
        <v>2</v>
      </c>
    </row>
    <row r="636" spans="1:24" ht="156" x14ac:dyDescent="0.2">
      <c r="A636" s="20" t="s">
        <v>1738</v>
      </c>
      <c r="B636" s="20" t="str">
        <f>VLOOKUP(A636, [1]!Table9[#All], 2, FALSE)</f>
        <v>Arabis rigidissima var. demota</v>
      </c>
      <c r="C636" s="18" t="str">
        <f>VLOOKUP(A636, [1]!Table9[#All], 13, FALSE)</f>
        <v>rocky areas in open conifer forest</v>
      </c>
      <c r="D636" s="17" t="str">
        <f>IF(ISNUMBER(SEARCH("1",VLOOKUP(A636, [1]!Table9[#All], 4, FALSE))), "Yes", "No")</f>
        <v>Yes</v>
      </c>
      <c r="E636" s="16" t="str">
        <f>VLOOKUP(A636, [1]!Table9[#All], 3, FALSE)</f>
        <v>Plant</v>
      </c>
      <c r="F636" s="15" t="str">
        <f>VLOOKUP(A636, [1]!Table9[#All], 26, FALSE)</f>
        <v>Formula</v>
      </c>
      <c r="G636" s="15" t="str">
        <f>IF(D636="No", "--",VLOOKUP(A636, [1]!Table9[#All], 25, FALSE))</f>
        <v>Work area</v>
      </c>
      <c r="H636" s="14" t="str">
        <f>IF(D636="No", "Not discussed on USFS. ", VLOOKUP(A636, [1]!Table9[#All], 24, FALSE))</f>
        <v>--</v>
      </c>
      <c r="I636" s="14" t="str">
        <f>IF(NOT(ISBLANK(#REF!)),  "Pre-activity Survey Required", "")</f>
        <v>Pre-activity Survey Required</v>
      </c>
      <c r="J636" s="13" t="str">
        <f>IF(D636="No", "Not discussed on USFS. ", _xlfn.CONCAT(A636, " (", VLOOKUP(A636, [1]!Table9[#All], 11, FALSE), "; Habitat description: ", C636, ") - Within 1-mi of a CNDDB/SCE/USFS occurrence record (", VLOOKUP(A636, [1]!Table9[#All], 34, FALSE), "). " ))</f>
        <v xml:space="preserve">Galena Creek rockcress (FSS; CRPR 1B.2, Blooming Period: Jul - Aug; Habitat description: rocky areas in open conifer forest) - Within 1-mi of a CNDDB/SCE/USFS occurrence record (unsuitable habitat). </v>
      </c>
      <c r="K636" s="10" t="str">
        <f>IF(D636="No", "-- ", VLOOKUP(A636, [1]!Table9[#All], 35, FALSE))</f>
        <v>Standard OMP BMPs.</v>
      </c>
      <c r="L636" s="12" t="str">
        <f>IF(D636="No", "--", VLOOKUP(A636, [1]!Table9[#All], 28, FALSE))</f>
        <v>IIB</v>
      </c>
      <c r="M636" s="11" t="str">
        <f>IF(D636="No", "Not discussed on USFS. ", _xlfn.CONCAT(A636, " (", VLOOKUP(A636, [1]!Table9[#All], 11, FALSE), "; Habitat description: ", C636, ") - Within 1-mi of a CNDDB/SCE/USFS occurrence record (", VLOOKUP(A636, [1]!Table9[#All], 27, FALSE), "). " ))</f>
        <v xml:space="preserve">Galena Creek rockcress (FSS; CRPR 1B.2, Blooming Period: Jul - Aug; Habitat description: rocky areas in open conifer forest) - Within 1-mi of a CNDDB/SCE/USFS occurrence record (habitat present). </v>
      </c>
      <c r="N636" s="10" t="str">
        <f>IF(D636="No", "-- ", VLOOKUP(A636, [1]!Table9[#All], 29, FALSE))</f>
        <v xml:space="preserve">BE BMP Plant-1(a)(c-d); 
General Measures and Standard OMP BMPs. </v>
      </c>
      <c r="O636" s="10" t="str">
        <f>IF(D636="No", "--", VLOOKUP(A636, [1]!Table9[#All], 30, FALSE))</f>
        <v xml:space="preserve">Pre-Activity Survey (Galena Creek rockcress): A biological survey is required. 
FSS Plant Avoidance (Galena Creek rockcress): If Galena Creek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36" s="7" t="str">
        <f>IF(D636="No", "Not discussed on USFS. ", IF(VLOOKUP(A636, [1]!Table9[#All], 31, FALSE)="--", "--",  _xlfn.CONCAT(A636, " (", VLOOKUP(A636, [1]!Table9[#All], 11, FALSE), "; Habitat description: ", C636, ") - Within 1-mi of a CNDDB/SCE/USFS occurrence record (", VLOOKUP(A636, [1]!Table9[#All], 31, FALSE), "). " )))</f>
        <v>--</v>
      </c>
      <c r="Q636" s="6" t="str">
        <f>IF(D636="No", "Not discussed on USFS. ", IF(VLOOKUP(A636, [1]!Table9[#All], 31, FALSE)="--", "--",  VLOOKUP(A636, [1]!Table9[#All], 32, FALSE)))</f>
        <v>--</v>
      </c>
      <c r="R636" s="6" t="str">
        <f>IF(D636="No", "Not discussed on USFS. ", IF(VLOOKUP(A636, [1]!Table9[#All], 31, FALSE)="--", "--", VLOOKUP(A636, [1]!Table9[#All], 33, FALSE)))</f>
        <v>--</v>
      </c>
      <c r="S636" s="9" t="s">
        <v>2</v>
      </c>
      <c r="T636" s="8" t="s">
        <v>2</v>
      </c>
      <c r="U636" s="8" t="s">
        <v>2</v>
      </c>
      <c r="V636" s="7" t="s">
        <v>2</v>
      </c>
      <c r="W636" s="6" t="s">
        <v>2</v>
      </c>
      <c r="X636" s="6" t="s">
        <v>2</v>
      </c>
    </row>
    <row r="637" spans="1:24" ht="168" x14ac:dyDescent="0.2">
      <c r="A637" s="20" t="s">
        <v>1737</v>
      </c>
      <c r="B637" s="20" t="str">
        <f>VLOOKUP(A637, [1]!Table9[#All], 2, FALSE)</f>
        <v>Nasturtium gambelii</v>
      </c>
      <c r="C637" s="18" t="str">
        <f>VLOOKUP(A637, [1]!Table9[#All], 13, FALSE)</f>
        <v>marshes, streambanks, lake margins</v>
      </c>
      <c r="D637" s="17" t="str">
        <f>IF(ISNUMBER(SEARCH("1",VLOOKUP(A637, [1]!Table9[#All], 4, FALSE))), "Yes", "No")</f>
        <v>Yes</v>
      </c>
      <c r="E637" s="16" t="str">
        <f>VLOOKUP(A637, [1]!Table9[#All], 3, FALSE)</f>
        <v>Plant</v>
      </c>
      <c r="F637" s="15" t="str">
        <f>VLOOKUP(A637, [1]!Table9[#All], 26, FALSE)</f>
        <v>Formula</v>
      </c>
      <c r="G637" s="15" t="str">
        <f>IF(D637="No", "--",VLOOKUP(A637, [1]!Table9[#All], 25, FALSE))</f>
        <v>Work area</v>
      </c>
      <c r="H637" s="14" t="str">
        <f>IF(D637="No", "Not discussed on USFS. ", VLOOKUP(A637, [1]!Table9[#All], 24, FALSE))</f>
        <v>--</v>
      </c>
      <c r="I637" s="14" t="str">
        <f>IF(NOT(ISBLANK(#REF!)),  "Pre-activity Survey Required", "")</f>
        <v>Pre-activity Survey Required</v>
      </c>
      <c r="J637" s="13" t="str">
        <f>IF(D637="No", "Not discussed on USFS. ", _xlfn.CONCAT(A637, " (", VLOOKUP(A637, [1]!Table9[#All], 11, FALSE), "; Habitat description: ", C637, ") - Within 1-mi of a CNDDB/SCE/USFS occurrence record (", VLOOKUP(A637, [1]!Table9[#All], 34, FALSE), "). " ))</f>
        <v xml:space="preserve">Gambel's watercress (FE; ST; CRPR 1B.1, Blooming Period: Apr - Oct; Habitat description: marshes, streambanks, lake margins) - Within 1-mi of a CNDDB/SCE/USFS occurrence record (unsuitable habitat). </v>
      </c>
      <c r="K637" s="10" t="str">
        <f>IF(D637="No", "-- ", VLOOKUP(A637, [1]!Table9[#All], 35, FALSE))</f>
        <v xml:space="preserve">RPM Plant 1; 
Standard OMP BMPs. </v>
      </c>
      <c r="L637" s="12" t="str">
        <f>IF(D637="No", "--", VLOOKUP(A637, [1]!Table9[#All], 28, FALSE))</f>
        <v>IIB</v>
      </c>
      <c r="M637" s="11" t="str">
        <f>IF(D637="No", "Not discussed on USFS. ", _xlfn.CONCAT(A637, " (", VLOOKUP(A637, [1]!Table9[#All], 11, FALSE), "; Habitat description: ", C637, ") - Within 1-mi of a CNDDB/SCE/USFS occurrence record (", VLOOKUP(A637, [1]!Table9[#All], 27, FALSE), "). " ))</f>
        <v xml:space="preserve">Gambel's watercress (FE; ST; CRPR 1B.1, Blooming Period: Apr - Oct; Habitat description: marshes, streambanks, lake margins) - Within 1-mi of a CNDDB/SCE/USFS occurrence record (habitat present). </v>
      </c>
      <c r="N637" s="10" t="str">
        <f>IF(D637="No", "-- ", VLOOKUP(A637, [1]!Table9[#All], 29, FALSE))</f>
        <v xml:space="preserve">RPM Plant-1-4; 
General Measures and Standard OMP BMPs. </v>
      </c>
      <c r="O637" s="10" t="str">
        <f>IF(D637="No", "--", VLOOKUP(A637, [1]!Table9[#All], 30, FALSE))</f>
        <v xml:space="preserve">Rare Plant Survey and Avoidance (Gambel's watercress): A qualified botanist will conduct a rare plant survey for Gambel's watercress within blooming season, verified by a reference population. All federally-listed plants within 100 feet of the work area will be flagged for avoidance. Coordination with Environmental Services Department will be required if full avoidance cannot be achieved. 
Schedule Limitation (Gambel's watercress): Schedule all work in the year rare plant surveys are conducted. Work can occur only after rare plant surveys occur. If work gets delayed for a subsequent year, contact Environmental Services Department. 
General Measures and Standard OMP BMPs. </v>
      </c>
      <c r="P637" s="7" t="str">
        <f>IF(D637="No", "Not discussed on USFS. ", IF(VLOOKUP(A637, [1]!Table9[#All], 31, FALSE)="--", "--",  _xlfn.CONCAT(A637, " (", VLOOKUP(A637, [1]!Table9[#All], 11, FALSE), "; Habitat description: ", C637, ") - Within 1-mi of a CNDDB/SCE/USFS occurrence record (", VLOOKUP(A637, [1]!Table9[#All], 31, FALSE), "). " )))</f>
        <v>--</v>
      </c>
      <c r="Q637" s="6" t="str">
        <f>IF(D637="No", "Not discussed on USFS. ", IF(VLOOKUP(A637, [1]!Table9[#All], 31, FALSE)="--", "--",  VLOOKUP(A637, [1]!Table9[#All], 32, FALSE)))</f>
        <v>--</v>
      </c>
      <c r="R637" s="6" t="str">
        <f>IF(D637="No", "Not discussed on USFS. ", IF(VLOOKUP(A637, [1]!Table9[#All], 31, FALSE)="--", "--", VLOOKUP(A637, [1]!Table9[#All], 33, FALSE)))</f>
        <v>--</v>
      </c>
      <c r="S637" s="9" t="s">
        <v>2</v>
      </c>
      <c r="T637" s="8" t="s">
        <v>2</v>
      </c>
      <c r="U637" s="8" t="s">
        <v>2</v>
      </c>
      <c r="V637" s="7" t="s">
        <v>2</v>
      </c>
      <c r="W637" s="6" t="s">
        <v>2</v>
      </c>
      <c r="X637" s="6" t="s">
        <v>2</v>
      </c>
    </row>
    <row r="638" spans="1:24" ht="48" x14ac:dyDescent="0.2">
      <c r="A638" s="20" t="s">
        <v>1736</v>
      </c>
      <c r="B638" s="20" t="str">
        <f>VLOOKUP(A638, [1]!Table9[#All], 2, FALSE)</f>
        <v>Cryptantha ganderi</v>
      </c>
      <c r="C638" s="18" t="str">
        <f>VLOOKUP(A638, [1]!Table9[#All], 13, FALSE)</f>
        <v>flats, washes, stabilized dunes, in creosote scrub</v>
      </c>
      <c r="D638" s="17" t="str">
        <f>IF(ISNUMBER(SEARCH("1",VLOOKUP(A638, [1]!Table9[#All], 4, FALSE))), "Yes", "No")</f>
        <v>No</v>
      </c>
      <c r="E638" s="16" t="str">
        <f>VLOOKUP(A638, [1]!Table9[#All], 3, FALSE)</f>
        <v>Plant</v>
      </c>
      <c r="F638" s="15" t="str">
        <f>VLOOKUP(A638, [1]!Table9[#All], 26, FALSE)</f>
        <v>Formula</v>
      </c>
      <c r="G638" s="15" t="str">
        <f>IF(D638="No", "--",VLOOKUP(A638, [1]!Table9[#All], 25, FALSE))</f>
        <v>--</v>
      </c>
      <c r="H638" s="14" t="str">
        <f>IF(D638="No", "Not discussed on USFS. ", VLOOKUP(A638, [1]!Table9[#All], 24, FALSE))</f>
        <v xml:space="preserve">Not discussed on USFS. </v>
      </c>
      <c r="I638" s="14" t="str">
        <f>IF(NOT(ISBLANK(#REF!)),  "Pre-activity Survey Required", "")</f>
        <v>Pre-activity Survey Required</v>
      </c>
      <c r="J638" s="13" t="str">
        <f>IF(D638="No", "Not discussed on USFS. ", _xlfn.CONCAT(A638, " (", VLOOKUP(A638, [1]!Table9[#All], 11, FALSE), "; Habitat description: ", C638, ") - Within 1-mi of a CNDDB/SCE/USFS occurrence record (", VLOOKUP(A638, [1]!Table9[#All], 34, FALSE), "). " ))</f>
        <v xml:space="preserve">Not discussed on USFS. </v>
      </c>
      <c r="K638" s="10" t="str">
        <f>IF(D638="No", "-- ", VLOOKUP(A638, [1]!Table9[#All], 35, FALSE))</f>
        <v xml:space="preserve">-- </v>
      </c>
      <c r="L638" s="12" t="str">
        <f>IF(D638="No", "--", VLOOKUP(A638, [1]!Table9[#All], 28, FALSE))</f>
        <v>--</v>
      </c>
      <c r="M638" s="11" t="str">
        <f>IF(D638="No", "Not discussed on USFS. ", _xlfn.CONCAT(A638, " (", VLOOKUP(A638, [1]!Table9[#All], 11, FALSE), "; Habitat description: ", C638, ") - Within 1-mi of a CNDDB/SCE/USFS occurrence record (", VLOOKUP(A638, [1]!Table9[#All], 27, FALSE), "). " ))</f>
        <v xml:space="preserve">Not discussed on USFS. </v>
      </c>
      <c r="N638" s="10" t="str">
        <f>IF(D638="No", "-- ", VLOOKUP(A638, [1]!Table9[#All], 29, FALSE))</f>
        <v xml:space="preserve">-- </v>
      </c>
      <c r="O638" s="10" t="str">
        <f>IF(D638="No", "--", VLOOKUP(A638, [1]!Table9[#All], 30, FALSE))</f>
        <v>--</v>
      </c>
      <c r="P638" s="7" t="str">
        <f>IF(D638="No", "Not discussed on USFS. ", IF(VLOOKUP(A638, [1]!Table9[#All], 31, FALSE)="--", "--",  _xlfn.CONCAT(A638, " (", VLOOKUP(A638, [1]!Table9[#All], 11, FALSE), "; Habitat description: ", C638, ") - Within 1-mi of a CNDDB/SCE/USFS occurrence record (", VLOOKUP(A638, [1]!Table9[#All], 31, FALSE), "). " )))</f>
        <v xml:space="preserve">Not discussed on USFS. </v>
      </c>
      <c r="Q638" s="6" t="str">
        <f>IF(D638="No", "Not discussed on USFS. ", IF(VLOOKUP(A638, [1]!Table9[#All], 31, FALSE)="--", "--",  VLOOKUP(A638, [1]!Table9[#All], 32, FALSE)))</f>
        <v xml:space="preserve">Not discussed on USFS. </v>
      </c>
      <c r="R638" s="6" t="str">
        <f>IF(D638="No", "Not discussed on USFS. ", IF(VLOOKUP(A638, [1]!Table9[#All], 31, FALSE)="--", "--", VLOOKUP(A638, [1]!Table9[#All], 33, FALSE)))</f>
        <v xml:space="preserve">Not discussed on USFS. </v>
      </c>
      <c r="S638" s="9" t="s">
        <v>2</v>
      </c>
      <c r="T638" s="8" t="s">
        <v>2</v>
      </c>
      <c r="U638" s="8" t="s">
        <v>2</v>
      </c>
      <c r="V638" s="7" t="s">
        <v>2</v>
      </c>
      <c r="W638" s="6" t="s">
        <v>2</v>
      </c>
      <c r="X638" s="6" t="s">
        <v>2</v>
      </c>
    </row>
    <row r="639" spans="1:24" ht="48" x14ac:dyDescent="0.2">
      <c r="A639" s="20" t="s">
        <v>1735</v>
      </c>
      <c r="B639" s="20" t="str">
        <f>VLOOKUP(A639, [1]!Table9[#All], 2, FALSE)</f>
        <v>Lepechinia ganderi</v>
      </c>
      <c r="C639" s="18" t="str">
        <f>VLOOKUP(A639, [1]!Table9[#All], 13, FALSE)</f>
        <v>chaparral</v>
      </c>
      <c r="D639" s="17" t="str">
        <f>IF(ISNUMBER(SEARCH("1",VLOOKUP(A639, [1]!Table9[#All], 4, FALSE))), "Yes", "No")</f>
        <v>No</v>
      </c>
      <c r="E639" s="16" t="str">
        <f>VLOOKUP(A639, [1]!Table9[#All], 3, FALSE)</f>
        <v>Plant</v>
      </c>
      <c r="F639" s="15" t="str">
        <f>VLOOKUP(A639, [1]!Table9[#All], 26, FALSE)</f>
        <v>Formula</v>
      </c>
      <c r="G639" s="15" t="str">
        <f>IF(D639="No", "--",VLOOKUP(A639, [1]!Table9[#All], 25, FALSE))</f>
        <v>--</v>
      </c>
      <c r="H639" s="14" t="str">
        <f>IF(D639="No", "Not discussed on USFS. ", VLOOKUP(A639, [1]!Table9[#All], 24, FALSE))</f>
        <v xml:space="preserve">Not discussed on USFS. </v>
      </c>
      <c r="I639" s="14" t="str">
        <f>IF(NOT(ISBLANK(#REF!)),  "Pre-activity Survey Required", "")</f>
        <v>Pre-activity Survey Required</v>
      </c>
      <c r="J639" s="13" t="str">
        <f>IF(D639="No", "Not discussed on USFS. ", _xlfn.CONCAT(A639, " (", VLOOKUP(A639, [1]!Table9[#All], 11, FALSE), "; Habitat description: ", C639, ") - Within 1-mi of a CNDDB/SCE/USFS occurrence record (", VLOOKUP(A639, [1]!Table9[#All], 34, FALSE), "). " ))</f>
        <v xml:space="preserve">Not discussed on USFS. </v>
      </c>
      <c r="K639" s="10" t="str">
        <f>IF(D639="No", "-- ", VLOOKUP(A639, [1]!Table9[#All], 35, FALSE))</f>
        <v xml:space="preserve">-- </v>
      </c>
      <c r="L639" s="12" t="str">
        <f>IF(D639="No", "--", VLOOKUP(A639, [1]!Table9[#All], 28, FALSE))</f>
        <v>--</v>
      </c>
      <c r="M639" s="11" t="str">
        <f>IF(D639="No", "Not discussed on USFS. ", _xlfn.CONCAT(A639, " (", VLOOKUP(A639, [1]!Table9[#All], 11, FALSE), "; Habitat description: ", C639, ") - Within 1-mi of a CNDDB/SCE/USFS occurrence record (", VLOOKUP(A639, [1]!Table9[#All], 27, FALSE), "). " ))</f>
        <v xml:space="preserve">Not discussed on USFS. </v>
      </c>
      <c r="N639" s="10" t="str">
        <f>IF(D639="No", "-- ", VLOOKUP(A639, [1]!Table9[#All], 29, FALSE))</f>
        <v xml:space="preserve">-- </v>
      </c>
      <c r="O639" s="10" t="str">
        <f>IF(D639="No", "--", VLOOKUP(A639, [1]!Table9[#All], 30, FALSE))</f>
        <v>--</v>
      </c>
      <c r="P639" s="7" t="str">
        <f>IF(D639="No", "Not discussed on USFS. ", IF(VLOOKUP(A639, [1]!Table9[#All], 31, FALSE)="--", "--",  _xlfn.CONCAT(A639, " (", VLOOKUP(A639, [1]!Table9[#All], 11, FALSE), "; Habitat description: ", C639, ") - Within 1-mi of a CNDDB/SCE/USFS occurrence record (", VLOOKUP(A639, [1]!Table9[#All], 31, FALSE), "). " )))</f>
        <v xml:space="preserve">Not discussed on USFS. </v>
      </c>
      <c r="Q639" s="6" t="str">
        <f>IF(D639="No", "Not discussed on USFS. ", IF(VLOOKUP(A639, [1]!Table9[#All], 31, FALSE)="--", "--",  VLOOKUP(A639, [1]!Table9[#All], 32, FALSE)))</f>
        <v xml:space="preserve">Not discussed on USFS. </v>
      </c>
      <c r="R639" s="6" t="str">
        <f>IF(D639="No", "Not discussed on USFS. ", IF(VLOOKUP(A639, [1]!Table9[#All], 31, FALSE)="--", "--", VLOOKUP(A639, [1]!Table9[#All], 33, FALSE)))</f>
        <v xml:space="preserve">Not discussed on USFS. </v>
      </c>
      <c r="S639" s="9" t="s">
        <v>2</v>
      </c>
      <c r="T639" s="8" t="s">
        <v>2</v>
      </c>
      <c r="U639" s="8" t="s">
        <v>2</v>
      </c>
      <c r="V639" s="7" t="s">
        <v>2</v>
      </c>
      <c r="W639" s="6" t="s">
        <v>2</v>
      </c>
      <c r="X639" s="6" t="s">
        <v>2</v>
      </c>
    </row>
    <row r="640" spans="1:24" ht="144" x14ac:dyDescent="0.2">
      <c r="A640" s="20" t="s">
        <v>1734</v>
      </c>
      <c r="B640" s="20" t="str">
        <f>VLOOKUP(A640, [1]!Table9[#All], 2, FALSE)</f>
        <v>Packera ganderi</v>
      </c>
      <c r="C640" s="18" t="str">
        <f>VLOOKUP(A640, [1]!Table9[#All], 13, FALSE)</f>
        <v>chaparral understory, recently burned chaparral slopes</v>
      </c>
      <c r="D640" s="17" t="str">
        <f>IF(ISNUMBER(SEARCH("1",VLOOKUP(A640, [1]!Table9[#All], 4, FALSE))), "Yes", "No")</f>
        <v>Yes</v>
      </c>
      <c r="E640" s="16" t="str">
        <f>VLOOKUP(A640, [1]!Table9[#All], 3, FALSE)</f>
        <v>Plant</v>
      </c>
      <c r="F640" s="15" t="str">
        <f>VLOOKUP(A640, [1]!Table9[#All], 26, FALSE)</f>
        <v>Formula</v>
      </c>
      <c r="G640" s="15" t="str">
        <f>IF(D640="No", "--",VLOOKUP(A640, [1]!Table9[#All], 25, FALSE))</f>
        <v>Work area</v>
      </c>
      <c r="H640" s="14" t="str">
        <f>IF(D640="No", "Not discussed on USFS. ", VLOOKUP(A640, [1]!Table9[#All], 24, FALSE))</f>
        <v>--</v>
      </c>
      <c r="I640" s="14" t="str">
        <f>IF(NOT(ISBLANK(#REF!)),  "Pre-activity Survey Required", "")</f>
        <v>Pre-activity Survey Required</v>
      </c>
      <c r="J640" s="13" t="str">
        <f>IF(D640="No", "Not discussed on USFS. ", _xlfn.CONCAT(A640, " (", VLOOKUP(A640, [1]!Table9[#All], 11, FALSE), "; Habitat description: ", C640, ") - Within 1-mi of a CNDDB/SCE/USFS occurrence record (", VLOOKUP(A640, [1]!Table9[#All], 34, FALSE), "). " ))</f>
        <v xml:space="preserve">Gander's ragwort (SR; FSS; BLM:S; CRPR 1B.2, Blooming Period: Apr - May; Habitat description: chaparral understory, recently burned chaparral slopes) - Within 1-mi of a CNDDB/SCE/USFS occurrence record (unsuitable habitat). </v>
      </c>
      <c r="K640" s="10" t="str">
        <f>IF(D640="No", "-- ", VLOOKUP(A640, [1]!Table9[#All], 35, FALSE))</f>
        <v>Standard OMP BMPs.</v>
      </c>
      <c r="L640" s="12" t="str">
        <f>IF(D640="No", "--", VLOOKUP(A640, [1]!Table9[#All], 28, FALSE))</f>
        <v>IIB</v>
      </c>
      <c r="M640" s="11" t="str">
        <f>IF(D640="No", "Not discussed on USFS. ", _xlfn.CONCAT(A640, " (", VLOOKUP(A640, [1]!Table9[#All], 11, FALSE), "; Habitat description: ", C640, ") - Within 1-mi of a CNDDB/SCE/USFS occurrence record (", VLOOKUP(A640, [1]!Table9[#All], 27, FALSE), "). " ))</f>
        <v xml:space="preserve">Gander's ragwort (SR; FSS; BLM:S; CRPR 1B.2, Blooming Period: Apr - May; Habitat description: chaparral understory, recently burned chaparral slopes) - Within 1-mi of a CNDDB/SCE/USFS occurrence record (habitat present). </v>
      </c>
      <c r="N640" s="10" t="str">
        <f>IF(D640="No", "-- ", VLOOKUP(A640, [1]!Table9[#All], 29, FALSE))</f>
        <v xml:space="preserve">BE BMP Plant-1(a); 
General Measures and Standard OMP BMPs. </v>
      </c>
      <c r="O640" s="10" t="str">
        <f>IF(D640="No", "--", VLOOKUP(A640, [1]!Table9[#All], 30, FALSE))</f>
        <v xml:space="preserve">Pre-Activity Survey (Gander's ragwort): A biological survey is required. 
State Threatened Plant Avoidance (Gander's ragwort): If Gander's ragwortis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640" s="7" t="str">
        <f>IF(D640="No", "Not discussed on USFS. ", IF(VLOOKUP(A640, [1]!Table9[#All], 31, FALSE)="--", "--",  _xlfn.CONCAT(A640, " (", VLOOKUP(A640, [1]!Table9[#All], 11, FALSE), "; Habitat description: ", C640, ") - Within 1-mi of a CNDDB/SCE/USFS occurrence record (", VLOOKUP(A640, [1]!Table9[#All], 31, FALSE), "). " )))</f>
        <v>--</v>
      </c>
      <c r="Q640" s="6" t="str">
        <f>IF(D640="No", "Not discussed on USFS. ", IF(VLOOKUP(A640, [1]!Table9[#All], 31, FALSE)="--", "--",  VLOOKUP(A640, [1]!Table9[#All], 32, FALSE)))</f>
        <v>--</v>
      </c>
      <c r="R640" s="6" t="str">
        <f>IF(D640="No", "Not discussed on USFS. ", IF(VLOOKUP(A640, [1]!Table9[#All], 31, FALSE)="--", "--", VLOOKUP(A640, [1]!Table9[#All], 33, FALSE)))</f>
        <v>--</v>
      </c>
      <c r="S640" s="9" t="s">
        <v>2</v>
      </c>
      <c r="T640" s="8" t="s">
        <v>2</v>
      </c>
      <c r="U640" s="8" t="s">
        <v>2</v>
      </c>
      <c r="V640" s="7" t="s">
        <v>2</v>
      </c>
      <c r="W640" s="6" t="s">
        <v>2</v>
      </c>
      <c r="X640" s="6" t="s">
        <v>2</v>
      </c>
    </row>
    <row r="641" spans="1:24" ht="64" x14ac:dyDescent="0.2">
      <c r="A641" s="20" t="s">
        <v>1733</v>
      </c>
      <c r="B641" s="20" t="str">
        <f>VLOOKUP(A641, [1]!Table9[#All], 2, FALSE)</f>
        <v>Rosa gymnocarpa var. serpentina</v>
      </c>
      <c r="C641" s="18" t="str">
        <f>VLOOKUP(A641, [1]!Table9[#All], 13, FALSE)</f>
        <v>full sun in chaparral, dwarf forest</v>
      </c>
      <c r="D641" s="17" t="str">
        <f>IF(ISNUMBER(SEARCH("1",VLOOKUP(A641, [1]!Table9[#All], 4, FALSE))), "Yes", "No")</f>
        <v>No</v>
      </c>
      <c r="E641" s="16" t="str">
        <f>VLOOKUP(A641, [1]!Table9[#All], 3, FALSE)</f>
        <v>Plant</v>
      </c>
      <c r="F641" s="15" t="str">
        <f>VLOOKUP(A641, [1]!Table9[#All], 26, FALSE)</f>
        <v>Formula</v>
      </c>
      <c r="G641" s="15" t="str">
        <f>IF(D641="No", "--",VLOOKUP(A641, [1]!Table9[#All], 25, FALSE))</f>
        <v>--</v>
      </c>
      <c r="H641" s="14" t="str">
        <f>IF(D641="No", "Not discussed on USFS. ", VLOOKUP(A641, [1]!Table9[#All], 24, FALSE))</f>
        <v xml:space="preserve">Not discussed on USFS. </v>
      </c>
      <c r="I641" s="14" t="str">
        <f>IF(NOT(ISBLANK(#REF!)),  "Pre-activity Survey Required", "")</f>
        <v>Pre-activity Survey Required</v>
      </c>
      <c r="J641" s="13" t="str">
        <f>IF(D641="No", "Not discussed on USFS. ", _xlfn.CONCAT(A641, " (", VLOOKUP(A641, [1]!Table9[#All], 11, FALSE), "; Habitat description: ", C641, ") - Within 1-mi of a CNDDB/SCE/USFS occurrence record (", VLOOKUP(A641, [1]!Table9[#All], 34, FALSE), "). " ))</f>
        <v xml:space="preserve">Not discussed on USFS. </v>
      </c>
      <c r="K641" s="10" t="str">
        <f>IF(D641="No", "-- ", VLOOKUP(A641, [1]!Table9[#All], 35, FALSE))</f>
        <v xml:space="preserve">-- </v>
      </c>
      <c r="L641" s="12" t="str">
        <f>IF(D641="No", "--", VLOOKUP(A641, [1]!Table9[#All], 28, FALSE))</f>
        <v>--</v>
      </c>
      <c r="M641" s="11" t="str">
        <f>IF(D641="No", "Not discussed on USFS. ", _xlfn.CONCAT(A641, " (", VLOOKUP(A641, [1]!Table9[#All], 11, FALSE), "; Habitat description: ", C641, ") - Within 1-mi of a CNDDB/SCE/USFS occurrence record (", VLOOKUP(A641, [1]!Table9[#All], 27, FALSE), "). " ))</f>
        <v xml:space="preserve">Not discussed on USFS. </v>
      </c>
      <c r="N641" s="10" t="str">
        <f>IF(D641="No", "-- ", VLOOKUP(A641, [1]!Table9[#All], 29, FALSE))</f>
        <v xml:space="preserve">-- </v>
      </c>
      <c r="O641" s="10" t="str">
        <f>IF(D641="No", "--", VLOOKUP(A641, [1]!Table9[#All], 30, FALSE))</f>
        <v>--</v>
      </c>
      <c r="P641" s="7" t="str">
        <f>IF(D641="No", "Not discussed on USFS. ", IF(VLOOKUP(A641, [1]!Table9[#All], 31, FALSE)="--", "--",  _xlfn.CONCAT(A641, " (", VLOOKUP(A641, [1]!Table9[#All], 11, FALSE), "; Habitat description: ", C641, ") - Within 1-mi of a CNDDB/SCE/USFS occurrence record (", VLOOKUP(A641, [1]!Table9[#All], 31, FALSE), "). " )))</f>
        <v xml:space="preserve">Not discussed on USFS. </v>
      </c>
      <c r="Q641" s="6" t="str">
        <f>IF(D641="No", "Not discussed on USFS. ", IF(VLOOKUP(A641, [1]!Table9[#All], 31, FALSE)="--", "--",  VLOOKUP(A641, [1]!Table9[#All], 32, FALSE)))</f>
        <v xml:space="preserve">Not discussed on USFS. </v>
      </c>
      <c r="R641" s="6" t="str">
        <f>IF(D641="No", "Not discussed on USFS. ", IF(VLOOKUP(A641, [1]!Table9[#All], 31, FALSE)="--", "--", VLOOKUP(A641, [1]!Table9[#All], 33, FALSE)))</f>
        <v xml:space="preserve">Not discussed on USFS. </v>
      </c>
      <c r="S641" s="9" t="s">
        <v>2</v>
      </c>
      <c r="T641" s="8" t="s">
        <v>2</v>
      </c>
      <c r="U641" s="8" t="s">
        <v>2</v>
      </c>
      <c r="V641" s="7" t="s">
        <v>2</v>
      </c>
      <c r="W641" s="6" t="s">
        <v>2</v>
      </c>
      <c r="X641" s="6" t="s">
        <v>2</v>
      </c>
    </row>
    <row r="642" spans="1:24" ht="168" x14ac:dyDescent="0.2">
      <c r="A642" s="20" t="s">
        <v>1732</v>
      </c>
      <c r="B642" s="20" t="str">
        <f>VLOOKUP(A642, [1]!Table9[#All], 2, FALSE)</f>
        <v>Deinandra increscens ssp. villosa</v>
      </c>
      <c r="C642" s="18" t="str">
        <f>VLOOKUP(A642, [1]!Table9[#All], 13, FALSE)</f>
        <v>coastal dunes, bluffs, prairies, and slopes, in grasslands and scrub; disturbed sites</v>
      </c>
      <c r="D642" s="17" t="str">
        <f>IF(ISNUMBER(SEARCH("1",VLOOKUP(A642, [1]!Table9[#All], 4, FALSE))), "Yes", "No")</f>
        <v>Yes</v>
      </c>
      <c r="E642" s="16" t="str">
        <f>VLOOKUP(A642, [1]!Table9[#All], 3, FALSE)</f>
        <v>Plant</v>
      </c>
      <c r="F642" s="15" t="str">
        <f>VLOOKUP(A642, [1]!Table9[#All], 26, FALSE)</f>
        <v>Formula</v>
      </c>
      <c r="G642" s="15" t="str">
        <f>IF(D642="No", "--",VLOOKUP(A642, [1]!Table9[#All], 25, FALSE))</f>
        <v>Work area</v>
      </c>
      <c r="H642" s="14" t="str">
        <f>IF(D642="No", "Not discussed on USFS. ", VLOOKUP(A642, [1]!Table9[#All], 24, FALSE))</f>
        <v>--</v>
      </c>
      <c r="I642" s="14" t="str">
        <f>IF(NOT(ISBLANK(#REF!)),  "Pre-activity Survey Required", "")</f>
        <v>Pre-activity Survey Required</v>
      </c>
      <c r="J642" s="13" t="str">
        <f>IF(D642="No", "Not discussed on USFS. ", _xlfn.CONCAT(A642, " (", VLOOKUP(A642, [1]!Table9[#All], 11, FALSE), "; Habitat description: ", C642, ") - Within 1-mi of a CNDDB/SCE/USFS occurrence record (", VLOOKUP(A642, [1]!Table9[#All], 34, FALSE), "). " ))</f>
        <v xml:space="preserve">Gaviota tarplant (FE; SE; CRPR 1B.1, Blooming Period: Jun - Sep; Habitat description: coastal dunes, bluffs, prairies, and slopes, in grasslands and scrub; disturbed sites) - Within 1-mi of a CNDDB/SCE/USFS occurrence record (unsuitable habitat). </v>
      </c>
      <c r="K642" s="10" t="str">
        <f>IF(D642="No", "-- ", VLOOKUP(A642, [1]!Table9[#All], 35, FALSE))</f>
        <v xml:space="preserve">RPM Plant 1; 
Standard OMP BMPs. </v>
      </c>
      <c r="L642" s="12" t="str">
        <f>IF(D642="No", "--", VLOOKUP(A642, [1]!Table9[#All], 28, FALSE))</f>
        <v>IIB</v>
      </c>
      <c r="M642" s="11" t="str">
        <f>IF(D642="No", "Not discussed on USFS. ", _xlfn.CONCAT(A642, " (", VLOOKUP(A642, [1]!Table9[#All], 11, FALSE), "; Habitat description: ", C642, ") - Within 1-mi of a CNDDB/SCE/USFS occurrence record (", VLOOKUP(A642, [1]!Table9[#All], 27, FALSE), "). " ))</f>
        <v xml:space="preserve">Gaviota tarplant (FE; SE; CRPR 1B.1, Blooming Period: Jun - Sep; Habitat description: coastal dunes, bluffs, prairies, and slopes, in grasslands and scrub; disturbed sites) - Within 1-mi of a CNDDB/SCE/USFS occurrence record (habitat present). </v>
      </c>
      <c r="N642" s="10" t="str">
        <f>IF(D642="No", "-- ", VLOOKUP(A642, [1]!Table9[#All], 29, FALSE))</f>
        <v xml:space="preserve">RPM Plant-1-4; 
General Measures and Standard OMP BMPs. </v>
      </c>
      <c r="O642" s="10" t="str">
        <f>IF(D642="No", "--", VLOOKUP(A642, [1]!Table9[#All], 30, FALSE))</f>
        <v xml:space="preserve">Rare Plant Survey and Avoidance (Gaviota tarplant): A qualified botanist will conduct a rare plant survey for Gaviota tarplant within blooming season, verified by a reference population. All federally-listed plants within 100 feet of the work area will be flagged for avoidance. Coordination with Environmental Services Department will be required if full avoidance cannot be achieved. 
Schedule Limitation (Gaviota tarplant): Schedule all work in the year rare plant surveys are conducted. Work can occur only after rare plant surveys occur. If work gets delayed for a subsequent year, contact Environmental Services Department. 
General Measures and Standard OMP BMPs. </v>
      </c>
      <c r="P642" s="7" t="str">
        <f>IF(D642="No", "Not discussed on USFS. ", IF(VLOOKUP(A642, [1]!Table9[#All], 31, FALSE)="--", "--",  _xlfn.CONCAT(A642, " (", VLOOKUP(A642, [1]!Table9[#All], 11, FALSE), "; Habitat description: ", C642, ") - Within 1-mi of a CNDDB/SCE/USFS occurrence record (", VLOOKUP(A642, [1]!Table9[#All], 31, FALSE), "). " )))</f>
        <v>--</v>
      </c>
      <c r="Q642" s="6" t="str">
        <f>IF(D642="No", "Not discussed on USFS. ", IF(VLOOKUP(A642, [1]!Table9[#All], 31, FALSE)="--", "--",  VLOOKUP(A642, [1]!Table9[#All], 32, FALSE)))</f>
        <v>--</v>
      </c>
      <c r="R642" s="6" t="str">
        <f>IF(D642="No", "Not discussed on USFS. ", IF(VLOOKUP(A642, [1]!Table9[#All], 31, FALSE)="--", "--", VLOOKUP(A642, [1]!Table9[#All], 33, FALSE)))</f>
        <v>--</v>
      </c>
      <c r="S642" s="9" t="s">
        <v>2</v>
      </c>
      <c r="T642" s="8" t="s">
        <v>2</v>
      </c>
      <c r="U642" s="8" t="s">
        <v>2</v>
      </c>
      <c r="V642" s="7" t="s">
        <v>2</v>
      </c>
      <c r="W642" s="6" t="s">
        <v>2</v>
      </c>
      <c r="X642" s="6" t="s">
        <v>2</v>
      </c>
    </row>
    <row r="643" spans="1:24" ht="168" x14ac:dyDescent="0.2">
      <c r="A643" s="20" t="s">
        <v>1731</v>
      </c>
      <c r="B643" s="20" t="str">
        <f>VLOOKUP(A643, [1]!Table9[#All], 2, FALSE)</f>
        <v>Fritillaria gentneri</v>
      </c>
      <c r="C643" s="18" t="str">
        <f>VLOOKUP(A643, [1]!Table9[#All], 13, FALSE)</f>
        <v>dry woodland</v>
      </c>
      <c r="D643" s="17" t="str">
        <f>IF(ISNUMBER(SEARCH("1",VLOOKUP(A643, [1]!Table9[#All], 4, FALSE))), "Yes", "No")</f>
        <v>Yes</v>
      </c>
      <c r="E643" s="16" t="str">
        <f>VLOOKUP(A643, [1]!Table9[#All], 3, FALSE)</f>
        <v>Plant</v>
      </c>
      <c r="F643" s="15" t="str">
        <f>VLOOKUP(A643, [1]!Table9[#All], 26, FALSE)</f>
        <v>Formula</v>
      </c>
      <c r="G643" s="15" t="str">
        <f>IF(D643="No", "--",VLOOKUP(A643, [1]!Table9[#All], 25, FALSE))</f>
        <v>Work area</v>
      </c>
      <c r="H643" s="14" t="str">
        <f>IF(D643="No", "Not discussed on USFS. ", VLOOKUP(A643, [1]!Table9[#All], 24, FALSE))</f>
        <v>--</v>
      </c>
      <c r="I643" s="14" t="str">
        <f>IF(NOT(ISBLANK(#REF!)),  "Pre-activity Survey Required", "")</f>
        <v>Pre-activity Survey Required</v>
      </c>
      <c r="J643" s="13" t="str">
        <f>IF(D643="No", "Not discussed on USFS. ", _xlfn.CONCAT(A643, " (", VLOOKUP(A643, [1]!Table9[#All], 11, FALSE), "; Habitat description: ", C643, ") - Within 1-mi of a CNDDB/SCE/USFS occurrence record (", VLOOKUP(A643, [1]!Table9[#All], 34, FALSE), "). " ))</f>
        <v xml:space="preserve">Gentner's fritillary (FE; CRPR 1B.1, Blooming Period: Apr; Habitat description: dry woodland) - Within 1-mi of a CNDDB/SCE/USFS occurrence record (unsuitable habitat). </v>
      </c>
      <c r="K643" s="10" t="str">
        <f>IF(D643="No", "-- ", VLOOKUP(A643, [1]!Table9[#All], 35, FALSE))</f>
        <v xml:space="preserve">RPM Plant 1; 
Standard OMP BMPs. </v>
      </c>
      <c r="L643" s="12" t="str">
        <f>IF(D643="No", "--", VLOOKUP(A643, [1]!Table9[#All], 28, FALSE))</f>
        <v>IIB</v>
      </c>
      <c r="M643" s="11" t="str">
        <f>IF(D643="No", "Not discussed on USFS. ", _xlfn.CONCAT(A643, " (", VLOOKUP(A643, [1]!Table9[#All], 11, FALSE), "; Habitat description: ", C643, ") - Within 1-mi of a CNDDB/SCE/USFS occurrence record (", VLOOKUP(A643, [1]!Table9[#All], 27, FALSE), "). " ))</f>
        <v xml:space="preserve">Gentner's fritillary (FE; CRPR 1B.1, Blooming Period: Apr; Habitat description: dry woodland) - Within 1-mi of a CNDDB/SCE/USFS occurrence record (habitat present). </v>
      </c>
      <c r="N643" s="10" t="str">
        <f>IF(D643="No", "-- ", VLOOKUP(A643, [1]!Table9[#All], 29, FALSE))</f>
        <v xml:space="preserve">RPM Plant-1-4; 
General Measures and Standard OMP BMPs. </v>
      </c>
      <c r="O643" s="10" t="str">
        <f>IF(D643="No", "--", VLOOKUP(A643, [1]!Table9[#All], 30, FALSE))</f>
        <v xml:space="preserve">Rare Plant Survey and Avoidance (Gentner's fritillary): A qualified botanist will conduct a rare plant survey for Gentner's fritillary within blooming season, verified by a reference population. All federally-listed plants within 100 feet of the work area will be flagged for avoidance. Coordination with Environmental Services Department will be required if full avoidance cannot be achieved. 
Schedule Limitation (Gentner's fritillary): Schedule all work in the year rare plant surveys are conducted. Work can occur only after rare plant surveys occur. If work gets delayed for a subsequent year, contact Environmental Services Department. 
General Measures and Standard OMP BMPs. </v>
      </c>
      <c r="P643" s="7" t="str">
        <f>IF(D643="No", "Not discussed on USFS. ", IF(VLOOKUP(A643, [1]!Table9[#All], 31, FALSE)="--", "--",  _xlfn.CONCAT(A643, " (", VLOOKUP(A643, [1]!Table9[#All], 11, FALSE), "; Habitat description: ", C643, ") - Within 1-mi of a CNDDB/SCE/USFS occurrence record (", VLOOKUP(A643, [1]!Table9[#All], 31, FALSE), "). " )))</f>
        <v>--</v>
      </c>
      <c r="Q643" s="6" t="str">
        <f>IF(D643="No", "Not discussed on USFS. ", IF(VLOOKUP(A643, [1]!Table9[#All], 31, FALSE)="--", "--",  VLOOKUP(A643, [1]!Table9[#All], 32, FALSE)))</f>
        <v>--</v>
      </c>
      <c r="R643" s="6" t="str">
        <f>IF(D643="No", "Not discussed on USFS. ", IF(VLOOKUP(A643, [1]!Table9[#All], 31, FALSE)="--", "--", VLOOKUP(A643, [1]!Table9[#All], 33, FALSE)))</f>
        <v>--</v>
      </c>
      <c r="S643" s="9" t="s">
        <v>2</v>
      </c>
      <c r="T643" s="8" t="s">
        <v>2</v>
      </c>
      <c r="U643" s="8" t="s">
        <v>2</v>
      </c>
      <c r="V643" s="7" t="s">
        <v>2</v>
      </c>
      <c r="W643" s="6" t="s">
        <v>2</v>
      </c>
      <c r="X643" s="6" t="s">
        <v>2</v>
      </c>
    </row>
    <row r="644" spans="1:24" ht="48" x14ac:dyDescent="0.2">
      <c r="A644" s="20" t="s">
        <v>1730</v>
      </c>
      <c r="B644" s="20" t="str">
        <f>VLOOKUP(A644, [1]!Table9[#All], 2, FALSE)</f>
        <v>Monardella sinuata ssp. gerryi</v>
      </c>
      <c r="C644" s="18" t="str">
        <f>VLOOKUP(A644, [1]!Table9[#All], 13, FALSE)</f>
        <v>coastal scrub, openings, sandy areas</v>
      </c>
      <c r="D644" s="17" t="str">
        <f>IF(ISNUMBER(SEARCH("1",VLOOKUP(A644, [1]!Table9[#All], 4, FALSE))), "Yes", "No")</f>
        <v>No</v>
      </c>
      <c r="E644" s="16" t="str">
        <f>VLOOKUP(A644, [1]!Table9[#All], 3, FALSE)</f>
        <v>Plant</v>
      </c>
      <c r="F644" s="15" t="str">
        <f>VLOOKUP(A644, [1]!Table9[#All], 26, FALSE)</f>
        <v>Formula</v>
      </c>
      <c r="G644" s="15" t="str">
        <f>IF(D644="No", "--",VLOOKUP(A644, [1]!Table9[#All], 25, FALSE))</f>
        <v>--</v>
      </c>
      <c r="H644" s="14" t="str">
        <f>IF(D644="No", "Not discussed on USFS. ", VLOOKUP(A644, [1]!Table9[#All], 24, FALSE))</f>
        <v xml:space="preserve">Not discussed on USFS. </v>
      </c>
      <c r="I644" s="14" t="str">
        <f>IF(NOT(ISBLANK(#REF!)),  "Pre-activity Survey Required", "")</f>
        <v>Pre-activity Survey Required</v>
      </c>
      <c r="J644" s="13" t="str">
        <f>IF(D644="No", "Not discussed on USFS. ", _xlfn.CONCAT(A644, " (", VLOOKUP(A644, [1]!Table9[#All], 11, FALSE), "; Habitat description: ", C644, ") - Within 1-mi of a CNDDB/SCE/USFS occurrence record (", VLOOKUP(A644, [1]!Table9[#All], 34, FALSE), "). " ))</f>
        <v xml:space="preserve">Not discussed on USFS. </v>
      </c>
      <c r="K644" s="10" t="str">
        <f>IF(D644="No", "-- ", VLOOKUP(A644, [1]!Table9[#All], 35, FALSE))</f>
        <v xml:space="preserve">-- </v>
      </c>
      <c r="L644" s="12" t="str">
        <f>IF(D644="No", "--", VLOOKUP(A644, [1]!Table9[#All], 28, FALSE))</f>
        <v>--</v>
      </c>
      <c r="M644" s="11" t="str">
        <f>IF(D644="No", "Not discussed on USFS. ", _xlfn.CONCAT(A644, " (", VLOOKUP(A644, [1]!Table9[#All], 11, FALSE), "; Habitat description: ", C644, ") - Within 1-mi of a CNDDB/SCE/USFS occurrence record (", VLOOKUP(A644, [1]!Table9[#All], 27, FALSE), "). " ))</f>
        <v xml:space="preserve">Not discussed on USFS. </v>
      </c>
      <c r="N644" s="10" t="str">
        <f>IF(D644="No", "-- ", VLOOKUP(A644, [1]!Table9[#All], 29, FALSE))</f>
        <v xml:space="preserve">-- </v>
      </c>
      <c r="O644" s="10" t="str">
        <f>IF(D644="No", "--", VLOOKUP(A644, [1]!Table9[#All], 30, FALSE))</f>
        <v>--</v>
      </c>
      <c r="P644" s="7" t="str">
        <f>IF(D644="No", "Not discussed on USFS. ", IF(VLOOKUP(A644, [1]!Table9[#All], 31, FALSE)="--", "--",  _xlfn.CONCAT(A644, " (", VLOOKUP(A644, [1]!Table9[#All], 11, FALSE), "; Habitat description: ", C644, ") - Within 1-mi of a CNDDB/SCE/USFS occurrence record (", VLOOKUP(A644, [1]!Table9[#All], 31, FALSE), "). " )))</f>
        <v xml:space="preserve">Not discussed on USFS. </v>
      </c>
      <c r="Q644" s="6" t="str">
        <f>IF(D644="No", "Not discussed on USFS. ", IF(VLOOKUP(A644, [1]!Table9[#All], 31, FALSE)="--", "--",  VLOOKUP(A644, [1]!Table9[#All], 32, FALSE)))</f>
        <v xml:space="preserve">Not discussed on USFS. </v>
      </c>
      <c r="R644" s="6" t="str">
        <f>IF(D644="No", "Not discussed on USFS. ", IF(VLOOKUP(A644, [1]!Table9[#All], 31, FALSE)="--", "--", VLOOKUP(A644, [1]!Table9[#All], 33, FALSE)))</f>
        <v xml:space="preserve">Not discussed on USFS. </v>
      </c>
      <c r="S644" s="9" t="s">
        <v>2</v>
      </c>
      <c r="T644" s="8" t="s">
        <v>2</v>
      </c>
      <c r="U644" s="8" t="s">
        <v>2</v>
      </c>
      <c r="V644" s="7" t="s">
        <v>2</v>
      </c>
      <c r="W644" s="6" t="s">
        <v>2</v>
      </c>
      <c r="X644" s="6" t="s">
        <v>2</v>
      </c>
    </row>
    <row r="645" spans="1:24" ht="48" x14ac:dyDescent="0.2">
      <c r="A645" s="20" t="s">
        <v>1729</v>
      </c>
      <c r="B645" s="20" t="str">
        <f>VLOOKUP(A645, [1]!Table9[#All], 2, FALSE)</f>
        <v>Astragalus geyeri var. geyeri</v>
      </c>
      <c r="C645" s="18" t="str">
        <f>VLOOKUP(A645, [1]!Table9[#All], 13, FALSE)</f>
        <v>sandy areas</v>
      </c>
      <c r="D645" s="17" t="str">
        <f>IF(ISNUMBER(SEARCH("1",VLOOKUP(A645, [1]!Table9[#All], 4, FALSE))), "Yes", "No")</f>
        <v>No</v>
      </c>
      <c r="E645" s="16" t="str">
        <f>VLOOKUP(A645, [1]!Table9[#All], 3, FALSE)</f>
        <v>Plant</v>
      </c>
      <c r="F645" s="15" t="str">
        <f>VLOOKUP(A645, [1]!Table9[#All], 26, FALSE)</f>
        <v>Formula</v>
      </c>
      <c r="G645" s="15" t="str">
        <f>IF(D645="No", "--",VLOOKUP(A645, [1]!Table9[#All], 25, FALSE))</f>
        <v>--</v>
      </c>
      <c r="H645" s="14" t="str">
        <f>IF(D645="No", "Not discussed on USFS. ", VLOOKUP(A645, [1]!Table9[#All], 24, FALSE))</f>
        <v xml:space="preserve">Not discussed on USFS. </v>
      </c>
      <c r="I645" s="14" t="str">
        <f>IF(NOT(ISBLANK(#REF!)),  "Pre-activity Survey Required", "")</f>
        <v>Pre-activity Survey Required</v>
      </c>
      <c r="J645" s="13" t="str">
        <f>IF(D645="No", "Not discussed on USFS. ", _xlfn.CONCAT(A645, " (", VLOOKUP(A645, [1]!Table9[#All], 11, FALSE), "; Habitat description: ", C645, ") - Within 1-mi of a CNDDB/SCE/USFS occurrence record (", VLOOKUP(A645, [1]!Table9[#All], 34, FALSE), "). " ))</f>
        <v xml:space="preserve">Not discussed on USFS. </v>
      </c>
      <c r="K645" s="10" t="str">
        <f>IF(D645="No", "-- ", VLOOKUP(A645, [1]!Table9[#All], 35, FALSE))</f>
        <v xml:space="preserve">-- </v>
      </c>
      <c r="L645" s="12" t="str">
        <f>IF(D645="No", "--", VLOOKUP(A645, [1]!Table9[#All], 28, FALSE))</f>
        <v>--</v>
      </c>
      <c r="M645" s="11" t="str">
        <f>IF(D645="No", "Not discussed on USFS. ", _xlfn.CONCAT(A645, " (", VLOOKUP(A645, [1]!Table9[#All], 11, FALSE), "; Habitat description: ", C645, ") - Within 1-mi of a CNDDB/SCE/USFS occurrence record (", VLOOKUP(A645, [1]!Table9[#All], 27, FALSE), "). " ))</f>
        <v xml:space="preserve">Not discussed on USFS. </v>
      </c>
      <c r="N645" s="10" t="str">
        <f>IF(D645="No", "-- ", VLOOKUP(A645, [1]!Table9[#All], 29, FALSE))</f>
        <v xml:space="preserve">-- </v>
      </c>
      <c r="O645" s="10" t="str">
        <f>IF(D645="No", "--", VLOOKUP(A645, [1]!Table9[#All], 30, FALSE))</f>
        <v>--</v>
      </c>
      <c r="P645" s="7" t="str">
        <f>IF(D645="No", "Not discussed on USFS. ", IF(VLOOKUP(A645, [1]!Table9[#All], 31, FALSE)="--", "--",  _xlfn.CONCAT(A645, " (", VLOOKUP(A645, [1]!Table9[#All], 11, FALSE), "; Habitat description: ", C645, ") - Within 1-mi of a CNDDB/SCE/USFS occurrence record (", VLOOKUP(A645, [1]!Table9[#All], 31, FALSE), "). " )))</f>
        <v xml:space="preserve">Not discussed on USFS. </v>
      </c>
      <c r="Q645" s="6" t="str">
        <f>IF(D645="No", "Not discussed on USFS. ", IF(VLOOKUP(A645, [1]!Table9[#All], 31, FALSE)="--", "--",  VLOOKUP(A645, [1]!Table9[#All], 32, FALSE)))</f>
        <v xml:space="preserve">Not discussed on USFS. </v>
      </c>
      <c r="R645" s="6" t="str">
        <f>IF(D645="No", "Not discussed on USFS. ", IF(VLOOKUP(A645, [1]!Table9[#All], 31, FALSE)="--", "--", VLOOKUP(A645, [1]!Table9[#All], 33, FALSE)))</f>
        <v xml:space="preserve">Not discussed on USFS. </v>
      </c>
      <c r="S645" s="9" t="s">
        <v>2</v>
      </c>
      <c r="T645" s="8" t="s">
        <v>2</v>
      </c>
      <c r="U645" s="8" t="s">
        <v>2</v>
      </c>
      <c r="V645" s="7" t="s">
        <v>2</v>
      </c>
      <c r="W645" s="6" t="s">
        <v>2</v>
      </c>
      <c r="X645" s="6" t="s">
        <v>2</v>
      </c>
    </row>
    <row r="646" spans="1:24" ht="132" x14ac:dyDescent="0.2">
      <c r="A646" s="20" t="s">
        <v>1728</v>
      </c>
      <c r="B646" s="20" t="str">
        <f>VLOOKUP(A646, [1]!Table9[#All], 2, FALSE)</f>
        <v>Panicum acuminatum var. thermale</v>
      </c>
      <c r="C646" s="18" t="str">
        <f>VLOOKUP(A646, [1]!Table9[#All], 13, FALSE)</f>
        <v>peaty meadows and pockets, often at hot springs and fumaroles</v>
      </c>
      <c r="D646" s="17" t="str">
        <f>IF(ISNUMBER(SEARCH("1",VLOOKUP(A646, [1]!Table9[#All], 4, FALSE))), "Yes", "No")</f>
        <v>Yes</v>
      </c>
      <c r="E646" s="16" t="str">
        <f>VLOOKUP(A646, [1]!Table9[#All], 3, FALSE)</f>
        <v>Plant</v>
      </c>
      <c r="F646" s="15" t="str">
        <f>VLOOKUP(A646, [1]!Table9[#All], 26, FALSE)</f>
        <v>Formula</v>
      </c>
      <c r="G646" s="15" t="str">
        <f>IF(D646="No", "--",VLOOKUP(A646, [1]!Table9[#All], 25, FALSE))</f>
        <v>Work area</v>
      </c>
      <c r="H646" s="14" t="str">
        <f>IF(D646="No", "Not discussed on USFS. ", VLOOKUP(A646, [1]!Table9[#All], 24, FALSE))</f>
        <v>--</v>
      </c>
      <c r="I646" s="14" t="str">
        <f>IF(NOT(ISBLANK(#REF!)),  "Pre-activity Survey Required", "")</f>
        <v>Pre-activity Survey Required</v>
      </c>
      <c r="J646" s="13" t="str">
        <f>IF(D646="No", "Not discussed on USFS. ", _xlfn.CONCAT(A646, " (", VLOOKUP(A646, [1]!Table9[#All], 11, FALSE), "; Habitat description: ", C646, ") - Within 1-mi of a CNDDB/SCE/USFS occurrence record (", VLOOKUP(A646, [1]!Table9[#All], 34, FALSE), "). " ))</f>
        <v xml:space="preserve">Geysers panicum (SE; CRPR 1B.2, Blooming Period: Jun - Sep; Habitat description: peaty meadows and pockets, often at hot springs and fumaroles) - Within 1-mi of a CNDDB/SCE/USFS occurrence record (unsuitable habitat). </v>
      </c>
      <c r="K646" s="10" t="str">
        <f>IF(D646="No", "-- ", VLOOKUP(A646, [1]!Table9[#All], 35, FALSE))</f>
        <v>Standard OMP BMPs.</v>
      </c>
      <c r="L646" s="12" t="str">
        <f>IF(D646="No", "--", VLOOKUP(A646, [1]!Table9[#All], 28, FALSE))</f>
        <v>IIB</v>
      </c>
      <c r="M646" s="11" t="str">
        <f>IF(D646="No", "Not discussed on USFS. ", _xlfn.CONCAT(A646, " (", VLOOKUP(A646, [1]!Table9[#All], 11, FALSE), "; Habitat description: ", C646, ") - Within 1-mi of a CNDDB/SCE/USFS occurrence record (", VLOOKUP(A646, [1]!Table9[#All], 27, FALSE), "). " ))</f>
        <v xml:space="preserve">Geysers panicum (SE; CRPR 1B.2, Blooming Period: Jun - Sep; Habitat description: peaty meadows and pockets, often at hot springs and fumaroles) - Within 1-mi of a CNDDB/SCE/USFS occurrence record (habitat present). </v>
      </c>
      <c r="N646" s="10" t="str">
        <f>IF(D646="No", "-- ", VLOOKUP(A646, [1]!Table9[#All], 29, FALSE))</f>
        <v xml:space="preserve">BE BMP Plant-1(a); 
General Measures and Standard OMP BMPs. </v>
      </c>
      <c r="O646" s="10" t="str">
        <f>IF(D646="No", "--", VLOOKUP(A646, [1]!Table9[#All], 30, FALSE))</f>
        <v xml:space="preserve">Pre-Activity Survey (Geysers panicum): A biological survey is required. 
State Threatened Plant Avoidance (Geysers panicum): If Geysers panicumis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646" s="7" t="str">
        <f>IF(D646="No", "Not discussed on USFS. ", IF(VLOOKUP(A646, [1]!Table9[#All], 31, FALSE)="--", "--",  _xlfn.CONCAT(A646, " (", VLOOKUP(A646, [1]!Table9[#All], 11, FALSE), "; Habitat description: ", C646, ") - Within 1-mi of a CNDDB/SCE/USFS occurrence record (", VLOOKUP(A646, [1]!Table9[#All], 31, FALSE), "). " )))</f>
        <v>--</v>
      </c>
      <c r="Q646" s="6" t="str">
        <f>IF(D646="No", "Not discussed on USFS. ", IF(VLOOKUP(A646, [1]!Table9[#All], 31, FALSE)="--", "--",  VLOOKUP(A646, [1]!Table9[#All], 32, FALSE)))</f>
        <v>--</v>
      </c>
      <c r="R646" s="6" t="str">
        <f>IF(D646="No", "Not discussed on USFS. ", IF(VLOOKUP(A646, [1]!Table9[#All], 31, FALSE)="--", "--", VLOOKUP(A646, [1]!Table9[#All], 33, FALSE)))</f>
        <v>--</v>
      </c>
      <c r="S646" s="9" t="s">
        <v>2</v>
      </c>
      <c r="T646" s="8" t="s">
        <v>2</v>
      </c>
      <c r="U646" s="8" t="s">
        <v>2</v>
      </c>
      <c r="V646" s="7" t="s">
        <v>2</v>
      </c>
      <c r="W646" s="6" t="s">
        <v>2</v>
      </c>
      <c r="X646" s="6" t="s">
        <v>2</v>
      </c>
    </row>
    <row r="647" spans="1:24" ht="48" x14ac:dyDescent="0.2">
      <c r="A647" s="20" t="s">
        <v>1727</v>
      </c>
      <c r="B647" s="20" t="str">
        <f>VLOOKUP(A647, [1]!Table9[#All], 2, FALSE)</f>
        <v>Monotropa uniflora</v>
      </c>
      <c r="C647" s="18" t="str">
        <f>VLOOKUP(A647, [1]!Table9[#All], 13, FALSE)</f>
        <v>low mixed or conifer forest</v>
      </c>
      <c r="D647" s="17" t="str">
        <f>IF(ISNUMBER(SEARCH("1",VLOOKUP(A647, [1]!Table9[#All], 4, FALSE))), "Yes", "No")</f>
        <v>No</v>
      </c>
      <c r="E647" s="16" t="str">
        <f>VLOOKUP(A647, [1]!Table9[#All], 3, FALSE)</f>
        <v>Plant</v>
      </c>
      <c r="F647" s="15" t="str">
        <f>VLOOKUP(A647, [1]!Table9[#All], 26, FALSE)</f>
        <v>Formula</v>
      </c>
      <c r="G647" s="15" t="str">
        <f>IF(D647="No", "--",VLOOKUP(A647, [1]!Table9[#All], 25, FALSE))</f>
        <v>--</v>
      </c>
      <c r="H647" s="14" t="str">
        <f>IF(D647="No", "Not discussed on USFS. ", VLOOKUP(A647, [1]!Table9[#All], 24, FALSE))</f>
        <v xml:space="preserve">Not discussed on USFS. </v>
      </c>
      <c r="I647" s="14" t="str">
        <f>IF(NOT(ISBLANK(#REF!)),  "Pre-activity Survey Required", "")</f>
        <v>Pre-activity Survey Required</v>
      </c>
      <c r="J647" s="13" t="str">
        <f>IF(D647="No", "Not discussed on USFS. ", _xlfn.CONCAT(A647, " (", VLOOKUP(A647, [1]!Table9[#All], 11, FALSE), "; Habitat description: ", C647, ") - Within 1-mi of a CNDDB/SCE/USFS occurrence record (", VLOOKUP(A647, [1]!Table9[#All], 34, FALSE), "). " ))</f>
        <v xml:space="preserve">Not discussed on USFS. </v>
      </c>
      <c r="K647" s="10" t="str">
        <f>IF(D647="No", "-- ", VLOOKUP(A647, [1]!Table9[#All], 35, FALSE))</f>
        <v xml:space="preserve">-- </v>
      </c>
      <c r="L647" s="12" t="str">
        <f>IF(D647="No", "--", VLOOKUP(A647, [1]!Table9[#All], 28, FALSE))</f>
        <v>--</v>
      </c>
      <c r="M647" s="11" t="str">
        <f>IF(D647="No", "Not discussed on USFS. ", _xlfn.CONCAT(A647, " (", VLOOKUP(A647, [1]!Table9[#All], 11, FALSE), "; Habitat description: ", C647, ") - Within 1-mi of a CNDDB/SCE/USFS occurrence record (", VLOOKUP(A647, [1]!Table9[#All], 27, FALSE), "). " ))</f>
        <v xml:space="preserve">Not discussed on USFS. </v>
      </c>
      <c r="N647" s="10" t="str">
        <f>IF(D647="No", "-- ", VLOOKUP(A647, [1]!Table9[#All], 29, FALSE))</f>
        <v xml:space="preserve">-- </v>
      </c>
      <c r="O647" s="10" t="str">
        <f>IF(D647="No", "--", VLOOKUP(A647, [1]!Table9[#All], 30, FALSE))</f>
        <v>--</v>
      </c>
      <c r="P647" s="7" t="str">
        <f>IF(D647="No", "Not discussed on USFS. ", IF(VLOOKUP(A647, [1]!Table9[#All], 31, FALSE)="--", "--",  _xlfn.CONCAT(A647, " (", VLOOKUP(A647, [1]!Table9[#All], 11, FALSE), "; Habitat description: ", C647, ") - Within 1-mi of a CNDDB/SCE/USFS occurrence record (", VLOOKUP(A647, [1]!Table9[#All], 31, FALSE), "). " )))</f>
        <v xml:space="preserve">Not discussed on USFS. </v>
      </c>
      <c r="Q647" s="6" t="str">
        <f>IF(D647="No", "Not discussed on USFS. ", IF(VLOOKUP(A647, [1]!Table9[#All], 31, FALSE)="--", "--",  VLOOKUP(A647, [1]!Table9[#All], 32, FALSE)))</f>
        <v xml:space="preserve">Not discussed on USFS. </v>
      </c>
      <c r="R647" s="6" t="str">
        <f>IF(D647="No", "Not discussed on USFS. ", IF(VLOOKUP(A647, [1]!Table9[#All], 31, FALSE)="--", "--", VLOOKUP(A647, [1]!Table9[#All], 33, FALSE)))</f>
        <v xml:space="preserve">Not discussed on USFS. </v>
      </c>
      <c r="S647" s="9" t="s">
        <v>2</v>
      </c>
      <c r="T647" s="8" t="s">
        <v>2</v>
      </c>
      <c r="U647" s="8" t="s">
        <v>2</v>
      </c>
      <c r="V647" s="7" t="s">
        <v>2</v>
      </c>
      <c r="W647" s="6" t="s">
        <v>2</v>
      </c>
      <c r="X647" s="6" t="s">
        <v>2</v>
      </c>
    </row>
    <row r="648" spans="1:24" ht="48" x14ac:dyDescent="0.2">
      <c r="A648" s="20" t="s">
        <v>1726</v>
      </c>
      <c r="B648" s="20" t="str">
        <f>VLOOKUP(A648, [1]!Table9[#All], 2, FALSE)</f>
        <v>Erythronium oregonum</v>
      </c>
      <c r="C648" s="18" t="str">
        <f>VLOOKUP(A648, [1]!Table9[#All], 13, FALSE)</f>
        <v>openings in woodland</v>
      </c>
      <c r="D648" s="17" t="str">
        <f>IF(ISNUMBER(SEARCH("1",VLOOKUP(A648, [1]!Table9[#All], 4, FALSE))), "Yes", "No")</f>
        <v>No</v>
      </c>
      <c r="E648" s="16" t="str">
        <f>VLOOKUP(A648, [1]!Table9[#All], 3, FALSE)</f>
        <v>Plant</v>
      </c>
      <c r="F648" s="15" t="str">
        <f>VLOOKUP(A648, [1]!Table9[#All], 26, FALSE)</f>
        <v>Formula</v>
      </c>
      <c r="G648" s="15" t="str">
        <f>IF(D648="No", "--",VLOOKUP(A648, [1]!Table9[#All], 25, FALSE))</f>
        <v>--</v>
      </c>
      <c r="H648" s="14" t="str">
        <f>IF(D648="No", "Not discussed on USFS. ", VLOOKUP(A648, [1]!Table9[#All], 24, FALSE))</f>
        <v xml:space="preserve">Not discussed on USFS. </v>
      </c>
      <c r="I648" s="14" t="str">
        <f>IF(NOT(ISBLANK(#REF!)),  "Pre-activity Survey Required", "")</f>
        <v>Pre-activity Survey Required</v>
      </c>
      <c r="J648" s="13" t="str">
        <f>IF(D648="No", "Not discussed on USFS. ", _xlfn.CONCAT(A648, " (", VLOOKUP(A648, [1]!Table9[#All], 11, FALSE), "; Habitat description: ", C648, ") - Within 1-mi of a CNDDB/SCE/USFS occurrence record (", VLOOKUP(A648, [1]!Table9[#All], 34, FALSE), "). " ))</f>
        <v xml:space="preserve">Not discussed on USFS. </v>
      </c>
      <c r="K648" s="10" t="str">
        <f>IF(D648="No", "-- ", VLOOKUP(A648, [1]!Table9[#All], 35, FALSE))</f>
        <v xml:space="preserve">-- </v>
      </c>
      <c r="L648" s="12" t="str">
        <f>IF(D648="No", "--", VLOOKUP(A648, [1]!Table9[#All], 28, FALSE))</f>
        <v>--</v>
      </c>
      <c r="M648" s="11" t="str">
        <f>IF(D648="No", "Not discussed on USFS. ", _xlfn.CONCAT(A648, " (", VLOOKUP(A648, [1]!Table9[#All], 11, FALSE), "; Habitat description: ", C648, ") - Within 1-mi of a CNDDB/SCE/USFS occurrence record (", VLOOKUP(A648, [1]!Table9[#All], 27, FALSE), "). " ))</f>
        <v xml:space="preserve">Not discussed on USFS. </v>
      </c>
      <c r="N648" s="10" t="str">
        <f>IF(D648="No", "-- ", VLOOKUP(A648, [1]!Table9[#All], 29, FALSE))</f>
        <v xml:space="preserve">-- </v>
      </c>
      <c r="O648" s="10" t="str">
        <f>IF(D648="No", "--", VLOOKUP(A648, [1]!Table9[#All], 30, FALSE))</f>
        <v>--</v>
      </c>
      <c r="P648" s="7" t="str">
        <f>IF(D648="No", "Not discussed on USFS. ", IF(VLOOKUP(A648, [1]!Table9[#All], 31, FALSE)="--", "--",  _xlfn.CONCAT(A648, " (", VLOOKUP(A648, [1]!Table9[#All], 11, FALSE), "; Habitat description: ", C648, ") - Within 1-mi of a CNDDB/SCE/USFS occurrence record (", VLOOKUP(A648, [1]!Table9[#All], 31, FALSE), "). " )))</f>
        <v xml:space="preserve">Not discussed on USFS. </v>
      </c>
      <c r="Q648" s="6" t="str">
        <f>IF(D648="No", "Not discussed on USFS. ", IF(VLOOKUP(A648, [1]!Table9[#All], 31, FALSE)="--", "--",  VLOOKUP(A648, [1]!Table9[#All], 32, FALSE)))</f>
        <v xml:space="preserve">Not discussed on USFS. </v>
      </c>
      <c r="R648" s="6" t="str">
        <f>IF(D648="No", "Not discussed on USFS. ", IF(VLOOKUP(A648, [1]!Table9[#All], 31, FALSE)="--", "--", VLOOKUP(A648, [1]!Table9[#All], 33, FALSE)))</f>
        <v xml:space="preserve">Not discussed on USFS. </v>
      </c>
      <c r="S648" s="9" t="s">
        <v>2</v>
      </c>
      <c r="T648" s="8" t="s">
        <v>2</v>
      </c>
      <c r="U648" s="8" t="s">
        <v>2</v>
      </c>
      <c r="V648" s="7" t="s">
        <v>2</v>
      </c>
      <c r="W648" s="6" t="s">
        <v>2</v>
      </c>
      <c r="X648" s="6" t="s">
        <v>2</v>
      </c>
    </row>
    <row r="649" spans="1:24" ht="112" x14ac:dyDescent="0.2">
      <c r="A649" s="20" t="s">
        <v>1725</v>
      </c>
      <c r="B649" s="20" t="str">
        <f>VLOOKUP(A649, [1]!Table9[#All], 2, FALSE)</f>
        <v>Thamnophis gigas</v>
      </c>
      <c r="C649" s="18" t="str">
        <f>VLOOKUP(A649, [1]!Table9[#All], 13, FALSE)</f>
        <v>vegetation close to the water such as marshes, sloughs, drainage canals, irrigation ditches, rice fields, and slow-moving creeks</v>
      </c>
      <c r="D649" s="17" t="str">
        <f>IF(ISNUMBER(SEARCH("1",VLOOKUP(A649, [1]!Table9[#All], 4, FALSE))), "Yes", "No")</f>
        <v>Yes</v>
      </c>
      <c r="E649" s="16" t="str">
        <f>VLOOKUP(A649, [1]!Table9[#All], 3, FALSE)</f>
        <v>Reptile</v>
      </c>
      <c r="F649" s="15" t="str">
        <f>VLOOKUP(A649, [1]!Table9[#All], 26, FALSE)</f>
        <v>Formula</v>
      </c>
      <c r="G649" s="15" t="str">
        <f>IF(D649="No", "--",VLOOKUP(A649, [1]!Table9[#All], 25, FALSE))</f>
        <v>--</v>
      </c>
      <c r="H649" s="14" t="str">
        <f>IF(D649="No", "Not discussed on USFS. ", VLOOKUP(A649, [1]!Table9[#All], 24, FALSE))</f>
        <v>Notify SME if found on USFS</v>
      </c>
      <c r="I649" s="14" t="str">
        <f>IF(NOT(ISBLANK(#REF!)),  "Pre-activity Survey Required", "")</f>
        <v>Pre-activity Survey Required</v>
      </c>
      <c r="J649" s="13" t="str">
        <f>IF(D649="No", "Not discussed on USFS. ", _xlfn.CONCAT(A649, " (", VLOOKUP(A649, [1]!Table9[#All], 11, FALSE), "; Habitat description: ", C649, ") - Within 1-mi of a CNDDB/SCE/USFS occurrence record (", VLOOKUP(A649, [1]!Table9[#All], 34, FALSE), "). " ))</f>
        <v xml:space="preserve">giant gartersnake (FT; ST; Habitat description: vegetation close to the water such as marshes, sloughs, drainage canals, irrigation ditches, rice fields, and slow-moving creeks) - Within 1-mi of a CNDDB/SCE/USFS occurrence record (--). </v>
      </c>
      <c r="K649" s="10" t="str">
        <f>IF(D649="No", "-- ", VLOOKUP(A649, [1]!Table9[#All], 35, FALSE))</f>
        <v>--</v>
      </c>
      <c r="L649" s="12" t="str">
        <f>IF(D649="No", "--", VLOOKUP(A649, [1]!Table9[#All], 28, FALSE))</f>
        <v>--</v>
      </c>
      <c r="M649" s="11" t="str">
        <f>IF(D649="No", "Not discussed on USFS. ", _xlfn.CONCAT(A649, " (", VLOOKUP(A649, [1]!Table9[#All], 11, FALSE), "; Habitat description: ", C649, ") - Within 1-mi of a CNDDB/SCE/USFS occurrence record (", VLOOKUP(A649, [1]!Table9[#All], 27, FALSE), "). " ))</f>
        <v xml:space="preserve">giant gartersnake (FT; ST; Habitat description: vegetation close to the water such as marshes, sloughs, drainage canals, irrigation ditches, rice fields, and slow-moving creeks) - Within 1-mi of a CNDDB/SCE/USFS occurrence record (--). </v>
      </c>
      <c r="N649" s="10" t="str">
        <f>IF(D649="No", "-- ", VLOOKUP(A649, [1]!Table9[#All], 29, FALSE))</f>
        <v>Notify SME if found on USFS</v>
      </c>
      <c r="O649" s="10" t="str">
        <f>IF(D649="No", "--", VLOOKUP(A649, [1]!Table9[#All], 30, FALSE))</f>
        <v>Notify SME if found on USFS</v>
      </c>
      <c r="P649" s="7" t="str">
        <f>IF(D649="No", "Not discussed on USFS. ", IF(VLOOKUP(A649, [1]!Table9[#All], 31, FALSE)="--", "--",  _xlfn.CONCAT(A649, " (", VLOOKUP(A649, [1]!Table9[#All], 11, FALSE), "; Habitat description: ", C649, ") - Within 1-mi of a CNDDB/SCE/USFS occurrence record (", VLOOKUP(A649, [1]!Table9[#All], 31, FALSE), "). " )))</f>
        <v>--</v>
      </c>
      <c r="Q649" s="6" t="str">
        <f>IF(D649="No", "Not discussed on USFS. ", IF(VLOOKUP(A649, [1]!Table9[#All], 31, FALSE)="--", "--",  VLOOKUP(A649, [1]!Table9[#All], 32, FALSE)))</f>
        <v>--</v>
      </c>
      <c r="R649" s="6" t="str">
        <f>IF(D649="No", "Not discussed on USFS. ", IF(VLOOKUP(A649, [1]!Table9[#All], 31, FALSE)="--", "--", VLOOKUP(A649, [1]!Table9[#All], 33, FALSE)))</f>
        <v>--</v>
      </c>
      <c r="S649" s="9" t="s">
        <v>2</v>
      </c>
      <c r="T649" s="8" t="s">
        <v>2</v>
      </c>
      <c r="U649" s="8" t="s">
        <v>2</v>
      </c>
      <c r="V649" s="7" t="s">
        <v>2</v>
      </c>
      <c r="W649" s="6" t="s">
        <v>2</v>
      </c>
      <c r="X649" s="6" t="s">
        <v>2</v>
      </c>
    </row>
    <row r="650" spans="1:24" ht="75" x14ac:dyDescent="0.2">
      <c r="A650" s="20" t="s">
        <v>1724</v>
      </c>
      <c r="B650" s="20" t="str">
        <f>VLOOKUP(A650, [1]!Table9[#All], 2, FALSE)</f>
        <v>Dipodomys ingens</v>
      </c>
      <c r="C650" s="18" t="str">
        <f>VLOOKUP(A650, [1]!Table9[#All], 13, FALSE)</f>
        <v>annual grassland on gentle slopes with sandy soils or shrub communities</v>
      </c>
      <c r="D650" s="17" t="str">
        <f>IF(ISNUMBER(SEARCH("1",VLOOKUP(A650, [1]!Table9[#All], 4, FALSE))), "Yes", "No")</f>
        <v>Yes</v>
      </c>
      <c r="E650" s="16" t="str">
        <f>VLOOKUP(A650, [1]!Table9[#All], 3, FALSE)</f>
        <v>Mammal</v>
      </c>
      <c r="F650" s="15" t="str">
        <f>VLOOKUP(A650, [1]!Table9[#All], 26, FALSE)</f>
        <v>Formula</v>
      </c>
      <c r="G650" s="15" t="str">
        <f>IF(D650="No", "--",VLOOKUP(A650, [1]!Table9[#All], 25, FALSE))</f>
        <v>--</v>
      </c>
      <c r="H650" s="14" t="str">
        <f>IF(D650="No", "Not discussed on USFS. ", VLOOKUP(A650, [1]!Table9[#All], 24, FALSE))</f>
        <v>Notify SME if found on USFS</v>
      </c>
      <c r="I650" s="14" t="str">
        <f>IF(NOT(ISBLANK(#REF!)),  "Pre-activity Survey Required", "")</f>
        <v>Pre-activity Survey Required</v>
      </c>
      <c r="J650" s="13" t="str">
        <f>IF(D650="No", "Not discussed on USFS. ", _xlfn.CONCAT(A650, " (", VLOOKUP(A650, [1]!Table9[#All], 11, FALSE), "; Habitat description: ", C650, ") - Within 1-mi of a CNDDB/SCE/USFS occurrence record (", VLOOKUP(A650, [1]!Table9[#All], 34, FALSE), "). " ))</f>
        <v xml:space="preserve">giant kangaroo rat (FE; SE; Habitat description: annual grassland on gentle slopes with sandy soils or shrub communities) - Within 1-mi of a CNDDB/SCE/USFS occurrence record (--). </v>
      </c>
      <c r="K650" s="10" t="str">
        <f>IF(D650="No", "-- ", VLOOKUP(A650, [1]!Table9[#All], 35, FALSE))</f>
        <v>--</v>
      </c>
      <c r="L650" s="12" t="str">
        <f>IF(D650="No", "--", VLOOKUP(A650, [1]!Table9[#All], 28, FALSE))</f>
        <v>--</v>
      </c>
      <c r="M650" s="11" t="str">
        <f>IF(D650="No", "Not discussed on USFS. ", _xlfn.CONCAT(A650, " (", VLOOKUP(A650, [1]!Table9[#All], 11, FALSE), "; Habitat description: ", C650, ") - Within 1-mi of a CNDDB/SCE/USFS occurrence record (", VLOOKUP(A650, [1]!Table9[#All], 27, FALSE), "). " ))</f>
        <v xml:space="preserve">giant kangaroo rat (FE; SE; Habitat description: annual grassland on gentle slopes with sandy soils or shrub communities) - Within 1-mi of a CNDDB/SCE/USFS occurrence record (--). </v>
      </c>
      <c r="N650" s="10" t="str">
        <f>IF(D650="No", "-- ", VLOOKUP(A650, [1]!Table9[#All], 29, FALSE))</f>
        <v>Notify SME if found on USFS</v>
      </c>
      <c r="O650" s="10" t="str">
        <f>IF(D650="No", "--", VLOOKUP(A650, [1]!Table9[#All], 30, FALSE))</f>
        <v>Notify SME if found on USFS</v>
      </c>
      <c r="P650" s="7" t="str">
        <f>IF(D650="No", "Not discussed on USFS. ", IF(VLOOKUP(A650, [1]!Table9[#All], 31, FALSE)="--", "--",  _xlfn.CONCAT(A650, " (", VLOOKUP(A650, [1]!Table9[#All], 11, FALSE), "; Habitat description: ", C650, ") - Within 1-mi of a CNDDB/SCE/USFS occurrence record (", VLOOKUP(A650, [1]!Table9[#All], 31, FALSE), "). " )))</f>
        <v>--</v>
      </c>
      <c r="Q650" s="6" t="str">
        <f>IF(D650="No", "Not discussed on USFS. ", IF(VLOOKUP(A650, [1]!Table9[#All], 31, FALSE)="--", "--",  VLOOKUP(A650, [1]!Table9[#All], 32, FALSE)))</f>
        <v>--</v>
      </c>
      <c r="R650" s="6" t="str">
        <f>IF(D650="No", "Not discussed on USFS. ", IF(VLOOKUP(A650, [1]!Table9[#All], 31, FALSE)="--", "--", VLOOKUP(A650, [1]!Table9[#All], 33, FALSE)))</f>
        <v>--</v>
      </c>
      <c r="S650" s="9" t="s">
        <v>2</v>
      </c>
      <c r="T650" s="8" t="s">
        <v>2</v>
      </c>
      <c r="U650" s="8" t="s">
        <v>2</v>
      </c>
      <c r="V650" s="7" t="s">
        <v>2</v>
      </c>
      <c r="W650" s="6" t="s">
        <v>2</v>
      </c>
      <c r="X650" s="6" t="s">
        <v>2</v>
      </c>
    </row>
    <row r="651" spans="1:24" ht="156" x14ac:dyDescent="0.2">
      <c r="A651" s="20" t="s">
        <v>1723</v>
      </c>
      <c r="B651" s="20" t="str">
        <f>VLOOKUP(A651, [1]!Table9[#All], 2, FALSE)</f>
        <v>Botrychium yaaxudakeit</v>
      </c>
      <c r="C651" s="18" t="str">
        <f>VLOOKUP(A651, [1]!Table9[#All], 13, FALSE)</f>
        <v>moist alpine meadows</v>
      </c>
      <c r="D651" s="17" t="str">
        <f>IF(ISNUMBER(SEARCH("1",VLOOKUP(A651, [1]!Table9[#All], 4, FALSE))), "Yes", "No")</f>
        <v>Yes</v>
      </c>
      <c r="E651" s="16" t="str">
        <f>VLOOKUP(A651, [1]!Table9[#All], 3, FALSE)</f>
        <v>Plant</v>
      </c>
      <c r="F651" s="15" t="str">
        <f>VLOOKUP(A651, [1]!Table9[#All], 26, FALSE)</f>
        <v>Formula</v>
      </c>
      <c r="G651" s="15" t="str">
        <f>IF(D651="No", "--",VLOOKUP(A651, [1]!Table9[#All], 25, FALSE))</f>
        <v>Work area</v>
      </c>
      <c r="H651" s="14" t="str">
        <f>IF(D651="No", "Not discussed on USFS. ", VLOOKUP(A651, [1]!Table9[#All], 24, FALSE))</f>
        <v>--</v>
      </c>
      <c r="I651" s="14" t="str">
        <f>IF(NOT(ISBLANK(#REF!)),  "Pre-activity Survey Required", "")</f>
        <v>Pre-activity Survey Required</v>
      </c>
      <c r="J651" s="13" t="str">
        <f>IF(D651="No", "Not discussed on USFS. ", _xlfn.CONCAT(A651, " (", VLOOKUP(A651, [1]!Table9[#All], 11, FALSE), "; Habitat description: ", C651, ") - Within 1-mi of a CNDDB/SCE/USFS occurrence record (", VLOOKUP(A651, [1]!Table9[#All], 34, FALSE), "). " ))</f>
        <v xml:space="preserve">giant moonwort (FSS; CRPR 2B.1; Habitat description: moist alpine meadows) - Within 1-mi of a CNDDB/SCE/USFS occurrence record (unsuitable habitat). </v>
      </c>
      <c r="K651" s="10" t="str">
        <f>IF(D651="No", "-- ", VLOOKUP(A651, [1]!Table9[#All], 35, FALSE))</f>
        <v>Standard OMP BMPs.</v>
      </c>
      <c r="L651" s="12" t="str">
        <f>IF(D651="No", "--", VLOOKUP(A651, [1]!Table9[#All], 28, FALSE))</f>
        <v>IIB</v>
      </c>
      <c r="M651" s="11" t="str">
        <f>IF(D651="No", "Not discussed on USFS. ", _xlfn.CONCAT(A651, " (", VLOOKUP(A651, [1]!Table9[#All], 11, FALSE), "; Habitat description: ", C651, ") - Within 1-mi of a CNDDB/SCE/USFS occurrence record (", VLOOKUP(A651, [1]!Table9[#All], 27, FALSE), "). " ))</f>
        <v xml:space="preserve">giant moonwort (FSS; CRPR 2B.1; Habitat description: moist alpine meadows) - Within 1-mi of a CNDDB/SCE/USFS occurrence record (habitat present). </v>
      </c>
      <c r="N651" s="10" t="str">
        <f>IF(D651="No", "-- ", VLOOKUP(A651, [1]!Table9[#All], 29, FALSE))</f>
        <v xml:space="preserve">BE BMP Plant-1(a)(c-d); 
General Measures and Standard OMP BMPs. </v>
      </c>
      <c r="O651" s="10" t="str">
        <f>IF(D651="No", "--", VLOOKUP(A651, [1]!Table9[#All], 30, FALSE))</f>
        <v xml:space="preserve">Pre-Activity Survey (giant moonwort): A biological survey is required. 
FSS Plant Avoidance (giant moonwort): If giant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51" s="7" t="str">
        <f>IF(D651="No", "Not discussed on USFS. ", IF(VLOOKUP(A651, [1]!Table9[#All], 31, FALSE)="--", "--",  _xlfn.CONCAT(A651, " (", VLOOKUP(A651, [1]!Table9[#All], 11, FALSE), "; Habitat description: ", C651, ") - Within 1-mi of a CNDDB/SCE/USFS occurrence record (", VLOOKUP(A651, [1]!Table9[#All], 31, FALSE), "). " )))</f>
        <v>--</v>
      </c>
      <c r="Q651" s="6" t="str">
        <f>IF(D651="No", "Not discussed on USFS. ", IF(VLOOKUP(A651, [1]!Table9[#All], 31, FALSE)="--", "--",  VLOOKUP(A651, [1]!Table9[#All], 32, FALSE)))</f>
        <v>--</v>
      </c>
      <c r="R651" s="6" t="str">
        <f>IF(D651="No", "Not discussed on USFS. ", IF(VLOOKUP(A651, [1]!Table9[#All], 31, FALSE)="--", "--", VLOOKUP(A651, [1]!Table9[#All], 33, FALSE)))</f>
        <v>--</v>
      </c>
      <c r="S651" s="9" t="s">
        <v>2</v>
      </c>
      <c r="T651" s="8" t="s">
        <v>2</v>
      </c>
      <c r="U651" s="8" t="s">
        <v>2</v>
      </c>
      <c r="V651" s="7" t="s">
        <v>2</v>
      </c>
      <c r="W651" s="6" t="s">
        <v>2</v>
      </c>
      <c r="X651" s="6" t="s">
        <v>2</v>
      </c>
    </row>
    <row r="652" spans="1:24" ht="48" x14ac:dyDescent="0.2">
      <c r="A652" s="20" t="s">
        <v>1722</v>
      </c>
      <c r="B652" s="20" t="str">
        <f>VLOOKUP(A652, [1]!Table9[#All], 2, FALSE)</f>
        <v>Palafoxia arida var. gigantea</v>
      </c>
      <c r="C652" s="18" t="str">
        <f>VLOOKUP(A652, [1]!Table9[#All], 13, FALSE)</f>
        <v>sand dunes</v>
      </c>
      <c r="D652" s="17" t="str">
        <f>IF(ISNUMBER(SEARCH("1",VLOOKUP(A652, [1]!Table9[#All], 4, FALSE))), "Yes", "No")</f>
        <v>No</v>
      </c>
      <c r="E652" s="16" t="str">
        <f>VLOOKUP(A652, [1]!Table9[#All], 3, FALSE)</f>
        <v>Plant</v>
      </c>
      <c r="F652" s="15" t="str">
        <f>VLOOKUP(A652, [1]!Table9[#All], 26, FALSE)</f>
        <v>Formula</v>
      </c>
      <c r="G652" s="15" t="str">
        <f>IF(D652="No", "--",VLOOKUP(A652, [1]!Table9[#All], 25, FALSE))</f>
        <v>--</v>
      </c>
      <c r="H652" s="14" t="str">
        <f>IF(D652="No", "Not discussed on USFS. ", VLOOKUP(A652, [1]!Table9[#All], 24, FALSE))</f>
        <v xml:space="preserve">Not discussed on USFS. </v>
      </c>
      <c r="I652" s="14" t="str">
        <f>IF(NOT(ISBLANK(#REF!)),  "Pre-activity Survey Required", "")</f>
        <v>Pre-activity Survey Required</v>
      </c>
      <c r="J652" s="13" t="str">
        <f>IF(D652="No", "Not discussed on USFS. ", _xlfn.CONCAT(A652, " (", VLOOKUP(A652, [1]!Table9[#All], 11, FALSE), "; Habitat description: ", C652, ") - Within 1-mi of a CNDDB/SCE/USFS occurrence record (", VLOOKUP(A652, [1]!Table9[#All], 34, FALSE), "). " ))</f>
        <v xml:space="preserve">Not discussed on USFS. </v>
      </c>
      <c r="K652" s="10" t="str">
        <f>IF(D652="No", "-- ", VLOOKUP(A652, [1]!Table9[#All], 35, FALSE))</f>
        <v xml:space="preserve">-- </v>
      </c>
      <c r="L652" s="12" t="str">
        <f>IF(D652="No", "--", VLOOKUP(A652, [1]!Table9[#All], 28, FALSE))</f>
        <v>--</v>
      </c>
      <c r="M652" s="11" t="str">
        <f>IF(D652="No", "Not discussed on USFS. ", _xlfn.CONCAT(A652, " (", VLOOKUP(A652, [1]!Table9[#All], 11, FALSE), "; Habitat description: ", C652, ") - Within 1-mi of a CNDDB/SCE/USFS occurrence record (", VLOOKUP(A652, [1]!Table9[#All], 27, FALSE), "). " ))</f>
        <v xml:space="preserve">Not discussed on USFS. </v>
      </c>
      <c r="N652" s="10" t="str">
        <f>IF(D652="No", "-- ", VLOOKUP(A652, [1]!Table9[#All], 29, FALSE))</f>
        <v xml:space="preserve">-- </v>
      </c>
      <c r="O652" s="10" t="str">
        <f>IF(D652="No", "--", VLOOKUP(A652, [1]!Table9[#All], 30, FALSE))</f>
        <v>--</v>
      </c>
      <c r="P652" s="7" t="str">
        <f>IF(D652="No", "Not discussed on USFS. ", IF(VLOOKUP(A652, [1]!Table9[#All], 31, FALSE)="--", "--",  _xlfn.CONCAT(A652, " (", VLOOKUP(A652, [1]!Table9[#All], 11, FALSE), "; Habitat description: ", C652, ") - Within 1-mi of a CNDDB/SCE/USFS occurrence record (", VLOOKUP(A652, [1]!Table9[#All], 31, FALSE), "). " )))</f>
        <v xml:space="preserve">Not discussed on USFS. </v>
      </c>
      <c r="Q652" s="6" t="str">
        <f>IF(D652="No", "Not discussed on USFS. ", IF(VLOOKUP(A652, [1]!Table9[#All], 31, FALSE)="--", "--",  VLOOKUP(A652, [1]!Table9[#All], 32, FALSE)))</f>
        <v xml:space="preserve">Not discussed on USFS. </v>
      </c>
      <c r="R652" s="6" t="str">
        <f>IF(D652="No", "Not discussed on USFS. ", IF(VLOOKUP(A652, [1]!Table9[#All], 31, FALSE)="--", "--", VLOOKUP(A652, [1]!Table9[#All], 33, FALSE)))</f>
        <v xml:space="preserve">Not discussed on USFS. </v>
      </c>
      <c r="S652" s="9" t="s">
        <v>2</v>
      </c>
      <c r="T652" s="8" t="s">
        <v>2</v>
      </c>
      <c r="U652" s="8" t="s">
        <v>2</v>
      </c>
      <c r="V652" s="7" t="s">
        <v>2</v>
      </c>
      <c r="W652" s="6" t="s">
        <v>2</v>
      </c>
      <c r="X652" s="6" t="s">
        <v>2</v>
      </c>
    </row>
    <row r="653" spans="1:24" ht="75" x14ac:dyDescent="0.2">
      <c r="A653" s="20" t="s">
        <v>1721</v>
      </c>
      <c r="B653" s="20" t="str">
        <f>VLOOKUP(A653, [1]!Table9[#All], 2, FALSE)</f>
        <v>Melanerpes uropygialis</v>
      </c>
      <c r="C653" s="18" t="str">
        <f>VLOOKUP(A653, [1]!Table9[#All], 13, FALSE)</f>
        <v>strictly arid environments, especially deserts and dry forests</v>
      </c>
      <c r="D653" s="17" t="str">
        <f>IF(ISNUMBER(SEARCH("1",VLOOKUP(A653, [1]!Table9[#All], 4, FALSE))), "Yes", "No")</f>
        <v>Yes</v>
      </c>
      <c r="E653" s="16" t="str">
        <f>VLOOKUP(A653, [1]!Table9[#All], 3, FALSE)</f>
        <v>Bird</v>
      </c>
      <c r="F653" s="15" t="str">
        <f>VLOOKUP(A653, [1]!Table9[#All], 26, FALSE)</f>
        <v>Formula</v>
      </c>
      <c r="G653" s="15" t="str">
        <f>IF(D653="No", "--",VLOOKUP(A653, [1]!Table9[#All], 25, FALSE))</f>
        <v>--</v>
      </c>
      <c r="H653" s="14" t="str">
        <f>IF(D653="No", "Not discussed on USFS. ", VLOOKUP(A653, [1]!Table9[#All], 24, FALSE))</f>
        <v>Notify SME if found on USFS</v>
      </c>
      <c r="I653" s="14" t="str">
        <f>IF(NOT(ISBLANK(#REF!)),  "Pre-activity Survey Required", "")</f>
        <v>Pre-activity Survey Required</v>
      </c>
      <c r="J653" s="13" t="str">
        <f>IF(D653="No", "Not discussed on USFS. ", _xlfn.CONCAT(A653, " (", VLOOKUP(A653, [1]!Table9[#All], 11, FALSE), "; Habitat description: ", C653, ") - Within 1-mi of a CNDDB/SCE/USFS occurrence record (", VLOOKUP(A653, [1]!Table9[#All], 34, FALSE), "). " ))</f>
        <v xml:space="preserve">Gila woodpecker (SE; BLM:S; Habitat description: strictly arid environments, especially deserts and dry forests) - Within 1-mi of a CNDDB/SCE/USFS occurrence record (--). </v>
      </c>
      <c r="K653" s="10" t="str">
        <f>IF(D653="No", "-- ", VLOOKUP(A653, [1]!Table9[#All], 35, FALSE))</f>
        <v>--</v>
      </c>
      <c r="L653" s="12" t="str">
        <f>IF(D653="No", "--", VLOOKUP(A653, [1]!Table9[#All], 28, FALSE))</f>
        <v>--</v>
      </c>
      <c r="M653" s="11" t="str">
        <f>IF(D653="No", "Not discussed on USFS. ", _xlfn.CONCAT(A653, " (", VLOOKUP(A653, [1]!Table9[#All], 11, FALSE), "; Habitat description: ", C653, ") - Within 1-mi of a CNDDB/SCE/USFS occurrence record (", VLOOKUP(A653, [1]!Table9[#All], 27, FALSE), "). " ))</f>
        <v xml:space="preserve">Gila woodpecker (SE; BLM:S; Habitat description: strictly arid environments, especially deserts and dry forests) - Within 1-mi of a CNDDB/SCE/USFS occurrence record (--). </v>
      </c>
      <c r="N653" s="10" t="str">
        <f>IF(D653="No", "-- ", VLOOKUP(A653, [1]!Table9[#All], 29, FALSE))</f>
        <v>Notify SME if found on USFS</v>
      </c>
      <c r="O653" s="10" t="str">
        <f>IF(D653="No", "--", VLOOKUP(A653, [1]!Table9[#All], 30, FALSE))</f>
        <v>Notify SME if found on USFS</v>
      </c>
      <c r="P653" s="7" t="str">
        <f>IF(D653="No", "Not discussed on USFS. ", IF(VLOOKUP(A653, [1]!Table9[#All], 31, FALSE)="--", "--",  _xlfn.CONCAT(A653, " (", VLOOKUP(A653, [1]!Table9[#All], 11, FALSE), "; Habitat description: ", C653, ") - Within 1-mi of a CNDDB/SCE/USFS occurrence record (", VLOOKUP(A653, [1]!Table9[#All], 31, FALSE), "). " )))</f>
        <v>--</v>
      </c>
      <c r="Q653" s="6" t="str">
        <f>IF(D653="No", "Not discussed on USFS. ", IF(VLOOKUP(A653, [1]!Table9[#All], 31, FALSE)="--", "--",  VLOOKUP(A653, [1]!Table9[#All], 32, FALSE)))</f>
        <v>--</v>
      </c>
      <c r="R653" s="6" t="str">
        <f>IF(D653="No", "Not discussed on USFS. ", IF(VLOOKUP(A653, [1]!Table9[#All], 31, FALSE)="--", "--", VLOOKUP(A653, [1]!Table9[#All], 33, FALSE)))</f>
        <v>--</v>
      </c>
      <c r="S653" s="9" t="s">
        <v>2</v>
      </c>
      <c r="T653" s="8" t="s">
        <v>2</v>
      </c>
      <c r="U653" s="8" t="s">
        <v>2</v>
      </c>
      <c r="V653" s="7" t="s">
        <v>2</v>
      </c>
      <c r="W653" s="6" t="s">
        <v>2</v>
      </c>
      <c r="X653" s="6" t="s">
        <v>2</v>
      </c>
    </row>
    <row r="654" spans="1:24" ht="96" x14ac:dyDescent="0.2">
      <c r="A654" s="20" t="s">
        <v>1720</v>
      </c>
      <c r="B654" s="20" t="str">
        <f>VLOOKUP(A654, [1]!Table9[#All], 2, FALSE)</f>
        <v>Colaptes chrysoides</v>
      </c>
      <c r="C654" s="18" t="str">
        <f>VLOOKUP(A654, [1]!Table9[#All], 13, FALSE)</f>
        <v>stands of giant cactus, especially saguaro, as well as Joshua tree, cottonwood and willow</v>
      </c>
      <c r="D654" s="17" t="str">
        <f>IF(ISNUMBER(SEARCH("1",VLOOKUP(A654, [1]!Table9[#All], 4, FALSE))), "Yes", "No")</f>
        <v>Yes</v>
      </c>
      <c r="E654" s="16" t="str">
        <f>VLOOKUP(A654, [1]!Table9[#All], 3, FALSE)</f>
        <v>Bird</v>
      </c>
      <c r="F654" s="15" t="str">
        <f>VLOOKUP(A654, [1]!Table9[#All], 26, FALSE)</f>
        <v>Formula</v>
      </c>
      <c r="G654" s="15" t="str">
        <f>IF(D654="No", "--",VLOOKUP(A654, [1]!Table9[#All], 25, FALSE))</f>
        <v>--</v>
      </c>
      <c r="H654" s="14" t="str">
        <f>IF(D654="No", "Not discussed on USFS. ", VLOOKUP(A654, [1]!Table9[#All], 24, FALSE))</f>
        <v>Notify SME if found on USFS</v>
      </c>
      <c r="I654" s="14" t="str">
        <f>IF(NOT(ISBLANK(#REF!)),  "Pre-activity Survey Required", "")</f>
        <v>Pre-activity Survey Required</v>
      </c>
      <c r="J654" s="13" t="str">
        <f>IF(D654="No", "Not discussed on USFS. ", _xlfn.CONCAT(A654, " (", VLOOKUP(A654, [1]!Table9[#All], 11, FALSE), "; Habitat description: ", C654, ") - Within 1-mi of a CNDDB/SCE/USFS occurrence record (", VLOOKUP(A654, [1]!Table9[#All], 34, FALSE), "). " ))</f>
        <v xml:space="preserve">gilded flicker (SE; BLM:S; Habitat description: stands of giant cactus, especially saguaro, as well as Joshua tree, cottonwood and willow) - Within 1-mi of a CNDDB/SCE/USFS occurrence record (--). </v>
      </c>
      <c r="K654" s="10" t="str">
        <f>IF(D654="No", "-- ", VLOOKUP(A654, [1]!Table9[#All], 35, FALSE))</f>
        <v>--</v>
      </c>
      <c r="L654" s="12" t="str">
        <f>IF(D654="No", "--", VLOOKUP(A654, [1]!Table9[#All], 28, FALSE))</f>
        <v>--</v>
      </c>
      <c r="M654" s="11" t="str">
        <f>IF(D654="No", "Not discussed on USFS. ", _xlfn.CONCAT(A654, " (", VLOOKUP(A654, [1]!Table9[#All], 11, FALSE), "; Habitat description: ", C654, ") - Within 1-mi of a CNDDB/SCE/USFS occurrence record (", VLOOKUP(A654, [1]!Table9[#All], 27, FALSE), "). " ))</f>
        <v xml:space="preserve">gilded flicker (SE; BLM:S; Habitat description: stands of giant cactus, especially saguaro, as well as Joshua tree, cottonwood and willow) - Within 1-mi of a CNDDB/SCE/USFS occurrence record (--). </v>
      </c>
      <c r="N654" s="10" t="str">
        <f>IF(D654="No", "-- ", VLOOKUP(A654, [1]!Table9[#All], 29, FALSE))</f>
        <v>Notify SME if found on USFS</v>
      </c>
      <c r="O654" s="10" t="str">
        <f>IF(D654="No", "--", VLOOKUP(A654, [1]!Table9[#All], 30, FALSE))</f>
        <v>Notify SME if found on USFS</v>
      </c>
      <c r="P654" s="7" t="str">
        <f>IF(D654="No", "Not discussed on USFS. ", IF(VLOOKUP(A654, [1]!Table9[#All], 31, FALSE)="--", "--",  _xlfn.CONCAT(A654, " (", VLOOKUP(A654, [1]!Table9[#All], 11, FALSE), "; Habitat description: ", C654, ") - Within 1-mi of a CNDDB/SCE/USFS occurrence record (", VLOOKUP(A654, [1]!Table9[#All], 31, FALSE), "). " )))</f>
        <v>--</v>
      </c>
      <c r="Q654" s="6" t="str">
        <f>IF(D654="No", "Not discussed on USFS. ", IF(VLOOKUP(A654, [1]!Table9[#All], 31, FALSE)="--", "--",  VLOOKUP(A654, [1]!Table9[#All], 32, FALSE)))</f>
        <v>--</v>
      </c>
      <c r="R654" s="6" t="str">
        <f>IF(D654="No", "Not discussed on USFS. ", IF(VLOOKUP(A654, [1]!Table9[#All], 31, FALSE)="--", "--", VLOOKUP(A654, [1]!Table9[#All], 33, FALSE)))</f>
        <v>--</v>
      </c>
      <c r="S654" s="9" t="s">
        <v>2</v>
      </c>
      <c r="T654" s="8" t="s">
        <v>2</v>
      </c>
      <c r="U654" s="8" t="s">
        <v>2</v>
      </c>
      <c r="V654" s="7" t="s">
        <v>2</v>
      </c>
      <c r="W654" s="6" t="s">
        <v>2</v>
      </c>
      <c r="X654" s="6" t="s">
        <v>2</v>
      </c>
    </row>
    <row r="655" spans="1:24" ht="48" x14ac:dyDescent="0.2">
      <c r="A655" s="20" t="s">
        <v>1719</v>
      </c>
      <c r="B655" s="20" t="str">
        <f>VLOOKUP(A655, [1]!Table9[#All], 2, FALSE)</f>
        <v>Eriogonum gilmanii</v>
      </c>
      <c r="C655" s="18" t="str">
        <f>VLOOKUP(A655, [1]!Table9[#All], 13, FALSE)</f>
        <v>gravel</v>
      </c>
      <c r="D655" s="17" t="str">
        <f>IF(ISNUMBER(SEARCH("1",VLOOKUP(A655, [1]!Table9[#All], 4, FALSE))), "Yes", "No")</f>
        <v>No</v>
      </c>
      <c r="E655" s="16" t="str">
        <f>VLOOKUP(A655, [1]!Table9[#All], 3, FALSE)</f>
        <v>Plant</v>
      </c>
      <c r="F655" s="15" t="str">
        <f>VLOOKUP(A655, [1]!Table9[#All], 26, FALSE)</f>
        <v>Formula</v>
      </c>
      <c r="G655" s="15" t="str">
        <f>IF(D655="No", "--",VLOOKUP(A655, [1]!Table9[#All], 25, FALSE))</f>
        <v>--</v>
      </c>
      <c r="H655" s="14" t="str">
        <f>IF(D655="No", "Not discussed on USFS. ", VLOOKUP(A655, [1]!Table9[#All], 24, FALSE))</f>
        <v xml:space="preserve">Not discussed on USFS. </v>
      </c>
      <c r="I655" s="14" t="str">
        <f>IF(NOT(ISBLANK(#REF!)),  "Pre-activity Survey Required", "")</f>
        <v>Pre-activity Survey Required</v>
      </c>
      <c r="J655" s="13" t="str">
        <f>IF(D655="No", "Not discussed on USFS. ", _xlfn.CONCAT(A655, " (", VLOOKUP(A655, [1]!Table9[#All], 11, FALSE), "; Habitat description: ", C655, ") - Within 1-mi of a CNDDB/SCE/USFS occurrence record (", VLOOKUP(A655, [1]!Table9[#All], 34, FALSE), "). " ))</f>
        <v xml:space="preserve">Not discussed on USFS. </v>
      </c>
      <c r="K655" s="10" t="str">
        <f>IF(D655="No", "-- ", VLOOKUP(A655, [1]!Table9[#All], 35, FALSE))</f>
        <v xml:space="preserve">-- </v>
      </c>
      <c r="L655" s="12" t="str">
        <f>IF(D655="No", "--", VLOOKUP(A655, [1]!Table9[#All], 28, FALSE))</f>
        <v>--</v>
      </c>
      <c r="M655" s="11" t="str">
        <f>IF(D655="No", "Not discussed on USFS. ", _xlfn.CONCAT(A655, " (", VLOOKUP(A655, [1]!Table9[#All], 11, FALSE), "; Habitat description: ", C655, ") - Within 1-mi of a CNDDB/SCE/USFS occurrence record (", VLOOKUP(A655, [1]!Table9[#All], 27, FALSE), "). " ))</f>
        <v xml:space="preserve">Not discussed on USFS. </v>
      </c>
      <c r="N655" s="10" t="str">
        <f>IF(D655="No", "-- ", VLOOKUP(A655, [1]!Table9[#All], 29, FALSE))</f>
        <v xml:space="preserve">-- </v>
      </c>
      <c r="O655" s="10" t="str">
        <f>IF(D655="No", "--", VLOOKUP(A655, [1]!Table9[#All], 30, FALSE))</f>
        <v>--</v>
      </c>
      <c r="P655" s="7" t="str">
        <f>IF(D655="No", "Not discussed on USFS. ", IF(VLOOKUP(A655, [1]!Table9[#All], 31, FALSE)="--", "--",  _xlfn.CONCAT(A655, " (", VLOOKUP(A655, [1]!Table9[#All], 11, FALSE), "; Habitat description: ", C655, ") - Within 1-mi of a CNDDB/SCE/USFS occurrence record (", VLOOKUP(A655, [1]!Table9[#All], 31, FALSE), "). " )))</f>
        <v xml:space="preserve">Not discussed on USFS. </v>
      </c>
      <c r="Q655" s="6" t="str">
        <f>IF(D655="No", "Not discussed on USFS. ", IF(VLOOKUP(A655, [1]!Table9[#All], 31, FALSE)="--", "--",  VLOOKUP(A655, [1]!Table9[#All], 32, FALSE)))</f>
        <v xml:space="preserve">Not discussed on USFS. </v>
      </c>
      <c r="R655" s="6" t="str">
        <f>IF(D655="No", "Not discussed on USFS. ", IF(VLOOKUP(A655, [1]!Table9[#All], 31, FALSE)="--", "--", VLOOKUP(A655, [1]!Table9[#All], 33, FALSE)))</f>
        <v xml:space="preserve">Not discussed on USFS. </v>
      </c>
      <c r="S655" s="9" t="s">
        <v>2</v>
      </c>
      <c r="T655" s="8" t="s">
        <v>2</v>
      </c>
      <c r="U655" s="8" t="s">
        <v>2</v>
      </c>
      <c r="V655" s="7" t="s">
        <v>2</v>
      </c>
      <c r="W655" s="6" t="s">
        <v>2</v>
      </c>
      <c r="X655" s="6" t="s">
        <v>2</v>
      </c>
    </row>
    <row r="656" spans="1:24" ht="48" x14ac:dyDescent="0.2">
      <c r="A656" s="20" t="s">
        <v>1718</v>
      </c>
      <c r="B656" s="20" t="str">
        <f>VLOOKUP(A656, [1]!Table9[#All], 2, FALSE)</f>
        <v>Cymopterus gilmanii</v>
      </c>
      <c r="C656" s="18" t="str">
        <f>VLOOKUP(A656, [1]!Table9[#All], 13, FALSE)</f>
        <v>cliffs, rock outcrops, and slopes, in desert scrub</v>
      </c>
      <c r="D656" s="17" t="str">
        <f>IF(ISNUMBER(SEARCH("1",VLOOKUP(A656, [1]!Table9[#All], 4, FALSE))), "Yes", "No")</f>
        <v>No</v>
      </c>
      <c r="E656" s="16" t="str">
        <f>VLOOKUP(A656, [1]!Table9[#All], 3, FALSE)</f>
        <v>Plant</v>
      </c>
      <c r="F656" s="15" t="str">
        <f>VLOOKUP(A656, [1]!Table9[#All], 26, FALSE)</f>
        <v>Formula</v>
      </c>
      <c r="G656" s="15" t="str">
        <f>IF(D656="No", "--",VLOOKUP(A656, [1]!Table9[#All], 25, FALSE))</f>
        <v>--</v>
      </c>
      <c r="H656" s="14" t="str">
        <f>IF(D656="No", "Not discussed on USFS. ", VLOOKUP(A656, [1]!Table9[#All], 24, FALSE))</f>
        <v xml:space="preserve">Not discussed on USFS. </v>
      </c>
      <c r="I656" s="14" t="str">
        <f>IF(NOT(ISBLANK(#REF!)),  "Pre-activity Survey Required", "")</f>
        <v>Pre-activity Survey Required</v>
      </c>
      <c r="J656" s="13" t="str">
        <f>IF(D656="No", "Not discussed on USFS. ", _xlfn.CONCAT(A656, " (", VLOOKUP(A656, [1]!Table9[#All], 11, FALSE), "; Habitat description: ", C656, ") - Within 1-mi of a CNDDB/SCE/USFS occurrence record (", VLOOKUP(A656, [1]!Table9[#All], 34, FALSE), "). " ))</f>
        <v xml:space="preserve">Not discussed on USFS. </v>
      </c>
      <c r="K656" s="10" t="str">
        <f>IF(D656="No", "-- ", VLOOKUP(A656, [1]!Table9[#All], 35, FALSE))</f>
        <v xml:space="preserve">-- </v>
      </c>
      <c r="L656" s="12" t="str">
        <f>IF(D656="No", "--", VLOOKUP(A656, [1]!Table9[#All], 28, FALSE))</f>
        <v>--</v>
      </c>
      <c r="M656" s="11" t="str">
        <f>IF(D656="No", "Not discussed on USFS. ", _xlfn.CONCAT(A656, " (", VLOOKUP(A656, [1]!Table9[#All], 11, FALSE), "; Habitat description: ", C656, ") - Within 1-mi of a CNDDB/SCE/USFS occurrence record (", VLOOKUP(A656, [1]!Table9[#All], 27, FALSE), "). " ))</f>
        <v xml:space="preserve">Not discussed on USFS. </v>
      </c>
      <c r="N656" s="10" t="str">
        <f>IF(D656="No", "-- ", VLOOKUP(A656, [1]!Table9[#All], 29, FALSE))</f>
        <v xml:space="preserve">-- </v>
      </c>
      <c r="O656" s="10" t="str">
        <f>IF(D656="No", "--", VLOOKUP(A656, [1]!Table9[#All], 30, FALSE))</f>
        <v>--</v>
      </c>
      <c r="P656" s="7" t="str">
        <f>IF(D656="No", "Not discussed on USFS. ", IF(VLOOKUP(A656, [1]!Table9[#All], 31, FALSE)="--", "--",  _xlfn.CONCAT(A656, " (", VLOOKUP(A656, [1]!Table9[#All], 11, FALSE), "; Habitat description: ", C656, ") - Within 1-mi of a CNDDB/SCE/USFS occurrence record (", VLOOKUP(A656, [1]!Table9[#All], 31, FALSE), "). " )))</f>
        <v xml:space="preserve">Not discussed on USFS. </v>
      </c>
      <c r="Q656" s="6" t="str">
        <f>IF(D656="No", "Not discussed on USFS. ", IF(VLOOKUP(A656, [1]!Table9[#All], 31, FALSE)="--", "--",  VLOOKUP(A656, [1]!Table9[#All], 32, FALSE)))</f>
        <v xml:space="preserve">Not discussed on USFS. </v>
      </c>
      <c r="R656" s="6" t="str">
        <f>IF(D656="No", "Not discussed on USFS. ", IF(VLOOKUP(A656, [1]!Table9[#All], 31, FALSE)="--", "--", VLOOKUP(A656, [1]!Table9[#All], 33, FALSE)))</f>
        <v xml:space="preserve">Not discussed on USFS. </v>
      </c>
      <c r="S656" s="9" t="s">
        <v>2</v>
      </c>
      <c r="T656" s="8" t="s">
        <v>2</v>
      </c>
      <c r="U656" s="8" t="s">
        <v>2</v>
      </c>
      <c r="V656" s="7" t="s">
        <v>2</v>
      </c>
      <c r="W656" s="6" t="s">
        <v>2</v>
      </c>
      <c r="X656" s="6" t="s">
        <v>2</v>
      </c>
    </row>
    <row r="657" spans="1:24" ht="156" x14ac:dyDescent="0.2">
      <c r="A657" s="20" t="s">
        <v>1717</v>
      </c>
      <c r="B657" s="20" t="str">
        <f>VLOOKUP(A657, [1]!Table9[#All], 2, FALSE)</f>
        <v>Ericameria gilmanii</v>
      </c>
      <c r="C657" s="18" t="str">
        <f>VLOOKUP(A657, [1]!Table9[#All], 13, FALSE)</f>
        <v>open conifer forest</v>
      </c>
      <c r="D657" s="17" t="str">
        <f>IF(ISNUMBER(SEARCH("1",VLOOKUP(A657, [1]!Table9[#All], 4, FALSE))), "Yes", "No")</f>
        <v>Yes</v>
      </c>
      <c r="E657" s="16" t="str">
        <f>VLOOKUP(A657, [1]!Table9[#All], 3, FALSE)</f>
        <v>Plant</v>
      </c>
      <c r="F657" s="15" t="str">
        <f>VLOOKUP(A657, [1]!Table9[#All], 26, FALSE)</f>
        <v>Formula</v>
      </c>
      <c r="G657" s="15" t="str">
        <f>IF(D657="No", "--",VLOOKUP(A657, [1]!Table9[#All], 25, FALSE))</f>
        <v>Work area</v>
      </c>
      <c r="H657" s="14" t="str">
        <f>IF(D657="No", "Not discussed on USFS. ", VLOOKUP(A657, [1]!Table9[#All], 24, FALSE))</f>
        <v>--</v>
      </c>
      <c r="I657" s="14" t="str">
        <f>IF(NOT(ISBLANK(#REF!)),  "Pre-activity Survey Required", "")</f>
        <v>Pre-activity Survey Required</v>
      </c>
      <c r="J657" s="13" t="str">
        <f>IF(D657="No", "Not discussed on USFS. ", _xlfn.CONCAT(A657, " (", VLOOKUP(A657, [1]!Table9[#All], 11, FALSE), "; Habitat description: ", C657, ") - Within 1-mi of a CNDDB/SCE/USFS occurrence record (", VLOOKUP(A657, [1]!Table9[#All], 34, FALSE), "). " ))</f>
        <v xml:space="preserve">Gilman's goldenbush (FSS; CRPR 1B.3, Blooming Period: Aug - Sep; Habitat description: open conifer forest) - Within 1-mi of a CNDDB/SCE/USFS occurrence record (unsuitable habitat). </v>
      </c>
      <c r="K657" s="10" t="str">
        <f>IF(D657="No", "-- ", VLOOKUP(A657, [1]!Table9[#All], 35, FALSE))</f>
        <v>Standard OMP BMPs.</v>
      </c>
      <c r="L657" s="12" t="str">
        <f>IF(D657="No", "--", VLOOKUP(A657, [1]!Table9[#All], 28, FALSE))</f>
        <v>IIB</v>
      </c>
      <c r="M657" s="11" t="str">
        <f>IF(D657="No", "Not discussed on USFS. ", _xlfn.CONCAT(A657, " (", VLOOKUP(A657, [1]!Table9[#All], 11, FALSE), "; Habitat description: ", C657, ") - Within 1-mi of a CNDDB/SCE/USFS occurrence record (", VLOOKUP(A657, [1]!Table9[#All], 27, FALSE), "). " ))</f>
        <v xml:space="preserve">Gilman's goldenbush (FSS; CRPR 1B.3, Blooming Period: Aug - Sep; Habitat description: open conifer forest) - Within 1-mi of a CNDDB/SCE/USFS occurrence record (habitat present). </v>
      </c>
      <c r="N657" s="10" t="str">
        <f>IF(D657="No", "-- ", VLOOKUP(A657, [1]!Table9[#All], 29, FALSE))</f>
        <v xml:space="preserve">BE BMP Plant-1(a)(c-d); 
General Measures and Standard OMP BMPs. </v>
      </c>
      <c r="O657" s="10" t="str">
        <f>IF(D657="No", "--", VLOOKUP(A657, [1]!Table9[#All], 30, FALSE))</f>
        <v xml:space="preserve">Pre-Activity Survey (Gilman's goldenbush): A biological survey is required. 
FSS Plant Avoidance (Gilman's goldenbush): If Gilman's goldenbush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57" s="7" t="str">
        <f>IF(D657="No", "Not discussed on USFS. ", IF(VLOOKUP(A657, [1]!Table9[#All], 31, FALSE)="--", "--",  _xlfn.CONCAT(A657, " (", VLOOKUP(A657, [1]!Table9[#All], 11, FALSE), "; Habitat description: ", C657, ") - Within 1-mi of a CNDDB/SCE/USFS occurrence record (", VLOOKUP(A657, [1]!Table9[#All], 31, FALSE), "). " )))</f>
        <v>--</v>
      </c>
      <c r="Q657" s="6" t="str">
        <f>IF(D657="No", "Not discussed on USFS. ", IF(VLOOKUP(A657, [1]!Table9[#All], 31, FALSE)="--", "--",  VLOOKUP(A657, [1]!Table9[#All], 32, FALSE)))</f>
        <v>--</v>
      </c>
      <c r="R657" s="6" t="str">
        <f>IF(D657="No", "Not discussed on USFS. ", IF(VLOOKUP(A657, [1]!Table9[#All], 31, FALSE)="--", "--", VLOOKUP(A657, [1]!Table9[#All], 33, FALSE)))</f>
        <v>--</v>
      </c>
      <c r="S657" s="9" t="s">
        <v>2</v>
      </c>
      <c r="T657" s="8" t="s">
        <v>2</v>
      </c>
      <c r="U657" s="8" t="s">
        <v>2</v>
      </c>
      <c r="V657" s="7" t="s">
        <v>2</v>
      </c>
      <c r="W657" s="6" t="s">
        <v>2</v>
      </c>
      <c r="X657" s="6" t="s">
        <v>2</v>
      </c>
    </row>
    <row r="658" spans="1:24" ht="48" x14ac:dyDescent="0.2">
      <c r="A658" s="20" t="s">
        <v>1716</v>
      </c>
      <c r="B658" s="20" t="str">
        <f>VLOOKUP(A658, [1]!Table9[#All], 2, FALSE)</f>
        <v>Astragalus gilmanii</v>
      </c>
      <c r="C658" s="18" t="str">
        <f>VLOOKUP(A658, [1]!Table9[#All], 13, FALSE)</f>
        <v>gravelly areas</v>
      </c>
      <c r="D658" s="17" t="str">
        <f>IF(ISNUMBER(SEARCH("1",VLOOKUP(A658, [1]!Table9[#All], 4, FALSE))), "Yes", "No")</f>
        <v>No</v>
      </c>
      <c r="E658" s="16" t="str">
        <f>VLOOKUP(A658, [1]!Table9[#All], 3, FALSE)</f>
        <v>Plant</v>
      </c>
      <c r="F658" s="15" t="str">
        <f>VLOOKUP(A658, [1]!Table9[#All], 26, FALSE)</f>
        <v>Formula</v>
      </c>
      <c r="G658" s="15" t="str">
        <f>IF(D658="No", "--",VLOOKUP(A658, [1]!Table9[#All], 25, FALSE))</f>
        <v>--</v>
      </c>
      <c r="H658" s="14" t="str">
        <f>IF(D658="No", "Not discussed on USFS. ", VLOOKUP(A658, [1]!Table9[#All], 24, FALSE))</f>
        <v xml:space="preserve">Not discussed on USFS. </v>
      </c>
      <c r="I658" s="14" t="str">
        <f>IF(NOT(ISBLANK(#REF!)),  "Pre-activity Survey Required", "")</f>
        <v>Pre-activity Survey Required</v>
      </c>
      <c r="J658" s="13" t="str">
        <f>IF(D658="No", "Not discussed on USFS. ", _xlfn.CONCAT(A658, " (", VLOOKUP(A658, [1]!Table9[#All], 11, FALSE), "; Habitat description: ", C658, ") - Within 1-mi of a CNDDB/SCE/USFS occurrence record (", VLOOKUP(A658, [1]!Table9[#All], 34, FALSE), "). " ))</f>
        <v xml:space="preserve">Not discussed on USFS. </v>
      </c>
      <c r="K658" s="10" t="str">
        <f>IF(D658="No", "-- ", VLOOKUP(A658, [1]!Table9[#All], 35, FALSE))</f>
        <v xml:space="preserve">-- </v>
      </c>
      <c r="L658" s="12" t="str">
        <f>IF(D658="No", "--", VLOOKUP(A658, [1]!Table9[#All], 28, FALSE))</f>
        <v>--</v>
      </c>
      <c r="M658" s="11" t="str">
        <f>IF(D658="No", "Not discussed on USFS. ", _xlfn.CONCAT(A658, " (", VLOOKUP(A658, [1]!Table9[#All], 11, FALSE), "; Habitat description: ", C658, ") - Within 1-mi of a CNDDB/SCE/USFS occurrence record (", VLOOKUP(A658, [1]!Table9[#All], 27, FALSE), "). " ))</f>
        <v xml:space="preserve">Not discussed on USFS. </v>
      </c>
      <c r="N658" s="10" t="str">
        <f>IF(D658="No", "-- ", VLOOKUP(A658, [1]!Table9[#All], 29, FALSE))</f>
        <v xml:space="preserve">-- </v>
      </c>
      <c r="O658" s="10" t="str">
        <f>IF(D658="No", "--", VLOOKUP(A658, [1]!Table9[#All], 30, FALSE))</f>
        <v>--</v>
      </c>
      <c r="P658" s="7" t="str">
        <f>IF(D658="No", "Not discussed on USFS. ", IF(VLOOKUP(A658, [1]!Table9[#All], 31, FALSE)="--", "--",  _xlfn.CONCAT(A658, " (", VLOOKUP(A658, [1]!Table9[#All], 11, FALSE), "; Habitat description: ", C658, ") - Within 1-mi of a CNDDB/SCE/USFS occurrence record (", VLOOKUP(A658, [1]!Table9[#All], 31, FALSE), "). " )))</f>
        <v xml:space="preserve">Not discussed on USFS. </v>
      </c>
      <c r="Q658" s="6" t="str">
        <f>IF(D658="No", "Not discussed on USFS. ", IF(VLOOKUP(A658, [1]!Table9[#All], 31, FALSE)="--", "--",  VLOOKUP(A658, [1]!Table9[#All], 32, FALSE)))</f>
        <v xml:space="preserve">Not discussed on USFS. </v>
      </c>
      <c r="R658" s="6" t="str">
        <f>IF(D658="No", "Not discussed on USFS. ", IF(VLOOKUP(A658, [1]!Table9[#All], 31, FALSE)="--", "--", VLOOKUP(A658, [1]!Table9[#All], 33, FALSE)))</f>
        <v xml:space="preserve">Not discussed on USFS. </v>
      </c>
      <c r="S658" s="9" t="s">
        <v>2</v>
      </c>
      <c r="T658" s="8" t="s">
        <v>2</v>
      </c>
      <c r="U658" s="8" t="s">
        <v>2</v>
      </c>
      <c r="V658" s="7" t="s">
        <v>2</v>
      </c>
      <c r="W658" s="6" t="s">
        <v>2</v>
      </c>
      <c r="X658" s="6" t="s">
        <v>2</v>
      </c>
    </row>
    <row r="659" spans="1:24" ht="48" x14ac:dyDescent="0.2">
      <c r="A659" s="20" t="s">
        <v>1715</v>
      </c>
      <c r="B659" s="20" t="str">
        <f>VLOOKUP(A659, [1]!Table9[#All], 2, FALSE)</f>
        <v>Ditaxis claryana</v>
      </c>
      <c r="C659" s="18" t="str">
        <f>VLOOKUP(A659, [1]!Table9[#All], 13, FALSE)</f>
        <v>sandy soils, creosote-bush scrub</v>
      </c>
      <c r="D659" s="17" t="str">
        <f>IF(ISNUMBER(SEARCH("1",VLOOKUP(A659, [1]!Table9[#All], 4, FALSE))), "Yes", "No")</f>
        <v>No</v>
      </c>
      <c r="E659" s="16" t="str">
        <f>VLOOKUP(A659, [1]!Table9[#All], 3, FALSE)</f>
        <v>Plant</v>
      </c>
      <c r="F659" s="15" t="str">
        <f>VLOOKUP(A659, [1]!Table9[#All], 26, FALSE)</f>
        <v>Formula</v>
      </c>
      <c r="G659" s="15" t="str">
        <f>IF(D659="No", "--",VLOOKUP(A659, [1]!Table9[#All], 25, FALSE))</f>
        <v>--</v>
      </c>
      <c r="H659" s="14" t="str">
        <f>IF(D659="No", "Not discussed on USFS. ", VLOOKUP(A659, [1]!Table9[#All], 24, FALSE))</f>
        <v xml:space="preserve">Not discussed on USFS. </v>
      </c>
      <c r="I659" s="14" t="str">
        <f>IF(NOT(ISBLANK(#REF!)),  "Pre-activity Survey Required", "")</f>
        <v>Pre-activity Survey Required</v>
      </c>
      <c r="J659" s="13" t="str">
        <f>IF(D659="No", "Not discussed on USFS. ", _xlfn.CONCAT(A659, " (", VLOOKUP(A659, [1]!Table9[#All], 11, FALSE), "; Habitat description: ", C659, ") - Within 1-mi of a CNDDB/SCE/USFS occurrence record (", VLOOKUP(A659, [1]!Table9[#All], 34, FALSE), "). " ))</f>
        <v xml:space="preserve">Not discussed on USFS. </v>
      </c>
      <c r="K659" s="10" t="str">
        <f>IF(D659="No", "-- ", VLOOKUP(A659, [1]!Table9[#All], 35, FALSE))</f>
        <v xml:space="preserve">-- </v>
      </c>
      <c r="L659" s="12" t="str">
        <f>IF(D659="No", "--", VLOOKUP(A659, [1]!Table9[#All], 28, FALSE))</f>
        <v>--</v>
      </c>
      <c r="M659" s="11" t="str">
        <f>IF(D659="No", "Not discussed on USFS. ", _xlfn.CONCAT(A659, " (", VLOOKUP(A659, [1]!Table9[#All], 11, FALSE), "; Habitat description: ", C659, ") - Within 1-mi of a CNDDB/SCE/USFS occurrence record (", VLOOKUP(A659, [1]!Table9[#All], 27, FALSE), "). " ))</f>
        <v xml:space="preserve">Not discussed on USFS. </v>
      </c>
      <c r="N659" s="10" t="str">
        <f>IF(D659="No", "-- ", VLOOKUP(A659, [1]!Table9[#All], 29, FALSE))</f>
        <v xml:space="preserve">-- </v>
      </c>
      <c r="O659" s="10" t="str">
        <f>IF(D659="No", "--", VLOOKUP(A659, [1]!Table9[#All], 30, FALSE))</f>
        <v>--</v>
      </c>
      <c r="P659" s="7" t="str">
        <f>IF(D659="No", "Not discussed on USFS. ", IF(VLOOKUP(A659, [1]!Table9[#All], 31, FALSE)="--", "--",  _xlfn.CONCAT(A659, " (", VLOOKUP(A659, [1]!Table9[#All], 11, FALSE), "; Habitat description: ", C659, ") - Within 1-mi of a CNDDB/SCE/USFS occurrence record (", VLOOKUP(A659, [1]!Table9[#All], 31, FALSE), "). " )))</f>
        <v xml:space="preserve">Not discussed on USFS. </v>
      </c>
      <c r="Q659" s="6" t="str">
        <f>IF(D659="No", "Not discussed on USFS. ", IF(VLOOKUP(A659, [1]!Table9[#All], 31, FALSE)="--", "--",  VLOOKUP(A659, [1]!Table9[#All], 32, FALSE)))</f>
        <v xml:space="preserve">Not discussed on USFS. </v>
      </c>
      <c r="R659" s="6" t="str">
        <f>IF(D659="No", "Not discussed on USFS. ", IF(VLOOKUP(A659, [1]!Table9[#All], 31, FALSE)="--", "--", VLOOKUP(A659, [1]!Table9[#All], 33, FALSE)))</f>
        <v xml:space="preserve">Not discussed on USFS. </v>
      </c>
      <c r="S659" s="9" t="s">
        <v>2</v>
      </c>
      <c r="T659" s="8" t="s">
        <v>2</v>
      </c>
      <c r="U659" s="8" t="s">
        <v>2</v>
      </c>
      <c r="V659" s="7" t="s">
        <v>2</v>
      </c>
      <c r="W659" s="6" t="s">
        <v>2</v>
      </c>
      <c r="X659" s="6" t="s">
        <v>2</v>
      </c>
    </row>
    <row r="660" spans="1:24" ht="64" x14ac:dyDescent="0.2">
      <c r="A660" s="20" t="s">
        <v>1714</v>
      </c>
      <c r="B660" s="20" t="str">
        <f>VLOOKUP(A660, [1]!Table9[#All], 2, FALSE)</f>
        <v>Hesperolinon adenophyllum</v>
      </c>
      <c r="C660" s="18" t="str">
        <f>VLOOKUP(A660, [1]!Table9[#All], 13, FALSE)</f>
        <v>chaparral</v>
      </c>
      <c r="D660" s="17" t="str">
        <f>IF(ISNUMBER(SEARCH("1",VLOOKUP(A660, [1]!Table9[#All], 4, FALSE))), "Yes", "No")</f>
        <v>No</v>
      </c>
      <c r="E660" s="16" t="str">
        <f>VLOOKUP(A660, [1]!Table9[#All], 3, FALSE)</f>
        <v>Plant</v>
      </c>
      <c r="F660" s="15" t="str">
        <f>VLOOKUP(A660, [1]!Table9[#All], 26, FALSE)</f>
        <v>Formula</v>
      </c>
      <c r="G660" s="15" t="str">
        <f>IF(D660="No", "--",VLOOKUP(A660, [1]!Table9[#All], 25, FALSE))</f>
        <v>--</v>
      </c>
      <c r="H660" s="14" t="str">
        <f>IF(D660="No", "Not discussed on USFS. ", VLOOKUP(A660, [1]!Table9[#All], 24, FALSE))</f>
        <v xml:space="preserve">Not discussed on USFS. </v>
      </c>
      <c r="I660" s="14" t="str">
        <f>IF(NOT(ISBLANK(#REF!)),  "Pre-activity Survey Required", "")</f>
        <v>Pre-activity Survey Required</v>
      </c>
      <c r="J660" s="13" t="str">
        <f>IF(D660="No", "Not discussed on USFS. ", _xlfn.CONCAT(A660, " (", VLOOKUP(A660, [1]!Table9[#All], 11, FALSE), "; Habitat description: ", C660, ") - Within 1-mi of a CNDDB/SCE/USFS occurrence record (", VLOOKUP(A660, [1]!Table9[#All], 34, FALSE), "). " ))</f>
        <v xml:space="preserve">Not discussed on USFS. </v>
      </c>
      <c r="K660" s="10" t="str">
        <f>IF(D660="No", "-- ", VLOOKUP(A660, [1]!Table9[#All], 35, FALSE))</f>
        <v xml:space="preserve">-- </v>
      </c>
      <c r="L660" s="12" t="str">
        <f>IF(D660="No", "--", VLOOKUP(A660, [1]!Table9[#All], 28, FALSE))</f>
        <v>--</v>
      </c>
      <c r="M660" s="11" t="str">
        <f>IF(D660="No", "Not discussed on USFS. ", _xlfn.CONCAT(A660, " (", VLOOKUP(A660, [1]!Table9[#All], 11, FALSE), "; Habitat description: ", C660, ") - Within 1-mi of a CNDDB/SCE/USFS occurrence record (", VLOOKUP(A660, [1]!Table9[#All], 27, FALSE), "). " ))</f>
        <v xml:space="preserve">Not discussed on USFS. </v>
      </c>
      <c r="N660" s="10" t="str">
        <f>IF(D660="No", "-- ", VLOOKUP(A660, [1]!Table9[#All], 29, FALSE))</f>
        <v xml:space="preserve">-- </v>
      </c>
      <c r="O660" s="10" t="str">
        <f>IF(D660="No", "--", VLOOKUP(A660, [1]!Table9[#All], 30, FALSE))</f>
        <v>--</v>
      </c>
      <c r="P660" s="7" t="str">
        <f>IF(D660="No", "Not discussed on USFS. ", IF(VLOOKUP(A660, [1]!Table9[#All], 31, FALSE)="--", "--",  _xlfn.CONCAT(A660, " (", VLOOKUP(A660, [1]!Table9[#All], 11, FALSE), "; Habitat description: ", C660, ") - Within 1-mi of a CNDDB/SCE/USFS occurrence record (", VLOOKUP(A660, [1]!Table9[#All], 31, FALSE), "). " )))</f>
        <v xml:space="preserve">Not discussed on USFS. </v>
      </c>
      <c r="Q660" s="6" t="str">
        <f>IF(D660="No", "Not discussed on USFS. ", IF(VLOOKUP(A660, [1]!Table9[#All], 31, FALSE)="--", "--",  VLOOKUP(A660, [1]!Table9[#All], 32, FALSE)))</f>
        <v xml:space="preserve">Not discussed on USFS. </v>
      </c>
      <c r="R660" s="6" t="str">
        <f>IF(D660="No", "Not discussed on USFS. ", IF(VLOOKUP(A660, [1]!Table9[#All], 31, FALSE)="--", "--", VLOOKUP(A660, [1]!Table9[#All], 33, FALSE)))</f>
        <v xml:space="preserve">Not discussed on USFS. </v>
      </c>
      <c r="S660" s="9" t="s">
        <v>2</v>
      </c>
      <c r="T660" s="8" t="s">
        <v>2</v>
      </c>
      <c r="U660" s="8" t="s">
        <v>2</v>
      </c>
      <c r="V660" s="7" t="s">
        <v>2</v>
      </c>
      <c r="W660" s="6" t="s">
        <v>2</v>
      </c>
      <c r="X660" s="6" t="s">
        <v>2</v>
      </c>
    </row>
    <row r="661" spans="1:24" ht="156" x14ac:dyDescent="0.2">
      <c r="A661" s="20" t="s">
        <v>1713</v>
      </c>
      <c r="B661" s="20" t="str">
        <f>VLOOKUP(A661, [1]!Table9[#All], 2, FALSE)</f>
        <v>Cymopterus globosus</v>
      </c>
      <c r="C661" s="18" t="str">
        <f>VLOOKUP(A661, [1]!Table9[#All], 13, FALSE)</f>
        <v>alluvial flats, dunes, and gentle slopes, with desert scrub</v>
      </c>
      <c r="D661" s="17" t="str">
        <f>IF(ISNUMBER(SEARCH("1",VLOOKUP(A661, [1]!Table9[#All], 4, FALSE))), "Yes", "No")</f>
        <v>Yes</v>
      </c>
      <c r="E661" s="16" t="str">
        <f>VLOOKUP(A661, [1]!Table9[#All], 3, FALSE)</f>
        <v>Plant</v>
      </c>
      <c r="F661" s="15" t="str">
        <f>VLOOKUP(A661, [1]!Table9[#All], 26, FALSE)</f>
        <v>Formula</v>
      </c>
      <c r="G661" s="15" t="str">
        <f>IF(D661="No", "--",VLOOKUP(A661, [1]!Table9[#All], 25, FALSE))</f>
        <v>Work area</v>
      </c>
      <c r="H661" s="14" t="str">
        <f>IF(D661="No", "Not discussed on USFS. ", VLOOKUP(A661, [1]!Table9[#All], 24, FALSE))</f>
        <v>--</v>
      </c>
      <c r="I661" s="14" t="str">
        <f>IF(NOT(ISBLANK(#REF!)),  "Pre-activity Survey Required", "")</f>
        <v>Pre-activity Survey Required</v>
      </c>
      <c r="J661" s="13" t="str">
        <f>IF(D661="No", "Not discussed on USFS. ", _xlfn.CONCAT(A661, " (", VLOOKUP(A661, [1]!Table9[#All], 11, FALSE), "; Habitat description: ", C661, ") - Within 1-mi of a CNDDB/SCE/USFS occurrence record (", VLOOKUP(A661, [1]!Table9[#All], 34, FALSE), "). " ))</f>
        <v xml:space="preserve">Globose cymopterus (INF:SCC; CRPR 2B.2, Blooming Period: Mar - May; Habitat description: alluvial flats, dunes, and gentle slopes, with desert scrub) - Within 1-mi of a CNDDB/SCE/USFS occurrence record (unsuitable habitat). </v>
      </c>
      <c r="K661" s="10" t="str">
        <f>IF(D661="No", "-- ", VLOOKUP(A661, [1]!Table9[#All], 35, FALSE))</f>
        <v>Standard OMP BMPs.</v>
      </c>
      <c r="L661" s="12" t="str">
        <f>IF(D661="No", "--", VLOOKUP(A661, [1]!Table9[#All], 28, FALSE))</f>
        <v>IIB</v>
      </c>
      <c r="M661" s="11" t="str">
        <f>IF(D661="No", "Not discussed on USFS. ", _xlfn.CONCAT(A661, " (", VLOOKUP(A661, [1]!Table9[#All], 11, FALSE), "; Habitat description: ", C661, ") - Within 1-mi of a CNDDB/SCE/USFS occurrence record (", VLOOKUP(A661, [1]!Table9[#All], 27, FALSE), "). " ))</f>
        <v xml:space="preserve">Globose cymopterus (INF:SCC; CRPR 2B.2, Blooming Period: Mar - May; Habitat description: alluvial flats, dunes, and gentle slopes, with desert scrub) - Within 1-mi of a CNDDB/SCE/USFS occurrence record (habitat present). </v>
      </c>
      <c r="N661" s="10" t="str">
        <f>IF(D661="No", "-- ", VLOOKUP(A661, [1]!Table9[#All], 29, FALSE))</f>
        <v xml:space="preserve">BE BMP Plant-1(a)(c-d); 
General Measures and Standard OMP BMPs. </v>
      </c>
      <c r="O661" s="10" t="str">
        <f>IF(D661="No", "--", VLOOKUP(A661, [1]!Table9[#All], 30, FALSE))</f>
        <v xml:space="preserve">Pre-Activity Survey (globose cymopterus): A biological survey is required. 
FSS Plant Avoidance (globose cymopterus): If globose cymopterus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61" s="7" t="str">
        <f>IF(D661="No", "Not discussed on USFS. ", IF(VLOOKUP(A661, [1]!Table9[#All], 31, FALSE)="--", "--",  _xlfn.CONCAT(A661, " (", VLOOKUP(A661, [1]!Table9[#All], 11, FALSE), "; Habitat description: ", C661, ") - Within 1-mi of a CNDDB/SCE/USFS occurrence record (", VLOOKUP(A661, [1]!Table9[#All], 31, FALSE), "). " )))</f>
        <v>--</v>
      </c>
      <c r="Q661" s="6" t="str">
        <f>IF(D661="No", "Not discussed on USFS. ", IF(VLOOKUP(A661, [1]!Table9[#All], 31, FALSE)="--", "--",  VLOOKUP(A661, [1]!Table9[#All], 32, FALSE)))</f>
        <v>--</v>
      </c>
      <c r="R661" s="6" t="str">
        <f>IF(D661="No", "Not discussed on USFS. ", IF(VLOOKUP(A661, [1]!Table9[#All], 31, FALSE)="--", "--", VLOOKUP(A661, [1]!Table9[#All], 33, FALSE)))</f>
        <v>--</v>
      </c>
      <c r="S661" s="9" t="s">
        <v>2</v>
      </c>
      <c r="T661" s="8" t="s">
        <v>2</v>
      </c>
      <c r="U661" s="8" t="s">
        <v>2</v>
      </c>
      <c r="V661" s="7" t="s">
        <v>2</v>
      </c>
      <c r="W661" s="6" t="s">
        <v>2</v>
      </c>
      <c r="X661" s="6" t="s">
        <v>2</v>
      </c>
    </row>
    <row r="662" spans="1:24" ht="64" x14ac:dyDescent="0.2">
      <c r="A662" s="20" t="s">
        <v>1712</v>
      </c>
      <c r="B662" s="20" t="str">
        <f>VLOOKUP(A662, [1]!Table9[#All], 2, FALSE)</f>
        <v>Draba aureola</v>
      </c>
      <c r="C662" s="18" t="str">
        <f>VLOOKUP(A662, [1]!Table9[#All], 13, FALSE)</f>
        <v>scree, talus, generally volcanic substrates, alpine meadows, open conifer forest</v>
      </c>
      <c r="D662" s="17" t="str">
        <f>IF(ISNUMBER(SEARCH("1",VLOOKUP(A662, [1]!Table9[#All], 4, FALSE))), "Yes", "No")</f>
        <v>No</v>
      </c>
      <c r="E662" s="16" t="str">
        <f>VLOOKUP(A662, [1]!Table9[#All], 3, FALSE)</f>
        <v>Plant</v>
      </c>
      <c r="F662" s="15" t="str">
        <f>VLOOKUP(A662, [1]!Table9[#All], 26, FALSE)</f>
        <v>Formula</v>
      </c>
      <c r="G662" s="15" t="str">
        <f>IF(D662="No", "--",VLOOKUP(A662, [1]!Table9[#All], 25, FALSE))</f>
        <v>--</v>
      </c>
      <c r="H662" s="14" t="str">
        <f>IF(D662="No", "Not discussed on USFS. ", VLOOKUP(A662, [1]!Table9[#All], 24, FALSE))</f>
        <v xml:space="preserve">Not discussed on USFS. </v>
      </c>
      <c r="I662" s="14" t="str">
        <f>IF(NOT(ISBLANK(#REF!)),  "Pre-activity Survey Required", "")</f>
        <v>Pre-activity Survey Required</v>
      </c>
      <c r="J662" s="13" t="str">
        <f>IF(D662="No", "Not discussed on USFS. ", _xlfn.CONCAT(A662, " (", VLOOKUP(A662, [1]!Table9[#All], 11, FALSE), "; Habitat description: ", C662, ") - Within 1-mi of a CNDDB/SCE/USFS occurrence record (", VLOOKUP(A662, [1]!Table9[#All], 34, FALSE), "). " ))</f>
        <v xml:space="preserve">Not discussed on USFS. </v>
      </c>
      <c r="K662" s="10" t="str">
        <f>IF(D662="No", "-- ", VLOOKUP(A662, [1]!Table9[#All], 35, FALSE))</f>
        <v xml:space="preserve">-- </v>
      </c>
      <c r="L662" s="12" t="str">
        <f>IF(D662="No", "--", VLOOKUP(A662, [1]!Table9[#All], 28, FALSE))</f>
        <v>--</v>
      </c>
      <c r="M662" s="11" t="str">
        <f>IF(D662="No", "Not discussed on USFS. ", _xlfn.CONCAT(A662, " (", VLOOKUP(A662, [1]!Table9[#All], 11, FALSE), "; Habitat description: ", C662, ") - Within 1-mi of a CNDDB/SCE/USFS occurrence record (", VLOOKUP(A662, [1]!Table9[#All], 27, FALSE), "). " ))</f>
        <v xml:space="preserve">Not discussed on USFS. </v>
      </c>
      <c r="N662" s="10" t="str">
        <f>IF(D662="No", "-- ", VLOOKUP(A662, [1]!Table9[#All], 29, FALSE))</f>
        <v xml:space="preserve">-- </v>
      </c>
      <c r="O662" s="10" t="str">
        <f>IF(D662="No", "--", VLOOKUP(A662, [1]!Table9[#All], 30, FALSE))</f>
        <v>--</v>
      </c>
      <c r="P662" s="7" t="str">
        <f>IF(D662="No", "Not discussed on USFS. ", IF(VLOOKUP(A662, [1]!Table9[#All], 31, FALSE)="--", "--",  _xlfn.CONCAT(A662, " (", VLOOKUP(A662, [1]!Table9[#All], 11, FALSE), "; Habitat description: ", C662, ") - Within 1-mi of a CNDDB/SCE/USFS occurrence record (", VLOOKUP(A662, [1]!Table9[#All], 31, FALSE), "). " )))</f>
        <v xml:space="preserve">Not discussed on USFS. </v>
      </c>
      <c r="Q662" s="6" t="str">
        <f>IF(D662="No", "Not discussed on USFS. ", IF(VLOOKUP(A662, [1]!Table9[#All], 31, FALSE)="--", "--",  VLOOKUP(A662, [1]!Table9[#All], 32, FALSE)))</f>
        <v xml:space="preserve">Not discussed on USFS. </v>
      </c>
      <c r="R662" s="6" t="str">
        <f>IF(D662="No", "Not discussed on USFS. ", IF(VLOOKUP(A662, [1]!Table9[#All], 31, FALSE)="--", "--", VLOOKUP(A662, [1]!Table9[#All], 33, FALSE)))</f>
        <v xml:space="preserve">Not discussed on USFS. </v>
      </c>
      <c r="S662" s="9" t="s">
        <v>2</v>
      </c>
      <c r="T662" s="8" t="s">
        <v>2</v>
      </c>
      <c r="U662" s="8" t="s">
        <v>2</v>
      </c>
      <c r="V662" s="7" t="s">
        <v>2</v>
      </c>
      <c r="W662" s="6" t="s">
        <v>2</v>
      </c>
      <c r="X662" s="6" t="s">
        <v>2</v>
      </c>
    </row>
    <row r="663" spans="1:24" ht="48" x14ac:dyDescent="0.2">
      <c r="A663" s="20" t="s">
        <v>1711</v>
      </c>
      <c r="B663" s="20" t="str">
        <f>VLOOKUP(A663, [1]!Table9[#All], 2, FALSE)</f>
        <v>Gilmania luteola</v>
      </c>
      <c r="C663" s="18" t="str">
        <f>VLOOKUP(A663, [1]!Table9[#All], 13, FALSE)</f>
        <v>clay</v>
      </c>
      <c r="D663" s="17" t="str">
        <f>IF(ISNUMBER(SEARCH("1",VLOOKUP(A663, [1]!Table9[#All], 4, FALSE))), "Yes", "No")</f>
        <v>No</v>
      </c>
      <c r="E663" s="16" t="str">
        <f>VLOOKUP(A663, [1]!Table9[#All], 3, FALSE)</f>
        <v>Plant</v>
      </c>
      <c r="F663" s="15" t="str">
        <f>VLOOKUP(A663, [1]!Table9[#All], 26, FALSE)</f>
        <v>Formula</v>
      </c>
      <c r="G663" s="15" t="str">
        <f>IF(D663="No", "--",VLOOKUP(A663, [1]!Table9[#All], 25, FALSE))</f>
        <v>--</v>
      </c>
      <c r="H663" s="14" t="str">
        <f>IF(D663="No", "Not discussed on USFS. ", VLOOKUP(A663, [1]!Table9[#All], 24, FALSE))</f>
        <v xml:space="preserve">Not discussed on USFS. </v>
      </c>
      <c r="I663" s="14" t="str">
        <f>IF(NOT(ISBLANK(#REF!)),  "Pre-activity Survey Required", "")</f>
        <v>Pre-activity Survey Required</v>
      </c>
      <c r="J663" s="13" t="str">
        <f>IF(D663="No", "Not discussed on USFS. ", _xlfn.CONCAT(A663, " (", VLOOKUP(A663, [1]!Table9[#All], 11, FALSE), "; Habitat description: ", C663, ") - Within 1-mi of a CNDDB/SCE/USFS occurrence record (", VLOOKUP(A663, [1]!Table9[#All], 34, FALSE), "). " ))</f>
        <v xml:space="preserve">Not discussed on USFS. </v>
      </c>
      <c r="K663" s="10" t="str">
        <f>IF(D663="No", "-- ", VLOOKUP(A663, [1]!Table9[#All], 35, FALSE))</f>
        <v xml:space="preserve">-- </v>
      </c>
      <c r="L663" s="12" t="str">
        <f>IF(D663="No", "--", VLOOKUP(A663, [1]!Table9[#All], 28, FALSE))</f>
        <v>--</v>
      </c>
      <c r="M663" s="11" t="str">
        <f>IF(D663="No", "Not discussed on USFS. ", _xlfn.CONCAT(A663, " (", VLOOKUP(A663, [1]!Table9[#All], 11, FALSE), "; Habitat description: ", C663, ") - Within 1-mi of a CNDDB/SCE/USFS occurrence record (", VLOOKUP(A663, [1]!Table9[#All], 27, FALSE), "). " ))</f>
        <v xml:space="preserve">Not discussed on USFS. </v>
      </c>
      <c r="N663" s="10" t="str">
        <f>IF(D663="No", "-- ", VLOOKUP(A663, [1]!Table9[#All], 29, FALSE))</f>
        <v xml:space="preserve">-- </v>
      </c>
      <c r="O663" s="10" t="str">
        <f>IF(D663="No", "--", VLOOKUP(A663, [1]!Table9[#All], 30, FALSE))</f>
        <v>--</v>
      </c>
      <c r="P663" s="7" t="str">
        <f>IF(D663="No", "Not discussed on USFS. ", IF(VLOOKUP(A663, [1]!Table9[#All], 31, FALSE)="--", "--",  _xlfn.CONCAT(A663, " (", VLOOKUP(A663, [1]!Table9[#All], 11, FALSE), "; Habitat description: ", C663, ") - Within 1-mi of a CNDDB/SCE/USFS occurrence record (", VLOOKUP(A663, [1]!Table9[#All], 31, FALSE), "). " )))</f>
        <v xml:space="preserve">Not discussed on USFS. </v>
      </c>
      <c r="Q663" s="6" t="str">
        <f>IF(D663="No", "Not discussed on USFS. ", IF(VLOOKUP(A663, [1]!Table9[#All], 31, FALSE)="--", "--",  VLOOKUP(A663, [1]!Table9[#All], 32, FALSE)))</f>
        <v xml:space="preserve">Not discussed on USFS. </v>
      </c>
      <c r="R663" s="6" t="str">
        <f>IF(D663="No", "Not discussed on USFS. ", IF(VLOOKUP(A663, [1]!Table9[#All], 31, FALSE)="--", "--", VLOOKUP(A663, [1]!Table9[#All], 33, FALSE)))</f>
        <v xml:space="preserve">Not discussed on USFS. </v>
      </c>
      <c r="S663" s="9" t="s">
        <v>2</v>
      </c>
      <c r="T663" s="8" t="s">
        <v>2</v>
      </c>
      <c r="U663" s="8" t="s">
        <v>2</v>
      </c>
      <c r="V663" s="7" t="s">
        <v>2</v>
      </c>
      <c r="W663" s="6" t="s">
        <v>2</v>
      </c>
      <c r="X663" s="6" t="s">
        <v>2</v>
      </c>
    </row>
    <row r="664" spans="1:24" ht="160" x14ac:dyDescent="0.2">
      <c r="A664" s="20" t="s">
        <v>1710</v>
      </c>
      <c r="B664" s="20" t="str">
        <f>VLOOKUP(A664, [1]!Table9[#All], 2, FALSE)</f>
        <v>Aquila chrysaetos</v>
      </c>
      <c r="C664" s="18" t="str">
        <f>VLOOKUP(A664, [1]!Table9[#All], 13, FALSE)</f>
        <v>open or partially open grasslands and scrub near cliffsides or in remote transmission towers with minimal human disturbance</v>
      </c>
      <c r="D664" s="17" t="str">
        <f>IF(ISNUMBER(SEARCH("1",VLOOKUP(A664, [1]!Table9[#All], 4, FALSE))), "Yes", "No")</f>
        <v>Yes</v>
      </c>
      <c r="E664" s="16" t="str">
        <f>VLOOKUP(A664, [1]!Table9[#All], 3, FALSE)</f>
        <v>Bird</v>
      </c>
      <c r="F664" s="15" t="str">
        <f>VLOOKUP(A664, [1]!Table9[#All], 26, FALSE)</f>
        <v>Formula</v>
      </c>
      <c r="G664" s="15" t="str">
        <f>IF(D664="No", "--",VLOOKUP(A664, [1]!Table9[#All], 25, FALSE))</f>
        <v>Work area</v>
      </c>
      <c r="H664" s="14" t="str">
        <f>IF(D664="No", "Not discussed on USFS. ", VLOOKUP(A664, [1]!Table9[#All], 24, FALSE))</f>
        <v>SCE Nest Buffers have no additional buffer, only mention if it is within. 
If a nest is not already buffered in the layer, buffer the known nest site as follows: 
GOEA – 1-mi 
SNF Specific guidance: Disregard GOEA SCE nest, this burned down and it no longer active.</v>
      </c>
      <c r="I664" s="14" t="str">
        <f>IF(NOT(ISBLANK(#REF!)),  "Pre-activity Survey Required", "")</f>
        <v>Pre-activity Survey Required</v>
      </c>
      <c r="J664" s="13" t="str">
        <f>IF(D664="No", "Not discussed on USFS. ", _xlfn.CONCAT(A664, " (", VLOOKUP(A664, [1]!Table9[#All], 11, FALSE), "; Habitat description: ", C664, ") - Within 1-mi of a CNDDB/SCE/USFS occurrence record (", VLOOKUP(A664, [1]!Table9[#All], 34, FALSE), "). " ))</f>
        <v xml:space="preserve">Golden eagle (CDFW FP; BLM:S; Habitat description: open or partially open grasslands and scrub near cliffsides or in remote transmission towers with minimal human disturbance) - Within 1-mi of a CNDDB/SCE/USFS occurrence record (unsuitable habitat). </v>
      </c>
      <c r="K664" s="10" t="str">
        <f>IF(D664="No", "-- ", VLOOKUP(A664, [1]!Table9[#All], 35, FALSE))</f>
        <v>Standard OMP BMPs.</v>
      </c>
      <c r="L664" s="12" t="str">
        <f>IF(D664="No", "--", VLOOKUP(A664, [1]!Table9[#All], 28, FALSE))</f>
        <v>IIB</v>
      </c>
      <c r="M664" s="11" t="str">
        <f>IF(D664="No", "Not discussed on USFS. ", _xlfn.CONCAT(A664, " (", VLOOKUP(A664, [1]!Table9[#All], 11, FALSE), "; Habitat description: ", C664, ") - Within 1-mi of a CNDDB/SCE/USFS occurrence record (", VLOOKUP(A664, [1]!Table9[#All], 27, FALSE), "). " ))</f>
        <v xml:space="preserve">Golden eagle (CDFW FP; BLM:S; Habitat description: open or partially open grasslands and scrub near cliffsides or in remote transmission towers with minimal human disturbance) - Within 1-mi of a CNDDB/SCE/USFS occurrence record (habitat present). </v>
      </c>
      <c r="N664" s="10" t="str">
        <f>IF(D664="No", "-- ", VLOOKUP(A664, [1]!Table9[#All], 29, FALSE))</f>
        <v xml:space="preserve">Schedule Limitation (Golden eagle); 
General Measures and Standard OMP BMPs. </v>
      </c>
      <c r="O664" s="10" t="str">
        <f>IF(D664="No", "--", VLOOKUP(A664, [1]!Table9[#All], 30, FALSE))</f>
        <v xml:space="preserve">Schedule Limitation (Golden eagle): Schedule all work between August 1 and December 31; if the project cannot comply with these dates, contact SCE ED. 
General Measures and Standard OMP BMPs. </v>
      </c>
      <c r="P664" s="7" t="str">
        <f>IF(D664="No", "Not discussed on USFS. ", IF(VLOOKUP(A664, [1]!Table9[#All], 31, FALSE)="--", "--",  _xlfn.CONCAT(A664, " (", VLOOKUP(A664, [1]!Table9[#All], 11, FALSE), "; Habitat description: ", C664, ") - Within 1-mi of a CNDDB/SCE/USFS occurrence record (", VLOOKUP(A664, [1]!Table9[#All], 31, FALSE), "). " )))</f>
        <v>--</v>
      </c>
      <c r="Q664" s="6" t="str">
        <f>IF(D664="No", "Not discussed on USFS. ", IF(VLOOKUP(A664, [1]!Table9[#All], 31, FALSE)="--", "--",  VLOOKUP(A664, [1]!Table9[#All], 32, FALSE)))</f>
        <v>--</v>
      </c>
      <c r="R664" s="6" t="str">
        <f>IF(D664="No", "Not discussed on USFS. ", IF(VLOOKUP(A664, [1]!Table9[#All], 31, FALSE)="--", "--", VLOOKUP(A664, [1]!Table9[#All], 33, FALSE)))</f>
        <v>--</v>
      </c>
      <c r="S664" s="9" t="s">
        <v>2</v>
      </c>
      <c r="T664" s="8" t="s">
        <v>2</v>
      </c>
      <c r="U664" s="8" t="s">
        <v>2</v>
      </c>
      <c r="V664" s="7" t="s">
        <v>2</v>
      </c>
      <c r="W664" s="6" t="s">
        <v>2</v>
      </c>
      <c r="X664" s="6" t="s">
        <v>2</v>
      </c>
    </row>
    <row r="665" spans="1:24" ht="168" x14ac:dyDescent="0.2">
      <c r="A665" s="20" t="s">
        <v>1709</v>
      </c>
      <c r="B665" s="20" t="str">
        <f>VLOOKUP(A665, [1]!Table9[#All], 2, FALSE)</f>
        <v>Delphinium luteum</v>
      </c>
      <c r="C665" s="18" t="str">
        <f>VLOOKUP(A665, [1]!Table9[#All], 13, FALSE)</f>
        <v>slopes, outcrops, cliffs, in grassland and chaparral, sometimes in moist places</v>
      </c>
      <c r="D665" s="17" t="str">
        <f>IF(ISNUMBER(SEARCH("1",VLOOKUP(A665, [1]!Table9[#All], 4, FALSE))), "Yes", "No")</f>
        <v>Yes</v>
      </c>
      <c r="E665" s="16" t="str">
        <f>VLOOKUP(A665, [1]!Table9[#All], 3, FALSE)</f>
        <v>Plant</v>
      </c>
      <c r="F665" s="15" t="str">
        <f>VLOOKUP(A665, [1]!Table9[#All], 26, FALSE)</f>
        <v>Formula</v>
      </c>
      <c r="G665" s="15" t="str">
        <f>IF(D665="No", "--",VLOOKUP(A665, [1]!Table9[#All], 25, FALSE))</f>
        <v>Work area</v>
      </c>
      <c r="H665" s="14" t="str">
        <f>IF(D665="No", "Not discussed on USFS. ", VLOOKUP(A665, [1]!Table9[#All], 24, FALSE))</f>
        <v>--</v>
      </c>
      <c r="I665" s="14" t="str">
        <f>IF(NOT(ISBLANK(#REF!)),  "Pre-activity Survey Required", "")</f>
        <v>Pre-activity Survey Required</v>
      </c>
      <c r="J665" s="13" t="str">
        <f>IF(D665="No", "Not discussed on USFS. ", _xlfn.CONCAT(A665, " (", VLOOKUP(A665, [1]!Table9[#All], 11, FALSE), "; Habitat description: ", C665, ") - Within 1-mi of a CNDDB/SCE/USFS occurrence record (", VLOOKUP(A665, [1]!Table9[#All], 34, FALSE), "). " ))</f>
        <v xml:space="preserve">golden larkspur (FE; SR; CRPR 1B.1, Blooming Period: Mar - May; Habitat description: slopes, outcrops, cliffs, in grassland and chaparral, sometimes in moist places) - Within 1-mi of a CNDDB/SCE/USFS occurrence record (unsuitable habitat). </v>
      </c>
      <c r="K665" s="10" t="str">
        <f>IF(D665="No", "-- ", VLOOKUP(A665, [1]!Table9[#All], 35, FALSE))</f>
        <v xml:space="preserve">RPM Plant 1; 
Standard OMP BMPs. </v>
      </c>
      <c r="L665" s="12" t="str">
        <f>IF(D665="No", "--", VLOOKUP(A665, [1]!Table9[#All], 28, FALSE))</f>
        <v>IIB</v>
      </c>
      <c r="M665" s="11" t="str">
        <f>IF(D665="No", "Not discussed on USFS. ", _xlfn.CONCAT(A665, " (", VLOOKUP(A665, [1]!Table9[#All], 11, FALSE), "; Habitat description: ", C665, ") - Within 1-mi of a CNDDB/SCE/USFS occurrence record (", VLOOKUP(A665, [1]!Table9[#All], 27, FALSE), "). " ))</f>
        <v xml:space="preserve">golden larkspur (FE; SR; CRPR 1B.1, Blooming Period: Mar - May; Habitat description: slopes, outcrops, cliffs, in grassland and chaparral, sometimes in moist places) - Within 1-mi of a CNDDB/SCE/USFS occurrence record (habitat present). </v>
      </c>
      <c r="N665" s="10" t="str">
        <f>IF(D665="No", "-- ", VLOOKUP(A665, [1]!Table9[#All], 29, FALSE))</f>
        <v xml:space="preserve">RPM Plant-1-4; 
General Measures and Standard OMP BMPs. </v>
      </c>
      <c r="O665" s="10" t="str">
        <f>IF(D665="No", "--", VLOOKUP(A665, [1]!Table9[#All], 30, FALSE))</f>
        <v xml:space="preserve">Rare Plant Survey and Avoidance (golden larkspur): A qualified botanist will conduct a rare plant survey for golden larkspur within blooming season, verified by a reference population. All federally-listed plants within 100 feet of the work area will be flagged for avoidance. Coordination with Environmental Services Department will be required if full avoidance cannot be achieved. 
Schedule Limitation (golden larkspur): Schedule all work in the year rare plant surveys are conducted. Work can occur only after rare plant surveys occur. If work gets delayed for a subsequent year, contact Environmental Services Department. 
General Measures and Standard OMP BMPs. </v>
      </c>
      <c r="P665" s="7" t="str">
        <f>IF(D665="No", "Not discussed on USFS. ", IF(VLOOKUP(A665, [1]!Table9[#All], 31, FALSE)="--", "--",  _xlfn.CONCAT(A665, " (", VLOOKUP(A665, [1]!Table9[#All], 11, FALSE), "; Habitat description: ", C665, ") - Within 1-mi of a CNDDB/SCE/USFS occurrence record (", VLOOKUP(A665, [1]!Table9[#All], 31, FALSE), "). " )))</f>
        <v>--</v>
      </c>
      <c r="Q665" s="6" t="str">
        <f>IF(D665="No", "Not discussed on USFS. ", IF(VLOOKUP(A665, [1]!Table9[#All], 31, FALSE)="--", "--",  VLOOKUP(A665, [1]!Table9[#All], 32, FALSE)))</f>
        <v>--</v>
      </c>
      <c r="R665" s="6" t="str">
        <f>IF(D665="No", "Not discussed on USFS. ", IF(VLOOKUP(A665, [1]!Table9[#All], 31, FALSE)="--", "--", VLOOKUP(A665, [1]!Table9[#All], 33, FALSE)))</f>
        <v>--</v>
      </c>
      <c r="S665" s="9" t="s">
        <v>2</v>
      </c>
      <c r="T665" s="8" t="s">
        <v>2</v>
      </c>
      <c r="U665" s="8" t="s">
        <v>2</v>
      </c>
      <c r="V665" s="7" t="s">
        <v>2</v>
      </c>
      <c r="W665" s="6" t="s">
        <v>2</v>
      </c>
      <c r="X665" s="6" t="s">
        <v>2</v>
      </c>
    </row>
    <row r="666" spans="1:24" ht="48" x14ac:dyDescent="0.2">
      <c r="A666" s="20" t="s">
        <v>1708</v>
      </c>
      <c r="B666" s="20" t="str">
        <f>VLOOKUP(A666, [1]!Table9[#All], 2, FALSE)</f>
        <v>Bergerocactus emoryi</v>
      </c>
      <c r="C666" s="18" t="str">
        <f>VLOOKUP(A666, [1]!Table9[#All], 13, FALSE)</f>
        <v>sandy open hills, coastal only</v>
      </c>
      <c r="D666" s="17" t="str">
        <f>IF(ISNUMBER(SEARCH("1",VLOOKUP(A666, [1]!Table9[#All], 4, FALSE))), "Yes", "No")</f>
        <v>No</v>
      </c>
      <c r="E666" s="16" t="str">
        <f>VLOOKUP(A666, [1]!Table9[#All], 3, FALSE)</f>
        <v>Plant</v>
      </c>
      <c r="F666" s="15" t="str">
        <f>VLOOKUP(A666, [1]!Table9[#All], 26, FALSE)</f>
        <v>Formula</v>
      </c>
      <c r="G666" s="15" t="str">
        <f>IF(D666="No", "--",VLOOKUP(A666, [1]!Table9[#All], 25, FALSE))</f>
        <v>--</v>
      </c>
      <c r="H666" s="14" t="str">
        <f>IF(D666="No", "Not discussed on USFS. ", VLOOKUP(A666, [1]!Table9[#All], 24, FALSE))</f>
        <v xml:space="preserve">Not discussed on USFS. </v>
      </c>
      <c r="I666" s="14" t="str">
        <f>IF(NOT(ISBLANK(#REF!)),  "Pre-activity Survey Required", "")</f>
        <v>Pre-activity Survey Required</v>
      </c>
      <c r="J666" s="13" t="str">
        <f>IF(D666="No", "Not discussed on USFS. ", _xlfn.CONCAT(A666, " (", VLOOKUP(A666, [1]!Table9[#All], 11, FALSE), "; Habitat description: ", C666, ") - Within 1-mi of a CNDDB/SCE/USFS occurrence record (", VLOOKUP(A666, [1]!Table9[#All], 34, FALSE), "). " ))</f>
        <v xml:space="preserve">Not discussed on USFS. </v>
      </c>
      <c r="K666" s="10" t="str">
        <f>IF(D666="No", "-- ", VLOOKUP(A666, [1]!Table9[#All], 35, FALSE))</f>
        <v xml:space="preserve">-- </v>
      </c>
      <c r="L666" s="12" t="str">
        <f>IF(D666="No", "--", VLOOKUP(A666, [1]!Table9[#All], 28, FALSE))</f>
        <v>--</v>
      </c>
      <c r="M666" s="11" t="str">
        <f>IF(D666="No", "Not discussed on USFS. ", _xlfn.CONCAT(A666, " (", VLOOKUP(A666, [1]!Table9[#All], 11, FALSE), "; Habitat description: ", C666, ") - Within 1-mi of a CNDDB/SCE/USFS occurrence record (", VLOOKUP(A666, [1]!Table9[#All], 27, FALSE), "). " ))</f>
        <v xml:space="preserve">Not discussed on USFS. </v>
      </c>
      <c r="N666" s="10" t="str">
        <f>IF(D666="No", "-- ", VLOOKUP(A666, [1]!Table9[#All], 29, FALSE))</f>
        <v xml:space="preserve">-- </v>
      </c>
      <c r="O666" s="10" t="str">
        <f>IF(D666="No", "--", VLOOKUP(A666, [1]!Table9[#All], 30, FALSE))</f>
        <v>--</v>
      </c>
      <c r="P666" s="7" t="str">
        <f>IF(D666="No", "Not discussed on USFS. ", IF(VLOOKUP(A666, [1]!Table9[#All], 31, FALSE)="--", "--",  _xlfn.CONCAT(A666, " (", VLOOKUP(A666, [1]!Table9[#All], 11, FALSE), "; Habitat description: ", C666, ") - Within 1-mi of a CNDDB/SCE/USFS occurrence record (", VLOOKUP(A666, [1]!Table9[#All], 31, FALSE), "). " )))</f>
        <v xml:space="preserve">Not discussed on USFS. </v>
      </c>
      <c r="Q666" s="6" t="str">
        <f>IF(D666="No", "Not discussed on USFS. ", IF(VLOOKUP(A666, [1]!Table9[#All], 31, FALSE)="--", "--",  VLOOKUP(A666, [1]!Table9[#All], 32, FALSE)))</f>
        <v xml:space="preserve">Not discussed on USFS. </v>
      </c>
      <c r="R666" s="6" t="str">
        <f>IF(D666="No", "Not discussed on USFS. ", IF(VLOOKUP(A666, [1]!Table9[#All], 31, FALSE)="--", "--", VLOOKUP(A666, [1]!Table9[#All], 33, FALSE)))</f>
        <v xml:space="preserve">Not discussed on USFS. </v>
      </c>
      <c r="S666" s="9" t="s">
        <v>2</v>
      </c>
      <c r="T666" s="8" t="s">
        <v>2</v>
      </c>
      <c r="U666" s="8" t="s">
        <v>2</v>
      </c>
      <c r="V666" s="7" t="s">
        <v>2</v>
      </c>
      <c r="W666" s="6" t="s">
        <v>2</v>
      </c>
      <c r="X666" s="6" t="s">
        <v>2</v>
      </c>
    </row>
    <row r="667" spans="1:24" ht="156" x14ac:dyDescent="0.2">
      <c r="A667" s="20" t="s">
        <v>1707</v>
      </c>
      <c r="B667" s="20" t="str">
        <f>VLOOKUP(A667, [1]!Table9[#All], 2, FALSE)</f>
        <v>Viola purpurea ssp. aurea</v>
      </c>
      <c r="C667" s="18" t="str">
        <f>VLOOKUP(A667, [1]!Table9[#All], 13, FALSE)</f>
        <v>conifer woodland, scrub, sandy slopes</v>
      </c>
      <c r="D667" s="17" t="str">
        <f>IF(ISNUMBER(SEARCH("1",VLOOKUP(A667, [1]!Table9[#All], 4, FALSE))), "Yes", "No")</f>
        <v>Yes</v>
      </c>
      <c r="E667" s="16" t="str">
        <f>VLOOKUP(A667, [1]!Table9[#All], 3, FALSE)</f>
        <v>Plant</v>
      </c>
      <c r="F667" s="15" t="str">
        <f>VLOOKUP(A667, [1]!Table9[#All], 26, FALSE)</f>
        <v>Formula</v>
      </c>
      <c r="G667" s="15" t="str">
        <f>IF(D667="No", "--",VLOOKUP(A667, [1]!Table9[#All], 25, FALSE))</f>
        <v>Work area</v>
      </c>
      <c r="H667" s="14" t="str">
        <f>IF(D667="No", "Not discussed on USFS. ", VLOOKUP(A667, [1]!Table9[#All], 24, FALSE))</f>
        <v>--</v>
      </c>
      <c r="I667" s="14" t="str">
        <f>IF(NOT(ISBLANK(#REF!)),  "Pre-activity Survey Required", "")</f>
        <v>Pre-activity Survey Required</v>
      </c>
      <c r="J667" s="13" t="str">
        <f>IF(D667="No", "Not discussed on USFS. ", _xlfn.CONCAT(A667, " (", VLOOKUP(A667, [1]!Table9[#All], 11, FALSE), "; Habitat description: ", C667, ") - Within 1-mi of a CNDDB/SCE/USFS occurrence record (", VLOOKUP(A667, [1]!Table9[#All], 34, FALSE), "). " ))</f>
        <v xml:space="preserve">Golden violet (INF:SCC; CRPR 2B.2, Blooming Period: Apr - Jun; Habitat description: conifer woodland, scrub, sandy slopes) - Within 1-mi of a CNDDB/SCE/USFS occurrence record (unsuitable habitat). </v>
      </c>
      <c r="K667" s="10" t="str">
        <f>IF(D667="No", "-- ", VLOOKUP(A667, [1]!Table9[#All], 35, FALSE))</f>
        <v>Standard OMP BMPs.</v>
      </c>
      <c r="L667" s="12" t="str">
        <f>IF(D667="No", "--", VLOOKUP(A667, [1]!Table9[#All], 28, FALSE))</f>
        <v>IIB</v>
      </c>
      <c r="M667" s="11" t="str">
        <f>IF(D667="No", "Not discussed on USFS. ", _xlfn.CONCAT(A667, " (", VLOOKUP(A667, [1]!Table9[#All], 11, FALSE), "; Habitat description: ", C667, ") - Within 1-mi of a CNDDB/SCE/USFS occurrence record (", VLOOKUP(A667, [1]!Table9[#All], 27, FALSE), "). " ))</f>
        <v xml:space="preserve">Golden violet (INF:SCC; CRPR 2B.2, Blooming Period: Apr - Jun; Habitat description: conifer woodland, scrub, sandy slopes) - Within 1-mi of a CNDDB/SCE/USFS occurrence record (habitat present). </v>
      </c>
      <c r="N667" s="10" t="str">
        <f>IF(D667="No", "-- ", VLOOKUP(A667, [1]!Table9[#All], 29, FALSE))</f>
        <v xml:space="preserve">BE BMP Plant-1(a)(c-d); 
General Measures and Standard OMP BMPs. </v>
      </c>
      <c r="O667" s="10" t="str">
        <f>IF(D667="No", "--", VLOOKUP(A667, [1]!Table9[#All], 30, FALSE))</f>
        <v xml:space="preserve">Pre-Activity Survey (golden violet): A biological survey is required. 
FSS Plant Avoidance (golden violet): If golden violet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67" s="7" t="str">
        <f>IF(D667="No", "Not discussed on USFS. ", IF(VLOOKUP(A667, [1]!Table9[#All], 31, FALSE)="--", "--",  _xlfn.CONCAT(A667, " (", VLOOKUP(A667, [1]!Table9[#All], 11, FALSE), "; Habitat description: ", C667, ") - Within 1-mi of a CNDDB/SCE/USFS occurrence record (", VLOOKUP(A667, [1]!Table9[#All], 31, FALSE), "). " )))</f>
        <v>--</v>
      </c>
      <c r="Q667" s="6" t="str">
        <f>IF(D667="No", "Not discussed on USFS. ", IF(VLOOKUP(A667, [1]!Table9[#All], 31, FALSE)="--", "--",  VLOOKUP(A667, [1]!Table9[#All], 32, FALSE)))</f>
        <v>--</v>
      </c>
      <c r="R667" s="6" t="str">
        <f>IF(D667="No", "Not discussed on USFS. ", IF(VLOOKUP(A667, [1]!Table9[#All], 31, FALSE)="--", "--", VLOOKUP(A667, [1]!Table9[#All], 33, FALSE)))</f>
        <v>--</v>
      </c>
      <c r="S667" s="9" t="s">
        <v>2</v>
      </c>
      <c r="T667" s="8" t="s">
        <v>2</v>
      </c>
      <c r="U667" s="8" t="s">
        <v>2</v>
      </c>
      <c r="V667" s="7" t="s">
        <v>2</v>
      </c>
      <c r="W667" s="6" t="s">
        <v>2</v>
      </c>
      <c r="X667" s="6" t="s">
        <v>2</v>
      </c>
    </row>
    <row r="668" spans="1:24" ht="75" x14ac:dyDescent="0.2">
      <c r="A668" s="20" t="s">
        <v>1706</v>
      </c>
      <c r="B668" s="20" t="str">
        <f>VLOOKUP(A668, [1]!Table9[#All], 2, FALSE)</f>
        <v>Callospermophilus lateralis</v>
      </c>
      <c r="C668" s="18" t="str">
        <f>VLOOKUP(A668, [1]!Table9[#All], 13, FALSE)</f>
        <v>forested areas with dense shrubs, rocky outcrops, and meadows</v>
      </c>
      <c r="D668" s="17" t="str">
        <f>IF(ISNUMBER(SEARCH("1",VLOOKUP(A668, [1]!Table9[#All], 4, FALSE))), "Yes", "No")</f>
        <v>Yes</v>
      </c>
      <c r="E668" s="16" t="str">
        <f>VLOOKUP(A668, [1]!Table9[#All], 3, FALSE)</f>
        <v>Mammal</v>
      </c>
      <c r="F668" s="15" t="str">
        <f>VLOOKUP(A668, [1]!Table9[#All], 26, FALSE)</f>
        <v>Formula</v>
      </c>
      <c r="G668" s="15" t="str">
        <f>IF(D668="No", "--",VLOOKUP(A668, [1]!Table9[#All], 25, FALSE))</f>
        <v>Work area</v>
      </c>
      <c r="H668" s="14" t="str">
        <f>IF(D668="No", "Not discussed on USFS. ", VLOOKUP(A668, [1]!Table9[#All], 24, FALSE))</f>
        <v>--</v>
      </c>
      <c r="I668" s="14" t="str">
        <f>IF(NOT(ISBLANK(#REF!)),  "Pre-activity Survey Required", "")</f>
        <v>Pre-activity Survey Required</v>
      </c>
      <c r="J668" s="13" t="str">
        <f>IF(D668="No", "Not discussed on USFS. ", _xlfn.CONCAT(A668, " (", VLOOKUP(A668, [1]!Table9[#All], 11, FALSE), "; Habitat description: ", C668, ") - Within 1-mi of a CNDDB/SCE/USFS occurrence record (", VLOOKUP(A668, [1]!Table9[#All], 34, FALSE), "). " ))</f>
        <v xml:space="preserve">Golden-mantled ground squirrel (SBNF:WL; Habitat description: forested areas with dense shrubs, rocky outcrops, and meadows) - Within 1-mi of a CNDDB/SCE/USFS occurrence record (unsuitable habitat). </v>
      </c>
      <c r="K668" s="10" t="str">
        <f>IF(D668="No", "-- ", VLOOKUP(A668, [1]!Table9[#All], 35, FALSE))</f>
        <v>Standard OMP BMPs.</v>
      </c>
      <c r="L668" s="12" t="str">
        <f>IF(D668="No", "--", VLOOKUP(A668, [1]!Table9[#All], 28, FALSE))</f>
        <v>IIB</v>
      </c>
      <c r="M668" s="11" t="str">
        <f>IF(D668="No", "Not discussed on USFS. ", _xlfn.CONCAT(A668, " (", VLOOKUP(A668, [1]!Table9[#All], 11, FALSE), "; Habitat description: ", C668, ") - Within 1-mi of a CNDDB/SCE/USFS occurrence record (", VLOOKUP(A668, [1]!Table9[#All], 27, FALSE), "). " ))</f>
        <v xml:space="preserve">Golden-mantled ground squirrel (SBNF:WL; Habitat description: forested areas with dense shrubs, rocky outcrops, and meadows) - Within 1-mi of a CNDDB/SCE/USFS occurrence record (habitat present). </v>
      </c>
      <c r="N668" s="10" t="str">
        <f>IF(D668="No", "-- ", VLOOKUP(A668, [1]!Table9[#All], 29, FALSE))</f>
        <v xml:space="preserve">BE BMP Mammal-1; 
General Measures and Standard OMP BMPs. </v>
      </c>
      <c r="O668" s="10" t="str">
        <f>IF(D668="No", "--", VLOOKUP(A668, [1]!Table9[#All], 30, FALSE))</f>
        <v xml:space="preserve">General Measures and Standard OMP BMPs. </v>
      </c>
      <c r="P668" s="7" t="str">
        <f>IF(D668="No", "Not discussed on USFS. ", IF(VLOOKUP(A668, [1]!Table9[#All], 31, FALSE)="--", "--",  _xlfn.CONCAT(A668, " (", VLOOKUP(A668, [1]!Table9[#All], 11, FALSE), "; Habitat description: ", C668, ") - Within 1-mi of a CNDDB/SCE/USFS occurrence record (", VLOOKUP(A668, [1]!Table9[#All], 31, FALSE), "). " )))</f>
        <v>--</v>
      </c>
      <c r="Q668" s="6" t="str">
        <f>IF(D668="No", "Not discussed on USFS. ", IF(VLOOKUP(A668, [1]!Table9[#All], 31, FALSE)="--", "--",  VLOOKUP(A668, [1]!Table9[#All], 32, FALSE)))</f>
        <v>--</v>
      </c>
      <c r="R668" s="6" t="str">
        <f>IF(D668="No", "Not discussed on USFS. ", IF(VLOOKUP(A668, [1]!Table9[#All], 31, FALSE)="--", "--", VLOOKUP(A668, [1]!Table9[#All], 33, FALSE)))</f>
        <v>--</v>
      </c>
      <c r="S668" s="9" t="s">
        <v>2</v>
      </c>
      <c r="T668" s="8" t="s">
        <v>2</v>
      </c>
      <c r="U668" s="8" t="s">
        <v>2</v>
      </c>
      <c r="V668" s="7" t="s">
        <v>2</v>
      </c>
      <c r="W668" s="6" t="s">
        <v>2</v>
      </c>
      <c r="X668" s="6" t="s">
        <v>2</v>
      </c>
    </row>
    <row r="669" spans="1:24" ht="64" x14ac:dyDescent="0.2">
      <c r="A669" s="20" t="s">
        <v>1705</v>
      </c>
      <c r="B669" s="20" t="str">
        <f>VLOOKUP(A669, [1]!Table9[#All], 2, FALSE)</f>
        <v>Phacelia pulchella var. gooddingii</v>
      </c>
      <c r="C669" s="18" t="str">
        <f>VLOOKUP(A669, [1]!Table9[#All], 13, FALSE)</f>
        <v>clay soils, flats</v>
      </c>
      <c r="D669" s="17" t="str">
        <f>IF(ISNUMBER(SEARCH("1",VLOOKUP(A669, [1]!Table9[#All], 4, FALSE))), "Yes", "No")</f>
        <v>No</v>
      </c>
      <c r="E669" s="16" t="str">
        <f>VLOOKUP(A669, [1]!Table9[#All], 3, FALSE)</f>
        <v>Plant</v>
      </c>
      <c r="F669" s="15" t="str">
        <f>VLOOKUP(A669, [1]!Table9[#All], 26, FALSE)</f>
        <v>Formula</v>
      </c>
      <c r="G669" s="15" t="str">
        <f>IF(D669="No", "--",VLOOKUP(A669, [1]!Table9[#All], 25, FALSE))</f>
        <v>--</v>
      </c>
      <c r="H669" s="14" t="str">
        <f>IF(D669="No", "Not discussed on USFS. ", VLOOKUP(A669, [1]!Table9[#All], 24, FALSE))</f>
        <v xml:space="preserve">Not discussed on USFS. </v>
      </c>
      <c r="I669" s="14" t="str">
        <f>IF(NOT(ISBLANK(#REF!)),  "Pre-activity Survey Required", "")</f>
        <v>Pre-activity Survey Required</v>
      </c>
      <c r="J669" s="13" t="str">
        <f>IF(D669="No", "Not discussed on USFS. ", _xlfn.CONCAT(A669, " (", VLOOKUP(A669, [1]!Table9[#All], 11, FALSE), "; Habitat description: ", C669, ") - Within 1-mi of a CNDDB/SCE/USFS occurrence record (", VLOOKUP(A669, [1]!Table9[#All], 34, FALSE), "). " ))</f>
        <v xml:space="preserve">Not discussed on USFS. </v>
      </c>
      <c r="K669" s="10" t="str">
        <f>IF(D669="No", "-- ", VLOOKUP(A669, [1]!Table9[#All], 35, FALSE))</f>
        <v xml:space="preserve">-- </v>
      </c>
      <c r="L669" s="12" t="str">
        <f>IF(D669="No", "--", VLOOKUP(A669, [1]!Table9[#All], 28, FALSE))</f>
        <v>--</v>
      </c>
      <c r="M669" s="11" t="str">
        <f>IF(D669="No", "Not discussed on USFS. ", _xlfn.CONCAT(A669, " (", VLOOKUP(A669, [1]!Table9[#All], 11, FALSE), "; Habitat description: ", C669, ") - Within 1-mi of a CNDDB/SCE/USFS occurrence record (", VLOOKUP(A669, [1]!Table9[#All], 27, FALSE), "). " ))</f>
        <v xml:space="preserve">Not discussed on USFS. </v>
      </c>
      <c r="N669" s="10" t="str">
        <f>IF(D669="No", "-- ", VLOOKUP(A669, [1]!Table9[#All], 29, FALSE))</f>
        <v xml:space="preserve">-- </v>
      </c>
      <c r="O669" s="10" t="str">
        <f>IF(D669="No", "--", VLOOKUP(A669, [1]!Table9[#All], 30, FALSE))</f>
        <v>--</v>
      </c>
      <c r="P669" s="7" t="str">
        <f>IF(D669="No", "Not discussed on USFS. ", IF(VLOOKUP(A669, [1]!Table9[#All], 31, FALSE)="--", "--",  _xlfn.CONCAT(A669, " (", VLOOKUP(A669, [1]!Table9[#All], 11, FALSE), "; Habitat description: ", C669, ") - Within 1-mi of a CNDDB/SCE/USFS occurrence record (", VLOOKUP(A669, [1]!Table9[#All], 31, FALSE), "). " )))</f>
        <v xml:space="preserve">Not discussed on USFS. </v>
      </c>
      <c r="Q669" s="6" t="str">
        <f>IF(D669="No", "Not discussed on USFS. ", IF(VLOOKUP(A669, [1]!Table9[#All], 31, FALSE)="--", "--",  VLOOKUP(A669, [1]!Table9[#All], 32, FALSE)))</f>
        <v xml:space="preserve">Not discussed on USFS. </v>
      </c>
      <c r="R669" s="6" t="str">
        <f>IF(D669="No", "Not discussed on USFS. ", IF(VLOOKUP(A669, [1]!Table9[#All], 31, FALSE)="--", "--", VLOOKUP(A669, [1]!Table9[#All], 33, FALSE)))</f>
        <v xml:space="preserve">Not discussed on USFS. </v>
      </c>
      <c r="S669" s="9" t="s">
        <v>2</v>
      </c>
      <c r="T669" s="8" t="s">
        <v>2</v>
      </c>
      <c r="U669" s="8" t="s">
        <v>2</v>
      </c>
      <c r="V669" s="7" t="s">
        <v>2</v>
      </c>
      <c r="W669" s="6" t="s">
        <v>2</v>
      </c>
      <c r="X669" s="6" t="s">
        <v>2</v>
      </c>
    </row>
    <row r="670" spans="1:24" ht="80" x14ac:dyDescent="0.2">
      <c r="A670" s="20" t="s">
        <v>1704</v>
      </c>
      <c r="B670" s="20" t="str">
        <f>VLOOKUP(A670, [1]!Table9[#All], 2, FALSE)</f>
        <v>Entosphenus tridentatus ssp. 1</v>
      </c>
      <c r="C670" s="18" t="str">
        <f>VLOOKUP(A670, [1]!Table9[#All], 13, FALSE)</f>
        <v>intermittent or perennial stream, pond, lake or jurisdictional waters feature</v>
      </c>
      <c r="D670" s="17" t="str">
        <f>IF(ISNUMBER(SEARCH("1",VLOOKUP(A670, [1]!Table9[#All], 4, FALSE))), "Yes", "No")</f>
        <v>Yes</v>
      </c>
      <c r="E670" s="16" t="str">
        <f>VLOOKUP(A670, [1]!Table9[#All], 3, FALSE)</f>
        <v>Fish</v>
      </c>
      <c r="F670" s="15" t="str">
        <f>VLOOKUP(A670, [1]!Table9[#All], 26, FALSE)</f>
        <v>Formula</v>
      </c>
      <c r="G670" s="15" t="str">
        <f>IF(D670="No", "--",VLOOKUP(A670, [1]!Table9[#All], 25, FALSE))</f>
        <v>25-ft</v>
      </c>
      <c r="H670" s="14" t="str">
        <f>IF(D670="No", "Not discussed on USFS. ", VLOOKUP(A670, [1]!Table9[#All], 24, FALSE))</f>
        <v>Only apply RPMs for the past 30 years (except SBNF), site age of record is older with suitable habitat within 25-ft. </v>
      </c>
      <c r="I670" s="14" t="str">
        <f>IF(NOT(ISBLANK(#REF!)),  "Pre-activity Survey Required", "")</f>
        <v>Pre-activity Survey Required</v>
      </c>
      <c r="J670" s="13" t="str">
        <f>IF(D670="No", "Not discussed on USFS. ", _xlfn.CONCAT(A670, " (", VLOOKUP(A670, [1]!Table9[#All], 11, FALSE), "; Habitat description: ", C670, ") - Within 1-mi of a CNDDB/SCE/USFS occurrence record (", VLOOKUP(A670, [1]!Table9[#All], 34, FALSE), "). " ))</f>
        <v xml:space="preserve">Goose Lake lamprey (CDFW SSC; FSS; Habitat description: intermittent or perennial stream, pond, lake or jurisdictional waters feature) - Within 1-mi of a CNDDB/SCE/USFS occurrence record (unsuitable habitat). </v>
      </c>
      <c r="K670" s="10" t="str">
        <f>IF(D670="No", "-- ", VLOOKUP(A670, [1]!Table9[#All], 35, FALSE))</f>
        <v>Standard OMP BMPs.</v>
      </c>
      <c r="L670" s="12" t="str">
        <f>IF(D670="No", "--", VLOOKUP(A670, [1]!Table9[#All], 28, FALSE))</f>
        <v>IIB</v>
      </c>
      <c r="M670" s="11" t="str">
        <f>IF(D670="No", "Not discussed on USFS. ", _xlfn.CONCAT(A670, " (", VLOOKUP(A670, [1]!Table9[#All], 11, FALSE), "; Habitat description: ", C670, ") - Within 1-mi of a CNDDB/SCE/USFS occurrence record (", VLOOKUP(A670, [1]!Table9[#All], 27, FALSE), "). " ))</f>
        <v xml:space="preserve">Goose Lake lamprey (CDFW SSC; FSS; Habitat description: intermittent or perennial stream, pond, lake or jurisdictional waters feature) - Within 1-mi of a CNDDB/SCE/USFS occurrence record (within 25 feet of aquatic habitat). </v>
      </c>
      <c r="N670" s="10" t="str">
        <f>IF(D670="No", "-- ", VLOOKUP(A670, [1]!Table9[#All], 29, FALSE))</f>
        <v xml:space="preserve">General Measures and Standard OMP BMPs. </v>
      </c>
      <c r="O670" s="10" t="str">
        <f>IF(D670="No", "--", VLOOKUP(A670, [1]!Table9[#All], 30, FALSE))</f>
        <v xml:space="preserve">General Measures and Standard OMP BMPs. </v>
      </c>
      <c r="P670" s="7" t="str">
        <f>IF(D670="No", "Not discussed on USFS. ", IF(VLOOKUP(A670, [1]!Table9[#All], 31, FALSE)="--", "--",  _xlfn.CONCAT(A670, " (", VLOOKUP(A670, [1]!Table9[#All], 11, FALSE), "; Habitat description: ", C670, ") - Within 1-mi of a CNDDB/SCE/USFS occurrence record (", VLOOKUP(A670, [1]!Table9[#All], 31, FALSE), "). " )))</f>
        <v xml:space="preserve">Goose Lake lamprey (CDFW SSC; FSS; Habitat description: intermittent or perennial stream, pond, lake or jurisdictional waters feature) - Within 1-mi of a CNDDB/SCE/USFS occurrence record (not within 25 feet of aquatic habitat). </v>
      </c>
      <c r="Q670" s="6" t="str">
        <f>IF(D670="No", "Not discussed on USFS. ", IF(VLOOKUP(A670, [1]!Table9[#All], 31, FALSE)="--", "--",  VLOOKUP(A670, [1]!Table9[#All], 32, FALSE)))</f>
        <v xml:space="preserve">Standard OMP BMPs. </v>
      </c>
      <c r="R670" s="6" t="str">
        <f>IF(D670="No", "Not discussed on USFS. ", IF(VLOOKUP(A670, [1]!Table9[#All], 31, FALSE)="--", "--", VLOOKUP(A670, [1]!Table9[#All], 33, FALSE)))</f>
        <v xml:space="preserve">Implement Standard Environmental Requirements. </v>
      </c>
      <c r="S670" s="9" t="s">
        <v>2</v>
      </c>
      <c r="T670" s="8" t="s">
        <v>2</v>
      </c>
      <c r="U670" s="8" t="s">
        <v>2</v>
      </c>
      <c r="V670" s="7" t="s">
        <v>2</v>
      </c>
      <c r="W670" s="6" t="s">
        <v>2</v>
      </c>
      <c r="X670" s="6" t="s">
        <v>2</v>
      </c>
    </row>
    <row r="671" spans="1:24" ht="90" x14ac:dyDescent="0.2">
      <c r="A671" s="20" t="s">
        <v>1703</v>
      </c>
      <c r="B671" s="20" t="str">
        <f>VLOOKUP(A671, [1]!Table9[#All], 2, FALSE)</f>
        <v>Oncorhynchus mykiss ssp. 1</v>
      </c>
      <c r="C671" s="18" t="str">
        <f>VLOOKUP(A671, [1]!Table9[#All], 13, FALSE)</f>
        <v>intermittent or perennial stream, pond, lake or jurisdictional waters feature</v>
      </c>
      <c r="D671" s="17" t="str">
        <f>IF(ISNUMBER(SEARCH("1",VLOOKUP(A671, [1]!Table9[#All], 4, FALSE))), "Yes", "No")</f>
        <v>Yes</v>
      </c>
      <c r="E671" s="16" t="str">
        <f>VLOOKUP(A671, [1]!Table9[#All], 3, FALSE)</f>
        <v>Fish</v>
      </c>
      <c r="F671" s="15" t="str">
        <f>VLOOKUP(A671, [1]!Table9[#All], 26, FALSE)</f>
        <v>Formula</v>
      </c>
      <c r="G671" s="15" t="str">
        <f>IF(D671="No", "--",VLOOKUP(A671, [1]!Table9[#All], 25, FALSE))</f>
        <v>25-ft</v>
      </c>
      <c r="H671" s="14" t="str">
        <f>IF(D671="No", "Not discussed on USFS. ", VLOOKUP(A671, [1]!Table9[#All], 24, FALSE))</f>
        <v>Only apply RPMs for the past 30 years (except SBNF), site age of record is older with suitable habitat within 25-ft. </v>
      </c>
      <c r="I671" s="14" t="str">
        <f>IF(NOT(ISBLANK(#REF!)),  "Pre-activity Survey Required", "")</f>
        <v>Pre-activity Survey Required</v>
      </c>
      <c r="J671" s="13" t="str">
        <f>IF(D671="No", "Not discussed on USFS. ", _xlfn.CONCAT(A671, " (", VLOOKUP(A671, [1]!Table9[#All], 11, FALSE), "; Habitat description: ", C671, ") - Within 1-mi of a CNDDB/SCE/USFS occurrence record (", VLOOKUP(A671, [1]!Table9[#All], 34, FALSE), "). " ))</f>
        <v xml:space="preserve">Goose Lake redband trout (CDFW SSC; FSS; Habitat description: intermittent or perennial stream, pond, lake or jurisdictional waters feature) - Within 1-mi of a CNDDB/SCE/USFS occurrence record (unsuitable habitat). </v>
      </c>
      <c r="K671" s="10" t="str">
        <f>IF(D671="No", "-- ", VLOOKUP(A671, [1]!Table9[#All], 35, FALSE))</f>
        <v>Standard OMP BMPs.</v>
      </c>
      <c r="L671" s="12" t="str">
        <f>IF(D671="No", "--", VLOOKUP(A671, [1]!Table9[#All], 28, FALSE))</f>
        <v>IIB</v>
      </c>
      <c r="M671" s="11" t="str">
        <f>IF(D671="No", "Not discussed on USFS. ", _xlfn.CONCAT(A671, " (", VLOOKUP(A671, [1]!Table9[#All], 11, FALSE), "; Habitat description: ", C671, ") - Within 1-mi of a CNDDB/SCE/USFS occurrence record (", VLOOKUP(A671, [1]!Table9[#All], 27, FALSE), "). " ))</f>
        <v xml:space="preserve">Goose Lake redband trout (CDFW SSC; FSS; Habitat description: intermittent or perennial stream, pond, lake or jurisdictional waters feature) - Within 1-mi of a CNDDB/SCE/USFS occurrence record (within 25 feet of aquatic habitat). </v>
      </c>
      <c r="N671" s="10" t="str">
        <f>IF(D671="No", "-- ", VLOOKUP(A671, [1]!Table9[#All], 29, FALSE))</f>
        <v xml:space="preserve">General Measures and Standard OMP BMPs. </v>
      </c>
      <c r="O671" s="10" t="str">
        <f>IF(D671="No", "--", VLOOKUP(A671, [1]!Table9[#All], 30, FALSE))</f>
        <v xml:space="preserve">General Measures and Standard OMP BMPs. </v>
      </c>
      <c r="P671" s="7" t="str">
        <f>IF(D671="No", "Not discussed on USFS. ", IF(VLOOKUP(A671, [1]!Table9[#All], 31, FALSE)="--", "--",  _xlfn.CONCAT(A671, " (", VLOOKUP(A671, [1]!Table9[#All], 11, FALSE), "; Habitat description: ", C671, ") - Within 1-mi of a CNDDB/SCE/USFS occurrence record (", VLOOKUP(A671, [1]!Table9[#All], 31, FALSE), "). " )))</f>
        <v xml:space="preserve">Goose Lake redband trout (CDFW SSC; FSS; Habitat description: intermittent or perennial stream, pond, lake or jurisdictional waters feature) - Within 1-mi of a CNDDB/SCE/USFS occurrence record (not within 25 feet of aquatic habitat). </v>
      </c>
      <c r="Q671" s="6" t="str">
        <f>IF(D671="No", "Not discussed on USFS. ", IF(VLOOKUP(A671, [1]!Table9[#All], 31, FALSE)="--", "--",  VLOOKUP(A671, [1]!Table9[#All], 32, FALSE)))</f>
        <v xml:space="preserve">Standard OMP BMPs. </v>
      </c>
      <c r="R671" s="6" t="str">
        <f>IF(D671="No", "Not discussed on USFS. ", IF(VLOOKUP(A671, [1]!Table9[#All], 31, FALSE)="--", "--", VLOOKUP(A671, [1]!Table9[#All], 33, FALSE)))</f>
        <v xml:space="preserve">Implement Standard Environmental Requirements. </v>
      </c>
      <c r="S671" s="9" t="s">
        <v>2</v>
      </c>
      <c r="T671" s="8" t="s">
        <v>2</v>
      </c>
      <c r="U671" s="8" t="s">
        <v>2</v>
      </c>
      <c r="V671" s="7" t="s">
        <v>2</v>
      </c>
      <c r="W671" s="6" t="s">
        <v>2</v>
      </c>
      <c r="X671" s="6" t="s">
        <v>2</v>
      </c>
    </row>
    <row r="672" spans="1:24" ht="80" x14ac:dyDescent="0.2">
      <c r="A672" s="20" t="s">
        <v>1702</v>
      </c>
      <c r="B672" s="20" t="str">
        <f>VLOOKUP(A672, [1]!Table9[#All], 2, FALSE)</f>
        <v>Catostomus occidentalis lacusanserinus</v>
      </c>
      <c r="C672" s="18" t="str">
        <f>VLOOKUP(A672, [1]!Table9[#All], 13, FALSE)</f>
        <v>intermittent or perennial stream, pond, lake or jurisdictional waters feature</v>
      </c>
      <c r="D672" s="17" t="str">
        <f>IF(ISNUMBER(SEARCH("1",VLOOKUP(A672, [1]!Table9[#All], 4, FALSE))), "Yes", "No")</f>
        <v>Yes</v>
      </c>
      <c r="E672" s="16" t="str">
        <f>VLOOKUP(A672, [1]!Table9[#All], 3, FALSE)</f>
        <v>Fish</v>
      </c>
      <c r="F672" s="15" t="str">
        <f>VLOOKUP(A672, [1]!Table9[#All], 26, FALSE)</f>
        <v>Formula</v>
      </c>
      <c r="G672" s="15" t="str">
        <f>IF(D672="No", "--",VLOOKUP(A672, [1]!Table9[#All], 25, FALSE))</f>
        <v>25-ft</v>
      </c>
      <c r="H672" s="14" t="str">
        <f>IF(D672="No", "Not discussed on USFS. ", VLOOKUP(A672, [1]!Table9[#All], 24, FALSE))</f>
        <v>Only apply RPMs for the past 30 years (except SBNF), site age of record is older with suitable habitat within 25-ft. </v>
      </c>
      <c r="I672" s="14" t="str">
        <f>IF(NOT(ISBLANK(#REF!)),  "Pre-activity Survey Required", "")</f>
        <v>Pre-activity Survey Required</v>
      </c>
      <c r="J672" s="13" t="str">
        <f>IF(D672="No", "Not discussed on USFS. ", _xlfn.CONCAT(A672, " (", VLOOKUP(A672, [1]!Table9[#All], 11, FALSE), "; Habitat description: ", C672, ") - Within 1-mi of a CNDDB/SCE/USFS occurrence record (", VLOOKUP(A672, [1]!Table9[#All], 34, FALSE), "). " ))</f>
        <v xml:space="preserve">Goose Lake sucker (CDFW SSC; FSS; Habitat description: intermittent or perennial stream, pond, lake or jurisdictional waters feature) - Within 1-mi of a CNDDB/SCE/USFS occurrence record (unsuitable habitat). </v>
      </c>
      <c r="K672" s="10" t="str">
        <f>IF(D672="No", "-- ", VLOOKUP(A672, [1]!Table9[#All], 35, FALSE))</f>
        <v>Standard OMP BMPs.</v>
      </c>
      <c r="L672" s="12" t="str">
        <f>IF(D672="No", "--", VLOOKUP(A672, [1]!Table9[#All], 28, FALSE))</f>
        <v>IIB</v>
      </c>
      <c r="M672" s="11" t="str">
        <f>IF(D672="No", "Not discussed on USFS. ", _xlfn.CONCAT(A672, " (", VLOOKUP(A672, [1]!Table9[#All], 11, FALSE), "; Habitat description: ", C672, ") - Within 1-mi of a CNDDB/SCE/USFS occurrence record (", VLOOKUP(A672, [1]!Table9[#All], 27, FALSE), "). " ))</f>
        <v xml:space="preserve">Goose Lake sucker (CDFW SSC; FSS; Habitat description: intermittent or perennial stream, pond, lake or jurisdictional waters feature) - Within 1-mi of a CNDDB/SCE/USFS occurrence record (within 25 feet of aquatic habitat). </v>
      </c>
      <c r="N672" s="10" t="str">
        <f>IF(D672="No", "-- ", VLOOKUP(A672, [1]!Table9[#All], 29, FALSE))</f>
        <v xml:space="preserve">General Measures and Standard OMP BMPs. </v>
      </c>
      <c r="O672" s="10" t="str">
        <f>IF(D672="No", "--", VLOOKUP(A672, [1]!Table9[#All], 30, FALSE))</f>
        <v xml:space="preserve">General Measures and Standard OMP BMPs. </v>
      </c>
      <c r="P672" s="7" t="str">
        <f>IF(D672="No", "Not discussed on USFS. ", IF(VLOOKUP(A672, [1]!Table9[#All], 31, FALSE)="--", "--",  _xlfn.CONCAT(A672, " (", VLOOKUP(A672, [1]!Table9[#All], 11, FALSE), "; Habitat description: ", C672, ") - Within 1-mi of a CNDDB/SCE/USFS occurrence record (", VLOOKUP(A672, [1]!Table9[#All], 31, FALSE), "). " )))</f>
        <v xml:space="preserve">Goose Lake sucker (CDFW SSC; FSS; Habitat description: intermittent or perennial stream, pond, lake or jurisdictional waters feature) - Within 1-mi of a CNDDB/SCE/USFS occurrence record (not within 25 feet of aquatic habitat). </v>
      </c>
      <c r="Q672" s="6" t="str">
        <f>IF(D672="No", "Not discussed on USFS. ", IF(VLOOKUP(A672, [1]!Table9[#All], 31, FALSE)="--", "--",  VLOOKUP(A672, [1]!Table9[#All], 32, FALSE)))</f>
        <v xml:space="preserve">Standard OMP BMPs. </v>
      </c>
      <c r="R672" s="6" t="str">
        <f>IF(D672="No", "Not discussed on USFS. ", IF(VLOOKUP(A672, [1]!Table9[#All], 31, FALSE)="--", "--", VLOOKUP(A672, [1]!Table9[#All], 33, FALSE)))</f>
        <v xml:space="preserve">Implement Standard Environmental Requirements. </v>
      </c>
      <c r="S672" s="9" t="s">
        <v>2</v>
      </c>
      <c r="T672" s="8" t="s">
        <v>2</v>
      </c>
      <c r="U672" s="8" t="s">
        <v>2</v>
      </c>
      <c r="V672" s="7" t="s">
        <v>2</v>
      </c>
      <c r="W672" s="6" t="s">
        <v>2</v>
      </c>
      <c r="X672" s="6" t="s">
        <v>2</v>
      </c>
    </row>
    <row r="673" spans="1:24" ht="80" x14ac:dyDescent="0.2">
      <c r="A673" s="20" t="s">
        <v>1701</v>
      </c>
      <c r="B673" s="20" t="str">
        <f>VLOOKUP(A673, [1]!Table9[#All], 2, FALSE)</f>
        <v>Siphateles bicolor thalassinus</v>
      </c>
      <c r="C673" s="18" t="str">
        <f>VLOOKUP(A673, [1]!Table9[#All], 13, FALSE)</f>
        <v>intermittent or perennial stream, pond, lake or jurisdictional waters feature</v>
      </c>
      <c r="D673" s="17" t="str">
        <f>IF(ISNUMBER(SEARCH("1",VLOOKUP(A673, [1]!Table9[#All], 4, FALSE))), "Yes", "No")</f>
        <v>No</v>
      </c>
      <c r="E673" s="16" t="str">
        <f>VLOOKUP(A673, [1]!Table9[#All], 3, FALSE)</f>
        <v>Fish</v>
      </c>
      <c r="F673" s="15" t="str">
        <f>VLOOKUP(A673, [1]!Table9[#All], 26, FALSE)</f>
        <v>Formula</v>
      </c>
      <c r="G673" s="15" t="str">
        <f>IF(D673="No", "--",VLOOKUP(A673, [1]!Table9[#All], 25, FALSE))</f>
        <v>--</v>
      </c>
      <c r="H673" s="14" t="str">
        <f>IF(D673="No", "Not discussed on USFS. ", VLOOKUP(A673, [1]!Table9[#All], 24, FALSE))</f>
        <v xml:space="preserve">Not discussed on USFS. </v>
      </c>
      <c r="I673" s="14" t="str">
        <f>IF(NOT(ISBLANK(#REF!)),  "Pre-activity Survey Required", "")</f>
        <v>Pre-activity Survey Required</v>
      </c>
      <c r="J673" s="13" t="str">
        <f>IF(D673="No", "Not discussed on USFS. ", _xlfn.CONCAT(A673, " (", VLOOKUP(A673, [1]!Table9[#All], 11, FALSE), "; Habitat description: ", C673, ") - Within 1-mi of a CNDDB/SCE/USFS occurrence record (", VLOOKUP(A673, [1]!Table9[#All], 34, FALSE), "). " ))</f>
        <v xml:space="preserve">Not discussed on USFS. </v>
      </c>
      <c r="K673" s="10" t="str">
        <f>IF(D673="No", "-- ", VLOOKUP(A673, [1]!Table9[#All], 35, FALSE))</f>
        <v xml:space="preserve">-- </v>
      </c>
      <c r="L673" s="12" t="str">
        <f>IF(D673="No", "--", VLOOKUP(A673, [1]!Table9[#All], 28, FALSE))</f>
        <v>--</v>
      </c>
      <c r="M673" s="11" t="str">
        <f>IF(D673="No", "Not discussed on USFS. ", _xlfn.CONCAT(A673, " (", VLOOKUP(A673, [1]!Table9[#All], 11, FALSE), "; Habitat description: ", C673, ") - Within 1-mi of a CNDDB/SCE/USFS occurrence record (", VLOOKUP(A673, [1]!Table9[#All], 27, FALSE), "). " ))</f>
        <v xml:space="preserve">Not discussed on USFS. </v>
      </c>
      <c r="N673" s="10" t="str">
        <f>IF(D673="No", "-- ", VLOOKUP(A673, [1]!Table9[#All], 29, FALSE))</f>
        <v xml:space="preserve">-- </v>
      </c>
      <c r="O673" s="10" t="str">
        <f>IF(D673="No", "--", VLOOKUP(A673, [1]!Table9[#All], 30, FALSE))</f>
        <v>--</v>
      </c>
      <c r="P673" s="7" t="str">
        <f>IF(D673="No", "Not discussed on USFS. ", IF(VLOOKUP(A673, [1]!Table9[#All], 31, FALSE)="--", "--",  _xlfn.CONCAT(A673, " (", VLOOKUP(A673, [1]!Table9[#All], 11, FALSE), "; Habitat description: ", C673, ") - Within 1-mi of a CNDDB/SCE/USFS occurrence record (", VLOOKUP(A673, [1]!Table9[#All], 31, FALSE), "). " )))</f>
        <v xml:space="preserve">Not discussed on USFS. </v>
      </c>
      <c r="Q673" s="6" t="str">
        <f>IF(D673="No", "Not discussed on USFS. ", IF(VLOOKUP(A673, [1]!Table9[#All], 31, FALSE)="--", "--",  VLOOKUP(A673, [1]!Table9[#All], 32, FALSE)))</f>
        <v xml:space="preserve">Not discussed on USFS. </v>
      </c>
      <c r="R673" s="6" t="str">
        <f>IF(D673="No", "Not discussed on USFS. ", IF(VLOOKUP(A673, [1]!Table9[#All], 31, FALSE)="--", "--", VLOOKUP(A673, [1]!Table9[#All], 33, FALSE)))</f>
        <v xml:space="preserve">Not discussed on USFS. </v>
      </c>
      <c r="S673" s="9" t="s">
        <v>2</v>
      </c>
      <c r="T673" s="8" t="s">
        <v>2</v>
      </c>
      <c r="U673" s="8" t="s">
        <v>2</v>
      </c>
      <c r="V673" s="7" t="s">
        <v>2</v>
      </c>
      <c r="W673" s="6" t="s">
        <v>2</v>
      </c>
      <c r="X673" s="6" t="s">
        <v>2</v>
      </c>
    </row>
    <row r="674" spans="1:24" ht="168" x14ac:dyDescent="0.2">
      <c r="A674" s="20" t="s">
        <v>1700</v>
      </c>
      <c r="B674" s="20" t="str">
        <f>VLOOKUP(A674, [1]!Table9[#All], 2, FALSE)</f>
        <v>Hesperocyparis goveniana</v>
      </c>
      <c r="C674" s="18" t="str">
        <f>VLOOKUP(A674, [1]!Table9[#All], 13, FALSE)</f>
        <v>closed-cone conifer forests, mixed-evergreen forest, maritime chaparral, coastal terraces</v>
      </c>
      <c r="D674" s="17" t="str">
        <f>IF(ISNUMBER(SEARCH("1",VLOOKUP(A674, [1]!Table9[#All], 4, FALSE))), "Yes", "No")</f>
        <v>Yes</v>
      </c>
      <c r="E674" s="16" t="str">
        <f>VLOOKUP(A674, [1]!Table9[#All], 3, FALSE)</f>
        <v>Plant</v>
      </c>
      <c r="F674" s="15" t="str">
        <f>VLOOKUP(A674, [1]!Table9[#All], 26, FALSE)</f>
        <v>Formula</v>
      </c>
      <c r="G674" s="15" t="str">
        <f>IF(D674="No", "--",VLOOKUP(A674, [1]!Table9[#All], 25, FALSE))</f>
        <v>Work area</v>
      </c>
      <c r="H674" s="14" t="str">
        <f>IF(D674="No", "Not discussed on USFS. ", VLOOKUP(A674, [1]!Table9[#All], 24, FALSE))</f>
        <v>--</v>
      </c>
      <c r="I674" s="14" t="str">
        <f>IF(NOT(ISBLANK(#REF!)),  "Pre-activity Survey Required", "")</f>
        <v>Pre-activity Survey Required</v>
      </c>
      <c r="J674" s="13" t="str">
        <f>IF(D674="No", "Not discussed on USFS. ", _xlfn.CONCAT(A674, " (", VLOOKUP(A674, [1]!Table9[#All], 11, FALSE), "; Habitat description: ", C674, ") - Within 1-mi of a CNDDB/SCE/USFS occurrence record (", VLOOKUP(A674, [1]!Table9[#All], 34, FALSE), "). " ))</f>
        <v xml:space="preserve">Gowen cypress (FT; CRPR 1B.2; Habitat description: closed-cone conifer forests, mixed-evergreen forest, maritime chaparral, coastal terraces) - Within 1-mi of a CNDDB/SCE/USFS occurrence record (unsuitable habitat). </v>
      </c>
      <c r="K674" s="10" t="str">
        <f>IF(D674="No", "-- ", VLOOKUP(A674, [1]!Table9[#All], 35, FALSE))</f>
        <v xml:space="preserve">RPM Plant 1; 
Standard OMP BMPs. </v>
      </c>
      <c r="L674" s="12" t="str">
        <f>IF(D674="No", "--", VLOOKUP(A674, [1]!Table9[#All], 28, FALSE))</f>
        <v>IIB</v>
      </c>
      <c r="M674" s="11" t="str">
        <f>IF(D674="No", "Not discussed on USFS. ", _xlfn.CONCAT(A674, " (", VLOOKUP(A674, [1]!Table9[#All], 11, FALSE), "; Habitat description: ", C674, ") - Within 1-mi of a CNDDB/SCE/USFS occurrence record (", VLOOKUP(A674, [1]!Table9[#All], 27, FALSE), "). " ))</f>
        <v xml:space="preserve">Gowen cypress (FT; CRPR 1B.2; Habitat description: closed-cone conifer forests, mixed-evergreen forest, maritime chaparral, coastal terraces) - Within 1-mi of a CNDDB/SCE/USFS occurrence record (habitat present). </v>
      </c>
      <c r="N674" s="10" t="str">
        <f>IF(D674="No", "-- ", VLOOKUP(A674, [1]!Table9[#All], 29, FALSE))</f>
        <v xml:space="preserve">RPM Plant-1-4; 
General Measures and Standard OMP BMPs. </v>
      </c>
      <c r="O674" s="10" t="str">
        <f>IF(D674="No", "--", VLOOKUP(A674, [1]!Table9[#All], 30, FALSE))</f>
        <v xml:space="preserve">Rare Plant Survey and Avoidance (Gowen cypress): A qualified botanist will conduct a rare plant survey for Gowen cypress within blooming season, verified by a reference population. All federally-listed plants within 100 feet of the work area will be flagged for avoidance. Coordination with Environmental Services Department will be required if full avoidance cannot be achieved. 
Schedule Limitation (Gowen cypress): Schedule all work in the year rare plant surveys are conducted. Work can occur only after rare plant surveys occur. If work gets delayed for a subsequent year, contact Environmental Services Department. 
General Measures and Standard OMP BMPs. </v>
      </c>
      <c r="P674" s="7" t="str">
        <f>IF(D674="No", "Not discussed on USFS. ", IF(VLOOKUP(A674, [1]!Table9[#All], 31, FALSE)="--", "--",  _xlfn.CONCAT(A674, " (", VLOOKUP(A674, [1]!Table9[#All], 11, FALSE), "; Habitat description: ", C674, ") - Within 1-mi of a CNDDB/SCE/USFS occurrence record (", VLOOKUP(A674, [1]!Table9[#All], 31, FALSE), "). " )))</f>
        <v>--</v>
      </c>
      <c r="Q674" s="6" t="str">
        <f>IF(D674="No", "Not discussed on USFS. ", IF(VLOOKUP(A674, [1]!Table9[#All], 31, FALSE)="--", "--",  VLOOKUP(A674, [1]!Table9[#All], 32, FALSE)))</f>
        <v>--</v>
      </c>
      <c r="R674" s="6" t="str">
        <f>IF(D674="No", "Not discussed on USFS. ", IF(VLOOKUP(A674, [1]!Table9[#All], 31, FALSE)="--", "--", VLOOKUP(A674, [1]!Table9[#All], 33, FALSE)))</f>
        <v>--</v>
      </c>
      <c r="S674" s="9" t="s">
        <v>2</v>
      </c>
      <c r="T674" s="8" t="s">
        <v>2</v>
      </c>
      <c r="U674" s="8" t="s">
        <v>2</v>
      </c>
      <c r="V674" s="7" t="s">
        <v>2</v>
      </c>
      <c r="W674" s="6" t="s">
        <v>2</v>
      </c>
      <c r="X674" s="6" t="s">
        <v>2</v>
      </c>
    </row>
    <row r="675" spans="1:24" ht="64" x14ac:dyDescent="0.2">
      <c r="A675" s="20" t="s">
        <v>1699</v>
      </c>
      <c r="B675" s="20" t="str">
        <f>VLOOKUP(A675, [1]!Table9[#All], 2, FALSE)</f>
        <v>Mammillaria grahamii var. grahamii</v>
      </c>
      <c r="C675" s="18" t="str">
        <f>VLOOKUP(A675, [1]!Table9[#All], 13, FALSE)</f>
        <v>sandy or rocky canyons, washes, plains, creosote-bush scrub</v>
      </c>
      <c r="D675" s="17" t="str">
        <f>IF(ISNUMBER(SEARCH("1",VLOOKUP(A675, [1]!Table9[#All], 4, FALSE))), "Yes", "No")</f>
        <v>No</v>
      </c>
      <c r="E675" s="16" t="str">
        <f>VLOOKUP(A675, [1]!Table9[#All], 3, FALSE)</f>
        <v>Plant</v>
      </c>
      <c r="F675" s="15" t="str">
        <f>VLOOKUP(A675, [1]!Table9[#All], 26, FALSE)</f>
        <v>Formula</v>
      </c>
      <c r="G675" s="15" t="str">
        <f>IF(D675="No", "--",VLOOKUP(A675, [1]!Table9[#All], 25, FALSE))</f>
        <v>--</v>
      </c>
      <c r="H675" s="14" t="str">
        <f>IF(D675="No", "Not discussed on USFS. ", VLOOKUP(A675, [1]!Table9[#All], 24, FALSE))</f>
        <v xml:space="preserve">Not discussed on USFS. </v>
      </c>
      <c r="I675" s="14" t="str">
        <f>IF(NOT(ISBLANK(#REF!)),  "Pre-activity Survey Required", "")</f>
        <v>Pre-activity Survey Required</v>
      </c>
      <c r="J675" s="13" t="str">
        <f>IF(D675="No", "Not discussed on USFS. ", _xlfn.CONCAT(A675, " (", VLOOKUP(A675, [1]!Table9[#All], 11, FALSE), "; Habitat description: ", C675, ") - Within 1-mi of a CNDDB/SCE/USFS occurrence record (", VLOOKUP(A675, [1]!Table9[#All], 34, FALSE), "). " ))</f>
        <v xml:space="preserve">Not discussed on USFS. </v>
      </c>
      <c r="K675" s="10" t="str">
        <f>IF(D675="No", "-- ", VLOOKUP(A675, [1]!Table9[#All], 35, FALSE))</f>
        <v xml:space="preserve">-- </v>
      </c>
      <c r="L675" s="12" t="str">
        <f>IF(D675="No", "--", VLOOKUP(A675, [1]!Table9[#All], 28, FALSE))</f>
        <v>--</v>
      </c>
      <c r="M675" s="11" t="str">
        <f>IF(D675="No", "Not discussed on USFS. ", _xlfn.CONCAT(A675, " (", VLOOKUP(A675, [1]!Table9[#All], 11, FALSE), "; Habitat description: ", C675, ") - Within 1-mi of a CNDDB/SCE/USFS occurrence record (", VLOOKUP(A675, [1]!Table9[#All], 27, FALSE), "). " ))</f>
        <v xml:space="preserve">Not discussed on USFS. </v>
      </c>
      <c r="N675" s="10" t="str">
        <f>IF(D675="No", "-- ", VLOOKUP(A675, [1]!Table9[#All], 29, FALSE))</f>
        <v xml:space="preserve">-- </v>
      </c>
      <c r="O675" s="10" t="str">
        <f>IF(D675="No", "--", VLOOKUP(A675, [1]!Table9[#All], 30, FALSE))</f>
        <v>--</v>
      </c>
      <c r="P675" s="7" t="str">
        <f>IF(D675="No", "Not discussed on USFS. ", IF(VLOOKUP(A675, [1]!Table9[#All], 31, FALSE)="--", "--",  _xlfn.CONCAT(A675, " (", VLOOKUP(A675, [1]!Table9[#All], 11, FALSE), "; Habitat description: ", C675, ") - Within 1-mi of a CNDDB/SCE/USFS occurrence record (", VLOOKUP(A675, [1]!Table9[#All], 31, FALSE), "). " )))</f>
        <v xml:space="preserve">Not discussed on USFS. </v>
      </c>
      <c r="Q675" s="6" t="str">
        <f>IF(D675="No", "Not discussed on USFS. ", IF(VLOOKUP(A675, [1]!Table9[#All], 31, FALSE)="--", "--",  VLOOKUP(A675, [1]!Table9[#All], 32, FALSE)))</f>
        <v xml:space="preserve">Not discussed on USFS. </v>
      </c>
      <c r="R675" s="6" t="str">
        <f>IF(D675="No", "Not discussed on USFS. ", IF(VLOOKUP(A675, [1]!Table9[#All], 31, FALSE)="--", "--", VLOOKUP(A675, [1]!Table9[#All], 33, FALSE)))</f>
        <v xml:space="preserve">Not discussed on USFS. </v>
      </c>
      <c r="S675" s="9" t="s">
        <v>2</v>
      </c>
      <c r="T675" s="8" t="s">
        <v>2</v>
      </c>
      <c r="U675" s="8" t="s">
        <v>2</v>
      </c>
      <c r="V675" s="7" t="s">
        <v>2</v>
      </c>
      <c r="W675" s="6" t="s">
        <v>2</v>
      </c>
      <c r="X675" s="6" t="s">
        <v>2</v>
      </c>
    </row>
    <row r="676" spans="1:24" ht="48" x14ac:dyDescent="0.2">
      <c r="A676" s="20" t="s">
        <v>1698</v>
      </c>
      <c r="B676" s="20" t="str">
        <f>VLOOKUP(A676, [1]!Table9[#All], 2, FALSE)</f>
        <v>Alisma gramineum</v>
      </c>
      <c r="C676" s="18" t="str">
        <f>VLOOKUP(A676, [1]!Table9[#All], 13, FALSE)</f>
        <v>ponds</v>
      </c>
      <c r="D676" s="17" t="str">
        <f>IF(ISNUMBER(SEARCH("1",VLOOKUP(A676, [1]!Table9[#All], 4, FALSE))), "Yes", "No")</f>
        <v>No</v>
      </c>
      <c r="E676" s="16" t="str">
        <f>VLOOKUP(A676, [1]!Table9[#All], 3, FALSE)</f>
        <v>Plant</v>
      </c>
      <c r="F676" s="15" t="str">
        <f>VLOOKUP(A676, [1]!Table9[#All], 26, FALSE)</f>
        <v>Formula</v>
      </c>
      <c r="G676" s="15" t="str">
        <f>IF(D676="No", "--",VLOOKUP(A676, [1]!Table9[#All], 25, FALSE))</f>
        <v>--</v>
      </c>
      <c r="H676" s="14" t="str">
        <f>IF(D676="No", "Not discussed on USFS. ", VLOOKUP(A676, [1]!Table9[#All], 24, FALSE))</f>
        <v xml:space="preserve">Not discussed on USFS. </v>
      </c>
      <c r="I676" s="14" t="str">
        <f>IF(NOT(ISBLANK(#REF!)),  "Pre-activity Survey Required", "")</f>
        <v>Pre-activity Survey Required</v>
      </c>
      <c r="J676" s="13" t="str">
        <f>IF(D676="No", "Not discussed on USFS. ", _xlfn.CONCAT(A676, " (", VLOOKUP(A676, [1]!Table9[#All], 11, FALSE), "; Habitat description: ", C676, ") - Within 1-mi of a CNDDB/SCE/USFS occurrence record (", VLOOKUP(A676, [1]!Table9[#All], 34, FALSE), "). " ))</f>
        <v xml:space="preserve">Not discussed on USFS. </v>
      </c>
      <c r="K676" s="10" t="str">
        <f>IF(D676="No", "-- ", VLOOKUP(A676, [1]!Table9[#All], 35, FALSE))</f>
        <v xml:space="preserve">-- </v>
      </c>
      <c r="L676" s="12" t="str">
        <f>IF(D676="No", "--", VLOOKUP(A676, [1]!Table9[#All], 28, FALSE))</f>
        <v>--</v>
      </c>
      <c r="M676" s="11" t="str">
        <f>IF(D676="No", "Not discussed on USFS. ", _xlfn.CONCAT(A676, " (", VLOOKUP(A676, [1]!Table9[#All], 11, FALSE), "; Habitat description: ", C676, ") - Within 1-mi of a CNDDB/SCE/USFS occurrence record (", VLOOKUP(A676, [1]!Table9[#All], 27, FALSE), "). " ))</f>
        <v xml:space="preserve">Not discussed on USFS. </v>
      </c>
      <c r="N676" s="10" t="str">
        <f>IF(D676="No", "-- ", VLOOKUP(A676, [1]!Table9[#All], 29, FALSE))</f>
        <v xml:space="preserve">-- </v>
      </c>
      <c r="O676" s="10" t="str">
        <f>IF(D676="No", "--", VLOOKUP(A676, [1]!Table9[#All], 30, FALSE))</f>
        <v>--</v>
      </c>
      <c r="P676" s="7" t="str">
        <f>IF(D676="No", "Not discussed on USFS. ", IF(VLOOKUP(A676, [1]!Table9[#All], 31, FALSE)="--", "--",  _xlfn.CONCAT(A676, " (", VLOOKUP(A676, [1]!Table9[#All], 11, FALSE), "; Habitat description: ", C676, ") - Within 1-mi of a CNDDB/SCE/USFS occurrence record (", VLOOKUP(A676, [1]!Table9[#All], 31, FALSE), "). " )))</f>
        <v xml:space="preserve">Not discussed on USFS. </v>
      </c>
      <c r="Q676" s="6" t="str">
        <f>IF(D676="No", "Not discussed on USFS. ", IF(VLOOKUP(A676, [1]!Table9[#All], 31, FALSE)="--", "--",  VLOOKUP(A676, [1]!Table9[#All], 32, FALSE)))</f>
        <v xml:space="preserve">Not discussed on USFS. </v>
      </c>
      <c r="R676" s="6" t="str">
        <f>IF(D676="No", "Not discussed on USFS. ", IF(VLOOKUP(A676, [1]!Table9[#All], 31, FALSE)="--", "--", VLOOKUP(A676, [1]!Table9[#All], 33, FALSE)))</f>
        <v xml:space="preserve">Not discussed on USFS. </v>
      </c>
      <c r="S676" s="9" t="s">
        <v>2</v>
      </c>
      <c r="T676" s="8" t="s">
        <v>2</v>
      </c>
      <c r="U676" s="8" t="s">
        <v>2</v>
      </c>
      <c r="V676" s="7" t="s">
        <v>2</v>
      </c>
      <c r="W676" s="6" t="s">
        <v>2</v>
      </c>
      <c r="X676" s="6" t="s">
        <v>2</v>
      </c>
    </row>
    <row r="677" spans="1:24" ht="96" x14ac:dyDescent="0.2">
      <c r="A677" s="20" t="s">
        <v>1697</v>
      </c>
      <c r="B677" s="20" t="str">
        <f>VLOOKUP(A677, [1]!Table9[#All], 2, FALSE)</f>
        <v>Ammodramus savannarum</v>
      </c>
      <c r="C677" s="18" t="str">
        <f>VLOOKUP(A677, [1]!Table9[#All], 13, FALSE)</f>
        <v>grasslands, prairies, hayfields, and open pastures with little to no scrub cover and often with some bare ground</v>
      </c>
      <c r="D677" s="17" t="str">
        <f>IF(ISNUMBER(SEARCH("1",VLOOKUP(A677, [1]!Table9[#All], 4, FALSE))), "Yes", "No")</f>
        <v>No</v>
      </c>
      <c r="E677" s="16" t="str">
        <f>VLOOKUP(A677, [1]!Table9[#All], 3, FALSE)</f>
        <v>Bird</v>
      </c>
      <c r="F677" s="15" t="str">
        <f>VLOOKUP(A677, [1]!Table9[#All], 26, FALSE)</f>
        <v>Formula</v>
      </c>
      <c r="G677" s="15" t="str">
        <f>IF(D677="No", "--",VLOOKUP(A677, [1]!Table9[#All], 25, FALSE))</f>
        <v>--</v>
      </c>
      <c r="H677" s="14" t="str">
        <f>IF(D677="No", "Not discussed on USFS. ", VLOOKUP(A677, [1]!Table9[#All], 24, FALSE))</f>
        <v xml:space="preserve">Not discussed on USFS. </v>
      </c>
      <c r="I677" s="14" t="str">
        <f>IF(NOT(ISBLANK(#REF!)),  "Pre-activity Survey Required", "")</f>
        <v>Pre-activity Survey Required</v>
      </c>
      <c r="J677" s="13" t="str">
        <f>IF(D677="No", "Not discussed on USFS. ", _xlfn.CONCAT(A677, " (", VLOOKUP(A677, [1]!Table9[#All], 11, FALSE), "; Habitat description: ", C677, ") - Within 1-mi of a CNDDB/SCE/USFS occurrence record (", VLOOKUP(A677, [1]!Table9[#All], 34, FALSE), "). " ))</f>
        <v xml:space="preserve">Not discussed on USFS. </v>
      </c>
      <c r="K677" s="10" t="str">
        <f>IF(D677="No", "-- ", VLOOKUP(A677, [1]!Table9[#All], 35, FALSE))</f>
        <v xml:space="preserve">-- </v>
      </c>
      <c r="L677" s="12" t="str">
        <f>IF(D677="No", "--", VLOOKUP(A677, [1]!Table9[#All], 28, FALSE))</f>
        <v>--</v>
      </c>
      <c r="M677" s="11" t="str">
        <f>IF(D677="No", "Not discussed on USFS. ", _xlfn.CONCAT(A677, " (", VLOOKUP(A677, [1]!Table9[#All], 11, FALSE), "; Habitat description: ", C677, ") - Within 1-mi of a CNDDB/SCE/USFS occurrence record (", VLOOKUP(A677, [1]!Table9[#All], 27, FALSE), "). " ))</f>
        <v xml:space="preserve">Not discussed on USFS. </v>
      </c>
      <c r="N677" s="10" t="str">
        <f>IF(D677="No", "-- ", VLOOKUP(A677, [1]!Table9[#All], 29, FALSE))</f>
        <v xml:space="preserve">-- </v>
      </c>
      <c r="O677" s="10" t="str">
        <f>IF(D677="No", "--", VLOOKUP(A677, [1]!Table9[#All], 30, FALSE))</f>
        <v>--</v>
      </c>
      <c r="P677" s="7" t="str">
        <f>IF(D677="No", "Not discussed on USFS. ", IF(VLOOKUP(A677, [1]!Table9[#All], 31, FALSE)="--", "--",  _xlfn.CONCAT(A677, " (", VLOOKUP(A677, [1]!Table9[#All], 11, FALSE), "; Habitat description: ", C677, ") - Within 1-mi of a CNDDB/SCE/USFS occurrence record (", VLOOKUP(A677, [1]!Table9[#All], 31, FALSE), "). " )))</f>
        <v xml:space="preserve">Not discussed on USFS. </v>
      </c>
      <c r="Q677" s="6" t="str">
        <f>IF(D677="No", "Not discussed on USFS. ", IF(VLOOKUP(A677, [1]!Table9[#All], 31, FALSE)="--", "--",  VLOOKUP(A677, [1]!Table9[#All], 32, FALSE)))</f>
        <v xml:space="preserve">Not discussed on USFS. </v>
      </c>
      <c r="R677" s="6" t="str">
        <f>IF(D677="No", "Not discussed on USFS. ", IF(VLOOKUP(A677, [1]!Table9[#All], 31, FALSE)="--", "--", VLOOKUP(A677, [1]!Table9[#All], 33, FALSE)))</f>
        <v xml:space="preserve">Not discussed on USFS. </v>
      </c>
      <c r="S677" s="9" t="s">
        <v>2</v>
      </c>
      <c r="T677" s="8" t="s">
        <v>2</v>
      </c>
      <c r="U677" s="8" t="s">
        <v>2</v>
      </c>
      <c r="V677" s="7" t="s">
        <v>2</v>
      </c>
      <c r="W677" s="6" t="s">
        <v>2</v>
      </c>
      <c r="X677" s="6" t="s">
        <v>2</v>
      </c>
    </row>
    <row r="678" spans="1:24" ht="48" x14ac:dyDescent="0.2">
      <c r="A678" s="20" t="s">
        <v>1696</v>
      </c>
      <c r="B678" s="20" t="str">
        <f>VLOOKUP(A678, [1]!Table9[#All], 2, FALSE)</f>
        <v>Astragalus sabulonum</v>
      </c>
      <c r="C678" s="18" t="str">
        <f>VLOOKUP(A678, [1]!Table9[#All], 13, FALSE)</f>
        <v>sand, gravel</v>
      </c>
      <c r="D678" s="17" t="str">
        <f>IF(ISNUMBER(SEARCH("1",VLOOKUP(A678, [1]!Table9[#All], 4, FALSE))), "Yes", "No")</f>
        <v>No</v>
      </c>
      <c r="E678" s="16" t="str">
        <f>VLOOKUP(A678, [1]!Table9[#All], 3, FALSE)</f>
        <v>Plant</v>
      </c>
      <c r="F678" s="15" t="str">
        <f>VLOOKUP(A678, [1]!Table9[#All], 26, FALSE)</f>
        <v>Formula</v>
      </c>
      <c r="G678" s="15" t="str">
        <f>IF(D678="No", "--",VLOOKUP(A678, [1]!Table9[#All], 25, FALSE))</f>
        <v>--</v>
      </c>
      <c r="H678" s="14" t="str">
        <f>IF(D678="No", "Not discussed on USFS. ", VLOOKUP(A678, [1]!Table9[#All], 24, FALSE))</f>
        <v xml:space="preserve">Not discussed on USFS. </v>
      </c>
      <c r="I678" s="14" t="str">
        <f>IF(NOT(ISBLANK(#REF!)),  "Pre-activity Survey Required", "")</f>
        <v>Pre-activity Survey Required</v>
      </c>
      <c r="J678" s="13" t="str">
        <f>IF(D678="No", "Not discussed on USFS. ", _xlfn.CONCAT(A678, " (", VLOOKUP(A678, [1]!Table9[#All], 11, FALSE), "; Habitat description: ", C678, ") - Within 1-mi of a CNDDB/SCE/USFS occurrence record (", VLOOKUP(A678, [1]!Table9[#All], 34, FALSE), "). " ))</f>
        <v xml:space="preserve">Not discussed on USFS. </v>
      </c>
      <c r="K678" s="10" t="str">
        <f>IF(D678="No", "-- ", VLOOKUP(A678, [1]!Table9[#All], 35, FALSE))</f>
        <v xml:space="preserve">-- </v>
      </c>
      <c r="L678" s="12" t="str">
        <f>IF(D678="No", "--", VLOOKUP(A678, [1]!Table9[#All], 28, FALSE))</f>
        <v>--</v>
      </c>
      <c r="M678" s="11" t="str">
        <f>IF(D678="No", "Not discussed on USFS. ", _xlfn.CONCAT(A678, " (", VLOOKUP(A678, [1]!Table9[#All], 11, FALSE), "; Habitat description: ", C678, ") - Within 1-mi of a CNDDB/SCE/USFS occurrence record (", VLOOKUP(A678, [1]!Table9[#All], 27, FALSE), "). " ))</f>
        <v xml:space="preserve">Not discussed on USFS. </v>
      </c>
      <c r="N678" s="10" t="str">
        <f>IF(D678="No", "-- ", VLOOKUP(A678, [1]!Table9[#All], 29, FALSE))</f>
        <v xml:space="preserve">-- </v>
      </c>
      <c r="O678" s="10" t="str">
        <f>IF(D678="No", "--", VLOOKUP(A678, [1]!Table9[#All], 30, FALSE))</f>
        <v>--</v>
      </c>
      <c r="P678" s="7" t="str">
        <f>IF(D678="No", "Not discussed on USFS. ", IF(VLOOKUP(A678, [1]!Table9[#All], 31, FALSE)="--", "--",  _xlfn.CONCAT(A678, " (", VLOOKUP(A678, [1]!Table9[#All], 11, FALSE), "; Habitat description: ", C678, ") - Within 1-mi of a CNDDB/SCE/USFS occurrence record (", VLOOKUP(A678, [1]!Table9[#All], 31, FALSE), "). " )))</f>
        <v xml:space="preserve">Not discussed on USFS. </v>
      </c>
      <c r="Q678" s="6" t="str">
        <f>IF(D678="No", "Not discussed on USFS. ", IF(VLOOKUP(A678, [1]!Table9[#All], 31, FALSE)="--", "--",  VLOOKUP(A678, [1]!Table9[#All], 32, FALSE)))</f>
        <v xml:space="preserve">Not discussed on USFS. </v>
      </c>
      <c r="R678" s="6" t="str">
        <f>IF(D678="No", "Not discussed on USFS. ", IF(VLOOKUP(A678, [1]!Table9[#All], 31, FALSE)="--", "--", VLOOKUP(A678, [1]!Table9[#All], 33, FALSE)))</f>
        <v xml:space="preserve">Not discussed on USFS. </v>
      </c>
      <c r="S678" s="9" t="s">
        <v>2</v>
      </c>
      <c r="T678" s="8" t="s">
        <v>2</v>
      </c>
      <c r="U678" s="8" t="s">
        <v>2</v>
      </c>
      <c r="V678" s="7" t="s">
        <v>2</v>
      </c>
      <c r="W678" s="6" t="s">
        <v>2</v>
      </c>
      <c r="X678" s="6" t="s">
        <v>2</v>
      </c>
    </row>
    <row r="679" spans="1:24" ht="80" x14ac:dyDescent="0.2">
      <c r="A679" s="20" t="s">
        <v>1695</v>
      </c>
      <c r="B679" s="20" t="str">
        <f>VLOOKUP(A679, [1]!Table9[#All], 2, FALSE)</f>
        <v>Viola pinetorum ssp. grisea</v>
      </c>
      <c r="C679" s="18" t="str">
        <f>VLOOKUP(A679, [1]!Table9[#All], 13, FALSE)</f>
        <v>meadows and seeps, subalpine coniferous forest, upper montane coniferous forest</v>
      </c>
      <c r="D679" s="17" t="str">
        <f>IF(ISNUMBER(SEARCH("1",VLOOKUP(A679, [1]!Table9[#All], 4, FALSE))), "Yes", "No")</f>
        <v>No</v>
      </c>
      <c r="E679" s="16" t="str">
        <f>VLOOKUP(A679, [1]!Table9[#All], 3, FALSE)</f>
        <v>Plant</v>
      </c>
      <c r="F679" s="15" t="str">
        <f>VLOOKUP(A679, [1]!Table9[#All], 26, FALSE)</f>
        <v>Formula</v>
      </c>
      <c r="G679" s="15" t="str">
        <f>IF(D679="No", "--",VLOOKUP(A679, [1]!Table9[#All], 25, FALSE))</f>
        <v>--</v>
      </c>
      <c r="H679" s="14" t="str">
        <f>IF(D679="No", "Not discussed on USFS. ", VLOOKUP(A679, [1]!Table9[#All], 24, FALSE))</f>
        <v xml:space="preserve">Not discussed on USFS. </v>
      </c>
      <c r="I679" s="14" t="str">
        <f>IF(NOT(ISBLANK(#REF!)),  "Pre-activity Survey Required", "")</f>
        <v>Pre-activity Survey Required</v>
      </c>
      <c r="J679" s="13" t="str">
        <f>IF(D679="No", "Not discussed on USFS. ", _xlfn.CONCAT(A679, " (", VLOOKUP(A679, [1]!Table9[#All], 11, FALSE), "; Habitat description: ", C679, ") - Within 1-mi of a CNDDB/SCE/USFS occurrence record (", VLOOKUP(A679, [1]!Table9[#All], 34, FALSE), "). " ))</f>
        <v xml:space="preserve">Not discussed on USFS. </v>
      </c>
      <c r="K679" s="10" t="str">
        <f>IF(D679="No", "-- ", VLOOKUP(A679, [1]!Table9[#All], 35, FALSE))</f>
        <v xml:space="preserve">-- </v>
      </c>
      <c r="L679" s="12" t="str">
        <f>IF(D679="No", "--", VLOOKUP(A679, [1]!Table9[#All], 28, FALSE))</f>
        <v>--</v>
      </c>
      <c r="M679" s="11" t="str">
        <f>IF(D679="No", "Not discussed on USFS. ", _xlfn.CONCAT(A679, " (", VLOOKUP(A679, [1]!Table9[#All], 11, FALSE), "; Habitat description: ", C679, ") - Within 1-mi of a CNDDB/SCE/USFS occurrence record (", VLOOKUP(A679, [1]!Table9[#All], 27, FALSE), "). " ))</f>
        <v xml:space="preserve">Not discussed on USFS. </v>
      </c>
      <c r="N679" s="10" t="str">
        <f>IF(D679="No", "-- ", VLOOKUP(A679, [1]!Table9[#All], 29, FALSE))</f>
        <v xml:space="preserve">-- </v>
      </c>
      <c r="O679" s="10" t="str">
        <f>IF(D679="No", "--", VLOOKUP(A679, [1]!Table9[#All], 30, FALSE))</f>
        <v>--</v>
      </c>
      <c r="P679" s="7" t="str">
        <f>IF(D679="No", "Not discussed on USFS. ", IF(VLOOKUP(A679, [1]!Table9[#All], 31, FALSE)="--", "--",  _xlfn.CONCAT(A679, " (", VLOOKUP(A679, [1]!Table9[#All], 11, FALSE), "; Habitat description: ", C679, ") - Within 1-mi of a CNDDB/SCE/USFS occurrence record (", VLOOKUP(A679, [1]!Table9[#All], 31, FALSE), "). " )))</f>
        <v xml:space="preserve">Not discussed on USFS. </v>
      </c>
      <c r="Q679" s="6" t="str">
        <f>IF(D679="No", "Not discussed on USFS. ", IF(VLOOKUP(A679, [1]!Table9[#All], 31, FALSE)="--", "--",  VLOOKUP(A679, [1]!Table9[#All], 32, FALSE)))</f>
        <v xml:space="preserve">Not discussed on USFS. </v>
      </c>
      <c r="R679" s="6" t="str">
        <f>IF(D679="No", "Not discussed on USFS. ", IF(VLOOKUP(A679, [1]!Table9[#All], 31, FALSE)="--", "--", VLOOKUP(A679, [1]!Table9[#All], 33, FALSE)))</f>
        <v xml:space="preserve">Not discussed on USFS. </v>
      </c>
      <c r="S679" s="9" t="s">
        <v>2</v>
      </c>
      <c r="T679" s="8" t="s">
        <v>2</v>
      </c>
      <c r="U679" s="8" t="s">
        <v>2</v>
      </c>
      <c r="V679" s="7" t="s">
        <v>2</v>
      </c>
      <c r="W679" s="6" t="s">
        <v>2</v>
      </c>
      <c r="X679" s="6" t="s">
        <v>2</v>
      </c>
    </row>
    <row r="680" spans="1:24" ht="75" x14ac:dyDescent="0.2">
      <c r="A680" s="20" t="s">
        <v>1694</v>
      </c>
      <c r="B680" s="20" t="str">
        <f>VLOOKUP(A680, [1]!Table9[#All], 2, FALSE)</f>
        <v>vireo vicinior</v>
      </c>
      <c r="C680" s="18" t="str">
        <f>VLOOKUP(A680, [1]!Table9[#All], 13, FALSE)</f>
        <v>pinyon-juniper woodland, mesquite scrub, oak scrub, and chaparral, mesas</v>
      </c>
      <c r="D680" s="17" t="str">
        <f>IF(ISNUMBER(SEARCH("1",VLOOKUP(A680, [1]!Table9[#All], 4, FALSE))), "Yes", "No")</f>
        <v>Yes</v>
      </c>
      <c r="E680" s="16" t="str">
        <f>VLOOKUP(A680, [1]!Table9[#All], 3, FALSE)</f>
        <v>Bird</v>
      </c>
      <c r="F680" s="15" t="str">
        <f>VLOOKUP(A680, [1]!Table9[#All], 26, FALSE)</f>
        <v>Formula</v>
      </c>
      <c r="G680" s="15" t="str">
        <f>IF(D680="No", "--",VLOOKUP(A680, [1]!Table9[#All], 25, FALSE))</f>
        <v>Work area</v>
      </c>
      <c r="H680" s="14" t="str">
        <f>IF(D680="No", "Not discussed on USFS. ", VLOOKUP(A680, [1]!Table9[#All], 24, FALSE))</f>
        <v>--</v>
      </c>
      <c r="I680" s="14" t="str">
        <f>IF(NOT(ISBLANK(#REF!)),  "Pre-activity Survey Required", "")</f>
        <v>Pre-activity Survey Required</v>
      </c>
      <c r="J680" s="13" t="str">
        <f>IF(D680="No", "Not discussed on USFS. ", _xlfn.CONCAT(A680, " (", VLOOKUP(A680, [1]!Table9[#All], 11, FALSE), "; Habitat description: ", C680, ") - Within 1-mi of a CNDDB/SCE/USFS occurrence record (", VLOOKUP(A680, [1]!Table9[#All], 34, FALSE), "). " ))</f>
        <v xml:space="preserve">Gray vireo (CDFW SSC; FSS; BLM:S; Habitat description: pinyon-juniper woodland, mesquite scrub, oak scrub, and chaparral, mesas) - Within 1-mi of a CNDDB/SCE/USFS occurrence record (unsuitable habitat). </v>
      </c>
      <c r="K680" s="10" t="str">
        <f>IF(D680="No", "-- ", VLOOKUP(A680, [1]!Table9[#All], 35, FALSE))</f>
        <v>Standard OMP BMPs.</v>
      </c>
      <c r="L680" s="12" t="str">
        <f>IF(D680="No", "--", VLOOKUP(A680, [1]!Table9[#All], 28, FALSE))</f>
        <v>IIB</v>
      </c>
      <c r="M680" s="11" t="str">
        <f>IF(D680="No", "Not discussed on USFS. ", _xlfn.CONCAT(A680, " (", VLOOKUP(A680, [1]!Table9[#All], 11, FALSE), "; Habitat description: ", C680, ") - Within 1-mi of a CNDDB/SCE/USFS occurrence record (", VLOOKUP(A680, [1]!Table9[#All], 27, FALSE), "). " ))</f>
        <v xml:space="preserve">Gray vireo (CDFW SSC; FSS; BLM:S; Habitat description: pinyon-juniper woodland, mesquite scrub, oak scrub, and chaparral, mesas) - Within 1-mi of a CNDDB/SCE/USFS occurrence record (habitat present). </v>
      </c>
      <c r="N680" s="10" t="str">
        <f>IF(D680="No", "-- ", VLOOKUP(A680, [1]!Table9[#All], 29, FALSE))</f>
        <v xml:space="preserve">Nest Survey; </v>
      </c>
      <c r="O680" s="10" t="str">
        <f>IF(D680="No", "--", VLOOKUP(A680, [1]!Table9[#All], 30, FALSE))</f>
        <v xml:space="preserve">Nest Survey: A nest survey is required for activities scheduled between February 1 and August 31. </v>
      </c>
      <c r="P680" s="7" t="str">
        <f>IF(D680="No", "Not discussed on USFS. ", IF(VLOOKUP(A680, [1]!Table9[#All], 31, FALSE)="--", "--",  _xlfn.CONCAT(A680, " (", VLOOKUP(A680, [1]!Table9[#All], 11, FALSE), "; Habitat description: ", C680, ") - Within 1-mi of a CNDDB/SCE/USFS occurrence record (", VLOOKUP(A680, [1]!Table9[#All], 31, FALSE), "). " )))</f>
        <v>--</v>
      </c>
      <c r="Q680" s="6" t="str">
        <f>IF(D680="No", "Not discussed on USFS. ", IF(VLOOKUP(A680, [1]!Table9[#All], 31, FALSE)="--", "--",  VLOOKUP(A680, [1]!Table9[#All], 32, FALSE)))</f>
        <v>--</v>
      </c>
      <c r="R680" s="6" t="str">
        <f>IF(D680="No", "Not discussed on USFS. ", IF(VLOOKUP(A680, [1]!Table9[#All], 31, FALSE)="--", "--", VLOOKUP(A680, [1]!Table9[#All], 33, FALSE)))</f>
        <v>--</v>
      </c>
      <c r="S680" s="9" t="s">
        <v>2</v>
      </c>
      <c r="T680" s="8" t="s">
        <v>2</v>
      </c>
      <c r="U680" s="8" t="s">
        <v>2</v>
      </c>
      <c r="V680" s="7" t="s">
        <v>2</v>
      </c>
      <c r="W680" s="6" t="s">
        <v>2</v>
      </c>
      <c r="X680" s="6" t="s">
        <v>2</v>
      </c>
    </row>
    <row r="681" spans="1:24" ht="80" x14ac:dyDescent="0.2">
      <c r="A681" s="20" t="s">
        <v>1693</v>
      </c>
      <c r="B681" s="20" t="str">
        <f>VLOOKUP(A681, [1]!Table9[#All], 2, FALSE)</f>
        <v>Canis lupus</v>
      </c>
      <c r="C681" s="18" t="str">
        <f>VLOOKUP(A681, [1]!Table9[#All], 13, FALSE)</f>
        <v>temperate forests, mountains, arctic tundra, forest, prairie, and arid landscapes</v>
      </c>
      <c r="D681" s="17" t="str">
        <f>IF(ISNUMBER(SEARCH("1",VLOOKUP(A681, [1]!Table9[#All], 4, FALSE))), "Yes", "No")</f>
        <v>Yes</v>
      </c>
      <c r="E681" s="16" t="str">
        <f>VLOOKUP(A681, [1]!Table9[#All], 3, FALSE)</f>
        <v>Mammal</v>
      </c>
      <c r="F681" s="15" t="str">
        <f>VLOOKUP(A681, [1]!Table9[#All], 26, FALSE)</f>
        <v>Formula</v>
      </c>
      <c r="G681" s="15" t="str">
        <f>IF(D681="No", "--",VLOOKUP(A681, [1]!Table9[#All], 25, FALSE))</f>
        <v>--</v>
      </c>
      <c r="H681" s="14" t="str">
        <f>IF(D681="No", "Not discussed on USFS. ", VLOOKUP(A681, [1]!Table9[#All], 24, FALSE))</f>
        <v>Notify SME if found on USFS</v>
      </c>
      <c r="I681" s="14" t="str">
        <f>IF(NOT(ISBLANK(#REF!)),  "Pre-activity Survey Required", "")</f>
        <v>Pre-activity Survey Required</v>
      </c>
      <c r="J681" s="13" t="str">
        <f>IF(D681="No", "Not discussed on USFS. ", _xlfn.CONCAT(A681, " (", VLOOKUP(A681, [1]!Table9[#All], 11, FALSE), "; Habitat description: ", C681, ") - Within 1-mi of a CNDDB/SCE/USFS occurrence record (", VLOOKUP(A681, [1]!Table9[#All], 34, FALSE), "). " ))</f>
        <v xml:space="preserve">gray wolf (FE; SE; Habitat description: temperate forests, mountains, arctic tundra, forest, prairie, and arid landscapes) - Within 1-mi of a CNDDB/SCE/USFS occurrence record (--). </v>
      </c>
      <c r="K681" s="10" t="str">
        <f>IF(D681="No", "-- ", VLOOKUP(A681, [1]!Table9[#All], 35, FALSE))</f>
        <v>--</v>
      </c>
      <c r="L681" s="12" t="str">
        <f>IF(D681="No", "--", VLOOKUP(A681, [1]!Table9[#All], 28, FALSE))</f>
        <v>--</v>
      </c>
      <c r="M681" s="11" t="str">
        <f>IF(D681="No", "Not discussed on USFS. ", _xlfn.CONCAT(A681, " (", VLOOKUP(A681, [1]!Table9[#All], 11, FALSE), "; Habitat description: ", C681, ") - Within 1-mi of a CNDDB/SCE/USFS occurrence record (", VLOOKUP(A681, [1]!Table9[#All], 27, FALSE), "). " ))</f>
        <v xml:space="preserve">gray wolf (FE; SE; Habitat description: temperate forests, mountains, arctic tundra, forest, prairie, and arid landscapes) - Within 1-mi of a CNDDB/SCE/USFS occurrence record (--). </v>
      </c>
      <c r="N681" s="10" t="str">
        <f>IF(D681="No", "-- ", VLOOKUP(A681, [1]!Table9[#All], 29, FALSE))</f>
        <v>Notify SME if found on USFS</v>
      </c>
      <c r="O681" s="10" t="str">
        <f>IF(D681="No", "--", VLOOKUP(A681, [1]!Table9[#All], 30, FALSE))</f>
        <v>Notify SME if found on USFS</v>
      </c>
      <c r="P681" s="7" t="str">
        <f>IF(D681="No", "Not discussed on USFS. ", IF(VLOOKUP(A681, [1]!Table9[#All], 31, FALSE)="--", "--",  _xlfn.CONCAT(A681, " (", VLOOKUP(A681, [1]!Table9[#All], 11, FALSE), "; Habitat description: ", C681, ") - Within 1-mi of a CNDDB/SCE/USFS occurrence record (", VLOOKUP(A681, [1]!Table9[#All], 31, FALSE), "). " )))</f>
        <v>--</v>
      </c>
      <c r="Q681" s="6" t="str">
        <f>IF(D681="No", "Not discussed on USFS. ", IF(VLOOKUP(A681, [1]!Table9[#All], 31, FALSE)="--", "--",  VLOOKUP(A681, [1]!Table9[#All], 32, FALSE)))</f>
        <v>--</v>
      </c>
      <c r="R681" s="6" t="str">
        <f>IF(D681="No", "Not discussed on USFS. ", IF(VLOOKUP(A681, [1]!Table9[#All], 31, FALSE)="--", "--", VLOOKUP(A681, [1]!Table9[#All], 33, FALSE)))</f>
        <v>--</v>
      </c>
      <c r="S681" s="9" t="s">
        <v>2</v>
      </c>
      <c r="T681" s="8" t="s">
        <v>2</v>
      </c>
      <c r="U681" s="8" t="s">
        <v>2</v>
      </c>
      <c r="V681" s="7" t="s">
        <v>2</v>
      </c>
      <c r="W681" s="6" t="s">
        <v>2</v>
      </c>
      <c r="X681" s="6" t="s">
        <v>2</v>
      </c>
    </row>
    <row r="682" spans="1:24" ht="48" x14ac:dyDescent="0.2">
      <c r="A682" s="20" t="s">
        <v>1692</v>
      </c>
      <c r="B682" s="20" t="str">
        <f>VLOOKUP(A682, [1]!Table9[#All], 2, FALSE)</f>
        <v>Junco hyemalis caniceps</v>
      </c>
      <c r="C682" s="18" t="str">
        <f>VLOOKUP(A682, [1]!Table9[#All], 13, FALSE)</f>
        <v>coniferous or mixed-coniferous forests</v>
      </c>
      <c r="D682" s="17" t="str">
        <f>IF(ISNUMBER(SEARCH("1",VLOOKUP(A682, [1]!Table9[#All], 4, FALSE))), "Yes", "No")</f>
        <v>No</v>
      </c>
      <c r="E682" s="16" t="str">
        <f>VLOOKUP(A682, [1]!Table9[#All], 3, FALSE)</f>
        <v>Bird</v>
      </c>
      <c r="F682" s="15" t="str">
        <f>VLOOKUP(A682, [1]!Table9[#All], 26, FALSE)</f>
        <v>Formula</v>
      </c>
      <c r="G682" s="15" t="str">
        <f>IF(D682="No", "--",VLOOKUP(A682, [1]!Table9[#All], 25, FALSE))</f>
        <v>--</v>
      </c>
      <c r="H682" s="14" t="str">
        <f>IF(D682="No", "Not discussed on USFS. ", VLOOKUP(A682, [1]!Table9[#All], 24, FALSE))</f>
        <v xml:space="preserve">Not discussed on USFS. </v>
      </c>
      <c r="I682" s="14" t="str">
        <f>IF(NOT(ISBLANK(#REF!)),  "Pre-activity Survey Required", "")</f>
        <v>Pre-activity Survey Required</v>
      </c>
      <c r="J682" s="13" t="str">
        <f>IF(D682="No", "Not discussed on USFS. ", _xlfn.CONCAT(A682, " (", VLOOKUP(A682, [1]!Table9[#All], 11, FALSE), "; Habitat description: ", C682, ") - Within 1-mi of a CNDDB/SCE/USFS occurrence record (", VLOOKUP(A682, [1]!Table9[#All], 34, FALSE), "). " ))</f>
        <v xml:space="preserve">Not discussed on USFS. </v>
      </c>
      <c r="K682" s="10" t="str">
        <f>IF(D682="No", "-- ", VLOOKUP(A682, [1]!Table9[#All], 35, FALSE))</f>
        <v xml:space="preserve">-- </v>
      </c>
      <c r="L682" s="12" t="str">
        <f>IF(D682="No", "--", VLOOKUP(A682, [1]!Table9[#All], 28, FALSE))</f>
        <v>--</v>
      </c>
      <c r="M682" s="11" t="str">
        <f>IF(D682="No", "Not discussed on USFS. ", _xlfn.CONCAT(A682, " (", VLOOKUP(A682, [1]!Table9[#All], 11, FALSE), "; Habitat description: ", C682, ") - Within 1-mi of a CNDDB/SCE/USFS occurrence record (", VLOOKUP(A682, [1]!Table9[#All], 27, FALSE), "). " ))</f>
        <v xml:space="preserve">Not discussed on USFS. </v>
      </c>
      <c r="N682" s="10" t="str">
        <f>IF(D682="No", "-- ", VLOOKUP(A682, [1]!Table9[#All], 29, FALSE))</f>
        <v xml:space="preserve">-- </v>
      </c>
      <c r="O682" s="10" t="str">
        <f>IF(D682="No", "--", VLOOKUP(A682, [1]!Table9[#All], 30, FALSE))</f>
        <v>--</v>
      </c>
      <c r="P682" s="7" t="str">
        <f>IF(D682="No", "Not discussed on USFS. ", IF(VLOOKUP(A682, [1]!Table9[#All], 31, FALSE)="--", "--",  _xlfn.CONCAT(A682, " (", VLOOKUP(A682, [1]!Table9[#All], 11, FALSE), "; Habitat description: ", C682, ") - Within 1-mi of a CNDDB/SCE/USFS occurrence record (", VLOOKUP(A682, [1]!Table9[#All], 31, FALSE), "). " )))</f>
        <v xml:space="preserve">Not discussed on USFS. </v>
      </c>
      <c r="Q682" s="6" t="str">
        <f>IF(D682="No", "Not discussed on USFS. ", IF(VLOOKUP(A682, [1]!Table9[#All], 31, FALSE)="--", "--",  VLOOKUP(A682, [1]!Table9[#All], 32, FALSE)))</f>
        <v xml:space="preserve">Not discussed on USFS. </v>
      </c>
      <c r="R682" s="6" t="str">
        <f>IF(D682="No", "Not discussed on USFS. ", IF(VLOOKUP(A682, [1]!Table9[#All], 31, FALSE)="--", "--", VLOOKUP(A682, [1]!Table9[#All], 33, FALSE)))</f>
        <v xml:space="preserve">Not discussed on USFS. </v>
      </c>
      <c r="S682" s="9" t="s">
        <v>2</v>
      </c>
      <c r="T682" s="8" t="s">
        <v>2</v>
      </c>
      <c r="U682" s="8" t="s">
        <v>2</v>
      </c>
      <c r="V682" s="7" t="s">
        <v>2</v>
      </c>
      <c r="W682" s="6" t="s">
        <v>2</v>
      </c>
      <c r="X682" s="6" t="s">
        <v>2</v>
      </c>
    </row>
    <row r="683" spans="1:24" ht="48" x14ac:dyDescent="0.2">
      <c r="A683" s="20" t="s">
        <v>1691</v>
      </c>
      <c r="B683" s="20" t="str">
        <f>VLOOKUP(A683, [1]!Table9[#All], 2, FALSE)</f>
        <v>Lomatium grayi</v>
      </c>
      <c r="C683" s="18" t="str">
        <f>VLOOKUP(A683, [1]!Table9[#All], 13, FALSE)</f>
        <v>rocky banks, slopes</v>
      </c>
      <c r="D683" s="17" t="str">
        <f>IF(ISNUMBER(SEARCH("1",VLOOKUP(A683, [1]!Table9[#All], 4, FALSE))), "Yes", "No")</f>
        <v>No</v>
      </c>
      <c r="E683" s="16" t="str">
        <f>VLOOKUP(A683, [1]!Table9[#All], 3, FALSE)</f>
        <v>Plant</v>
      </c>
      <c r="F683" s="15" t="str">
        <f>VLOOKUP(A683, [1]!Table9[#All], 26, FALSE)</f>
        <v>Formula</v>
      </c>
      <c r="G683" s="15" t="str">
        <f>IF(D683="No", "--",VLOOKUP(A683, [1]!Table9[#All], 25, FALSE))</f>
        <v>--</v>
      </c>
      <c r="H683" s="14" t="str">
        <f>IF(D683="No", "Not discussed on USFS. ", VLOOKUP(A683, [1]!Table9[#All], 24, FALSE))</f>
        <v xml:space="preserve">Not discussed on USFS. </v>
      </c>
      <c r="I683" s="14" t="str">
        <f>IF(NOT(ISBLANK(#REF!)),  "Pre-activity Survey Required", "")</f>
        <v>Pre-activity Survey Required</v>
      </c>
      <c r="J683" s="13" t="str">
        <f>IF(D683="No", "Not discussed on USFS. ", _xlfn.CONCAT(A683, " (", VLOOKUP(A683, [1]!Table9[#All], 11, FALSE), "; Habitat description: ", C683, ") - Within 1-mi of a CNDDB/SCE/USFS occurrence record (", VLOOKUP(A683, [1]!Table9[#All], 34, FALSE), "). " ))</f>
        <v xml:space="preserve">Not discussed on USFS. </v>
      </c>
      <c r="K683" s="10" t="str">
        <f>IF(D683="No", "-- ", VLOOKUP(A683, [1]!Table9[#All], 35, FALSE))</f>
        <v xml:space="preserve">-- </v>
      </c>
      <c r="L683" s="12" t="str">
        <f>IF(D683="No", "--", VLOOKUP(A683, [1]!Table9[#All], 28, FALSE))</f>
        <v>--</v>
      </c>
      <c r="M683" s="11" t="str">
        <f>IF(D683="No", "Not discussed on USFS. ", _xlfn.CONCAT(A683, " (", VLOOKUP(A683, [1]!Table9[#All], 11, FALSE), "; Habitat description: ", C683, ") - Within 1-mi of a CNDDB/SCE/USFS occurrence record (", VLOOKUP(A683, [1]!Table9[#All], 27, FALSE), "). " ))</f>
        <v xml:space="preserve">Not discussed on USFS. </v>
      </c>
      <c r="N683" s="10" t="str">
        <f>IF(D683="No", "-- ", VLOOKUP(A683, [1]!Table9[#All], 29, FALSE))</f>
        <v xml:space="preserve">-- </v>
      </c>
      <c r="O683" s="10" t="str">
        <f>IF(D683="No", "--", VLOOKUP(A683, [1]!Table9[#All], 30, FALSE))</f>
        <v>--</v>
      </c>
      <c r="P683" s="7" t="str">
        <f>IF(D683="No", "Not discussed on USFS. ", IF(VLOOKUP(A683, [1]!Table9[#All], 31, FALSE)="--", "--",  _xlfn.CONCAT(A683, " (", VLOOKUP(A683, [1]!Table9[#All], 11, FALSE), "; Habitat description: ", C683, ") - Within 1-mi of a CNDDB/SCE/USFS occurrence record (", VLOOKUP(A683, [1]!Table9[#All], 31, FALSE), "). " )))</f>
        <v xml:space="preserve">Not discussed on USFS. </v>
      </c>
      <c r="Q683" s="6" t="str">
        <f>IF(D683="No", "Not discussed on USFS. ", IF(VLOOKUP(A683, [1]!Table9[#All], 31, FALSE)="--", "--",  VLOOKUP(A683, [1]!Table9[#All], 32, FALSE)))</f>
        <v xml:space="preserve">Not discussed on USFS. </v>
      </c>
      <c r="R683" s="6" t="str">
        <f>IF(D683="No", "Not discussed on USFS. ", IF(VLOOKUP(A683, [1]!Table9[#All], 31, FALSE)="--", "--", VLOOKUP(A683, [1]!Table9[#All], 33, FALSE)))</f>
        <v xml:space="preserve">Not discussed on USFS. </v>
      </c>
      <c r="S683" s="9" t="s">
        <v>2</v>
      </c>
      <c r="T683" s="8" t="s">
        <v>2</v>
      </c>
      <c r="U683" s="8" t="s">
        <v>2</v>
      </c>
      <c r="V683" s="7" t="s">
        <v>2</v>
      </c>
      <c r="W683" s="6" t="s">
        <v>2</v>
      </c>
      <c r="X683" s="6" t="s">
        <v>2</v>
      </c>
    </row>
    <row r="684" spans="1:24" ht="48" x14ac:dyDescent="0.2">
      <c r="A684" s="20" t="s">
        <v>1690</v>
      </c>
      <c r="B684" s="20" t="str">
        <f>VLOOKUP(A684, [1]!Table9[#All], 2, FALSE)</f>
        <v>Claytonia umbellata</v>
      </c>
      <c r="C684" s="18" t="str">
        <f>VLOOKUP(A684, [1]!Table9[#All], 13, FALSE)</f>
        <v>talus slopes, stony flats, rock crevices</v>
      </c>
      <c r="D684" s="17" t="str">
        <f>IF(ISNUMBER(SEARCH("1",VLOOKUP(A684, [1]!Table9[#All], 4, FALSE))), "Yes", "No")</f>
        <v>No</v>
      </c>
      <c r="E684" s="16" t="str">
        <f>VLOOKUP(A684, [1]!Table9[#All], 3, FALSE)</f>
        <v>Plant</v>
      </c>
      <c r="F684" s="15" t="str">
        <f>VLOOKUP(A684, [1]!Table9[#All], 26, FALSE)</f>
        <v>Formula</v>
      </c>
      <c r="G684" s="15" t="str">
        <f>IF(D684="No", "--",VLOOKUP(A684, [1]!Table9[#All], 25, FALSE))</f>
        <v>--</v>
      </c>
      <c r="H684" s="14" t="str">
        <f>IF(D684="No", "Not discussed on USFS. ", VLOOKUP(A684, [1]!Table9[#All], 24, FALSE))</f>
        <v xml:space="preserve">Not discussed on USFS. </v>
      </c>
      <c r="I684" s="14" t="str">
        <f>IF(NOT(ISBLANK(#REF!)),  "Pre-activity Survey Required", "")</f>
        <v>Pre-activity Survey Required</v>
      </c>
      <c r="J684" s="13" t="str">
        <f>IF(D684="No", "Not discussed on USFS. ", _xlfn.CONCAT(A684, " (", VLOOKUP(A684, [1]!Table9[#All], 11, FALSE), "; Habitat description: ", C684, ") - Within 1-mi of a CNDDB/SCE/USFS occurrence record (", VLOOKUP(A684, [1]!Table9[#All], 34, FALSE), "). " ))</f>
        <v xml:space="preserve">Not discussed on USFS. </v>
      </c>
      <c r="K684" s="10" t="str">
        <f>IF(D684="No", "-- ", VLOOKUP(A684, [1]!Table9[#All], 35, FALSE))</f>
        <v xml:space="preserve">-- </v>
      </c>
      <c r="L684" s="12" t="str">
        <f>IF(D684="No", "--", VLOOKUP(A684, [1]!Table9[#All], 28, FALSE))</f>
        <v>--</v>
      </c>
      <c r="M684" s="11" t="str">
        <f>IF(D684="No", "Not discussed on USFS. ", _xlfn.CONCAT(A684, " (", VLOOKUP(A684, [1]!Table9[#All], 11, FALSE), "; Habitat description: ", C684, ") - Within 1-mi of a CNDDB/SCE/USFS occurrence record (", VLOOKUP(A684, [1]!Table9[#All], 27, FALSE), "). " ))</f>
        <v xml:space="preserve">Not discussed on USFS. </v>
      </c>
      <c r="N684" s="10" t="str">
        <f>IF(D684="No", "-- ", VLOOKUP(A684, [1]!Table9[#All], 29, FALSE))</f>
        <v xml:space="preserve">-- </v>
      </c>
      <c r="O684" s="10" t="str">
        <f>IF(D684="No", "--", VLOOKUP(A684, [1]!Table9[#All], 30, FALSE))</f>
        <v>--</v>
      </c>
      <c r="P684" s="7" t="str">
        <f>IF(D684="No", "Not discussed on USFS. ", IF(VLOOKUP(A684, [1]!Table9[#All], 31, FALSE)="--", "--",  _xlfn.CONCAT(A684, " (", VLOOKUP(A684, [1]!Table9[#All], 11, FALSE), "; Habitat description: ", C684, ") - Within 1-mi of a CNDDB/SCE/USFS occurrence record (", VLOOKUP(A684, [1]!Table9[#All], 31, FALSE), "). " )))</f>
        <v xml:space="preserve">Not discussed on USFS. </v>
      </c>
      <c r="Q684" s="6" t="str">
        <f>IF(D684="No", "Not discussed on USFS. ", IF(VLOOKUP(A684, [1]!Table9[#All], 31, FALSE)="--", "--",  VLOOKUP(A684, [1]!Table9[#All], 32, FALSE)))</f>
        <v xml:space="preserve">Not discussed on USFS. </v>
      </c>
      <c r="R684" s="6" t="str">
        <f>IF(D684="No", "Not discussed on USFS. ", IF(VLOOKUP(A684, [1]!Table9[#All], 31, FALSE)="--", "--", VLOOKUP(A684, [1]!Table9[#All], 33, FALSE)))</f>
        <v xml:space="preserve">Not discussed on USFS. </v>
      </c>
      <c r="S684" s="9" t="s">
        <v>2</v>
      </c>
      <c r="T684" s="8" t="s">
        <v>2</v>
      </c>
      <c r="U684" s="8" t="s">
        <v>2</v>
      </c>
      <c r="V684" s="7" t="s">
        <v>2</v>
      </c>
      <c r="W684" s="6" t="s">
        <v>2</v>
      </c>
      <c r="X684" s="6" t="s">
        <v>2</v>
      </c>
    </row>
    <row r="685" spans="1:24" ht="48" x14ac:dyDescent="0.2">
      <c r="A685" s="20" t="s">
        <v>1689</v>
      </c>
      <c r="B685" s="20" t="str">
        <f>VLOOKUP(A685, [1]!Table9[#All], 2, FALSE)</f>
        <v>Downingia laeta</v>
      </c>
      <c r="C685" s="18" t="str">
        <f>VLOOKUP(A685, [1]!Table9[#All], 13, FALSE)</f>
        <v>ditches, ponds, streams, vernal pools</v>
      </c>
      <c r="D685" s="17" t="str">
        <f>IF(ISNUMBER(SEARCH("1",VLOOKUP(A685, [1]!Table9[#All], 4, FALSE))), "Yes", "No")</f>
        <v>No</v>
      </c>
      <c r="E685" s="16" t="str">
        <f>VLOOKUP(A685, [1]!Table9[#All], 3, FALSE)</f>
        <v>Plant</v>
      </c>
      <c r="F685" s="15" t="str">
        <f>VLOOKUP(A685, [1]!Table9[#All], 26, FALSE)</f>
        <v>Formula</v>
      </c>
      <c r="G685" s="15" t="str">
        <f>IF(D685="No", "--",VLOOKUP(A685, [1]!Table9[#All], 25, FALSE))</f>
        <v>--</v>
      </c>
      <c r="H685" s="14" t="str">
        <f>IF(D685="No", "Not discussed on USFS. ", VLOOKUP(A685, [1]!Table9[#All], 24, FALSE))</f>
        <v xml:space="preserve">Not discussed on USFS. </v>
      </c>
      <c r="I685" s="14" t="str">
        <f>IF(NOT(ISBLANK(#REF!)),  "Pre-activity Survey Required", "")</f>
        <v>Pre-activity Survey Required</v>
      </c>
      <c r="J685" s="13" t="str">
        <f>IF(D685="No", "Not discussed on USFS. ", _xlfn.CONCAT(A685, " (", VLOOKUP(A685, [1]!Table9[#All], 11, FALSE), "; Habitat description: ", C685, ") - Within 1-mi of a CNDDB/SCE/USFS occurrence record (", VLOOKUP(A685, [1]!Table9[#All], 34, FALSE), "). " ))</f>
        <v xml:space="preserve">Not discussed on USFS. </v>
      </c>
      <c r="K685" s="10" t="str">
        <f>IF(D685="No", "-- ", VLOOKUP(A685, [1]!Table9[#All], 35, FALSE))</f>
        <v xml:space="preserve">-- </v>
      </c>
      <c r="L685" s="12" t="str">
        <f>IF(D685="No", "--", VLOOKUP(A685, [1]!Table9[#All], 28, FALSE))</f>
        <v>--</v>
      </c>
      <c r="M685" s="11" t="str">
        <f>IF(D685="No", "Not discussed on USFS. ", _xlfn.CONCAT(A685, " (", VLOOKUP(A685, [1]!Table9[#All], 11, FALSE), "; Habitat description: ", C685, ") - Within 1-mi of a CNDDB/SCE/USFS occurrence record (", VLOOKUP(A685, [1]!Table9[#All], 27, FALSE), "). " ))</f>
        <v xml:space="preserve">Not discussed on USFS. </v>
      </c>
      <c r="N685" s="10" t="str">
        <f>IF(D685="No", "-- ", VLOOKUP(A685, [1]!Table9[#All], 29, FALSE))</f>
        <v xml:space="preserve">-- </v>
      </c>
      <c r="O685" s="10" t="str">
        <f>IF(D685="No", "--", VLOOKUP(A685, [1]!Table9[#All], 30, FALSE))</f>
        <v>--</v>
      </c>
      <c r="P685" s="7" t="str">
        <f>IF(D685="No", "Not discussed on USFS. ", IF(VLOOKUP(A685, [1]!Table9[#All], 31, FALSE)="--", "--",  _xlfn.CONCAT(A685, " (", VLOOKUP(A685, [1]!Table9[#All], 11, FALSE), "; Habitat description: ", C685, ") - Within 1-mi of a CNDDB/SCE/USFS occurrence record (", VLOOKUP(A685, [1]!Table9[#All], 31, FALSE), "). " )))</f>
        <v xml:space="preserve">Not discussed on USFS. </v>
      </c>
      <c r="Q685" s="6" t="str">
        <f>IF(D685="No", "Not discussed on USFS. ", IF(VLOOKUP(A685, [1]!Table9[#All], 31, FALSE)="--", "--",  VLOOKUP(A685, [1]!Table9[#All], 32, FALSE)))</f>
        <v xml:space="preserve">Not discussed on USFS. </v>
      </c>
      <c r="R685" s="6" t="str">
        <f>IF(D685="No", "Not discussed on USFS. ", IF(VLOOKUP(A685, [1]!Table9[#All], 31, FALSE)="--", "--", VLOOKUP(A685, [1]!Table9[#All], 33, FALSE)))</f>
        <v xml:space="preserve">Not discussed on USFS. </v>
      </c>
      <c r="S685" s="9" t="s">
        <v>2</v>
      </c>
      <c r="T685" s="8" t="s">
        <v>2</v>
      </c>
      <c r="U685" s="8" t="s">
        <v>2</v>
      </c>
      <c r="V685" s="7" t="s">
        <v>2</v>
      </c>
      <c r="W685" s="6" t="s">
        <v>2</v>
      </c>
      <c r="X685" s="6" t="s">
        <v>2</v>
      </c>
    </row>
    <row r="686" spans="1:24" ht="48" x14ac:dyDescent="0.2">
      <c r="A686" s="20" t="s">
        <v>1688</v>
      </c>
      <c r="B686" s="20" t="str">
        <f>VLOOKUP(A686, [1]!Table9[#All], 2, FALSE)</f>
        <v>Pedicularis centranthera</v>
      </c>
      <c r="C686" s="18" t="str">
        <f>VLOOKUP(A686, [1]!Table9[#All], 13, FALSE)</f>
        <v>scrub, alluvial fans</v>
      </c>
      <c r="D686" s="17" t="str">
        <f>IF(ISNUMBER(SEARCH("1",VLOOKUP(A686, [1]!Table9[#All], 4, FALSE))), "Yes", "No")</f>
        <v>No</v>
      </c>
      <c r="E686" s="16" t="str">
        <f>VLOOKUP(A686, [1]!Table9[#All], 3, FALSE)</f>
        <v>Plant</v>
      </c>
      <c r="F686" s="15" t="str">
        <f>VLOOKUP(A686, [1]!Table9[#All], 26, FALSE)</f>
        <v>Formula</v>
      </c>
      <c r="G686" s="15" t="str">
        <f>IF(D686="No", "--",VLOOKUP(A686, [1]!Table9[#All], 25, FALSE))</f>
        <v>--</v>
      </c>
      <c r="H686" s="14" t="str">
        <f>IF(D686="No", "Not discussed on USFS. ", VLOOKUP(A686, [1]!Table9[#All], 24, FALSE))</f>
        <v xml:space="preserve">Not discussed on USFS. </v>
      </c>
      <c r="I686" s="14" t="str">
        <f>IF(NOT(ISBLANK(#REF!)),  "Pre-activity Survey Required", "")</f>
        <v>Pre-activity Survey Required</v>
      </c>
      <c r="J686" s="13" t="str">
        <f>IF(D686="No", "Not discussed on USFS. ", _xlfn.CONCAT(A686, " (", VLOOKUP(A686, [1]!Table9[#All], 11, FALSE), "; Habitat description: ", C686, ") - Within 1-mi of a CNDDB/SCE/USFS occurrence record (", VLOOKUP(A686, [1]!Table9[#All], 34, FALSE), "). " ))</f>
        <v xml:space="preserve">Not discussed on USFS. </v>
      </c>
      <c r="K686" s="10" t="str">
        <f>IF(D686="No", "-- ", VLOOKUP(A686, [1]!Table9[#All], 35, FALSE))</f>
        <v xml:space="preserve">-- </v>
      </c>
      <c r="L686" s="12" t="str">
        <f>IF(D686="No", "--", VLOOKUP(A686, [1]!Table9[#All], 28, FALSE))</f>
        <v>--</v>
      </c>
      <c r="M686" s="11" t="str">
        <f>IF(D686="No", "Not discussed on USFS. ", _xlfn.CONCAT(A686, " (", VLOOKUP(A686, [1]!Table9[#All], 11, FALSE), "; Habitat description: ", C686, ") - Within 1-mi of a CNDDB/SCE/USFS occurrence record (", VLOOKUP(A686, [1]!Table9[#All], 27, FALSE), "). " ))</f>
        <v xml:space="preserve">Not discussed on USFS. </v>
      </c>
      <c r="N686" s="10" t="str">
        <f>IF(D686="No", "-- ", VLOOKUP(A686, [1]!Table9[#All], 29, FALSE))</f>
        <v xml:space="preserve">-- </v>
      </c>
      <c r="O686" s="10" t="str">
        <f>IF(D686="No", "--", VLOOKUP(A686, [1]!Table9[#All], 30, FALSE))</f>
        <v>--</v>
      </c>
      <c r="P686" s="7" t="str">
        <f>IF(D686="No", "Not discussed on USFS. ", IF(VLOOKUP(A686, [1]!Table9[#All], 31, FALSE)="--", "--",  _xlfn.CONCAT(A686, " (", VLOOKUP(A686, [1]!Table9[#All], 11, FALSE), "; Habitat description: ", C686, ") - Within 1-mi of a CNDDB/SCE/USFS occurrence record (", VLOOKUP(A686, [1]!Table9[#All], 31, FALSE), "). " )))</f>
        <v xml:space="preserve">Not discussed on USFS. </v>
      </c>
      <c r="Q686" s="6" t="str">
        <f>IF(D686="No", "Not discussed on USFS. ", IF(VLOOKUP(A686, [1]!Table9[#All], 31, FALSE)="--", "--",  VLOOKUP(A686, [1]!Table9[#All], 32, FALSE)))</f>
        <v xml:space="preserve">Not discussed on USFS. </v>
      </c>
      <c r="R686" s="6" t="str">
        <f>IF(D686="No", "Not discussed on USFS. ", IF(VLOOKUP(A686, [1]!Table9[#All], 31, FALSE)="--", "--", VLOOKUP(A686, [1]!Table9[#All], 33, FALSE)))</f>
        <v xml:space="preserve">Not discussed on USFS. </v>
      </c>
      <c r="S686" s="9" t="s">
        <v>2</v>
      </c>
      <c r="T686" s="8" t="s">
        <v>2</v>
      </c>
      <c r="U686" s="8" t="s">
        <v>2</v>
      </c>
      <c r="V686" s="7" t="s">
        <v>2</v>
      </c>
      <c r="W686" s="6" t="s">
        <v>2</v>
      </c>
      <c r="X686" s="6" t="s">
        <v>2</v>
      </c>
    </row>
    <row r="687" spans="1:24" ht="48" x14ac:dyDescent="0.2">
      <c r="A687" s="20" t="s">
        <v>1687</v>
      </c>
      <c r="B687" s="20" t="str">
        <f>VLOOKUP(A687, [1]!Table9[#All], 2, FALSE)</f>
        <v>Nemophila breviflora</v>
      </c>
      <c r="C687" s="18" t="str">
        <f>VLOOKUP(A687, [1]!Table9[#All], 13, FALSE)</f>
        <v>streambanks, meadows, thickets</v>
      </c>
      <c r="D687" s="17" t="str">
        <f>IF(ISNUMBER(SEARCH("1",VLOOKUP(A687, [1]!Table9[#All], 4, FALSE))), "Yes", "No")</f>
        <v>No</v>
      </c>
      <c r="E687" s="16" t="str">
        <f>VLOOKUP(A687, [1]!Table9[#All], 3, FALSE)</f>
        <v>Plant</v>
      </c>
      <c r="F687" s="15" t="str">
        <f>VLOOKUP(A687, [1]!Table9[#All], 26, FALSE)</f>
        <v>Formula</v>
      </c>
      <c r="G687" s="15" t="str">
        <f>IF(D687="No", "--",VLOOKUP(A687, [1]!Table9[#All], 25, FALSE))</f>
        <v>--</v>
      </c>
      <c r="H687" s="14" t="str">
        <f>IF(D687="No", "Not discussed on USFS. ", VLOOKUP(A687, [1]!Table9[#All], 24, FALSE))</f>
        <v xml:space="preserve">Not discussed on USFS. </v>
      </c>
      <c r="I687" s="14" t="str">
        <f>IF(NOT(ISBLANK(#REF!)),  "Pre-activity Survey Required", "")</f>
        <v>Pre-activity Survey Required</v>
      </c>
      <c r="J687" s="13" t="str">
        <f>IF(D687="No", "Not discussed on USFS. ", _xlfn.CONCAT(A687, " (", VLOOKUP(A687, [1]!Table9[#All], 11, FALSE), "; Habitat description: ", C687, ") - Within 1-mi of a CNDDB/SCE/USFS occurrence record (", VLOOKUP(A687, [1]!Table9[#All], 34, FALSE), "). " ))</f>
        <v xml:space="preserve">Not discussed on USFS. </v>
      </c>
      <c r="K687" s="10" t="str">
        <f>IF(D687="No", "-- ", VLOOKUP(A687, [1]!Table9[#All], 35, FALSE))</f>
        <v xml:space="preserve">-- </v>
      </c>
      <c r="L687" s="12" t="str">
        <f>IF(D687="No", "--", VLOOKUP(A687, [1]!Table9[#All], 28, FALSE))</f>
        <v>--</v>
      </c>
      <c r="M687" s="11" t="str">
        <f>IF(D687="No", "Not discussed on USFS. ", _xlfn.CONCAT(A687, " (", VLOOKUP(A687, [1]!Table9[#All], 11, FALSE), "; Habitat description: ", C687, ") - Within 1-mi of a CNDDB/SCE/USFS occurrence record (", VLOOKUP(A687, [1]!Table9[#All], 27, FALSE), "). " ))</f>
        <v xml:space="preserve">Not discussed on USFS. </v>
      </c>
      <c r="N687" s="10" t="str">
        <f>IF(D687="No", "-- ", VLOOKUP(A687, [1]!Table9[#All], 29, FALSE))</f>
        <v xml:space="preserve">-- </v>
      </c>
      <c r="O687" s="10" t="str">
        <f>IF(D687="No", "--", VLOOKUP(A687, [1]!Table9[#All], 30, FALSE))</f>
        <v>--</v>
      </c>
      <c r="P687" s="7" t="str">
        <f>IF(D687="No", "Not discussed on USFS. ", IF(VLOOKUP(A687, [1]!Table9[#All], 31, FALSE)="--", "--",  _xlfn.CONCAT(A687, " (", VLOOKUP(A687, [1]!Table9[#All], 11, FALSE), "; Habitat description: ", C687, ") - Within 1-mi of a CNDDB/SCE/USFS occurrence record (", VLOOKUP(A687, [1]!Table9[#All], 31, FALSE), "). " )))</f>
        <v xml:space="preserve">Not discussed on USFS. </v>
      </c>
      <c r="Q687" s="6" t="str">
        <f>IF(D687="No", "Not discussed on USFS. ", IF(VLOOKUP(A687, [1]!Table9[#All], 31, FALSE)="--", "--",  VLOOKUP(A687, [1]!Table9[#All], 32, FALSE)))</f>
        <v xml:space="preserve">Not discussed on USFS. </v>
      </c>
      <c r="R687" s="6" t="str">
        <f>IF(D687="No", "Not discussed on USFS. ", IF(VLOOKUP(A687, [1]!Table9[#All], 31, FALSE)="--", "--", VLOOKUP(A687, [1]!Table9[#All], 33, FALSE)))</f>
        <v xml:space="preserve">Not discussed on USFS. </v>
      </c>
      <c r="S687" s="9" t="s">
        <v>2</v>
      </c>
      <c r="T687" s="8" t="s">
        <v>2</v>
      </c>
      <c r="U687" s="8" t="s">
        <v>2</v>
      </c>
      <c r="V687" s="7" t="s">
        <v>2</v>
      </c>
      <c r="W687" s="6" t="s">
        <v>2</v>
      </c>
      <c r="X687" s="6" t="s">
        <v>2</v>
      </c>
    </row>
    <row r="688" spans="1:24" ht="156" x14ac:dyDescent="0.2">
      <c r="A688" s="20" t="s">
        <v>1686</v>
      </c>
      <c r="B688" s="20" t="str">
        <f>VLOOKUP(A688, [1]!Table9[#All], 2, FALSE)</f>
        <v>Allium atrorubens var. atrorubens</v>
      </c>
      <c r="C688" s="18" t="str">
        <f>VLOOKUP(A688, [1]!Table9[#All], 13, FALSE)</f>
        <v>rocky or sandy soil</v>
      </c>
      <c r="D688" s="17" t="str">
        <f>IF(ISNUMBER(SEARCH("1",VLOOKUP(A688, [1]!Table9[#All], 4, FALSE))), "Yes", "No")</f>
        <v>Yes</v>
      </c>
      <c r="E688" s="16" t="str">
        <f>VLOOKUP(A688, [1]!Table9[#All], 3, FALSE)</f>
        <v>Plant</v>
      </c>
      <c r="F688" s="15" t="str">
        <f>VLOOKUP(A688, [1]!Table9[#All], 26, FALSE)</f>
        <v>Formula</v>
      </c>
      <c r="G688" s="15" t="str">
        <f>IF(D688="No", "--",VLOOKUP(A688, [1]!Table9[#All], 25, FALSE))</f>
        <v>Work area</v>
      </c>
      <c r="H688" s="14" t="str">
        <f>IF(D688="No", "Not discussed on USFS. ", VLOOKUP(A688, [1]!Table9[#All], 24, FALSE))</f>
        <v>--</v>
      </c>
      <c r="I688" s="14" t="str">
        <f>IF(NOT(ISBLANK(#REF!)),  "Pre-activity Survey Required", "")</f>
        <v>Pre-activity Survey Required</v>
      </c>
      <c r="J688" s="13" t="str">
        <f>IF(D688="No", "Not discussed on USFS. ", _xlfn.CONCAT(A688, " (", VLOOKUP(A688, [1]!Table9[#All], 11, FALSE), "; Habitat description: ", C688, ") - Within 1-mi of a CNDDB/SCE/USFS occurrence record (", VLOOKUP(A688, [1]!Table9[#All], 34, FALSE), "). " ))</f>
        <v xml:space="preserve">Great Basin onion (INF:SCC; CRPR 2B.3, Blooming Period: May - Jun; Habitat description: rocky or sandy soil) - Within 1-mi of a CNDDB/SCE/USFS occurrence record (unsuitable habitat). </v>
      </c>
      <c r="K688" s="10" t="str">
        <f>IF(D688="No", "-- ", VLOOKUP(A688, [1]!Table9[#All], 35, FALSE))</f>
        <v>Standard OMP BMPs.</v>
      </c>
      <c r="L688" s="12" t="str">
        <f>IF(D688="No", "--", VLOOKUP(A688, [1]!Table9[#All], 28, FALSE))</f>
        <v>IIB</v>
      </c>
      <c r="M688" s="11" t="str">
        <f>IF(D688="No", "Not discussed on USFS. ", _xlfn.CONCAT(A688, " (", VLOOKUP(A688, [1]!Table9[#All], 11, FALSE), "; Habitat description: ", C688, ") - Within 1-mi of a CNDDB/SCE/USFS occurrence record (", VLOOKUP(A688, [1]!Table9[#All], 27, FALSE), "). " ))</f>
        <v xml:space="preserve">Great Basin onion (INF:SCC; CRPR 2B.3, Blooming Period: May - Jun; Habitat description: rocky or sandy soil) - Within 1-mi of a CNDDB/SCE/USFS occurrence record (habitat present). </v>
      </c>
      <c r="N688" s="10" t="str">
        <f>IF(D688="No", "-- ", VLOOKUP(A688, [1]!Table9[#All], 29, FALSE))</f>
        <v xml:space="preserve">BE BMP Plant-1(a)(c-d); 
General Measures and Standard OMP BMPs. </v>
      </c>
      <c r="O688" s="10" t="str">
        <f>IF(D688="No", "--", VLOOKUP(A688, [1]!Table9[#All], 30, FALSE))</f>
        <v xml:space="preserve">Pre-Activity Survey (Great Basin onion): A biological survey is required. 
FSS Plant Avoidance (Great Basin onion): If Great Basin onion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88" s="7" t="str">
        <f>IF(D688="No", "Not discussed on USFS. ", IF(VLOOKUP(A688, [1]!Table9[#All], 31, FALSE)="--", "--",  _xlfn.CONCAT(A688, " (", VLOOKUP(A688, [1]!Table9[#All], 11, FALSE), "; Habitat description: ", C688, ") - Within 1-mi of a CNDDB/SCE/USFS occurrence record (", VLOOKUP(A688, [1]!Table9[#All], 31, FALSE), "). " )))</f>
        <v>--</v>
      </c>
      <c r="Q688" s="6" t="str">
        <f>IF(D688="No", "Not discussed on USFS. ", IF(VLOOKUP(A688, [1]!Table9[#All], 31, FALSE)="--", "--",  VLOOKUP(A688, [1]!Table9[#All], 32, FALSE)))</f>
        <v>--</v>
      </c>
      <c r="R688" s="6" t="str">
        <f>IF(D688="No", "Not discussed on USFS. ", IF(VLOOKUP(A688, [1]!Table9[#All], 31, FALSE)="--", "--", VLOOKUP(A688, [1]!Table9[#All], 33, FALSE)))</f>
        <v>--</v>
      </c>
      <c r="S688" s="9" t="s">
        <v>2</v>
      </c>
      <c r="T688" s="8" t="s">
        <v>2</v>
      </c>
      <c r="U688" s="8" t="s">
        <v>2</v>
      </c>
      <c r="V688" s="7" t="s">
        <v>2</v>
      </c>
      <c r="W688" s="6" t="s">
        <v>2</v>
      </c>
      <c r="X688" s="6" t="s">
        <v>2</v>
      </c>
    </row>
    <row r="689" spans="1:24" ht="112" x14ac:dyDescent="0.2">
      <c r="A689" s="20" t="s">
        <v>1685</v>
      </c>
      <c r="B689" s="20" t="str">
        <f>VLOOKUP(A689, [1]!Table9[#All], 2, FALSE)</f>
        <v>Helisoma newberryi</v>
      </c>
      <c r="C689" s="18" t="str">
        <f>VLOOKUP(A689, [1]!Table9[#All], 13, FALSE)</f>
        <v>larger lakes, slow rivers, and springs with soft mud; prefers cold-water habitats and well-oxygenated substrates</v>
      </c>
      <c r="D689" s="17" t="str">
        <f>IF(ISNUMBER(SEARCH("1",VLOOKUP(A689, [1]!Table9[#All], 4, FALSE))), "Yes", "No")</f>
        <v>Yes</v>
      </c>
      <c r="E689" s="16" t="str">
        <f>VLOOKUP(A689, [1]!Table9[#All], 3, FALSE)</f>
        <v>Invertebrate</v>
      </c>
      <c r="F689" s="15" t="str">
        <f>VLOOKUP(A689, [1]!Table9[#All], 26, FALSE)</f>
        <v>Formula</v>
      </c>
      <c r="G689" s="15" t="str">
        <f>IF(D689="No", "--",VLOOKUP(A689, [1]!Table9[#All], 25, FALSE))</f>
        <v>Work area</v>
      </c>
      <c r="H689" s="14" t="str">
        <f>IF(D689="No", "Not discussed on USFS. ", VLOOKUP(A689, [1]!Table9[#All], 24, FALSE))</f>
        <v>--</v>
      </c>
      <c r="I689" s="14" t="str">
        <f>IF(NOT(ISBLANK(#REF!)),  "Pre-activity Survey Required", "")</f>
        <v>Pre-activity Survey Required</v>
      </c>
      <c r="J689" s="13" t="str">
        <f>IF(D689="No", "Not discussed on USFS. ", _xlfn.CONCAT(A689, " (", VLOOKUP(A689, [1]!Table9[#All], 11, FALSE), "; Habitat description: ", C689, ") - Within 1-mi of a CNDDB/SCE/USFS occurrence record (", VLOOKUP(A689, [1]!Table9[#All], 34, FALSE), "). " ))</f>
        <v xml:space="preserve">Great Basin rams-horn (FSS; Habitat description: larger lakes, slow rivers, and springs with soft mud; prefers cold-water habitats and well-oxygenated substrates) - Within 1-mi of a CNDDB/SCE/USFS occurrence record (unsuitable habitat). </v>
      </c>
      <c r="K689" s="10" t="str">
        <f>IF(D689="No", "-- ", VLOOKUP(A689, [1]!Table9[#All], 35, FALSE))</f>
        <v>Standard OMP BMPs.</v>
      </c>
      <c r="L689" s="12" t="str">
        <f>IF(D689="No", "--", VLOOKUP(A689, [1]!Table9[#All], 28, FALSE))</f>
        <v>IIB</v>
      </c>
      <c r="M689" s="11" t="str">
        <f>IF(D689="No", "Not discussed on USFS. ", _xlfn.CONCAT(A689, " (", VLOOKUP(A689, [1]!Table9[#All], 11, FALSE), "; Habitat description: ", C689, ") - Within 1-mi of a CNDDB/SCE/USFS occurrence record (", VLOOKUP(A689, [1]!Table9[#All], 27, FALSE), "). " ))</f>
        <v xml:space="preserve">Great Basin rams-horn (FSS; Habitat description: larger lakes, slow rivers, and springs with soft mud; prefers cold-water habitats and well-oxygenated substrates) - Within 1-mi of a CNDDB/SCE/USFS occurrence record (habitat present). </v>
      </c>
      <c r="N689" s="10" t="str">
        <f>IF(D689="No", "-- ", VLOOKUP(A689, [1]!Table9[#All], 29, FALSE))</f>
        <v xml:space="preserve">General Measures and Standard OMP BMPs. </v>
      </c>
      <c r="O689" s="10" t="str">
        <f>IF(D689="No", "--", VLOOKUP(A689, [1]!Table9[#All], 30, FALSE))</f>
        <v xml:space="preserve">General Measures and Standard OMP BMPs. </v>
      </c>
      <c r="P689" s="7" t="str">
        <f>IF(D689="No", "Not discussed on USFS. ", IF(VLOOKUP(A689, [1]!Table9[#All], 31, FALSE)="--", "--",  _xlfn.CONCAT(A689, " (", VLOOKUP(A689, [1]!Table9[#All], 11, FALSE), "; Habitat description: ", C689, ") - Within 1-mi of a CNDDB/SCE/USFS occurrence record (", VLOOKUP(A689, [1]!Table9[#All], 31, FALSE), "). " )))</f>
        <v>--</v>
      </c>
      <c r="Q689" s="6" t="str">
        <f>IF(D689="No", "Not discussed on USFS. ", IF(VLOOKUP(A689, [1]!Table9[#All], 31, FALSE)="--", "--",  VLOOKUP(A689, [1]!Table9[#All], 32, FALSE)))</f>
        <v>--</v>
      </c>
      <c r="R689" s="6" t="str">
        <f>IF(D689="No", "Not discussed on USFS. ", IF(VLOOKUP(A689, [1]!Table9[#All], 31, FALSE)="--", "--", VLOOKUP(A689, [1]!Table9[#All], 33, FALSE)))</f>
        <v>--</v>
      </c>
      <c r="S689" s="9" t="s">
        <v>2</v>
      </c>
      <c r="T689" s="8" t="s">
        <v>2</v>
      </c>
      <c r="U689" s="8" t="s">
        <v>2</v>
      </c>
      <c r="V689" s="7" t="s">
        <v>2</v>
      </c>
      <c r="W689" s="6" t="s">
        <v>2</v>
      </c>
      <c r="X689" s="6" t="s">
        <v>2</v>
      </c>
    </row>
    <row r="690" spans="1:24" ht="48" x14ac:dyDescent="0.2">
      <c r="A690" s="20" t="s">
        <v>1684</v>
      </c>
      <c r="B690" s="20" t="str">
        <f>VLOOKUP(A690, [1]!Table9[#All], 2, FALSE)</f>
        <v>Sanguisorba officinalis</v>
      </c>
      <c r="C690" s="18" t="str">
        <f>VLOOKUP(A690, [1]!Table9[#All], 13, FALSE)</f>
        <v>bogs, streams</v>
      </c>
      <c r="D690" s="17" t="str">
        <f>IF(ISNUMBER(SEARCH("1",VLOOKUP(A690, [1]!Table9[#All], 4, FALSE))), "Yes", "No")</f>
        <v>No</v>
      </c>
      <c r="E690" s="16" t="str">
        <f>VLOOKUP(A690, [1]!Table9[#All], 3, FALSE)</f>
        <v>Plant</v>
      </c>
      <c r="F690" s="15" t="str">
        <f>VLOOKUP(A690, [1]!Table9[#All], 26, FALSE)</f>
        <v>Formula</v>
      </c>
      <c r="G690" s="15" t="str">
        <f>IF(D690="No", "--",VLOOKUP(A690, [1]!Table9[#All], 25, FALSE))</f>
        <v>--</v>
      </c>
      <c r="H690" s="14" t="str">
        <f>IF(D690="No", "Not discussed on USFS. ", VLOOKUP(A690, [1]!Table9[#All], 24, FALSE))</f>
        <v xml:space="preserve">Not discussed on USFS. </v>
      </c>
      <c r="I690" s="14" t="str">
        <f>IF(NOT(ISBLANK(#REF!)),  "Pre-activity Survey Required", "")</f>
        <v>Pre-activity Survey Required</v>
      </c>
      <c r="J690" s="13" t="str">
        <f>IF(D690="No", "Not discussed on USFS. ", _xlfn.CONCAT(A690, " (", VLOOKUP(A690, [1]!Table9[#All], 11, FALSE), "; Habitat description: ", C690, ") - Within 1-mi of a CNDDB/SCE/USFS occurrence record (", VLOOKUP(A690, [1]!Table9[#All], 34, FALSE), "). " ))</f>
        <v xml:space="preserve">Not discussed on USFS. </v>
      </c>
      <c r="K690" s="10" t="str">
        <f>IF(D690="No", "-- ", VLOOKUP(A690, [1]!Table9[#All], 35, FALSE))</f>
        <v xml:space="preserve">-- </v>
      </c>
      <c r="L690" s="12" t="str">
        <f>IF(D690="No", "--", VLOOKUP(A690, [1]!Table9[#All], 28, FALSE))</f>
        <v>--</v>
      </c>
      <c r="M690" s="11" t="str">
        <f>IF(D690="No", "Not discussed on USFS. ", _xlfn.CONCAT(A690, " (", VLOOKUP(A690, [1]!Table9[#All], 11, FALSE), "; Habitat description: ", C690, ") - Within 1-mi of a CNDDB/SCE/USFS occurrence record (", VLOOKUP(A690, [1]!Table9[#All], 27, FALSE), "). " ))</f>
        <v xml:space="preserve">Not discussed on USFS. </v>
      </c>
      <c r="N690" s="10" t="str">
        <f>IF(D690="No", "-- ", VLOOKUP(A690, [1]!Table9[#All], 29, FALSE))</f>
        <v xml:space="preserve">-- </v>
      </c>
      <c r="O690" s="10" t="str">
        <f>IF(D690="No", "--", VLOOKUP(A690, [1]!Table9[#All], 30, FALSE))</f>
        <v>--</v>
      </c>
      <c r="P690" s="7" t="str">
        <f>IF(D690="No", "Not discussed on USFS. ", IF(VLOOKUP(A690, [1]!Table9[#All], 31, FALSE)="--", "--",  _xlfn.CONCAT(A690, " (", VLOOKUP(A690, [1]!Table9[#All], 11, FALSE), "; Habitat description: ", C690, ") - Within 1-mi of a CNDDB/SCE/USFS occurrence record (", VLOOKUP(A690, [1]!Table9[#All], 31, FALSE), "). " )))</f>
        <v xml:space="preserve">Not discussed on USFS. </v>
      </c>
      <c r="Q690" s="6" t="str">
        <f>IF(D690="No", "Not discussed on USFS. ", IF(VLOOKUP(A690, [1]!Table9[#All], 31, FALSE)="--", "--",  VLOOKUP(A690, [1]!Table9[#All], 32, FALSE)))</f>
        <v xml:space="preserve">Not discussed on USFS. </v>
      </c>
      <c r="R690" s="6" t="str">
        <f>IF(D690="No", "Not discussed on USFS. ", IF(VLOOKUP(A690, [1]!Table9[#All], 31, FALSE)="--", "--", VLOOKUP(A690, [1]!Table9[#All], 33, FALSE)))</f>
        <v xml:space="preserve">Not discussed on USFS. </v>
      </c>
      <c r="S690" s="9" t="s">
        <v>2</v>
      </c>
      <c r="T690" s="8" t="s">
        <v>2</v>
      </c>
      <c r="U690" s="8" t="s">
        <v>2</v>
      </c>
      <c r="V690" s="7" t="s">
        <v>2</v>
      </c>
      <c r="W690" s="6" t="s">
        <v>2</v>
      </c>
      <c r="X690" s="6" t="s">
        <v>2</v>
      </c>
    </row>
    <row r="691" spans="1:24" ht="75" x14ac:dyDescent="0.2">
      <c r="A691" s="20" t="s">
        <v>1683</v>
      </c>
      <c r="B691" s="20" t="str">
        <f>VLOOKUP(A691, [1]!Table9[#All], 2, FALSE)</f>
        <v>Strix nebulosa</v>
      </c>
      <c r="C691" s="18" t="str">
        <f>VLOOKUP(A691, [1]!Table9[#All], 13, FALSE)</f>
        <v>dense coniferous forest near meadows, bogs, or open areas</v>
      </c>
      <c r="D691" s="17" t="str">
        <f>IF(ISNUMBER(SEARCH("1",VLOOKUP(A691, [1]!Table9[#All], 4, FALSE))), "Yes", "No")</f>
        <v>Yes</v>
      </c>
      <c r="E691" s="16" t="str">
        <f>VLOOKUP(A691, [1]!Table9[#All], 3, FALSE)</f>
        <v>Bird</v>
      </c>
      <c r="F691" s="15" t="str">
        <f>VLOOKUP(A691, [1]!Table9[#All], 26, FALSE)</f>
        <v>Formula</v>
      </c>
      <c r="G691" s="15" t="str">
        <f>IF(D691="No", "--",VLOOKUP(A691, [1]!Table9[#All], 25, FALSE))</f>
        <v>Work area</v>
      </c>
      <c r="H691" s="14" t="str">
        <f>IF(D691="No", "Not discussed on USFS. ", VLOOKUP(A691, [1]!Table9[#All], 24, FALSE))</f>
        <v>No RPM specific measures, nest survey is sufficent</v>
      </c>
      <c r="I691" s="14" t="str">
        <f>IF(NOT(ISBLANK(#REF!)),  "Pre-activity Survey Required", "")</f>
        <v>Pre-activity Survey Required</v>
      </c>
      <c r="J691" s="13" t="str">
        <f>IF(D691="No", "Not discussed on USFS. ", _xlfn.CONCAT(A691, " (", VLOOKUP(A691, [1]!Table9[#All], 11, FALSE), "; Habitat description: ", C691, ") - Within 1-mi of a CNDDB/SCE/USFS occurrence record (", VLOOKUP(A691, [1]!Table9[#All], 34, FALSE), "). " ))</f>
        <v xml:space="preserve">Great Gray owl (SE; FSS; Habitat description: dense coniferous forest near meadows, bogs, or open areas) - Within 1-mi of a CNDDB/SCE/USFS occurrence record (unsuitable habitat). </v>
      </c>
      <c r="K691" s="10" t="str">
        <f>IF(D691="No", "-- ", VLOOKUP(A691, [1]!Table9[#All], 35, FALSE))</f>
        <v>Standard OMP BMPs.</v>
      </c>
      <c r="L691" s="12" t="str">
        <f>IF(D691="No", "--", VLOOKUP(A691, [1]!Table9[#All], 28, FALSE))</f>
        <v>IIB</v>
      </c>
      <c r="M691" s="11" t="str">
        <f>IF(D691="No", "Not discussed on USFS. ", _xlfn.CONCAT(A691, " (", VLOOKUP(A691, [1]!Table9[#All], 11, FALSE), "; Habitat description: ", C691, ") - Within 1-mi of a CNDDB/SCE/USFS occurrence record (", VLOOKUP(A691, [1]!Table9[#All], 27, FALSE), "). " ))</f>
        <v xml:space="preserve">Great Gray owl (SE; FSS; Habitat description: dense coniferous forest near meadows, bogs, or open areas) - Within 1-mi of a CNDDB/SCE/USFS occurrence record (habitat present). </v>
      </c>
      <c r="N691" s="10" t="str">
        <f>IF(D691="No", "-- ", VLOOKUP(A691, [1]!Table9[#All], 29, FALSE))</f>
        <v xml:space="preserve">General Measures and Standard OMP BMPs. </v>
      </c>
      <c r="O691" s="10" t="str">
        <f>IF(D691="No", "--", VLOOKUP(A691, [1]!Table9[#All], 30, FALSE))</f>
        <v xml:space="preserve">General Measures and Standard OMP BMPs. </v>
      </c>
      <c r="P691" s="7" t="str">
        <f>IF(D691="No", "Not discussed on USFS. ", IF(VLOOKUP(A691, [1]!Table9[#All], 31, FALSE)="--", "--",  _xlfn.CONCAT(A691, " (", VLOOKUP(A691, [1]!Table9[#All], 11, FALSE), "; Habitat description: ", C691, ") - Within 1-mi of a CNDDB/SCE/USFS occurrence record (", VLOOKUP(A691, [1]!Table9[#All], 31, FALSE), "). " )))</f>
        <v>--</v>
      </c>
      <c r="Q691" s="6" t="str">
        <f>IF(D691="No", "Not discussed on USFS. ", IF(VLOOKUP(A691, [1]!Table9[#All], 31, FALSE)="--", "--",  VLOOKUP(A691, [1]!Table9[#All], 32, FALSE)))</f>
        <v>--</v>
      </c>
      <c r="R691" s="6" t="str">
        <f>IF(D691="No", "Not discussed on USFS. ", IF(VLOOKUP(A691, [1]!Table9[#All], 31, FALSE)="--", "--", VLOOKUP(A691, [1]!Table9[#All], 33, FALSE)))</f>
        <v>--</v>
      </c>
      <c r="S691" s="9" t="s">
        <v>2</v>
      </c>
      <c r="T691" s="8" t="s">
        <v>2</v>
      </c>
      <c r="U691" s="8" t="s">
        <v>2</v>
      </c>
      <c r="V691" s="7" t="s">
        <v>2</v>
      </c>
      <c r="W691" s="6" t="s">
        <v>2</v>
      </c>
      <c r="X691" s="6" t="s">
        <v>2</v>
      </c>
    </row>
    <row r="692" spans="1:24" ht="48" x14ac:dyDescent="0.2">
      <c r="A692" s="20" t="s">
        <v>1682</v>
      </c>
      <c r="B692" s="20" t="str">
        <f>VLOOKUP(A692, [1]!Table9[#All], 2, FALSE)</f>
        <v>Symphyotrichum greatae</v>
      </c>
      <c r="C692" s="18" t="str">
        <f>VLOOKUP(A692, [1]!Table9[#All], 13, FALSE)</f>
        <v>damp areas in canyons</v>
      </c>
      <c r="D692" s="17" t="str">
        <f>IF(ISNUMBER(SEARCH("1",VLOOKUP(A692, [1]!Table9[#All], 4, FALSE))), "Yes", "No")</f>
        <v>No</v>
      </c>
      <c r="E692" s="16" t="str">
        <f>VLOOKUP(A692, [1]!Table9[#All], 3, FALSE)</f>
        <v>Plant</v>
      </c>
      <c r="F692" s="15" t="str">
        <f>VLOOKUP(A692, [1]!Table9[#All], 26, FALSE)</f>
        <v>Formula</v>
      </c>
      <c r="G692" s="15" t="str">
        <f>IF(D692="No", "--",VLOOKUP(A692, [1]!Table9[#All], 25, FALSE))</f>
        <v>--</v>
      </c>
      <c r="H692" s="14" t="str">
        <f>IF(D692="No", "Not discussed on USFS. ", VLOOKUP(A692, [1]!Table9[#All], 24, FALSE))</f>
        <v xml:space="preserve">Not discussed on USFS. </v>
      </c>
      <c r="I692" s="14" t="str">
        <f>IF(NOT(ISBLANK(#REF!)),  "Pre-activity Survey Required", "")</f>
        <v>Pre-activity Survey Required</v>
      </c>
      <c r="J692" s="13" t="str">
        <f>IF(D692="No", "Not discussed on USFS. ", _xlfn.CONCAT(A692, " (", VLOOKUP(A692, [1]!Table9[#All], 11, FALSE), "; Habitat description: ", C692, ") - Within 1-mi of a CNDDB/SCE/USFS occurrence record (", VLOOKUP(A692, [1]!Table9[#All], 34, FALSE), "). " ))</f>
        <v xml:space="preserve">Not discussed on USFS. </v>
      </c>
      <c r="K692" s="10" t="str">
        <f>IF(D692="No", "-- ", VLOOKUP(A692, [1]!Table9[#All], 35, FALSE))</f>
        <v xml:space="preserve">-- </v>
      </c>
      <c r="L692" s="12" t="str">
        <f>IF(D692="No", "--", VLOOKUP(A692, [1]!Table9[#All], 28, FALSE))</f>
        <v>--</v>
      </c>
      <c r="M692" s="11" t="str">
        <f>IF(D692="No", "Not discussed on USFS. ", _xlfn.CONCAT(A692, " (", VLOOKUP(A692, [1]!Table9[#All], 11, FALSE), "; Habitat description: ", C692, ") - Within 1-mi of a CNDDB/SCE/USFS occurrence record (", VLOOKUP(A692, [1]!Table9[#All], 27, FALSE), "). " ))</f>
        <v xml:space="preserve">Not discussed on USFS. </v>
      </c>
      <c r="N692" s="10" t="str">
        <f>IF(D692="No", "-- ", VLOOKUP(A692, [1]!Table9[#All], 29, FALSE))</f>
        <v xml:space="preserve">-- </v>
      </c>
      <c r="O692" s="10" t="str">
        <f>IF(D692="No", "--", VLOOKUP(A692, [1]!Table9[#All], 30, FALSE))</f>
        <v>--</v>
      </c>
      <c r="P692" s="7" t="str">
        <f>IF(D692="No", "Not discussed on USFS. ", IF(VLOOKUP(A692, [1]!Table9[#All], 31, FALSE)="--", "--",  _xlfn.CONCAT(A692, " (", VLOOKUP(A692, [1]!Table9[#All], 11, FALSE), "; Habitat description: ", C692, ") - Within 1-mi of a CNDDB/SCE/USFS occurrence record (", VLOOKUP(A692, [1]!Table9[#All], 31, FALSE), "). " )))</f>
        <v xml:space="preserve">Not discussed on USFS. </v>
      </c>
      <c r="Q692" s="6" t="str">
        <f>IF(D692="No", "Not discussed on USFS. ", IF(VLOOKUP(A692, [1]!Table9[#All], 31, FALSE)="--", "--",  VLOOKUP(A692, [1]!Table9[#All], 32, FALSE)))</f>
        <v xml:space="preserve">Not discussed on USFS. </v>
      </c>
      <c r="R692" s="6" t="str">
        <f>IF(D692="No", "Not discussed on USFS. ", IF(VLOOKUP(A692, [1]!Table9[#All], 31, FALSE)="--", "--", VLOOKUP(A692, [1]!Table9[#All], 33, FALSE)))</f>
        <v xml:space="preserve">Not discussed on USFS. </v>
      </c>
      <c r="S692" s="9" t="s">
        <v>2</v>
      </c>
      <c r="T692" s="8" t="s">
        <v>2</v>
      </c>
      <c r="U692" s="8" t="s">
        <v>2</v>
      </c>
      <c r="V692" s="7" t="s">
        <v>2</v>
      </c>
      <c r="W692" s="6" t="s">
        <v>2</v>
      </c>
      <c r="X692" s="6" t="s">
        <v>2</v>
      </c>
    </row>
    <row r="693" spans="1:24" ht="60" x14ac:dyDescent="0.2">
      <c r="A693" s="20" t="s">
        <v>1681</v>
      </c>
      <c r="B693" s="20" t="str">
        <f>VLOOKUP(A693, [1]!Table9[#All], 2, FALSE)</f>
        <v>Antigone canadensis tabida</v>
      </c>
      <c r="C693" s="18" t="str">
        <f>VLOOKUP(A693, [1]!Table9[#All], 13, FALSE)</f>
        <v>understories</v>
      </c>
      <c r="D693" s="17" t="str">
        <f>IF(ISNUMBER(SEARCH("1",VLOOKUP(A693, [1]!Table9[#All], 4, FALSE))), "Yes", "No")</f>
        <v>Yes</v>
      </c>
      <c r="E693" s="16" t="str">
        <f>VLOOKUP(A693, [1]!Table9[#All], 3, FALSE)</f>
        <v>Bird</v>
      </c>
      <c r="F693" s="15" t="str">
        <f>VLOOKUP(A693, [1]!Table9[#All], 26, FALSE)</f>
        <v>Formula</v>
      </c>
      <c r="G693" s="15" t="str">
        <f>IF(D693="No", "--",VLOOKUP(A693, [1]!Table9[#All], 25, FALSE))</f>
        <v>--</v>
      </c>
      <c r="H693" s="14" t="str">
        <f>IF(D693="No", "Not discussed on USFS. ", VLOOKUP(A693, [1]!Table9[#All], 24, FALSE))</f>
        <v>Notify SME if found on USFS</v>
      </c>
      <c r="I693" s="14" t="str">
        <f>IF(NOT(ISBLANK(#REF!)),  "Pre-activity Survey Required", "")</f>
        <v>Pre-activity Survey Required</v>
      </c>
      <c r="J693" s="13" t="str">
        <f>IF(D693="No", "Not discussed on USFS. ", _xlfn.CONCAT(A693, " (", VLOOKUP(A693, [1]!Table9[#All], 11, FALSE), "; Habitat description: ", C693, ") - Within 1-mi of a CNDDB/SCE/USFS occurrence record (", VLOOKUP(A693, [1]!Table9[#All], 34, FALSE), "). " ))</f>
        <v xml:space="preserve">greater sandhill crane (ST; CDFW FP; FSS; BLM:S; Habitat description: understories) - Within 1-mi of a CNDDB/SCE/USFS occurrence record (--). </v>
      </c>
      <c r="K693" s="10" t="str">
        <f>IF(D693="No", "-- ", VLOOKUP(A693, [1]!Table9[#All], 35, FALSE))</f>
        <v>--</v>
      </c>
      <c r="L693" s="12" t="str">
        <f>IF(D693="No", "--", VLOOKUP(A693, [1]!Table9[#All], 28, FALSE))</f>
        <v>--</v>
      </c>
      <c r="M693" s="11" t="str">
        <f>IF(D693="No", "Not discussed on USFS. ", _xlfn.CONCAT(A693, " (", VLOOKUP(A693, [1]!Table9[#All], 11, FALSE), "; Habitat description: ", C693, ") - Within 1-mi of a CNDDB/SCE/USFS occurrence record (", VLOOKUP(A693, [1]!Table9[#All], 27, FALSE), "). " ))</f>
        <v xml:space="preserve">greater sandhill crane (ST; CDFW FP; FSS; BLM:S; Habitat description: understories) - Within 1-mi of a CNDDB/SCE/USFS occurrence record (--). </v>
      </c>
      <c r="N693" s="10" t="str">
        <f>IF(D693="No", "-- ", VLOOKUP(A693, [1]!Table9[#All], 29, FALSE))</f>
        <v>Notify SME if found on USFS</v>
      </c>
      <c r="O693" s="10" t="str">
        <f>IF(D693="No", "--", VLOOKUP(A693, [1]!Table9[#All], 30, FALSE))</f>
        <v>Notify SME if found on USFS</v>
      </c>
      <c r="P693" s="7" t="str">
        <f>IF(D693="No", "Not discussed on USFS. ", IF(VLOOKUP(A693, [1]!Table9[#All], 31, FALSE)="--", "--",  _xlfn.CONCAT(A693, " (", VLOOKUP(A693, [1]!Table9[#All], 11, FALSE), "; Habitat description: ", C693, ") - Within 1-mi of a CNDDB/SCE/USFS occurrence record (", VLOOKUP(A693, [1]!Table9[#All], 31, FALSE), "). " )))</f>
        <v>--</v>
      </c>
      <c r="Q693" s="6" t="str">
        <f>IF(D693="No", "Not discussed on USFS. ", IF(VLOOKUP(A693, [1]!Table9[#All], 31, FALSE)="--", "--",  VLOOKUP(A693, [1]!Table9[#All], 32, FALSE)))</f>
        <v>--</v>
      </c>
      <c r="R693" s="6" t="str">
        <f>IF(D693="No", "Not discussed on USFS. ", IF(VLOOKUP(A693, [1]!Table9[#All], 31, FALSE)="--", "--", VLOOKUP(A693, [1]!Table9[#All], 33, FALSE)))</f>
        <v>--</v>
      </c>
      <c r="S693" s="9" t="s">
        <v>2</v>
      </c>
      <c r="T693" s="8" t="s">
        <v>2</v>
      </c>
      <c r="U693" s="8" t="s">
        <v>2</v>
      </c>
      <c r="V693" s="7" t="s">
        <v>2</v>
      </c>
      <c r="W693" s="6" t="s">
        <v>2</v>
      </c>
      <c r="X693" s="6" t="s">
        <v>2</v>
      </c>
    </row>
    <row r="694" spans="1:24" ht="48" x14ac:dyDescent="0.2">
      <c r="A694" s="20" t="s">
        <v>1680</v>
      </c>
      <c r="B694" s="20" t="str">
        <f>VLOOKUP(A694, [1]!Table9[#All], 2, FALSE)</f>
        <v>Stanleya viridiflora</v>
      </c>
      <c r="C694" s="18" t="str">
        <f>VLOOKUP(A694, [1]!Table9[#All], 13, FALSE)</f>
        <v>cliffs, shale, clay knolls, steep bluffs, white ash deposits</v>
      </c>
      <c r="D694" s="17" t="str">
        <f>IF(ISNUMBER(SEARCH("1",VLOOKUP(A694, [1]!Table9[#All], 4, FALSE))), "Yes", "No")</f>
        <v>No</v>
      </c>
      <c r="E694" s="16" t="str">
        <f>VLOOKUP(A694, [1]!Table9[#All], 3, FALSE)</f>
        <v>Plant</v>
      </c>
      <c r="F694" s="15" t="str">
        <f>VLOOKUP(A694, [1]!Table9[#All], 26, FALSE)</f>
        <v>Formula</v>
      </c>
      <c r="G694" s="15" t="str">
        <f>IF(D694="No", "--",VLOOKUP(A694, [1]!Table9[#All], 25, FALSE))</f>
        <v>--</v>
      </c>
      <c r="H694" s="14" t="str">
        <f>IF(D694="No", "Not discussed on USFS. ", VLOOKUP(A694, [1]!Table9[#All], 24, FALSE))</f>
        <v xml:space="preserve">Not discussed on USFS. </v>
      </c>
      <c r="I694" s="14" t="str">
        <f>IF(NOT(ISBLANK(#REF!)),  "Pre-activity Survey Required", "")</f>
        <v>Pre-activity Survey Required</v>
      </c>
      <c r="J694" s="13" t="str">
        <f>IF(D694="No", "Not discussed on USFS. ", _xlfn.CONCAT(A694, " (", VLOOKUP(A694, [1]!Table9[#All], 11, FALSE), "; Habitat description: ", C694, ") - Within 1-mi of a CNDDB/SCE/USFS occurrence record (", VLOOKUP(A694, [1]!Table9[#All], 34, FALSE), "). " ))</f>
        <v xml:space="preserve">Not discussed on USFS. </v>
      </c>
      <c r="K694" s="10" t="str">
        <f>IF(D694="No", "-- ", VLOOKUP(A694, [1]!Table9[#All], 35, FALSE))</f>
        <v xml:space="preserve">-- </v>
      </c>
      <c r="L694" s="12" t="str">
        <f>IF(D694="No", "--", VLOOKUP(A694, [1]!Table9[#All], 28, FALSE))</f>
        <v>--</v>
      </c>
      <c r="M694" s="11" t="str">
        <f>IF(D694="No", "Not discussed on USFS. ", _xlfn.CONCAT(A694, " (", VLOOKUP(A694, [1]!Table9[#All], 11, FALSE), "; Habitat description: ", C694, ") - Within 1-mi of a CNDDB/SCE/USFS occurrence record (", VLOOKUP(A694, [1]!Table9[#All], 27, FALSE), "). " ))</f>
        <v xml:space="preserve">Not discussed on USFS. </v>
      </c>
      <c r="N694" s="10" t="str">
        <f>IF(D694="No", "-- ", VLOOKUP(A694, [1]!Table9[#All], 29, FALSE))</f>
        <v xml:space="preserve">-- </v>
      </c>
      <c r="O694" s="10" t="str">
        <f>IF(D694="No", "--", VLOOKUP(A694, [1]!Table9[#All], 30, FALSE))</f>
        <v>--</v>
      </c>
      <c r="P694" s="7" t="str">
        <f>IF(D694="No", "Not discussed on USFS. ", IF(VLOOKUP(A694, [1]!Table9[#All], 31, FALSE)="--", "--",  _xlfn.CONCAT(A694, " (", VLOOKUP(A694, [1]!Table9[#All], 11, FALSE), "; Habitat description: ", C694, ") - Within 1-mi of a CNDDB/SCE/USFS occurrence record (", VLOOKUP(A694, [1]!Table9[#All], 31, FALSE), "). " )))</f>
        <v xml:space="preserve">Not discussed on USFS. </v>
      </c>
      <c r="Q694" s="6" t="str">
        <f>IF(D694="No", "Not discussed on USFS. ", IF(VLOOKUP(A694, [1]!Table9[#All], 31, FALSE)="--", "--",  VLOOKUP(A694, [1]!Table9[#All], 32, FALSE)))</f>
        <v xml:space="preserve">Not discussed on USFS. </v>
      </c>
      <c r="R694" s="6" t="str">
        <f>IF(D694="No", "Not discussed on USFS. ", IF(VLOOKUP(A694, [1]!Table9[#All], 31, FALSE)="--", "--", VLOOKUP(A694, [1]!Table9[#All], 33, FALSE)))</f>
        <v xml:space="preserve">Not discussed on USFS. </v>
      </c>
      <c r="S694" s="9" t="s">
        <v>2</v>
      </c>
      <c r="T694" s="8" t="s">
        <v>2</v>
      </c>
      <c r="U694" s="8" t="s">
        <v>2</v>
      </c>
      <c r="V694" s="7" t="s">
        <v>2</v>
      </c>
      <c r="W694" s="6" t="s">
        <v>2</v>
      </c>
      <c r="X694" s="6" t="s">
        <v>2</v>
      </c>
    </row>
    <row r="695" spans="1:24" ht="80" x14ac:dyDescent="0.2">
      <c r="A695" s="20" t="s">
        <v>1679</v>
      </c>
      <c r="B695" s="20" t="str">
        <f>VLOOKUP(A695, [1]!Table9[#All], 2, FALSE)</f>
        <v>Streptanthus hesperidis</v>
      </c>
      <c r="C695" s="18" t="str">
        <f>VLOOKUP(A695, [1]!Table9[#All], 13, FALSE)</f>
        <v>rocky barrens, associated openings in chaparral/oak woodland, cypress woodland</v>
      </c>
      <c r="D695" s="17" t="str">
        <f>IF(ISNUMBER(SEARCH("1",VLOOKUP(A695, [1]!Table9[#All], 4, FALSE))), "Yes", "No")</f>
        <v>No</v>
      </c>
      <c r="E695" s="16" t="str">
        <f>VLOOKUP(A695, [1]!Table9[#All], 3, FALSE)</f>
        <v>Plant</v>
      </c>
      <c r="F695" s="15" t="str">
        <f>VLOOKUP(A695, [1]!Table9[#All], 26, FALSE)</f>
        <v>Formula</v>
      </c>
      <c r="G695" s="15" t="str">
        <f>IF(D695="No", "--",VLOOKUP(A695, [1]!Table9[#All], 25, FALSE))</f>
        <v>--</v>
      </c>
      <c r="H695" s="14" t="str">
        <f>IF(D695="No", "Not discussed on USFS. ", VLOOKUP(A695, [1]!Table9[#All], 24, FALSE))</f>
        <v xml:space="preserve">Not discussed on USFS. </v>
      </c>
      <c r="I695" s="14" t="str">
        <f>IF(NOT(ISBLANK(#REF!)),  "Pre-activity Survey Required", "")</f>
        <v>Pre-activity Survey Required</v>
      </c>
      <c r="J695" s="13" t="str">
        <f>IF(D695="No", "Not discussed on USFS. ", _xlfn.CONCAT(A695, " (", VLOOKUP(A695, [1]!Table9[#All], 11, FALSE), "; Habitat description: ", C695, ") - Within 1-mi of a CNDDB/SCE/USFS occurrence record (", VLOOKUP(A695, [1]!Table9[#All], 34, FALSE), "). " ))</f>
        <v xml:space="preserve">Not discussed on USFS. </v>
      </c>
      <c r="K695" s="10" t="str">
        <f>IF(D695="No", "-- ", VLOOKUP(A695, [1]!Table9[#All], 35, FALSE))</f>
        <v xml:space="preserve">-- </v>
      </c>
      <c r="L695" s="12" t="str">
        <f>IF(D695="No", "--", VLOOKUP(A695, [1]!Table9[#All], 28, FALSE))</f>
        <v>--</v>
      </c>
      <c r="M695" s="11" t="str">
        <f>IF(D695="No", "Not discussed on USFS. ", _xlfn.CONCAT(A695, " (", VLOOKUP(A695, [1]!Table9[#All], 11, FALSE), "; Habitat description: ", C695, ") - Within 1-mi of a CNDDB/SCE/USFS occurrence record (", VLOOKUP(A695, [1]!Table9[#All], 27, FALSE), "). " ))</f>
        <v xml:space="preserve">Not discussed on USFS. </v>
      </c>
      <c r="N695" s="10" t="str">
        <f>IF(D695="No", "-- ", VLOOKUP(A695, [1]!Table9[#All], 29, FALSE))</f>
        <v xml:space="preserve">-- </v>
      </c>
      <c r="O695" s="10" t="str">
        <f>IF(D695="No", "--", VLOOKUP(A695, [1]!Table9[#All], 30, FALSE))</f>
        <v>--</v>
      </c>
      <c r="P695" s="7" t="str">
        <f>IF(D695="No", "Not discussed on USFS. ", IF(VLOOKUP(A695, [1]!Table9[#All], 31, FALSE)="--", "--",  _xlfn.CONCAT(A695, " (", VLOOKUP(A695, [1]!Table9[#All], 11, FALSE), "; Habitat description: ", C695, ") - Within 1-mi of a CNDDB/SCE/USFS occurrence record (", VLOOKUP(A695, [1]!Table9[#All], 31, FALSE), "). " )))</f>
        <v xml:space="preserve">Not discussed on USFS. </v>
      </c>
      <c r="Q695" s="6" t="str">
        <f>IF(D695="No", "Not discussed on USFS. ", IF(VLOOKUP(A695, [1]!Table9[#All], 31, FALSE)="--", "--",  VLOOKUP(A695, [1]!Table9[#All], 32, FALSE)))</f>
        <v xml:space="preserve">Not discussed on USFS. </v>
      </c>
      <c r="R695" s="6" t="str">
        <f>IF(D695="No", "Not discussed on USFS. ", IF(VLOOKUP(A695, [1]!Table9[#All], 31, FALSE)="--", "--", VLOOKUP(A695, [1]!Table9[#All], 33, FALSE)))</f>
        <v xml:space="preserve">Not discussed on USFS. </v>
      </c>
      <c r="S695" s="9" t="s">
        <v>2</v>
      </c>
      <c r="T695" s="8" t="s">
        <v>2</v>
      </c>
      <c r="U695" s="8" t="s">
        <v>2</v>
      </c>
      <c r="V695" s="7" t="s">
        <v>2</v>
      </c>
      <c r="W695" s="6" t="s">
        <v>2</v>
      </c>
      <c r="X695" s="6" t="s">
        <v>2</v>
      </c>
    </row>
    <row r="696" spans="1:24" ht="112" x14ac:dyDescent="0.2">
      <c r="A696" s="20" t="s">
        <v>1678</v>
      </c>
      <c r="B696" s="20" t="str">
        <f>VLOOKUP(A696, [1]!Table9[#All], 2, FALSE)</f>
        <v>Chelonia mydas</v>
      </c>
      <c r="C696" s="18" t="str">
        <f>VLOOKUP(A696, [1]!Table9[#All], 13, FALSE)</f>
        <v>shallow waters of lagoons, bays, estuaries, mangroves, eelgrass and seaweed beds with abundant aquatic vegetation</v>
      </c>
      <c r="D696" s="17" t="str">
        <f>IF(ISNUMBER(SEARCH("1",VLOOKUP(A696, [1]!Table9[#All], 4, FALSE))), "Yes", "No")</f>
        <v>Yes</v>
      </c>
      <c r="E696" s="16" t="str">
        <f>VLOOKUP(A696, [1]!Table9[#All], 3, FALSE)</f>
        <v>Reptile</v>
      </c>
      <c r="F696" s="15" t="str">
        <f>VLOOKUP(A696, [1]!Table9[#All], 26, FALSE)</f>
        <v>--</v>
      </c>
      <c r="G696" s="15" t="str">
        <f>IF(D696="No", "--",VLOOKUP(A696, [1]!Table9[#All], 25, FALSE))</f>
        <v>--</v>
      </c>
      <c r="H696" s="14" t="str">
        <f>IF(D696="No", "Not discussed on USFS. ", VLOOKUP(A696, [1]!Table9[#All], 24, FALSE))</f>
        <v>Notify SME if found on USFS</v>
      </c>
      <c r="I696" s="14" t="str">
        <f>IF(NOT(ISBLANK(#REF!)),  "Pre-activity Survey Required", "")</f>
        <v>Pre-activity Survey Required</v>
      </c>
      <c r="J696" s="13" t="str">
        <f>IF(D696="No", "Not discussed on USFS. ", _xlfn.CONCAT(A696, " (", VLOOKUP(A696, [1]!Table9[#All], 11, FALSE), "; Habitat description: ", C696, ") - Within 1-mi of a CNDDB/SCE/USFS occurrence record (", VLOOKUP(A696, [1]!Table9[#All], 34, FALSE), "). " ))</f>
        <v xml:space="preserve">green sea turtle (FT; Habitat description: shallow waters of lagoons, bays, estuaries, mangroves, eelgrass and seaweed beds with abundant aquatic vegetation) - Within 1-mi of a CNDDB/SCE/USFS occurrence record (unsuitable habitat). </v>
      </c>
      <c r="K696" s="10" t="str">
        <f>IF(D696="No", "-- ", VLOOKUP(A696, [1]!Table9[#All], 35, FALSE))</f>
        <v>Standard OMP BMPs.</v>
      </c>
      <c r="L696" s="12" t="str">
        <f>IF(D696="No", "--", VLOOKUP(A696, [1]!Table9[#All], 28, FALSE))</f>
        <v>--</v>
      </c>
      <c r="M696" s="11" t="str">
        <f>IF(D696="No", "Not discussed on USFS. ", _xlfn.CONCAT(A696, " (", VLOOKUP(A696, [1]!Table9[#All], 11, FALSE), "; Habitat description: ", C696, ") - Within 1-mi of a CNDDB/SCE/USFS occurrence record (", VLOOKUP(A696, [1]!Table9[#All], 27, FALSE), "). " ))</f>
        <v xml:space="preserve">green sea turtle (FT; Habitat description: shallow waters of lagoons, bays, estuaries, mangroves, eelgrass and seaweed beds with abundant aquatic vegetation) - Within 1-mi of a CNDDB/SCE/USFS occurrence record (--). </v>
      </c>
      <c r="N696" s="10" t="str">
        <f>IF(D696="No", "-- ", VLOOKUP(A696, [1]!Table9[#All], 29, FALSE))</f>
        <v>Notify SME if found on USFS</v>
      </c>
      <c r="O696" s="10" t="str">
        <f>IF(D696="No", "--", VLOOKUP(A696, [1]!Table9[#All], 30, FALSE))</f>
        <v>Notify SME if found on USFS</v>
      </c>
      <c r="P696" s="7" t="str">
        <f>IF(D696="No", "Not discussed on USFS. ", IF(VLOOKUP(A696, [1]!Table9[#All], 31, FALSE)="--", "--",  _xlfn.CONCAT(A696, " (", VLOOKUP(A696, [1]!Table9[#All], 11, FALSE), "; Habitat description: ", C696, ") - Within 1-mi of a CNDDB/SCE/USFS occurrence record (", VLOOKUP(A696, [1]!Table9[#All], 31, FALSE), "). " )))</f>
        <v>--</v>
      </c>
      <c r="Q696" s="6" t="str">
        <f>IF(D696="No", "Not discussed on USFS. ", IF(VLOOKUP(A696, [1]!Table9[#All], 31, FALSE)="--", "--",  VLOOKUP(A696, [1]!Table9[#All], 32, FALSE)))</f>
        <v>--</v>
      </c>
      <c r="R696" s="6" t="str">
        <f>IF(D696="No", "Not discussed on USFS. ", IF(VLOOKUP(A696, [1]!Table9[#All], 31, FALSE)="--", "--", VLOOKUP(A696, [1]!Table9[#All], 33, FALSE)))</f>
        <v>--</v>
      </c>
      <c r="S696" s="9" t="s">
        <v>2</v>
      </c>
      <c r="T696" s="8" t="s">
        <v>2</v>
      </c>
      <c r="U696" s="8" t="s">
        <v>2</v>
      </c>
      <c r="V696" s="7" t="s">
        <v>2</v>
      </c>
      <c r="W696" s="6" t="s">
        <v>2</v>
      </c>
      <c r="X696" s="6" t="s">
        <v>2</v>
      </c>
    </row>
    <row r="697" spans="1:24" ht="156" x14ac:dyDescent="0.2">
      <c r="A697" s="20" t="s">
        <v>1677</v>
      </c>
      <c r="B697" s="20" t="str">
        <f>VLOOKUP(A697, [1]!Table9[#All], 2, FALSE)</f>
        <v>Buxbaumia viridis</v>
      </c>
      <c r="C697" s="18" t="str">
        <f>VLOOKUP(A697, [1]!Table9[#All], 13, FALSE)</f>
        <v>conifer forests, moist areas</v>
      </c>
      <c r="D697" s="17" t="str">
        <f>IF(ISNUMBER(SEARCH("1",VLOOKUP(A697, [1]!Table9[#All], 4, FALSE))), "Yes", "No")</f>
        <v>Yes</v>
      </c>
      <c r="E697" s="16" t="str">
        <f>VLOOKUP(A697, [1]!Table9[#All], 3, FALSE)</f>
        <v>Plant</v>
      </c>
      <c r="F697" s="15" t="str">
        <f>VLOOKUP(A697, [1]!Table9[#All], 26, FALSE)</f>
        <v>Formula</v>
      </c>
      <c r="G697" s="15" t="str">
        <f>IF(D697="No", "--",VLOOKUP(A697, [1]!Table9[#All], 25, FALSE))</f>
        <v>Work area</v>
      </c>
      <c r="H697" s="14" t="str">
        <f>IF(D697="No", "Not discussed on USFS. ", VLOOKUP(A697, [1]!Table9[#All], 24, FALSE))</f>
        <v>--</v>
      </c>
      <c r="I697" s="14" t="str">
        <f>IF(NOT(ISBLANK(#REF!)),  "Pre-activity Survey Required", "")</f>
        <v>Pre-activity Survey Required</v>
      </c>
      <c r="J697" s="13" t="str">
        <f>IF(D697="No", "Not discussed on USFS. ", _xlfn.CONCAT(A697, " (", VLOOKUP(A697, [1]!Table9[#All], 11, FALSE), "; Habitat description: ", C697, ") - Within 1-mi of a CNDDB/SCE/USFS occurrence record (", VLOOKUP(A697, [1]!Table9[#All], 34, FALSE), "). " ))</f>
        <v xml:space="preserve">green shield moss (FSS; BLM:S; CRPR 2B.2; Habitat description: conifer forests, moist areas) - Within 1-mi of a CNDDB/SCE/USFS occurrence record (unsuitable habitat). </v>
      </c>
      <c r="K697" s="10" t="str">
        <f>IF(D697="No", "-- ", VLOOKUP(A697, [1]!Table9[#All], 35, FALSE))</f>
        <v>Standard OMP BMPs.</v>
      </c>
      <c r="L697" s="12" t="str">
        <f>IF(D697="No", "--", VLOOKUP(A697, [1]!Table9[#All], 28, FALSE))</f>
        <v>IIB</v>
      </c>
      <c r="M697" s="11" t="str">
        <f>IF(D697="No", "Not discussed on USFS. ", _xlfn.CONCAT(A697, " (", VLOOKUP(A697, [1]!Table9[#All], 11, FALSE), "; Habitat description: ", C697, ") - Within 1-mi of a CNDDB/SCE/USFS occurrence record (", VLOOKUP(A697, [1]!Table9[#All], 27, FALSE), "). " ))</f>
        <v xml:space="preserve">green shield moss (FSS; BLM:S; CRPR 2B.2; Habitat description: conifer forests, moist areas) - Within 1-mi of a CNDDB/SCE/USFS occurrence record (habitat present). </v>
      </c>
      <c r="N697" s="10" t="str">
        <f>IF(D697="No", "-- ", VLOOKUP(A697, [1]!Table9[#All], 29, FALSE))</f>
        <v xml:space="preserve">BE BMP Plant-1(a)(c-d); 
General Measures and Standard OMP BMPs. </v>
      </c>
      <c r="O697" s="10" t="str">
        <f>IF(D697="No", "--", VLOOKUP(A697, [1]!Table9[#All], 30, FALSE))</f>
        <v xml:space="preserve">Pre-Activity Survey (green shield moss): A biological survey is required. 
FSS Plant Avoidance (green shield moss): If green shield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697" s="7" t="str">
        <f>IF(D697="No", "Not discussed on USFS. ", IF(VLOOKUP(A697, [1]!Table9[#All], 31, FALSE)="--", "--",  _xlfn.CONCAT(A697, " (", VLOOKUP(A697, [1]!Table9[#All], 11, FALSE), "; Habitat description: ", C697, ") - Within 1-mi of a CNDDB/SCE/USFS occurrence record (", VLOOKUP(A697, [1]!Table9[#All], 31, FALSE), "). " )))</f>
        <v>--</v>
      </c>
      <c r="Q697" s="6" t="str">
        <f>IF(D697="No", "Not discussed on USFS. ", IF(VLOOKUP(A697, [1]!Table9[#All], 31, FALSE)="--", "--",  VLOOKUP(A697, [1]!Table9[#All], 32, FALSE)))</f>
        <v>--</v>
      </c>
      <c r="R697" s="6" t="str">
        <f>IF(D697="No", "Not discussed on USFS. ", IF(VLOOKUP(A697, [1]!Table9[#All], 31, FALSE)="--", "--", VLOOKUP(A697, [1]!Table9[#All], 33, FALSE)))</f>
        <v>--</v>
      </c>
      <c r="S697" s="9" t="s">
        <v>2</v>
      </c>
      <c r="T697" s="8" t="s">
        <v>2</v>
      </c>
      <c r="U697" s="8" t="s">
        <v>2</v>
      </c>
      <c r="V697" s="7" t="s">
        <v>2</v>
      </c>
      <c r="W697" s="6" t="s">
        <v>2</v>
      </c>
      <c r="X697" s="6" t="s">
        <v>2</v>
      </c>
    </row>
    <row r="698" spans="1:24" ht="48" x14ac:dyDescent="0.2">
      <c r="A698" s="20" t="s">
        <v>1676</v>
      </c>
      <c r="B698" s="20" t="str">
        <f>VLOOKUP(A698, [1]!Table9[#All], 2, FALSE)</f>
        <v>Asplenium viride</v>
      </c>
      <c r="C698" s="18" t="str">
        <f>VLOOKUP(A698, [1]!Table9[#All], 13, FALSE)</f>
        <v>on rocks</v>
      </c>
      <c r="D698" s="17" t="str">
        <f>IF(ISNUMBER(SEARCH("1",VLOOKUP(A698, [1]!Table9[#All], 4, FALSE))), "Yes", "No")</f>
        <v>No</v>
      </c>
      <c r="E698" s="16" t="str">
        <f>VLOOKUP(A698, [1]!Table9[#All], 3, FALSE)</f>
        <v>Plant</v>
      </c>
      <c r="F698" s="15" t="str">
        <f>VLOOKUP(A698, [1]!Table9[#All], 26, FALSE)</f>
        <v>Formula</v>
      </c>
      <c r="G698" s="15" t="str">
        <f>IF(D698="No", "--",VLOOKUP(A698, [1]!Table9[#All], 25, FALSE))</f>
        <v>--</v>
      </c>
      <c r="H698" s="14" t="str">
        <f>IF(D698="No", "Not discussed on USFS. ", VLOOKUP(A698, [1]!Table9[#All], 24, FALSE))</f>
        <v xml:space="preserve">Not discussed on USFS. </v>
      </c>
      <c r="I698" s="14" t="str">
        <f>IF(NOT(ISBLANK(#REF!)),  "Pre-activity Survey Required", "")</f>
        <v>Pre-activity Survey Required</v>
      </c>
      <c r="J698" s="13" t="str">
        <f>IF(D698="No", "Not discussed on USFS. ", _xlfn.CONCAT(A698, " (", VLOOKUP(A698, [1]!Table9[#All], 11, FALSE), "; Habitat description: ", C698, ") - Within 1-mi of a CNDDB/SCE/USFS occurrence record (", VLOOKUP(A698, [1]!Table9[#All], 34, FALSE), "). " ))</f>
        <v xml:space="preserve">Not discussed on USFS. </v>
      </c>
      <c r="K698" s="10" t="str">
        <f>IF(D698="No", "-- ", VLOOKUP(A698, [1]!Table9[#All], 35, FALSE))</f>
        <v xml:space="preserve">-- </v>
      </c>
      <c r="L698" s="12" t="str">
        <f>IF(D698="No", "--", VLOOKUP(A698, [1]!Table9[#All], 28, FALSE))</f>
        <v>--</v>
      </c>
      <c r="M698" s="11" t="str">
        <f>IF(D698="No", "Not discussed on USFS. ", _xlfn.CONCAT(A698, " (", VLOOKUP(A698, [1]!Table9[#All], 11, FALSE), "; Habitat description: ", C698, ") - Within 1-mi of a CNDDB/SCE/USFS occurrence record (", VLOOKUP(A698, [1]!Table9[#All], 27, FALSE), "). " ))</f>
        <v xml:space="preserve">Not discussed on USFS. </v>
      </c>
      <c r="N698" s="10" t="str">
        <f>IF(D698="No", "-- ", VLOOKUP(A698, [1]!Table9[#All], 29, FALSE))</f>
        <v xml:space="preserve">-- </v>
      </c>
      <c r="O698" s="10" t="str">
        <f>IF(D698="No", "--", VLOOKUP(A698, [1]!Table9[#All], 30, FALSE))</f>
        <v>--</v>
      </c>
      <c r="P698" s="7" t="str">
        <f>IF(D698="No", "Not discussed on USFS. ", IF(VLOOKUP(A698, [1]!Table9[#All], 31, FALSE)="--", "--",  _xlfn.CONCAT(A698, " (", VLOOKUP(A698, [1]!Table9[#All], 11, FALSE), "; Habitat description: ", C698, ") - Within 1-mi of a CNDDB/SCE/USFS occurrence record (", VLOOKUP(A698, [1]!Table9[#All], 31, FALSE), "). " )))</f>
        <v xml:space="preserve">Not discussed on USFS. </v>
      </c>
      <c r="Q698" s="6" t="str">
        <f>IF(D698="No", "Not discussed on USFS. ", IF(VLOOKUP(A698, [1]!Table9[#All], 31, FALSE)="--", "--",  VLOOKUP(A698, [1]!Table9[#All], 32, FALSE)))</f>
        <v xml:space="preserve">Not discussed on USFS. </v>
      </c>
      <c r="R698" s="6" t="str">
        <f>IF(D698="No", "Not discussed on USFS. ", IF(VLOOKUP(A698, [1]!Table9[#All], 31, FALSE)="--", "--", VLOOKUP(A698, [1]!Table9[#All], 33, FALSE)))</f>
        <v xml:space="preserve">Not discussed on USFS. </v>
      </c>
      <c r="S698" s="9" t="s">
        <v>2</v>
      </c>
      <c r="T698" s="8" t="s">
        <v>2</v>
      </c>
      <c r="U698" s="8" t="s">
        <v>2</v>
      </c>
      <c r="V698" s="7" t="s">
        <v>2</v>
      </c>
      <c r="W698" s="6" t="s">
        <v>2</v>
      </c>
      <c r="X698" s="6" t="s">
        <v>2</v>
      </c>
    </row>
    <row r="699" spans="1:24" ht="80" x14ac:dyDescent="0.2">
      <c r="A699" s="20" t="s">
        <v>1675</v>
      </c>
      <c r="B699" s="20" t="str">
        <f>VLOOKUP(A699, [1]!Table9[#All], 2, FALSE)</f>
        <v>Acipenser medirostris</v>
      </c>
      <c r="C699" s="18" t="str">
        <f>VLOOKUP(A699, [1]!Table9[#All], 13, FALSE)</f>
        <v>intermittent or perennial stream, pond, lake or jurisdictional waters feature</v>
      </c>
      <c r="D699" s="17" t="str">
        <f>IF(ISNUMBER(SEARCH("1",VLOOKUP(A699, [1]!Table9[#All], 4, FALSE))), "Yes", "No")</f>
        <v>Yes</v>
      </c>
      <c r="E699" s="16" t="str">
        <f>VLOOKUP(A699, [1]!Table9[#All], 3, FALSE)</f>
        <v>Fish</v>
      </c>
      <c r="F699" s="15" t="str">
        <f>VLOOKUP(A699, [1]!Table9[#All], 26, FALSE)</f>
        <v>--</v>
      </c>
      <c r="G699" s="15" t="str">
        <f>IF(D699="No", "--",VLOOKUP(A699, [1]!Table9[#All], 25, FALSE))</f>
        <v>--</v>
      </c>
      <c r="H699" s="14" t="str">
        <f>IF(D699="No", "Not discussed on USFS. ", VLOOKUP(A699, [1]!Table9[#All], 24, FALSE))</f>
        <v>Notify SME if found on USFS</v>
      </c>
      <c r="I699" s="14" t="str">
        <f>IF(NOT(ISBLANK(#REF!)),  "Pre-activity Survey Required", "")</f>
        <v>Pre-activity Survey Required</v>
      </c>
      <c r="J699" s="13" t="str">
        <f>IF(D699="No", "Not discussed on USFS. ", _xlfn.CONCAT(A699, " (", VLOOKUP(A699, [1]!Table9[#All], 11, FALSE), "; Habitat description: ", C699, ") - Within 1-mi of a CNDDB/SCE/USFS occurrence record (", VLOOKUP(A699, [1]!Table9[#All], 34, FALSE), "). " ))</f>
        <v xml:space="preserve">green sturgeon (FT; Habitat description: intermittent or perennial stream, pond, lake or jurisdictional waters feature) - Within 1-mi of a CNDDB/SCE/USFS occurrence record (unsuitable habitat). </v>
      </c>
      <c r="K699" s="10" t="str">
        <f>IF(D699="No", "-- ", VLOOKUP(A699, [1]!Table9[#All], 35, FALSE))</f>
        <v>Standard OMP BMPs.</v>
      </c>
      <c r="L699" s="12" t="str">
        <f>IF(D699="No", "--", VLOOKUP(A699, [1]!Table9[#All], 28, FALSE))</f>
        <v>--</v>
      </c>
      <c r="M699" s="11" t="str">
        <f>IF(D699="No", "Not discussed on USFS. ", _xlfn.CONCAT(A699, " (", VLOOKUP(A699, [1]!Table9[#All], 11, FALSE), "; Habitat description: ", C699, ") - Within 1-mi of a CNDDB/SCE/USFS occurrence record (", VLOOKUP(A699, [1]!Table9[#All], 27, FALSE), "). " ))</f>
        <v xml:space="preserve">green sturgeon (FT; Habitat description: intermittent or perennial stream, pond, lake or jurisdictional waters feature) - Within 1-mi of a CNDDB/SCE/USFS occurrence record (--). </v>
      </c>
      <c r="N699" s="10" t="str">
        <f>IF(D699="No", "-- ", VLOOKUP(A699, [1]!Table9[#All], 29, FALSE))</f>
        <v>Notify SME if found on USFS</v>
      </c>
      <c r="O699" s="10" t="str">
        <f>IF(D699="No", "--", VLOOKUP(A699, [1]!Table9[#All], 30, FALSE))</f>
        <v>Notify SME if found on USFS</v>
      </c>
      <c r="P699" s="7" t="str">
        <f>IF(D699="No", "Not discussed on USFS. ", IF(VLOOKUP(A699, [1]!Table9[#All], 31, FALSE)="--", "--",  _xlfn.CONCAT(A699, " (", VLOOKUP(A699, [1]!Table9[#All], 11, FALSE), "; Habitat description: ", C699, ") - Within 1-mi of a CNDDB/SCE/USFS occurrence record (", VLOOKUP(A699, [1]!Table9[#All], 31, FALSE), "). " )))</f>
        <v>--</v>
      </c>
      <c r="Q699" s="6" t="str">
        <f>IF(D699="No", "Not discussed on USFS. ", IF(VLOOKUP(A699, [1]!Table9[#All], 31, FALSE)="--", "--",  VLOOKUP(A699, [1]!Table9[#All], 32, FALSE)))</f>
        <v>--</v>
      </c>
      <c r="R699" s="6" t="str">
        <f>IF(D699="No", "Not discussed on USFS. ", IF(VLOOKUP(A699, [1]!Table9[#All], 31, FALSE)="--", "--", VLOOKUP(A699, [1]!Table9[#All], 33, FALSE)))</f>
        <v>--</v>
      </c>
      <c r="S699" s="9" t="s">
        <v>2</v>
      </c>
      <c r="T699" s="8" t="s">
        <v>2</v>
      </c>
      <c r="U699" s="8" t="s">
        <v>2</v>
      </c>
      <c r="V699" s="7" t="s">
        <v>2</v>
      </c>
      <c r="W699" s="6" t="s">
        <v>2</v>
      </c>
      <c r="X699" s="6" t="s">
        <v>2</v>
      </c>
    </row>
    <row r="700" spans="1:24" ht="64" x14ac:dyDescent="0.2">
      <c r="A700" s="20" t="s">
        <v>1674</v>
      </c>
      <c r="B700" s="20" t="str">
        <f>VLOOKUP(A700, [1]!Table9[#All], 2, FALSE)</f>
        <v>Carex viridula ssp. viridula</v>
      </c>
      <c r="C700" s="18" t="str">
        <f>VLOOKUP(A700, [1]!Table9[#All], 13, FALSE)</f>
        <v>bogs, wet meadows, dune swales, lakeshores, serpentine fens</v>
      </c>
      <c r="D700" s="17" t="str">
        <f>IF(ISNUMBER(SEARCH("1",VLOOKUP(A700, [1]!Table9[#All], 4, FALSE))), "Yes", "No")</f>
        <v>No</v>
      </c>
      <c r="E700" s="16" t="str">
        <f>VLOOKUP(A700, [1]!Table9[#All], 3, FALSE)</f>
        <v>Plant</v>
      </c>
      <c r="F700" s="15" t="str">
        <f>VLOOKUP(A700, [1]!Table9[#All], 26, FALSE)</f>
        <v>Formula</v>
      </c>
      <c r="G700" s="15" t="str">
        <f>IF(D700="No", "--",VLOOKUP(A700, [1]!Table9[#All], 25, FALSE))</f>
        <v>--</v>
      </c>
      <c r="H700" s="14" t="str">
        <f>IF(D700="No", "Not discussed on USFS. ", VLOOKUP(A700, [1]!Table9[#All], 24, FALSE))</f>
        <v xml:space="preserve">Not discussed on USFS. </v>
      </c>
      <c r="I700" s="14" t="str">
        <f>IF(NOT(ISBLANK(#REF!)),  "Pre-activity Survey Required", "")</f>
        <v>Pre-activity Survey Required</v>
      </c>
      <c r="J700" s="13" t="str">
        <f>IF(D700="No", "Not discussed on USFS. ", _xlfn.CONCAT(A700, " (", VLOOKUP(A700, [1]!Table9[#All], 11, FALSE), "; Habitat description: ", C700, ") - Within 1-mi of a CNDDB/SCE/USFS occurrence record (", VLOOKUP(A700, [1]!Table9[#All], 34, FALSE), "). " ))</f>
        <v xml:space="preserve">Not discussed on USFS. </v>
      </c>
      <c r="K700" s="10" t="str">
        <f>IF(D700="No", "-- ", VLOOKUP(A700, [1]!Table9[#All], 35, FALSE))</f>
        <v xml:space="preserve">-- </v>
      </c>
      <c r="L700" s="12" t="str">
        <f>IF(D700="No", "--", VLOOKUP(A700, [1]!Table9[#All], 28, FALSE))</f>
        <v>--</v>
      </c>
      <c r="M700" s="11" t="str">
        <f>IF(D700="No", "Not discussed on USFS. ", _xlfn.CONCAT(A700, " (", VLOOKUP(A700, [1]!Table9[#All], 11, FALSE), "; Habitat description: ", C700, ") - Within 1-mi of a CNDDB/SCE/USFS occurrence record (", VLOOKUP(A700, [1]!Table9[#All], 27, FALSE), "). " ))</f>
        <v xml:space="preserve">Not discussed on USFS. </v>
      </c>
      <c r="N700" s="10" t="str">
        <f>IF(D700="No", "-- ", VLOOKUP(A700, [1]!Table9[#All], 29, FALSE))</f>
        <v xml:space="preserve">-- </v>
      </c>
      <c r="O700" s="10" t="str">
        <f>IF(D700="No", "--", VLOOKUP(A700, [1]!Table9[#All], 30, FALSE))</f>
        <v>--</v>
      </c>
      <c r="P700" s="7" t="str">
        <f>IF(D700="No", "Not discussed on USFS. ", IF(VLOOKUP(A700, [1]!Table9[#All], 31, FALSE)="--", "--",  _xlfn.CONCAT(A700, " (", VLOOKUP(A700, [1]!Table9[#All], 11, FALSE), "; Habitat description: ", C700, ") - Within 1-mi of a CNDDB/SCE/USFS occurrence record (", VLOOKUP(A700, [1]!Table9[#All], 31, FALSE), "). " )))</f>
        <v xml:space="preserve">Not discussed on USFS. </v>
      </c>
      <c r="Q700" s="6" t="str">
        <f>IF(D700="No", "Not discussed on USFS. ", IF(VLOOKUP(A700, [1]!Table9[#All], 31, FALSE)="--", "--",  VLOOKUP(A700, [1]!Table9[#All], 32, FALSE)))</f>
        <v xml:space="preserve">Not discussed on USFS. </v>
      </c>
      <c r="R700" s="6" t="str">
        <f>IF(D700="No", "Not discussed on USFS. ", IF(VLOOKUP(A700, [1]!Table9[#All], 31, FALSE)="--", "--", VLOOKUP(A700, [1]!Table9[#All], 33, FALSE)))</f>
        <v xml:space="preserve">Not discussed on USFS. </v>
      </c>
      <c r="S700" s="9" t="s">
        <v>2</v>
      </c>
      <c r="T700" s="8" t="s">
        <v>2</v>
      </c>
      <c r="U700" s="8" t="s">
        <v>2</v>
      </c>
      <c r="V700" s="7" t="s">
        <v>2</v>
      </c>
      <c r="W700" s="6" t="s">
        <v>2</v>
      </c>
      <c r="X700" s="6" t="s">
        <v>2</v>
      </c>
    </row>
    <row r="701" spans="1:24" ht="156" x14ac:dyDescent="0.2">
      <c r="A701" s="20" t="s">
        <v>1673</v>
      </c>
      <c r="B701" s="20" t="str">
        <f>VLOOKUP(A701, [1]!Table9[#All], 2, FALSE)</f>
        <v>Calochortus greenei</v>
      </c>
      <c r="C701" s="18" t="str">
        <f>VLOOKUP(A701, [1]!Table9[#All], 13, FALSE)</f>
        <v>shrubby hillsides, open woodland</v>
      </c>
      <c r="D701" s="17" t="str">
        <f>IF(ISNUMBER(SEARCH("1",VLOOKUP(A701, [1]!Table9[#All], 4, FALSE))), "Yes", "No")</f>
        <v>Yes</v>
      </c>
      <c r="E701" s="16" t="str">
        <f>VLOOKUP(A701, [1]!Table9[#All], 3, FALSE)</f>
        <v>Plant</v>
      </c>
      <c r="F701" s="15" t="str">
        <f>VLOOKUP(A701, [1]!Table9[#All], 26, FALSE)</f>
        <v>Formula</v>
      </c>
      <c r="G701" s="15" t="str">
        <f>IF(D701="No", "--",VLOOKUP(A701, [1]!Table9[#All], 25, FALSE))</f>
        <v>Work area</v>
      </c>
      <c r="H701" s="14" t="str">
        <f>IF(D701="No", "Not discussed on USFS. ", VLOOKUP(A701, [1]!Table9[#All], 24, FALSE))</f>
        <v>--</v>
      </c>
      <c r="I701" s="14" t="str">
        <f>IF(NOT(ISBLANK(#REF!)),  "Pre-activity Survey Required", "")</f>
        <v>Pre-activity Survey Required</v>
      </c>
      <c r="J701" s="13" t="str">
        <f>IF(D701="No", "Not discussed on USFS. ", _xlfn.CONCAT(A701, " (", VLOOKUP(A701, [1]!Table9[#All], 11, FALSE), "; Habitat description: ", C701, ") - Within 1-mi of a CNDDB/SCE/USFS occurrence record (", VLOOKUP(A701, [1]!Table9[#All], 34, FALSE), "). " ))</f>
        <v xml:space="preserve">Greene's mariposa-lily (FSS; BLM:S; CRPR 1B.2, Blooming Period: Jun - Jul; Habitat description: shrubby hillsides, open woodland) - Within 1-mi of a CNDDB/SCE/USFS occurrence record (unsuitable habitat). </v>
      </c>
      <c r="K701" s="10" t="str">
        <f>IF(D701="No", "-- ", VLOOKUP(A701, [1]!Table9[#All], 35, FALSE))</f>
        <v>Standard OMP BMPs.</v>
      </c>
      <c r="L701" s="12" t="str">
        <f>IF(D701="No", "--", VLOOKUP(A701, [1]!Table9[#All], 28, FALSE))</f>
        <v>IIB</v>
      </c>
      <c r="M701" s="11" t="str">
        <f>IF(D701="No", "Not discussed on USFS. ", _xlfn.CONCAT(A701, " (", VLOOKUP(A701, [1]!Table9[#All], 11, FALSE), "; Habitat description: ", C701, ") - Within 1-mi of a CNDDB/SCE/USFS occurrence record (", VLOOKUP(A701, [1]!Table9[#All], 27, FALSE), "). " ))</f>
        <v xml:space="preserve">Greene's mariposa-lily (FSS; BLM:S; CRPR 1B.2, Blooming Period: Jun - Jul; Habitat description: shrubby hillsides, open woodland) - Within 1-mi of a CNDDB/SCE/USFS occurrence record (habitat present). </v>
      </c>
      <c r="N701" s="10" t="str">
        <f>IF(D701="No", "-- ", VLOOKUP(A701, [1]!Table9[#All], 29, FALSE))</f>
        <v xml:space="preserve">BE BMP Plant-1(a)(c-d); 
General Measures and Standard OMP BMPs. </v>
      </c>
      <c r="O701" s="10" t="str">
        <f>IF(D701="No", "--", VLOOKUP(A701, [1]!Table9[#All], 30, FALSE))</f>
        <v xml:space="preserve">Pre-Activity Survey (Greene's mariposa-lily): A biological survey is required. 
FSS Plant Avoidance (Greene's mariposa-lily): If Greene's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01" s="7" t="str">
        <f>IF(D701="No", "Not discussed on USFS. ", IF(VLOOKUP(A701, [1]!Table9[#All], 31, FALSE)="--", "--",  _xlfn.CONCAT(A701, " (", VLOOKUP(A701, [1]!Table9[#All], 11, FALSE), "; Habitat description: ", C701, ") - Within 1-mi of a CNDDB/SCE/USFS occurrence record (", VLOOKUP(A701, [1]!Table9[#All], 31, FALSE), "). " )))</f>
        <v>--</v>
      </c>
      <c r="Q701" s="6" t="str">
        <f>IF(D701="No", "Not discussed on USFS. ", IF(VLOOKUP(A701, [1]!Table9[#All], 31, FALSE)="--", "--",  VLOOKUP(A701, [1]!Table9[#All], 32, FALSE)))</f>
        <v>--</v>
      </c>
      <c r="R701" s="6" t="str">
        <f>IF(D701="No", "Not discussed on USFS. ", IF(VLOOKUP(A701, [1]!Table9[#All], 31, FALSE)="--", "--", VLOOKUP(A701, [1]!Table9[#All], 33, FALSE)))</f>
        <v>--</v>
      </c>
      <c r="S701" s="9" t="s">
        <v>2</v>
      </c>
      <c r="T701" s="8" t="s">
        <v>2</v>
      </c>
      <c r="U701" s="8" t="s">
        <v>2</v>
      </c>
      <c r="V701" s="7" t="s">
        <v>2</v>
      </c>
      <c r="W701" s="6" t="s">
        <v>2</v>
      </c>
      <c r="X701" s="6" t="s">
        <v>2</v>
      </c>
    </row>
    <row r="702" spans="1:24" ht="64" x14ac:dyDescent="0.2">
      <c r="A702" s="20" t="s">
        <v>1672</v>
      </c>
      <c r="B702" s="20" t="str">
        <f>VLOOKUP(A702, [1]!Table9[#All], 2, FALSE)</f>
        <v>Erigeron greenei</v>
      </c>
      <c r="C702" s="18" t="str">
        <f>VLOOKUP(A702, [1]!Table9[#All], 13, FALSE)</f>
        <v>rocky alluvium, chaparral, woodland, conifer forest</v>
      </c>
      <c r="D702" s="17" t="str">
        <f>IF(ISNUMBER(SEARCH("1",VLOOKUP(A702, [1]!Table9[#All], 4, FALSE))), "Yes", "No")</f>
        <v>No</v>
      </c>
      <c r="E702" s="16" t="str">
        <f>VLOOKUP(A702, [1]!Table9[#All], 3, FALSE)</f>
        <v>Plant</v>
      </c>
      <c r="F702" s="15" t="str">
        <f>VLOOKUP(A702, [1]!Table9[#All], 26, FALSE)</f>
        <v>Formula</v>
      </c>
      <c r="G702" s="15" t="str">
        <f>IF(D702="No", "--",VLOOKUP(A702, [1]!Table9[#All], 25, FALSE))</f>
        <v>--</v>
      </c>
      <c r="H702" s="14" t="str">
        <f>IF(D702="No", "Not discussed on USFS. ", VLOOKUP(A702, [1]!Table9[#All], 24, FALSE))</f>
        <v xml:space="preserve">Not discussed on USFS. </v>
      </c>
      <c r="I702" s="14" t="str">
        <f>IF(NOT(ISBLANK(#REF!)),  "Pre-activity Survey Required", "")</f>
        <v>Pre-activity Survey Required</v>
      </c>
      <c r="J702" s="13" t="str">
        <f>IF(D702="No", "Not discussed on USFS. ", _xlfn.CONCAT(A702, " (", VLOOKUP(A702, [1]!Table9[#All], 11, FALSE), "; Habitat description: ", C702, ") - Within 1-mi of a CNDDB/SCE/USFS occurrence record (", VLOOKUP(A702, [1]!Table9[#All], 34, FALSE), "). " ))</f>
        <v xml:space="preserve">Not discussed on USFS. </v>
      </c>
      <c r="K702" s="10" t="str">
        <f>IF(D702="No", "-- ", VLOOKUP(A702, [1]!Table9[#All], 35, FALSE))</f>
        <v xml:space="preserve">-- </v>
      </c>
      <c r="L702" s="12" t="str">
        <f>IF(D702="No", "--", VLOOKUP(A702, [1]!Table9[#All], 28, FALSE))</f>
        <v>--</v>
      </c>
      <c r="M702" s="11" t="str">
        <f>IF(D702="No", "Not discussed on USFS. ", _xlfn.CONCAT(A702, " (", VLOOKUP(A702, [1]!Table9[#All], 11, FALSE), "; Habitat description: ", C702, ") - Within 1-mi of a CNDDB/SCE/USFS occurrence record (", VLOOKUP(A702, [1]!Table9[#All], 27, FALSE), "). " ))</f>
        <v xml:space="preserve">Not discussed on USFS. </v>
      </c>
      <c r="N702" s="10" t="str">
        <f>IF(D702="No", "-- ", VLOOKUP(A702, [1]!Table9[#All], 29, FALSE))</f>
        <v xml:space="preserve">-- </v>
      </c>
      <c r="O702" s="10" t="str">
        <f>IF(D702="No", "--", VLOOKUP(A702, [1]!Table9[#All], 30, FALSE))</f>
        <v>--</v>
      </c>
      <c r="P702" s="7" t="str">
        <f>IF(D702="No", "Not discussed on USFS. ", IF(VLOOKUP(A702, [1]!Table9[#All], 31, FALSE)="--", "--",  _xlfn.CONCAT(A702, " (", VLOOKUP(A702, [1]!Table9[#All], 11, FALSE), "; Habitat description: ", C702, ") - Within 1-mi of a CNDDB/SCE/USFS occurrence record (", VLOOKUP(A702, [1]!Table9[#All], 31, FALSE), "). " )))</f>
        <v xml:space="preserve">Not discussed on USFS. </v>
      </c>
      <c r="Q702" s="6" t="str">
        <f>IF(D702="No", "Not discussed on USFS. ", IF(VLOOKUP(A702, [1]!Table9[#All], 31, FALSE)="--", "--",  VLOOKUP(A702, [1]!Table9[#All], 32, FALSE)))</f>
        <v xml:space="preserve">Not discussed on USFS. </v>
      </c>
      <c r="R702" s="6" t="str">
        <f>IF(D702="No", "Not discussed on USFS. ", IF(VLOOKUP(A702, [1]!Table9[#All], 31, FALSE)="--", "--", VLOOKUP(A702, [1]!Table9[#All], 33, FALSE)))</f>
        <v xml:space="preserve">Not discussed on USFS. </v>
      </c>
      <c r="S702" s="9" t="s">
        <v>2</v>
      </c>
      <c r="T702" s="8" t="s">
        <v>2</v>
      </c>
      <c r="U702" s="8" t="s">
        <v>2</v>
      </c>
      <c r="V702" s="7" t="s">
        <v>2</v>
      </c>
      <c r="W702" s="6" t="s">
        <v>2</v>
      </c>
      <c r="X702" s="6" t="s">
        <v>2</v>
      </c>
    </row>
    <row r="703" spans="1:24" ht="48" x14ac:dyDescent="0.2">
      <c r="A703" s="20" t="s">
        <v>1671</v>
      </c>
      <c r="B703" s="20" t="str">
        <f>VLOOKUP(A703, [1]!Table9[#All], 2, FALSE)</f>
        <v>Chrysothamnus greenei</v>
      </c>
      <c r="C703" s="18" t="str">
        <f>VLOOKUP(A703, [1]!Table9[#All], 13, FALSE)</f>
        <v>sandy washes, sagebrush, saltbush scrub</v>
      </c>
      <c r="D703" s="17" t="str">
        <f>IF(ISNUMBER(SEARCH("1",VLOOKUP(A703, [1]!Table9[#All], 4, FALSE))), "Yes", "No")</f>
        <v>No</v>
      </c>
      <c r="E703" s="16" t="str">
        <f>VLOOKUP(A703, [1]!Table9[#All], 3, FALSE)</f>
        <v>Plant</v>
      </c>
      <c r="F703" s="15" t="str">
        <f>VLOOKUP(A703, [1]!Table9[#All], 26, FALSE)</f>
        <v>Formula</v>
      </c>
      <c r="G703" s="15" t="str">
        <f>IF(D703="No", "--",VLOOKUP(A703, [1]!Table9[#All], 25, FALSE))</f>
        <v>--</v>
      </c>
      <c r="H703" s="14" t="str">
        <f>IF(D703="No", "Not discussed on USFS. ", VLOOKUP(A703, [1]!Table9[#All], 24, FALSE))</f>
        <v xml:space="preserve">Not discussed on USFS. </v>
      </c>
      <c r="I703" s="14" t="str">
        <f>IF(NOT(ISBLANK(#REF!)),  "Pre-activity Survey Required", "")</f>
        <v>Pre-activity Survey Required</v>
      </c>
      <c r="J703" s="13" t="str">
        <f>IF(D703="No", "Not discussed on USFS. ", _xlfn.CONCAT(A703, " (", VLOOKUP(A703, [1]!Table9[#All], 11, FALSE), "; Habitat description: ", C703, ") - Within 1-mi of a CNDDB/SCE/USFS occurrence record (", VLOOKUP(A703, [1]!Table9[#All], 34, FALSE), "). " ))</f>
        <v xml:space="preserve">Not discussed on USFS. </v>
      </c>
      <c r="K703" s="10" t="str">
        <f>IF(D703="No", "-- ", VLOOKUP(A703, [1]!Table9[#All], 35, FALSE))</f>
        <v xml:space="preserve">-- </v>
      </c>
      <c r="L703" s="12" t="str">
        <f>IF(D703="No", "--", VLOOKUP(A703, [1]!Table9[#All], 28, FALSE))</f>
        <v>--</v>
      </c>
      <c r="M703" s="11" t="str">
        <f>IF(D703="No", "Not discussed on USFS. ", _xlfn.CONCAT(A703, " (", VLOOKUP(A703, [1]!Table9[#All], 11, FALSE), "; Habitat description: ", C703, ") - Within 1-mi of a CNDDB/SCE/USFS occurrence record (", VLOOKUP(A703, [1]!Table9[#All], 27, FALSE), "). " ))</f>
        <v xml:space="preserve">Not discussed on USFS. </v>
      </c>
      <c r="N703" s="10" t="str">
        <f>IF(D703="No", "-- ", VLOOKUP(A703, [1]!Table9[#All], 29, FALSE))</f>
        <v xml:space="preserve">-- </v>
      </c>
      <c r="O703" s="10" t="str">
        <f>IF(D703="No", "--", VLOOKUP(A703, [1]!Table9[#All], 30, FALSE))</f>
        <v>--</v>
      </c>
      <c r="P703" s="7" t="str">
        <f>IF(D703="No", "Not discussed on USFS. ", IF(VLOOKUP(A703, [1]!Table9[#All], 31, FALSE)="--", "--",  _xlfn.CONCAT(A703, " (", VLOOKUP(A703, [1]!Table9[#All], 11, FALSE), "; Habitat description: ", C703, ") - Within 1-mi of a CNDDB/SCE/USFS occurrence record (", VLOOKUP(A703, [1]!Table9[#All], 31, FALSE), "). " )))</f>
        <v xml:space="preserve">Not discussed on USFS. </v>
      </c>
      <c r="Q703" s="6" t="str">
        <f>IF(D703="No", "Not discussed on USFS. ", IF(VLOOKUP(A703, [1]!Table9[#All], 31, FALSE)="--", "--",  VLOOKUP(A703, [1]!Table9[#All], 32, FALSE)))</f>
        <v xml:space="preserve">Not discussed on USFS. </v>
      </c>
      <c r="R703" s="6" t="str">
        <f>IF(D703="No", "Not discussed on USFS. ", IF(VLOOKUP(A703, [1]!Table9[#All], 31, FALSE)="--", "--", VLOOKUP(A703, [1]!Table9[#All], 33, FALSE)))</f>
        <v xml:space="preserve">Not discussed on USFS. </v>
      </c>
      <c r="S703" s="9" t="s">
        <v>2</v>
      </c>
      <c r="T703" s="8" t="s">
        <v>2</v>
      </c>
      <c r="U703" s="8" t="s">
        <v>2</v>
      </c>
      <c r="V703" s="7" t="s">
        <v>2</v>
      </c>
      <c r="W703" s="6" t="s">
        <v>2</v>
      </c>
      <c r="X703" s="6" t="s">
        <v>2</v>
      </c>
    </row>
    <row r="704" spans="1:24" ht="168" x14ac:dyDescent="0.2">
      <c r="A704" s="20" t="s">
        <v>1670</v>
      </c>
      <c r="B704" s="20" t="str">
        <f>VLOOKUP(A704, [1]!Table9[#All], 2, FALSE)</f>
        <v>Tuctoria greenei</v>
      </c>
      <c r="C704" s="18" t="str">
        <f>VLOOKUP(A704, [1]!Table9[#All], 13, FALSE)</f>
        <v>vernal pools</v>
      </c>
      <c r="D704" s="17" t="str">
        <f>IF(ISNUMBER(SEARCH("1",VLOOKUP(A704, [1]!Table9[#All], 4, FALSE))), "Yes", "No")</f>
        <v>Yes</v>
      </c>
      <c r="E704" s="16" t="str">
        <f>VLOOKUP(A704, [1]!Table9[#All], 3, FALSE)</f>
        <v>Plant</v>
      </c>
      <c r="F704" s="15" t="str">
        <f>VLOOKUP(A704, [1]!Table9[#All], 26, FALSE)</f>
        <v>Formula</v>
      </c>
      <c r="G704" s="15" t="str">
        <f>IF(D704="No", "--",VLOOKUP(A704, [1]!Table9[#All], 25, FALSE))</f>
        <v>Work area</v>
      </c>
      <c r="H704" s="14" t="str">
        <f>IF(D704="No", "Not discussed on USFS. ", VLOOKUP(A704, [1]!Table9[#All], 24, FALSE))</f>
        <v>--</v>
      </c>
      <c r="I704" s="14" t="str">
        <f>IF(NOT(ISBLANK(#REF!)),  "Pre-activity Survey Required", "")</f>
        <v>Pre-activity Survey Required</v>
      </c>
      <c r="J704" s="13" t="str">
        <f>IF(D704="No", "Not discussed on USFS. ", _xlfn.CONCAT(A704, " (", VLOOKUP(A704, [1]!Table9[#All], 11, FALSE), "; Habitat description: ", C704, ") - Within 1-mi of a CNDDB/SCE/USFS occurrence record (", VLOOKUP(A704, [1]!Table9[#All], 34, FALSE), "). " ))</f>
        <v xml:space="preserve">Greene's tuctoria (FE; SR; CRPR 1B.1, Blooming Period: May - Sep; Habitat description: vernal pools) - Within 1-mi of a CNDDB/SCE/USFS occurrence record (unsuitable habitat). </v>
      </c>
      <c r="K704" s="10" t="str">
        <f>IF(D704="No", "-- ", VLOOKUP(A704, [1]!Table9[#All], 35, FALSE))</f>
        <v xml:space="preserve">RPM Plant 1; 
Standard OMP BMPs. </v>
      </c>
      <c r="L704" s="12" t="str">
        <f>IF(D704="No", "--", VLOOKUP(A704, [1]!Table9[#All], 28, FALSE))</f>
        <v>IIB</v>
      </c>
      <c r="M704" s="11" t="str">
        <f>IF(D704="No", "Not discussed on USFS. ", _xlfn.CONCAT(A704, " (", VLOOKUP(A704, [1]!Table9[#All], 11, FALSE), "; Habitat description: ", C704, ") - Within 1-mi of a CNDDB/SCE/USFS occurrence record (", VLOOKUP(A704, [1]!Table9[#All], 27, FALSE), "). " ))</f>
        <v xml:space="preserve">Greene's tuctoria (FE; SR; CRPR 1B.1, Blooming Period: May - Sep; Habitat description: vernal pools) - Within 1-mi of a CNDDB/SCE/USFS occurrence record (habitat present). </v>
      </c>
      <c r="N704" s="10" t="str">
        <f>IF(D704="No", "-- ", VLOOKUP(A704, [1]!Table9[#All], 29, FALSE))</f>
        <v xml:space="preserve">RPM Plant-1-4; 
General Measures and Standard OMP BMPs. </v>
      </c>
      <c r="O704" s="10" t="str">
        <f>IF(D704="No", "--", VLOOKUP(A704, [1]!Table9[#All], 30, FALSE))</f>
        <v xml:space="preserve">Rare Plant Survey and Avoidance (Greene's tuctoria): A qualified botanist will conduct a rare plant survey for Greene's tuctoria within blooming season, verified by a reference population. All federally-listed plants within 100 feet of the work area will be flagged for avoidance. Coordination with Environmental Services Department will be required if full avoidance cannot be achieved. 
Schedule Limitation (Greene's tuctoria): Schedule all work in the year rare plant surveys are conducted. Work can occur only after rare plant surveys occur. If work gets delayed for a subsequent year, contact Environmental Services Department. 
General Measures and Standard OMP BMPs. </v>
      </c>
      <c r="P704" s="7" t="str">
        <f>IF(D704="No", "Not discussed on USFS. ", IF(VLOOKUP(A704, [1]!Table9[#All], 31, FALSE)="--", "--",  _xlfn.CONCAT(A704, " (", VLOOKUP(A704, [1]!Table9[#All], 11, FALSE), "; Habitat description: ", C704, ") - Within 1-mi of a CNDDB/SCE/USFS occurrence record (", VLOOKUP(A704, [1]!Table9[#All], 31, FALSE), "). " )))</f>
        <v>--</v>
      </c>
      <c r="Q704" s="6" t="str">
        <f>IF(D704="No", "Not discussed on USFS. ", IF(VLOOKUP(A704, [1]!Table9[#All], 31, FALSE)="--", "--",  VLOOKUP(A704, [1]!Table9[#All], 32, FALSE)))</f>
        <v>--</v>
      </c>
      <c r="R704" s="6" t="str">
        <f>IF(D704="No", "Not discussed on USFS. ", IF(VLOOKUP(A704, [1]!Table9[#All], 31, FALSE)="--", "--", VLOOKUP(A704, [1]!Table9[#All], 33, FALSE)))</f>
        <v>--</v>
      </c>
      <c r="S704" s="9" t="s">
        <v>2</v>
      </c>
      <c r="T704" s="8" t="s">
        <v>2</v>
      </c>
      <c r="U704" s="8" t="s">
        <v>2</v>
      </c>
      <c r="V704" s="7" t="s">
        <v>2</v>
      </c>
      <c r="W704" s="6" t="s">
        <v>2</v>
      </c>
      <c r="X704" s="6" t="s">
        <v>2</v>
      </c>
    </row>
    <row r="705" spans="1:24" ht="156" x14ac:dyDescent="0.2">
      <c r="A705" s="20" t="s">
        <v>1669</v>
      </c>
      <c r="B705" s="20" t="str">
        <f>VLOOKUP(A705, [1]!Table9[#All], 2, FALSE)</f>
        <v>Fritillaria brandegeei</v>
      </c>
      <c r="C705" s="18" t="str">
        <f>VLOOKUP(A705, [1]!Table9[#All], 13, FALSE)</f>
        <v>open conifer forest</v>
      </c>
      <c r="D705" s="17" t="str">
        <f>IF(ISNUMBER(SEARCH("1",VLOOKUP(A705, [1]!Table9[#All], 4, FALSE))), "Yes", "No")</f>
        <v>Yes</v>
      </c>
      <c r="E705" s="16" t="str">
        <f>VLOOKUP(A705, [1]!Table9[#All], 3, FALSE)</f>
        <v>Plant</v>
      </c>
      <c r="F705" s="15" t="str">
        <f>VLOOKUP(A705, [1]!Table9[#All], 26, FALSE)</f>
        <v>Formula</v>
      </c>
      <c r="G705" s="15" t="str">
        <f>IF(D705="No", "--",VLOOKUP(A705, [1]!Table9[#All], 25, FALSE))</f>
        <v>Work area</v>
      </c>
      <c r="H705" s="14" t="str">
        <f>IF(D705="No", "Not discussed on USFS. ", VLOOKUP(A705, [1]!Table9[#All], 24, FALSE))</f>
        <v>--</v>
      </c>
      <c r="I705" s="14" t="str">
        <f>IF(NOT(ISBLANK(#REF!)),  "Pre-activity Survey Required", "")</f>
        <v>Pre-activity Survey Required</v>
      </c>
      <c r="J705" s="13" t="str">
        <f>IF(D705="No", "Not discussed on USFS. ", _xlfn.CONCAT(A705, " (", VLOOKUP(A705, [1]!Table9[#All], 11, FALSE), "; Habitat description: ", C705, ") - Within 1-mi of a CNDDB/SCE/USFS occurrence record (", VLOOKUP(A705, [1]!Table9[#All], 34, FALSE), "). " ))</f>
        <v xml:space="preserve">greenhorn fritillary (FSS; CRPR 1B.3, Blooming Period: Apr - Jun; Habitat description: open conifer forest) - Within 1-mi of a CNDDB/SCE/USFS occurrence record (unsuitable habitat). </v>
      </c>
      <c r="K705" s="10" t="str">
        <f>IF(D705="No", "-- ", VLOOKUP(A705, [1]!Table9[#All], 35, FALSE))</f>
        <v>Standard OMP BMPs.</v>
      </c>
      <c r="L705" s="12" t="str">
        <f>IF(D705="No", "--", VLOOKUP(A705, [1]!Table9[#All], 28, FALSE))</f>
        <v>IIB</v>
      </c>
      <c r="M705" s="11" t="str">
        <f>IF(D705="No", "Not discussed on USFS. ", _xlfn.CONCAT(A705, " (", VLOOKUP(A705, [1]!Table9[#All], 11, FALSE), "; Habitat description: ", C705, ") - Within 1-mi of a CNDDB/SCE/USFS occurrence record (", VLOOKUP(A705, [1]!Table9[#All], 27, FALSE), "). " ))</f>
        <v xml:space="preserve">greenhorn fritillary (FSS; CRPR 1B.3, Blooming Period: Apr - Jun; Habitat description: open conifer forest) - Within 1-mi of a CNDDB/SCE/USFS occurrence record (habitat present). </v>
      </c>
      <c r="N705" s="10" t="str">
        <f>IF(D705="No", "-- ", VLOOKUP(A705, [1]!Table9[#All], 29, FALSE))</f>
        <v xml:space="preserve">BE BMP Plant-1(a)(c-d); 
General Measures and Standard OMP BMPs. </v>
      </c>
      <c r="O705" s="10" t="str">
        <f>IF(D705="No", "--", VLOOKUP(A705, [1]!Table9[#All], 30, FALSE))</f>
        <v xml:space="preserve">Pre-Activity Survey (Greenhorn fritillary): A biological survey is required. 
FSS Plant Avoidance (Greenhorn fritillary): If Greenhorn fritillary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05" s="7" t="str">
        <f>IF(D705="No", "Not discussed on USFS. ", IF(VLOOKUP(A705, [1]!Table9[#All], 31, FALSE)="--", "--",  _xlfn.CONCAT(A705, " (", VLOOKUP(A705, [1]!Table9[#All], 11, FALSE), "; Habitat description: ", C705, ") - Within 1-mi of a CNDDB/SCE/USFS occurrence record (", VLOOKUP(A705, [1]!Table9[#All], 31, FALSE), "). " )))</f>
        <v>--</v>
      </c>
      <c r="Q705" s="6" t="str">
        <f>IF(D705="No", "Not discussed on USFS. ", IF(VLOOKUP(A705, [1]!Table9[#All], 31, FALSE)="--", "--",  VLOOKUP(A705, [1]!Table9[#All], 32, FALSE)))</f>
        <v>--</v>
      </c>
      <c r="R705" s="6" t="str">
        <f>IF(D705="No", "Not discussed on USFS. ", IF(VLOOKUP(A705, [1]!Table9[#All], 31, FALSE)="--", "--", VLOOKUP(A705, [1]!Table9[#All], 33, FALSE)))</f>
        <v>--</v>
      </c>
      <c r="S705" s="9" t="s">
        <v>2</v>
      </c>
      <c r="T705" s="8" t="s">
        <v>2</v>
      </c>
      <c r="U705" s="8" t="s">
        <v>2</v>
      </c>
      <c r="V705" s="7" t="s">
        <v>2</v>
      </c>
      <c r="W705" s="6" t="s">
        <v>2</v>
      </c>
      <c r="X705" s="6" t="s">
        <v>2</v>
      </c>
    </row>
    <row r="706" spans="1:24" ht="48" x14ac:dyDescent="0.2">
      <c r="A706" s="20" t="s">
        <v>1668</v>
      </c>
      <c r="B706" s="20" t="str">
        <f>VLOOKUP(A706, [1]!Table9[#All], 2, FALSE)</f>
        <v>Cochlearia groenlandica</v>
      </c>
      <c r="C706" s="18" t="str">
        <f>VLOOKUP(A706, [1]!Table9[#All], 13, FALSE)</f>
        <v>seabird nesting areas on offshore rocks, islands</v>
      </c>
      <c r="D706" s="17" t="str">
        <f>IF(ISNUMBER(SEARCH("1",VLOOKUP(A706, [1]!Table9[#All], 4, FALSE))), "Yes", "No")</f>
        <v>No</v>
      </c>
      <c r="E706" s="16" t="str">
        <f>VLOOKUP(A706, [1]!Table9[#All], 3, FALSE)</f>
        <v>Plant</v>
      </c>
      <c r="F706" s="15" t="str">
        <f>VLOOKUP(A706, [1]!Table9[#All], 26, FALSE)</f>
        <v>Formula</v>
      </c>
      <c r="G706" s="15" t="str">
        <f>IF(D706="No", "--",VLOOKUP(A706, [1]!Table9[#All], 25, FALSE))</f>
        <v>--</v>
      </c>
      <c r="H706" s="14" t="str">
        <f>IF(D706="No", "Not discussed on USFS. ", VLOOKUP(A706, [1]!Table9[#All], 24, FALSE))</f>
        <v xml:space="preserve">Not discussed on USFS. </v>
      </c>
      <c r="I706" s="14" t="str">
        <f>IF(NOT(ISBLANK(#REF!)),  "Pre-activity Survey Required", "")</f>
        <v>Pre-activity Survey Required</v>
      </c>
      <c r="J706" s="13" t="str">
        <f>IF(D706="No", "Not discussed on USFS. ", _xlfn.CONCAT(A706, " (", VLOOKUP(A706, [1]!Table9[#All], 11, FALSE), "; Habitat description: ", C706, ") - Within 1-mi of a CNDDB/SCE/USFS occurrence record (", VLOOKUP(A706, [1]!Table9[#All], 34, FALSE), "). " ))</f>
        <v xml:space="preserve">Not discussed on USFS. </v>
      </c>
      <c r="K706" s="10" t="str">
        <f>IF(D706="No", "-- ", VLOOKUP(A706, [1]!Table9[#All], 35, FALSE))</f>
        <v xml:space="preserve">-- </v>
      </c>
      <c r="L706" s="12" t="str">
        <f>IF(D706="No", "--", VLOOKUP(A706, [1]!Table9[#All], 28, FALSE))</f>
        <v>--</v>
      </c>
      <c r="M706" s="11" t="str">
        <f>IF(D706="No", "Not discussed on USFS. ", _xlfn.CONCAT(A706, " (", VLOOKUP(A706, [1]!Table9[#All], 11, FALSE), "; Habitat description: ", C706, ") - Within 1-mi of a CNDDB/SCE/USFS occurrence record (", VLOOKUP(A706, [1]!Table9[#All], 27, FALSE), "). " ))</f>
        <v xml:space="preserve">Not discussed on USFS. </v>
      </c>
      <c r="N706" s="10" t="str">
        <f>IF(D706="No", "-- ", VLOOKUP(A706, [1]!Table9[#All], 29, FALSE))</f>
        <v xml:space="preserve">-- </v>
      </c>
      <c r="O706" s="10" t="str">
        <f>IF(D706="No", "--", VLOOKUP(A706, [1]!Table9[#All], 30, FALSE))</f>
        <v>--</v>
      </c>
      <c r="P706" s="7" t="str">
        <f>IF(D706="No", "Not discussed on USFS. ", IF(VLOOKUP(A706, [1]!Table9[#All], 31, FALSE)="--", "--",  _xlfn.CONCAT(A706, " (", VLOOKUP(A706, [1]!Table9[#All], 11, FALSE), "; Habitat description: ", C706, ") - Within 1-mi of a CNDDB/SCE/USFS occurrence record (", VLOOKUP(A706, [1]!Table9[#All], 31, FALSE), "). " )))</f>
        <v xml:space="preserve">Not discussed on USFS. </v>
      </c>
      <c r="Q706" s="6" t="str">
        <f>IF(D706="No", "Not discussed on USFS. ", IF(VLOOKUP(A706, [1]!Table9[#All], 31, FALSE)="--", "--",  VLOOKUP(A706, [1]!Table9[#All], 32, FALSE)))</f>
        <v xml:space="preserve">Not discussed on USFS. </v>
      </c>
      <c r="R706" s="6" t="str">
        <f>IF(D706="No", "Not discussed on USFS. ", IF(VLOOKUP(A706, [1]!Table9[#All], 31, FALSE)="--", "--", VLOOKUP(A706, [1]!Table9[#All], 33, FALSE)))</f>
        <v xml:space="preserve">Not discussed on USFS. </v>
      </c>
      <c r="S706" s="9" t="s">
        <v>2</v>
      </c>
      <c r="T706" s="8" t="s">
        <v>2</v>
      </c>
      <c r="U706" s="8" t="s">
        <v>2</v>
      </c>
      <c r="V706" s="7" t="s">
        <v>2</v>
      </c>
      <c r="W706" s="6" t="s">
        <v>2</v>
      </c>
      <c r="X706" s="6" t="s">
        <v>2</v>
      </c>
    </row>
    <row r="707" spans="1:24" ht="60" x14ac:dyDescent="0.2">
      <c r="A707" s="20" t="s">
        <v>1667</v>
      </c>
      <c r="B707" s="20" t="str">
        <f>VLOOKUP(A707, [1]!Table9[#All], 2, FALSE)</f>
        <v>Arctocephalus townsendi</v>
      </c>
      <c r="C707" s="18" t="str">
        <f>VLOOKUP(A707, [1]!Table9[#All], 13, FALSE)</f>
        <v>islands off the pacific coast, rocky habitat and caves</v>
      </c>
      <c r="D707" s="17" t="str">
        <f>IF(ISNUMBER(SEARCH("1",VLOOKUP(A707, [1]!Table9[#All], 4, FALSE))), "Yes", "No")</f>
        <v>Yes</v>
      </c>
      <c r="E707" s="16" t="str">
        <f>VLOOKUP(A707, [1]!Table9[#All], 3, FALSE)</f>
        <v>Mammal</v>
      </c>
      <c r="F707" s="15" t="str">
        <f>VLOOKUP(A707, [1]!Table9[#All], 26, FALSE)</f>
        <v>Formula</v>
      </c>
      <c r="G707" s="15" t="str">
        <f>IF(D707="No", "--",VLOOKUP(A707, [1]!Table9[#All], 25, FALSE))</f>
        <v>--</v>
      </c>
      <c r="H707" s="14" t="str">
        <f>IF(D707="No", "Not discussed on USFS. ", VLOOKUP(A707, [1]!Table9[#All], 24, FALSE))</f>
        <v>Notify SME if found on USFS</v>
      </c>
      <c r="I707" s="14" t="str">
        <f>IF(NOT(ISBLANK(#REF!)),  "Pre-activity Survey Required", "")</f>
        <v>Pre-activity Survey Required</v>
      </c>
      <c r="J707" s="13" t="str">
        <f>IF(D707="No", "Not discussed on USFS. ", _xlfn.CONCAT(A707, " (", VLOOKUP(A707, [1]!Table9[#All], 11, FALSE), "; Habitat description: ", C707, ") - Within 1-mi of a CNDDB/SCE/USFS occurrence record (", VLOOKUP(A707, [1]!Table9[#All], 34, FALSE), "). " ))</f>
        <v xml:space="preserve">Guadalupe fur-seal (FT; ST; CDFW FP; Habitat description: islands off the pacific coast, rocky habitat and caves) - Within 1-mi of a CNDDB/SCE/USFS occurrence record (--). </v>
      </c>
      <c r="K707" s="10" t="str">
        <f>IF(D707="No", "-- ", VLOOKUP(A707, [1]!Table9[#All], 35, FALSE))</f>
        <v>--</v>
      </c>
      <c r="L707" s="12" t="str">
        <f>IF(D707="No", "--", VLOOKUP(A707, [1]!Table9[#All], 28, FALSE))</f>
        <v>--</v>
      </c>
      <c r="M707" s="11" t="str">
        <f>IF(D707="No", "Not discussed on USFS. ", _xlfn.CONCAT(A707, " (", VLOOKUP(A707, [1]!Table9[#All], 11, FALSE), "; Habitat description: ", C707, ") - Within 1-mi of a CNDDB/SCE/USFS occurrence record (", VLOOKUP(A707, [1]!Table9[#All], 27, FALSE), "). " ))</f>
        <v xml:space="preserve">Guadalupe fur-seal (FT; ST; CDFW FP; Habitat description: islands off the pacific coast, rocky habitat and caves) - Within 1-mi of a CNDDB/SCE/USFS occurrence record (--). </v>
      </c>
      <c r="N707" s="10" t="str">
        <f>IF(D707="No", "-- ", VLOOKUP(A707, [1]!Table9[#All], 29, FALSE))</f>
        <v>Notify SME if found on USFS</v>
      </c>
      <c r="O707" s="10" t="str">
        <f>IF(D707="No", "--", VLOOKUP(A707, [1]!Table9[#All], 30, FALSE))</f>
        <v>Notify SME if found on USFS</v>
      </c>
      <c r="P707" s="7" t="str">
        <f>IF(D707="No", "Not discussed on USFS. ", IF(VLOOKUP(A707, [1]!Table9[#All], 31, FALSE)="--", "--",  _xlfn.CONCAT(A707, " (", VLOOKUP(A707, [1]!Table9[#All], 11, FALSE), "; Habitat description: ", C707, ") - Within 1-mi of a CNDDB/SCE/USFS occurrence record (", VLOOKUP(A707, [1]!Table9[#All], 31, FALSE), "). " )))</f>
        <v>--</v>
      </c>
      <c r="Q707" s="6" t="str">
        <f>IF(D707="No", "Not discussed on USFS. ", IF(VLOOKUP(A707, [1]!Table9[#All], 31, FALSE)="--", "--",  VLOOKUP(A707, [1]!Table9[#All], 32, FALSE)))</f>
        <v>--</v>
      </c>
      <c r="R707" s="6" t="str">
        <f>IF(D707="No", "Not discussed on USFS. ", IF(VLOOKUP(A707, [1]!Table9[#All], 31, FALSE)="--", "--", VLOOKUP(A707, [1]!Table9[#All], 33, FALSE)))</f>
        <v>--</v>
      </c>
      <c r="S707" s="9" t="s">
        <v>2</v>
      </c>
      <c r="T707" s="8" t="s">
        <v>2</v>
      </c>
      <c r="U707" s="8" t="s">
        <v>2</v>
      </c>
      <c r="V707" s="7" t="s">
        <v>2</v>
      </c>
      <c r="W707" s="6" t="s">
        <v>2</v>
      </c>
      <c r="X707" s="6" t="s">
        <v>2</v>
      </c>
    </row>
    <row r="708" spans="1:24" ht="156" x14ac:dyDescent="0.2">
      <c r="A708" s="20" t="s">
        <v>1666</v>
      </c>
      <c r="B708" s="20" t="str">
        <f>VLOOKUP(A708, [1]!Table9[#All], 2, FALSE)</f>
        <v>Lupinus guadalupensis</v>
      </c>
      <c r="C708" s="18" t="str">
        <f>VLOOKUP(A708, [1]!Table9[#All], 13, FALSE)</f>
        <v>sand or gravel, coastal scrub</v>
      </c>
      <c r="D708" s="17" t="str">
        <f>IF(ISNUMBER(SEARCH("1",VLOOKUP(A708, [1]!Table9[#All], 4, FALSE))), "Yes", "No")</f>
        <v>Yes</v>
      </c>
      <c r="E708" s="16" t="str">
        <f>VLOOKUP(A708, [1]!Table9[#All], 3, FALSE)</f>
        <v>Plant</v>
      </c>
      <c r="F708" s="15" t="str">
        <f>VLOOKUP(A708, [1]!Table9[#All], 26, FALSE)</f>
        <v>Formula</v>
      </c>
      <c r="G708" s="15" t="str">
        <f>IF(D708="No", "--",VLOOKUP(A708, [1]!Table9[#All], 25, FALSE))</f>
        <v>Work area</v>
      </c>
      <c r="H708" s="14" t="str">
        <f>IF(D708="No", "Not discussed on USFS. ", VLOOKUP(A708, [1]!Table9[#All], 24, FALSE))</f>
        <v xml:space="preserve">Only discussed in INF, if reviewing INF apply same RPM's and language as other CRPR 1/2 plant receive. </v>
      </c>
      <c r="I708" s="14" t="str">
        <f>IF(NOT(ISBLANK(#REF!)),  "Pre-activity Survey Required", "")</f>
        <v>Pre-activity Survey Required</v>
      </c>
      <c r="J708" s="13" t="str">
        <f>IF(D708="No", "Not discussed on USFS. ", _xlfn.CONCAT(A708, " (", VLOOKUP(A708, [1]!Table9[#All], 11, FALSE), "; Habitat description: ", C708, ") - Within 1-mi of a CNDDB/SCE/USFS occurrence record (", VLOOKUP(A708, [1]!Table9[#All], 34, FALSE), "). " ))</f>
        <v xml:space="preserve">Guadalupe Island lupine (INF:SCC; CRPR 4.2, Blooming Period: Feb - Apr; Habitat description: sand or gravel, coastal scrub) - Within 1-mi of a CNDDB/SCE/USFS occurrence record (unsuitable habitat). </v>
      </c>
      <c r="K708" s="10" t="str">
        <f>IF(D708="No", "-- ", VLOOKUP(A708, [1]!Table9[#All], 35, FALSE))</f>
        <v>Standard OMP BMPs.</v>
      </c>
      <c r="L708" s="12" t="str">
        <f>IF(D708="No", "--", VLOOKUP(A708, [1]!Table9[#All], 28, FALSE))</f>
        <v>IIB</v>
      </c>
      <c r="M708" s="11" t="str">
        <f>IF(D708="No", "Not discussed on USFS. ", _xlfn.CONCAT(A708, " (", VLOOKUP(A708, [1]!Table9[#All], 11, FALSE), "; Habitat description: ", C708, ") - Within 1-mi of a CNDDB/SCE/USFS occurrence record (", VLOOKUP(A708, [1]!Table9[#All], 27, FALSE), "). " ))</f>
        <v xml:space="preserve">Guadalupe Island lupine (INF:SCC; CRPR 4.2, Blooming Period: Feb - Apr; Habitat description: sand or gravel, coastal scrub) - Within 1-mi of a CNDDB/SCE/USFS occurrence record (habitat present). </v>
      </c>
      <c r="N708" s="10" t="str">
        <f>IF(D708="No", "-- ", VLOOKUP(A708, [1]!Table9[#All], 29, FALSE))</f>
        <v xml:space="preserve">BE BMP Plant-1(a)(c-d); 
General Measures and Standard OMP BMPs. </v>
      </c>
      <c r="O708" s="10" t="str">
        <f>IF(D708="No", "--", VLOOKUP(A708, [1]!Table9[#All], 30, FALSE))</f>
        <v xml:space="preserve">Pre-Activity Survey (Guadalupe Island lupine): A biological survey is required. 
FSS Plant Avoidance (Guadalupe Island lupine): If Guadalupe Island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08" s="7" t="str">
        <f>IF(D708="No", "Not discussed on USFS. ", IF(VLOOKUP(A708, [1]!Table9[#All], 31, FALSE)="--", "--",  _xlfn.CONCAT(A708, " (", VLOOKUP(A708, [1]!Table9[#All], 11, FALSE), "; Habitat description: ", C708, ") - Within 1-mi of a CNDDB/SCE/USFS occurrence record (", VLOOKUP(A708, [1]!Table9[#All], 31, FALSE), "). " )))</f>
        <v>--</v>
      </c>
      <c r="Q708" s="6" t="str">
        <f>IF(D708="No", "Not discussed on USFS. ", IF(VLOOKUP(A708, [1]!Table9[#All], 31, FALSE)="--", "--",  VLOOKUP(A708, [1]!Table9[#All], 32, FALSE)))</f>
        <v>--</v>
      </c>
      <c r="R708" s="6" t="str">
        <f>IF(D708="No", "Not discussed on USFS. ", IF(VLOOKUP(A708, [1]!Table9[#All], 31, FALSE)="--", "--", VLOOKUP(A708, [1]!Table9[#All], 33, FALSE)))</f>
        <v>--</v>
      </c>
      <c r="S708" s="9" t="s">
        <v>2</v>
      </c>
      <c r="T708" s="8" t="s">
        <v>2</v>
      </c>
      <c r="U708" s="8" t="s">
        <v>2</v>
      </c>
      <c r="V708" s="7" t="s">
        <v>2</v>
      </c>
      <c r="W708" s="6" t="s">
        <v>2</v>
      </c>
      <c r="X708" s="6" t="s">
        <v>2</v>
      </c>
    </row>
    <row r="709" spans="1:24" ht="80" x14ac:dyDescent="0.2">
      <c r="A709" s="20" t="s">
        <v>1665</v>
      </c>
      <c r="B709" s="20" t="str">
        <f>VLOOKUP(A709, [1]!Table9[#All], 2, FALSE)</f>
        <v>Hesperoleucus parvipinnis</v>
      </c>
      <c r="C709" s="18" t="str">
        <f>VLOOKUP(A709, [1]!Table9[#All], 13, FALSE)</f>
        <v>intermittent or perennial stream, pond, lake or jurisdictional waters feature</v>
      </c>
      <c r="D709" s="17" t="str">
        <f>IF(ISNUMBER(SEARCH("1",VLOOKUP(A709, [1]!Table9[#All], 4, FALSE))), "Yes", "No")</f>
        <v>No</v>
      </c>
      <c r="E709" s="16" t="str">
        <f>VLOOKUP(A709, [1]!Table9[#All], 3, FALSE)</f>
        <v>Fish</v>
      </c>
      <c r="F709" s="15" t="str">
        <f>VLOOKUP(A709, [1]!Table9[#All], 26, FALSE)</f>
        <v>Formula</v>
      </c>
      <c r="G709" s="15" t="str">
        <f>IF(D709="No", "--",VLOOKUP(A709, [1]!Table9[#All], 25, FALSE))</f>
        <v>--</v>
      </c>
      <c r="H709" s="14" t="str">
        <f>IF(D709="No", "Not discussed on USFS. ", VLOOKUP(A709, [1]!Table9[#All], 24, FALSE))</f>
        <v xml:space="preserve">Not discussed on USFS. </v>
      </c>
      <c r="I709" s="14" t="str">
        <f>IF(NOT(ISBLANK(#REF!)),  "Pre-activity Survey Required", "")</f>
        <v>Pre-activity Survey Required</v>
      </c>
      <c r="J709" s="13" t="str">
        <f>IF(D709="No", "Not discussed on USFS. ", _xlfn.CONCAT(A709, " (", VLOOKUP(A709, [1]!Table9[#All], 11, FALSE), "; Habitat description: ", C709, ") - Within 1-mi of a CNDDB/SCE/USFS occurrence record (", VLOOKUP(A709, [1]!Table9[#All], 34, FALSE), "). " ))</f>
        <v xml:space="preserve">Not discussed on USFS. </v>
      </c>
      <c r="K709" s="10" t="str">
        <f>IF(D709="No", "-- ", VLOOKUP(A709, [1]!Table9[#All], 35, FALSE))</f>
        <v xml:space="preserve">-- </v>
      </c>
      <c r="L709" s="12" t="str">
        <f>IF(D709="No", "--", VLOOKUP(A709, [1]!Table9[#All], 28, FALSE))</f>
        <v>--</v>
      </c>
      <c r="M709" s="11" t="str">
        <f>IF(D709="No", "Not discussed on USFS. ", _xlfn.CONCAT(A709, " (", VLOOKUP(A709, [1]!Table9[#All], 11, FALSE), "; Habitat description: ", C709, ") - Within 1-mi of a CNDDB/SCE/USFS occurrence record (", VLOOKUP(A709, [1]!Table9[#All], 27, FALSE), "). " ))</f>
        <v xml:space="preserve">Not discussed on USFS. </v>
      </c>
      <c r="N709" s="10" t="str">
        <f>IF(D709="No", "-- ", VLOOKUP(A709, [1]!Table9[#All], 29, FALSE))</f>
        <v xml:space="preserve">-- </v>
      </c>
      <c r="O709" s="10" t="str">
        <f>IF(D709="No", "--", VLOOKUP(A709, [1]!Table9[#All], 30, FALSE))</f>
        <v>--</v>
      </c>
      <c r="P709" s="7" t="str">
        <f>IF(D709="No", "Not discussed on USFS. ", IF(VLOOKUP(A709, [1]!Table9[#All], 31, FALSE)="--", "--",  _xlfn.CONCAT(A709, " (", VLOOKUP(A709, [1]!Table9[#All], 11, FALSE), "; Habitat description: ", C709, ") - Within 1-mi of a CNDDB/SCE/USFS occurrence record (", VLOOKUP(A709, [1]!Table9[#All], 31, FALSE), "). " )))</f>
        <v xml:space="preserve">Not discussed on USFS. </v>
      </c>
      <c r="Q709" s="6" t="str">
        <f>IF(D709="No", "Not discussed on USFS. ", IF(VLOOKUP(A709, [1]!Table9[#All], 31, FALSE)="--", "--",  VLOOKUP(A709, [1]!Table9[#All], 32, FALSE)))</f>
        <v xml:space="preserve">Not discussed on USFS. </v>
      </c>
      <c r="R709" s="6" t="str">
        <f>IF(D709="No", "Not discussed on USFS. ", IF(VLOOKUP(A709, [1]!Table9[#All], 31, FALSE)="--", "--", VLOOKUP(A709, [1]!Table9[#All], 33, FALSE)))</f>
        <v xml:space="preserve">Not discussed on USFS. </v>
      </c>
      <c r="S709" s="9" t="s">
        <v>2</v>
      </c>
      <c r="T709" s="8" t="s">
        <v>2</v>
      </c>
      <c r="U709" s="8" t="s">
        <v>2</v>
      </c>
      <c r="V709" s="7" t="s">
        <v>2</v>
      </c>
      <c r="W709" s="6" t="s">
        <v>2</v>
      </c>
      <c r="X709" s="6" t="s">
        <v>2</v>
      </c>
    </row>
    <row r="710" spans="1:24" ht="48" x14ac:dyDescent="0.2">
      <c r="A710" s="20" t="s">
        <v>1664</v>
      </c>
      <c r="B710" s="20" t="str">
        <f>VLOOKUP(A710, [1]!Table9[#All], 2, FALSE)</f>
        <v>Harmonia guggolziorum</v>
      </c>
      <c r="C710" s="18" t="str">
        <f>VLOOKUP(A710, [1]!Table9[#All], 13, FALSE)</f>
        <v>serpentine (rocky) slopes</v>
      </c>
      <c r="D710" s="17" t="str">
        <f>IF(ISNUMBER(SEARCH("1",VLOOKUP(A710, [1]!Table9[#All], 4, FALSE))), "Yes", "No")</f>
        <v>No</v>
      </c>
      <c r="E710" s="16" t="str">
        <f>VLOOKUP(A710, [1]!Table9[#All], 3, FALSE)</f>
        <v>Plant</v>
      </c>
      <c r="F710" s="15" t="str">
        <f>VLOOKUP(A710, [1]!Table9[#All], 26, FALSE)</f>
        <v>Formula</v>
      </c>
      <c r="G710" s="15" t="str">
        <f>IF(D710="No", "--",VLOOKUP(A710, [1]!Table9[#All], 25, FALSE))</f>
        <v>--</v>
      </c>
      <c r="H710" s="14" t="str">
        <f>IF(D710="No", "Not discussed on USFS. ", VLOOKUP(A710, [1]!Table9[#All], 24, FALSE))</f>
        <v xml:space="preserve">Not discussed on USFS. </v>
      </c>
      <c r="I710" s="14" t="str">
        <f>IF(NOT(ISBLANK(#REF!)),  "Pre-activity Survey Required", "")</f>
        <v>Pre-activity Survey Required</v>
      </c>
      <c r="J710" s="13" t="str">
        <f>IF(D710="No", "Not discussed on USFS. ", _xlfn.CONCAT(A710, " (", VLOOKUP(A710, [1]!Table9[#All], 11, FALSE), "; Habitat description: ", C710, ") - Within 1-mi of a CNDDB/SCE/USFS occurrence record (", VLOOKUP(A710, [1]!Table9[#All], 34, FALSE), "). " ))</f>
        <v xml:space="preserve">Not discussed on USFS. </v>
      </c>
      <c r="K710" s="10" t="str">
        <f>IF(D710="No", "-- ", VLOOKUP(A710, [1]!Table9[#All], 35, FALSE))</f>
        <v xml:space="preserve">-- </v>
      </c>
      <c r="L710" s="12" t="str">
        <f>IF(D710="No", "--", VLOOKUP(A710, [1]!Table9[#All], 28, FALSE))</f>
        <v>--</v>
      </c>
      <c r="M710" s="11" t="str">
        <f>IF(D710="No", "Not discussed on USFS. ", _xlfn.CONCAT(A710, " (", VLOOKUP(A710, [1]!Table9[#All], 11, FALSE), "; Habitat description: ", C710, ") - Within 1-mi of a CNDDB/SCE/USFS occurrence record (", VLOOKUP(A710, [1]!Table9[#All], 27, FALSE), "). " ))</f>
        <v xml:space="preserve">Not discussed on USFS. </v>
      </c>
      <c r="N710" s="10" t="str">
        <f>IF(D710="No", "-- ", VLOOKUP(A710, [1]!Table9[#All], 29, FALSE))</f>
        <v xml:space="preserve">-- </v>
      </c>
      <c r="O710" s="10" t="str">
        <f>IF(D710="No", "--", VLOOKUP(A710, [1]!Table9[#All], 30, FALSE))</f>
        <v>--</v>
      </c>
      <c r="P710" s="7" t="str">
        <f>IF(D710="No", "Not discussed on USFS. ", IF(VLOOKUP(A710, [1]!Table9[#All], 31, FALSE)="--", "--",  _xlfn.CONCAT(A710, " (", VLOOKUP(A710, [1]!Table9[#All], 11, FALSE), "; Habitat description: ", C710, ") - Within 1-mi of a CNDDB/SCE/USFS occurrence record (", VLOOKUP(A710, [1]!Table9[#All], 31, FALSE), "). " )))</f>
        <v xml:space="preserve">Not discussed on USFS. </v>
      </c>
      <c r="Q710" s="6" t="str">
        <f>IF(D710="No", "Not discussed on USFS. ", IF(VLOOKUP(A710, [1]!Table9[#All], 31, FALSE)="--", "--",  VLOOKUP(A710, [1]!Table9[#All], 32, FALSE)))</f>
        <v xml:space="preserve">Not discussed on USFS. </v>
      </c>
      <c r="R710" s="6" t="str">
        <f>IF(D710="No", "Not discussed on USFS. ", IF(VLOOKUP(A710, [1]!Table9[#All], 31, FALSE)="--", "--", VLOOKUP(A710, [1]!Table9[#All], 33, FALSE)))</f>
        <v xml:space="preserve">Not discussed on USFS. </v>
      </c>
      <c r="S710" s="9" t="s">
        <v>2</v>
      </c>
      <c r="T710" s="8" t="s">
        <v>2</v>
      </c>
      <c r="U710" s="8" t="s">
        <v>2</v>
      </c>
      <c r="V710" s="7" t="s">
        <v>2</v>
      </c>
      <c r="W710" s="6" t="s">
        <v>2</v>
      </c>
      <c r="X710" s="6" t="s">
        <v>2</v>
      </c>
    </row>
    <row r="711" spans="1:24" ht="48" x14ac:dyDescent="0.2">
      <c r="A711" s="20" t="s">
        <v>1663</v>
      </c>
      <c r="B711" s="20" t="str">
        <f>VLOOKUP(A711, [1]!Table9[#All], 2, FALSE)</f>
        <v>Gelochelidon nilotica</v>
      </c>
      <c r="C711" s="18" t="str">
        <f>VLOOKUP(A711, [1]!Table9[#All], 13, FALSE)</f>
        <v>salt marshes, fields, coastal bays, gravelly or sandy beaches</v>
      </c>
      <c r="D711" s="17" t="str">
        <f>IF(ISNUMBER(SEARCH("1",VLOOKUP(A711, [1]!Table9[#All], 4, FALSE))), "Yes", "No")</f>
        <v>No</v>
      </c>
      <c r="E711" s="16" t="str">
        <f>VLOOKUP(A711, [1]!Table9[#All], 3, FALSE)</f>
        <v>Bird</v>
      </c>
      <c r="F711" s="15" t="str">
        <f>VLOOKUP(A711, [1]!Table9[#All], 26, FALSE)</f>
        <v>Formula</v>
      </c>
      <c r="G711" s="15" t="str">
        <f>IF(D711="No", "--",VLOOKUP(A711, [1]!Table9[#All], 25, FALSE))</f>
        <v>--</v>
      </c>
      <c r="H711" s="14" t="str">
        <f>IF(D711="No", "Not discussed on USFS. ", VLOOKUP(A711, [1]!Table9[#All], 24, FALSE))</f>
        <v xml:space="preserve">Not discussed on USFS. </v>
      </c>
      <c r="I711" s="14" t="str">
        <f>IF(NOT(ISBLANK(#REF!)),  "Pre-activity Survey Required", "")</f>
        <v>Pre-activity Survey Required</v>
      </c>
      <c r="J711" s="13" t="str">
        <f>IF(D711="No", "Not discussed on USFS. ", _xlfn.CONCAT(A711, " (", VLOOKUP(A711, [1]!Table9[#All], 11, FALSE), "; Habitat description: ", C711, ") - Within 1-mi of a CNDDB/SCE/USFS occurrence record (", VLOOKUP(A711, [1]!Table9[#All], 34, FALSE), "). " ))</f>
        <v xml:space="preserve">Not discussed on USFS. </v>
      </c>
      <c r="K711" s="10" t="str">
        <f>IF(D711="No", "-- ", VLOOKUP(A711, [1]!Table9[#All], 35, FALSE))</f>
        <v xml:space="preserve">-- </v>
      </c>
      <c r="L711" s="12" t="str">
        <f>IF(D711="No", "--", VLOOKUP(A711, [1]!Table9[#All], 28, FALSE))</f>
        <v>--</v>
      </c>
      <c r="M711" s="11" t="str">
        <f>IF(D711="No", "Not discussed on USFS. ", _xlfn.CONCAT(A711, " (", VLOOKUP(A711, [1]!Table9[#All], 11, FALSE), "; Habitat description: ", C711, ") - Within 1-mi of a CNDDB/SCE/USFS occurrence record (", VLOOKUP(A711, [1]!Table9[#All], 27, FALSE), "). " ))</f>
        <v xml:space="preserve">Not discussed on USFS. </v>
      </c>
      <c r="N711" s="10" t="str">
        <f>IF(D711="No", "-- ", VLOOKUP(A711, [1]!Table9[#All], 29, FALSE))</f>
        <v xml:space="preserve">-- </v>
      </c>
      <c r="O711" s="10" t="str">
        <f>IF(D711="No", "--", VLOOKUP(A711, [1]!Table9[#All], 30, FALSE))</f>
        <v>--</v>
      </c>
      <c r="P711" s="7" t="str">
        <f>IF(D711="No", "Not discussed on USFS. ", IF(VLOOKUP(A711, [1]!Table9[#All], 31, FALSE)="--", "--",  _xlfn.CONCAT(A711, " (", VLOOKUP(A711, [1]!Table9[#All], 11, FALSE), "; Habitat description: ", C711, ") - Within 1-mi of a CNDDB/SCE/USFS occurrence record (", VLOOKUP(A711, [1]!Table9[#All], 31, FALSE), "). " )))</f>
        <v xml:space="preserve">Not discussed on USFS. </v>
      </c>
      <c r="Q711" s="6" t="str">
        <f>IF(D711="No", "Not discussed on USFS. ", IF(VLOOKUP(A711, [1]!Table9[#All], 31, FALSE)="--", "--",  VLOOKUP(A711, [1]!Table9[#All], 32, FALSE)))</f>
        <v xml:space="preserve">Not discussed on USFS. </v>
      </c>
      <c r="R711" s="6" t="str">
        <f>IF(D711="No", "Not discussed on USFS. ", IF(VLOOKUP(A711, [1]!Table9[#All], 31, FALSE)="--", "--", VLOOKUP(A711, [1]!Table9[#All], 33, FALSE)))</f>
        <v xml:space="preserve">Not discussed on USFS. </v>
      </c>
      <c r="S711" s="9" t="s">
        <v>2</v>
      </c>
      <c r="T711" s="8" t="s">
        <v>2</v>
      </c>
      <c r="U711" s="8" t="s">
        <v>2</v>
      </c>
      <c r="V711" s="7" t="s">
        <v>2</v>
      </c>
      <c r="W711" s="6" t="s">
        <v>2</v>
      </c>
      <c r="X711" s="6" t="s">
        <v>2</v>
      </c>
    </row>
    <row r="712" spans="1:24" ht="48" x14ac:dyDescent="0.2">
      <c r="A712" s="20" t="s">
        <v>1662</v>
      </c>
      <c r="B712" s="20" t="str">
        <f>VLOOKUP(A712, [1]!Table9[#All], 2, FALSE)</f>
        <v>Juncus supiniformis</v>
      </c>
      <c r="C712" s="18" t="str">
        <f>VLOOKUP(A712, [1]!Table9[#All], 13, FALSE)</f>
        <v>marshes, ponds</v>
      </c>
      <c r="D712" s="17" t="str">
        <f>IF(ISNUMBER(SEARCH("1",VLOOKUP(A712, [1]!Table9[#All], 4, FALSE))), "Yes", "No")</f>
        <v>No</v>
      </c>
      <c r="E712" s="16" t="str">
        <f>VLOOKUP(A712, [1]!Table9[#All], 3, FALSE)</f>
        <v>Plant</v>
      </c>
      <c r="F712" s="15" t="str">
        <f>VLOOKUP(A712, [1]!Table9[#All], 26, FALSE)</f>
        <v>Formula</v>
      </c>
      <c r="G712" s="15" t="str">
        <f>IF(D712="No", "--",VLOOKUP(A712, [1]!Table9[#All], 25, FALSE))</f>
        <v>--</v>
      </c>
      <c r="H712" s="14" t="str">
        <f>IF(D712="No", "Not discussed on USFS. ", VLOOKUP(A712, [1]!Table9[#All], 24, FALSE))</f>
        <v xml:space="preserve">Not discussed on USFS. </v>
      </c>
      <c r="I712" s="14" t="str">
        <f>IF(NOT(ISBLANK(#REF!)),  "Pre-activity Survey Required", "")</f>
        <v>Pre-activity Survey Required</v>
      </c>
      <c r="J712" s="13" t="str">
        <f>IF(D712="No", "Not discussed on USFS. ", _xlfn.CONCAT(A712, " (", VLOOKUP(A712, [1]!Table9[#All], 11, FALSE), "; Habitat description: ", C712, ") - Within 1-mi of a CNDDB/SCE/USFS occurrence record (", VLOOKUP(A712, [1]!Table9[#All], 34, FALSE), "). " ))</f>
        <v xml:space="preserve">Not discussed on USFS. </v>
      </c>
      <c r="K712" s="10" t="str">
        <f>IF(D712="No", "-- ", VLOOKUP(A712, [1]!Table9[#All], 35, FALSE))</f>
        <v xml:space="preserve">-- </v>
      </c>
      <c r="L712" s="12" t="str">
        <f>IF(D712="No", "--", VLOOKUP(A712, [1]!Table9[#All], 28, FALSE))</f>
        <v>--</v>
      </c>
      <c r="M712" s="11" t="str">
        <f>IF(D712="No", "Not discussed on USFS. ", _xlfn.CONCAT(A712, " (", VLOOKUP(A712, [1]!Table9[#All], 11, FALSE), "; Habitat description: ", C712, ") - Within 1-mi of a CNDDB/SCE/USFS occurrence record (", VLOOKUP(A712, [1]!Table9[#All], 27, FALSE), "). " ))</f>
        <v xml:space="preserve">Not discussed on USFS. </v>
      </c>
      <c r="N712" s="10" t="str">
        <f>IF(D712="No", "-- ", VLOOKUP(A712, [1]!Table9[#All], 29, FALSE))</f>
        <v xml:space="preserve">-- </v>
      </c>
      <c r="O712" s="10" t="str">
        <f>IF(D712="No", "--", VLOOKUP(A712, [1]!Table9[#All], 30, FALSE))</f>
        <v>--</v>
      </c>
      <c r="P712" s="7" t="str">
        <f>IF(D712="No", "Not discussed on USFS. ", IF(VLOOKUP(A712, [1]!Table9[#All], 31, FALSE)="--", "--",  _xlfn.CONCAT(A712, " (", VLOOKUP(A712, [1]!Table9[#All], 11, FALSE), "; Habitat description: ", C712, ") - Within 1-mi of a CNDDB/SCE/USFS occurrence record (", VLOOKUP(A712, [1]!Table9[#All], 31, FALSE), "). " )))</f>
        <v xml:space="preserve">Not discussed on USFS. </v>
      </c>
      <c r="Q712" s="6" t="str">
        <f>IF(D712="No", "Not discussed on USFS. ", IF(VLOOKUP(A712, [1]!Table9[#All], 31, FALSE)="--", "--",  VLOOKUP(A712, [1]!Table9[#All], 32, FALSE)))</f>
        <v xml:space="preserve">Not discussed on USFS. </v>
      </c>
      <c r="R712" s="6" t="str">
        <f>IF(D712="No", "Not discussed on USFS. ", IF(VLOOKUP(A712, [1]!Table9[#All], 31, FALSE)="--", "--", VLOOKUP(A712, [1]!Table9[#All], 33, FALSE)))</f>
        <v xml:space="preserve">Not discussed on USFS. </v>
      </c>
      <c r="S712" s="9" t="s">
        <v>2</v>
      </c>
      <c r="T712" s="8" t="s">
        <v>2</v>
      </c>
      <c r="U712" s="8" t="s">
        <v>2</v>
      </c>
      <c r="V712" s="7" t="s">
        <v>2</v>
      </c>
      <c r="W712" s="6" t="s">
        <v>2</v>
      </c>
      <c r="X712" s="6" t="s">
        <v>2</v>
      </c>
    </row>
    <row r="713" spans="1:24" ht="64" x14ac:dyDescent="0.2">
      <c r="A713" s="20" t="s">
        <v>1661</v>
      </c>
      <c r="B713" s="20" t="str">
        <f>VLOOKUP(A713, [1]!Table9[#All], 2, FALSE)</f>
        <v>Plagiobothrys glaber</v>
      </c>
      <c r="C713" s="18" t="str">
        <f>VLOOKUP(A713, [1]!Table9[#All], 13, FALSE)</f>
        <v>wet, saline, +- alkaline soils in valleys, coastal marshes</v>
      </c>
      <c r="D713" s="17" t="str">
        <f>IF(ISNUMBER(SEARCH("1",VLOOKUP(A713, [1]!Table9[#All], 4, FALSE))), "Yes", "No")</f>
        <v>No</v>
      </c>
      <c r="E713" s="16" t="str">
        <f>VLOOKUP(A713, [1]!Table9[#All], 3, FALSE)</f>
        <v>Plant</v>
      </c>
      <c r="F713" s="15" t="str">
        <f>VLOOKUP(A713, [1]!Table9[#All], 26, FALSE)</f>
        <v>Formula</v>
      </c>
      <c r="G713" s="15" t="str">
        <f>IF(D713="No", "--",VLOOKUP(A713, [1]!Table9[#All], 25, FALSE))</f>
        <v>--</v>
      </c>
      <c r="H713" s="14" t="str">
        <f>IF(D713="No", "Not discussed on USFS. ", VLOOKUP(A713, [1]!Table9[#All], 24, FALSE))</f>
        <v xml:space="preserve">Not discussed on USFS. </v>
      </c>
      <c r="I713" s="14" t="str">
        <f>IF(NOT(ISBLANK(#REF!)),  "Pre-activity Survey Required", "")</f>
        <v>Pre-activity Survey Required</v>
      </c>
      <c r="J713" s="13" t="str">
        <f>IF(D713="No", "Not discussed on USFS. ", _xlfn.CONCAT(A713, " (", VLOOKUP(A713, [1]!Table9[#All], 11, FALSE), "; Habitat description: ", C713, ") - Within 1-mi of a CNDDB/SCE/USFS occurrence record (", VLOOKUP(A713, [1]!Table9[#All], 34, FALSE), "). " ))</f>
        <v xml:space="preserve">Not discussed on USFS. </v>
      </c>
      <c r="K713" s="10" t="str">
        <f>IF(D713="No", "-- ", VLOOKUP(A713, [1]!Table9[#All], 35, FALSE))</f>
        <v xml:space="preserve">-- </v>
      </c>
      <c r="L713" s="12" t="str">
        <f>IF(D713="No", "--", VLOOKUP(A713, [1]!Table9[#All], 28, FALSE))</f>
        <v>--</v>
      </c>
      <c r="M713" s="11" t="str">
        <f>IF(D713="No", "Not discussed on USFS. ", _xlfn.CONCAT(A713, " (", VLOOKUP(A713, [1]!Table9[#All], 11, FALSE), "; Habitat description: ", C713, ") - Within 1-mi of a CNDDB/SCE/USFS occurrence record (", VLOOKUP(A713, [1]!Table9[#All], 27, FALSE), "). " ))</f>
        <v xml:space="preserve">Not discussed on USFS. </v>
      </c>
      <c r="N713" s="10" t="str">
        <f>IF(D713="No", "-- ", VLOOKUP(A713, [1]!Table9[#All], 29, FALSE))</f>
        <v xml:space="preserve">-- </v>
      </c>
      <c r="O713" s="10" t="str">
        <f>IF(D713="No", "--", VLOOKUP(A713, [1]!Table9[#All], 30, FALSE))</f>
        <v>--</v>
      </c>
      <c r="P713" s="7" t="str">
        <f>IF(D713="No", "Not discussed on USFS. ", IF(VLOOKUP(A713, [1]!Table9[#All], 31, FALSE)="--", "--",  _xlfn.CONCAT(A713, " (", VLOOKUP(A713, [1]!Table9[#All], 11, FALSE), "; Habitat description: ", C713, ") - Within 1-mi of a CNDDB/SCE/USFS occurrence record (", VLOOKUP(A713, [1]!Table9[#All], 31, FALSE), "). " )))</f>
        <v xml:space="preserve">Not discussed on USFS. </v>
      </c>
      <c r="Q713" s="6" t="str">
        <f>IF(D713="No", "Not discussed on USFS. ", IF(VLOOKUP(A713, [1]!Table9[#All], 31, FALSE)="--", "--",  VLOOKUP(A713, [1]!Table9[#All], 32, FALSE)))</f>
        <v xml:space="preserve">Not discussed on USFS. </v>
      </c>
      <c r="R713" s="6" t="str">
        <f>IF(D713="No", "Not discussed on USFS. ", IF(VLOOKUP(A713, [1]!Table9[#All], 31, FALSE)="--", "--", VLOOKUP(A713, [1]!Table9[#All], 33, FALSE)))</f>
        <v xml:space="preserve">Not discussed on USFS. </v>
      </c>
      <c r="S713" s="9" t="s">
        <v>2</v>
      </c>
      <c r="T713" s="8" t="s">
        <v>2</v>
      </c>
      <c r="U713" s="8" t="s">
        <v>2</v>
      </c>
      <c r="V713" s="7" t="s">
        <v>2</v>
      </c>
      <c r="W713" s="6" t="s">
        <v>2</v>
      </c>
      <c r="X713" s="6" t="s">
        <v>2</v>
      </c>
    </row>
    <row r="714" spans="1:24" ht="48" x14ac:dyDescent="0.2">
      <c r="A714" s="20" t="s">
        <v>1660</v>
      </c>
      <c r="B714" s="20" t="str">
        <f>VLOOKUP(A714, [1]!Table9[#All], 2, FALSE)</f>
        <v>Erioneuron pilosum</v>
      </c>
      <c r="C714" s="18" t="str">
        <f>VLOOKUP(A714, [1]!Table9[#All], 13, FALSE)</f>
        <v>rocky slopes, ridges, conifer woodland</v>
      </c>
      <c r="D714" s="17" t="str">
        <f>IF(ISNUMBER(SEARCH("1",VLOOKUP(A714, [1]!Table9[#All], 4, FALSE))), "Yes", "No")</f>
        <v>No</v>
      </c>
      <c r="E714" s="16" t="str">
        <f>VLOOKUP(A714, [1]!Table9[#All], 3, FALSE)</f>
        <v>Plant</v>
      </c>
      <c r="F714" s="15" t="str">
        <f>VLOOKUP(A714, [1]!Table9[#All], 26, FALSE)</f>
        <v>Formula</v>
      </c>
      <c r="G714" s="15" t="str">
        <f>IF(D714="No", "--",VLOOKUP(A714, [1]!Table9[#All], 25, FALSE))</f>
        <v>--</v>
      </c>
      <c r="H714" s="14" t="str">
        <f>IF(D714="No", "Not discussed on USFS. ", VLOOKUP(A714, [1]!Table9[#All], 24, FALSE))</f>
        <v xml:space="preserve">Not discussed on USFS. </v>
      </c>
      <c r="I714" s="14" t="str">
        <f>IF(NOT(ISBLANK(#REF!)),  "Pre-activity Survey Required", "")</f>
        <v>Pre-activity Survey Required</v>
      </c>
      <c r="J714" s="13" t="str">
        <f>IF(D714="No", "Not discussed on USFS. ", _xlfn.CONCAT(A714, " (", VLOOKUP(A714, [1]!Table9[#All], 11, FALSE), "; Habitat description: ", C714, ") - Within 1-mi of a CNDDB/SCE/USFS occurrence record (", VLOOKUP(A714, [1]!Table9[#All], 34, FALSE), "). " ))</f>
        <v xml:space="preserve">Not discussed on USFS. </v>
      </c>
      <c r="K714" s="10" t="str">
        <f>IF(D714="No", "-- ", VLOOKUP(A714, [1]!Table9[#All], 35, FALSE))</f>
        <v xml:space="preserve">-- </v>
      </c>
      <c r="L714" s="12" t="str">
        <f>IF(D714="No", "--", VLOOKUP(A714, [1]!Table9[#All], 28, FALSE))</f>
        <v>--</v>
      </c>
      <c r="M714" s="11" t="str">
        <f>IF(D714="No", "Not discussed on USFS. ", _xlfn.CONCAT(A714, " (", VLOOKUP(A714, [1]!Table9[#All], 11, FALSE), "; Habitat description: ", C714, ") - Within 1-mi of a CNDDB/SCE/USFS occurrence record (", VLOOKUP(A714, [1]!Table9[#All], 27, FALSE), "). " ))</f>
        <v xml:space="preserve">Not discussed on USFS. </v>
      </c>
      <c r="N714" s="10" t="str">
        <f>IF(D714="No", "-- ", VLOOKUP(A714, [1]!Table9[#All], 29, FALSE))</f>
        <v xml:space="preserve">-- </v>
      </c>
      <c r="O714" s="10" t="str">
        <f>IF(D714="No", "--", VLOOKUP(A714, [1]!Table9[#All], 30, FALSE))</f>
        <v>--</v>
      </c>
      <c r="P714" s="7" t="str">
        <f>IF(D714="No", "Not discussed on USFS. ", IF(VLOOKUP(A714, [1]!Table9[#All], 31, FALSE)="--", "--",  _xlfn.CONCAT(A714, " (", VLOOKUP(A714, [1]!Table9[#All], 11, FALSE), "; Habitat description: ", C714, ") - Within 1-mi of a CNDDB/SCE/USFS occurrence record (", VLOOKUP(A714, [1]!Table9[#All], 31, FALSE), "). " )))</f>
        <v xml:space="preserve">Not discussed on USFS. </v>
      </c>
      <c r="Q714" s="6" t="str">
        <f>IF(D714="No", "Not discussed on USFS. ", IF(VLOOKUP(A714, [1]!Table9[#All], 31, FALSE)="--", "--",  VLOOKUP(A714, [1]!Table9[#All], 32, FALSE)))</f>
        <v xml:space="preserve">Not discussed on USFS. </v>
      </c>
      <c r="R714" s="6" t="str">
        <f>IF(D714="No", "Not discussed on USFS. ", IF(VLOOKUP(A714, [1]!Table9[#All], 31, FALSE)="--", "--", VLOOKUP(A714, [1]!Table9[#All], 33, FALSE)))</f>
        <v xml:space="preserve">Not discussed on USFS. </v>
      </c>
      <c r="S714" s="9" t="s">
        <v>2</v>
      </c>
      <c r="T714" s="8" t="s">
        <v>2</v>
      </c>
      <c r="U714" s="8" t="s">
        <v>2</v>
      </c>
      <c r="V714" s="7" t="s">
        <v>2</v>
      </c>
      <c r="W714" s="6" t="s">
        <v>2</v>
      </c>
      <c r="X714" s="6" t="s">
        <v>2</v>
      </c>
    </row>
    <row r="715" spans="1:24" ht="48" x14ac:dyDescent="0.2">
      <c r="A715" s="20" t="s">
        <v>1659</v>
      </c>
      <c r="B715" s="20" t="str">
        <f>VLOOKUP(A715, [1]!Table9[#All], 2, FALSE)</f>
        <v>Stachys pilosa</v>
      </c>
      <c r="C715" s="18" t="str">
        <f>VLOOKUP(A715, [1]!Table9[#All], 13, FALSE)</f>
        <v>moist places</v>
      </c>
      <c r="D715" s="17" t="str">
        <f>IF(ISNUMBER(SEARCH("1",VLOOKUP(A715, [1]!Table9[#All], 4, FALSE))), "Yes", "No")</f>
        <v>No</v>
      </c>
      <c r="E715" s="16" t="str">
        <f>VLOOKUP(A715, [1]!Table9[#All], 3, FALSE)</f>
        <v>Plant</v>
      </c>
      <c r="F715" s="15" t="str">
        <f>VLOOKUP(A715, [1]!Table9[#All], 26, FALSE)</f>
        <v>Formula</v>
      </c>
      <c r="G715" s="15" t="str">
        <f>IF(D715="No", "--",VLOOKUP(A715, [1]!Table9[#All], 25, FALSE))</f>
        <v>--</v>
      </c>
      <c r="H715" s="14" t="str">
        <f>IF(D715="No", "Not discussed on USFS. ", VLOOKUP(A715, [1]!Table9[#All], 24, FALSE))</f>
        <v xml:space="preserve">Not discussed on USFS. </v>
      </c>
      <c r="I715" s="14" t="str">
        <f>IF(NOT(ISBLANK(#REF!)),  "Pre-activity Survey Required", "")</f>
        <v>Pre-activity Survey Required</v>
      </c>
      <c r="J715" s="13" t="str">
        <f>IF(D715="No", "Not discussed on USFS. ", _xlfn.CONCAT(A715, " (", VLOOKUP(A715, [1]!Table9[#All], 11, FALSE), "; Habitat description: ", C715, ") - Within 1-mi of a CNDDB/SCE/USFS occurrence record (", VLOOKUP(A715, [1]!Table9[#All], 34, FALSE), "). " ))</f>
        <v xml:space="preserve">Not discussed on USFS. </v>
      </c>
      <c r="K715" s="10" t="str">
        <f>IF(D715="No", "-- ", VLOOKUP(A715, [1]!Table9[#All], 35, FALSE))</f>
        <v xml:space="preserve">-- </v>
      </c>
      <c r="L715" s="12" t="str">
        <f>IF(D715="No", "--", VLOOKUP(A715, [1]!Table9[#All], 28, FALSE))</f>
        <v>--</v>
      </c>
      <c r="M715" s="11" t="str">
        <f>IF(D715="No", "Not discussed on USFS. ", _xlfn.CONCAT(A715, " (", VLOOKUP(A715, [1]!Table9[#All], 11, FALSE), "; Habitat description: ", C715, ") - Within 1-mi of a CNDDB/SCE/USFS occurrence record (", VLOOKUP(A715, [1]!Table9[#All], 27, FALSE), "). " ))</f>
        <v xml:space="preserve">Not discussed on USFS. </v>
      </c>
      <c r="N715" s="10" t="str">
        <f>IF(D715="No", "-- ", VLOOKUP(A715, [1]!Table9[#All], 29, FALSE))</f>
        <v xml:space="preserve">-- </v>
      </c>
      <c r="O715" s="10" t="str">
        <f>IF(D715="No", "--", VLOOKUP(A715, [1]!Table9[#All], 30, FALSE))</f>
        <v>--</v>
      </c>
      <c r="P715" s="7" t="str">
        <f>IF(D715="No", "Not discussed on USFS. ", IF(VLOOKUP(A715, [1]!Table9[#All], 31, FALSE)="--", "--",  _xlfn.CONCAT(A715, " (", VLOOKUP(A715, [1]!Table9[#All], 11, FALSE), "; Habitat description: ", C715, ") - Within 1-mi of a CNDDB/SCE/USFS occurrence record (", VLOOKUP(A715, [1]!Table9[#All], 31, FALSE), "). " )))</f>
        <v xml:space="preserve">Not discussed on USFS. </v>
      </c>
      <c r="Q715" s="6" t="str">
        <f>IF(D715="No", "Not discussed on USFS. ", IF(VLOOKUP(A715, [1]!Table9[#All], 31, FALSE)="--", "--",  VLOOKUP(A715, [1]!Table9[#All], 32, FALSE)))</f>
        <v xml:space="preserve">Not discussed on USFS. </v>
      </c>
      <c r="R715" s="6" t="str">
        <f>IF(D715="No", "Not discussed on USFS. ", IF(VLOOKUP(A715, [1]!Table9[#All], 31, FALSE)="--", "--", VLOOKUP(A715, [1]!Table9[#All], 33, FALSE)))</f>
        <v xml:space="preserve">Not discussed on USFS. </v>
      </c>
      <c r="S715" s="9" t="s">
        <v>2</v>
      </c>
      <c r="T715" s="8" t="s">
        <v>2</v>
      </c>
      <c r="U715" s="8" t="s">
        <v>2</v>
      </c>
      <c r="V715" s="7" t="s">
        <v>2</v>
      </c>
      <c r="W715" s="6" t="s">
        <v>2</v>
      </c>
      <c r="X715" s="6" t="s">
        <v>2</v>
      </c>
    </row>
    <row r="716" spans="1:24" ht="168" x14ac:dyDescent="0.2">
      <c r="A716" s="20" t="s">
        <v>1658</v>
      </c>
      <c r="B716" s="20" t="str">
        <f>VLOOKUP(A716, [1]!Table9[#All], 2, FALSE)</f>
        <v>Orcuttia pilosa</v>
      </c>
      <c r="C716" s="18" t="str">
        <f>VLOOKUP(A716, [1]!Table9[#All], 13, FALSE)</f>
        <v>vernal pools</v>
      </c>
      <c r="D716" s="17" t="str">
        <f>IF(ISNUMBER(SEARCH("1",VLOOKUP(A716, [1]!Table9[#All], 4, FALSE))), "Yes", "No")</f>
        <v>Yes</v>
      </c>
      <c r="E716" s="16" t="str">
        <f>VLOOKUP(A716, [1]!Table9[#All], 3, FALSE)</f>
        <v>Plant</v>
      </c>
      <c r="F716" s="15" t="str">
        <f>VLOOKUP(A716, [1]!Table9[#All], 26, FALSE)</f>
        <v>Formula</v>
      </c>
      <c r="G716" s="15" t="str">
        <f>IF(D716="No", "--",VLOOKUP(A716, [1]!Table9[#All], 25, FALSE))</f>
        <v>Work area</v>
      </c>
      <c r="H716" s="14" t="str">
        <f>IF(D716="No", "Not discussed on USFS. ", VLOOKUP(A716, [1]!Table9[#All], 24, FALSE))</f>
        <v>--</v>
      </c>
      <c r="I716" s="14" t="str">
        <f>IF(NOT(ISBLANK(#REF!)),  "Pre-activity Survey Required", "")</f>
        <v>Pre-activity Survey Required</v>
      </c>
      <c r="J716" s="13" t="str">
        <f>IF(D716="No", "Not discussed on USFS. ", _xlfn.CONCAT(A716, " (", VLOOKUP(A716, [1]!Table9[#All], 11, FALSE), "; Habitat description: ", C716, ") - Within 1-mi of a CNDDB/SCE/USFS occurrence record (", VLOOKUP(A716, [1]!Table9[#All], 34, FALSE), "). " ))</f>
        <v xml:space="preserve">hairy Orcutt grass (FE; SE; CRPR 1B.1, Blooming Period: May - Sep; Habitat description: vernal pools) - Within 1-mi of a CNDDB/SCE/USFS occurrence record (unsuitable habitat). </v>
      </c>
      <c r="K716" s="10" t="str">
        <f>IF(D716="No", "-- ", VLOOKUP(A716, [1]!Table9[#All], 35, FALSE))</f>
        <v xml:space="preserve">RPM Plant 1; 
Standard OMP BMPs. </v>
      </c>
      <c r="L716" s="12" t="str">
        <f>IF(D716="No", "--", VLOOKUP(A716, [1]!Table9[#All], 28, FALSE))</f>
        <v>IIB</v>
      </c>
      <c r="M716" s="11" t="str">
        <f>IF(D716="No", "Not discussed on USFS. ", _xlfn.CONCAT(A716, " (", VLOOKUP(A716, [1]!Table9[#All], 11, FALSE), "; Habitat description: ", C716, ") - Within 1-mi of a CNDDB/SCE/USFS occurrence record (", VLOOKUP(A716, [1]!Table9[#All], 27, FALSE), "). " ))</f>
        <v xml:space="preserve">hairy Orcutt grass (FE; SE; CRPR 1B.1, Blooming Period: May - Sep; Habitat description: vernal pools) - Within 1-mi of a CNDDB/SCE/USFS occurrence record (habitat present). </v>
      </c>
      <c r="N716" s="10" t="str">
        <f>IF(D716="No", "-- ", VLOOKUP(A716, [1]!Table9[#All], 29, FALSE))</f>
        <v xml:space="preserve">RPM Plant-1-4; 
General Measures and Standard OMP BMPs. </v>
      </c>
      <c r="O716" s="10" t="str">
        <f>IF(D716="No", "--", VLOOKUP(A716, [1]!Table9[#All], 30, FALSE))</f>
        <v xml:space="preserve">Rare Plant Survey and Avoidance (hairy Orcutt grass): A qualified botanist will conduct a rare plant survey for hairy Orcutt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(hairy Orcutt grass): Schedule all work in the year rare plant surveys are conducted. Work can occur only after rare plant surveys occur. If work gets delayed for a subsequent year, contact Environmental Services Department. 
General Measures and Standard OMP BMPs. </v>
      </c>
      <c r="P716" s="7" t="str">
        <f>IF(D716="No", "Not discussed on USFS. ", IF(VLOOKUP(A716, [1]!Table9[#All], 31, FALSE)="--", "--",  _xlfn.CONCAT(A716, " (", VLOOKUP(A716, [1]!Table9[#All], 11, FALSE), "; Habitat description: ", C716, ") - Within 1-mi of a CNDDB/SCE/USFS occurrence record (", VLOOKUP(A716, [1]!Table9[#All], 31, FALSE), "). " )))</f>
        <v>--</v>
      </c>
      <c r="Q716" s="6" t="str">
        <f>IF(D716="No", "Not discussed on USFS. ", IF(VLOOKUP(A716, [1]!Table9[#All], 31, FALSE)="--", "--",  VLOOKUP(A716, [1]!Table9[#All], 32, FALSE)))</f>
        <v>--</v>
      </c>
      <c r="R716" s="6" t="str">
        <f>IF(D716="No", "Not discussed on USFS. ", IF(VLOOKUP(A716, [1]!Table9[#All], 31, FALSE)="--", "--", VLOOKUP(A716, [1]!Table9[#All], 33, FALSE)))</f>
        <v>--</v>
      </c>
      <c r="S716" s="9" t="s">
        <v>2</v>
      </c>
      <c r="T716" s="8" t="s">
        <v>2</v>
      </c>
      <c r="U716" s="8" t="s">
        <v>2</v>
      </c>
      <c r="V716" s="7" t="s">
        <v>2</v>
      </c>
      <c r="W716" s="6" t="s">
        <v>2</v>
      </c>
      <c r="X716" s="6" t="s">
        <v>2</v>
      </c>
    </row>
    <row r="717" spans="1:24" ht="80" x14ac:dyDescent="0.2">
      <c r="A717" s="20" t="s">
        <v>1657</v>
      </c>
      <c r="B717" s="20" t="str">
        <f>VLOOKUP(A717, [1]!Table9[#All], 2, FALSE)</f>
        <v>Hymenopappus filifolius var. eriopodus</v>
      </c>
      <c r="C717" s="18" t="str">
        <f>VLOOKUP(A717, [1]!Table9[#All], 13, FALSE)</f>
        <v>conifer woodland</v>
      </c>
      <c r="D717" s="17" t="str">
        <f>IF(ISNUMBER(SEARCH("1",VLOOKUP(A717, [1]!Table9[#All], 4, FALSE))), "Yes", "No")</f>
        <v>No</v>
      </c>
      <c r="E717" s="16" t="str">
        <f>VLOOKUP(A717, [1]!Table9[#All], 3, FALSE)</f>
        <v>Plant</v>
      </c>
      <c r="F717" s="15" t="str">
        <f>VLOOKUP(A717, [1]!Table9[#All], 26, FALSE)</f>
        <v>Formula</v>
      </c>
      <c r="G717" s="15" t="str">
        <f>IF(D717="No", "--",VLOOKUP(A717, [1]!Table9[#All], 25, FALSE))</f>
        <v>--</v>
      </c>
      <c r="H717" s="14" t="str">
        <f>IF(D717="No", "Not discussed on USFS. ", VLOOKUP(A717, [1]!Table9[#All], 24, FALSE))</f>
        <v xml:space="preserve">Not discussed on USFS. </v>
      </c>
      <c r="I717" s="14" t="str">
        <f>IF(NOT(ISBLANK(#REF!)),  "Pre-activity Survey Required", "")</f>
        <v>Pre-activity Survey Required</v>
      </c>
      <c r="J717" s="13" t="str">
        <f>IF(D717="No", "Not discussed on USFS. ", _xlfn.CONCAT(A717, " (", VLOOKUP(A717, [1]!Table9[#All], 11, FALSE), "; Habitat description: ", C717, ") - Within 1-mi of a CNDDB/SCE/USFS occurrence record (", VLOOKUP(A717, [1]!Table9[#All], 34, FALSE), "). " ))</f>
        <v xml:space="preserve">Not discussed on USFS. </v>
      </c>
      <c r="K717" s="10" t="str">
        <f>IF(D717="No", "-- ", VLOOKUP(A717, [1]!Table9[#All], 35, FALSE))</f>
        <v xml:space="preserve">-- </v>
      </c>
      <c r="L717" s="12" t="str">
        <f>IF(D717="No", "--", VLOOKUP(A717, [1]!Table9[#All], 28, FALSE))</f>
        <v>--</v>
      </c>
      <c r="M717" s="11" t="str">
        <f>IF(D717="No", "Not discussed on USFS. ", _xlfn.CONCAT(A717, " (", VLOOKUP(A717, [1]!Table9[#All], 11, FALSE), "; Habitat description: ", C717, ") - Within 1-mi of a CNDDB/SCE/USFS occurrence record (", VLOOKUP(A717, [1]!Table9[#All], 27, FALSE), "). " ))</f>
        <v xml:space="preserve">Not discussed on USFS. </v>
      </c>
      <c r="N717" s="10" t="str">
        <f>IF(D717="No", "-- ", VLOOKUP(A717, [1]!Table9[#All], 29, FALSE))</f>
        <v xml:space="preserve">-- </v>
      </c>
      <c r="O717" s="10" t="str">
        <f>IF(D717="No", "--", VLOOKUP(A717, [1]!Table9[#All], 30, FALSE))</f>
        <v>--</v>
      </c>
      <c r="P717" s="7" t="str">
        <f>IF(D717="No", "Not discussed on USFS. ", IF(VLOOKUP(A717, [1]!Table9[#All], 31, FALSE)="--", "--",  _xlfn.CONCAT(A717, " (", VLOOKUP(A717, [1]!Table9[#All], 11, FALSE), "; Habitat description: ", C717, ") - Within 1-mi of a CNDDB/SCE/USFS occurrence record (", VLOOKUP(A717, [1]!Table9[#All], 31, FALSE), "). " )))</f>
        <v xml:space="preserve">Not discussed on USFS. </v>
      </c>
      <c r="Q717" s="6" t="str">
        <f>IF(D717="No", "Not discussed on USFS. ", IF(VLOOKUP(A717, [1]!Table9[#All], 31, FALSE)="--", "--",  VLOOKUP(A717, [1]!Table9[#All], 32, FALSE)))</f>
        <v xml:space="preserve">Not discussed on USFS. </v>
      </c>
      <c r="R717" s="6" t="str">
        <f>IF(D717="No", "Not discussed on USFS. ", IF(VLOOKUP(A717, [1]!Table9[#All], 31, FALSE)="--", "--", VLOOKUP(A717, [1]!Table9[#All], 33, FALSE)))</f>
        <v xml:space="preserve">Not discussed on USFS. </v>
      </c>
      <c r="S717" s="9" t="s">
        <v>2</v>
      </c>
      <c r="T717" s="8" t="s">
        <v>2</v>
      </c>
      <c r="U717" s="8" t="s">
        <v>2</v>
      </c>
      <c r="V717" s="7" t="s">
        <v>2</v>
      </c>
      <c r="W717" s="6" t="s">
        <v>2</v>
      </c>
      <c r="X717" s="6" t="s">
        <v>2</v>
      </c>
    </row>
    <row r="718" spans="1:24" ht="48" x14ac:dyDescent="0.2">
      <c r="A718" s="20" t="s">
        <v>1656</v>
      </c>
      <c r="B718" s="20" t="str">
        <f>VLOOKUP(A718, [1]!Table9[#All], 2, FALSE)</f>
        <v>Mentzelia hirsutissima</v>
      </c>
      <c r="C718" s="18" t="str">
        <f>VLOOKUP(A718, [1]!Table9[#All], 13, FALSE)</f>
        <v>washes, fans, slopes, scrub</v>
      </c>
      <c r="D718" s="17" t="str">
        <f>IF(ISNUMBER(SEARCH("1",VLOOKUP(A718, [1]!Table9[#All], 4, FALSE))), "Yes", "No")</f>
        <v>No</v>
      </c>
      <c r="E718" s="16" t="str">
        <f>VLOOKUP(A718, [1]!Table9[#All], 3, FALSE)</f>
        <v>Plant</v>
      </c>
      <c r="F718" s="15" t="str">
        <f>VLOOKUP(A718, [1]!Table9[#All], 26, FALSE)</f>
        <v>Formula</v>
      </c>
      <c r="G718" s="15" t="str">
        <f>IF(D718="No", "--",VLOOKUP(A718, [1]!Table9[#All], 25, FALSE))</f>
        <v>--</v>
      </c>
      <c r="H718" s="14" t="str">
        <f>IF(D718="No", "Not discussed on USFS. ", VLOOKUP(A718, [1]!Table9[#All], 24, FALSE))</f>
        <v xml:space="preserve">Not discussed on USFS. </v>
      </c>
      <c r="I718" s="14" t="str">
        <f>IF(NOT(ISBLANK(#REF!)),  "Pre-activity Survey Required", "")</f>
        <v>Pre-activity Survey Required</v>
      </c>
      <c r="J718" s="13" t="str">
        <f>IF(D718="No", "Not discussed on USFS. ", _xlfn.CONCAT(A718, " (", VLOOKUP(A718, [1]!Table9[#All], 11, FALSE), "; Habitat description: ", C718, ") - Within 1-mi of a CNDDB/SCE/USFS occurrence record (", VLOOKUP(A718, [1]!Table9[#All], 34, FALSE), "). " ))</f>
        <v xml:space="preserve">Not discussed on USFS. </v>
      </c>
      <c r="K718" s="10" t="str">
        <f>IF(D718="No", "-- ", VLOOKUP(A718, [1]!Table9[#All], 35, FALSE))</f>
        <v xml:space="preserve">-- </v>
      </c>
      <c r="L718" s="12" t="str">
        <f>IF(D718="No", "--", VLOOKUP(A718, [1]!Table9[#All], 28, FALSE))</f>
        <v>--</v>
      </c>
      <c r="M718" s="11" t="str">
        <f>IF(D718="No", "Not discussed on USFS. ", _xlfn.CONCAT(A718, " (", VLOOKUP(A718, [1]!Table9[#All], 11, FALSE), "; Habitat description: ", C718, ") - Within 1-mi of a CNDDB/SCE/USFS occurrence record (", VLOOKUP(A718, [1]!Table9[#All], 27, FALSE), "). " ))</f>
        <v xml:space="preserve">Not discussed on USFS. </v>
      </c>
      <c r="N718" s="10" t="str">
        <f>IF(D718="No", "-- ", VLOOKUP(A718, [1]!Table9[#All], 29, FALSE))</f>
        <v xml:space="preserve">-- </v>
      </c>
      <c r="O718" s="10" t="str">
        <f>IF(D718="No", "--", VLOOKUP(A718, [1]!Table9[#All], 30, FALSE))</f>
        <v>--</v>
      </c>
      <c r="P718" s="7" t="str">
        <f>IF(D718="No", "Not discussed on USFS. ", IF(VLOOKUP(A718, [1]!Table9[#All], 31, FALSE)="--", "--",  _xlfn.CONCAT(A718, " (", VLOOKUP(A718, [1]!Table9[#All], 11, FALSE), "; Habitat description: ", C718, ") - Within 1-mi of a CNDDB/SCE/USFS occurrence record (", VLOOKUP(A718, [1]!Table9[#All], 31, FALSE), "). " )))</f>
        <v xml:space="preserve">Not discussed on USFS. </v>
      </c>
      <c r="Q718" s="6" t="str">
        <f>IF(D718="No", "Not discussed on USFS. ", IF(VLOOKUP(A718, [1]!Table9[#All], 31, FALSE)="--", "--",  VLOOKUP(A718, [1]!Table9[#All], 32, FALSE)))</f>
        <v xml:space="preserve">Not discussed on USFS. </v>
      </c>
      <c r="R718" s="6" t="str">
        <f>IF(D718="No", "Not discussed on USFS. ", IF(VLOOKUP(A718, [1]!Table9[#All], 31, FALSE)="--", "--", VLOOKUP(A718, [1]!Table9[#All], 33, FALSE)))</f>
        <v xml:space="preserve">Not discussed on USFS. </v>
      </c>
      <c r="S718" s="9" t="s">
        <v>2</v>
      </c>
      <c r="T718" s="8" t="s">
        <v>2</v>
      </c>
      <c r="U718" s="8" t="s">
        <v>2</v>
      </c>
      <c r="V718" s="7" t="s">
        <v>2</v>
      </c>
      <c r="W718" s="6" t="s">
        <v>2</v>
      </c>
      <c r="X718" s="6" t="s">
        <v>2</v>
      </c>
    </row>
    <row r="719" spans="1:24" ht="48" x14ac:dyDescent="0.2">
      <c r="A719" s="20" t="s">
        <v>1655</v>
      </c>
      <c r="B719" s="20" t="str">
        <f>VLOOKUP(A719, [1]!Table9[#All], 2, FALSE)</f>
        <v>Malacothamnus hallii</v>
      </c>
      <c r="C719" s="18" t="str">
        <f>VLOOKUP(A719, [1]!Table9[#All], 13, FALSE)</f>
        <v>open chaparral</v>
      </c>
      <c r="D719" s="17" t="str">
        <f>IF(ISNUMBER(SEARCH("1",VLOOKUP(A719, [1]!Table9[#All], 4, FALSE))), "Yes", "No")</f>
        <v>No</v>
      </c>
      <c r="E719" s="16" t="str">
        <f>VLOOKUP(A719, [1]!Table9[#All], 3, FALSE)</f>
        <v>Plant</v>
      </c>
      <c r="F719" s="15" t="str">
        <f>VLOOKUP(A719, [1]!Table9[#All], 26, FALSE)</f>
        <v>Formula</v>
      </c>
      <c r="G719" s="15" t="str">
        <f>IF(D719="No", "--",VLOOKUP(A719, [1]!Table9[#All], 25, FALSE))</f>
        <v>--</v>
      </c>
      <c r="H719" s="14" t="str">
        <f>IF(D719="No", "Not discussed on USFS. ", VLOOKUP(A719, [1]!Table9[#All], 24, FALSE))</f>
        <v xml:space="preserve">Not discussed on USFS. </v>
      </c>
      <c r="I719" s="14" t="str">
        <f>IF(NOT(ISBLANK(#REF!)),  "Pre-activity Survey Required", "")</f>
        <v>Pre-activity Survey Required</v>
      </c>
      <c r="J719" s="13" t="str">
        <f>IF(D719="No", "Not discussed on USFS. ", _xlfn.CONCAT(A719, " (", VLOOKUP(A719, [1]!Table9[#All], 11, FALSE), "; Habitat description: ", C719, ") - Within 1-mi of a CNDDB/SCE/USFS occurrence record (", VLOOKUP(A719, [1]!Table9[#All], 34, FALSE), "). " ))</f>
        <v xml:space="preserve">Not discussed on USFS. </v>
      </c>
      <c r="K719" s="10" t="str">
        <f>IF(D719="No", "-- ", VLOOKUP(A719, [1]!Table9[#All], 35, FALSE))</f>
        <v xml:space="preserve">-- </v>
      </c>
      <c r="L719" s="12" t="str">
        <f>IF(D719="No", "--", VLOOKUP(A719, [1]!Table9[#All], 28, FALSE))</f>
        <v>--</v>
      </c>
      <c r="M719" s="11" t="str">
        <f>IF(D719="No", "Not discussed on USFS. ", _xlfn.CONCAT(A719, " (", VLOOKUP(A719, [1]!Table9[#All], 11, FALSE), "; Habitat description: ", C719, ") - Within 1-mi of a CNDDB/SCE/USFS occurrence record (", VLOOKUP(A719, [1]!Table9[#All], 27, FALSE), "). " ))</f>
        <v xml:space="preserve">Not discussed on USFS. </v>
      </c>
      <c r="N719" s="10" t="str">
        <f>IF(D719="No", "-- ", VLOOKUP(A719, [1]!Table9[#All], 29, FALSE))</f>
        <v xml:space="preserve">-- </v>
      </c>
      <c r="O719" s="10" t="str">
        <f>IF(D719="No", "--", VLOOKUP(A719, [1]!Table9[#All], 30, FALSE))</f>
        <v>--</v>
      </c>
      <c r="P719" s="7" t="str">
        <f>IF(D719="No", "Not discussed on USFS. ", IF(VLOOKUP(A719, [1]!Table9[#All], 31, FALSE)="--", "--",  _xlfn.CONCAT(A719, " (", VLOOKUP(A719, [1]!Table9[#All], 11, FALSE), "; Habitat description: ", C719, ") - Within 1-mi of a CNDDB/SCE/USFS occurrence record (", VLOOKUP(A719, [1]!Table9[#All], 31, FALSE), "). " )))</f>
        <v xml:space="preserve">Not discussed on USFS. </v>
      </c>
      <c r="Q719" s="6" t="str">
        <f>IF(D719="No", "Not discussed on USFS. ", IF(VLOOKUP(A719, [1]!Table9[#All], 31, FALSE)="--", "--",  VLOOKUP(A719, [1]!Table9[#All], 32, FALSE)))</f>
        <v xml:space="preserve">Not discussed on USFS. </v>
      </c>
      <c r="R719" s="6" t="str">
        <f>IF(D719="No", "Not discussed on USFS. ", IF(VLOOKUP(A719, [1]!Table9[#All], 31, FALSE)="--", "--", VLOOKUP(A719, [1]!Table9[#All], 33, FALSE)))</f>
        <v xml:space="preserve">Not discussed on USFS. </v>
      </c>
      <c r="S719" s="9" t="s">
        <v>2</v>
      </c>
      <c r="T719" s="8" t="s">
        <v>2</v>
      </c>
      <c r="U719" s="8" t="s">
        <v>2</v>
      </c>
      <c r="V719" s="7" t="s">
        <v>2</v>
      </c>
      <c r="W719" s="6" t="s">
        <v>2</v>
      </c>
      <c r="X719" s="6" t="s">
        <v>2</v>
      </c>
    </row>
    <row r="720" spans="1:24" ht="156" x14ac:dyDescent="0.2">
      <c r="A720" s="20" t="s">
        <v>1654</v>
      </c>
      <c r="B720" s="20" t="str">
        <f>VLOOKUP(A720, [1]!Table9[#All], 2, FALSE)</f>
        <v>Erigeron aequifolius</v>
      </c>
      <c r="C720" s="18" t="str">
        <f>VLOOKUP(A720, [1]!Table9[#All], 13, FALSE)</f>
        <v>rock ledges, crevices</v>
      </c>
      <c r="D720" s="17" t="str">
        <f>IF(ISNUMBER(SEARCH("1",VLOOKUP(A720, [1]!Table9[#All], 4, FALSE))), "Yes", "No")</f>
        <v>Yes</v>
      </c>
      <c r="E720" s="16" t="str">
        <f>VLOOKUP(A720, [1]!Table9[#All], 3, FALSE)</f>
        <v>Plant</v>
      </c>
      <c r="F720" s="15" t="str">
        <f>VLOOKUP(A720, [1]!Table9[#All], 26, FALSE)</f>
        <v>Formula</v>
      </c>
      <c r="G720" s="15" t="str">
        <f>IF(D720="No", "--",VLOOKUP(A720, [1]!Table9[#All], 25, FALSE))</f>
        <v>Work area</v>
      </c>
      <c r="H720" s="14" t="str">
        <f>IF(D720="No", "Not discussed on USFS. ", VLOOKUP(A720, [1]!Table9[#All], 24, FALSE))</f>
        <v>--</v>
      </c>
      <c r="I720" s="14" t="str">
        <f>IF(NOT(ISBLANK(#REF!)),  "Pre-activity Survey Required", "")</f>
        <v>Pre-activity Survey Required</v>
      </c>
      <c r="J720" s="13" t="str">
        <f>IF(D720="No", "Not discussed on USFS. ", _xlfn.CONCAT(A720, " (", VLOOKUP(A720, [1]!Table9[#All], 11, FALSE), "; Habitat description: ", C720, ") - Within 1-mi of a CNDDB/SCE/USFS occurrence record (", VLOOKUP(A720, [1]!Table9[#All], 34, FALSE), "). " ))</f>
        <v xml:space="preserve">Hall's daisy (FSS; BLM:S; CRPR 1B.3, Blooming Period: Jul - Aug; Habitat description: rock ledges, crevices) - Within 1-mi of a CNDDB/SCE/USFS occurrence record (unsuitable habitat). </v>
      </c>
      <c r="K720" s="10" t="str">
        <f>IF(D720="No", "-- ", VLOOKUP(A720, [1]!Table9[#All], 35, FALSE))</f>
        <v>Standard OMP BMPs.</v>
      </c>
      <c r="L720" s="12" t="str">
        <f>IF(D720="No", "--", VLOOKUP(A720, [1]!Table9[#All], 28, FALSE))</f>
        <v>IIB</v>
      </c>
      <c r="M720" s="11" t="str">
        <f>IF(D720="No", "Not discussed on USFS. ", _xlfn.CONCAT(A720, " (", VLOOKUP(A720, [1]!Table9[#All], 11, FALSE), "; Habitat description: ", C720, ") - Within 1-mi of a CNDDB/SCE/USFS occurrence record (", VLOOKUP(A720, [1]!Table9[#All], 27, FALSE), "). " ))</f>
        <v xml:space="preserve">Hall's daisy (FSS; BLM:S; CRPR 1B.3, Blooming Period: Jul - Aug; Habitat description: rock ledges, crevices) - Within 1-mi of a CNDDB/SCE/USFS occurrence record (habitat present). </v>
      </c>
      <c r="N720" s="10" t="str">
        <f>IF(D720="No", "-- ", VLOOKUP(A720, [1]!Table9[#All], 29, FALSE))</f>
        <v xml:space="preserve">BE BMP Plant-1(a)(c-d); 
General Measures and Standard OMP BMPs. </v>
      </c>
      <c r="O720" s="10" t="str">
        <f>IF(D720="No", "--", VLOOKUP(A720, [1]!Table9[#All], 30, FALSE))</f>
        <v xml:space="preserve">Pre-Activity Survey (Hall's daisy): A biological survey is required. 
FSS Plant Avoidance (Hall's daisy): If Hall's daisy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20" s="7" t="str">
        <f>IF(D720="No", "Not discussed on USFS. ", IF(VLOOKUP(A720, [1]!Table9[#All], 31, FALSE)="--", "--",  _xlfn.CONCAT(A720, " (", VLOOKUP(A720, [1]!Table9[#All], 11, FALSE), "; Habitat description: ", C720, ") - Within 1-mi of a CNDDB/SCE/USFS occurrence record (", VLOOKUP(A720, [1]!Table9[#All], 31, FALSE), "). " )))</f>
        <v>--</v>
      </c>
      <c r="Q720" s="6" t="str">
        <f>IF(D720="No", "Not discussed on USFS. ", IF(VLOOKUP(A720, [1]!Table9[#All], 31, FALSE)="--", "--",  VLOOKUP(A720, [1]!Table9[#All], 32, FALSE)))</f>
        <v>--</v>
      </c>
      <c r="R720" s="6" t="str">
        <f>IF(D720="No", "Not discussed on USFS. ", IF(VLOOKUP(A720, [1]!Table9[#All], 31, FALSE)="--", "--", VLOOKUP(A720, [1]!Table9[#All], 33, FALSE)))</f>
        <v>--</v>
      </c>
      <c r="S720" s="9" t="s">
        <v>2</v>
      </c>
      <c r="T720" s="8" t="s">
        <v>2</v>
      </c>
      <c r="U720" s="8" t="s">
        <v>2</v>
      </c>
      <c r="V720" s="7" t="s">
        <v>2</v>
      </c>
      <c r="W720" s="6" t="s">
        <v>2</v>
      </c>
      <c r="X720" s="6" t="s">
        <v>2</v>
      </c>
    </row>
    <row r="721" spans="1:24" ht="48" x14ac:dyDescent="0.2">
      <c r="A721" s="20" t="s">
        <v>1653</v>
      </c>
      <c r="B721" s="20" t="str">
        <f>VLOOKUP(A721, [1]!Table9[#All], 2, FALSE)</f>
        <v>Harmonia hallii</v>
      </c>
      <c r="C721" s="18" t="str">
        <f>VLOOKUP(A721, [1]!Table9[#All], 13, FALSE)</f>
        <v>open sites, disturbed areas in serpentine chaparral</v>
      </c>
      <c r="D721" s="17" t="str">
        <f>IF(ISNUMBER(SEARCH("1",VLOOKUP(A721, [1]!Table9[#All], 4, FALSE))), "Yes", "No")</f>
        <v>No</v>
      </c>
      <c r="E721" s="16" t="str">
        <f>VLOOKUP(A721, [1]!Table9[#All], 3, FALSE)</f>
        <v>Plant</v>
      </c>
      <c r="F721" s="15" t="str">
        <f>VLOOKUP(A721, [1]!Table9[#All], 26, FALSE)</f>
        <v>Formula</v>
      </c>
      <c r="G721" s="15" t="str">
        <f>IF(D721="No", "--",VLOOKUP(A721, [1]!Table9[#All], 25, FALSE))</f>
        <v>--</v>
      </c>
      <c r="H721" s="14" t="str">
        <f>IF(D721="No", "Not discussed on USFS. ", VLOOKUP(A721, [1]!Table9[#All], 24, FALSE))</f>
        <v xml:space="preserve">Not discussed on USFS. </v>
      </c>
      <c r="I721" s="14" t="str">
        <f>IF(NOT(ISBLANK(#REF!)),  "Pre-activity Survey Required", "")</f>
        <v>Pre-activity Survey Required</v>
      </c>
      <c r="J721" s="13" t="str">
        <f>IF(D721="No", "Not discussed on USFS. ", _xlfn.CONCAT(A721, " (", VLOOKUP(A721, [1]!Table9[#All], 11, FALSE), "; Habitat description: ", C721, ") - Within 1-mi of a CNDDB/SCE/USFS occurrence record (", VLOOKUP(A721, [1]!Table9[#All], 34, FALSE), "). " ))</f>
        <v xml:space="preserve">Not discussed on USFS. </v>
      </c>
      <c r="K721" s="10" t="str">
        <f>IF(D721="No", "-- ", VLOOKUP(A721, [1]!Table9[#All], 35, FALSE))</f>
        <v xml:space="preserve">-- </v>
      </c>
      <c r="L721" s="12" t="str">
        <f>IF(D721="No", "--", VLOOKUP(A721, [1]!Table9[#All], 28, FALSE))</f>
        <v>--</v>
      </c>
      <c r="M721" s="11" t="str">
        <f>IF(D721="No", "Not discussed on USFS. ", _xlfn.CONCAT(A721, " (", VLOOKUP(A721, [1]!Table9[#All], 11, FALSE), "; Habitat description: ", C721, ") - Within 1-mi of a CNDDB/SCE/USFS occurrence record (", VLOOKUP(A721, [1]!Table9[#All], 27, FALSE), "). " ))</f>
        <v xml:space="preserve">Not discussed on USFS. </v>
      </c>
      <c r="N721" s="10" t="str">
        <f>IF(D721="No", "-- ", VLOOKUP(A721, [1]!Table9[#All], 29, FALSE))</f>
        <v xml:space="preserve">-- </v>
      </c>
      <c r="O721" s="10" t="str">
        <f>IF(D721="No", "--", VLOOKUP(A721, [1]!Table9[#All], 30, FALSE))</f>
        <v>--</v>
      </c>
      <c r="P721" s="7" t="str">
        <f>IF(D721="No", "Not discussed on USFS. ", IF(VLOOKUP(A721, [1]!Table9[#All], 31, FALSE)="--", "--",  _xlfn.CONCAT(A721, " (", VLOOKUP(A721, [1]!Table9[#All], 11, FALSE), "; Habitat description: ", C721, ") - Within 1-mi of a CNDDB/SCE/USFS occurrence record (", VLOOKUP(A721, [1]!Table9[#All], 31, FALSE), "). " )))</f>
        <v xml:space="preserve">Not discussed on USFS. </v>
      </c>
      <c r="Q721" s="6" t="str">
        <f>IF(D721="No", "Not discussed on USFS. ", IF(VLOOKUP(A721, [1]!Table9[#All], 31, FALSE)="--", "--",  VLOOKUP(A721, [1]!Table9[#All], 32, FALSE)))</f>
        <v xml:space="preserve">Not discussed on USFS. </v>
      </c>
      <c r="R721" s="6" t="str">
        <f>IF(D721="No", "Not discussed on USFS. ", IF(VLOOKUP(A721, [1]!Table9[#All], 31, FALSE)="--", "--", VLOOKUP(A721, [1]!Table9[#All], 33, FALSE)))</f>
        <v xml:space="preserve">Not discussed on USFS. </v>
      </c>
      <c r="S721" s="9" t="s">
        <v>2</v>
      </c>
      <c r="T721" s="8" t="s">
        <v>2</v>
      </c>
      <c r="U721" s="8" t="s">
        <v>2</v>
      </c>
      <c r="V721" s="7" t="s">
        <v>2</v>
      </c>
      <c r="W721" s="6" t="s">
        <v>2</v>
      </c>
      <c r="X721" s="6" t="s">
        <v>2</v>
      </c>
    </row>
    <row r="722" spans="1:24" ht="156" x14ac:dyDescent="0.2">
      <c r="A722" s="20" t="s">
        <v>1652</v>
      </c>
      <c r="B722" s="20" t="str">
        <f>VLOOKUP(A722, [1]!Table9[#All], 2, FALSE)</f>
        <v>Crepis runcinata ssp. hallii</v>
      </c>
      <c r="C722" s="18" t="str">
        <f>VLOOKUP(A722, [1]!Table9[#All], 13, FALSE)</f>
        <v>meadows, grasslands, and open areas in Hall's Meadow and surrounding regions</v>
      </c>
      <c r="D722" s="17" t="str">
        <f>IF(ISNUMBER(SEARCH("1",VLOOKUP(A722, [1]!Table9[#All], 4, FALSE))), "Yes", "No")</f>
        <v>Yes</v>
      </c>
      <c r="E722" s="16" t="str">
        <f>VLOOKUP(A722, [1]!Table9[#All], 3, FALSE)</f>
        <v>Plant</v>
      </c>
      <c r="F722" s="15" t="str">
        <f>VLOOKUP(A722, [1]!Table9[#All], 26, FALSE)</f>
        <v>Formula</v>
      </c>
      <c r="G722" s="15" t="str">
        <f>IF(D722="No", "--",VLOOKUP(A722, [1]!Table9[#All], 25, FALSE))</f>
        <v>Work area</v>
      </c>
      <c r="H722" s="14" t="str">
        <f>IF(D722="No", "Not discussed on USFS. ", VLOOKUP(A722, [1]!Table9[#All], 24, FALSE))</f>
        <v>--</v>
      </c>
      <c r="I722" s="14" t="str">
        <f>IF(NOT(ISBLANK(#REF!)),  "Pre-activity Survey Required", "")</f>
        <v>Pre-activity Survey Required</v>
      </c>
      <c r="J722" s="13" t="str">
        <f>IF(D722="No", "Not discussed on USFS. ", _xlfn.CONCAT(A722, " (", VLOOKUP(A722, [1]!Table9[#All], 11, FALSE), "; Habitat description: ", C722, ") - Within 1-mi of a CNDDB/SCE/USFS occurrence record (", VLOOKUP(A722, [1]!Table9[#All], 34, FALSE), "). " ))</f>
        <v xml:space="preserve">Hall's meadow hawksbeard (INF:SCC; CRPR 1B.3, Blooming Period: Jun - Jul; Habitat description: meadows, grasslands, and open areas in Hall's Meadow and surrounding regions) - Within 1-mi of a CNDDB/SCE/USFS occurrence record (unsuitable habitat). </v>
      </c>
      <c r="K722" s="10" t="str">
        <f>IF(D722="No", "-- ", VLOOKUP(A722, [1]!Table9[#All], 35, FALSE))</f>
        <v>Standard OMP BMPs.</v>
      </c>
      <c r="L722" s="12" t="str">
        <f>IF(D722="No", "--", VLOOKUP(A722, [1]!Table9[#All], 28, FALSE))</f>
        <v>IIB</v>
      </c>
      <c r="M722" s="11" t="str">
        <f>IF(D722="No", "Not discussed on USFS. ", _xlfn.CONCAT(A722, " (", VLOOKUP(A722, [1]!Table9[#All], 11, FALSE), "; Habitat description: ", C722, ") - Within 1-mi of a CNDDB/SCE/USFS occurrence record (", VLOOKUP(A722, [1]!Table9[#All], 27, FALSE), "). " ))</f>
        <v xml:space="preserve">Hall's meadow hawksbeard (INF:SCC; CRPR 1B.3, Blooming Period: Jun - Jul; Habitat description: meadows, grasslands, and open areas in Hall's Meadow and surrounding regions) - Within 1-mi of a CNDDB/SCE/USFS occurrence record (habitat present). </v>
      </c>
      <c r="N722" s="10" t="str">
        <f>IF(D722="No", "-- ", VLOOKUP(A722, [1]!Table9[#All], 29, FALSE))</f>
        <v xml:space="preserve">BE BMP Plant-1(a)(c-d); 
General Measures and Standard OMP BMPs. </v>
      </c>
      <c r="O722" s="10" t="str">
        <f>IF(D722="No", "--", VLOOKUP(A722, [1]!Table9[#All], 30, FALSE))</f>
        <v xml:space="preserve">Pre-Activity Survey (Hall's meadow hawksbeard): A biological survey is required. 
FSS Plant Avoidance (Hall's meadow hawksbeard): If Hall's meadow hawksbeard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22" s="7" t="str">
        <f>IF(D722="No", "Not discussed on USFS. ", IF(VLOOKUP(A722, [1]!Table9[#All], 31, FALSE)="--", "--",  _xlfn.CONCAT(A722, " (", VLOOKUP(A722, [1]!Table9[#All], 11, FALSE), "; Habitat description: ", C722, ") - Within 1-mi of a CNDDB/SCE/USFS occurrence record (", VLOOKUP(A722, [1]!Table9[#All], 31, FALSE), "). " )))</f>
        <v>--</v>
      </c>
      <c r="Q722" s="6" t="str">
        <f>IF(D722="No", "Not discussed on USFS. ", IF(VLOOKUP(A722, [1]!Table9[#All], 31, FALSE)="--", "--",  VLOOKUP(A722, [1]!Table9[#All], 32, FALSE)))</f>
        <v>--</v>
      </c>
      <c r="R722" s="6" t="str">
        <f>IF(D722="No", "Not discussed on USFS. ", IF(VLOOKUP(A722, [1]!Table9[#All], 31, FALSE)="--", "--", VLOOKUP(A722, [1]!Table9[#All], 33, FALSE)))</f>
        <v>--</v>
      </c>
      <c r="S722" s="9" t="s">
        <v>2</v>
      </c>
      <c r="T722" s="8" t="s">
        <v>2</v>
      </c>
      <c r="U722" s="8" t="s">
        <v>2</v>
      </c>
      <c r="V722" s="7" t="s">
        <v>2</v>
      </c>
      <c r="W722" s="6" t="s">
        <v>2</v>
      </c>
      <c r="X722" s="6" t="s">
        <v>2</v>
      </c>
    </row>
    <row r="723" spans="1:24" ht="156" x14ac:dyDescent="0.2">
      <c r="A723" s="20" t="s">
        <v>1651</v>
      </c>
      <c r="B723" s="20" t="str">
        <f>VLOOKUP(A723, [1]!Table9[#All], 2, FALSE)</f>
        <v>Monardella macrantha ssp. hallii</v>
      </c>
      <c r="C723" s="18" t="str">
        <f>VLOOKUP(A723, [1]!Table9[#All], 13, FALSE)</f>
        <v>chaparral, woodland</v>
      </c>
      <c r="D723" s="17" t="str">
        <f>IF(ISNUMBER(SEARCH("1",VLOOKUP(A723, [1]!Table9[#All], 4, FALSE))), "Yes", "No")</f>
        <v>Yes</v>
      </c>
      <c r="E723" s="16" t="str">
        <f>VLOOKUP(A723, [1]!Table9[#All], 3, FALSE)</f>
        <v>Plant</v>
      </c>
      <c r="F723" s="15" t="str">
        <f>VLOOKUP(A723, [1]!Table9[#All], 26, FALSE)</f>
        <v>Formula</v>
      </c>
      <c r="G723" s="15" t="str">
        <f>IF(D723="No", "--",VLOOKUP(A723, [1]!Table9[#All], 25, FALSE))</f>
        <v>Work area</v>
      </c>
      <c r="H723" s="14" t="str">
        <f>IF(D723="No", "Not discussed on USFS. ", VLOOKUP(A723, [1]!Table9[#All], 24, FALSE))</f>
        <v>--</v>
      </c>
      <c r="I723" s="14" t="str">
        <f>IF(NOT(ISBLANK(#REF!)),  "Pre-activity Survey Required", "")</f>
        <v>Pre-activity Survey Required</v>
      </c>
      <c r="J723" s="13" t="str">
        <f>IF(D723="No", "Not discussed on USFS. ", _xlfn.CONCAT(A723, " (", VLOOKUP(A723, [1]!Table9[#All], 11, FALSE), "; Habitat description: ", C723, ") - Within 1-mi of a CNDDB/SCE/USFS occurrence record (", VLOOKUP(A723, [1]!Table9[#All], 34, FALSE), "). " ))</f>
        <v xml:space="preserve">Hall's monardella (FSS; CRPR 1B.3, Blooming Period: May - Aug; Habitat description: chaparral, woodland) - Within 1-mi of a CNDDB/SCE/USFS occurrence record (unsuitable habitat). </v>
      </c>
      <c r="K723" s="10" t="str">
        <f>IF(D723="No", "-- ", VLOOKUP(A723, [1]!Table9[#All], 35, FALSE))</f>
        <v>Standard OMP BMPs.</v>
      </c>
      <c r="L723" s="12" t="str">
        <f>IF(D723="No", "--", VLOOKUP(A723, [1]!Table9[#All], 28, FALSE))</f>
        <v>IIB</v>
      </c>
      <c r="M723" s="11" t="str">
        <f>IF(D723="No", "Not discussed on USFS. ", _xlfn.CONCAT(A723, " (", VLOOKUP(A723, [1]!Table9[#All], 11, FALSE), "; Habitat description: ", C723, ") - Within 1-mi of a CNDDB/SCE/USFS occurrence record (", VLOOKUP(A723, [1]!Table9[#All], 27, FALSE), "). " ))</f>
        <v xml:space="preserve">Hall's monardella (FSS; CRPR 1B.3, Blooming Period: May - Aug; Habitat description: chaparral, woodland) - Within 1-mi of a CNDDB/SCE/USFS occurrence record (habitat present). </v>
      </c>
      <c r="N723" s="10" t="str">
        <f>IF(D723="No", "-- ", VLOOKUP(A723, [1]!Table9[#All], 29, FALSE))</f>
        <v xml:space="preserve">BE BMP Plant-1(a)(c-d); 
General Measures and Standard OMP BMPs. </v>
      </c>
      <c r="O723" s="10" t="str">
        <f>IF(D723="No", "--", VLOOKUP(A723, [1]!Table9[#All], 30, FALSE))</f>
        <v xml:space="preserve">Pre-Activity Survey (Hall's monardella): A biological survey is required. 
FSS Plant Avoidance (Hall's monardella): If Hall's monardella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23" s="7" t="str">
        <f>IF(D723="No", "Not discussed on USFS. ", IF(VLOOKUP(A723, [1]!Table9[#All], 31, FALSE)="--", "--",  _xlfn.CONCAT(A723, " (", VLOOKUP(A723, [1]!Table9[#All], 11, FALSE), "; Habitat description: ", C723, ") - Within 1-mi of a CNDDB/SCE/USFS occurrence record (", VLOOKUP(A723, [1]!Table9[#All], 31, FALSE), "). " )))</f>
        <v>--</v>
      </c>
      <c r="Q723" s="6" t="str">
        <f>IF(D723="No", "Not discussed on USFS. ", IF(VLOOKUP(A723, [1]!Table9[#All], 31, FALSE)="--", "--",  VLOOKUP(A723, [1]!Table9[#All], 32, FALSE)))</f>
        <v>--</v>
      </c>
      <c r="R723" s="6" t="str">
        <f>IF(D723="No", "Not discussed on USFS. ", IF(VLOOKUP(A723, [1]!Table9[#All], 31, FALSE)="--", "--", VLOOKUP(A723, [1]!Table9[#All], 33, FALSE)))</f>
        <v>--</v>
      </c>
      <c r="S723" s="9" t="s">
        <v>2</v>
      </c>
      <c r="T723" s="8" t="s">
        <v>2</v>
      </c>
      <c r="U723" s="8" t="s">
        <v>2</v>
      </c>
      <c r="V723" s="7" t="s">
        <v>2</v>
      </c>
      <c r="W723" s="6" t="s">
        <v>2</v>
      </c>
      <c r="X723" s="6" t="s">
        <v>2</v>
      </c>
    </row>
    <row r="724" spans="1:24" ht="156" x14ac:dyDescent="0.2">
      <c r="A724" s="20" t="s">
        <v>1650</v>
      </c>
      <c r="B724" s="20" t="str">
        <f>VLOOKUP(A724, [1]!Table9[#All], 2, FALSE)</f>
        <v>Rupertia hallii</v>
      </c>
      <c r="C724" s="18" t="str">
        <f>VLOOKUP(A724, [1]!Table9[#All], 13, FALSE)</f>
        <v>woodland openings</v>
      </c>
      <c r="D724" s="17" t="str">
        <f>IF(ISNUMBER(SEARCH("1",VLOOKUP(A724, [1]!Table9[#All], 4, FALSE))), "Yes", "No")</f>
        <v>Yes</v>
      </c>
      <c r="E724" s="16" t="str">
        <f>VLOOKUP(A724, [1]!Table9[#All], 3, FALSE)</f>
        <v>Plant</v>
      </c>
      <c r="F724" s="15" t="str">
        <f>VLOOKUP(A724, [1]!Table9[#All], 26, FALSE)</f>
        <v>Formula</v>
      </c>
      <c r="G724" s="15" t="str">
        <f>IF(D724="No", "--",VLOOKUP(A724, [1]!Table9[#All], 25, FALSE))</f>
        <v>Work area</v>
      </c>
      <c r="H724" s="14" t="str">
        <f>IF(D724="No", "Not discussed on USFS. ", VLOOKUP(A724, [1]!Table9[#All], 24, FALSE))</f>
        <v>--</v>
      </c>
      <c r="I724" s="14" t="str">
        <f>IF(NOT(ISBLANK(#REF!)),  "Pre-activity Survey Required", "")</f>
        <v>Pre-activity Survey Required</v>
      </c>
      <c r="J724" s="13" t="str">
        <f>IF(D724="No", "Not discussed on USFS. ", _xlfn.CONCAT(A724, " (", VLOOKUP(A724, [1]!Table9[#All], 11, FALSE), "; Habitat description: ", C724, ") - Within 1-mi of a CNDDB/SCE/USFS occurrence record (", VLOOKUP(A724, [1]!Table9[#All], 34, FALSE), "). " ))</f>
        <v xml:space="preserve">Hall's rupertia (FSS; BLM:S; CRPR 1B.2, Blooming Period: Jun - Aug; Habitat description: woodland openings) - Within 1-mi of a CNDDB/SCE/USFS occurrence record (unsuitable habitat). </v>
      </c>
      <c r="K724" s="10" t="str">
        <f>IF(D724="No", "-- ", VLOOKUP(A724, [1]!Table9[#All], 35, FALSE))</f>
        <v>Standard OMP BMPs.</v>
      </c>
      <c r="L724" s="12" t="str">
        <f>IF(D724="No", "--", VLOOKUP(A724, [1]!Table9[#All], 28, FALSE))</f>
        <v>IIB</v>
      </c>
      <c r="M724" s="11" t="str">
        <f>IF(D724="No", "Not discussed on USFS. ", _xlfn.CONCAT(A724, " (", VLOOKUP(A724, [1]!Table9[#All], 11, FALSE), "; Habitat description: ", C724, ") - Within 1-mi of a CNDDB/SCE/USFS occurrence record (", VLOOKUP(A724, [1]!Table9[#All], 27, FALSE), "). " ))</f>
        <v xml:space="preserve">Hall's rupertia (FSS; BLM:S; CRPR 1B.2, Blooming Period: Jun - Aug; Habitat description: woodland openings) - Within 1-mi of a CNDDB/SCE/USFS occurrence record (habitat present). </v>
      </c>
      <c r="N724" s="10" t="str">
        <f>IF(D724="No", "-- ", VLOOKUP(A724, [1]!Table9[#All], 29, FALSE))</f>
        <v xml:space="preserve">BE BMP Plant-1(a)(c-d); 
General Measures and Standard OMP BMPs. </v>
      </c>
      <c r="O724" s="10" t="str">
        <f>IF(D724="No", "--", VLOOKUP(A724, [1]!Table9[#All], 30, FALSE))</f>
        <v xml:space="preserve">Pre-Activity Survey (Hall's rupertia): A biological survey is required. 
FSS Plant Avoidance (Hall's rupertia): If Hall's rupertia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24" s="7" t="str">
        <f>IF(D724="No", "Not discussed on USFS. ", IF(VLOOKUP(A724, [1]!Table9[#All], 31, FALSE)="--", "--",  _xlfn.CONCAT(A724, " (", VLOOKUP(A724, [1]!Table9[#All], 11, FALSE), "; Habitat description: ", C724, ") - Within 1-mi of a CNDDB/SCE/USFS occurrence record (", VLOOKUP(A724, [1]!Table9[#All], 31, FALSE), "). " )))</f>
        <v>--</v>
      </c>
      <c r="Q724" s="6" t="str">
        <f>IF(D724="No", "Not discussed on USFS. ", IF(VLOOKUP(A724, [1]!Table9[#All], 31, FALSE)="--", "--",  VLOOKUP(A724, [1]!Table9[#All], 32, FALSE)))</f>
        <v>--</v>
      </c>
      <c r="R724" s="6" t="str">
        <f>IF(D724="No", "Not discussed on USFS. ", IF(VLOOKUP(A724, [1]!Table9[#All], 31, FALSE)="--", "--", VLOOKUP(A724, [1]!Table9[#All], 33, FALSE)))</f>
        <v>--</v>
      </c>
      <c r="S724" s="9" t="s">
        <v>2</v>
      </c>
      <c r="T724" s="8" t="s">
        <v>2</v>
      </c>
      <c r="U724" s="8" t="s">
        <v>2</v>
      </c>
      <c r="V724" s="7" t="s">
        <v>2</v>
      </c>
      <c r="W724" s="6" t="s">
        <v>2</v>
      </c>
      <c r="X724" s="6" t="s">
        <v>2</v>
      </c>
    </row>
    <row r="725" spans="1:24" ht="80" x14ac:dyDescent="0.2">
      <c r="A725" s="20" t="s">
        <v>1649</v>
      </c>
      <c r="B725" s="20" t="str">
        <f>VLOOKUP(A725, [1]!Table9[#All], 2, FALSE)</f>
        <v>Deinandra halliana</v>
      </c>
      <c r="C725" s="18" t="str">
        <f>VLOOKUP(A725, [1]!Table9[#All], 13, FALSE)</f>
        <v>slopes, flats, and drainages in grasslands, muddy flats and slopes, edges of alkali sinks</v>
      </c>
      <c r="D725" s="17" t="str">
        <f>IF(ISNUMBER(SEARCH("1",VLOOKUP(A725, [1]!Table9[#All], 4, FALSE))), "Yes", "No")</f>
        <v>No</v>
      </c>
      <c r="E725" s="16" t="str">
        <f>VLOOKUP(A725, [1]!Table9[#All], 3, FALSE)</f>
        <v>Plant</v>
      </c>
      <c r="F725" s="15" t="str">
        <f>VLOOKUP(A725, [1]!Table9[#All], 26, FALSE)</f>
        <v>Formula</v>
      </c>
      <c r="G725" s="15" t="str">
        <f>IF(D725="No", "--",VLOOKUP(A725, [1]!Table9[#All], 25, FALSE))</f>
        <v>--</v>
      </c>
      <c r="H725" s="14" t="str">
        <f>IF(D725="No", "Not discussed on USFS. ", VLOOKUP(A725, [1]!Table9[#All], 24, FALSE))</f>
        <v xml:space="preserve">Not discussed on USFS. </v>
      </c>
      <c r="I725" s="14" t="str">
        <f>IF(NOT(ISBLANK(#REF!)),  "Pre-activity Survey Required", "")</f>
        <v>Pre-activity Survey Required</v>
      </c>
      <c r="J725" s="13" t="str">
        <f>IF(D725="No", "Not discussed on USFS. ", _xlfn.CONCAT(A725, " (", VLOOKUP(A725, [1]!Table9[#All], 11, FALSE), "; Habitat description: ", C725, ") - Within 1-mi of a CNDDB/SCE/USFS occurrence record (", VLOOKUP(A725, [1]!Table9[#All], 34, FALSE), "). " ))</f>
        <v xml:space="preserve">Not discussed on USFS. </v>
      </c>
      <c r="K725" s="10" t="str">
        <f>IF(D725="No", "-- ", VLOOKUP(A725, [1]!Table9[#All], 35, FALSE))</f>
        <v xml:space="preserve">-- </v>
      </c>
      <c r="L725" s="12" t="str">
        <f>IF(D725="No", "--", VLOOKUP(A725, [1]!Table9[#All], 28, FALSE))</f>
        <v>--</v>
      </c>
      <c r="M725" s="11" t="str">
        <f>IF(D725="No", "Not discussed on USFS. ", _xlfn.CONCAT(A725, " (", VLOOKUP(A725, [1]!Table9[#All], 11, FALSE), "; Habitat description: ", C725, ") - Within 1-mi of a CNDDB/SCE/USFS occurrence record (", VLOOKUP(A725, [1]!Table9[#All], 27, FALSE), "). " ))</f>
        <v xml:space="preserve">Not discussed on USFS. </v>
      </c>
      <c r="N725" s="10" t="str">
        <f>IF(D725="No", "-- ", VLOOKUP(A725, [1]!Table9[#All], 29, FALSE))</f>
        <v xml:space="preserve">-- </v>
      </c>
      <c r="O725" s="10" t="str">
        <f>IF(D725="No", "--", VLOOKUP(A725, [1]!Table9[#All], 30, FALSE))</f>
        <v>--</v>
      </c>
      <c r="P725" s="7" t="str">
        <f>IF(D725="No", "Not discussed on USFS. ", IF(VLOOKUP(A725, [1]!Table9[#All], 31, FALSE)="--", "--",  _xlfn.CONCAT(A725, " (", VLOOKUP(A725, [1]!Table9[#All], 11, FALSE), "; Habitat description: ", C725, ") - Within 1-mi of a CNDDB/SCE/USFS occurrence record (", VLOOKUP(A725, [1]!Table9[#All], 31, FALSE), "). " )))</f>
        <v xml:space="preserve">Not discussed on USFS. </v>
      </c>
      <c r="Q725" s="6" t="str">
        <f>IF(D725="No", "Not discussed on USFS. ", IF(VLOOKUP(A725, [1]!Table9[#All], 31, FALSE)="--", "--",  VLOOKUP(A725, [1]!Table9[#All], 32, FALSE)))</f>
        <v xml:space="preserve">Not discussed on USFS. </v>
      </c>
      <c r="R725" s="6" t="str">
        <f>IF(D725="No", "Not discussed on USFS. ", IF(VLOOKUP(A725, [1]!Table9[#All], 31, FALSE)="--", "--", VLOOKUP(A725, [1]!Table9[#All], 33, FALSE)))</f>
        <v xml:space="preserve">Not discussed on USFS. </v>
      </c>
      <c r="S725" s="9" t="s">
        <v>2</v>
      </c>
      <c r="T725" s="8" t="s">
        <v>2</v>
      </c>
      <c r="U725" s="8" t="s">
        <v>2</v>
      </c>
      <c r="V725" s="7" t="s">
        <v>2</v>
      </c>
      <c r="W725" s="6" t="s">
        <v>2</v>
      </c>
      <c r="X725" s="6" t="s">
        <v>2</v>
      </c>
    </row>
    <row r="726" spans="1:24" ht="156" x14ac:dyDescent="0.2">
      <c r="A726" s="20" t="s">
        <v>1648</v>
      </c>
      <c r="B726" s="20" t="str">
        <f>VLOOKUP(A726, [1]!Table9[#All], 2, FALSE)</f>
        <v>Sibaropsis hammittii</v>
      </c>
      <c r="C726" s="18" t="str">
        <f>VLOOKUP(A726, [1]!Table9[#All], 13, FALSE)</f>
        <v>washes, steep hillsides, dry flats, scree, calcareous rubble, rocky bluffs, exposed crevices</v>
      </c>
      <c r="D726" s="17" t="str">
        <f>IF(ISNUMBER(SEARCH("1",VLOOKUP(A726, [1]!Table9[#All], 4, FALSE))), "Yes", "No")</f>
        <v>Yes</v>
      </c>
      <c r="E726" s="16" t="str">
        <f>VLOOKUP(A726, [1]!Table9[#All], 3, FALSE)</f>
        <v>Plant</v>
      </c>
      <c r="F726" s="15" t="str">
        <f>VLOOKUP(A726, [1]!Table9[#All], 26, FALSE)</f>
        <v>Formula</v>
      </c>
      <c r="G726" s="15" t="str">
        <f>IF(D726="No", "--",VLOOKUP(A726, [1]!Table9[#All], 25, FALSE))</f>
        <v>Work area</v>
      </c>
      <c r="H726" s="14" t="str">
        <f>IF(D726="No", "Not discussed on USFS. ", VLOOKUP(A726, [1]!Table9[#All], 24, FALSE))</f>
        <v>--</v>
      </c>
      <c r="I726" s="14" t="str">
        <f>IF(NOT(ISBLANK(#REF!)),  "Pre-activity Survey Required", "")</f>
        <v>Pre-activity Survey Required</v>
      </c>
      <c r="J726" s="13" t="str">
        <f>IF(D726="No", "Not discussed on USFS. ", _xlfn.CONCAT(A726, " (", VLOOKUP(A726, [1]!Table9[#All], 11, FALSE), "; Habitat description: ", C726, ") - Within 1-mi of a CNDDB/SCE/USFS occurrence record (", VLOOKUP(A726, [1]!Table9[#All], 34, FALSE), "). " ))</f>
        <v xml:space="preserve">Hammitt's clay cress (FSS; CRPR 1B.2, Blooming Period: Mar - Apr; Habitat description: washes, steep hillsides, dry flats, scree, calcareous rubble, rocky bluffs, exposed crevices) - Within 1-mi of a CNDDB/SCE/USFS occurrence record (unsuitable habitat). </v>
      </c>
      <c r="K726" s="10" t="str">
        <f>IF(D726="No", "-- ", VLOOKUP(A726, [1]!Table9[#All], 35, FALSE))</f>
        <v>Standard OMP BMPs.</v>
      </c>
      <c r="L726" s="12" t="str">
        <f>IF(D726="No", "--", VLOOKUP(A726, [1]!Table9[#All], 28, FALSE))</f>
        <v>IIB</v>
      </c>
      <c r="M726" s="11" t="str">
        <f>IF(D726="No", "Not discussed on USFS. ", _xlfn.CONCAT(A726, " (", VLOOKUP(A726, [1]!Table9[#All], 11, FALSE), "; Habitat description: ", C726, ") - Within 1-mi of a CNDDB/SCE/USFS occurrence record (", VLOOKUP(A726, [1]!Table9[#All], 27, FALSE), "). " ))</f>
        <v xml:space="preserve">Hammitt's clay cress (FSS; CRPR 1B.2, Blooming Period: Mar - Apr; Habitat description: washes, steep hillsides, dry flats, scree, calcareous rubble, rocky bluffs, exposed crevices) - Within 1-mi of a CNDDB/SCE/USFS occurrence record (habitat present). </v>
      </c>
      <c r="N726" s="10" t="str">
        <f>IF(D726="No", "-- ", VLOOKUP(A726, [1]!Table9[#All], 29, FALSE))</f>
        <v xml:space="preserve">BE BMP Plant-1(a)(c-d); 
General Measures and Standard OMP BMPs. </v>
      </c>
      <c r="O726" s="10" t="str">
        <f>IF(D726="No", "--", VLOOKUP(A726, [1]!Table9[#All], 30, FALSE))</f>
        <v xml:space="preserve">Pre-Activity Survey (Hammitt's clay cress): A biological survey is required. 
FSS Plant Avoidance (Hammitt's clay cress): If Hammitt's clay 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26" s="7" t="str">
        <f>IF(D726="No", "Not discussed on USFS. ", IF(VLOOKUP(A726, [1]!Table9[#All], 31, FALSE)="--", "--",  _xlfn.CONCAT(A726, " (", VLOOKUP(A726, [1]!Table9[#All], 11, FALSE), "; Habitat description: ", C726, ") - Within 1-mi of a CNDDB/SCE/USFS occurrence record (", VLOOKUP(A726, [1]!Table9[#All], 31, FALSE), "). " )))</f>
        <v>--</v>
      </c>
      <c r="Q726" s="6" t="str">
        <f>IF(D726="No", "Not discussed on USFS. ", IF(VLOOKUP(A726, [1]!Table9[#All], 31, FALSE)="--", "--",  VLOOKUP(A726, [1]!Table9[#All], 32, FALSE)))</f>
        <v>--</v>
      </c>
      <c r="R726" s="6" t="str">
        <f>IF(D726="No", "Not discussed on USFS. ", IF(VLOOKUP(A726, [1]!Table9[#All], 31, FALSE)="--", "--", VLOOKUP(A726, [1]!Table9[#All], 33, FALSE)))</f>
        <v>--</v>
      </c>
      <c r="S726" s="9" t="s">
        <v>2</v>
      </c>
      <c r="T726" s="8" t="s">
        <v>2</v>
      </c>
      <c r="U726" s="8" t="s">
        <v>2</v>
      </c>
      <c r="V726" s="7" t="s">
        <v>2</v>
      </c>
      <c r="W726" s="6" t="s">
        <v>2</v>
      </c>
      <c r="X726" s="6" t="s">
        <v>2</v>
      </c>
    </row>
    <row r="727" spans="1:24" ht="48" x14ac:dyDescent="0.2">
      <c r="A727" s="20" t="s">
        <v>1647</v>
      </c>
      <c r="B727" s="20" t="str">
        <f>VLOOKUP(A727, [1]!Table9[#All], 2, FALSE)</f>
        <v>Perityle villosa</v>
      </c>
      <c r="C727" s="18" t="str">
        <f>VLOOKUP(A727, [1]!Table9[#All], 13, FALSE)</f>
        <v>dry, rocky slopes, cliffs, conifer woodland</v>
      </c>
      <c r="D727" s="17" t="str">
        <f>IF(ISNUMBER(SEARCH("1",VLOOKUP(A727, [1]!Table9[#All], 4, FALSE))), "Yes", "No")</f>
        <v>No</v>
      </c>
      <c r="E727" s="16" t="str">
        <f>VLOOKUP(A727, [1]!Table9[#All], 3, FALSE)</f>
        <v>Plant</v>
      </c>
      <c r="F727" s="15" t="str">
        <f>VLOOKUP(A727, [1]!Table9[#All], 26, FALSE)</f>
        <v>Formula</v>
      </c>
      <c r="G727" s="15" t="str">
        <f>IF(D727="No", "--",VLOOKUP(A727, [1]!Table9[#All], 25, FALSE))</f>
        <v>--</v>
      </c>
      <c r="H727" s="14" t="str">
        <f>IF(D727="No", "Not discussed on USFS. ", VLOOKUP(A727, [1]!Table9[#All], 24, FALSE))</f>
        <v xml:space="preserve">Not discussed on USFS. </v>
      </c>
      <c r="I727" s="14" t="str">
        <f>IF(NOT(ISBLANK(#REF!)),  "Pre-activity Survey Required", "")</f>
        <v>Pre-activity Survey Required</v>
      </c>
      <c r="J727" s="13" t="str">
        <f>IF(D727="No", "Not discussed on USFS. ", _xlfn.CONCAT(A727, " (", VLOOKUP(A727, [1]!Table9[#All], 11, FALSE), "; Habitat description: ", C727, ") - Within 1-mi of a CNDDB/SCE/USFS occurrence record (", VLOOKUP(A727, [1]!Table9[#All], 34, FALSE), "). " ))</f>
        <v xml:space="preserve">Not discussed on USFS. </v>
      </c>
      <c r="K727" s="10" t="str">
        <f>IF(D727="No", "-- ", VLOOKUP(A727, [1]!Table9[#All], 35, FALSE))</f>
        <v xml:space="preserve">-- </v>
      </c>
      <c r="L727" s="12" t="str">
        <f>IF(D727="No", "--", VLOOKUP(A727, [1]!Table9[#All], 28, FALSE))</f>
        <v>--</v>
      </c>
      <c r="M727" s="11" t="str">
        <f>IF(D727="No", "Not discussed on USFS. ", _xlfn.CONCAT(A727, " (", VLOOKUP(A727, [1]!Table9[#All], 11, FALSE), "; Habitat description: ", C727, ") - Within 1-mi of a CNDDB/SCE/USFS occurrence record (", VLOOKUP(A727, [1]!Table9[#All], 27, FALSE), "). " ))</f>
        <v xml:space="preserve">Not discussed on USFS. </v>
      </c>
      <c r="N727" s="10" t="str">
        <f>IF(D727="No", "-- ", VLOOKUP(A727, [1]!Table9[#All], 29, FALSE))</f>
        <v xml:space="preserve">-- </v>
      </c>
      <c r="O727" s="10" t="str">
        <f>IF(D727="No", "--", VLOOKUP(A727, [1]!Table9[#All], 30, FALSE))</f>
        <v>--</v>
      </c>
      <c r="P727" s="7" t="str">
        <f>IF(D727="No", "Not discussed on USFS. ", IF(VLOOKUP(A727, [1]!Table9[#All], 31, FALSE)="--", "--",  _xlfn.CONCAT(A727, " (", VLOOKUP(A727, [1]!Table9[#All], 11, FALSE), "; Habitat description: ", C727, ") - Within 1-mi of a CNDDB/SCE/USFS occurrence record (", VLOOKUP(A727, [1]!Table9[#All], 31, FALSE), "). " )))</f>
        <v xml:space="preserve">Not discussed on USFS. </v>
      </c>
      <c r="Q727" s="6" t="str">
        <f>IF(D727="No", "Not discussed on USFS. ", IF(VLOOKUP(A727, [1]!Table9[#All], 31, FALSE)="--", "--",  VLOOKUP(A727, [1]!Table9[#All], 32, FALSE)))</f>
        <v xml:space="preserve">Not discussed on USFS. </v>
      </c>
      <c r="R727" s="6" t="str">
        <f>IF(D727="No", "Not discussed on USFS. ", IF(VLOOKUP(A727, [1]!Table9[#All], 31, FALSE)="--", "--", VLOOKUP(A727, [1]!Table9[#All], 33, FALSE)))</f>
        <v xml:space="preserve">Not discussed on USFS. </v>
      </c>
      <c r="S727" s="9" t="s">
        <v>2</v>
      </c>
      <c r="T727" s="8" t="s">
        <v>2</v>
      </c>
      <c r="U727" s="8" t="s">
        <v>2</v>
      </c>
      <c r="V727" s="7" t="s">
        <v>2</v>
      </c>
      <c r="W727" s="6" t="s">
        <v>2</v>
      </c>
      <c r="X727" s="6" t="s">
        <v>2</v>
      </c>
    </row>
    <row r="728" spans="1:24" ht="156" x14ac:dyDescent="0.2">
      <c r="A728" s="20" t="s">
        <v>1646</v>
      </c>
      <c r="B728" s="20" t="str">
        <f>VLOOKUP(A728, [1]!Table9[#All], 2, FALSE)</f>
        <v>Galium hardhamiae</v>
      </c>
      <c r="C728" s="18" t="str">
        <f>VLOOKUP(A728, [1]!Table9[#All], 13, FALSE)</f>
        <v>conifer forest</v>
      </c>
      <c r="D728" s="17" t="str">
        <f>IF(ISNUMBER(SEARCH("1",VLOOKUP(A728, [1]!Table9[#All], 4, FALSE))), "Yes", "No")</f>
        <v>Yes</v>
      </c>
      <c r="E728" s="16" t="str">
        <f>VLOOKUP(A728, [1]!Table9[#All], 3, FALSE)</f>
        <v>Plant</v>
      </c>
      <c r="F728" s="15" t="str">
        <f>VLOOKUP(A728, [1]!Table9[#All], 26, FALSE)</f>
        <v>Formula</v>
      </c>
      <c r="G728" s="15" t="str">
        <f>IF(D728="No", "--",VLOOKUP(A728, [1]!Table9[#All], 25, FALSE))</f>
        <v>Work area</v>
      </c>
      <c r="H728" s="14" t="str">
        <f>IF(D728="No", "Not discussed on USFS. ", VLOOKUP(A728, [1]!Table9[#All], 24, FALSE))</f>
        <v>--</v>
      </c>
      <c r="I728" s="14" t="str">
        <f>IF(NOT(ISBLANK(#REF!)),  "Pre-activity Survey Required", "")</f>
        <v>Pre-activity Survey Required</v>
      </c>
      <c r="J728" s="13" t="str">
        <f>IF(D728="No", "Not discussed on USFS. ", _xlfn.CONCAT(A728, " (", VLOOKUP(A728, [1]!Table9[#All], 11, FALSE), "; Habitat description: ", C728, ") - Within 1-mi of a CNDDB/SCE/USFS occurrence record (", VLOOKUP(A728, [1]!Table9[#All], 34, FALSE), "). " ))</f>
        <v xml:space="preserve">Hardham's bedstraw (FSS; BLM:S; CRPR 1B.3, Blooming Period: May - Sep; Habitat description: conifer forest) - Within 1-mi of a CNDDB/SCE/USFS occurrence record (unsuitable habitat). </v>
      </c>
      <c r="K728" s="10" t="str">
        <f>IF(D728="No", "-- ", VLOOKUP(A728, [1]!Table9[#All], 35, FALSE))</f>
        <v>Standard OMP BMPs.</v>
      </c>
      <c r="L728" s="12" t="str">
        <f>IF(D728="No", "--", VLOOKUP(A728, [1]!Table9[#All], 28, FALSE))</f>
        <v>IIB</v>
      </c>
      <c r="M728" s="11" t="str">
        <f>IF(D728="No", "Not discussed on USFS. ", _xlfn.CONCAT(A728, " (", VLOOKUP(A728, [1]!Table9[#All], 11, FALSE), "; Habitat description: ", C728, ") - Within 1-mi of a CNDDB/SCE/USFS occurrence record (", VLOOKUP(A728, [1]!Table9[#All], 27, FALSE), "). " ))</f>
        <v xml:space="preserve">Hardham's bedstraw (FSS; BLM:S; CRPR 1B.3, Blooming Period: May - Sep; Habitat description: conifer forest) - Within 1-mi of a CNDDB/SCE/USFS occurrence record (habitat present). </v>
      </c>
      <c r="N728" s="10" t="str">
        <f>IF(D728="No", "-- ", VLOOKUP(A728, [1]!Table9[#All], 29, FALSE))</f>
        <v xml:space="preserve">BE BMP Plant-1(a)(c-d); 
General Measures and Standard OMP BMPs. </v>
      </c>
      <c r="O728" s="10" t="str">
        <f>IF(D728="No", "--", VLOOKUP(A728, [1]!Table9[#All], 30, FALSE))</f>
        <v xml:space="preserve">Pre-Activity Survey (Hardham's bedstraw): A biological survey is required. 
FSS Plant Avoidance (Hardham's bedstraw): If Hardham's bedstraw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28" s="7" t="str">
        <f>IF(D728="No", "Not discussed on USFS. ", IF(VLOOKUP(A728, [1]!Table9[#All], 31, FALSE)="--", "--",  _xlfn.CONCAT(A728, " (", VLOOKUP(A728, [1]!Table9[#All], 11, FALSE), "; Habitat description: ", C728, ") - Within 1-mi of a CNDDB/SCE/USFS occurrence record (", VLOOKUP(A728, [1]!Table9[#All], 31, FALSE), "). " )))</f>
        <v>--</v>
      </c>
      <c r="Q728" s="6" t="str">
        <f>IF(D728="No", "Not discussed on USFS. ", IF(VLOOKUP(A728, [1]!Table9[#All], 31, FALSE)="--", "--",  VLOOKUP(A728, [1]!Table9[#All], 32, FALSE)))</f>
        <v>--</v>
      </c>
      <c r="R728" s="6" t="str">
        <f>IF(D728="No", "Not discussed on USFS. ", IF(VLOOKUP(A728, [1]!Table9[#All], 31, FALSE)="--", "--", VLOOKUP(A728, [1]!Table9[#All], 33, FALSE)))</f>
        <v>--</v>
      </c>
      <c r="S728" s="9" t="s">
        <v>2</v>
      </c>
      <c r="T728" s="8" t="s">
        <v>2</v>
      </c>
      <c r="U728" s="8" t="s">
        <v>2</v>
      </c>
      <c r="V728" s="7" t="s">
        <v>2</v>
      </c>
      <c r="W728" s="6" t="s">
        <v>2</v>
      </c>
      <c r="X728" s="6" t="s">
        <v>2</v>
      </c>
    </row>
    <row r="729" spans="1:24" ht="156" x14ac:dyDescent="0.2">
      <c r="A729" s="20" t="s">
        <v>1645</v>
      </c>
      <c r="B729" s="20" t="str">
        <f>VLOOKUP(A729, [1]!Table9[#All], 2, FALSE)</f>
        <v>Camissoniopsis hardhamiae</v>
      </c>
      <c r="C729" s="18" t="str">
        <f>VLOOKUP(A729, [1]!Table9[#All], 13, FALSE)</f>
        <v>sandy soil, disturbed woodland</v>
      </c>
      <c r="D729" s="17" t="str">
        <f>IF(ISNUMBER(SEARCH("1",VLOOKUP(A729, [1]!Table9[#All], 4, FALSE))), "Yes", "No")</f>
        <v>Yes</v>
      </c>
      <c r="E729" s="16" t="str">
        <f>VLOOKUP(A729, [1]!Table9[#All], 3, FALSE)</f>
        <v>Plant</v>
      </c>
      <c r="F729" s="15" t="str">
        <f>VLOOKUP(A729, [1]!Table9[#All], 26, FALSE)</f>
        <v>Formula</v>
      </c>
      <c r="G729" s="15" t="str">
        <f>IF(D729="No", "--",VLOOKUP(A729, [1]!Table9[#All], 25, FALSE))</f>
        <v>Work area</v>
      </c>
      <c r="H729" s="14" t="str">
        <f>IF(D729="No", "Not discussed on USFS. ", VLOOKUP(A729, [1]!Table9[#All], 24, FALSE))</f>
        <v>--</v>
      </c>
      <c r="I729" s="14" t="str">
        <f>IF(NOT(ISBLANK(#REF!)),  "Pre-activity Survey Required", "")</f>
        <v>Pre-activity Survey Required</v>
      </c>
      <c r="J729" s="13" t="str">
        <f>IF(D729="No", "Not discussed on USFS. ", _xlfn.CONCAT(A729, " (", VLOOKUP(A729, [1]!Table9[#All], 11, FALSE), "; Habitat description: ", C729, ") - Within 1-mi of a CNDDB/SCE/USFS occurrence record (", VLOOKUP(A729, [1]!Table9[#All], 34, FALSE), "). " ))</f>
        <v xml:space="preserve">Hardham's evening-primrose (FSS; BLM:S; CRPR 1B.2, Blooming Period: Mar - May; Habitat description: sandy soil, disturbed woodland) - Within 1-mi of a CNDDB/SCE/USFS occurrence record (unsuitable habitat). </v>
      </c>
      <c r="K729" s="10" t="str">
        <f>IF(D729="No", "-- ", VLOOKUP(A729, [1]!Table9[#All], 35, FALSE))</f>
        <v>Standard OMP BMPs.</v>
      </c>
      <c r="L729" s="12" t="str">
        <f>IF(D729="No", "--", VLOOKUP(A729, [1]!Table9[#All], 28, FALSE))</f>
        <v>IIB</v>
      </c>
      <c r="M729" s="11" t="str">
        <f>IF(D729="No", "Not discussed on USFS. ", _xlfn.CONCAT(A729, " (", VLOOKUP(A729, [1]!Table9[#All], 11, FALSE), "; Habitat description: ", C729, ") - Within 1-mi of a CNDDB/SCE/USFS occurrence record (", VLOOKUP(A729, [1]!Table9[#All], 27, FALSE), "). " ))</f>
        <v xml:space="preserve">Hardham's evening-primrose (FSS; BLM:S; CRPR 1B.2, Blooming Period: Mar - May; Habitat description: sandy soil, disturbed woodland) - Within 1-mi of a CNDDB/SCE/USFS occurrence record (habitat present). </v>
      </c>
      <c r="N729" s="10" t="str">
        <f>IF(D729="No", "-- ", VLOOKUP(A729, [1]!Table9[#All], 29, FALSE))</f>
        <v xml:space="preserve">BE BMP Plant-1(a)(c-d); 
General Measures and Standard OMP BMPs. </v>
      </c>
      <c r="O729" s="10" t="str">
        <f>IF(D729="No", "--", VLOOKUP(A729, [1]!Table9[#All], 30, FALSE))</f>
        <v xml:space="preserve">Pre-Activity Survey (Hardham's evening-primrose): A biological survey is required. 
FSS Plant Avoidance (Hardham's evening-primrose): If Hardham's evening-primrose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29" s="7" t="str">
        <f>IF(D729="No", "Not discussed on USFS. ", IF(VLOOKUP(A729, [1]!Table9[#All], 31, FALSE)="--", "--",  _xlfn.CONCAT(A729, " (", VLOOKUP(A729, [1]!Table9[#All], 11, FALSE), "; Habitat description: ", C729, ") - Within 1-mi of a CNDDB/SCE/USFS occurrence record (", VLOOKUP(A729, [1]!Table9[#All], 31, FALSE), "). " )))</f>
        <v>--</v>
      </c>
      <c r="Q729" s="6" t="str">
        <f>IF(D729="No", "Not discussed on USFS. ", IF(VLOOKUP(A729, [1]!Table9[#All], 31, FALSE)="--", "--",  VLOOKUP(A729, [1]!Table9[#All], 32, FALSE)))</f>
        <v>--</v>
      </c>
      <c r="R729" s="6" t="str">
        <f>IF(D729="No", "Not discussed on USFS. ", IF(VLOOKUP(A729, [1]!Table9[#All], 31, FALSE)="--", "--", VLOOKUP(A729, [1]!Table9[#All], 33, FALSE)))</f>
        <v>--</v>
      </c>
      <c r="S729" s="9" t="s">
        <v>2</v>
      </c>
      <c r="T729" s="8" t="s">
        <v>2</v>
      </c>
      <c r="U729" s="8" t="s">
        <v>2</v>
      </c>
      <c r="V729" s="7" t="s">
        <v>2</v>
      </c>
      <c r="W729" s="6" t="s">
        <v>2</v>
      </c>
      <c r="X729" s="6" t="s">
        <v>2</v>
      </c>
    </row>
    <row r="730" spans="1:24" ht="80" x14ac:dyDescent="0.2">
      <c r="A730" s="20" t="s">
        <v>1644</v>
      </c>
      <c r="B730" s="20" t="str">
        <f>VLOOKUP(A730, [1]!Table9[#All], 2, FALSE)</f>
        <v>Mylopharodon conocephalus</v>
      </c>
      <c r="C730" s="18" t="str">
        <f>VLOOKUP(A730, [1]!Table9[#All], 13, FALSE)</f>
        <v>intermittent or perennial stream, pond, lake or jurisdictional waters feature</v>
      </c>
      <c r="D730" s="17" t="str">
        <f>IF(ISNUMBER(SEARCH("1",VLOOKUP(A730, [1]!Table9[#All], 4, FALSE))), "Yes", "No")</f>
        <v>Yes</v>
      </c>
      <c r="E730" s="16" t="str">
        <f>VLOOKUP(A730, [1]!Table9[#All], 3, FALSE)</f>
        <v>Fish</v>
      </c>
      <c r="F730" s="15" t="str">
        <f>VLOOKUP(A730, [1]!Table9[#All], 26, FALSE)</f>
        <v>Formula</v>
      </c>
      <c r="G730" s="15" t="str">
        <f>IF(D730="No", "--",VLOOKUP(A730, [1]!Table9[#All], 25, FALSE))</f>
        <v>25-ft</v>
      </c>
      <c r="H730" s="14" t="str">
        <f>IF(D730="No", "Not discussed on USFS. ", VLOOKUP(A730, [1]!Table9[#All], 24, FALSE))</f>
        <v>Only apply RPMs for the past 30 years (except SBNF), site age of record is older with suitable habitat within 25-ft. </v>
      </c>
      <c r="I730" s="14" t="str">
        <f>IF(NOT(ISBLANK(#REF!)),  "Pre-activity Survey Required", "")</f>
        <v>Pre-activity Survey Required</v>
      </c>
      <c r="J730" s="13" t="str">
        <f>IF(D730="No", "Not discussed on USFS. ", _xlfn.CONCAT(A730, " (", VLOOKUP(A730, [1]!Table9[#All], 11, FALSE), "; Habitat description: ", C730, ") - Within 1-mi of a CNDDB/SCE/USFS occurrence record (", VLOOKUP(A730, [1]!Table9[#All], 34, FALSE), "). " ))</f>
        <v xml:space="preserve">hardhead (CDFW SSC; FSS; Habitat description: intermittent or perennial stream, pond, lake or jurisdictional waters feature) - Within 1-mi of a CNDDB/SCE/USFS occurrence record (unsuitable habitat). </v>
      </c>
      <c r="K730" s="10" t="str">
        <f>IF(D730="No", "-- ", VLOOKUP(A730, [1]!Table9[#All], 35, FALSE))</f>
        <v>Standard OMP BMPs.</v>
      </c>
      <c r="L730" s="12" t="str">
        <f>IF(D730="No", "--", VLOOKUP(A730, [1]!Table9[#All], 28, FALSE))</f>
        <v>IIB</v>
      </c>
      <c r="M730" s="11" t="str">
        <f>IF(D730="No", "Not discussed on USFS. ", _xlfn.CONCAT(A730, " (", VLOOKUP(A730, [1]!Table9[#All], 11, FALSE), "; Habitat description: ", C730, ") - Within 1-mi of a CNDDB/SCE/USFS occurrence record (", VLOOKUP(A730, [1]!Table9[#All], 27, FALSE), "). " ))</f>
        <v xml:space="preserve">hardhead (CDFW SSC; FSS; Habitat description: intermittent or perennial stream, pond, lake or jurisdictional waters feature) - Within 1-mi of a CNDDB/SCE/USFS occurrence record (within 25 feet of aquatic habitat). </v>
      </c>
      <c r="N730" s="10" t="str">
        <f>IF(D730="No", "-- ", VLOOKUP(A730, [1]!Table9[#All], 29, FALSE))</f>
        <v xml:space="preserve">General Measures and Standard OMP BMPs. </v>
      </c>
      <c r="O730" s="10" t="str">
        <f>IF(D730="No", "--", VLOOKUP(A730, [1]!Table9[#All], 30, FALSE))</f>
        <v xml:space="preserve">General Measures and Standard OMP BMPs. </v>
      </c>
      <c r="P730" s="7" t="str">
        <f>IF(D730="No", "Not discussed on USFS. ", IF(VLOOKUP(A730, [1]!Table9[#All], 31, FALSE)="--", "--",  _xlfn.CONCAT(A730, " (", VLOOKUP(A730, [1]!Table9[#All], 11, FALSE), "; Habitat description: ", C730, ") - Within 1-mi of a CNDDB/SCE/USFS occurrence record (", VLOOKUP(A730, [1]!Table9[#All], 31, FALSE), "). " )))</f>
        <v xml:space="preserve">hardhead (CDFW SSC; FSS; Habitat description: intermittent or perennial stream, pond, lake or jurisdictional waters feature) - Within 1-mi of a CNDDB/SCE/USFS occurrence record (not within 25 feet of aquatic habitat). </v>
      </c>
      <c r="Q730" s="6" t="str">
        <f>IF(D730="No", "Not discussed on USFS. ", IF(VLOOKUP(A730, [1]!Table9[#All], 31, FALSE)="--", "--",  VLOOKUP(A730, [1]!Table9[#All], 32, FALSE)))</f>
        <v xml:space="preserve">Standard OMP BMPs. </v>
      </c>
      <c r="R730" s="6" t="str">
        <f>IF(D730="No", "Not discussed on USFS. ", IF(VLOOKUP(A730, [1]!Table9[#All], 31, FALSE)="--", "--", VLOOKUP(A730, [1]!Table9[#All], 33, FALSE)))</f>
        <v xml:space="preserve">Implement Standard Environmental Requirements. </v>
      </c>
      <c r="S730" s="9" t="s">
        <v>2</v>
      </c>
      <c r="T730" s="8" t="s">
        <v>2</v>
      </c>
      <c r="U730" s="8" t="s">
        <v>2</v>
      </c>
      <c r="V730" s="7" t="s">
        <v>2</v>
      </c>
      <c r="W730" s="6" t="s">
        <v>2</v>
      </c>
      <c r="X730" s="6" t="s">
        <v>2</v>
      </c>
    </row>
    <row r="731" spans="1:24" ht="96" x14ac:dyDescent="0.2">
      <c r="A731" s="20" t="s">
        <v>1643</v>
      </c>
      <c r="B731" s="20" t="str">
        <f>VLOOKUP(A731, [1]!Table9[#All], 2, FALSE)</f>
        <v>Histrionicus histrionicus</v>
      </c>
      <c r="C731" s="18" t="str">
        <f>VLOOKUP(A731, [1]!Table9[#All], 13, FALSE)</f>
        <v>subalpine or coastal habitats, fast-flowing sections of rivers, streams and rivers with small islands and sandbars</v>
      </c>
      <c r="D731" s="17" t="str">
        <f>IF(ISNUMBER(SEARCH("1",VLOOKUP(A731, [1]!Table9[#All], 4, FALSE))), "Yes", "No")</f>
        <v>No</v>
      </c>
      <c r="E731" s="16" t="str">
        <f>VLOOKUP(A731, [1]!Table9[#All], 3, FALSE)</f>
        <v>Bird</v>
      </c>
      <c r="F731" s="15" t="str">
        <f>VLOOKUP(A731, [1]!Table9[#All], 26, FALSE)</f>
        <v>Formula</v>
      </c>
      <c r="G731" s="15" t="str">
        <f>IF(D731="No", "--",VLOOKUP(A731, [1]!Table9[#All], 25, FALSE))</f>
        <v>--</v>
      </c>
      <c r="H731" s="14" t="str">
        <f>IF(D731="No", "Not discussed on USFS. ", VLOOKUP(A731, [1]!Table9[#All], 24, FALSE))</f>
        <v xml:space="preserve">Not discussed on USFS. </v>
      </c>
      <c r="I731" s="14" t="str">
        <f>IF(NOT(ISBLANK(#REF!)),  "Pre-activity Survey Required", "")</f>
        <v>Pre-activity Survey Required</v>
      </c>
      <c r="J731" s="13" t="str">
        <f>IF(D731="No", "Not discussed on USFS. ", _xlfn.CONCAT(A731, " (", VLOOKUP(A731, [1]!Table9[#All], 11, FALSE), "; Habitat description: ", C731, ") - Within 1-mi of a CNDDB/SCE/USFS occurrence record (", VLOOKUP(A731, [1]!Table9[#All], 34, FALSE), "). " ))</f>
        <v xml:space="preserve">Not discussed on USFS. </v>
      </c>
      <c r="K731" s="10" t="str">
        <f>IF(D731="No", "-- ", VLOOKUP(A731, [1]!Table9[#All], 35, FALSE))</f>
        <v xml:space="preserve">-- </v>
      </c>
      <c r="L731" s="12" t="str">
        <f>IF(D731="No", "--", VLOOKUP(A731, [1]!Table9[#All], 28, FALSE))</f>
        <v>--</v>
      </c>
      <c r="M731" s="11" t="str">
        <f>IF(D731="No", "Not discussed on USFS. ", _xlfn.CONCAT(A731, " (", VLOOKUP(A731, [1]!Table9[#All], 11, FALSE), "; Habitat description: ", C731, ") - Within 1-mi of a CNDDB/SCE/USFS occurrence record (", VLOOKUP(A731, [1]!Table9[#All], 27, FALSE), "). " ))</f>
        <v xml:space="preserve">Not discussed on USFS. </v>
      </c>
      <c r="N731" s="10" t="str">
        <f>IF(D731="No", "-- ", VLOOKUP(A731, [1]!Table9[#All], 29, FALSE))</f>
        <v xml:space="preserve">-- </v>
      </c>
      <c r="O731" s="10" t="str">
        <f>IF(D731="No", "--", VLOOKUP(A731, [1]!Table9[#All], 30, FALSE))</f>
        <v>--</v>
      </c>
      <c r="P731" s="7" t="str">
        <f>IF(D731="No", "Not discussed on USFS. ", IF(VLOOKUP(A731, [1]!Table9[#All], 31, FALSE)="--", "--",  _xlfn.CONCAT(A731, " (", VLOOKUP(A731, [1]!Table9[#All], 11, FALSE), "; Habitat description: ", C731, ") - Within 1-mi of a CNDDB/SCE/USFS occurrence record (", VLOOKUP(A731, [1]!Table9[#All], 31, FALSE), "). " )))</f>
        <v xml:space="preserve">Not discussed on USFS. </v>
      </c>
      <c r="Q731" s="6" t="str">
        <f>IF(D731="No", "Not discussed on USFS. ", IF(VLOOKUP(A731, [1]!Table9[#All], 31, FALSE)="--", "--",  VLOOKUP(A731, [1]!Table9[#All], 32, FALSE)))</f>
        <v xml:space="preserve">Not discussed on USFS. </v>
      </c>
      <c r="R731" s="6" t="str">
        <f>IF(D731="No", "Not discussed on USFS. ", IF(VLOOKUP(A731, [1]!Table9[#All], 31, FALSE)="--", "--", VLOOKUP(A731, [1]!Table9[#All], 33, FALSE)))</f>
        <v xml:space="preserve">Not discussed on USFS. </v>
      </c>
      <c r="S731" s="9" t="s">
        <v>2</v>
      </c>
      <c r="T731" s="8" t="s">
        <v>2</v>
      </c>
      <c r="U731" s="8" t="s">
        <v>2</v>
      </c>
      <c r="V731" s="7" t="s">
        <v>2</v>
      </c>
      <c r="W731" s="6" t="s">
        <v>2</v>
      </c>
      <c r="X731" s="6" t="s">
        <v>2</v>
      </c>
    </row>
    <row r="732" spans="1:24" ht="180" x14ac:dyDescent="0.2">
      <c r="A732" s="20" t="s">
        <v>1642</v>
      </c>
      <c r="B732" s="20" t="str">
        <f>VLOOKUP(A732, [1]!Table9[#All], 2, FALSE)</f>
        <v>Pseudobahia bahiifolia</v>
      </c>
      <c r="C732" s="18" t="str">
        <f>VLOOKUP(A732, [1]!Table9[#All], 13, FALSE)</f>
        <v>grassland, open woodland, in clay soil</v>
      </c>
      <c r="D732" s="17" t="str">
        <f>IF(ISNUMBER(SEARCH("1",VLOOKUP(A732, [1]!Table9[#All], 4, FALSE))), "Yes", "No")</f>
        <v>Yes</v>
      </c>
      <c r="E732" s="16" t="str">
        <f>VLOOKUP(A732, [1]!Table9[#All], 3, FALSE)</f>
        <v>Plant</v>
      </c>
      <c r="F732" s="15" t="str">
        <f>VLOOKUP(A732, [1]!Table9[#All], 26, FALSE)</f>
        <v>Formula</v>
      </c>
      <c r="G732" s="15" t="str">
        <f>IF(D732="No", "--",VLOOKUP(A732, [1]!Table9[#All], 25, FALSE))</f>
        <v>Work area</v>
      </c>
      <c r="H732" s="14" t="str">
        <f>IF(D732="No", "Not discussed on USFS. ", VLOOKUP(A732, [1]!Table9[#All], 24, FALSE))</f>
        <v>--</v>
      </c>
      <c r="I732" s="14" t="str">
        <f>IF(NOT(ISBLANK(#REF!)),  "Pre-activity Survey Required", "")</f>
        <v>Pre-activity Survey Required</v>
      </c>
      <c r="J732" s="13" t="str">
        <f>IF(D732="No", "Not discussed on USFS. ", _xlfn.CONCAT(A732, " (", VLOOKUP(A732, [1]!Table9[#All], 11, FALSE), "; Habitat description: ", C732, ") - Within 1-mi of a CNDDB/SCE/USFS occurrence record (", VLOOKUP(A732, [1]!Table9[#All], 34, FALSE), "). " ))</f>
        <v xml:space="preserve">Hartweg's golden sunburst (FE; SE; CRPR 1B.1, Blooming Period: Mar - May; Habitat description: grassland, open woodland, in clay soil) - Within 1-mi of a CNDDB/SCE/USFS occurrence record (unsuitable habitat). </v>
      </c>
      <c r="K732" s="10" t="str">
        <f>IF(D732="No", "-- ", VLOOKUP(A732, [1]!Table9[#All], 35, FALSE))</f>
        <v xml:space="preserve">RPM Plant 1; 
Standard OMP BMPs. </v>
      </c>
      <c r="L732" s="12" t="str">
        <f>IF(D732="No", "--", VLOOKUP(A732, [1]!Table9[#All], 28, FALSE))</f>
        <v>IIB</v>
      </c>
      <c r="M732" s="11" t="str">
        <f>IF(D732="No", "Not discussed on USFS. ", _xlfn.CONCAT(A732, " (", VLOOKUP(A732, [1]!Table9[#All], 11, FALSE), "; Habitat description: ", C732, ") - Within 1-mi of a CNDDB/SCE/USFS occurrence record (", VLOOKUP(A732, [1]!Table9[#All], 27, FALSE), "). " ))</f>
        <v xml:space="preserve">Hartweg's golden sunburst (FE; SE; CRPR 1B.1, Blooming Period: Mar - May; Habitat description: grassland, open woodland, in clay soil) - Within 1-mi of a CNDDB/SCE/USFS occurrence record (habitat present). </v>
      </c>
      <c r="N732" s="10" t="str">
        <f>IF(D732="No", "-- ", VLOOKUP(A732, [1]!Table9[#All], 29, FALSE))</f>
        <v xml:space="preserve">RPM Plant-1-4; 
General Measures and Standard OMP BMPs. </v>
      </c>
      <c r="O732" s="10" t="str">
        <f>IF(D732="No", "--", VLOOKUP(A732, [1]!Table9[#All], 30, FALSE))</f>
        <v xml:space="preserve">Rare Plant Survey and Avoidance (Hartweg's golden sunburst): A qualified botanist will conduct a rare plant survey for Hartweg's golden sunburst within blooming season, verified by a reference population. All federally-listed plants within 100 feet of the work area will be flagged for avoidance. Coordination with Environmental Services Department will be required if full avoidance cannot be achieved. 
Schedule Limitation (Hartweg's golden sunburst): Schedule all work in the year rare plant surveys are conducted. Work can occur only after rare plant surveys occur. If work gets delayed for a subsequent year, contact Environmental Services Department. 
General Measures and Standard OMP BMPs. </v>
      </c>
      <c r="P732" s="7" t="str">
        <f>IF(D732="No", "Not discussed on USFS. ", IF(VLOOKUP(A732, [1]!Table9[#All], 31, FALSE)="--", "--",  _xlfn.CONCAT(A732, " (", VLOOKUP(A732, [1]!Table9[#All], 11, FALSE), "; Habitat description: ", C732, ") - Within 1-mi of a CNDDB/SCE/USFS occurrence record (", VLOOKUP(A732, [1]!Table9[#All], 31, FALSE), "). " )))</f>
        <v>--</v>
      </c>
      <c r="Q732" s="6" t="str">
        <f>IF(D732="No", "Not discussed on USFS. ", IF(VLOOKUP(A732, [1]!Table9[#All], 31, FALSE)="--", "--",  VLOOKUP(A732, [1]!Table9[#All], 32, FALSE)))</f>
        <v>--</v>
      </c>
      <c r="R732" s="6" t="str">
        <f>IF(D732="No", "Not discussed on USFS. ", IF(VLOOKUP(A732, [1]!Table9[#All], 31, FALSE)="--", "--", VLOOKUP(A732, [1]!Table9[#All], 33, FALSE)))</f>
        <v>--</v>
      </c>
      <c r="S732" s="9" t="s">
        <v>2</v>
      </c>
      <c r="T732" s="8" t="s">
        <v>2</v>
      </c>
      <c r="U732" s="8" t="s">
        <v>2</v>
      </c>
      <c r="V732" s="7" t="s">
        <v>2</v>
      </c>
      <c r="W732" s="6" t="s">
        <v>2</v>
      </c>
      <c r="X732" s="6" t="s">
        <v>2</v>
      </c>
    </row>
    <row r="733" spans="1:24" ht="48" x14ac:dyDescent="0.2">
      <c r="A733" s="20" t="s">
        <v>1641</v>
      </c>
      <c r="B733" s="20" t="str">
        <f>VLOOKUP(A733, [1]!Table9[#All], 2, FALSE)</f>
        <v>Eriastrum harwoodii</v>
      </c>
      <c r="C733" s="18" t="str">
        <f>VLOOKUP(A733, [1]!Table9[#All], 13, FALSE)</f>
        <v>sand dunes in scrub</v>
      </c>
      <c r="D733" s="17" t="str">
        <f>IF(ISNUMBER(SEARCH("1",VLOOKUP(A733, [1]!Table9[#All], 4, FALSE))), "Yes", "No")</f>
        <v>No</v>
      </c>
      <c r="E733" s="16" t="str">
        <f>VLOOKUP(A733, [1]!Table9[#All], 3, FALSE)</f>
        <v>Plant</v>
      </c>
      <c r="F733" s="15" t="str">
        <f>VLOOKUP(A733, [1]!Table9[#All], 26, FALSE)</f>
        <v>Formula</v>
      </c>
      <c r="G733" s="15" t="str">
        <f>IF(D733="No", "--",VLOOKUP(A733, [1]!Table9[#All], 25, FALSE))</f>
        <v>--</v>
      </c>
      <c r="H733" s="14" t="str">
        <f>IF(D733="No", "Not discussed on USFS. ", VLOOKUP(A733, [1]!Table9[#All], 24, FALSE))</f>
        <v xml:space="preserve">Not discussed on USFS. </v>
      </c>
      <c r="I733" s="14" t="str">
        <f>IF(NOT(ISBLANK(#REF!)),  "Pre-activity Survey Required", "")</f>
        <v>Pre-activity Survey Required</v>
      </c>
      <c r="J733" s="13" t="str">
        <f>IF(D733="No", "Not discussed on USFS. ", _xlfn.CONCAT(A733, " (", VLOOKUP(A733, [1]!Table9[#All], 11, FALSE), "; Habitat description: ", C733, ") - Within 1-mi of a CNDDB/SCE/USFS occurrence record (", VLOOKUP(A733, [1]!Table9[#All], 34, FALSE), "). " ))</f>
        <v xml:space="preserve">Not discussed on USFS. </v>
      </c>
      <c r="K733" s="10" t="str">
        <f>IF(D733="No", "-- ", VLOOKUP(A733, [1]!Table9[#All], 35, FALSE))</f>
        <v xml:space="preserve">-- </v>
      </c>
      <c r="L733" s="12" t="str">
        <f>IF(D733="No", "--", VLOOKUP(A733, [1]!Table9[#All], 28, FALSE))</f>
        <v>--</v>
      </c>
      <c r="M733" s="11" t="str">
        <f>IF(D733="No", "Not discussed on USFS. ", _xlfn.CONCAT(A733, " (", VLOOKUP(A733, [1]!Table9[#All], 11, FALSE), "; Habitat description: ", C733, ") - Within 1-mi of a CNDDB/SCE/USFS occurrence record (", VLOOKUP(A733, [1]!Table9[#All], 27, FALSE), "). " ))</f>
        <v xml:space="preserve">Not discussed on USFS. </v>
      </c>
      <c r="N733" s="10" t="str">
        <f>IF(D733="No", "-- ", VLOOKUP(A733, [1]!Table9[#All], 29, FALSE))</f>
        <v xml:space="preserve">-- </v>
      </c>
      <c r="O733" s="10" t="str">
        <f>IF(D733="No", "--", VLOOKUP(A733, [1]!Table9[#All], 30, FALSE))</f>
        <v>--</v>
      </c>
      <c r="P733" s="7" t="str">
        <f>IF(D733="No", "Not discussed on USFS. ", IF(VLOOKUP(A733, [1]!Table9[#All], 31, FALSE)="--", "--",  _xlfn.CONCAT(A733, " (", VLOOKUP(A733, [1]!Table9[#All], 11, FALSE), "; Habitat description: ", C733, ") - Within 1-mi of a CNDDB/SCE/USFS occurrence record (", VLOOKUP(A733, [1]!Table9[#All], 31, FALSE), "). " )))</f>
        <v xml:space="preserve">Not discussed on USFS. </v>
      </c>
      <c r="Q733" s="6" t="str">
        <f>IF(D733="No", "Not discussed on USFS. ", IF(VLOOKUP(A733, [1]!Table9[#All], 31, FALSE)="--", "--",  VLOOKUP(A733, [1]!Table9[#All], 32, FALSE)))</f>
        <v xml:space="preserve">Not discussed on USFS. </v>
      </c>
      <c r="R733" s="6" t="str">
        <f>IF(D733="No", "Not discussed on USFS. ", IF(VLOOKUP(A733, [1]!Table9[#All], 31, FALSE)="--", "--", VLOOKUP(A733, [1]!Table9[#All], 33, FALSE)))</f>
        <v xml:space="preserve">Not discussed on USFS. </v>
      </c>
      <c r="S733" s="9" t="s">
        <v>2</v>
      </c>
      <c r="T733" s="8" t="s">
        <v>2</v>
      </c>
      <c r="U733" s="8" t="s">
        <v>2</v>
      </c>
      <c r="V733" s="7" t="s">
        <v>2</v>
      </c>
      <c r="W733" s="6" t="s">
        <v>2</v>
      </c>
      <c r="X733" s="6" t="s">
        <v>2</v>
      </c>
    </row>
    <row r="734" spans="1:24" ht="64" x14ac:dyDescent="0.2">
      <c r="A734" s="20" t="s">
        <v>1640</v>
      </c>
      <c r="B734" s="20" t="str">
        <f>VLOOKUP(A734, [1]!Table9[#All], 2, FALSE)</f>
        <v>Astragalus insularis var. harwoodii</v>
      </c>
      <c r="C734" s="18" t="str">
        <f>VLOOKUP(A734, [1]!Table9[#All], 13, FALSE)</f>
        <v>sandy or gravelly areas</v>
      </c>
      <c r="D734" s="17" t="str">
        <f>IF(ISNUMBER(SEARCH("1",VLOOKUP(A734, [1]!Table9[#All], 4, FALSE))), "Yes", "No")</f>
        <v>No</v>
      </c>
      <c r="E734" s="16" t="str">
        <f>VLOOKUP(A734, [1]!Table9[#All], 3, FALSE)</f>
        <v>Plant</v>
      </c>
      <c r="F734" s="15" t="str">
        <f>VLOOKUP(A734, [1]!Table9[#All], 26, FALSE)</f>
        <v>Formula</v>
      </c>
      <c r="G734" s="15" t="str">
        <f>IF(D734="No", "--",VLOOKUP(A734, [1]!Table9[#All], 25, FALSE))</f>
        <v>--</v>
      </c>
      <c r="H734" s="14" t="str">
        <f>IF(D734="No", "Not discussed on USFS. ", VLOOKUP(A734, [1]!Table9[#All], 24, FALSE))</f>
        <v xml:space="preserve">Not discussed on USFS. </v>
      </c>
      <c r="I734" s="14" t="str">
        <f>IF(NOT(ISBLANK(#REF!)),  "Pre-activity Survey Required", "")</f>
        <v>Pre-activity Survey Required</v>
      </c>
      <c r="J734" s="13" t="str">
        <f>IF(D734="No", "Not discussed on USFS. ", _xlfn.CONCAT(A734, " (", VLOOKUP(A734, [1]!Table9[#All], 11, FALSE), "; Habitat description: ", C734, ") - Within 1-mi of a CNDDB/SCE/USFS occurrence record (", VLOOKUP(A734, [1]!Table9[#All], 34, FALSE), "). " ))</f>
        <v xml:space="preserve">Not discussed on USFS. </v>
      </c>
      <c r="K734" s="10" t="str">
        <f>IF(D734="No", "-- ", VLOOKUP(A734, [1]!Table9[#All], 35, FALSE))</f>
        <v xml:space="preserve">-- </v>
      </c>
      <c r="L734" s="12" t="str">
        <f>IF(D734="No", "--", VLOOKUP(A734, [1]!Table9[#All], 28, FALSE))</f>
        <v>--</v>
      </c>
      <c r="M734" s="11" t="str">
        <f>IF(D734="No", "Not discussed on USFS. ", _xlfn.CONCAT(A734, " (", VLOOKUP(A734, [1]!Table9[#All], 11, FALSE), "; Habitat description: ", C734, ") - Within 1-mi of a CNDDB/SCE/USFS occurrence record (", VLOOKUP(A734, [1]!Table9[#All], 27, FALSE), "). " ))</f>
        <v xml:space="preserve">Not discussed on USFS. </v>
      </c>
      <c r="N734" s="10" t="str">
        <f>IF(D734="No", "-- ", VLOOKUP(A734, [1]!Table9[#All], 29, FALSE))</f>
        <v xml:space="preserve">-- </v>
      </c>
      <c r="O734" s="10" t="str">
        <f>IF(D734="No", "--", VLOOKUP(A734, [1]!Table9[#All], 30, FALSE))</f>
        <v>--</v>
      </c>
      <c r="P734" s="7" t="str">
        <f>IF(D734="No", "Not discussed on USFS. ", IF(VLOOKUP(A734, [1]!Table9[#All], 31, FALSE)="--", "--",  _xlfn.CONCAT(A734, " (", VLOOKUP(A734, [1]!Table9[#All], 11, FALSE), "; Habitat description: ", C734, ") - Within 1-mi of a CNDDB/SCE/USFS occurrence record (", VLOOKUP(A734, [1]!Table9[#All], 31, FALSE), "). " )))</f>
        <v xml:space="preserve">Not discussed on USFS. </v>
      </c>
      <c r="Q734" s="6" t="str">
        <f>IF(D734="No", "Not discussed on USFS. ", IF(VLOOKUP(A734, [1]!Table9[#All], 31, FALSE)="--", "--",  VLOOKUP(A734, [1]!Table9[#All], 32, FALSE)))</f>
        <v xml:space="preserve">Not discussed on USFS. </v>
      </c>
      <c r="R734" s="6" t="str">
        <f>IF(D734="No", "Not discussed on USFS. ", IF(VLOOKUP(A734, [1]!Table9[#All], 31, FALSE)="--", "--", VLOOKUP(A734, [1]!Table9[#All], 33, FALSE)))</f>
        <v xml:space="preserve">Not discussed on USFS. </v>
      </c>
      <c r="S734" s="9" t="s">
        <v>2</v>
      </c>
      <c r="T734" s="8" t="s">
        <v>2</v>
      </c>
      <c r="U734" s="8" t="s">
        <v>2</v>
      </c>
      <c r="V734" s="7" t="s">
        <v>2</v>
      </c>
      <c r="W734" s="6" t="s">
        <v>2</v>
      </c>
      <c r="X734" s="6" t="s">
        <v>2</v>
      </c>
    </row>
    <row r="735" spans="1:24" ht="48" x14ac:dyDescent="0.2">
      <c r="A735" s="20" t="s">
        <v>1639</v>
      </c>
      <c r="B735" s="20" t="str">
        <f>VLOOKUP(A735, [1]!Table9[#All], 2, FALSE)</f>
        <v>Ceanothus hearstiorum</v>
      </c>
      <c r="C735" s="18" t="str">
        <f>VLOOKUP(A735, [1]!Table9[#All], 13, FALSE)</f>
        <v>coastal bluffs</v>
      </c>
      <c r="D735" s="17" t="str">
        <f>IF(ISNUMBER(SEARCH("1",VLOOKUP(A735, [1]!Table9[#All], 4, FALSE))), "Yes", "No")</f>
        <v>No</v>
      </c>
      <c r="E735" s="16" t="str">
        <f>VLOOKUP(A735, [1]!Table9[#All], 3, FALSE)</f>
        <v>Plant</v>
      </c>
      <c r="F735" s="15" t="str">
        <f>VLOOKUP(A735, [1]!Table9[#All], 26, FALSE)</f>
        <v>Formula</v>
      </c>
      <c r="G735" s="15" t="str">
        <f>IF(D735="No", "--",VLOOKUP(A735, [1]!Table9[#All], 25, FALSE))</f>
        <v>--</v>
      </c>
      <c r="H735" s="14" t="str">
        <f>IF(D735="No", "Not discussed on USFS. ", VLOOKUP(A735, [1]!Table9[#All], 24, FALSE))</f>
        <v xml:space="preserve">Not discussed on USFS. </v>
      </c>
      <c r="I735" s="14" t="str">
        <f>IF(NOT(ISBLANK(#REF!)),  "Pre-activity Survey Required", "")</f>
        <v>Pre-activity Survey Required</v>
      </c>
      <c r="J735" s="13" t="str">
        <f>IF(D735="No", "Not discussed on USFS. ", _xlfn.CONCAT(A735, " (", VLOOKUP(A735, [1]!Table9[#All], 11, FALSE), "; Habitat description: ", C735, ") - Within 1-mi of a CNDDB/SCE/USFS occurrence record (", VLOOKUP(A735, [1]!Table9[#All], 34, FALSE), "). " ))</f>
        <v xml:space="preserve">Not discussed on USFS. </v>
      </c>
      <c r="K735" s="10" t="str">
        <f>IF(D735="No", "-- ", VLOOKUP(A735, [1]!Table9[#All], 35, FALSE))</f>
        <v xml:space="preserve">-- </v>
      </c>
      <c r="L735" s="12" t="str">
        <f>IF(D735="No", "--", VLOOKUP(A735, [1]!Table9[#All], 28, FALSE))</f>
        <v>--</v>
      </c>
      <c r="M735" s="11" t="str">
        <f>IF(D735="No", "Not discussed on USFS. ", _xlfn.CONCAT(A735, " (", VLOOKUP(A735, [1]!Table9[#All], 11, FALSE), "; Habitat description: ", C735, ") - Within 1-mi of a CNDDB/SCE/USFS occurrence record (", VLOOKUP(A735, [1]!Table9[#All], 27, FALSE), "). " ))</f>
        <v xml:space="preserve">Not discussed on USFS. </v>
      </c>
      <c r="N735" s="10" t="str">
        <f>IF(D735="No", "-- ", VLOOKUP(A735, [1]!Table9[#All], 29, FALSE))</f>
        <v xml:space="preserve">-- </v>
      </c>
      <c r="O735" s="10" t="str">
        <f>IF(D735="No", "--", VLOOKUP(A735, [1]!Table9[#All], 30, FALSE))</f>
        <v>--</v>
      </c>
      <c r="P735" s="7" t="str">
        <f>IF(D735="No", "Not discussed on USFS. ", IF(VLOOKUP(A735, [1]!Table9[#All], 31, FALSE)="--", "--",  _xlfn.CONCAT(A735, " (", VLOOKUP(A735, [1]!Table9[#All], 11, FALSE), "; Habitat description: ", C735, ") - Within 1-mi of a CNDDB/SCE/USFS occurrence record (", VLOOKUP(A735, [1]!Table9[#All], 31, FALSE), "). " )))</f>
        <v xml:space="preserve">Not discussed on USFS. </v>
      </c>
      <c r="Q735" s="6" t="str">
        <f>IF(D735="No", "Not discussed on USFS. ", IF(VLOOKUP(A735, [1]!Table9[#All], 31, FALSE)="--", "--",  VLOOKUP(A735, [1]!Table9[#All], 32, FALSE)))</f>
        <v xml:space="preserve">Not discussed on USFS. </v>
      </c>
      <c r="R735" s="6" t="str">
        <f>IF(D735="No", "Not discussed on USFS. ", IF(VLOOKUP(A735, [1]!Table9[#All], 31, FALSE)="--", "--", VLOOKUP(A735, [1]!Table9[#All], 33, FALSE)))</f>
        <v xml:space="preserve">Not discussed on USFS. </v>
      </c>
      <c r="S735" s="9" t="s">
        <v>2</v>
      </c>
      <c r="T735" s="8" t="s">
        <v>2</v>
      </c>
      <c r="U735" s="8" t="s">
        <v>2</v>
      </c>
      <c r="V735" s="7" t="s">
        <v>2</v>
      </c>
      <c r="W735" s="6" t="s">
        <v>2</v>
      </c>
      <c r="X735" s="6" t="s">
        <v>2</v>
      </c>
    </row>
    <row r="736" spans="1:24" ht="144" x14ac:dyDescent="0.2">
      <c r="A736" s="20" t="s">
        <v>1638</v>
      </c>
      <c r="B736" s="20" t="str">
        <f>VLOOKUP(A736, [1]!Table9[#All], 2, FALSE)</f>
        <v>Arctostaphylos hookeri ssp. hearstiorum</v>
      </c>
      <c r="C736" s="18" t="str">
        <f>VLOOKUP(A736, [1]!Table9[#All], 13, FALSE)</f>
        <v>coastal prairie</v>
      </c>
      <c r="D736" s="17" t="str">
        <f>IF(ISNUMBER(SEARCH("1",VLOOKUP(A736, [1]!Table9[#All], 4, FALSE))), "Yes", "No")</f>
        <v>Yes</v>
      </c>
      <c r="E736" s="16" t="str">
        <f>VLOOKUP(A736, [1]!Table9[#All], 3, FALSE)</f>
        <v>Plant</v>
      </c>
      <c r="F736" s="15" t="str">
        <f>VLOOKUP(A736, [1]!Table9[#All], 26, FALSE)</f>
        <v>Formula</v>
      </c>
      <c r="G736" s="15" t="str">
        <f>IF(D736="No", "--",VLOOKUP(A736, [1]!Table9[#All], 25, FALSE))</f>
        <v>Work area</v>
      </c>
      <c r="H736" s="14" t="str">
        <f>IF(D736="No", "Not discussed on USFS. ", VLOOKUP(A736, [1]!Table9[#All], 24, FALSE))</f>
        <v>--</v>
      </c>
      <c r="I736" s="14" t="str">
        <f>IF(NOT(ISBLANK(#REF!)),  "Pre-activity Survey Required", "")</f>
        <v>Pre-activity Survey Required</v>
      </c>
      <c r="J736" s="13" t="str">
        <f>IF(D736="No", "Not discussed on USFS. ", _xlfn.CONCAT(A736, " (", VLOOKUP(A736, [1]!Table9[#All], 11, FALSE), "; Habitat description: ", C736, ") - Within 1-mi of a CNDDB/SCE/USFS occurrence record (", VLOOKUP(A736, [1]!Table9[#All], 34, FALSE), "). " ))</f>
        <v xml:space="preserve">Hearst's manzanita (SE; CRPR 1B.2, Blooming Period: Feb - Apr; Habitat description: coastal prairie) - Within 1-mi of a CNDDB/SCE/USFS occurrence record (unsuitable habitat). </v>
      </c>
      <c r="K736" s="10" t="str">
        <f>IF(D736="No", "-- ", VLOOKUP(A736, [1]!Table9[#All], 35, FALSE))</f>
        <v>Standard OMP BMPs.</v>
      </c>
      <c r="L736" s="12" t="str">
        <f>IF(D736="No", "--", VLOOKUP(A736, [1]!Table9[#All], 28, FALSE))</f>
        <v>IIB</v>
      </c>
      <c r="M736" s="11" t="str">
        <f>IF(D736="No", "Not discussed on USFS. ", _xlfn.CONCAT(A736, " (", VLOOKUP(A736, [1]!Table9[#All], 11, FALSE), "; Habitat description: ", C736, ") - Within 1-mi of a CNDDB/SCE/USFS occurrence record (", VLOOKUP(A736, [1]!Table9[#All], 27, FALSE), "). " ))</f>
        <v xml:space="preserve">Hearst's manzanita (SE; CRPR 1B.2, Blooming Period: Feb - Apr; Habitat description: coastal prairie) - Within 1-mi of a CNDDB/SCE/USFS occurrence record (habitat present). </v>
      </c>
      <c r="N736" s="10" t="str">
        <f>IF(D736="No", "-- ", VLOOKUP(A736, [1]!Table9[#All], 29, FALSE))</f>
        <v xml:space="preserve">BE BMP Plant-1(a); 
General Measures and Standard OMP BMPs. </v>
      </c>
      <c r="O736" s="10" t="str">
        <f>IF(D736="No", "--", VLOOKUP(A736, [1]!Table9[#All], 30, FALSE))</f>
        <v xml:space="preserve">Pre-Activity Survey (Hearst's manzanita): A biological survey is required. 
State Threatened Plant Avoidance (Hearst's manzanita): If Hearst's manzanitais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736" s="7" t="str">
        <f>IF(D736="No", "Not discussed on USFS. ", IF(VLOOKUP(A736, [1]!Table9[#All], 31, FALSE)="--", "--",  _xlfn.CONCAT(A736, " (", VLOOKUP(A736, [1]!Table9[#All], 11, FALSE), "; Habitat description: ", C736, ") - Within 1-mi of a CNDDB/SCE/USFS occurrence record (", VLOOKUP(A736, [1]!Table9[#All], 31, FALSE), "). " )))</f>
        <v>--</v>
      </c>
      <c r="Q736" s="6" t="str">
        <f>IF(D736="No", "Not discussed on USFS. ", IF(VLOOKUP(A736, [1]!Table9[#All], 31, FALSE)="--", "--",  VLOOKUP(A736, [1]!Table9[#All], 32, FALSE)))</f>
        <v>--</v>
      </c>
      <c r="R736" s="6" t="str">
        <f>IF(D736="No", "Not discussed on USFS. ", IF(VLOOKUP(A736, [1]!Table9[#All], 31, FALSE)="--", "--", VLOOKUP(A736, [1]!Table9[#All], 33, FALSE)))</f>
        <v>--</v>
      </c>
      <c r="S736" s="9" t="s">
        <v>2</v>
      </c>
      <c r="T736" s="8" t="s">
        <v>2</v>
      </c>
      <c r="U736" s="8" t="s">
        <v>2</v>
      </c>
      <c r="V736" s="7" t="s">
        <v>2</v>
      </c>
      <c r="W736" s="6" t="s">
        <v>2</v>
      </c>
      <c r="X736" s="6" t="s">
        <v>2</v>
      </c>
    </row>
    <row r="737" spans="1:24" ht="156" x14ac:dyDescent="0.2">
      <c r="A737" s="20" t="s">
        <v>1637</v>
      </c>
      <c r="B737" s="20" t="str">
        <f>VLOOKUP(A737, [1]!Table9[#All], 2, FALSE)</f>
        <v>Lepechinia cardiophylla</v>
      </c>
      <c r="C737" s="18" t="str">
        <f>VLOOKUP(A737, [1]!Table9[#All], 13, FALSE)</f>
        <v>chaparral</v>
      </c>
      <c r="D737" s="17" t="str">
        <f>IF(ISNUMBER(SEARCH("1",VLOOKUP(A737, [1]!Table9[#All], 4, FALSE))), "Yes", "No")</f>
        <v>Yes</v>
      </c>
      <c r="E737" s="16" t="str">
        <f>VLOOKUP(A737, [1]!Table9[#All], 3, FALSE)</f>
        <v>Plant</v>
      </c>
      <c r="F737" s="15" t="str">
        <f>VLOOKUP(A737, [1]!Table9[#All], 26, FALSE)</f>
        <v>Formula</v>
      </c>
      <c r="G737" s="15" t="str">
        <f>IF(D737="No", "--",VLOOKUP(A737, [1]!Table9[#All], 25, FALSE))</f>
        <v>Work area</v>
      </c>
      <c r="H737" s="14" t="str">
        <f>IF(D737="No", "Not discussed on USFS. ", VLOOKUP(A737, [1]!Table9[#All], 24, FALSE))</f>
        <v>--</v>
      </c>
      <c r="I737" s="14" t="str">
        <f>IF(NOT(ISBLANK(#REF!)),  "Pre-activity Survey Required", "")</f>
        <v>Pre-activity Survey Required</v>
      </c>
      <c r="J737" s="13" t="str">
        <f>IF(D737="No", "Not discussed on USFS. ", _xlfn.CONCAT(A737, " (", VLOOKUP(A737, [1]!Table9[#All], 11, FALSE), "; Habitat description: ", C737, ") - Within 1-mi of a CNDDB/SCE/USFS occurrence record (", VLOOKUP(A737, [1]!Table9[#All], 34, FALSE), "). " ))</f>
        <v xml:space="preserve">heart leaved pitcher sage (FSS; CRPR 1B.2, Blooming Period: Apr - Jul; Habitat description: chaparral) - Within 1-mi of a CNDDB/SCE/USFS occurrence record (unsuitable habitat). </v>
      </c>
      <c r="K737" s="10" t="str">
        <f>IF(D737="No", "-- ", VLOOKUP(A737, [1]!Table9[#All], 35, FALSE))</f>
        <v>Standard OMP BMPs.</v>
      </c>
      <c r="L737" s="12" t="str">
        <f>IF(D737="No", "--", VLOOKUP(A737, [1]!Table9[#All], 28, FALSE))</f>
        <v>IIB</v>
      </c>
      <c r="M737" s="11" t="str">
        <f>IF(D737="No", "Not discussed on USFS. ", _xlfn.CONCAT(A737, " (", VLOOKUP(A737, [1]!Table9[#All], 11, FALSE), "; Habitat description: ", C737, ") - Within 1-mi of a CNDDB/SCE/USFS occurrence record (", VLOOKUP(A737, [1]!Table9[#All], 27, FALSE), "). " ))</f>
        <v xml:space="preserve">heart leaved pitcher sage (FSS; CRPR 1B.2, Blooming Period: Apr - Jul; Habitat description: chaparral) - Within 1-mi of a CNDDB/SCE/USFS occurrence record (habitat present). </v>
      </c>
      <c r="N737" s="10" t="str">
        <f>IF(D737="No", "-- ", VLOOKUP(A737, [1]!Table9[#All], 29, FALSE))</f>
        <v xml:space="preserve">BE BMP Plant-1(a)(c-d); 
General Measures and Standard OMP BMPs. </v>
      </c>
      <c r="O737" s="10" t="str">
        <f>IF(D737="No", "--", VLOOKUP(A737, [1]!Table9[#All], 30, FALSE))</f>
        <v xml:space="preserve">Pre-Activity Survey (heart leaved pitcher sage): A biological survey is required. 
FSS Plant Avoidance (heart leaved pitcher sage): If heart leaved pitcher sage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37" s="7" t="str">
        <f>IF(D737="No", "Not discussed on USFS. ", IF(VLOOKUP(A737, [1]!Table9[#All], 31, FALSE)="--", "--",  _xlfn.CONCAT(A737, " (", VLOOKUP(A737, [1]!Table9[#All], 11, FALSE), "; Habitat description: ", C737, ") - Within 1-mi of a CNDDB/SCE/USFS occurrence record (", VLOOKUP(A737, [1]!Table9[#All], 31, FALSE), "). " )))</f>
        <v>--</v>
      </c>
      <c r="Q737" s="6" t="str">
        <f>IF(D737="No", "Not discussed on USFS. ", IF(VLOOKUP(A737, [1]!Table9[#All], 31, FALSE)="--", "--",  VLOOKUP(A737, [1]!Table9[#All], 32, FALSE)))</f>
        <v>--</v>
      </c>
      <c r="R737" s="6" t="str">
        <f>IF(D737="No", "Not discussed on USFS. ", IF(VLOOKUP(A737, [1]!Table9[#All], 31, FALSE)="--", "--", VLOOKUP(A737, [1]!Table9[#All], 33, FALSE)))</f>
        <v>--</v>
      </c>
      <c r="S737" s="9" t="s">
        <v>2</v>
      </c>
      <c r="T737" s="8" t="s">
        <v>2</v>
      </c>
      <c r="U737" s="8" t="s">
        <v>2</v>
      </c>
      <c r="V737" s="7" t="s">
        <v>2</v>
      </c>
      <c r="W737" s="6" t="s">
        <v>2</v>
      </c>
      <c r="X737" s="6" t="s">
        <v>2</v>
      </c>
    </row>
    <row r="738" spans="1:24" ht="64" x14ac:dyDescent="0.2">
      <c r="A738" s="20" t="s">
        <v>1636</v>
      </c>
      <c r="B738" s="20" t="str">
        <f>VLOOKUP(A738, [1]!Table9[#All], 2, FALSE)</f>
        <v>Atriplex cordulata var. cordulata</v>
      </c>
      <c r="C738" s="18" t="str">
        <f>VLOOKUP(A738, [1]!Table9[#All], 13, FALSE)</f>
        <v>scrub, valley grassland, wetland-riparian</v>
      </c>
      <c r="D738" s="17" t="str">
        <f>IF(ISNUMBER(SEARCH("1",VLOOKUP(A738, [1]!Table9[#All], 4, FALSE))), "Yes", "No")</f>
        <v>No</v>
      </c>
      <c r="E738" s="16" t="str">
        <f>VLOOKUP(A738, [1]!Table9[#All], 3, FALSE)</f>
        <v>Plant</v>
      </c>
      <c r="F738" s="15" t="str">
        <f>VLOOKUP(A738, [1]!Table9[#All], 26, FALSE)</f>
        <v>Formula</v>
      </c>
      <c r="G738" s="15" t="str">
        <f>IF(D738="No", "--",VLOOKUP(A738, [1]!Table9[#All], 25, FALSE))</f>
        <v>--</v>
      </c>
      <c r="H738" s="14" t="str">
        <f>IF(D738="No", "Not discussed on USFS. ", VLOOKUP(A738, [1]!Table9[#All], 24, FALSE))</f>
        <v xml:space="preserve">Not discussed on USFS. </v>
      </c>
      <c r="I738" s="14" t="str">
        <f>IF(NOT(ISBLANK(#REF!)),  "Pre-activity Survey Required", "")</f>
        <v>Pre-activity Survey Required</v>
      </c>
      <c r="J738" s="13" t="str">
        <f>IF(D738="No", "Not discussed on USFS. ", _xlfn.CONCAT(A738, " (", VLOOKUP(A738, [1]!Table9[#All], 11, FALSE), "; Habitat description: ", C738, ") - Within 1-mi of a CNDDB/SCE/USFS occurrence record (", VLOOKUP(A738, [1]!Table9[#All], 34, FALSE), "). " ))</f>
        <v xml:space="preserve">Not discussed on USFS. </v>
      </c>
      <c r="K738" s="10" t="str">
        <f>IF(D738="No", "-- ", VLOOKUP(A738, [1]!Table9[#All], 35, FALSE))</f>
        <v xml:space="preserve">-- </v>
      </c>
      <c r="L738" s="12" t="str">
        <f>IF(D738="No", "--", VLOOKUP(A738, [1]!Table9[#All], 28, FALSE))</f>
        <v>--</v>
      </c>
      <c r="M738" s="11" t="str">
        <f>IF(D738="No", "Not discussed on USFS. ", _xlfn.CONCAT(A738, " (", VLOOKUP(A738, [1]!Table9[#All], 11, FALSE), "; Habitat description: ", C738, ") - Within 1-mi of a CNDDB/SCE/USFS occurrence record (", VLOOKUP(A738, [1]!Table9[#All], 27, FALSE), "). " ))</f>
        <v xml:space="preserve">Not discussed on USFS. </v>
      </c>
      <c r="N738" s="10" t="str">
        <f>IF(D738="No", "-- ", VLOOKUP(A738, [1]!Table9[#All], 29, FALSE))</f>
        <v xml:space="preserve">-- </v>
      </c>
      <c r="O738" s="10" t="str">
        <f>IF(D738="No", "--", VLOOKUP(A738, [1]!Table9[#All], 30, FALSE))</f>
        <v>--</v>
      </c>
      <c r="P738" s="7" t="str">
        <f>IF(D738="No", "Not discussed on USFS. ", IF(VLOOKUP(A738, [1]!Table9[#All], 31, FALSE)="--", "--",  _xlfn.CONCAT(A738, " (", VLOOKUP(A738, [1]!Table9[#All], 11, FALSE), "; Habitat description: ", C738, ") - Within 1-mi of a CNDDB/SCE/USFS occurrence record (", VLOOKUP(A738, [1]!Table9[#All], 31, FALSE), "). " )))</f>
        <v xml:space="preserve">Not discussed on USFS. </v>
      </c>
      <c r="Q738" s="6" t="str">
        <f>IF(D738="No", "Not discussed on USFS. ", IF(VLOOKUP(A738, [1]!Table9[#All], 31, FALSE)="--", "--",  VLOOKUP(A738, [1]!Table9[#All], 32, FALSE)))</f>
        <v xml:space="preserve">Not discussed on USFS. </v>
      </c>
      <c r="R738" s="6" t="str">
        <f>IF(D738="No", "Not discussed on USFS. ", IF(VLOOKUP(A738, [1]!Table9[#All], 31, FALSE)="--", "--", VLOOKUP(A738, [1]!Table9[#All], 33, FALSE)))</f>
        <v xml:space="preserve">Not discussed on USFS. </v>
      </c>
      <c r="S738" s="9" t="s">
        <v>2</v>
      </c>
      <c r="T738" s="8" t="s">
        <v>2</v>
      </c>
      <c r="U738" s="8" t="s">
        <v>2</v>
      </c>
      <c r="V738" s="7" t="s">
        <v>2</v>
      </c>
      <c r="W738" s="6" t="s">
        <v>2</v>
      </c>
      <c r="X738" s="6" t="s">
        <v>2</v>
      </c>
    </row>
    <row r="739" spans="1:24" ht="48" x14ac:dyDescent="0.2">
      <c r="A739" s="20" t="s">
        <v>1635</v>
      </c>
      <c r="B739" s="20" t="str">
        <f>VLOOKUP(A739, [1]!Table9[#All], 2, FALSE)</f>
        <v>Lepidium latipes var. heckardii</v>
      </c>
      <c r="C739" s="18" t="str">
        <f>VLOOKUP(A739, [1]!Table9[#All], 13, FALSE)</f>
        <v>vernal pool margins, salt marsh edges, pastures</v>
      </c>
      <c r="D739" s="17" t="str">
        <f>IF(ISNUMBER(SEARCH("1",VLOOKUP(A739, [1]!Table9[#All], 4, FALSE))), "Yes", "No")</f>
        <v>No</v>
      </c>
      <c r="E739" s="16" t="str">
        <f>VLOOKUP(A739, [1]!Table9[#All], 3, FALSE)</f>
        <v>Plant</v>
      </c>
      <c r="F739" s="15" t="str">
        <f>VLOOKUP(A739, [1]!Table9[#All], 26, FALSE)</f>
        <v>Formula</v>
      </c>
      <c r="G739" s="15" t="str">
        <f>IF(D739="No", "--",VLOOKUP(A739, [1]!Table9[#All], 25, FALSE))</f>
        <v>--</v>
      </c>
      <c r="H739" s="14" t="str">
        <f>IF(D739="No", "Not discussed on USFS. ", VLOOKUP(A739, [1]!Table9[#All], 24, FALSE))</f>
        <v xml:space="preserve">Not discussed on USFS. </v>
      </c>
      <c r="I739" s="14" t="str">
        <f>IF(NOT(ISBLANK(#REF!)),  "Pre-activity Survey Required", "")</f>
        <v>Pre-activity Survey Required</v>
      </c>
      <c r="J739" s="13" t="str">
        <f>IF(D739="No", "Not discussed on USFS. ", _xlfn.CONCAT(A739, " (", VLOOKUP(A739, [1]!Table9[#All], 11, FALSE), "; Habitat description: ", C739, ") - Within 1-mi of a CNDDB/SCE/USFS occurrence record (", VLOOKUP(A739, [1]!Table9[#All], 34, FALSE), "). " ))</f>
        <v xml:space="preserve">Not discussed on USFS. </v>
      </c>
      <c r="K739" s="10" t="str">
        <f>IF(D739="No", "-- ", VLOOKUP(A739, [1]!Table9[#All], 35, FALSE))</f>
        <v xml:space="preserve">-- </v>
      </c>
      <c r="L739" s="12" t="str">
        <f>IF(D739="No", "--", VLOOKUP(A739, [1]!Table9[#All], 28, FALSE))</f>
        <v>--</v>
      </c>
      <c r="M739" s="11" t="str">
        <f>IF(D739="No", "Not discussed on USFS. ", _xlfn.CONCAT(A739, " (", VLOOKUP(A739, [1]!Table9[#All], 11, FALSE), "; Habitat description: ", C739, ") - Within 1-mi of a CNDDB/SCE/USFS occurrence record (", VLOOKUP(A739, [1]!Table9[#All], 27, FALSE), "). " ))</f>
        <v xml:space="preserve">Not discussed on USFS. </v>
      </c>
      <c r="N739" s="10" t="str">
        <f>IF(D739="No", "-- ", VLOOKUP(A739, [1]!Table9[#All], 29, FALSE))</f>
        <v xml:space="preserve">-- </v>
      </c>
      <c r="O739" s="10" t="str">
        <f>IF(D739="No", "--", VLOOKUP(A739, [1]!Table9[#All], 30, FALSE))</f>
        <v>--</v>
      </c>
      <c r="P739" s="7" t="str">
        <f>IF(D739="No", "Not discussed on USFS. ", IF(VLOOKUP(A739, [1]!Table9[#All], 31, FALSE)="--", "--",  _xlfn.CONCAT(A739, " (", VLOOKUP(A739, [1]!Table9[#All], 11, FALSE), "; Habitat description: ", C739, ") - Within 1-mi of a CNDDB/SCE/USFS occurrence record (", VLOOKUP(A739, [1]!Table9[#All], 31, FALSE), "). " )))</f>
        <v xml:space="preserve">Not discussed on USFS. </v>
      </c>
      <c r="Q739" s="6" t="str">
        <f>IF(D739="No", "Not discussed on USFS. ", IF(VLOOKUP(A739, [1]!Table9[#All], 31, FALSE)="--", "--",  VLOOKUP(A739, [1]!Table9[#All], 32, FALSE)))</f>
        <v xml:space="preserve">Not discussed on USFS. </v>
      </c>
      <c r="R739" s="6" t="str">
        <f>IF(D739="No", "Not discussed on USFS. ", IF(VLOOKUP(A739, [1]!Table9[#All], 31, FALSE)="--", "--", VLOOKUP(A739, [1]!Table9[#All], 33, FALSE)))</f>
        <v xml:space="preserve">Not discussed on USFS. </v>
      </c>
      <c r="S739" s="9" t="s">
        <v>2</v>
      </c>
      <c r="T739" s="8" t="s">
        <v>2</v>
      </c>
      <c r="U739" s="8" t="s">
        <v>2</v>
      </c>
      <c r="V739" s="7" t="s">
        <v>2</v>
      </c>
      <c r="W739" s="6" t="s">
        <v>2</v>
      </c>
      <c r="X739" s="6" t="s">
        <v>2</v>
      </c>
    </row>
    <row r="740" spans="1:24" ht="64" x14ac:dyDescent="0.2">
      <c r="A740" s="20" t="s">
        <v>1634</v>
      </c>
      <c r="B740" s="20" t="str">
        <f>VLOOKUP(A740, [1]!Table9[#All], 2, FALSE)</f>
        <v>Lewisia cotyledon var. heckneri</v>
      </c>
      <c r="C740" s="18" t="str">
        <f>VLOOKUP(A740, [1]!Table9[#All], 13, FALSE)</f>
        <v>crevices in cliffs, rocky slopes of granite or basalt, conifer forest</v>
      </c>
      <c r="D740" s="17" t="str">
        <f>IF(ISNUMBER(SEARCH("1",VLOOKUP(A740, [1]!Table9[#All], 4, FALSE))), "Yes", "No")</f>
        <v>No</v>
      </c>
      <c r="E740" s="16" t="str">
        <f>VLOOKUP(A740, [1]!Table9[#All], 3, FALSE)</f>
        <v>Plant</v>
      </c>
      <c r="F740" s="15" t="str">
        <f>VLOOKUP(A740, [1]!Table9[#All], 26, FALSE)</f>
        <v>Formula</v>
      </c>
      <c r="G740" s="15" t="str">
        <f>IF(D740="No", "--",VLOOKUP(A740, [1]!Table9[#All], 25, FALSE))</f>
        <v>--</v>
      </c>
      <c r="H740" s="14" t="str">
        <f>IF(D740="No", "Not discussed on USFS. ", VLOOKUP(A740, [1]!Table9[#All], 24, FALSE))</f>
        <v xml:space="preserve">Not discussed on USFS. </v>
      </c>
      <c r="I740" s="14" t="str">
        <f>IF(NOT(ISBLANK(#REF!)),  "Pre-activity Survey Required", "")</f>
        <v>Pre-activity Survey Required</v>
      </c>
      <c r="J740" s="13" t="str">
        <f>IF(D740="No", "Not discussed on USFS. ", _xlfn.CONCAT(A740, " (", VLOOKUP(A740, [1]!Table9[#All], 11, FALSE), "; Habitat description: ", C740, ") - Within 1-mi of a CNDDB/SCE/USFS occurrence record (", VLOOKUP(A740, [1]!Table9[#All], 34, FALSE), "). " ))</f>
        <v xml:space="preserve">Not discussed on USFS. </v>
      </c>
      <c r="K740" s="10" t="str">
        <f>IF(D740="No", "-- ", VLOOKUP(A740, [1]!Table9[#All], 35, FALSE))</f>
        <v xml:space="preserve">-- </v>
      </c>
      <c r="L740" s="12" t="str">
        <f>IF(D740="No", "--", VLOOKUP(A740, [1]!Table9[#All], 28, FALSE))</f>
        <v>--</v>
      </c>
      <c r="M740" s="11" t="str">
        <f>IF(D740="No", "Not discussed on USFS. ", _xlfn.CONCAT(A740, " (", VLOOKUP(A740, [1]!Table9[#All], 11, FALSE), "; Habitat description: ", C740, ") - Within 1-mi of a CNDDB/SCE/USFS occurrence record (", VLOOKUP(A740, [1]!Table9[#All], 27, FALSE), "). " ))</f>
        <v xml:space="preserve">Not discussed on USFS. </v>
      </c>
      <c r="N740" s="10" t="str">
        <f>IF(D740="No", "-- ", VLOOKUP(A740, [1]!Table9[#All], 29, FALSE))</f>
        <v xml:space="preserve">-- </v>
      </c>
      <c r="O740" s="10" t="str">
        <f>IF(D740="No", "--", VLOOKUP(A740, [1]!Table9[#All], 30, FALSE))</f>
        <v>--</v>
      </c>
      <c r="P740" s="7" t="str">
        <f>IF(D740="No", "Not discussed on USFS. ", IF(VLOOKUP(A740, [1]!Table9[#All], 31, FALSE)="--", "--",  _xlfn.CONCAT(A740, " (", VLOOKUP(A740, [1]!Table9[#All], 11, FALSE), "; Habitat description: ", C740, ") - Within 1-mi of a CNDDB/SCE/USFS occurrence record (", VLOOKUP(A740, [1]!Table9[#All], 31, FALSE), "). " )))</f>
        <v xml:space="preserve">Not discussed on USFS. </v>
      </c>
      <c r="Q740" s="6" t="str">
        <f>IF(D740="No", "Not discussed on USFS. ", IF(VLOOKUP(A740, [1]!Table9[#All], 31, FALSE)="--", "--",  VLOOKUP(A740, [1]!Table9[#All], 32, FALSE)))</f>
        <v xml:space="preserve">Not discussed on USFS. </v>
      </c>
      <c r="R740" s="6" t="str">
        <f>IF(D740="No", "Not discussed on USFS. ", IF(VLOOKUP(A740, [1]!Table9[#All], 31, FALSE)="--", "--", VLOOKUP(A740, [1]!Table9[#All], 33, FALSE)))</f>
        <v xml:space="preserve">Not discussed on USFS. </v>
      </c>
      <c r="S740" s="9" t="s">
        <v>2</v>
      </c>
      <c r="T740" s="8" t="s">
        <v>2</v>
      </c>
      <c r="U740" s="8" t="s">
        <v>2</v>
      </c>
      <c r="V740" s="7" t="s">
        <v>2</v>
      </c>
      <c r="W740" s="6" t="s">
        <v>2</v>
      </c>
      <c r="X740" s="6" t="s">
        <v>2</v>
      </c>
    </row>
    <row r="741" spans="1:24" ht="48" x14ac:dyDescent="0.2">
      <c r="A741" s="20" t="s">
        <v>1633</v>
      </c>
      <c r="B741" s="20" t="str">
        <f>VLOOKUP(A741, [1]!Table9[#All], 2, FALSE)</f>
        <v>Spermolepis infernensis</v>
      </c>
      <c r="C741" s="18" t="str">
        <f>VLOOKUP(A741, [1]!Table9[#All], 13, FALSE)</f>
        <v>rocky, sandy, scrub</v>
      </c>
      <c r="D741" s="17" t="str">
        <f>IF(ISNUMBER(SEARCH("1",VLOOKUP(A741, [1]!Table9[#All], 4, FALSE))), "Yes", "No")</f>
        <v>No</v>
      </c>
      <c r="E741" s="16" t="str">
        <f>VLOOKUP(A741, [1]!Table9[#All], 3, FALSE)</f>
        <v>Plant</v>
      </c>
      <c r="F741" s="15" t="str">
        <f>VLOOKUP(A741, [1]!Table9[#All], 26, FALSE)</f>
        <v>Formula</v>
      </c>
      <c r="G741" s="15" t="str">
        <f>IF(D741="No", "--",VLOOKUP(A741, [1]!Table9[#All], 25, FALSE))</f>
        <v>--</v>
      </c>
      <c r="H741" s="14" t="str">
        <f>IF(D741="No", "Not discussed on USFS. ", VLOOKUP(A741, [1]!Table9[#All], 24, FALSE))</f>
        <v xml:space="preserve">Not discussed on USFS. </v>
      </c>
      <c r="I741" s="14" t="str">
        <f>IF(NOT(ISBLANK(#REF!)),  "Pre-activity Survey Required", "")</f>
        <v>Pre-activity Survey Required</v>
      </c>
      <c r="J741" s="13" t="str">
        <f>IF(D741="No", "Not discussed on USFS. ", _xlfn.CONCAT(A741, " (", VLOOKUP(A741, [1]!Table9[#All], 11, FALSE), "; Habitat description: ", C741, ") - Within 1-mi of a CNDDB/SCE/USFS occurrence record (", VLOOKUP(A741, [1]!Table9[#All], 34, FALSE), "). " ))</f>
        <v xml:space="preserve">Not discussed on USFS. </v>
      </c>
      <c r="K741" s="10" t="str">
        <f>IF(D741="No", "-- ", VLOOKUP(A741, [1]!Table9[#All], 35, FALSE))</f>
        <v xml:space="preserve">-- </v>
      </c>
      <c r="L741" s="12" t="str">
        <f>IF(D741="No", "--", VLOOKUP(A741, [1]!Table9[#All], 28, FALSE))</f>
        <v>--</v>
      </c>
      <c r="M741" s="11" t="str">
        <f>IF(D741="No", "Not discussed on USFS. ", _xlfn.CONCAT(A741, " (", VLOOKUP(A741, [1]!Table9[#All], 11, FALSE), "; Habitat description: ", C741, ") - Within 1-mi of a CNDDB/SCE/USFS occurrence record (", VLOOKUP(A741, [1]!Table9[#All], 27, FALSE), "). " ))</f>
        <v xml:space="preserve">Not discussed on USFS. </v>
      </c>
      <c r="N741" s="10" t="str">
        <f>IF(D741="No", "-- ", VLOOKUP(A741, [1]!Table9[#All], 29, FALSE))</f>
        <v xml:space="preserve">-- </v>
      </c>
      <c r="O741" s="10" t="str">
        <f>IF(D741="No", "--", VLOOKUP(A741, [1]!Table9[#All], 30, FALSE))</f>
        <v>--</v>
      </c>
      <c r="P741" s="7" t="str">
        <f>IF(D741="No", "Not discussed on USFS. ", IF(VLOOKUP(A741, [1]!Table9[#All], 31, FALSE)="--", "--",  _xlfn.CONCAT(A741, " (", VLOOKUP(A741, [1]!Table9[#All], 11, FALSE), "; Habitat description: ", C741, ") - Within 1-mi of a CNDDB/SCE/USFS occurrence record (", VLOOKUP(A741, [1]!Table9[#All], 31, FALSE), "). " )))</f>
        <v xml:space="preserve">Not discussed on USFS. </v>
      </c>
      <c r="Q741" s="6" t="str">
        <f>IF(D741="No", "Not discussed on USFS. ", IF(VLOOKUP(A741, [1]!Table9[#All], 31, FALSE)="--", "--",  VLOOKUP(A741, [1]!Table9[#All], 32, FALSE)))</f>
        <v xml:space="preserve">Not discussed on USFS. </v>
      </c>
      <c r="R741" s="6" t="str">
        <f>IF(D741="No", "Not discussed on USFS. ", IF(VLOOKUP(A741, [1]!Table9[#All], 31, FALSE)="--", "--", VLOOKUP(A741, [1]!Table9[#All], 33, FALSE)))</f>
        <v xml:space="preserve">Not discussed on USFS. </v>
      </c>
      <c r="S741" s="9" t="s">
        <v>2</v>
      </c>
      <c r="T741" s="8" t="s">
        <v>2</v>
      </c>
      <c r="U741" s="8" t="s">
        <v>2</v>
      </c>
      <c r="V741" s="7" t="s">
        <v>2</v>
      </c>
      <c r="W741" s="6" t="s">
        <v>2</v>
      </c>
      <c r="X741" s="6" t="s">
        <v>2</v>
      </c>
    </row>
    <row r="742" spans="1:24" ht="156" x14ac:dyDescent="0.2">
      <c r="A742" s="20" t="s">
        <v>1632</v>
      </c>
      <c r="B742" s="20" t="str">
        <f>VLOOKUP(A742, [1]!Table9[#All], 2, FALSE)</f>
        <v>Agrostis hendersonii</v>
      </c>
      <c r="C742" s="18" t="str">
        <f>VLOOKUP(A742, [1]!Table9[#All], 13, FALSE)</f>
        <v>vernal pools</v>
      </c>
      <c r="D742" s="17" t="str">
        <f>IF(ISNUMBER(SEARCH("1",VLOOKUP(A742, [1]!Table9[#All], 4, FALSE))), "Yes", "No")</f>
        <v>Yes</v>
      </c>
      <c r="E742" s="16" t="str">
        <f>VLOOKUP(A742, [1]!Table9[#All], 3, FALSE)</f>
        <v>Plant</v>
      </c>
      <c r="F742" s="15" t="str">
        <f>VLOOKUP(A742, [1]!Table9[#All], 26, FALSE)</f>
        <v>Formula</v>
      </c>
      <c r="G742" s="15" t="str">
        <f>IF(D742="No", "--",VLOOKUP(A742, [1]!Table9[#All], 25, FALSE))</f>
        <v>Work area</v>
      </c>
      <c r="H742" s="14" t="str">
        <f>IF(D742="No", "Not discussed on USFS. ", VLOOKUP(A742, [1]!Table9[#All], 24, FALSE))</f>
        <v xml:space="preserve">Only discussed in INF, if reviewing INF apply same RPM's and language as other CRPR 1/2 plant receive. </v>
      </c>
      <c r="I742" s="14" t="str">
        <f>IF(NOT(ISBLANK(#REF!)),  "Pre-activity Survey Required", "")</f>
        <v>Pre-activity Survey Required</v>
      </c>
      <c r="J742" s="13" t="str">
        <f>IF(D742="No", "Not discussed on USFS. ", _xlfn.CONCAT(A742, " (", VLOOKUP(A742, [1]!Table9[#All], 11, FALSE), "; Habitat description: ", C742, ") - Within 1-mi of a CNDDB/SCE/USFS occurrence record (", VLOOKUP(A742, [1]!Table9[#All], 34, FALSE), "). " ))</f>
        <v xml:space="preserve">Henderson's bent grass (INF:SCC; CRPR 3.2, Blooming Period: May - Jul; Habitat description: vernal pools) - Within 1-mi of a CNDDB/SCE/USFS occurrence record (unsuitable habitat). </v>
      </c>
      <c r="K742" s="10" t="str">
        <f>IF(D742="No", "-- ", VLOOKUP(A742, [1]!Table9[#All], 35, FALSE))</f>
        <v>Standard OMP BMPs.</v>
      </c>
      <c r="L742" s="12" t="str">
        <f>IF(D742="No", "--", VLOOKUP(A742, [1]!Table9[#All], 28, FALSE))</f>
        <v>IIB</v>
      </c>
      <c r="M742" s="11" t="str">
        <f>IF(D742="No", "Not discussed on USFS. ", _xlfn.CONCAT(A742, " (", VLOOKUP(A742, [1]!Table9[#All], 11, FALSE), "; Habitat description: ", C742, ") - Within 1-mi of a CNDDB/SCE/USFS occurrence record (", VLOOKUP(A742, [1]!Table9[#All], 27, FALSE), "). " ))</f>
        <v xml:space="preserve">Henderson's bent grass (INF:SCC; CRPR 3.2, Blooming Period: May - Jul; Habitat description: vernal pools) - Within 1-mi of a CNDDB/SCE/USFS occurrence record (habitat present). </v>
      </c>
      <c r="N742" s="10" t="str">
        <f>IF(D742="No", "-- ", VLOOKUP(A742, [1]!Table9[#All], 29, FALSE))</f>
        <v xml:space="preserve">BE BMP Plant-1(a)(c-d); 
General Measures and Standard OMP BMPs. </v>
      </c>
      <c r="O742" s="10" t="str">
        <f>IF(D742="No", "--", VLOOKUP(A742, [1]!Table9[#All], 30, FALSE))</f>
        <v xml:space="preserve">Pre-Activity Survey (Henderson's bent grass): A biological survey is required. 
FSS Plant Avoidance (Henderson's bent grass): If Henderson's bent grass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42" s="7" t="str">
        <f>IF(D742="No", "Not discussed on USFS. ", IF(VLOOKUP(A742, [1]!Table9[#All], 31, FALSE)="--", "--",  _xlfn.CONCAT(A742, " (", VLOOKUP(A742, [1]!Table9[#All], 11, FALSE), "; Habitat description: ", C742, ") - Within 1-mi of a CNDDB/SCE/USFS occurrence record (", VLOOKUP(A742, [1]!Table9[#All], 31, FALSE), "). " )))</f>
        <v>--</v>
      </c>
      <c r="Q742" s="6" t="str">
        <f>IF(D742="No", "Not discussed on USFS. ", IF(VLOOKUP(A742, [1]!Table9[#All], 31, FALSE)="--", "--",  VLOOKUP(A742, [1]!Table9[#All], 32, FALSE)))</f>
        <v>--</v>
      </c>
      <c r="R742" s="6" t="str">
        <f>IF(D742="No", "Not discussed on USFS. ", IF(VLOOKUP(A742, [1]!Table9[#All], 31, FALSE)="--", "--", VLOOKUP(A742, [1]!Table9[#All], 33, FALSE)))</f>
        <v>--</v>
      </c>
      <c r="S742" s="9" t="s">
        <v>2</v>
      </c>
      <c r="T742" s="8" t="s">
        <v>2</v>
      </c>
      <c r="U742" s="8" t="s">
        <v>2</v>
      </c>
      <c r="V742" s="7" t="s">
        <v>2</v>
      </c>
      <c r="W742" s="6" t="s">
        <v>2</v>
      </c>
      <c r="X742" s="6" t="s">
        <v>2</v>
      </c>
    </row>
    <row r="743" spans="1:24" ht="156" x14ac:dyDescent="0.2">
      <c r="A743" s="20" t="s">
        <v>1631</v>
      </c>
      <c r="B743" s="20" t="str">
        <f>VLOOKUP(A743, [1]!Table9[#All], 2, FALSE)</f>
        <v>Erythronium hendersonii</v>
      </c>
      <c r="C743" s="18" t="str">
        <f>VLOOKUP(A743, [1]!Table9[#All], 13, FALSE)</f>
        <v>dry woodland, openings</v>
      </c>
      <c r="D743" s="17" t="str">
        <f>IF(ISNUMBER(SEARCH("1",VLOOKUP(A743, [1]!Table9[#All], 4, FALSE))), "Yes", "No")</f>
        <v>Yes</v>
      </c>
      <c r="E743" s="16" t="str">
        <f>VLOOKUP(A743, [1]!Table9[#All], 3, FALSE)</f>
        <v>Plant</v>
      </c>
      <c r="F743" s="15" t="str">
        <f>VLOOKUP(A743, [1]!Table9[#All], 26, FALSE)</f>
        <v>Formula</v>
      </c>
      <c r="G743" s="15" t="str">
        <f>IF(D743="No", "--",VLOOKUP(A743, [1]!Table9[#All], 25, FALSE))</f>
        <v>Work area</v>
      </c>
      <c r="H743" s="14" t="str">
        <f>IF(D743="No", "Not discussed on USFS. ", VLOOKUP(A743, [1]!Table9[#All], 24, FALSE))</f>
        <v>--</v>
      </c>
      <c r="I743" s="14" t="str">
        <f>IF(NOT(ISBLANK(#REF!)),  "Pre-activity Survey Required", "")</f>
        <v>Pre-activity Survey Required</v>
      </c>
      <c r="J743" s="13" t="str">
        <f>IF(D743="No", "Not discussed on USFS. ", _xlfn.CONCAT(A743, " (", VLOOKUP(A743, [1]!Table9[#All], 11, FALSE), "; Habitat description: ", C743, ") - Within 1-mi of a CNDDB/SCE/USFS occurrence record (", VLOOKUP(A743, [1]!Table9[#All], 34, FALSE), "). " ))</f>
        <v xml:space="preserve">Henderson's fawn lily (FSS; CRPR 2B.3, Blooming Period: Apr - Jul; Habitat description: dry woodland, openings) - Within 1-mi of a CNDDB/SCE/USFS occurrence record (unsuitable habitat). </v>
      </c>
      <c r="K743" s="10" t="str">
        <f>IF(D743="No", "-- ", VLOOKUP(A743, [1]!Table9[#All], 35, FALSE))</f>
        <v>Standard OMP BMPs.</v>
      </c>
      <c r="L743" s="12" t="str">
        <f>IF(D743="No", "--", VLOOKUP(A743, [1]!Table9[#All], 28, FALSE))</f>
        <v>IIB</v>
      </c>
      <c r="M743" s="11" t="str">
        <f>IF(D743="No", "Not discussed on USFS. ", _xlfn.CONCAT(A743, " (", VLOOKUP(A743, [1]!Table9[#All], 11, FALSE), "; Habitat description: ", C743, ") - Within 1-mi of a CNDDB/SCE/USFS occurrence record (", VLOOKUP(A743, [1]!Table9[#All], 27, FALSE), "). " ))</f>
        <v xml:space="preserve">Henderson's fawn lily (FSS; CRPR 2B.3, Blooming Period: Apr - Jul; Habitat description: dry woodland, openings) - Within 1-mi of a CNDDB/SCE/USFS occurrence record (habitat present). </v>
      </c>
      <c r="N743" s="10" t="str">
        <f>IF(D743="No", "-- ", VLOOKUP(A743, [1]!Table9[#All], 29, FALSE))</f>
        <v xml:space="preserve">BE BMP Plant-1(a)(c-d); 
General Measures and Standard OMP BMPs. </v>
      </c>
      <c r="O743" s="10" t="str">
        <f>IF(D743="No", "--", VLOOKUP(A743, [1]!Table9[#All], 30, FALSE))</f>
        <v xml:space="preserve">Pre-Activity Survey (Henderson's fawn lily): A biological survey is required. 
FSS Plant Avoidance (Henderson's fawn lily): If Henderson's fawn 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43" s="7" t="str">
        <f>IF(D743="No", "Not discussed on USFS. ", IF(VLOOKUP(A743, [1]!Table9[#All], 31, FALSE)="--", "--",  _xlfn.CONCAT(A743, " (", VLOOKUP(A743, [1]!Table9[#All], 11, FALSE), "; Habitat description: ", C743, ") - Within 1-mi of a CNDDB/SCE/USFS occurrence record (", VLOOKUP(A743, [1]!Table9[#All], 31, FALSE), "). " )))</f>
        <v>--</v>
      </c>
      <c r="Q743" s="6" t="str">
        <f>IF(D743="No", "Not discussed on USFS. ", IF(VLOOKUP(A743, [1]!Table9[#All], 31, FALSE)="--", "--",  VLOOKUP(A743, [1]!Table9[#All], 32, FALSE)))</f>
        <v>--</v>
      </c>
      <c r="R743" s="6" t="str">
        <f>IF(D743="No", "Not discussed on USFS. ", IF(VLOOKUP(A743, [1]!Table9[#All], 31, FALSE)="--", "--", VLOOKUP(A743, [1]!Table9[#All], 33, FALSE)))</f>
        <v>--</v>
      </c>
      <c r="S743" s="9" t="s">
        <v>2</v>
      </c>
      <c r="T743" s="8" t="s">
        <v>2</v>
      </c>
      <c r="U743" s="8" t="s">
        <v>2</v>
      </c>
      <c r="V743" s="7" t="s">
        <v>2</v>
      </c>
      <c r="W743" s="6" t="s">
        <v>2</v>
      </c>
      <c r="X743" s="6" t="s">
        <v>2</v>
      </c>
    </row>
    <row r="744" spans="1:24" ht="156" x14ac:dyDescent="0.2">
      <c r="A744" s="20" t="s">
        <v>1630</v>
      </c>
      <c r="B744" s="20" t="str">
        <f>VLOOKUP(A744, [1]!Table9[#All], 2, FALSE)</f>
        <v>Horkelia hendersonii</v>
      </c>
      <c r="C744" s="18" t="str">
        <f>VLOOKUP(A744, [1]!Table9[#All], 13, FALSE)</f>
        <v>dry granitic flats</v>
      </c>
      <c r="D744" s="17" t="str">
        <f>IF(ISNUMBER(SEARCH("1",VLOOKUP(A744, [1]!Table9[#All], 4, FALSE))), "Yes", "No")</f>
        <v>Yes</v>
      </c>
      <c r="E744" s="16" t="str">
        <f>VLOOKUP(A744, [1]!Table9[#All], 3, FALSE)</f>
        <v>Plant</v>
      </c>
      <c r="F744" s="15" t="str">
        <f>VLOOKUP(A744, [1]!Table9[#All], 26, FALSE)</f>
        <v>Formula</v>
      </c>
      <c r="G744" s="15" t="str">
        <f>IF(D744="No", "--",VLOOKUP(A744, [1]!Table9[#All], 25, FALSE))</f>
        <v>Work area</v>
      </c>
      <c r="H744" s="14" t="str">
        <f>IF(D744="No", "Not discussed on USFS. ", VLOOKUP(A744, [1]!Table9[#All], 24, FALSE))</f>
        <v>--</v>
      </c>
      <c r="I744" s="14" t="str">
        <f>IF(NOT(ISBLANK(#REF!)),  "Pre-activity Survey Required", "")</f>
        <v>Pre-activity Survey Required</v>
      </c>
      <c r="J744" s="13" t="str">
        <f>IF(D744="No", "Not discussed on USFS. ", _xlfn.CONCAT(A744, " (", VLOOKUP(A744, [1]!Table9[#All], 11, FALSE), "; Habitat description: ", C744, ") - Within 1-mi of a CNDDB/SCE/USFS occurrence record (", VLOOKUP(A744, [1]!Table9[#All], 34, FALSE), "). " ))</f>
        <v xml:space="preserve">Henderson's horkelia (FSS; CRPR 1B.1, Blooming Period: Jul - Aug; Habitat description: dry granitic flats) - Within 1-mi of a CNDDB/SCE/USFS occurrence record (unsuitable habitat). </v>
      </c>
      <c r="K744" s="10" t="str">
        <f>IF(D744="No", "-- ", VLOOKUP(A744, [1]!Table9[#All], 35, FALSE))</f>
        <v>Standard OMP BMPs.</v>
      </c>
      <c r="L744" s="12" t="str">
        <f>IF(D744="No", "--", VLOOKUP(A744, [1]!Table9[#All], 28, FALSE))</f>
        <v>IIB</v>
      </c>
      <c r="M744" s="11" t="str">
        <f>IF(D744="No", "Not discussed on USFS. ", _xlfn.CONCAT(A744, " (", VLOOKUP(A744, [1]!Table9[#All], 11, FALSE), "; Habitat description: ", C744, ") - Within 1-mi of a CNDDB/SCE/USFS occurrence record (", VLOOKUP(A744, [1]!Table9[#All], 27, FALSE), "). " ))</f>
        <v xml:space="preserve">Henderson's horkelia (FSS; CRPR 1B.1, Blooming Period: Jul - Aug; Habitat description: dry granitic flats) - Within 1-mi of a CNDDB/SCE/USFS occurrence record (habitat present). </v>
      </c>
      <c r="N744" s="10" t="str">
        <f>IF(D744="No", "-- ", VLOOKUP(A744, [1]!Table9[#All], 29, FALSE))</f>
        <v xml:space="preserve">BE BMP Plant-1(a)(c-d); 
General Measures and Standard OMP BMPs. </v>
      </c>
      <c r="O744" s="10" t="str">
        <f>IF(D744="No", "--", VLOOKUP(A744, [1]!Table9[#All], 30, FALSE))</f>
        <v xml:space="preserve">Pre-Activity Survey (Henderson's horkelia): A biological survey is required. 
FSS Plant Avoidance (Henderson's horkelia): If Henderson's horkelia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44" s="7" t="str">
        <f>IF(D744="No", "Not discussed on USFS. ", IF(VLOOKUP(A744, [1]!Table9[#All], 31, FALSE)="--", "--",  _xlfn.CONCAT(A744, " (", VLOOKUP(A744, [1]!Table9[#All], 11, FALSE), "; Habitat description: ", C744, ") - Within 1-mi of a CNDDB/SCE/USFS occurrence record (", VLOOKUP(A744, [1]!Table9[#All], 31, FALSE), "). " )))</f>
        <v>--</v>
      </c>
      <c r="Q744" s="6" t="str">
        <f>IF(D744="No", "Not discussed on USFS. ", IF(VLOOKUP(A744, [1]!Table9[#All], 31, FALSE)="--", "--",  VLOOKUP(A744, [1]!Table9[#All], 32, FALSE)))</f>
        <v>--</v>
      </c>
      <c r="R744" s="6" t="str">
        <f>IF(D744="No", "Not discussed on USFS. ", IF(VLOOKUP(A744, [1]!Table9[#All], 31, FALSE)="--", "--", VLOOKUP(A744, [1]!Table9[#All], 33, FALSE)))</f>
        <v>--</v>
      </c>
      <c r="S744" s="9" t="s">
        <v>2</v>
      </c>
      <c r="T744" s="8" t="s">
        <v>2</v>
      </c>
      <c r="U744" s="8" t="s">
        <v>2</v>
      </c>
      <c r="V744" s="7" t="s">
        <v>2</v>
      </c>
      <c r="W744" s="6" t="s">
        <v>2</v>
      </c>
      <c r="X744" s="6" t="s">
        <v>2</v>
      </c>
    </row>
    <row r="745" spans="1:24" ht="48" x14ac:dyDescent="0.2">
      <c r="A745" s="20" t="s">
        <v>1629</v>
      </c>
      <c r="B745" s="20" t="str">
        <f>VLOOKUP(A745, [1]!Table9[#All], 2, FALSE)</f>
        <v>Lomatium hendersonii</v>
      </c>
      <c r="C745" s="18" t="str">
        <f>VLOOKUP(A745, [1]!Table9[#All], 13, FALSE)</f>
        <v>gravelly or rocky soil, sagebrush flats</v>
      </c>
      <c r="D745" s="17" t="str">
        <f>IF(ISNUMBER(SEARCH("1",VLOOKUP(A745, [1]!Table9[#All], 4, FALSE))), "Yes", "No")</f>
        <v>No</v>
      </c>
      <c r="E745" s="16" t="str">
        <f>VLOOKUP(A745, [1]!Table9[#All], 3, FALSE)</f>
        <v>Plant</v>
      </c>
      <c r="F745" s="15" t="str">
        <f>VLOOKUP(A745, [1]!Table9[#All], 26, FALSE)</f>
        <v>Formula</v>
      </c>
      <c r="G745" s="15" t="str">
        <f>IF(D745="No", "--",VLOOKUP(A745, [1]!Table9[#All], 25, FALSE))</f>
        <v>--</v>
      </c>
      <c r="H745" s="14" t="str">
        <f>IF(D745="No", "Not discussed on USFS. ", VLOOKUP(A745, [1]!Table9[#All], 24, FALSE))</f>
        <v xml:space="preserve">Not discussed on USFS. </v>
      </c>
      <c r="I745" s="14" t="str">
        <f>IF(NOT(ISBLANK(#REF!)),  "Pre-activity Survey Required", "")</f>
        <v>Pre-activity Survey Required</v>
      </c>
      <c r="J745" s="13" t="str">
        <f>IF(D745="No", "Not discussed on USFS. ", _xlfn.CONCAT(A745, " (", VLOOKUP(A745, [1]!Table9[#All], 11, FALSE), "; Habitat description: ", C745, ") - Within 1-mi of a CNDDB/SCE/USFS occurrence record (", VLOOKUP(A745, [1]!Table9[#All], 34, FALSE), "). " ))</f>
        <v xml:space="preserve">Not discussed on USFS. </v>
      </c>
      <c r="K745" s="10" t="str">
        <f>IF(D745="No", "-- ", VLOOKUP(A745, [1]!Table9[#All], 35, FALSE))</f>
        <v xml:space="preserve">-- </v>
      </c>
      <c r="L745" s="12" t="str">
        <f>IF(D745="No", "--", VLOOKUP(A745, [1]!Table9[#All], 28, FALSE))</f>
        <v>--</v>
      </c>
      <c r="M745" s="11" t="str">
        <f>IF(D745="No", "Not discussed on USFS. ", _xlfn.CONCAT(A745, " (", VLOOKUP(A745, [1]!Table9[#All], 11, FALSE), "; Habitat description: ", C745, ") - Within 1-mi of a CNDDB/SCE/USFS occurrence record (", VLOOKUP(A745, [1]!Table9[#All], 27, FALSE), "). " ))</f>
        <v xml:space="preserve">Not discussed on USFS. </v>
      </c>
      <c r="N745" s="10" t="str">
        <f>IF(D745="No", "-- ", VLOOKUP(A745, [1]!Table9[#All], 29, FALSE))</f>
        <v xml:space="preserve">-- </v>
      </c>
      <c r="O745" s="10" t="str">
        <f>IF(D745="No", "--", VLOOKUP(A745, [1]!Table9[#All], 30, FALSE))</f>
        <v>--</v>
      </c>
      <c r="P745" s="7" t="str">
        <f>IF(D745="No", "Not discussed on USFS. ", IF(VLOOKUP(A745, [1]!Table9[#All], 31, FALSE)="--", "--",  _xlfn.CONCAT(A745, " (", VLOOKUP(A745, [1]!Table9[#All], 11, FALSE), "; Habitat description: ", C745, ") - Within 1-mi of a CNDDB/SCE/USFS occurrence record (", VLOOKUP(A745, [1]!Table9[#All], 31, FALSE), "). " )))</f>
        <v xml:space="preserve">Not discussed on USFS. </v>
      </c>
      <c r="Q745" s="6" t="str">
        <f>IF(D745="No", "Not discussed on USFS. ", IF(VLOOKUP(A745, [1]!Table9[#All], 31, FALSE)="--", "--",  VLOOKUP(A745, [1]!Table9[#All], 32, FALSE)))</f>
        <v xml:space="preserve">Not discussed on USFS. </v>
      </c>
      <c r="R745" s="6" t="str">
        <f>IF(D745="No", "Not discussed on USFS. ", IF(VLOOKUP(A745, [1]!Table9[#All], 31, FALSE)="--", "--", VLOOKUP(A745, [1]!Table9[#All], 33, FALSE)))</f>
        <v xml:space="preserve">Not discussed on USFS. </v>
      </c>
      <c r="S745" s="9" t="s">
        <v>2</v>
      </c>
      <c r="T745" s="8" t="s">
        <v>2</v>
      </c>
      <c r="U745" s="8" t="s">
        <v>2</v>
      </c>
      <c r="V745" s="7" t="s">
        <v>2</v>
      </c>
      <c r="W745" s="6" t="s">
        <v>2</v>
      </c>
      <c r="X745" s="6" t="s">
        <v>2</v>
      </c>
    </row>
    <row r="746" spans="1:24" ht="48" x14ac:dyDescent="0.2">
      <c r="A746" s="20" t="s">
        <v>1628</v>
      </c>
      <c r="B746" s="20" t="str">
        <f>VLOOKUP(A746, [1]!Table9[#All], 2, FALSE)</f>
        <v>Triteleia hendersonii</v>
      </c>
      <c r="C746" s="18" t="str">
        <f>VLOOKUP(A746, [1]!Table9[#All], 13, FALSE)</f>
        <v>dry slopes</v>
      </c>
      <c r="D746" s="17" t="str">
        <f>IF(ISNUMBER(SEARCH("1",VLOOKUP(A746, [1]!Table9[#All], 4, FALSE))), "Yes", "No")</f>
        <v>No</v>
      </c>
      <c r="E746" s="16" t="str">
        <f>VLOOKUP(A746, [1]!Table9[#All], 3, FALSE)</f>
        <v>Plant</v>
      </c>
      <c r="F746" s="15" t="str">
        <f>VLOOKUP(A746, [1]!Table9[#All], 26, FALSE)</f>
        <v>Formula</v>
      </c>
      <c r="G746" s="15" t="str">
        <f>IF(D746="No", "--",VLOOKUP(A746, [1]!Table9[#All], 25, FALSE))</f>
        <v>--</v>
      </c>
      <c r="H746" s="14" t="str">
        <f>IF(D746="No", "Not discussed on USFS. ", VLOOKUP(A746, [1]!Table9[#All], 24, FALSE))</f>
        <v xml:space="preserve">Not discussed on USFS. </v>
      </c>
      <c r="I746" s="14" t="str">
        <f>IF(NOT(ISBLANK(#REF!)),  "Pre-activity Survey Required", "")</f>
        <v>Pre-activity Survey Required</v>
      </c>
      <c r="J746" s="13" t="str">
        <f>IF(D746="No", "Not discussed on USFS. ", _xlfn.CONCAT(A746, " (", VLOOKUP(A746, [1]!Table9[#All], 11, FALSE), "; Habitat description: ", C746, ") - Within 1-mi of a CNDDB/SCE/USFS occurrence record (", VLOOKUP(A746, [1]!Table9[#All], 34, FALSE), "). " ))</f>
        <v xml:space="preserve">Not discussed on USFS. </v>
      </c>
      <c r="K746" s="10" t="str">
        <f>IF(D746="No", "-- ", VLOOKUP(A746, [1]!Table9[#All], 35, FALSE))</f>
        <v xml:space="preserve">-- </v>
      </c>
      <c r="L746" s="12" t="str">
        <f>IF(D746="No", "--", VLOOKUP(A746, [1]!Table9[#All], 28, FALSE))</f>
        <v>--</v>
      </c>
      <c r="M746" s="11" t="str">
        <f>IF(D746="No", "Not discussed on USFS. ", _xlfn.CONCAT(A746, " (", VLOOKUP(A746, [1]!Table9[#All], 11, FALSE), "; Habitat description: ", C746, ") - Within 1-mi of a CNDDB/SCE/USFS occurrence record (", VLOOKUP(A746, [1]!Table9[#All], 27, FALSE), "). " ))</f>
        <v xml:space="preserve">Not discussed on USFS. </v>
      </c>
      <c r="N746" s="10" t="str">
        <f>IF(D746="No", "-- ", VLOOKUP(A746, [1]!Table9[#All], 29, FALSE))</f>
        <v xml:space="preserve">-- </v>
      </c>
      <c r="O746" s="10" t="str">
        <f>IF(D746="No", "--", VLOOKUP(A746, [1]!Table9[#All], 30, FALSE))</f>
        <v>--</v>
      </c>
      <c r="P746" s="7" t="str">
        <f>IF(D746="No", "Not discussed on USFS. ", IF(VLOOKUP(A746, [1]!Table9[#All], 31, FALSE)="--", "--",  _xlfn.CONCAT(A746, " (", VLOOKUP(A746, [1]!Table9[#All], 11, FALSE), "; Habitat description: ", C746, ") - Within 1-mi of a CNDDB/SCE/USFS occurrence record (", VLOOKUP(A746, [1]!Table9[#All], 31, FALSE), "). " )))</f>
        <v xml:space="preserve">Not discussed on USFS. </v>
      </c>
      <c r="Q746" s="6" t="str">
        <f>IF(D746="No", "Not discussed on USFS. ", IF(VLOOKUP(A746, [1]!Table9[#All], 31, FALSE)="--", "--",  VLOOKUP(A746, [1]!Table9[#All], 32, FALSE)))</f>
        <v xml:space="preserve">Not discussed on USFS. </v>
      </c>
      <c r="R746" s="6" t="str">
        <f>IF(D746="No", "Not discussed on USFS. ", IF(VLOOKUP(A746, [1]!Table9[#All], 31, FALSE)="--", "--", VLOOKUP(A746, [1]!Table9[#All], 33, FALSE)))</f>
        <v xml:space="preserve">Not discussed on USFS. </v>
      </c>
      <c r="S746" s="9" t="s">
        <v>2</v>
      </c>
      <c r="T746" s="8" t="s">
        <v>2</v>
      </c>
      <c r="U746" s="8" t="s">
        <v>2</v>
      </c>
      <c r="V746" s="7" t="s">
        <v>2</v>
      </c>
      <c r="W746" s="6" t="s">
        <v>2</v>
      </c>
      <c r="X746" s="6" t="s">
        <v>2</v>
      </c>
    </row>
    <row r="747" spans="1:24" ht="48" x14ac:dyDescent="0.2">
      <c r="A747" s="20" t="s">
        <v>1627</v>
      </c>
      <c r="B747" s="20" t="str">
        <f>VLOOKUP(A747, [1]!Table9[#All], 2, FALSE)</f>
        <v>Piranga flava</v>
      </c>
      <c r="C747" s="18" t="str">
        <f>VLOOKUP(A747, [1]!Table9[#All], 13, FALSE)</f>
        <v>open woodlands of pine, mixed pine-oak woodlands</v>
      </c>
      <c r="D747" s="17" t="str">
        <f>IF(ISNUMBER(SEARCH("1",VLOOKUP(A747, [1]!Table9[#All], 4, FALSE))), "Yes", "No")</f>
        <v>No</v>
      </c>
      <c r="E747" s="16" t="str">
        <f>VLOOKUP(A747, [1]!Table9[#All], 3, FALSE)</f>
        <v>Bird</v>
      </c>
      <c r="F747" s="15" t="str">
        <f>VLOOKUP(A747, [1]!Table9[#All], 26, FALSE)</f>
        <v>Formula</v>
      </c>
      <c r="G747" s="15" t="str">
        <f>IF(D747="No", "--",VLOOKUP(A747, [1]!Table9[#All], 25, FALSE))</f>
        <v>--</v>
      </c>
      <c r="H747" s="14" t="str">
        <f>IF(D747="No", "Not discussed on USFS. ", VLOOKUP(A747, [1]!Table9[#All], 24, FALSE))</f>
        <v xml:space="preserve">Not discussed on USFS. </v>
      </c>
      <c r="I747" s="14" t="str">
        <f>IF(NOT(ISBLANK(#REF!)),  "Pre-activity Survey Required", "")</f>
        <v>Pre-activity Survey Required</v>
      </c>
      <c r="J747" s="13" t="str">
        <f>IF(D747="No", "Not discussed on USFS. ", _xlfn.CONCAT(A747, " (", VLOOKUP(A747, [1]!Table9[#All], 11, FALSE), "; Habitat description: ", C747, ") - Within 1-mi of a CNDDB/SCE/USFS occurrence record (", VLOOKUP(A747, [1]!Table9[#All], 34, FALSE), "). " ))</f>
        <v xml:space="preserve">Not discussed on USFS. </v>
      </c>
      <c r="K747" s="10" t="str">
        <f>IF(D747="No", "-- ", VLOOKUP(A747, [1]!Table9[#All], 35, FALSE))</f>
        <v xml:space="preserve">-- </v>
      </c>
      <c r="L747" s="12" t="str">
        <f>IF(D747="No", "--", VLOOKUP(A747, [1]!Table9[#All], 28, FALSE))</f>
        <v>--</v>
      </c>
      <c r="M747" s="11" t="str">
        <f>IF(D747="No", "Not discussed on USFS. ", _xlfn.CONCAT(A747, " (", VLOOKUP(A747, [1]!Table9[#All], 11, FALSE), "; Habitat description: ", C747, ") - Within 1-mi of a CNDDB/SCE/USFS occurrence record (", VLOOKUP(A747, [1]!Table9[#All], 27, FALSE), "). " ))</f>
        <v xml:space="preserve">Not discussed on USFS. </v>
      </c>
      <c r="N747" s="10" t="str">
        <f>IF(D747="No", "-- ", VLOOKUP(A747, [1]!Table9[#All], 29, FALSE))</f>
        <v xml:space="preserve">-- </v>
      </c>
      <c r="O747" s="10" t="str">
        <f>IF(D747="No", "--", VLOOKUP(A747, [1]!Table9[#All], 30, FALSE))</f>
        <v>--</v>
      </c>
      <c r="P747" s="7" t="str">
        <f>IF(D747="No", "Not discussed on USFS. ", IF(VLOOKUP(A747, [1]!Table9[#All], 31, FALSE)="--", "--",  _xlfn.CONCAT(A747, " (", VLOOKUP(A747, [1]!Table9[#All], 11, FALSE), "; Habitat description: ", C747, ") - Within 1-mi of a CNDDB/SCE/USFS occurrence record (", VLOOKUP(A747, [1]!Table9[#All], 31, FALSE), "). " )))</f>
        <v xml:space="preserve">Not discussed on USFS. </v>
      </c>
      <c r="Q747" s="6" t="str">
        <f>IF(D747="No", "Not discussed on USFS. ", IF(VLOOKUP(A747, [1]!Table9[#All], 31, FALSE)="--", "--",  VLOOKUP(A747, [1]!Table9[#All], 32, FALSE)))</f>
        <v xml:space="preserve">Not discussed on USFS. </v>
      </c>
      <c r="R747" s="6" t="str">
        <f>IF(D747="No", "Not discussed on USFS. ", IF(VLOOKUP(A747, [1]!Table9[#All], 31, FALSE)="--", "--", VLOOKUP(A747, [1]!Table9[#All], 33, FALSE)))</f>
        <v xml:space="preserve">Not discussed on USFS. </v>
      </c>
      <c r="S747" s="9" t="s">
        <v>2</v>
      </c>
      <c r="T747" s="8" t="s">
        <v>2</v>
      </c>
      <c r="U747" s="8" t="s">
        <v>2</v>
      </c>
      <c r="V747" s="7" t="s">
        <v>2</v>
      </c>
      <c r="W747" s="6" t="s">
        <v>2</v>
      </c>
      <c r="X747" s="6" t="s">
        <v>2</v>
      </c>
    </row>
    <row r="748" spans="1:24" ht="96" x14ac:dyDescent="0.2">
      <c r="A748" s="20" t="s">
        <v>1626</v>
      </c>
      <c r="B748" s="20" t="str">
        <f>VLOOKUP(A748, [1]!Table9[#All], 2, FALSE)</f>
        <v>Lycaena hermes</v>
      </c>
      <c r="C748" s="18" t="str">
        <f>VLOOKUP(A748, [1]!Table9[#All], 13, FALSE)</f>
        <v>coastal sage scrub, chaparral vegetation communities; sole larval hostplant is spiny redberry (rhamnus crocea)</v>
      </c>
      <c r="D748" s="17" t="str">
        <f>IF(ISNUMBER(SEARCH("1",VLOOKUP(A748, [1]!Table9[#All], 4, FALSE))), "Yes", "No")</f>
        <v>Yes</v>
      </c>
      <c r="E748" s="16" t="str">
        <f>VLOOKUP(A748, [1]!Table9[#All], 3, FALSE)</f>
        <v>Invertebrate</v>
      </c>
      <c r="F748" s="15" t="str">
        <f>VLOOKUP(A748, [1]!Table9[#All], 26, FALSE)</f>
        <v>Formula</v>
      </c>
      <c r="G748" s="15" t="str">
        <f>IF(D748="No", "--",VLOOKUP(A748, [1]!Table9[#All], 25, FALSE))</f>
        <v>Work area</v>
      </c>
      <c r="H748" s="14" t="str">
        <f>IF(D748="No", "Not discussed on USFS. ", VLOOKUP(A748, [1]!Table9[#All], 24, FALSE))</f>
        <v>Contact PM if occurring on USFS</v>
      </c>
      <c r="I748" s="14" t="str">
        <f>IF(NOT(ISBLANK(#REF!)),  "Pre-activity Survey Required", "")</f>
        <v>Pre-activity Survey Required</v>
      </c>
      <c r="J748" s="13" t="str">
        <f>IF(D748="No", "Not discussed on USFS. ", _xlfn.CONCAT(A748, " (", VLOOKUP(A748, [1]!Table9[#All], 11, FALSE), "; Habitat description: ", C748, ") - Within 1-mi of a CNDDB/SCE/USFS occurrence record (", VLOOKUP(A748, [1]!Table9[#All], 34, FALSE), "). " ))</f>
        <v xml:space="preserve">Hermes copper butterfly (FT; Habitat description: coastal sage scrub, chaparral vegetation communities; sole larval hostplant is spiny redberry (rhamnus crocea)) - Within 1-mi of a CNDDB/SCE/USFS occurrence record (unsuitable habitat). </v>
      </c>
      <c r="K748" s="10" t="str">
        <f>IF(D748="No", "-- ", VLOOKUP(A748, [1]!Table9[#All], 35, FALSE))</f>
        <v>Standard OMP BMPs.</v>
      </c>
      <c r="L748" s="12" t="str">
        <f>IF(D748="No", "--", VLOOKUP(A748, [1]!Table9[#All], 28, FALSE))</f>
        <v>IIB</v>
      </c>
      <c r="M748" s="11" t="str">
        <f>IF(D748="No", "Not discussed on USFS. ", _xlfn.CONCAT(A748, " (", VLOOKUP(A748, [1]!Table9[#All], 11, FALSE), "; Habitat description: ", C748, ") - Within 1-mi of a CNDDB/SCE/USFS occurrence record (", VLOOKUP(A748, [1]!Table9[#All], 27, FALSE), "). " ))</f>
        <v xml:space="preserve">Hermes copper butterfly (FT; Habitat description: coastal sage scrub, chaparral vegetation communities; sole larval hostplant is spiny redberry (rhamnus crocea)) - Within 1-mi of a CNDDB/SCE/USFS occurrence record (habitat present). </v>
      </c>
      <c r="N748" s="10" t="str">
        <f>IF(D748="No", "-- ", VLOOKUP(A748, [1]!Table9[#All], 29, FALSE))</f>
        <v>Contact PM if occurring on USFS</v>
      </c>
      <c r="O748" s="10" t="str">
        <f>IF(D748="No", "--", VLOOKUP(A748, [1]!Table9[#All], 30, FALSE))</f>
        <v>Contact PM if occurring on USFS</v>
      </c>
      <c r="P748" s="7" t="str">
        <f>IF(D748="No", "Not discussed on USFS. ", IF(VLOOKUP(A748, [1]!Table9[#All], 31, FALSE)="--", "--",  _xlfn.CONCAT(A748, " (", VLOOKUP(A748, [1]!Table9[#All], 11, FALSE), "; Habitat description: ", C748, ") - Within 1-mi of a CNDDB/SCE/USFS occurrence record (", VLOOKUP(A748, [1]!Table9[#All], 31, FALSE), "). " )))</f>
        <v>--</v>
      </c>
      <c r="Q748" s="6" t="str">
        <f>IF(D748="No", "Not discussed on USFS. ", IF(VLOOKUP(A748, [1]!Table9[#All], 31, FALSE)="--", "--",  VLOOKUP(A748, [1]!Table9[#All], 32, FALSE)))</f>
        <v>--</v>
      </c>
      <c r="R748" s="6" t="str">
        <f>IF(D748="No", "Not discussed on USFS. ", IF(VLOOKUP(A748, [1]!Table9[#All], 31, FALSE)="--", "--", VLOOKUP(A748, [1]!Table9[#All], 33, FALSE)))</f>
        <v>--</v>
      </c>
      <c r="S748" s="9" t="s">
        <v>2</v>
      </c>
      <c r="T748" s="8" t="s">
        <v>2</v>
      </c>
      <c r="U748" s="8" t="s">
        <v>2</v>
      </c>
      <c r="V748" s="7" t="s">
        <v>2</v>
      </c>
      <c r="W748" s="6" t="s">
        <v>2</v>
      </c>
      <c r="X748" s="6" t="s">
        <v>2</v>
      </c>
    </row>
    <row r="749" spans="1:24" ht="64" x14ac:dyDescent="0.2">
      <c r="A749" s="20" t="s">
        <v>1625</v>
      </c>
      <c r="B749" s="20" t="str">
        <f>VLOOKUP(A749, [1]!Table9[#All], 2, FALSE)</f>
        <v>Chorizanthe biloba var. immemora</v>
      </c>
      <c r="C749" s="18" t="str">
        <f>VLOOKUP(A749, [1]!Table9[#All], 13, FALSE)</f>
        <v>gravel</v>
      </c>
      <c r="D749" s="17" t="str">
        <f>IF(ISNUMBER(SEARCH("1",VLOOKUP(A749, [1]!Table9[#All], 4, FALSE))), "Yes", "No")</f>
        <v>No</v>
      </c>
      <c r="E749" s="16" t="str">
        <f>VLOOKUP(A749, [1]!Table9[#All], 3, FALSE)</f>
        <v>Plant</v>
      </c>
      <c r="F749" s="15" t="str">
        <f>VLOOKUP(A749, [1]!Table9[#All], 26, FALSE)</f>
        <v>Formula</v>
      </c>
      <c r="G749" s="15" t="str">
        <f>IF(D749="No", "--",VLOOKUP(A749, [1]!Table9[#All], 25, FALSE))</f>
        <v>--</v>
      </c>
      <c r="H749" s="14" t="str">
        <f>IF(D749="No", "Not discussed on USFS. ", VLOOKUP(A749, [1]!Table9[#All], 24, FALSE))</f>
        <v xml:space="preserve">Not discussed on USFS. </v>
      </c>
      <c r="I749" s="14" t="str">
        <f>IF(NOT(ISBLANK(#REF!)),  "Pre-activity Survey Required", "")</f>
        <v>Pre-activity Survey Required</v>
      </c>
      <c r="J749" s="13" t="str">
        <f>IF(D749="No", "Not discussed on USFS. ", _xlfn.CONCAT(A749, " (", VLOOKUP(A749, [1]!Table9[#All], 11, FALSE), "; Habitat description: ", C749, ") - Within 1-mi of a CNDDB/SCE/USFS occurrence record (", VLOOKUP(A749, [1]!Table9[#All], 34, FALSE), "). " ))</f>
        <v xml:space="preserve">Not discussed on USFS. </v>
      </c>
      <c r="K749" s="10" t="str">
        <f>IF(D749="No", "-- ", VLOOKUP(A749, [1]!Table9[#All], 35, FALSE))</f>
        <v xml:space="preserve">-- </v>
      </c>
      <c r="L749" s="12" t="str">
        <f>IF(D749="No", "--", VLOOKUP(A749, [1]!Table9[#All], 28, FALSE))</f>
        <v>--</v>
      </c>
      <c r="M749" s="11" t="str">
        <f>IF(D749="No", "Not discussed on USFS. ", _xlfn.CONCAT(A749, " (", VLOOKUP(A749, [1]!Table9[#All], 11, FALSE), "; Habitat description: ", C749, ") - Within 1-mi of a CNDDB/SCE/USFS occurrence record (", VLOOKUP(A749, [1]!Table9[#All], 27, FALSE), "). " ))</f>
        <v xml:space="preserve">Not discussed on USFS. </v>
      </c>
      <c r="N749" s="10" t="str">
        <f>IF(D749="No", "-- ", VLOOKUP(A749, [1]!Table9[#All], 29, FALSE))</f>
        <v xml:space="preserve">-- </v>
      </c>
      <c r="O749" s="10" t="str">
        <f>IF(D749="No", "--", VLOOKUP(A749, [1]!Table9[#All], 30, FALSE))</f>
        <v>--</v>
      </c>
      <c r="P749" s="7" t="str">
        <f>IF(D749="No", "Not discussed on USFS. ", IF(VLOOKUP(A749, [1]!Table9[#All], 31, FALSE)="--", "--",  _xlfn.CONCAT(A749, " (", VLOOKUP(A749, [1]!Table9[#All], 11, FALSE), "; Habitat description: ", C749, ") - Within 1-mi of a CNDDB/SCE/USFS occurrence record (", VLOOKUP(A749, [1]!Table9[#All], 31, FALSE), "). " )))</f>
        <v xml:space="preserve">Not discussed on USFS. </v>
      </c>
      <c r="Q749" s="6" t="str">
        <f>IF(D749="No", "Not discussed on USFS. ", IF(VLOOKUP(A749, [1]!Table9[#All], 31, FALSE)="--", "--",  VLOOKUP(A749, [1]!Table9[#All], 32, FALSE)))</f>
        <v xml:space="preserve">Not discussed on USFS. </v>
      </c>
      <c r="R749" s="6" t="str">
        <f>IF(D749="No", "Not discussed on USFS. ", IF(VLOOKUP(A749, [1]!Table9[#All], 31, FALSE)="--", "--", VLOOKUP(A749, [1]!Table9[#All], 33, FALSE)))</f>
        <v xml:space="preserve">Not discussed on USFS. </v>
      </c>
      <c r="S749" s="9" t="s">
        <v>2</v>
      </c>
      <c r="T749" s="8" t="s">
        <v>2</v>
      </c>
      <c r="U749" s="8" t="s">
        <v>2</v>
      </c>
      <c r="V749" s="7" t="s">
        <v>2</v>
      </c>
      <c r="W749" s="6" t="s">
        <v>2</v>
      </c>
      <c r="X749" s="6" t="s">
        <v>2</v>
      </c>
    </row>
    <row r="750" spans="1:24" ht="156" x14ac:dyDescent="0.2">
      <c r="A750" s="20" t="s">
        <v>1624</v>
      </c>
      <c r="B750" s="20" t="str">
        <f>VLOOKUP(A750, [1]!Table9[#All], 2, FALSE)</f>
        <v>Sidalcea hickmanii ssp. hickmanii</v>
      </c>
      <c r="C750" s="18" t="str">
        <f>VLOOKUP(A750, [1]!Table9[#All], 13, FALSE)</f>
        <v>chaparral</v>
      </c>
      <c r="D750" s="17" t="str">
        <f>IF(ISNUMBER(SEARCH("1",VLOOKUP(A750, [1]!Table9[#All], 4, FALSE))), "Yes", "No")</f>
        <v>Yes</v>
      </c>
      <c r="E750" s="16" t="str">
        <f>VLOOKUP(A750, [1]!Table9[#All], 3, FALSE)</f>
        <v>Plant</v>
      </c>
      <c r="F750" s="15" t="str">
        <f>VLOOKUP(A750, [1]!Table9[#All], 26, FALSE)</f>
        <v>Formula</v>
      </c>
      <c r="G750" s="15" t="str">
        <f>IF(D750="No", "--",VLOOKUP(A750, [1]!Table9[#All], 25, FALSE))</f>
        <v>Work area</v>
      </c>
      <c r="H750" s="14" t="str">
        <f>IF(D750="No", "Not discussed on USFS. ", VLOOKUP(A750, [1]!Table9[#All], 24, FALSE))</f>
        <v>--</v>
      </c>
      <c r="I750" s="14" t="str">
        <f>IF(NOT(ISBLANK(#REF!)),  "Pre-activity Survey Required", "")</f>
        <v>Pre-activity Survey Required</v>
      </c>
      <c r="J750" s="13" t="str">
        <f>IF(D750="No", "Not discussed on USFS. ", _xlfn.CONCAT(A750, " (", VLOOKUP(A750, [1]!Table9[#All], 11, FALSE), "; Habitat description: ", C750, ") - Within 1-mi of a CNDDB/SCE/USFS occurrence record (", VLOOKUP(A750, [1]!Table9[#All], 34, FALSE), "). " ))</f>
        <v xml:space="preserve">Hickman's checkerbloom (FSS; CRPR 1B.3, Blooming Period: May - Jul; Habitat description: chaparral) - Within 1-mi of a CNDDB/SCE/USFS occurrence record (unsuitable habitat). </v>
      </c>
      <c r="K750" s="10" t="str">
        <f>IF(D750="No", "-- ", VLOOKUP(A750, [1]!Table9[#All], 35, FALSE))</f>
        <v>Standard OMP BMPs.</v>
      </c>
      <c r="L750" s="12" t="str">
        <f>IF(D750="No", "--", VLOOKUP(A750, [1]!Table9[#All], 28, FALSE))</f>
        <v>IIB</v>
      </c>
      <c r="M750" s="11" t="str">
        <f>IF(D750="No", "Not discussed on USFS. ", _xlfn.CONCAT(A750, " (", VLOOKUP(A750, [1]!Table9[#All], 11, FALSE), "; Habitat description: ", C750, ") - Within 1-mi of a CNDDB/SCE/USFS occurrence record (", VLOOKUP(A750, [1]!Table9[#All], 27, FALSE), "). " ))</f>
        <v xml:space="preserve">Hickman's checkerbloom (FSS; CRPR 1B.3, Blooming Period: May - Jul; Habitat description: chaparral) - Within 1-mi of a CNDDB/SCE/USFS occurrence record (habitat present). </v>
      </c>
      <c r="N750" s="10" t="str">
        <f>IF(D750="No", "-- ", VLOOKUP(A750, [1]!Table9[#All], 29, FALSE))</f>
        <v xml:space="preserve">BE BMP Plant-1(a)(c-d); 
General Measures and Standard OMP BMPs. </v>
      </c>
      <c r="O750" s="10" t="str">
        <f>IF(D750="No", "--", VLOOKUP(A750, [1]!Table9[#All], 30, FALSE))</f>
        <v xml:space="preserve">Pre-Activity Survey (Hickman's checkerbloom): A biological survey is required. 
FSS Plant Avoidance (Hickman's checkerbloom): If Hickman's checkerbloom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50" s="7" t="str">
        <f>IF(D750="No", "Not discussed on USFS. ", IF(VLOOKUP(A750, [1]!Table9[#All], 31, FALSE)="--", "--",  _xlfn.CONCAT(A750, " (", VLOOKUP(A750, [1]!Table9[#All], 11, FALSE), "; Habitat description: ", C750, ") - Within 1-mi of a CNDDB/SCE/USFS occurrence record (", VLOOKUP(A750, [1]!Table9[#All], 31, FALSE), "). " )))</f>
        <v>--</v>
      </c>
      <c r="Q750" s="6" t="str">
        <f>IF(D750="No", "Not discussed on USFS. ", IF(VLOOKUP(A750, [1]!Table9[#All], 31, FALSE)="--", "--",  VLOOKUP(A750, [1]!Table9[#All], 32, FALSE)))</f>
        <v>--</v>
      </c>
      <c r="R750" s="6" t="str">
        <f>IF(D750="No", "Not discussed on USFS. ", IF(VLOOKUP(A750, [1]!Table9[#All], 31, FALSE)="--", "--", VLOOKUP(A750, [1]!Table9[#All], 33, FALSE)))</f>
        <v>--</v>
      </c>
      <c r="S750" s="9" t="s">
        <v>2</v>
      </c>
      <c r="T750" s="8" t="s">
        <v>2</v>
      </c>
      <c r="U750" s="8" t="s">
        <v>2</v>
      </c>
      <c r="V750" s="7" t="s">
        <v>2</v>
      </c>
      <c r="W750" s="6" t="s">
        <v>2</v>
      </c>
      <c r="X750" s="6" t="s">
        <v>2</v>
      </c>
    </row>
    <row r="751" spans="1:24" ht="168" x14ac:dyDescent="0.2">
      <c r="A751" s="20" t="s">
        <v>1623</v>
      </c>
      <c r="B751" s="20" t="str">
        <f>VLOOKUP(A751, [1]!Table9[#All], 2, FALSE)</f>
        <v>Potentilla hickmanii</v>
      </c>
      <c r="C751" s="18" t="str">
        <f>VLOOKUP(A751, [1]!Table9[#All], 13, FALSE)</f>
        <v>vernally wet meadows, open conifer forest</v>
      </c>
      <c r="D751" s="17" t="str">
        <f>IF(ISNUMBER(SEARCH("1",VLOOKUP(A751, [1]!Table9[#All], 4, FALSE))), "Yes", "No")</f>
        <v>Yes</v>
      </c>
      <c r="E751" s="16" t="str">
        <f>VLOOKUP(A751, [1]!Table9[#All], 3, FALSE)</f>
        <v>Plant</v>
      </c>
      <c r="F751" s="15" t="str">
        <f>VLOOKUP(A751, [1]!Table9[#All], 26, FALSE)</f>
        <v>Formula</v>
      </c>
      <c r="G751" s="15" t="str">
        <f>IF(D751="No", "--",VLOOKUP(A751, [1]!Table9[#All], 25, FALSE))</f>
        <v>Work area</v>
      </c>
      <c r="H751" s="14" t="str">
        <f>IF(D751="No", "Not discussed on USFS. ", VLOOKUP(A751, [1]!Table9[#All], 24, FALSE))</f>
        <v>--</v>
      </c>
      <c r="I751" s="14" t="str">
        <f>IF(NOT(ISBLANK(#REF!)),  "Pre-activity Survey Required", "")</f>
        <v>Pre-activity Survey Required</v>
      </c>
      <c r="J751" s="13" t="str">
        <f>IF(D751="No", "Not discussed on USFS. ", _xlfn.CONCAT(A751, " (", VLOOKUP(A751, [1]!Table9[#All], 11, FALSE), "; Habitat description: ", C751, ") - Within 1-mi of a CNDDB/SCE/USFS occurrence record (", VLOOKUP(A751, [1]!Table9[#All], 34, FALSE), "). " ))</f>
        <v xml:space="preserve">Hickman's cinquefoil (FE; SE; CRPR 1B.1, Blooming Period: Apr - Jun; Habitat description: vernally wet meadows, open conifer forest) - Within 1-mi of a CNDDB/SCE/USFS occurrence record (unsuitable habitat). </v>
      </c>
      <c r="K751" s="10" t="str">
        <f>IF(D751="No", "-- ", VLOOKUP(A751, [1]!Table9[#All], 35, FALSE))</f>
        <v xml:space="preserve">RPM Plant 1; 
Standard OMP BMPs. </v>
      </c>
      <c r="L751" s="12" t="str">
        <f>IF(D751="No", "--", VLOOKUP(A751, [1]!Table9[#All], 28, FALSE))</f>
        <v>IIB</v>
      </c>
      <c r="M751" s="11" t="str">
        <f>IF(D751="No", "Not discussed on USFS. ", _xlfn.CONCAT(A751, " (", VLOOKUP(A751, [1]!Table9[#All], 11, FALSE), "; Habitat description: ", C751, ") - Within 1-mi of a CNDDB/SCE/USFS occurrence record (", VLOOKUP(A751, [1]!Table9[#All], 27, FALSE), "). " ))</f>
        <v xml:space="preserve">Hickman's cinquefoil (FE; SE; CRPR 1B.1, Blooming Period: Apr - Jun; Habitat description: vernally wet meadows, open conifer forest) - Within 1-mi of a CNDDB/SCE/USFS occurrence record (habitat present). </v>
      </c>
      <c r="N751" s="10" t="str">
        <f>IF(D751="No", "-- ", VLOOKUP(A751, [1]!Table9[#All], 29, FALSE))</f>
        <v xml:space="preserve">RPM Plant-1-4; 
General Measures and Standard OMP BMPs. </v>
      </c>
      <c r="O751" s="10" t="str">
        <f>IF(D751="No", "--", VLOOKUP(A751, [1]!Table9[#All], 30, FALSE))</f>
        <v xml:space="preserve">Rare Plant Survey and Avoidance (Hickman's cinquefoil): A qualified botanist will conduct a rare plant survey for Hickman's cinquefoil within blooming season, verified by a reference population. All federally-listed plants within 100 feet of the work area will be flagged for avoidance. Coordination with Environmental Services Department will be required if full avoidance cannot be achieved. 
Schedule Limitation (Hickman's cinquefoil): Schedule all work in the year rare plant surveys are conducted. Work can occur only after rare plant surveys occur. If work gets delayed for a subsequent year, contact Environmental Services Department. 
General Measures and Standard OMP BMPs. </v>
      </c>
      <c r="P751" s="7" t="str">
        <f>IF(D751="No", "Not discussed on USFS. ", IF(VLOOKUP(A751, [1]!Table9[#All], 31, FALSE)="--", "--",  _xlfn.CONCAT(A751, " (", VLOOKUP(A751, [1]!Table9[#All], 11, FALSE), "; Habitat description: ", C751, ") - Within 1-mi of a CNDDB/SCE/USFS occurrence record (", VLOOKUP(A751, [1]!Table9[#All], 31, FALSE), "). " )))</f>
        <v>--</v>
      </c>
      <c r="Q751" s="6" t="str">
        <f>IF(D751="No", "Not discussed on USFS. ", IF(VLOOKUP(A751, [1]!Table9[#All], 31, FALSE)="--", "--",  VLOOKUP(A751, [1]!Table9[#All], 32, FALSE)))</f>
        <v>--</v>
      </c>
      <c r="R751" s="6" t="str">
        <f>IF(D751="No", "Not discussed on USFS. ", IF(VLOOKUP(A751, [1]!Table9[#All], 31, FALSE)="--", "--", VLOOKUP(A751, [1]!Table9[#All], 33, FALSE)))</f>
        <v>--</v>
      </c>
      <c r="S751" s="9" t="s">
        <v>2</v>
      </c>
      <c r="T751" s="8" t="s">
        <v>2</v>
      </c>
      <c r="U751" s="8" t="s">
        <v>2</v>
      </c>
      <c r="V751" s="7" t="s">
        <v>2</v>
      </c>
      <c r="W751" s="6" t="s">
        <v>2</v>
      </c>
      <c r="X751" s="6" t="s">
        <v>2</v>
      </c>
    </row>
    <row r="752" spans="1:24" ht="156" x14ac:dyDescent="0.2">
      <c r="A752" s="20" t="s">
        <v>1622</v>
      </c>
      <c r="B752" s="20" t="str">
        <f>VLOOKUP(A752, [1]!Table9[#All], 2, FALSE)</f>
        <v>Allium hickmanii</v>
      </c>
      <c r="C752" s="18" t="str">
        <f>VLOOKUP(A752, [1]!Table9[#All], 13, FALSE)</f>
        <v>grassy, wooded slopes</v>
      </c>
      <c r="D752" s="17" t="str">
        <f>IF(ISNUMBER(SEARCH("1",VLOOKUP(A752, [1]!Table9[#All], 4, FALSE))), "Yes", "No")</f>
        <v>Yes</v>
      </c>
      <c r="E752" s="16" t="str">
        <f>VLOOKUP(A752, [1]!Table9[#All], 3, FALSE)</f>
        <v>Plant</v>
      </c>
      <c r="F752" s="15" t="str">
        <f>VLOOKUP(A752, [1]!Table9[#All], 26, FALSE)</f>
        <v>Formula</v>
      </c>
      <c r="G752" s="15" t="str">
        <f>IF(D752="No", "--",VLOOKUP(A752, [1]!Table9[#All], 25, FALSE))</f>
        <v>Work area</v>
      </c>
      <c r="H752" s="14" t="str">
        <f>IF(D752="No", "Not discussed on USFS. ", VLOOKUP(A752, [1]!Table9[#All], 24, FALSE))</f>
        <v>--</v>
      </c>
      <c r="I752" s="14" t="str">
        <f>IF(NOT(ISBLANK(#REF!)),  "Pre-activity Survey Required", "")</f>
        <v>Pre-activity Survey Required</v>
      </c>
      <c r="J752" s="13" t="str">
        <f>IF(D752="No", "Not discussed on USFS. ", _xlfn.CONCAT(A752, " (", VLOOKUP(A752, [1]!Table9[#All], 11, FALSE), "; Habitat description: ", C752, ") - Within 1-mi of a CNDDB/SCE/USFS occurrence record (", VLOOKUP(A752, [1]!Table9[#All], 34, FALSE), "). " ))</f>
        <v xml:space="preserve">Hickman's onion (FSS; BLM:S; CRPR 1B.2, Blooming Period: Mar - May; Habitat description: grassy, wooded slopes) - Within 1-mi of a CNDDB/SCE/USFS occurrence record (unsuitable habitat). </v>
      </c>
      <c r="K752" s="10" t="str">
        <f>IF(D752="No", "-- ", VLOOKUP(A752, [1]!Table9[#All], 35, FALSE))</f>
        <v>Standard OMP BMPs.</v>
      </c>
      <c r="L752" s="12" t="str">
        <f>IF(D752="No", "--", VLOOKUP(A752, [1]!Table9[#All], 28, FALSE))</f>
        <v>IIB</v>
      </c>
      <c r="M752" s="11" t="str">
        <f>IF(D752="No", "Not discussed on USFS. ", _xlfn.CONCAT(A752, " (", VLOOKUP(A752, [1]!Table9[#All], 11, FALSE), "; Habitat description: ", C752, ") - Within 1-mi of a CNDDB/SCE/USFS occurrence record (", VLOOKUP(A752, [1]!Table9[#All], 27, FALSE), "). " ))</f>
        <v xml:space="preserve">Hickman's onion (FSS; BLM:S; CRPR 1B.2, Blooming Period: Mar - May; Habitat description: grassy, wooded slopes) - Within 1-mi of a CNDDB/SCE/USFS occurrence record (habitat present). </v>
      </c>
      <c r="N752" s="10" t="str">
        <f>IF(D752="No", "-- ", VLOOKUP(A752, [1]!Table9[#All], 29, FALSE))</f>
        <v xml:space="preserve">BE BMP Plant-1(a)(c-d); 
General Measures and Standard OMP BMPs. </v>
      </c>
      <c r="O752" s="10" t="str">
        <f>IF(D752="No", "--", VLOOKUP(A752, [1]!Table9[#All], 30, FALSE))</f>
        <v xml:space="preserve">Pre-Activity Survey (Hickman's onion): A biological survey is required. 
FSS Plant Avoidance (Hickman's onion): If Hickman's onion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52" s="7" t="str">
        <f>IF(D752="No", "Not discussed on USFS. ", IF(VLOOKUP(A752, [1]!Table9[#All], 31, FALSE)="--", "--",  _xlfn.CONCAT(A752, " (", VLOOKUP(A752, [1]!Table9[#All], 11, FALSE), "; Habitat description: ", C752, ") - Within 1-mi of a CNDDB/SCE/USFS occurrence record (", VLOOKUP(A752, [1]!Table9[#All], 31, FALSE), "). " )))</f>
        <v>--</v>
      </c>
      <c r="Q752" s="6" t="str">
        <f>IF(D752="No", "Not discussed on USFS. ", IF(VLOOKUP(A752, [1]!Table9[#All], 31, FALSE)="--", "--",  VLOOKUP(A752, [1]!Table9[#All], 32, FALSE)))</f>
        <v>--</v>
      </c>
      <c r="R752" s="6" t="str">
        <f>IF(D752="No", "Not discussed on USFS. ", IF(VLOOKUP(A752, [1]!Table9[#All], 31, FALSE)="--", "--", VLOOKUP(A752, [1]!Table9[#All], 33, FALSE)))</f>
        <v>--</v>
      </c>
      <c r="S752" s="9" t="s">
        <v>2</v>
      </c>
      <c r="T752" s="8" t="s">
        <v>2</v>
      </c>
      <c r="U752" s="8" t="s">
        <v>2</v>
      </c>
      <c r="V752" s="7" t="s">
        <v>2</v>
      </c>
      <c r="W752" s="6" t="s">
        <v>2</v>
      </c>
      <c r="X752" s="6" t="s">
        <v>2</v>
      </c>
    </row>
    <row r="753" spans="1:24" ht="80" x14ac:dyDescent="0.2">
      <c r="A753" s="20" t="s">
        <v>1621</v>
      </c>
      <c r="B753" s="20" t="str">
        <f>VLOOKUP(A753, [1]!Table9[#All], 2, FALSE)</f>
        <v>Trichostema austromontanum ssp. compactum</v>
      </c>
      <c r="C753" s="18" t="str">
        <f>VLOOKUP(A753, [1]!Table9[#All], 13, FALSE)</f>
        <v>montane vernal pools</v>
      </c>
      <c r="D753" s="17" t="str">
        <f>IF(ISNUMBER(SEARCH("1",VLOOKUP(A753, [1]!Table9[#All], 4, FALSE))), "Yes", "No")</f>
        <v>No</v>
      </c>
      <c r="E753" s="16" t="str">
        <f>VLOOKUP(A753, [1]!Table9[#All], 3, FALSE)</f>
        <v>Plant</v>
      </c>
      <c r="F753" s="15" t="str">
        <f>VLOOKUP(A753, [1]!Table9[#All], 26, FALSE)</f>
        <v>Formula</v>
      </c>
      <c r="G753" s="15" t="str">
        <f>IF(D753="No", "--",VLOOKUP(A753, [1]!Table9[#All], 25, FALSE))</f>
        <v>--</v>
      </c>
      <c r="H753" s="14" t="str">
        <f>IF(D753="No", "Not discussed on USFS. ", VLOOKUP(A753, [1]!Table9[#All], 24, FALSE))</f>
        <v xml:space="preserve">Not discussed on USFS. </v>
      </c>
      <c r="I753" s="14" t="str">
        <f>IF(NOT(ISBLANK(#REF!)),  "Pre-activity Survey Required", "")</f>
        <v>Pre-activity Survey Required</v>
      </c>
      <c r="J753" s="13" t="str">
        <f>IF(D753="No", "Not discussed on USFS. ", _xlfn.CONCAT(A753, " (", VLOOKUP(A753, [1]!Table9[#All], 11, FALSE), "; Habitat description: ", C753, ") - Within 1-mi of a CNDDB/SCE/USFS occurrence record (", VLOOKUP(A753, [1]!Table9[#All], 34, FALSE), "). " ))</f>
        <v xml:space="preserve">Not discussed on USFS. </v>
      </c>
      <c r="K753" s="10" t="str">
        <f>IF(D753="No", "-- ", VLOOKUP(A753, [1]!Table9[#All], 35, FALSE))</f>
        <v xml:space="preserve">-- </v>
      </c>
      <c r="L753" s="12" t="str">
        <f>IF(D753="No", "--", VLOOKUP(A753, [1]!Table9[#All], 28, FALSE))</f>
        <v>--</v>
      </c>
      <c r="M753" s="11" t="str">
        <f>IF(D753="No", "Not discussed on USFS. ", _xlfn.CONCAT(A753, " (", VLOOKUP(A753, [1]!Table9[#All], 11, FALSE), "; Habitat description: ", C753, ") - Within 1-mi of a CNDDB/SCE/USFS occurrence record (", VLOOKUP(A753, [1]!Table9[#All], 27, FALSE), "). " ))</f>
        <v xml:space="preserve">Not discussed on USFS. </v>
      </c>
      <c r="N753" s="10" t="str">
        <f>IF(D753="No", "-- ", VLOOKUP(A753, [1]!Table9[#All], 29, FALSE))</f>
        <v xml:space="preserve">-- </v>
      </c>
      <c r="O753" s="10" t="str">
        <f>IF(D753="No", "--", VLOOKUP(A753, [1]!Table9[#All], 30, FALSE))</f>
        <v>--</v>
      </c>
      <c r="P753" s="7" t="str">
        <f>IF(D753="No", "Not discussed on USFS. ", IF(VLOOKUP(A753, [1]!Table9[#All], 31, FALSE)="--", "--",  _xlfn.CONCAT(A753, " (", VLOOKUP(A753, [1]!Table9[#All], 11, FALSE), "; Habitat description: ", C753, ") - Within 1-mi of a CNDDB/SCE/USFS occurrence record (", VLOOKUP(A753, [1]!Table9[#All], 31, FALSE), "). " )))</f>
        <v xml:space="preserve">Not discussed on USFS. </v>
      </c>
      <c r="Q753" s="6" t="str">
        <f>IF(D753="No", "Not discussed on USFS. ", IF(VLOOKUP(A753, [1]!Table9[#All], 31, FALSE)="--", "--",  VLOOKUP(A753, [1]!Table9[#All], 32, FALSE)))</f>
        <v xml:space="preserve">Not discussed on USFS. </v>
      </c>
      <c r="R753" s="6" t="str">
        <f>IF(D753="No", "Not discussed on USFS. ", IF(VLOOKUP(A753, [1]!Table9[#All], 31, FALSE)="--", "--", VLOOKUP(A753, [1]!Table9[#All], 33, FALSE)))</f>
        <v xml:space="preserve">Not discussed on USFS. </v>
      </c>
      <c r="S753" s="9" t="s">
        <v>2</v>
      </c>
      <c r="T753" s="8" t="s">
        <v>2</v>
      </c>
      <c r="U753" s="8" t="s">
        <v>2</v>
      </c>
      <c r="V753" s="7" t="s">
        <v>2</v>
      </c>
      <c r="W753" s="6" t="s">
        <v>2</v>
      </c>
      <c r="X753" s="6" t="s">
        <v>2</v>
      </c>
    </row>
    <row r="754" spans="1:24" ht="156" x14ac:dyDescent="0.2">
      <c r="A754" s="20" t="s">
        <v>1620</v>
      </c>
      <c r="B754" s="20" t="str">
        <f>VLOOKUP(A754, [1]!Table9[#All], 2, FALSE)</f>
        <v>Boechera evadens</v>
      </c>
      <c r="C754" s="18" t="str">
        <f>VLOOKUP(A754, [1]!Table9[#All], 13, FALSE)</f>
        <v>rock outcrops</v>
      </c>
      <c r="D754" s="17" t="str">
        <f>IF(ISNUMBER(SEARCH("1",VLOOKUP(A754, [1]!Table9[#All], 4, FALSE))), "Yes", "No")</f>
        <v>Yes</v>
      </c>
      <c r="E754" s="16" t="str">
        <f>VLOOKUP(A754, [1]!Table9[#All], 3, FALSE)</f>
        <v>Plant</v>
      </c>
      <c r="F754" s="15" t="str">
        <f>VLOOKUP(A754, [1]!Table9[#All], 26, FALSE)</f>
        <v>Formula</v>
      </c>
      <c r="G754" s="15" t="str">
        <f>IF(D754="No", "--",VLOOKUP(A754, [1]!Table9[#All], 25, FALSE))</f>
        <v>Work area</v>
      </c>
      <c r="H754" s="14" t="str">
        <f>IF(D754="No", "Not discussed on USFS. ", VLOOKUP(A754, [1]!Table9[#All], 24, FALSE))</f>
        <v>--</v>
      </c>
      <c r="I754" s="14" t="str">
        <f>IF(NOT(ISBLANK(#REF!)),  "Pre-activity Survey Required", "")</f>
        <v>Pre-activity Survey Required</v>
      </c>
      <c r="J754" s="13" t="str">
        <f>IF(D754="No", "Not discussed on USFS. ", _xlfn.CONCAT(A754, " (", VLOOKUP(A754, [1]!Table9[#All], 11, FALSE), "; Habitat description: ", C754, ") - Within 1-mi of a CNDDB/SCE/USFS occurrence record (", VLOOKUP(A754, [1]!Table9[#All], 34, FALSE), "). " ))</f>
        <v xml:space="preserve">hidden rockcress (FSS; CRPR 1B.3, Blooming Period: Jun - Jun; Habitat description: rock outcrops) - Within 1-mi of a CNDDB/SCE/USFS occurrence record (unsuitable habitat). </v>
      </c>
      <c r="K754" s="10" t="str">
        <f>IF(D754="No", "-- ", VLOOKUP(A754, [1]!Table9[#All], 35, FALSE))</f>
        <v>Standard OMP BMPs.</v>
      </c>
      <c r="L754" s="12" t="str">
        <f>IF(D754="No", "--", VLOOKUP(A754, [1]!Table9[#All], 28, FALSE))</f>
        <v>IIB</v>
      </c>
      <c r="M754" s="11" t="str">
        <f>IF(D754="No", "Not discussed on USFS. ", _xlfn.CONCAT(A754, " (", VLOOKUP(A754, [1]!Table9[#All], 11, FALSE), "; Habitat description: ", C754, ") - Within 1-mi of a CNDDB/SCE/USFS occurrence record (", VLOOKUP(A754, [1]!Table9[#All], 27, FALSE), "). " ))</f>
        <v xml:space="preserve">hidden rockcress (FSS; CRPR 1B.3, Blooming Period: Jun - Jun; Habitat description: rock outcrops) - Within 1-mi of a CNDDB/SCE/USFS occurrence record (habitat present). </v>
      </c>
      <c r="N754" s="10" t="str">
        <f>IF(D754="No", "-- ", VLOOKUP(A754, [1]!Table9[#All], 29, FALSE))</f>
        <v xml:space="preserve">BE BMP Plant-1(a)(c-d); 
General Measures and Standard OMP BMPs. </v>
      </c>
      <c r="O754" s="10" t="str">
        <f>IF(D754="No", "--", VLOOKUP(A754, [1]!Table9[#All], 30, FALSE))</f>
        <v xml:space="preserve">Pre-Activity Survey (hidden rockcress): A biological survey is required. 
FSS Plant Avoidance (hidden rockcress): If hidden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54" s="7" t="str">
        <f>IF(D754="No", "Not discussed on USFS. ", IF(VLOOKUP(A754, [1]!Table9[#All], 31, FALSE)="--", "--",  _xlfn.CONCAT(A754, " (", VLOOKUP(A754, [1]!Table9[#All], 11, FALSE), "; Habitat description: ", C754, ") - Within 1-mi of a CNDDB/SCE/USFS occurrence record (", VLOOKUP(A754, [1]!Table9[#All], 31, FALSE), "). " )))</f>
        <v>--</v>
      </c>
      <c r="Q754" s="6" t="str">
        <f>IF(D754="No", "Not discussed on USFS. ", IF(VLOOKUP(A754, [1]!Table9[#All], 31, FALSE)="--", "--",  VLOOKUP(A754, [1]!Table9[#All], 32, FALSE)))</f>
        <v>--</v>
      </c>
      <c r="R754" s="6" t="str">
        <f>IF(D754="No", "Not discussed on USFS. ", IF(VLOOKUP(A754, [1]!Table9[#All], 31, FALSE)="--", "--", VLOOKUP(A754, [1]!Table9[#All], 33, FALSE)))</f>
        <v>--</v>
      </c>
      <c r="S754" s="9" t="s">
        <v>2</v>
      </c>
      <c r="T754" s="8" t="s">
        <v>2</v>
      </c>
      <c r="U754" s="8" t="s">
        <v>2</v>
      </c>
      <c r="V754" s="7" t="s">
        <v>2</v>
      </c>
      <c r="W754" s="6" t="s">
        <v>2</v>
      </c>
      <c r="X754" s="6" t="s">
        <v>2</v>
      </c>
    </row>
    <row r="755" spans="1:24" ht="156" x14ac:dyDescent="0.2">
      <c r="A755" s="20" t="s">
        <v>1619</v>
      </c>
      <c r="B755" s="20" t="str">
        <f>VLOOKUP(A755, [1]!Table9[#All], 2, FALSE)</f>
        <v>Berberis higginsiae</v>
      </c>
      <c r="C755" s="18" t="str">
        <f>VLOOKUP(A755, [1]!Table9[#All], 13, FALSE)</f>
        <v>rocky slopes, pinyon/juniper woodland, chaparral</v>
      </c>
      <c r="D755" s="17" t="str">
        <f>IF(ISNUMBER(SEARCH("1",VLOOKUP(A755, [1]!Table9[#All], 4, FALSE))), "Yes", "No")</f>
        <v>Yes</v>
      </c>
      <c r="E755" s="16" t="str">
        <f>VLOOKUP(A755, [1]!Table9[#All], 3, FALSE)</f>
        <v>Plant</v>
      </c>
      <c r="F755" s="15" t="str">
        <f>VLOOKUP(A755, [1]!Table9[#All], 26, FALSE)</f>
        <v>Formula</v>
      </c>
      <c r="G755" s="15" t="str">
        <f>IF(D755="No", "--",VLOOKUP(A755, [1]!Table9[#All], 25, FALSE))</f>
        <v>Work area</v>
      </c>
      <c r="H755" s="14" t="str">
        <f>IF(D755="No", "Not discussed on USFS. ", VLOOKUP(A755, [1]!Table9[#All], 24, FALSE))</f>
        <v xml:space="preserve">Only discussed in INF, if reviewing INF apply same RPM's and language as other CRPR 1/2 plant receive. </v>
      </c>
      <c r="I755" s="14" t="str">
        <f>IF(NOT(ISBLANK(#REF!)),  "Pre-activity Survey Required", "")</f>
        <v>Pre-activity Survey Required</v>
      </c>
      <c r="J755" s="13" t="str">
        <f>IF(D755="No", "Not discussed on USFS. ", _xlfn.CONCAT(A755, " (", VLOOKUP(A755, [1]!Table9[#All], 11, FALSE), "; Habitat description: ", C755, ") - Within 1-mi of a CNDDB/SCE/USFS occurrence record (", VLOOKUP(A755, [1]!Table9[#All], 34, FALSE), "). " ))</f>
        <v xml:space="preserve">Higgin's barberry (INF:SCC; CRPR 3.2, Blooming Period: Mar - Apr; Habitat description: rocky slopes, pinyon/juniper woodland, chaparral) - Within 1-mi of a CNDDB/SCE/USFS occurrence record (unsuitable habitat). </v>
      </c>
      <c r="K755" s="10" t="str">
        <f>IF(D755="No", "-- ", VLOOKUP(A755, [1]!Table9[#All], 35, FALSE))</f>
        <v>Standard OMP BMPs.</v>
      </c>
      <c r="L755" s="12" t="str">
        <f>IF(D755="No", "--", VLOOKUP(A755, [1]!Table9[#All], 28, FALSE))</f>
        <v>IIB</v>
      </c>
      <c r="M755" s="11" t="str">
        <f>IF(D755="No", "Not discussed on USFS. ", _xlfn.CONCAT(A755, " (", VLOOKUP(A755, [1]!Table9[#All], 11, FALSE), "; Habitat description: ", C755, ") - Within 1-mi of a CNDDB/SCE/USFS occurrence record (", VLOOKUP(A755, [1]!Table9[#All], 27, FALSE), "). " ))</f>
        <v xml:space="preserve">Higgin's barberry (INF:SCC; CRPR 3.2, Blooming Period: Mar - Apr; Habitat description: rocky slopes, pinyon/juniper woodland, chaparral) - Within 1-mi of a CNDDB/SCE/USFS occurrence record (habitat present). </v>
      </c>
      <c r="N755" s="10" t="str">
        <f>IF(D755="No", "-- ", VLOOKUP(A755, [1]!Table9[#All], 29, FALSE))</f>
        <v xml:space="preserve">BE BMP Plant-1(a)(c-d); 
General Measures and Standard OMP BMPs. </v>
      </c>
      <c r="O755" s="10" t="str">
        <f>IF(D755="No", "--", VLOOKUP(A755, [1]!Table9[#All], 30, FALSE))</f>
        <v xml:space="preserve">Pre-Activity Survey (Higgin's barberry): A biological survey is required. 
FSS Plant Avoidance (Higgin's barberry): If Higgin's barberry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55" s="7" t="str">
        <f>IF(D755="No", "Not discussed on USFS. ", IF(VLOOKUP(A755, [1]!Table9[#All], 31, FALSE)="--", "--",  _xlfn.CONCAT(A755, " (", VLOOKUP(A755, [1]!Table9[#All], 11, FALSE), "; Habitat description: ", C755, ") - Within 1-mi of a CNDDB/SCE/USFS occurrence record (", VLOOKUP(A755, [1]!Table9[#All], 31, FALSE), "). " )))</f>
        <v>--</v>
      </c>
      <c r="Q755" s="6" t="str">
        <f>IF(D755="No", "Not discussed on USFS. ", IF(VLOOKUP(A755, [1]!Table9[#All], 31, FALSE)="--", "--",  VLOOKUP(A755, [1]!Table9[#All], 32, FALSE)))</f>
        <v>--</v>
      </c>
      <c r="R755" s="6" t="str">
        <f>IF(D755="No", "Not discussed on USFS. ", IF(VLOOKUP(A755, [1]!Table9[#All], 31, FALSE)="--", "--", VLOOKUP(A755, [1]!Table9[#All], 33, FALSE)))</f>
        <v>--</v>
      </c>
      <c r="S755" s="9" t="s">
        <v>2</v>
      </c>
      <c r="T755" s="8" t="s">
        <v>2</v>
      </c>
      <c r="U755" s="8" t="s">
        <v>2</v>
      </c>
      <c r="V755" s="7" t="s">
        <v>2</v>
      </c>
      <c r="W755" s="6" t="s">
        <v>2</v>
      </c>
      <c r="X755" s="6" t="s">
        <v>2</v>
      </c>
    </row>
    <row r="756" spans="1:24" ht="64" x14ac:dyDescent="0.2">
      <c r="A756" s="20" t="s">
        <v>1618</v>
      </c>
      <c r="B756" s="20" t="str">
        <f>VLOOKUP(A756, [1]!Table9[#All], 2, FALSE)</f>
        <v>Cleomella hillmanii var. hillmanii</v>
      </c>
      <c r="C756" s="18" t="str">
        <f>VLOOKUP(A756, [1]!Table9[#All], 13, FALSE)</f>
        <v>meadows and flats</v>
      </c>
      <c r="D756" s="17" t="str">
        <f>IF(ISNUMBER(SEARCH("1",VLOOKUP(A756, [1]!Table9[#All], 4, FALSE))), "Yes", "No")</f>
        <v>No</v>
      </c>
      <c r="E756" s="16" t="str">
        <f>VLOOKUP(A756, [1]!Table9[#All], 3, FALSE)</f>
        <v>Plant</v>
      </c>
      <c r="F756" s="15" t="str">
        <f>VLOOKUP(A756, [1]!Table9[#All], 26, FALSE)</f>
        <v>Formula</v>
      </c>
      <c r="G756" s="15" t="str">
        <f>IF(D756="No", "--",VLOOKUP(A756, [1]!Table9[#All], 25, FALSE))</f>
        <v>--</v>
      </c>
      <c r="H756" s="14" t="str">
        <f>IF(D756="No", "Not discussed on USFS. ", VLOOKUP(A756, [1]!Table9[#All], 24, FALSE))</f>
        <v xml:space="preserve">Not discussed on USFS. </v>
      </c>
      <c r="I756" s="14" t="str">
        <f>IF(NOT(ISBLANK(#REF!)),  "Pre-activity Survey Required", "")</f>
        <v>Pre-activity Survey Required</v>
      </c>
      <c r="J756" s="13" t="str">
        <f>IF(D756="No", "Not discussed on USFS. ", _xlfn.CONCAT(A756, " (", VLOOKUP(A756, [1]!Table9[#All], 11, FALSE), "; Habitat description: ", C756, ") - Within 1-mi of a CNDDB/SCE/USFS occurrence record (", VLOOKUP(A756, [1]!Table9[#All], 34, FALSE), "). " ))</f>
        <v xml:space="preserve">Not discussed on USFS. </v>
      </c>
      <c r="K756" s="10" t="str">
        <f>IF(D756="No", "-- ", VLOOKUP(A756, [1]!Table9[#All], 35, FALSE))</f>
        <v xml:space="preserve">-- </v>
      </c>
      <c r="L756" s="12" t="str">
        <f>IF(D756="No", "--", VLOOKUP(A756, [1]!Table9[#All], 28, FALSE))</f>
        <v>--</v>
      </c>
      <c r="M756" s="11" t="str">
        <f>IF(D756="No", "Not discussed on USFS. ", _xlfn.CONCAT(A756, " (", VLOOKUP(A756, [1]!Table9[#All], 11, FALSE), "; Habitat description: ", C756, ") - Within 1-mi of a CNDDB/SCE/USFS occurrence record (", VLOOKUP(A756, [1]!Table9[#All], 27, FALSE), "). " ))</f>
        <v xml:space="preserve">Not discussed on USFS. </v>
      </c>
      <c r="N756" s="10" t="str">
        <f>IF(D756="No", "-- ", VLOOKUP(A756, [1]!Table9[#All], 29, FALSE))</f>
        <v xml:space="preserve">-- </v>
      </c>
      <c r="O756" s="10" t="str">
        <f>IF(D756="No", "--", VLOOKUP(A756, [1]!Table9[#All], 30, FALSE))</f>
        <v>--</v>
      </c>
      <c r="P756" s="7" t="str">
        <f>IF(D756="No", "Not discussed on USFS. ", IF(VLOOKUP(A756, [1]!Table9[#All], 31, FALSE)="--", "--",  _xlfn.CONCAT(A756, " (", VLOOKUP(A756, [1]!Table9[#All], 11, FALSE), "; Habitat description: ", C756, ") - Within 1-mi of a CNDDB/SCE/USFS occurrence record (", VLOOKUP(A756, [1]!Table9[#All], 31, FALSE), "). " )))</f>
        <v xml:space="preserve">Not discussed on USFS. </v>
      </c>
      <c r="Q756" s="6" t="str">
        <f>IF(D756="No", "Not discussed on USFS. ", IF(VLOOKUP(A756, [1]!Table9[#All], 31, FALSE)="--", "--",  VLOOKUP(A756, [1]!Table9[#All], 32, FALSE)))</f>
        <v xml:space="preserve">Not discussed on USFS. </v>
      </c>
      <c r="R756" s="6" t="str">
        <f>IF(D756="No", "Not discussed on USFS. ", IF(VLOOKUP(A756, [1]!Table9[#All], 31, FALSE)="--", "--", VLOOKUP(A756, [1]!Table9[#All], 33, FALSE)))</f>
        <v xml:space="preserve">Not discussed on USFS. </v>
      </c>
      <c r="S756" s="9" t="s">
        <v>2</v>
      </c>
      <c r="T756" s="8" t="s">
        <v>2</v>
      </c>
      <c r="U756" s="8" t="s">
        <v>2</v>
      </c>
      <c r="V756" s="7" t="s">
        <v>2</v>
      </c>
      <c r="W756" s="6" t="s">
        <v>2</v>
      </c>
      <c r="X756" s="6" t="s">
        <v>2</v>
      </c>
    </row>
    <row r="757" spans="1:24" ht="64" x14ac:dyDescent="0.2">
      <c r="A757" s="20" t="s">
        <v>1617</v>
      </c>
      <c r="B757" s="20" t="str">
        <f>VLOOKUP(A757, [1]!Table9[#All], 2, FALSE)</f>
        <v>Atriplex argentea var. hillmanii</v>
      </c>
      <c r="C757" s="18" t="str">
        <f>VLOOKUP(A757, [1]!Table9[#All], 13, FALSE)</f>
        <v>saline or clay valley bottoms</v>
      </c>
      <c r="D757" s="17" t="str">
        <f>IF(ISNUMBER(SEARCH("1",VLOOKUP(A757, [1]!Table9[#All], 4, FALSE))), "Yes", "No")</f>
        <v>No</v>
      </c>
      <c r="E757" s="16" t="str">
        <f>VLOOKUP(A757, [1]!Table9[#All], 3, FALSE)</f>
        <v>Plant</v>
      </c>
      <c r="F757" s="15" t="str">
        <f>VLOOKUP(A757, [1]!Table9[#All], 26, FALSE)</f>
        <v>Formula</v>
      </c>
      <c r="G757" s="15" t="str">
        <f>IF(D757="No", "--",VLOOKUP(A757, [1]!Table9[#All], 25, FALSE))</f>
        <v>--</v>
      </c>
      <c r="H757" s="14" t="str">
        <f>IF(D757="No", "Not discussed on USFS. ", VLOOKUP(A757, [1]!Table9[#All], 24, FALSE))</f>
        <v xml:space="preserve">Not discussed on USFS. </v>
      </c>
      <c r="I757" s="14" t="str">
        <f>IF(NOT(ISBLANK(#REF!)),  "Pre-activity Survey Required", "")</f>
        <v>Pre-activity Survey Required</v>
      </c>
      <c r="J757" s="13" t="str">
        <f>IF(D757="No", "Not discussed on USFS. ", _xlfn.CONCAT(A757, " (", VLOOKUP(A757, [1]!Table9[#All], 11, FALSE), "; Habitat description: ", C757, ") - Within 1-mi of a CNDDB/SCE/USFS occurrence record (", VLOOKUP(A757, [1]!Table9[#All], 34, FALSE), "). " ))</f>
        <v xml:space="preserve">Not discussed on USFS. </v>
      </c>
      <c r="K757" s="10" t="str">
        <f>IF(D757="No", "-- ", VLOOKUP(A757, [1]!Table9[#All], 35, FALSE))</f>
        <v xml:space="preserve">-- </v>
      </c>
      <c r="L757" s="12" t="str">
        <f>IF(D757="No", "--", VLOOKUP(A757, [1]!Table9[#All], 28, FALSE))</f>
        <v>--</v>
      </c>
      <c r="M757" s="11" t="str">
        <f>IF(D757="No", "Not discussed on USFS. ", _xlfn.CONCAT(A757, " (", VLOOKUP(A757, [1]!Table9[#All], 11, FALSE), "; Habitat description: ", C757, ") - Within 1-mi of a CNDDB/SCE/USFS occurrence record (", VLOOKUP(A757, [1]!Table9[#All], 27, FALSE), "). " ))</f>
        <v xml:space="preserve">Not discussed on USFS. </v>
      </c>
      <c r="N757" s="10" t="str">
        <f>IF(D757="No", "-- ", VLOOKUP(A757, [1]!Table9[#All], 29, FALSE))</f>
        <v xml:space="preserve">-- </v>
      </c>
      <c r="O757" s="10" t="str">
        <f>IF(D757="No", "--", VLOOKUP(A757, [1]!Table9[#All], 30, FALSE))</f>
        <v>--</v>
      </c>
      <c r="P757" s="7" t="str">
        <f>IF(D757="No", "Not discussed on USFS. ", IF(VLOOKUP(A757, [1]!Table9[#All], 31, FALSE)="--", "--",  _xlfn.CONCAT(A757, " (", VLOOKUP(A757, [1]!Table9[#All], 11, FALSE), "; Habitat description: ", C757, ") - Within 1-mi of a CNDDB/SCE/USFS occurrence record (", VLOOKUP(A757, [1]!Table9[#All], 31, FALSE), "). " )))</f>
        <v xml:space="preserve">Not discussed on USFS. </v>
      </c>
      <c r="Q757" s="6" t="str">
        <f>IF(D757="No", "Not discussed on USFS. ", IF(VLOOKUP(A757, [1]!Table9[#All], 31, FALSE)="--", "--",  VLOOKUP(A757, [1]!Table9[#All], 32, FALSE)))</f>
        <v xml:space="preserve">Not discussed on USFS. </v>
      </c>
      <c r="R757" s="6" t="str">
        <f>IF(D757="No", "Not discussed on USFS. ", IF(VLOOKUP(A757, [1]!Table9[#All], 31, FALSE)="--", "--", VLOOKUP(A757, [1]!Table9[#All], 33, FALSE)))</f>
        <v xml:space="preserve">Not discussed on USFS. </v>
      </c>
      <c r="S757" s="9" t="s">
        <v>2</v>
      </c>
      <c r="T757" s="8" t="s">
        <v>2</v>
      </c>
      <c r="U757" s="8" t="s">
        <v>2</v>
      </c>
      <c r="V757" s="7" t="s">
        <v>2</v>
      </c>
      <c r="W757" s="6" t="s">
        <v>2</v>
      </c>
      <c r="X757" s="6" t="s">
        <v>2</v>
      </c>
    </row>
    <row r="758" spans="1:24" ht="48" x14ac:dyDescent="0.2">
      <c r="A758" s="20" t="s">
        <v>1616</v>
      </c>
      <c r="B758" s="20" t="str">
        <f>VLOOKUP(A758, [1]!Table9[#All], 2, FALSE)</f>
        <v>Fritillaria biflora var. ineziana</v>
      </c>
      <c r="C758" s="18" t="str">
        <f>VLOOKUP(A758, [1]!Table9[#All], 13, FALSE)</f>
        <v>valley grassland, foothill woodland</v>
      </c>
      <c r="D758" s="17" t="str">
        <f>IF(ISNUMBER(SEARCH("1",VLOOKUP(A758, [1]!Table9[#All], 4, FALSE))), "Yes", "No")</f>
        <v>No</v>
      </c>
      <c r="E758" s="16" t="str">
        <f>VLOOKUP(A758, [1]!Table9[#All], 3, FALSE)</f>
        <v>Plant</v>
      </c>
      <c r="F758" s="15" t="str">
        <f>VLOOKUP(A758, [1]!Table9[#All], 26, FALSE)</f>
        <v>Formula</v>
      </c>
      <c r="G758" s="15" t="str">
        <f>IF(D758="No", "--",VLOOKUP(A758, [1]!Table9[#All], 25, FALSE))</f>
        <v>--</v>
      </c>
      <c r="H758" s="14" t="str">
        <f>IF(D758="No", "Not discussed on USFS. ", VLOOKUP(A758, [1]!Table9[#All], 24, FALSE))</f>
        <v xml:space="preserve">Not discussed on USFS. </v>
      </c>
      <c r="I758" s="14" t="str">
        <f>IF(NOT(ISBLANK(#REF!)),  "Pre-activity Survey Required", "")</f>
        <v>Pre-activity Survey Required</v>
      </c>
      <c r="J758" s="13" t="str">
        <f>IF(D758="No", "Not discussed on USFS. ", _xlfn.CONCAT(A758, " (", VLOOKUP(A758, [1]!Table9[#All], 11, FALSE), "; Habitat description: ", C758, ") - Within 1-mi of a CNDDB/SCE/USFS occurrence record (", VLOOKUP(A758, [1]!Table9[#All], 34, FALSE), "). " ))</f>
        <v xml:space="preserve">Not discussed on USFS. </v>
      </c>
      <c r="K758" s="10" t="str">
        <f>IF(D758="No", "-- ", VLOOKUP(A758, [1]!Table9[#All], 35, FALSE))</f>
        <v xml:space="preserve">-- </v>
      </c>
      <c r="L758" s="12" t="str">
        <f>IF(D758="No", "--", VLOOKUP(A758, [1]!Table9[#All], 28, FALSE))</f>
        <v>--</v>
      </c>
      <c r="M758" s="11" t="str">
        <f>IF(D758="No", "Not discussed on USFS. ", _xlfn.CONCAT(A758, " (", VLOOKUP(A758, [1]!Table9[#All], 11, FALSE), "; Habitat description: ", C758, ") - Within 1-mi of a CNDDB/SCE/USFS occurrence record (", VLOOKUP(A758, [1]!Table9[#All], 27, FALSE), "). " ))</f>
        <v xml:space="preserve">Not discussed on USFS. </v>
      </c>
      <c r="N758" s="10" t="str">
        <f>IF(D758="No", "-- ", VLOOKUP(A758, [1]!Table9[#All], 29, FALSE))</f>
        <v xml:space="preserve">-- </v>
      </c>
      <c r="O758" s="10" t="str">
        <f>IF(D758="No", "--", VLOOKUP(A758, [1]!Table9[#All], 30, FALSE))</f>
        <v>--</v>
      </c>
      <c r="P758" s="7" t="str">
        <f>IF(D758="No", "Not discussed on USFS. ", IF(VLOOKUP(A758, [1]!Table9[#All], 31, FALSE)="--", "--",  _xlfn.CONCAT(A758, " (", VLOOKUP(A758, [1]!Table9[#All], 11, FALSE), "; Habitat description: ", C758, ") - Within 1-mi of a CNDDB/SCE/USFS occurrence record (", VLOOKUP(A758, [1]!Table9[#All], 31, FALSE), "). " )))</f>
        <v xml:space="preserve">Not discussed on USFS. </v>
      </c>
      <c r="Q758" s="6" t="str">
        <f>IF(D758="No", "Not discussed on USFS. ", IF(VLOOKUP(A758, [1]!Table9[#All], 31, FALSE)="--", "--",  VLOOKUP(A758, [1]!Table9[#All], 32, FALSE)))</f>
        <v xml:space="preserve">Not discussed on USFS. </v>
      </c>
      <c r="R758" s="6" t="str">
        <f>IF(D758="No", "Not discussed on USFS. ", IF(VLOOKUP(A758, [1]!Table9[#All], 31, FALSE)="--", "--", VLOOKUP(A758, [1]!Table9[#All], 33, FALSE)))</f>
        <v xml:space="preserve">Not discussed on USFS. </v>
      </c>
      <c r="S758" s="9" t="s">
        <v>2</v>
      </c>
      <c r="T758" s="8" t="s">
        <v>2</v>
      </c>
      <c r="U758" s="8" t="s">
        <v>2</v>
      </c>
      <c r="V758" s="7" t="s">
        <v>2</v>
      </c>
      <c r="W758" s="6" t="s">
        <v>2</v>
      </c>
      <c r="X758" s="6" t="s">
        <v>2</v>
      </c>
    </row>
    <row r="759" spans="1:24" ht="48" x14ac:dyDescent="0.2">
      <c r="A759" s="20" t="s">
        <v>1615</v>
      </c>
      <c r="B759" s="20" t="str">
        <f>VLOOKUP(A759, [1]!Table9[#All], 2, FALSE)</f>
        <v>Arnica fulgens</v>
      </c>
      <c r="C759" s="18" t="str">
        <f>VLOOKUP(A759, [1]!Table9[#All], 13, FALSE)</f>
        <v>open, damp depressions in scrub or grassland</v>
      </c>
      <c r="D759" s="17" t="str">
        <f>IF(ISNUMBER(SEARCH("1",VLOOKUP(A759, [1]!Table9[#All], 4, FALSE))), "Yes", "No")</f>
        <v>No</v>
      </c>
      <c r="E759" s="16" t="str">
        <f>VLOOKUP(A759, [1]!Table9[#All], 3, FALSE)</f>
        <v>Plant</v>
      </c>
      <c r="F759" s="15" t="str">
        <f>VLOOKUP(A759, [1]!Table9[#All], 26, FALSE)</f>
        <v>Formula</v>
      </c>
      <c r="G759" s="15" t="str">
        <f>IF(D759="No", "--",VLOOKUP(A759, [1]!Table9[#All], 25, FALSE))</f>
        <v>--</v>
      </c>
      <c r="H759" s="14" t="str">
        <f>IF(D759="No", "Not discussed on USFS. ", VLOOKUP(A759, [1]!Table9[#All], 24, FALSE))</f>
        <v xml:space="preserve">Not discussed on USFS. </v>
      </c>
      <c r="I759" s="14" t="str">
        <f>IF(NOT(ISBLANK(#REF!)),  "Pre-activity Survey Required", "")</f>
        <v>Pre-activity Survey Required</v>
      </c>
      <c r="J759" s="13" t="str">
        <f>IF(D759="No", "Not discussed on USFS. ", _xlfn.CONCAT(A759, " (", VLOOKUP(A759, [1]!Table9[#All], 11, FALSE), "; Habitat description: ", C759, ") - Within 1-mi of a CNDDB/SCE/USFS occurrence record (", VLOOKUP(A759, [1]!Table9[#All], 34, FALSE), "). " ))</f>
        <v xml:space="preserve">Not discussed on USFS. </v>
      </c>
      <c r="K759" s="10" t="str">
        <f>IF(D759="No", "-- ", VLOOKUP(A759, [1]!Table9[#All], 35, FALSE))</f>
        <v xml:space="preserve">-- </v>
      </c>
      <c r="L759" s="12" t="str">
        <f>IF(D759="No", "--", VLOOKUP(A759, [1]!Table9[#All], 28, FALSE))</f>
        <v>--</v>
      </c>
      <c r="M759" s="11" t="str">
        <f>IF(D759="No", "Not discussed on USFS. ", _xlfn.CONCAT(A759, " (", VLOOKUP(A759, [1]!Table9[#All], 11, FALSE), "; Habitat description: ", C759, ") - Within 1-mi of a CNDDB/SCE/USFS occurrence record (", VLOOKUP(A759, [1]!Table9[#All], 27, FALSE), "). " ))</f>
        <v xml:space="preserve">Not discussed on USFS. </v>
      </c>
      <c r="N759" s="10" t="str">
        <f>IF(D759="No", "-- ", VLOOKUP(A759, [1]!Table9[#All], 29, FALSE))</f>
        <v xml:space="preserve">-- </v>
      </c>
      <c r="O759" s="10" t="str">
        <f>IF(D759="No", "--", VLOOKUP(A759, [1]!Table9[#All], 30, FALSE))</f>
        <v>--</v>
      </c>
      <c r="P759" s="7" t="str">
        <f>IF(D759="No", "Not discussed on USFS. ", IF(VLOOKUP(A759, [1]!Table9[#All], 31, FALSE)="--", "--",  _xlfn.CONCAT(A759, " (", VLOOKUP(A759, [1]!Table9[#All], 11, FALSE), "; Habitat description: ", C759, ") - Within 1-mi of a CNDDB/SCE/USFS occurrence record (", VLOOKUP(A759, [1]!Table9[#All], 31, FALSE), "). " )))</f>
        <v xml:space="preserve">Not discussed on USFS. </v>
      </c>
      <c r="Q759" s="6" t="str">
        <f>IF(D759="No", "Not discussed on USFS. ", IF(VLOOKUP(A759, [1]!Table9[#All], 31, FALSE)="--", "--",  VLOOKUP(A759, [1]!Table9[#All], 32, FALSE)))</f>
        <v xml:space="preserve">Not discussed on USFS. </v>
      </c>
      <c r="R759" s="6" t="str">
        <f>IF(D759="No", "Not discussed on USFS. ", IF(VLOOKUP(A759, [1]!Table9[#All], 31, FALSE)="--", "--", VLOOKUP(A759, [1]!Table9[#All], 33, FALSE)))</f>
        <v xml:space="preserve">Not discussed on USFS. </v>
      </c>
      <c r="S759" s="9" t="s">
        <v>2</v>
      </c>
      <c r="T759" s="8" t="s">
        <v>2</v>
      </c>
      <c r="U759" s="8" t="s">
        <v>2</v>
      </c>
      <c r="V759" s="7" t="s">
        <v>2</v>
      </c>
      <c r="W759" s="6" t="s">
        <v>2</v>
      </c>
      <c r="X759" s="6" t="s">
        <v>2</v>
      </c>
    </row>
    <row r="760" spans="1:24" ht="48" x14ac:dyDescent="0.2">
      <c r="A760" s="20" t="s">
        <v>1614</v>
      </c>
      <c r="B760" s="20" t="str">
        <f>VLOOKUP(A760, [1]!Table9[#All], 2, FALSE)</f>
        <v>Nardia hiroshii</v>
      </c>
      <c r="C760" s="18" t="str">
        <f>VLOOKUP(A760, [1]!Table9[#All], 13, FALSE)</f>
        <v>moist areas, meadows, seeps</v>
      </c>
      <c r="D760" s="17" t="str">
        <f>IF(ISNUMBER(SEARCH("1",VLOOKUP(A760, [1]!Table9[#All], 4, FALSE))), "Yes", "No")</f>
        <v>No</v>
      </c>
      <c r="E760" s="16" t="str">
        <f>VLOOKUP(A760, [1]!Table9[#All], 3, FALSE)</f>
        <v>Plant</v>
      </c>
      <c r="F760" s="15" t="str">
        <f>VLOOKUP(A760, [1]!Table9[#All], 26, FALSE)</f>
        <v>Formula</v>
      </c>
      <c r="G760" s="15" t="str">
        <f>IF(D760="No", "--",VLOOKUP(A760, [1]!Table9[#All], 25, FALSE))</f>
        <v>--</v>
      </c>
      <c r="H760" s="14" t="str">
        <f>IF(D760="No", "Not discussed on USFS. ", VLOOKUP(A760, [1]!Table9[#All], 24, FALSE))</f>
        <v xml:space="preserve">Not discussed on USFS. </v>
      </c>
      <c r="I760" s="14" t="str">
        <f>IF(NOT(ISBLANK(#REF!)),  "Pre-activity Survey Required", "")</f>
        <v>Pre-activity Survey Required</v>
      </c>
      <c r="J760" s="13" t="str">
        <f>IF(D760="No", "Not discussed on USFS. ", _xlfn.CONCAT(A760, " (", VLOOKUP(A760, [1]!Table9[#All], 11, FALSE), "; Habitat description: ", C760, ") - Within 1-mi of a CNDDB/SCE/USFS occurrence record (", VLOOKUP(A760, [1]!Table9[#All], 34, FALSE), "). " ))</f>
        <v xml:space="preserve">Not discussed on USFS. </v>
      </c>
      <c r="K760" s="10" t="str">
        <f>IF(D760="No", "-- ", VLOOKUP(A760, [1]!Table9[#All], 35, FALSE))</f>
        <v xml:space="preserve">-- </v>
      </c>
      <c r="L760" s="12" t="str">
        <f>IF(D760="No", "--", VLOOKUP(A760, [1]!Table9[#All], 28, FALSE))</f>
        <v>--</v>
      </c>
      <c r="M760" s="11" t="str">
        <f>IF(D760="No", "Not discussed on USFS. ", _xlfn.CONCAT(A760, " (", VLOOKUP(A760, [1]!Table9[#All], 11, FALSE), "; Habitat description: ", C760, ") - Within 1-mi of a CNDDB/SCE/USFS occurrence record (", VLOOKUP(A760, [1]!Table9[#All], 27, FALSE), "). " ))</f>
        <v xml:space="preserve">Not discussed on USFS. </v>
      </c>
      <c r="N760" s="10" t="str">
        <f>IF(D760="No", "-- ", VLOOKUP(A760, [1]!Table9[#All], 29, FALSE))</f>
        <v xml:space="preserve">-- </v>
      </c>
      <c r="O760" s="10" t="str">
        <f>IF(D760="No", "--", VLOOKUP(A760, [1]!Table9[#All], 30, FALSE))</f>
        <v>--</v>
      </c>
      <c r="P760" s="7" t="str">
        <f>IF(D760="No", "Not discussed on USFS. ", IF(VLOOKUP(A760, [1]!Table9[#All], 31, FALSE)="--", "--",  _xlfn.CONCAT(A760, " (", VLOOKUP(A760, [1]!Table9[#All], 11, FALSE), "; Habitat description: ", C760, ") - Within 1-mi of a CNDDB/SCE/USFS occurrence record (", VLOOKUP(A760, [1]!Table9[#All], 31, FALSE), "). " )))</f>
        <v xml:space="preserve">Not discussed on USFS. </v>
      </c>
      <c r="Q760" s="6" t="str">
        <f>IF(D760="No", "Not discussed on USFS. ", IF(VLOOKUP(A760, [1]!Table9[#All], 31, FALSE)="--", "--",  VLOOKUP(A760, [1]!Table9[#All], 32, FALSE)))</f>
        <v xml:space="preserve">Not discussed on USFS. </v>
      </c>
      <c r="R760" s="6" t="str">
        <f>IF(D760="No", "Not discussed on USFS. ", IF(VLOOKUP(A760, [1]!Table9[#All], 31, FALSE)="--", "--", VLOOKUP(A760, [1]!Table9[#All], 33, FALSE)))</f>
        <v xml:space="preserve">Not discussed on USFS. </v>
      </c>
      <c r="S760" s="9" t="s">
        <v>2</v>
      </c>
      <c r="T760" s="8" t="s">
        <v>2</v>
      </c>
      <c r="U760" s="8" t="s">
        <v>2</v>
      </c>
      <c r="V760" s="7" t="s">
        <v>2</v>
      </c>
      <c r="W760" s="6" t="s">
        <v>2</v>
      </c>
      <c r="X760" s="6" t="s">
        <v>2</v>
      </c>
    </row>
    <row r="761" spans="1:24" ht="64" x14ac:dyDescent="0.2">
      <c r="A761" s="20" t="s">
        <v>1613</v>
      </c>
      <c r="B761" s="20" t="str">
        <f>VLOOKUP(A761, [1]!Table9[#All], 2, FALSE)</f>
        <v>Boechera hirshbergiae</v>
      </c>
      <c r="C761" s="18" t="str">
        <f>VLOOKUP(A761, [1]!Table9[#All], 13, FALSE)</f>
        <v>rocky areas, gravelly soil, in chaparral, grassland, open oak/pine woodland</v>
      </c>
      <c r="D761" s="17" t="str">
        <f>IF(ISNUMBER(SEARCH("1",VLOOKUP(A761, [1]!Table9[#All], 4, FALSE))), "Yes", "No")</f>
        <v>No</v>
      </c>
      <c r="E761" s="16" t="str">
        <f>VLOOKUP(A761, [1]!Table9[#All], 3, FALSE)</f>
        <v>Plant</v>
      </c>
      <c r="F761" s="15" t="str">
        <f>VLOOKUP(A761, [1]!Table9[#All], 26, FALSE)</f>
        <v>Formula</v>
      </c>
      <c r="G761" s="15" t="str">
        <f>IF(D761="No", "--",VLOOKUP(A761, [1]!Table9[#All], 25, FALSE))</f>
        <v>--</v>
      </c>
      <c r="H761" s="14" t="str">
        <f>IF(D761="No", "Not discussed on USFS. ", VLOOKUP(A761, [1]!Table9[#All], 24, FALSE))</f>
        <v xml:space="preserve">Not discussed on USFS. </v>
      </c>
      <c r="I761" s="14" t="str">
        <f>IF(NOT(ISBLANK(#REF!)),  "Pre-activity Survey Required", "")</f>
        <v>Pre-activity Survey Required</v>
      </c>
      <c r="J761" s="13" t="str">
        <f>IF(D761="No", "Not discussed on USFS. ", _xlfn.CONCAT(A761, " (", VLOOKUP(A761, [1]!Table9[#All], 11, FALSE), "; Habitat description: ", C761, ") - Within 1-mi of a CNDDB/SCE/USFS occurrence record (", VLOOKUP(A761, [1]!Table9[#All], 34, FALSE), "). " ))</f>
        <v xml:space="preserve">Not discussed on USFS. </v>
      </c>
      <c r="K761" s="10" t="str">
        <f>IF(D761="No", "-- ", VLOOKUP(A761, [1]!Table9[#All], 35, FALSE))</f>
        <v xml:space="preserve">-- </v>
      </c>
      <c r="L761" s="12" t="str">
        <f>IF(D761="No", "--", VLOOKUP(A761, [1]!Table9[#All], 28, FALSE))</f>
        <v>--</v>
      </c>
      <c r="M761" s="11" t="str">
        <f>IF(D761="No", "Not discussed on USFS. ", _xlfn.CONCAT(A761, " (", VLOOKUP(A761, [1]!Table9[#All], 11, FALSE), "; Habitat description: ", C761, ") - Within 1-mi of a CNDDB/SCE/USFS occurrence record (", VLOOKUP(A761, [1]!Table9[#All], 27, FALSE), "). " ))</f>
        <v xml:space="preserve">Not discussed on USFS. </v>
      </c>
      <c r="N761" s="10" t="str">
        <f>IF(D761="No", "-- ", VLOOKUP(A761, [1]!Table9[#All], 29, FALSE))</f>
        <v xml:space="preserve">-- </v>
      </c>
      <c r="O761" s="10" t="str">
        <f>IF(D761="No", "--", VLOOKUP(A761, [1]!Table9[#All], 30, FALSE))</f>
        <v>--</v>
      </c>
      <c r="P761" s="7" t="str">
        <f>IF(D761="No", "Not discussed on USFS. ", IF(VLOOKUP(A761, [1]!Table9[#All], 31, FALSE)="--", "--",  _xlfn.CONCAT(A761, " (", VLOOKUP(A761, [1]!Table9[#All], 11, FALSE), "; Habitat description: ", C761, ") - Within 1-mi of a CNDDB/SCE/USFS occurrence record (", VLOOKUP(A761, [1]!Table9[#All], 31, FALSE), "). " )))</f>
        <v xml:space="preserve">Not discussed on USFS. </v>
      </c>
      <c r="Q761" s="6" t="str">
        <f>IF(D761="No", "Not discussed on USFS. ", IF(VLOOKUP(A761, [1]!Table9[#All], 31, FALSE)="--", "--",  VLOOKUP(A761, [1]!Table9[#All], 32, FALSE)))</f>
        <v xml:space="preserve">Not discussed on USFS. </v>
      </c>
      <c r="R761" s="6" t="str">
        <f>IF(D761="No", "Not discussed on USFS. ", IF(VLOOKUP(A761, [1]!Table9[#All], 31, FALSE)="--", "--", VLOOKUP(A761, [1]!Table9[#All], 33, FALSE)))</f>
        <v xml:space="preserve">Not discussed on USFS. </v>
      </c>
      <c r="S761" s="9" t="s">
        <v>2</v>
      </c>
      <c r="T761" s="8" t="s">
        <v>2</v>
      </c>
      <c r="U761" s="8" t="s">
        <v>2</v>
      </c>
      <c r="V761" s="7" t="s">
        <v>2</v>
      </c>
      <c r="W761" s="6" t="s">
        <v>2</v>
      </c>
      <c r="X761" s="6" t="s">
        <v>2</v>
      </c>
    </row>
    <row r="762" spans="1:24" ht="48" x14ac:dyDescent="0.2">
      <c r="A762" s="20" t="s">
        <v>1612</v>
      </c>
      <c r="B762" s="20" t="str">
        <f>VLOOKUP(A762, [1]!Table9[#All], 2, FALSE)</f>
        <v>Monadenia mormonum hirsuta</v>
      </c>
      <c r="C762" s="18" t="str">
        <f>VLOOKUP(A762, [1]!Table9[#All], 13, FALSE)</f>
        <v>bare rock, talus, scree</v>
      </c>
      <c r="D762" s="17" t="str">
        <f>IF(ISNUMBER(SEARCH("1",VLOOKUP(A762, [1]!Table9[#All], 4, FALSE))), "Yes", "No")</f>
        <v>No</v>
      </c>
      <c r="E762" s="16" t="str">
        <f>VLOOKUP(A762, [1]!Table9[#All], 3, FALSE)</f>
        <v>Invertebrate</v>
      </c>
      <c r="F762" s="15" t="str">
        <f>VLOOKUP(A762, [1]!Table9[#All], 26, FALSE)</f>
        <v>Formula</v>
      </c>
      <c r="G762" s="15" t="str">
        <f>IF(D762="No", "--",VLOOKUP(A762, [1]!Table9[#All], 25, FALSE))</f>
        <v>--</v>
      </c>
      <c r="H762" s="14" t="str">
        <f>IF(D762="No", "Not discussed on USFS. ", VLOOKUP(A762, [1]!Table9[#All], 24, FALSE))</f>
        <v xml:space="preserve">Not discussed on USFS. </v>
      </c>
      <c r="I762" s="14" t="str">
        <f>IF(NOT(ISBLANK(#REF!)),  "Pre-activity Survey Required", "")</f>
        <v>Pre-activity Survey Required</v>
      </c>
      <c r="J762" s="13" t="str">
        <f>IF(D762="No", "Not discussed on USFS. ", _xlfn.CONCAT(A762, " (", VLOOKUP(A762, [1]!Table9[#All], 11, FALSE), "; Habitat description: ", C762, ") - Within 1-mi of a CNDDB/SCE/USFS occurrence record (", VLOOKUP(A762, [1]!Table9[#All], 34, FALSE), "). " ))</f>
        <v xml:space="preserve">Not discussed on USFS. </v>
      </c>
      <c r="K762" s="10" t="str">
        <f>IF(D762="No", "-- ", VLOOKUP(A762, [1]!Table9[#All], 35, FALSE))</f>
        <v xml:space="preserve">-- </v>
      </c>
      <c r="L762" s="12" t="str">
        <f>IF(D762="No", "--", VLOOKUP(A762, [1]!Table9[#All], 28, FALSE))</f>
        <v>--</v>
      </c>
      <c r="M762" s="11" t="str">
        <f>IF(D762="No", "Not discussed on USFS. ", _xlfn.CONCAT(A762, " (", VLOOKUP(A762, [1]!Table9[#All], 11, FALSE), "; Habitat description: ", C762, ") - Within 1-mi of a CNDDB/SCE/USFS occurrence record (", VLOOKUP(A762, [1]!Table9[#All], 27, FALSE), "). " ))</f>
        <v xml:space="preserve">Not discussed on USFS. </v>
      </c>
      <c r="N762" s="10" t="str">
        <f>IF(D762="No", "-- ", VLOOKUP(A762, [1]!Table9[#All], 29, FALSE))</f>
        <v xml:space="preserve">-- </v>
      </c>
      <c r="O762" s="10" t="str">
        <f>IF(D762="No", "--", VLOOKUP(A762, [1]!Table9[#All], 30, FALSE))</f>
        <v>--</v>
      </c>
      <c r="P762" s="7" t="str">
        <f>IF(D762="No", "Not discussed on USFS. ", IF(VLOOKUP(A762, [1]!Table9[#All], 31, FALSE)="--", "--",  _xlfn.CONCAT(A762, " (", VLOOKUP(A762, [1]!Table9[#All], 11, FALSE), "; Habitat description: ", C762, ") - Within 1-mi of a CNDDB/SCE/USFS occurrence record (", VLOOKUP(A762, [1]!Table9[#All], 31, FALSE), "). " )))</f>
        <v xml:space="preserve">Not discussed on USFS. </v>
      </c>
      <c r="Q762" s="6" t="str">
        <f>IF(D762="No", "Not discussed on USFS. ", IF(VLOOKUP(A762, [1]!Table9[#All], 31, FALSE)="--", "--",  VLOOKUP(A762, [1]!Table9[#All], 32, FALSE)))</f>
        <v xml:space="preserve">Not discussed on USFS. </v>
      </c>
      <c r="R762" s="6" t="str">
        <f>IF(D762="No", "Not discussed on USFS. ", IF(VLOOKUP(A762, [1]!Table9[#All], 31, FALSE)="--", "--", VLOOKUP(A762, [1]!Table9[#All], 33, FALSE)))</f>
        <v xml:space="preserve">Not discussed on USFS. </v>
      </c>
      <c r="S762" s="9" t="s">
        <v>2</v>
      </c>
      <c r="T762" s="8" t="s">
        <v>2</v>
      </c>
      <c r="U762" s="8" t="s">
        <v>2</v>
      </c>
      <c r="V762" s="7" t="s">
        <v>2</v>
      </c>
      <c r="W762" s="6" t="s">
        <v>2</v>
      </c>
      <c r="X762" s="6" t="s">
        <v>2</v>
      </c>
    </row>
    <row r="763" spans="1:24" ht="48" x14ac:dyDescent="0.2">
      <c r="A763" s="20" t="s">
        <v>1611</v>
      </c>
      <c r="B763" s="20" t="str">
        <f>VLOOKUP(A763, [1]!Table9[#All], 2, FALSE)</f>
        <v>Chloropyron molle ssp. hispidum</v>
      </c>
      <c r="C763" s="18" t="str">
        <f>VLOOKUP(A763, [1]!Table9[#All], 13, FALSE)</f>
        <v>salt marshes and flats</v>
      </c>
      <c r="D763" s="17" t="str">
        <f>IF(ISNUMBER(SEARCH("1",VLOOKUP(A763, [1]!Table9[#All], 4, FALSE))), "Yes", "No")</f>
        <v>No</v>
      </c>
      <c r="E763" s="16" t="str">
        <f>VLOOKUP(A763, [1]!Table9[#All], 3, FALSE)</f>
        <v>Plant</v>
      </c>
      <c r="F763" s="15" t="str">
        <f>VLOOKUP(A763, [1]!Table9[#All], 26, FALSE)</f>
        <v>Formula</v>
      </c>
      <c r="G763" s="15" t="str">
        <f>IF(D763="No", "--",VLOOKUP(A763, [1]!Table9[#All], 25, FALSE))</f>
        <v>--</v>
      </c>
      <c r="H763" s="14" t="str">
        <f>IF(D763="No", "Not discussed on USFS. ", VLOOKUP(A763, [1]!Table9[#All], 24, FALSE))</f>
        <v xml:space="preserve">Not discussed on USFS. </v>
      </c>
      <c r="I763" s="14" t="str">
        <f>IF(NOT(ISBLANK(#REF!)),  "Pre-activity Survey Required", "")</f>
        <v>Pre-activity Survey Required</v>
      </c>
      <c r="J763" s="13" t="str">
        <f>IF(D763="No", "Not discussed on USFS. ", _xlfn.CONCAT(A763, " (", VLOOKUP(A763, [1]!Table9[#All], 11, FALSE), "; Habitat description: ", C763, ") - Within 1-mi of a CNDDB/SCE/USFS occurrence record (", VLOOKUP(A763, [1]!Table9[#All], 34, FALSE), "). " ))</f>
        <v xml:space="preserve">Not discussed on USFS. </v>
      </c>
      <c r="K763" s="10" t="str">
        <f>IF(D763="No", "-- ", VLOOKUP(A763, [1]!Table9[#All], 35, FALSE))</f>
        <v xml:space="preserve">-- </v>
      </c>
      <c r="L763" s="12" t="str">
        <f>IF(D763="No", "--", VLOOKUP(A763, [1]!Table9[#All], 28, FALSE))</f>
        <v>--</v>
      </c>
      <c r="M763" s="11" t="str">
        <f>IF(D763="No", "Not discussed on USFS. ", _xlfn.CONCAT(A763, " (", VLOOKUP(A763, [1]!Table9[#All], 11, FALSE), "; Habitat description: ", C763, ") - Within 1-mi of a CNDDB/SCE/USFS occurrence record (", VLOOKUP(A763, [1]!Table9[#All], 27, FALSE), "). " ))</f>
        <v xml:space="preserve">Not discussed on USFS. </v>
      </c>
      <c r="N763" s="10" t="str">
        <f>IF(D763="No", "-- ", VLOOKUP(A763, [1]!Table9[#All], 29, FALSE))</f>
        <v xml:space="preserve">-- </v>
      </c>
      <c r="O763" s="10" t="str">
        <f>IF(D763="No", "--", VLOOKUP(A763, [1]!Table9[#All], 30, FALSE))</f>
        <v>--</v>
      </c>
      <c r="P763" s="7" t="str">
        <f>IF(D763="No", "Not discussed on USFS. ", IF(VLOOKUP(A763, [1]!Table9[#All], 31, FALSE)="--", "--",  _xlfn.CONCAT(A763, " (", VLOOKUP(A763, [1]!Table9[#All], 11, FALSE), "; Habitat description: ", C763, ") - Within 1-mi of a CNDDB/SCE/USFS occurrence record (", VLOOKUP(A763, [1]!Table9[#All], 31, FALSE), "). " )))</f>
        <v xml:space="preserve">Not discussed on USFS. </v>
      </c>
      <c r="Q763" s="6" t="str">
        <f>IF(D763="No", "Not discussed on USFS. ", IF(VLOOKUP(A763, [1]!Table9[#All], 31, FALSE)="--", "--",  VLOOKUP(A763, [1]!Table9[#All], 32, FALSE)))</f>
        <v xml:space="preserve">Not discussed on USFS. </v>
      </c>
      <c r="R763" s="6" t="str">
        <f>IF(D763="No", "Not discussed on USFS. ", IF(VLOOKUP(A763, [1]!Table9[#All], 31, FALSE)="--", "--", VLOOKUP(A763, [1]!Table9[#All], 33, FALSE)))</f>
        <v xml:space="preserve">Not discussed on USFS. </v>
      </c>
      <c r="S763" s="9" t="s">
        <v>2</v>
      </c>
      <c r="T763" s="8" t="s">
        <v>2</v>
      </c>
      <c r="U763" s="8" t="s">
        <v>2</v>
      </c>
      <c r="V763" s="7" t="s">
        <v>2</v>
      </c>
      <c r="W763" s="6" t="s">
        <v>2</v>
      </c>
      <c r="X763" s="6" t="s">
        <v>2</v>
      </c>
    </row>
    <row r="764" spans="1:24" ht="48" x14ac:dyDescent="0.2">
      <c r="A764" s="20" t="s">
        <v>1610</v>
      </c>
      <c r="B764" s="20" t="str">
        <f>VLOOKUP(A764, [1]!Table9[#All], 2, FALSE)</f>
        <v>Sisyrinchium hitchcockii</v>
      </c>
      <c r="C764" s="18" t="str">
        <f>VLOOKUP(A764, [1]!Table9[#All], 13, FALSE)</f>
        <v>grassy, vernally moist areas</v>
      </c>
      <c r="D764" s="17" t="str">
        <f>IF(ISNUMBER(SEARCH("1",VLOOKUP(A764, [1]!Table9[#All], 4, FALSE))), "Yes", "No")</f>
        <v>No</v>
      </c>
      <c r="E764" s="16" t="str">
        <f>VLOOKUP(A764, [1]!Table9[#All], 3, FALSE)</f>
        <v>Plant</v>
      </c>
      <c r="F764" s="15" t="str">
        <f>VLOOKUP(A764, [1]!Table9[#All], 26, FALSE)</f>
        <v>Formula</v>
      </c>
      <c r="G764" s="15" t="str">
        <f>IF(D764="No", "--",VLOOKUP(A764, [1]!Table9[#All], 25, FALSE))</f>
        <v>--</v>
      </c>
      <c r="H764" s="14" t="str">
        <f>IF(D764="No", "Not discussed on USFS. ", VLOOKUP(A764, [1]!Table9[#All], 24, FALSE))</f>
        <v xml:space="preserve">Not discussed on USFS. </v>
      </c>
      <c r="I764" s="14" t="str">
        <f>IF(NOT(ISBLANK(#REF!)),  "Pre-activity Survey Required", "")</f>
        <v>Pre-activity Survey Required</v>
      </c>
      <c r="J764" s="13" t="str">
        <f>IF(D764="No", "Not discussed on USFS. ", _xlfn.CONCAT(A764, " (", VLOOKUP(A764, [1]!Table9[#All], 11, FALSE), "; Habitat description: ", C764, ") - Within 1-mi of a CNDDB/SCE/USFS occurrence record (", VLOOKUP(A764, [1]!Table9[#All], 34, FALSE), "). " ))</f>
        <v xml:space="preserve">Not discussed on USFS. </v>
      </c>
      <c r="K764" s="10" t="str">
        <f>IF(D764="No", "-- ", VLOOKUP(A764, [1]!Table9[#All], 35, FALSE))</f>
        <v xml:space="preserve">-- </v>
      </c>
      <c r="L764" s="12" t="str">
        <f>IF(D764="No", "--", VLOOKUP(A764, [1]!Table9[#All], 28, FALSE))</f>
        <v>--</v>
      </c>
      <c r="M764" s="11" t="str">
        <f>IF(D764="No", "Not discussed on USFS. ", _xlfn.CONCAT(A764, " (", VLOOKUP(A764, [1]!Table9[#All], 11, FALSE), "; Habitat description: ", C764, ") - Within 1-mi of a CNDDB/SCE/USFS occurrence record (", VLOOKUP(A764, [1]!Table9[#All], 27, FALSE), "). " ))</f>
        <v xml:space="preserve">Not discussed on USFS. </v>
      </c>
      <c r="N764" s="10" t="str">
        <f>IF(D764="No", "-- ", VLOOKUP(A764, [1]!Table9[#All], 29, FALSE))</f>
        <v xml:space="preserve">-- </v>
      </c>
      <c r="O764" s="10" t="str">
        <f>IF(D764="No", "--", VLOOKUP(A764, [1]!Table9[#All], 30, FALSE))</f>
        <v>--</v>
      </c>
      <c r="P764" s="7" t="str">
        <f>IF(D764="No", "Not discussed on USFS. ", IF(VLOOKUP(A764, [1]!Table9[#All], 31, FALSE)="--", "--",  _xlfn.CONCAT(A764, " (", VLOOKUP(A764, [1]!Table9[#All], 11, FALSE), "; Habitat description: ", C764, ") - Within 1-mi of a CNDDB/SCE/USFS occurrence record (", VLOOKUP(A764, [1]!Table9[#All], 31, FALSE), "). " )))</f>
        <v xml:space="preserve">Not discussed on USFS. </v>
      </c>
      <c r="Q764" s="6" t="str">
        <f>IF(D764="No", "Not discussed on USFS. ", IF(VLOOKUP(A764, [1]!Table9[#All], 31, FALSE)="--", "--",  VLOOKUP(A764, [1]!Table9[#All], 32, FALSE)))</f>
        <v xml:space="preserve">Not discussed on USFS. </v>
      </c>
      <c r="R764" s="6" t="str">
        <f>IF(D764="No", "Not discussed on USFS. ", IF(VLOOKUP(A764, [1]!Table9[#All], 31, FALSE)="--", "--", VLOOKUP(A764, [1]!Table9[#All], 33, FALSE)))</f>
        <v xml:space="preserve">Not discussed on USFS. </v>
      </c>
      <c r="S764" s="9" t="s">
        <v>2</v>
      </c>
      <c r="T764" s="8" t="s">
        <v>2</v>
      </c>
      <c r="U764" s="8" t="s">
        <v>2</v>
      </c>
      <c r="V764" s="7" t="s">
        <v>2</v>
      </c>
      <c r="W764" s="6" t="s">
        <v>2</v>
      </c>
      <c r="X764" s="6" t="s">
        <v>2</v>
      </c>
    </row>
    <row r="765" spans="1:24" ht="156" x14ac:dyDescent="0.2">
      <c r="A765" s="20" t="s">
        <v>1609</v>
      </c>
      <c r="B765" s="20" t="str">
        <f>VLOOKUP(A765, [1]!Table9[#All], 2, FALSE)</f>
        <v>Lupinus lepidus var. culbertsonii</v>
      </c>
      <c r="C765" s="18" t="str">
        <f>VLOOKUP(A765, [1]!Table9[#All], 13, FALSE)</f>
        <v>moist sites beneath conifers, meadows and seeps in granitic and limestone rocky areas</v>
      </c>
      <c r="D765" s="17" t="str">
        <f>IF(ISNUMBER(SEARCH("1",VLOOKUP(A765, [1]!Table9[#All], 4, FALSE))), "Yes", "No")</f>
        <v>Yes</v>
      </c>
      <c r="E765" s="16" t="str">
        <f>VLOOKUP(A765, [1]!Table9[#All], 3, FALSE)</f>
        <v>Plant</v>
      </c>
      <c r="F765" s="15" t="str">
        <f>VLOOKUP(A765, [1]!Table9[#All], 26, FALSE)</f>
        <v>Formula</v>
      </c>
      <c r="G765" s="15" t="str">
        <f>IF(D765="No", "--",VLOOKUP(A765, [1]!Table9[#All], 25, FALSE))</f>
        <v>Work area</v>
      </c>
      <c r="H765" s="14" t="str">
        <f>IF(D765="No", "Not discussed on USFS. ", VLOOKUP(A765, [1]!Table9[#All], 24, FALSE))</f>
        <v>--</v>
      </c>
      <c r="I765" s="14" t="str">
        <f>IF(NOT(ISBLANK(#REF!)),  "Pre-activity Survey Required", "")</f>
        <v>Pre-activity Survey Required</v>
      </c>
      <c r="J765" s="13" t="str">
        <f>IF(D765="No", "Not discussed on USFS. ", _xlfn.CONCAT(A765, " (", VLOOKUP(A765, [1]!Table9[#All], 11, FALSE), "; Habitat description: ", C765, ") - Within 1-mi of a CNDDB/SCE/USFS occurrence record (", VLOOKUP(A765, [1]!Table9[#All], 34, FALSE), "). " ))</f>
        <v xml:space="preserve">Hockett Meadows lupine (FSS; CRPR 1B.3, Blooming Period: Jul - Aug; Habitat description: moist sites beneath conifers, meadows and seeps in granitic and limestone rocky areas) - Within 1-mi of a CNDDB/SCE/USFS occurrence record (unsuitable habitat). </v>
      </c>
      <c r="K765" s="10" t="str">
        <f>IF(D765="No", "-- ", VLOOKUP(A765, [1]!Table9[#All], 35, FALSE))</f>
        <v>Standard OMP BMPs.</v>
      </c>
      <c r="L765" s="12" t="str">
        <f>IF(D765="No", "--", VLOOKUP(A765, [1]!Table9[#All], 28, FALSE))</f>
        <v>IIB</v>
      </c>
      <c r="M765" s="11" t="str">
        <f>IF(D765="No", "Not discussed on USFS. ", _xlfn.CONCAT(A765, " (", VLOOKUP(A765, [1]!Table9[#All], 11, FALSE), "; Habitat description: ", C765, ") - Within 1-mi of a CNDDB/SCE/USFS occurrence record (", VLOOKUP(A765, [1]!Table9[#All], 27, FALSE), "). " ))</f>
        <v xml:space="preserve">Hockett Meadows lupine (FSS; CRPR 1B.3, Blooming Period: Jul - Aug; Habitat description: moist sites beneath conifers, meadows and seeps in granitic and limestone rocky areas) - Within 1-mi of a CNDDB/SCE/USFS occurrence record (habitat present). </v>
      </c>
      <c r="N765" s="10" t="str">
        <f>IF(D765="No", "-- ", VLOOKUP(A765, [1]!Table9[#All], 29, FALSE))</f>
        <v xml:space="preserve">BE BMP Plant-1(a)(c-d); 
General Measures and Standard OMP BMPs. </v>
      </c>
      <c r="O765" s="10" t="str">
        <f>IF(D765="No", "--", VLOOKUP(A765, [1]!Table9[#All], 30, FALSE))</f>
        <v xml:space="preserve">Pre-Activity Survey (Hockett Meadows lupine): A biological survey is required. 
FSS Plant Avoidance (Hockett Meadows lupine): If Hockett Meadows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65" s="7" t="str">
        <f>IF(D765="No", "Not discussed on USFS. ", IF(VLOOKUP(A765, [1]!Table9[#All], 31, FALSE)="--", "--",  _xlfn.CONCAT(A765, " (", VLOOKUP(A765, [1]!Table9[#All], 11, FALSE), "; Habitat description: ", C765, ") - Within 1-mi of a CNDDB/SCE/USFS occurrence record (", VLOOKUP(A765, [1]!Table9[#All], 31, FALSE), "). " )))</f>
        <v>--</v>
      </c>
      <c r="Q765" s="6" t="str">
        <f>IF(D765="No", "Not discussed on USFS. ", IF(VLOOKUP(A765, [1]!Table9[#All], 31, FALSE)="--", "--",  VLOOKUP(A765, [1]!Table9[#All], 32, FALSE)))</f>
        <v>--</v>
      </c>
      <c r="R765" s="6" t="str">
        <f>IF(D765="No", "Not discussed on USFS. ", IF(VLOOKUP(A765, [1]!Table9[#All], 31, FALSE)="--", "--", VLOOKUP(A765, [1]!Table9[#All], 33, FALSE)))</f>
        <v>--</v>
      </c>
      <c r="S765" s="9" t="s">
        <v>2</v>
      </c>
      <c r="T765" s="8" t="s">
        <v>2</v>
      </c>
      <c r="U765" s="8" t="s">
        <v>2</v>
      </c>
      <c r="V765" s="7" t="s">
        <v>2</v>
      </c>
      <c r="W765" s="6" t="s">
        <v>2</v>
      </c>
      <c r="X765" s="6" t="s">
        <v>2</v>
      </c>
    </row>
    <row r="766" spans="1:24" ht="80" x14ac:dyDescent="0.2">
      <c r="A766" s="20" t="s">
        <v>1608</v>
      </c>
      <c r="B766" s="20" t="str">
        <f>VLOOKUP(A766, [1]!Table9[#All], 2, FALSE)</f>
        <v>Eriogonum hoffmannii var. hoffmannii</v>
      </c>
      <c r="C766" s="18" t="str">
        <f>VLOOKUP(A766, [1]!Table9[#All], 13, FALSE)</f>
        <v>sandy to gravelly slopes, sagebrush communities, pinyon-juniper woodlands</v>
      </c>
      <c r="D766" s="17" t="str">
        <f>IF(ISNUMBER(SEARCH("1",VLOOKUP(A766, [1]!Table9[#All], 4, FALSE))), "Yes", "No")</f>
        <v>No</v>
      </c>
      <c r="E766" s="16" t="str">
        <f>VLOOKUP(A766, [1]!Table9[#All], 3, FALSE)</f>
        <v>Plant</v>
      </c>
      <c r="F766" s="15" t="str">
        <f>VLOOKUP(A766, [1]!Table9[#All], 26, FALSE)</f>
        <v>Formula</v>
      </c>
      <c r="G766" s="15" t="str">
        <f>IF(D766="No", "--",VLOOKUP(A766, [1]!Table9[#All], 25, FALSE))</f>
        <v>--</v>
      </c>
      <c r="H766" s="14" t="str">
        <f>IF(D766="No", "Not discussed on USFS. ", VLOOKUP(A766, [1]!Table9[#All], 24, FALSE))</f>
        <v xml:space="preserve">Not discussed on USFS. </v>
      </c>
      <c r="I766" s="14" t="str">
        <f>IF(NOT(ISBLANK(#REF!)),  "Pre-activity Survey Required", "")</f>
        <v>Pre-activity Survey Required</v>
      </c>
      <c r="J766" s="13" t="str">
        <f>IF(D766="No", "Not discussed on USFS. ", _xlfn.CONCAT(A766, " (", VLOOKUP(A766, [1]!Table9[#All], 11, FALSE), "; Habitat description: ", C766, ") - Within 1-mi of a CNDDB/SCE/USFS occurrence record (", VLOOKUP(A766, [1]!Table9[#All], 34, FALSE), "). " ))</f>
        <v xml:space="preserve">Not discussed on USFS. </v>
      </c>
      <c r="K766" s="10" t="str">
        <f>IF(D766="No", "-- ", VLOOKUP(A766, [1]!Table9[#All], 35, FALSE))</f>
        <v xml:space="preserve">-- </v>
      </c>
      <c r="L766" s="12" t="str">
        <f>IF(D766="No", "--", VLOOKUP(A766, [1]!Table9[#All], 28, FALSE))</f>
        <v>--</v>
      </c>
      <c r="M766" s="11" t="str">
        <f>IF(D766="No", "Not discussed on USFS. ", _xlfn.CONCAT(A766, " (", VLOOKUP(A766, [1]!Table9[#All], 11, FALSE), "; Habitat description: ", C766, ") - Within 1-mi of a CNDDB/SCE/USFS occurrence record (", VLOOKUP(A766, [1]!Table9[#All], 27, FALSE), "). " ))</f>
        <v xml:space="preserve">Not discussed on USFS. </v>
      </c>
      <c r="N766" s="10" t="str">
        <f>IF(D766="No", "-- ", VLOOKUP(A766, [1]!Table9[#All], 29, FALSE))</f>
        <v xml:space="preserve">-- </v>
      </c>
      <c r="O766" s="10" t="str">
        <f>IF(D766="No", "--", VLOOKUP(A766, [1]!Table9[#All], 30, FALSE))</f>
        <v>--</v>
      </c>
      <c r="P766" s="7" t="str">
        <f>IF(D766="No", "Not discussed on USFS. ", IF(VLOOKUP(A766, [1]!Table9[#All], 31, FALSE)="--", "--",  _xlfn.CONCAT(A766, " (", VLOOKUP(A766, [1]!Table9[#All], 11, FALSE), "; Habitat description: ", C766, ") - Within 1-mi of a CNDDB/SCE/USFS occurrence record (", VLOOKUP(A766, [1]!Table9[#All], 31, FALSE), "). " )))</f>
        <v xml:space="preserve">Not discussed on USFS. </v>
      </c>
      <c r="Q766" s="6" t="str">
        <f>IF(D766="No", "Not discussed on USFS. ", IF(VLOOKUP(A766, [1]!Table9[#All], 31, FALSE)="--", "--",  VLOOKUP(A766, [1]!Table9[#All], 32, FALSE)))</f>
        <v xml:space="preserve">Not discussed on USFS. </v>
      </c>
      <c r="R766" s="6" t="str">
        <f>IF(D766="No", "Not discussed on USFS. ", IF(VLOOKUP(A766, [1]!Table9[#All], 31, FALSE)="--", "--", VLOOKUP(A766, [1]!Table9[#All], 33, FALSE)))</f>
        <v xml:space="preserve">Not discussed on USFS. </v>
      </c>
      <c r="S766" s="9" t="s">
        <v>2</v>
      </c>
      <c r="T766" s="8" t="s">
        <v>2</v>
      </c>
      <c r="U766" s="8" t="s">
        <v>2</v>
      </c>
      <c r="V766" s="7" t="s">
        <v>2</v>
      </c>
      <c r="W766" s="6" t="s">
        <v>2</v>
      </c>
      <c r="X766" s="6" t="s">
        <v>2</v>
      </c>
    </row>
    <row r="767" spans="1:24" ht="168" x14ac:dyDescent="0.2">
      <c r="A767" s="20" t="s">
        <v>1607</v>
      </c>
      <c r="B767" s="20" t="str">
        <f>VLOOKUP(A767, [1]!Table9[#All], 2, FALSE)</f>
        <v>Boechera hoffmannii</v>
      </c>
      <c r="C767" s="18" t="str">
        <f>VLOOKUP(A767, [1]!Table9[#All], 13, FALSE)</f>
        <v>cliffs and ledges of loose volcanic rock, coastal bluff scrub, chaparral</v>
      </c>
      <c r="D767" s="17" t="str">
        <f>IF(ISNUMBER(SEARCH("1",VLOOKUP(A767, [1]!Table9[#All], 4, FALSE))), "Yes", "No")</f>
        <v>Yes</v>
      </c>
      <c r="E767" s="16" t="str">
        <f>VLOOKUP(A767, [1]!Table9[#All], 3, FALSE)</f>
        <v>Plant</v>
      </c>
      <c r="F767" s="15" t="str">
        <f>VLOOKUP(A767, [1]!Table9[#All], 26, FALSE)</f>
        <v>Formula</v>
      </c>
      <c r="G767" s="15" t="str">
        <f>IF(D767="No", "--",VLOOKUP(A767, [1]!Table9[#All], 25, FALSE))</f>
        <v>Work area</v>
      </c>
      <c r="H767" s="14" t="str">
        <f>IF(D767="No", "Not discussed on USFS. ", VLOOKUP(A767, [1]!Table9[#All], 24, FALSE))</f>
        <v>--</v>
      </c>
      <c r="I767" s="14" t="str">
        <f>IF(NOT(ISBLANK(#REF!)),  "Pre-activity Survey Required", "")</f>
        <v>Pre-activity Survey Required</v>
      </c>
      <c r="J767" s="13" t="str">
        <f>IF(D767="No", "Not discussed on USFS. ", _xlfn.CONCAT(A767, " (", VLOOKUP(A767, [1]!Table9[#All], 11, FALSE), "; Habitat description: ", C767, ") - Within 1-mi of a CNDDB/SCE/USFS occurrence record (", VLOOKUP(A767, [1]!Table9[#All], 34, FALSE), "). " ))</f>
        <v xml:space="preserve">Hoffmann's rockcress (FE; CRPR 1B.1, Blooming Period: Feb - Mar; Habitat description: cliffs and ledges of loose volcanic rock, coastal bluff scrub, chaparral) - Within 1-mi of a CNDDB/SCE/USFS occurrence record (unsuitable habitat). </v>
      </c>
      <c r="K767" s="10" t="str">
        <f>IF(D767="No", "-- ", VLOOKUP(A767, [1]!Table9[#All], 35, FALSE))</f>
        <v xml:space="preserve">RPM Plant 1; 
Standard OMP BMPs. </v>
      </c>
      <c r="L767" s="12" t="str">
        <f>IF(D767="No", "--", VLOOKUP(A767, [1]!Table9[#All], 28, FALSE))</f>
        <v>IIB</v>
      </c>
      <c r="M767" s="11" t="str">
        <f>IF(D767="No", "Not discussed on USFS. ", _xlfn.CONCAT(A767, " (", VLOOKUP(A767, [1]!Table9[#All], 11, FALSE), "; Habitat description: ", C767, ") - Within 1-mi of a CNDDB/SCE/USFS occurrence record (", VLOOKUP(A767, [1]!Table9[#All], 27, FALSE), "). " ))</f>
        <v xml:space="preserve">Hoffmann's rockcress (FE; CRPR 1B.1, Blooming Period: Feb - Mar; Habitat description: cliffs and ledges of loose volcanic rock, coastal bluff scrub, chaparral) - Within 1-mi of a CNDDB/SCE/USFS occurrence record (habitat present). </v>
      </c>
      <c r="N767" s="10" t="str">
        <f>IF(D767="No", "-- ", VLOOKUP(A767, [1]!Table9[#All], 29, FALSE))</f>
        <v xml:space="preserve">RPM Plant-1-4; 
General Measures and Standard OMP BMPs. </v>
      </c>
      <c r="O767" s="10" t="str">
        <f>IF(D767="No", "--", VLOOKUP(A767, [1]!Table9[#All], 30, FALSE))</f>
        <v xml:space="preserve">Rare Plant Survey and Avoidance (Hoffmann's rockcress): A qualified botanist will conduct a rare plant survey for Hoffmann's rockcress within blooming season, verified by a reference population. All federally-listed plants within 100 feet of the work area will be flagged for avoidance. Coordination with Environmental Services Department will be required if full avoidance cannot be achieved. 
Schedule Limitation (Hoffmann's rockcress): Schedule all work in the year rare plant surveys are conducted. Work can occur only after rare plant surveys occur. If work gets delayed for a subsequent year, contact Environmental Services Department. 
General Measures and Standard OMP BMPs. </v>
      </c>
      <c r="P767" s="7" t="str">
        <f>IF(D767="No", "Not discussed on USFS. ", IF(VLOOKUP(A767, [1]!Table9[#All], 31, FALSE)="--", "--",  _xlfn.CONCAT(A767, " (", VLOOKUP(A767, [1]!Table9[#All], 11, FALSE), "; Habitat description: ", C767, ") - Within 1-mi of a CNDDB/SCE/USFS occurrence record (", VLOOKUP(A767, [1]!Table9[#All], 31, FALSE), "). " )))</f>
        <v>--</v>
      </c>
      <c r="Q767" s="6" t="str">
        <f>IF(D767="No", "Not discussed on USFS. ", IF(VLOOKUP(A767, [1]!Table9[#All], 31, FALSE)="--", "--",  VLOOKUP(A767, [1]!Table9[#All], 32, FALSE)))</f>
        <v>--</v>
      </c>
      <c r="R767" s="6" t="str">
        <f>IF(D767="No", "Not discussed on USFS. ", IF(VLOOKUP(A767, [1]!Table9[#All], 31, FALSE)="--", "--", VLOOKUP(A767, [1]!Table9[#All], 33, FALSE)))</f>
        <v>--</v>
      </c>
      <c r="S767" s="9" t="s">
        <v>2</v>
      </c>
      <c r="T767" s="8" t="s">
        <v>2</v>
      </c>
      <c r="U767" s="8" t="s">
        <v>2</v>
      </c>
      <c r="V767" s="7" t="s">
        <v>2</v>
      </c>
      <c r="W767" s="6" t="s">
        <v>2</v>
      </c>
      <c r="X767" s="6" t="s">
        <v>2</v>
      </c>
    </row>
    <row r="768" spans="1:24" ht="180" x14ac:dyDescent="0.2">
      <c r="A768" s="20" t="s">
        <v>1606</v>
      </c>
      <c r="B768" s="20" t="str">
        <f>VLOOKUP(A768, [1]!Table9[#All], 2, FALSE)</f>
        <v>Gilia tenuiflora ssp. hoffmannii</v>
      </c>
      <c r="C768" s="18" t="str">
        <f>VLOOKUP(A768, [1]!Table9[#All], 13, FALSE)</f>
        <v>coastal sandhills</v>
      </c>
      <c r="D768" s="17" t="str">
        <f>IF(ISNUMBER(SEARCH("1",VLOOKUP(A768, [1]!Table9[#All], 4, FALSE))), "Yes", "No")</f>
        <v>Yes</v>
      </c>
      <c r="E768" s="16" t="str">
        <f>VLOOKUP(A768, [1]!Table9[#All], 3, FALSE)</f>
        <v>Plant</v>
      </c>
      <c r="F768" s="15" t="str">
        <f>VLOOKUP(A768, [1]!Table9[#All], 26, FALSE)</f>
        <v>Formula</v>
      </c>
      <c r="G768" s="15" t="str">
        <f>IF(D768="No", "--",VLOOKUP(A768, [1]!Table9[#All], 25, FALSE))</f>
        <v>Work area</v>
      </c>
      <c r="H768" s="14" t="str">
        <f>IF(D768="No", "Not discussed on USFS. ", VLOOKUP(A768, [1]!Table9[#All], 24, FALSE))</f>
        <v>--</v>
      </c>
      <c r="I768" s="14" t="str">
        <f>IF(NOT(ISBLANK(#REF!)),  "Pre-activity Survey Required", "")</f>
        <v>Pre-activity Survey Required</v>
      </c>
      <c r="J768" s="13" t="str">
        <f>IF(D768="No", "Not discussed on USFS. ", _xlfn.CONCAT(A768, " (", VLOOKUP(A768, [1]!Table9[#All], 11, FALSE), "; Habitat description: ", C768, ") - Within 1-mi of a CNDDB/SCE/USFS occurrence record (", VLOOKUP(A768, [1]!Table9[#All], 34, FALSE), "). " ))</f>
        <v xml:space="preserve">Hoffmann's slender-flowered gilia (FE; CRPR 1B.1, Blooming Period: Apr - Jun; Habitat description: coastal sandhills) - Within 1-mi of a CNDDB/SCE/USFS occurrence record (unsuitable habitat). </v>
      </c>
      <c r="K768" s="10" t="str">
        <f>IF(D768="No", "-- ", VLOOKUP(A768, [1]!Table9[#All], 35, FALSE))</f>
        <v xml:space="preserve">RPM Plant 1; 
Standard OMP BMPs. </v>
      </c>
      <c r="L768" s="12" t="str">
        <f>IF(D768="No", "--", VLOOKUP(A768, [1]!Table9[#All], 28, FALSE))</f>
        <v>IIB</v>
      </c>
      <c r="M768" s="11" t="str">
        <f>IF(D768="No", "Not discussed on USFS. ", _xlfn.CONCAT(A768, " (", VLOOKUP(A768, [1]!Table9[#All], 11, FALSE), "; Habitat description: ", C768, ") - Within 1-mi of a CNDDB/SCE/USFS occurrence record (", VLOOKUP(A768, [1]!Table9[#All], 27, FALSE), "). " ))</f>
        <v xml:space="preserve">Hoffmann's slender-flowered gilia (FE; CRPR 1B.1, Blooming Period: Apr - Jun; Habitat description: coastal sandhills) - Within 1-mi of a CNDDB/SCE/USFS occurrence record (habitat present). </v>
      </c>
      <c r="N768" s="10" t="str">
        <f>IF(D768="No", "-- ", VLOOKUP(A768, [1]!Table9[#All], 29, FALSE))</f>
        <v xml:space="preserve">RPM Plant-1-4; 
General Measures and Standard OMP BMPs. </v>
      </c>
      <c r="O768" s="10" t="str">
        <f>IF(D768="No", "--", VLOOKUP(A768, [1]!Table9[#All], 30, FALSE))</f>
        <v xml:space="preserve">Rare Plant Survey and Avoidance (Hoffmann's slender-flowered gilia): A qualified botanist will conduct a rare plant survey for Hoffmann's slender-flowered gilia within blooming season, verified by a reference population. All federally-listed plants within 100 feet of the work area will be flagged for avoidance. Coordination with Environmental Services Department will be required if full avoidance cannot be achieved. 
Schedule Limitation (Hoffmann's slender-flowered gilia): Schedule all work in the year rare plant surveys are conducted. Work can occur only after rare plant surveys occur. If work gets delayed for a subsequent year, contact Environmental Services Department. 
General Measures and Standard OMP BMPs. </v>
      </c>
      <c r="P768" s="7" t="str">
        <f>IF(D768="No", "Not discussed on USFS. ", IF(VLOOKUP(A768, [1]!Table9[#All], 31, FALSE)="--", "--",  _xlfn.CONCAT(A768, " (", VLOOKUP(A768, [1]!Table9[#All], 11, FALSE), "; Habitat description: ", C768, ") - Within 1-mi of a CNDDB/SCE/USFS occurrence record (", VLOOKUP(A768, [1]!Table9[#All], 31, FALSE), "). " )))</f>
        <v>--</v>
      </c>
      <c r="Q768" s="6" t="str">
        <f>IF(D768="No", "Not discussed on USFS. ", IF(VLOOKUP(A768, [1]!Table9[#All], 31, FALSE)="--", "--",  VLOOKUP(A768, [1]!Table9[#All], 32, FALSE)))</f>
        <v>--</v>
      </c>
      <c r="R768" s="6" t="str">
        <f>IF(D768="No", "Not discussed on USFS. ", IF(VLOOKUP(A768, [1]!Table9[#All], 31, FALSE)="--", "--", VLOOKUP(A768, [1]!Table9[#All], 33, FALSE)))</f>
        <v>--</v>
      </c>
      <c r="S768" s="9" t="s">
        <v>2</v>
      </c>
      <c r="T768" s="8" t="s">
        <v>2</v>
      </c>
      <c r="U768" s="8" t="s">
        <v>2</v>
      </c>
      <c r="V768" s="7" t="s">
        <v>2</v>
      </c>
      <c r="W768" s="6" t="s">
        <v>2</v>
      </c>
      <c r="X768" s="6" t="s">
        <v>2</v>
      </c>
    </row>
    <row r="769" spans="1:24" ht="80" x14ac:dyDescent="0.2">
      <c r="A769" s="20" t="s">
        <v>1605</v>
      </c>
      <c r="B769" s="20" t="str">
        <f>VLOOKUP(A769, [1]!Table9[#All], 2, FALSE)</f>
        <v>Streptanthus glandulosus ssp. hoffmanii</v>
      </c>
      <c r="C769" s="18" t="str">
        <f>VLOOKUP(A769, [1]!Table9[#All], 13, FALSE)</f>
        <v>rocky outcrops</v>
      </c>
      <c r="D769" s="17" t="str">
        <f>IF(ISNUMBER(SEARCH("1",VLOOKUP(A769, [1]!Table9[#All], 4, FALSE))), "Yes", "No")</f>
        <v>No</v>
      </c>
      <c r="E769" s="16" t="str">
        <f>VLOOKUP(A769, [1]!Table9[#All], 3, FALSE)</f>
        <v>Plant</v>
      </c>
      <c r="F769" s="15" t="str">
        <f>VLOOKUP(A769, [1]!Table9[#All], 26, FALSE)</f>
        <v>Formula</v>
      </c>
      <c r="G769" s="15" t="str">
        <f>IF(D769="No", "--",VLOOKUP(A769, [1]!Table9[#All], 25, FALSE))</f>
        <v>--</v>
      </c>
      <c r="H769" s="14" t="str">
        <f>IF(D769="No", "Not discussed on USFS. ", VLOOKUP(A769, [1]!Table9[#All], 24, FALSE))</f>
        <v xml:space="preserve">Not discussed on USFS. </v>
      </c>
      <c r="I769" s="14" t="str">
        <f>IF(NOT(ISBLANK(#REF!)),  "Pre-activity Survey Required", "")</f>
        <v>Pre-activity Survey Required</v>
      </c>
      <c r="J769" s="13" t="str">
        <f>IF(D769="No", "Not discussed on USFS. ", _xlfn.CONCAT(A769, " (", VLOOKUP(A769, [1]!Table9[#All], 11, FALSE), "; Habitat description: ", C769, ") - Within 1-mi of a CNDDB/SCE/USFS occurrence record (", VLOOKUP(A769, [1]!Table9[#All], 34, FALSE), "). " ))</f>
        <v xml:space="preserve">Not discussed on USFS. </v>
      </c>
      <c r="K769" s="10" t="str">
        <f>IF(D769="No", "-- ", VLOOKUP(A769, [1]!Table9[#All], 35, FALSE))</f>
        <v xml:space="preserve">-- </v>
      </c>
      <c r="L769" s="12" t="str">
        <f>IF(D769="No", "--", VLOOKUP(A769, [1]!Table9[#All], 28, FALSE))</f>
        <v>--</v>
      </c>
      <c r="M769" s="11" t="str">
        <f>IF(D769="No", "Not discussed on USFS. ", _xlfn.CONCAT(A769, " (", VLOOKUP(A769, [1]!Table9[#All], 11, FALSE), "; Habitat description: ", C769, ") - Within 1-mi of a CNDDB/SCE/USFS occurrence record (", VLOOKUP(A769, [1]!Table9[#All], 27, FALSE), "). " ))</f>
        <v xml:space="preserve">Not discussed on USFS. </v>
      </c>
      <c r="N769" s="10" t="str">
        <f>IF(D769="No", "-- ", VLOOKUP(A769, [1]!Table9[#All], 29, FALSE))</f>
        <v xml:space="preserve">-- </v>
      </c>
      <c r="O769" s="10" t="str">
        <f>IF(D769="No", "--", VLOOKUP(A769, [1]!Table9[#All], 30, FALSE))</f>
        <v>--</v>
      </c>
      <c r="P769" s="7" t="str">
        <f>IF(D769="No", "Not discussed on USFS. ", IF(VLOOKUP(A769, [1]!Table9[#All], 31, FALSE)="--", "--",  _xlfn.CONCAT(A769, " (", VLOOKUP(A769, [1]!Table9[#All], 11, FALSE), "; Habitat description: ", C769, ") - Within 1-mi of a CNDDB/SCE/USFS occurrence record (", VLOOKUP(A769, [1]!Table9[#All], 31, FALSE), "). " )))</f>
        <v xml:space="preserve">Not discussed on USFS. </v>
      </c>
      <c r="Q769" s="6" t="str">
        <f>IF(D769="No", "Not discussed on USFS. ", IF(VLOOKUP(A769, [1]!Table9[#All], 31, FALSE)="--", "--",  VLOOKUP(A769, [1]!Table9[#All], 32, FALSE)))</f>
        <v xml:space="preserve">Not discussed on USFS. </v>
      </c>
      <c r="R769" s="6" t="str">
        <f>IF(D769="No", "Not discussed on USFS. ", IF(VLOOKUP(A769, [1]!Table9[#All], 31, FALSE)="--", "--", VLOOKUP(A769, [1]!Table9[#All], 33, FALSE)))</f>
        <v xml:space="preserve">Not discussed on USFS. </v>
      </c>
      <c r="S769" s="9" t="s">
        <v>2</v>
      </c>
      <c r="T769" s="8" t="s">
        <v>2</v>
      </c>
      <c r="U769" s="8" t="s">
        <v>2</v>
      </c>
      <c r="V769" s="7" t="s">
        <v>2</v>
      </c>
      <c r="W769" s="6" t="s">
        <v>2</v>
      </c>
      <c r="X769" s="6" t="s">
        <v>2</v>
      </c>
    </row>
    <row r="770" spans="1:24" ht="48" x14ac:dyDescent="0.2">
      <c r="A770" s="20" t="s">
        <v>1604</v>
      </c>
      <c r="B770" s="20" t="str">
        <f>VLOOKUP(A770, [1]!Table9[#All], 2, FALSE)</f>
        <v>Ceanothus purpureus</v>
      </c>
      <c r="C770" s="18" t="str">
        <f>VLOOKUP(A770, [1]!Table9[#All], 13, FALSE)</f>
        <v>slopes, chaparral</v>
      </c>
      <c r="D770" s="17" t="str">
        <f>IF(ISNUMBER(SEARCH("1",VLOOKUP(A770, [1]!Table9[#All], 4, FALSE))), "Yes", "No")</f>
        <v>No</v>
      </c>
      <c r="E770" s="16" t="str">
        <f>VLOOKUP(A770, [1]!Table9[#All], 3, FALSE)</f>
        <v>Plant</v>
      </c>
      <c r="F770" s="15" t="str">
        <f>VLOOKUP(A770, [1]!Table9[#All], 26, FALSE)</f>
        <v>Formula</v>
      </c>
      <c r="G770" s="15" t="str">
        <f>IF(D770="No", "--",VLOOKUP(A770, [1]!Table9[#All], 25, FALSE))</f>
        <v>--</v>
      </c>
      <c r="H770" s="14" t="str">
        <f>IF(D770="No", "Not discussed on USFS. ", VLOOKUP(A770, [1]!Table9[#All], 24, FALSE))</f>
        <v xml:space="preserve">Not discussed on USFS. </v>
      </c>
      <c r="I770" s="14" t="str">
        <f>IF(NOT(ISBLANK(#REF!)),  "Pre-activity Survey Required", "")</f>
        <v>Pre-activity Survey Required</v>
      </c>
      <c r="J770" s="13" t="str">
        <f>IF(D770="No", "Not discussed on USFS. ", _xlfn.CONCAT(A770, " (", VLOOKUP(A770, [1]!Table9[#All], 11, FALSE), "; Habitat description: ", C770, ") - Within 1-mi of a CNDDB/SCE/USFS occurrence record (", VLOOKUP(A770, [1]!Table9[#All], 34, FALSE), "). " ))</f>
        <v xml:space="preserve">Not discussed on USFS. </v>
      </c>
      <c r="K770" s="10" t="str">
        <f>IF(D770="No", "-- ", VLOOKUP(A770, [1]!Table9[#All], 35, FALSE))</f>
        <v xml:space="preserve">-- </v>
      </c>
      <c r="L770" s="12" t="str">
        <f>IF(D770="No", "--", VLOOKUP(A770, [1]!Table9[#All], 28, FALSE))</f>
        <v>--</v>
      </c>
      <c r="M770" s="11" t="str">
        <f>IF(D770="No", "Not discussed on USFS. ", _xlfn.CONCAT(A770, " (", VLOOKUP(A770, [1]!Table9[#All], 11, FALSE), "; Habitat description: ", C770, ") - Within 1-mi of a CNDDB/SCE/USFS occurrence record (", VLOOKUP(A770, [1]!Table9[#All], 27, FALSE), "). " ))</f>
        <v xml:space="preserve">Not discussed on USFS. </v>
      </c>
      <c r="N770" s="10" t="str">
        <f>IF(D770="No", "-- ", VLOOKUP(A770, [1]!Table9[#All], 29, FALSE))</f>
        <v xml:space="preserve">-- </v>
      </c>
      <c r="O770" s="10" t="str">
        <f>IF(D770="No", "--", VLOOKUP(A770, [1]!Table9[#All], 30, FALSE))</f>
        <v>--</v>
      </c>
      <c r="P770" s="7" t="str">
        <f>IF(D770="No", "Not discussed on USFS. ", IF(VLOOKUP(A770, [1]!Table9[#All], 31, FALSE)="--", "--",  _xlfn.CONCAT(A770, " (", VLOOKUP(A770, [1]!Table9[#All], 11, FALSE), "; Habitat description: ", C770, ") - Within 1-mi of a CNDDB/SCE/USFS occurrence record (", VLOOKUP(A770, [1]!Table9[#All], 31, FALSE), "). " )))</f>
        <v xml:space="preserve">Not discussed on USFS. </v>
      </c>
      <c r="Q770" s="6" t="str">
        <f>IF(D770="No", "Not discussed on USFS. ", IF(VLOOKUP(A770, [1]!Table9[#All], 31, FALSE)="--", "--",  VLOOKUP(A770, [1]!Table9[#All], 32, FALSE)))</f>
        <v xml:space="preserve">Not discussed on USFS. </v>
      </c>
      <c r="R770" s="6" t="str">
        <f>IF(D770="No", "Not discussed on USFS. ", IF(VLOOKUP(A770, [1]!Table9[#All], 31, FALSE)="--", "--", VLOOKUP(A770, [1]!Table9[#All], 33, FALSE)))</f>
        <v xml:space="preserve">Not discussed on USFS. </v>
      </c>
      <c r="S770" s="9" t="s">
        <v>2</v>
      </c>
      <c r="T770" s="8" t="s">
        <v>2</v>
      </c>
      <c r="U770" s="8" t="s">
        <v>2</v>
      </c>
      <c r="V770" s="7" t="s">
        <v>2</v>
      </c>
      <c r="W770" s="6" t="s">
        <v>2</v>
      </c>
      <c r="X770" s="6" t="s">
        <v>2</v>
      </c>
    </row>
    <row r="771" spans="1:24" ht="48" x14ac:dyDescent="0.2">
      <c r="A771" s="20" t="s">
        <v>1603</v>
      </c>
      <c r="B771" s="20" t="str">
        <f>VLOOKUP(A771, [1]!Table9[#All], 2, FALSE)</f>
        <v>Tetracoccus ilicifolius</v>
      </c>
      <c r="C771" s="18" t="str">
        <f>VLOOKUP(A771, [1]!Table9[#All], 13, FALSE)</f>
        <v>dry, rocky slopes</v>
      </c>
      <c r="D771" s="17" t="str">
        <f>IF(ISNUMBER(SEARCH("1",VLOOKUP(A771, [1]!Table9[#All], 4, FALSE))), "Yes", "No")</f>
        <v>No</v>
      </c>
      <c r="E771" s="16" t="str">
        <f>VLOOKUP(A771, [1]!Table9[#All], 3, FALSE)</f>
        <v>Plant</v>
      </c>
      <c r="F771" s="15" t="str">
        <f>VLOOKUP(A771, [1]!Table9[#All], 26, FALSE)</f>
        <v>Formula</v>
      </c>
      <c r="G771" s="15" t="str">
        <f>IF(D771="No", "--",VLOOKUP(A771, [1]!Table9[#All], 25, FALSE))</f>
        <v>--</v>
      </c>
      <c r="H771" s="14" t="str">
        <f>IF(D771="No", "Not discussed on USFS. ", VLOOKUP(A771, [1]!Table9[#All], 24, FALSE))</f>
        <v xml:space="preserve">Not discussed on USFS. </v>
      </c>
      <c r="I771" s="14" t="str">
        <f>IF(NOT(ISBLANK(#REF!)),  "Pre-activity Survey Required", "")</f>
        <v>Pre-activity Survey Required</v>
      </c>
      <c r="J771" s="13" t="str">
        <f>IF(D771="No", "Not discussed on USFS. ", _xlfn.CONCAT(A771, " (", VLOOKUP(A771, [1]!Table9[#All], 11, FALSE), "; Habitat description: ", C771, ") - Within 1-mi of a CNDDB/SCE/USFS occurrence record (", VLOOKUP(A771, [1]!Table9[#All], 34, FALSE), "). " ))</f>
        <v xml:space="preserve">Not discussed on USFS. </v>
      </c>
      <c r="K771" s="10" t="str">
        <f>IF(D771="No", "-- ", VLOOKUP(A771, [1]!Table9[#All], 35, FALSE))</f>
        <v xml:space="preserve">-- </v>
      </c>
      <c r="L771" s="12" t="str">
        <f>IF(D771="No", "--", VLOOKUP(A771, [1]!Table9[#All], 28, FALSE))</f>
        <v>--</v>
      </c>
      <c r="M771" s="11" t="str">
        <f>IF(D771="No", "Not discussed on USFS. ", _xlfn.CONCAT(A771, " (", VLOOKUP(A771, [1]!Table9[#All], 11, FALSE), "; Habitat description: ", C771, ") - Within 1-mi of a CNDDB/SCE/USFS occurrence record (", VLOOKUP(A771, [1]!Table9[#All], 27, FALSE), "). " ))</f>
        <v xml:space="preserve">Not discussed on USFS. </v>
      </c>
      <c r="N771" s="10" t="str">
        <f>IF(D771="No", "-- ", VLOOKUP(A771, [1]!Table9[#All], 29, FALSE))</f>
        <v xml:space="preserve">-- </v>
      </c>
      <c r="O771" s="10" t="str">
        <f>IF(D771="No", "--", VLOOKUP(A771, [1]!Table9[#All], 30, FALSE))</f>
        <v>--</v>
      </c>
      <c r="P771" s="7" t="str">
        <f>IF(D771="No", "Not discussed on USFS. ", IF(VLOOKUP(A771, [1]!Table9[#All], 31, FALSE)="--", "--",  _xlfn.CONCAT(A771, " (", VLOOKUP(A771, [1]!Table9[#All], 11, FALSE), "; Habitat description: ", C771, ") - Within 1-mi of a CNDDB/SCE/USFS occurrence record (", VLOOKUP(A771, [1]!Table9[#All], 31, FALSE), "). " )))</f>
        <v xml:space="preserve">Not discussed on USFS. </v>
      </c>
      <c r="Q771" s="6" t="str">
        <f>IF(D771="No", "Not discussed on USFS. ", IF(VLOOKUP(A771, [1]!Table9[#All], 31, FALSE)="--", "--",  VLOOKUP(A771, [1]!Table9[#All], 32, FALSE)))</f>
        <v xml:space="preserve">Not discussed on USFS. </v>
      </c>
      <c r="R771" s="6" t="str">
        <f>IF(D771="No", "Not discussed on USFS. ", IF(VLOOKUP(A771, [1]!Table9[#All], 31, FALSE)="--", "--", VLOOKUP(A771, [1]!Table9[#All], 33, FALSE)))</f>
        <v xml:space="preserve">Not discussed on USFS. </v>
      </c>
      <c r="S771" s="9" t="s">
        <v>2</v>
      </c>
      <c r="T771" s="8" t="s">
        <v>2</v>
      </c>
      <c r="U771" s="8" t="s">
        <v>2</v>
      </c>
      <c r="V771" s="7" t="s">
        <v>2</v>
      </c>
      <c r="W771" s="6" t="s">
        <v>2</v>
      </c>
      <c r="X771" s="6" t="s">
        <v>2</v>
      </c>
    </row>
    <row r="772" spans="1:24" ht="80" x14ac:dyDescent="0.2">
      <c r="A772" s="20" t="s">
        <v>1602</v>
      </c>
      <c r="B772" s="20" t="str">
        <f>VLOOKUP(A772, [1]!Table9[#All], 2, FALSE)</f>
        <v>Lupinus holmgrenianus</v>
      </c>
      <c r="C772" s="18" t="str">
        <f>VLOOKUP(A772, [1]!Table9[#All], 13, FALSE)</f>
        <v>dry desert slopes, pinyon/juniper woodland, grassy and open wooded sites</v>
      </c>
      <c r="D772" s="17" t="str">
        <f>IF(ISNUMBER(SEARCH("1",VLOOKUP(A772, [1]!Table9[#All], 4, FALSE))), "Yes", "No")</f>
        <v>No</v>
      </c>
      <c r="E772" s="16" t="str">
        <f>VLOOKUP(A772, [1]!Table9[#All], 3, FALSE)</f>
        <v>Plant</v>
      </c>
      <c r="F772" s="15" t="str">
        <f>VLOOKUP(A772, [1]!Table9[#All], 26, FALSE)</f>
        <v>Formula</v>
      </c>
      <c r="G772" s="15" t="str">
        <f>IF(D772="No", "--",VLOOKUP(A772, [1]!Table9[#All], 25, FALSE))</f>
        <v>--</v>
      </c>
      <c r="H772" s="14" t="str">
        <f>IF(D772="No", "Not discussed on USFS. ", VLOOKUP(A772, [1]!Table9[#All], 24, FALSE))</f>
        <v xml:space="preserve">Not discussed on USFS. </v>
      </c>
      <c r="I772" s="14" t="str">
        <f>IF(NOT(ISBLANK(#REF!)),  "Pre-activity Survey Required", "")</f>
        <v>Pre-activity Survey Required</v>
      </c>
      <c r="J772" s="13" t="str">
        <f>IF(D772="No", "Not discussed on USFS. ", _xlfn.CONCAT(A772, " (", VLOOKUP(A772, [1]!Table9[#All], 11, FALSE), "; Habitat description: ", C772, ") - Within 1-mi of a CNDDB/SCE/USFS occurrence record (", VLOOKUP(A772, [1]!Table9[#All], 34, FALSE), "). " ))</f>
        <v xml:space="preserve">Not discussed on USFS. </v>
      </c>
      <c r="K772" s="10" t="str">
        <f>IF(D772="No", "-- ", VLOOKUP(A772, [1]!Table9[#All], 35, FALSE))</f>
        <v xml:space="preserve">-- </v>
      </c>
      <c r="L772" s="12" t="str">
        <f>IF(D772="No", "--", VLOOKUP(A772, [1]!Table9[#All], 28, FALSE))</f>
        <v>--</v>
      </c>
      <c r="M772" s="11" t="str">
        <f>IF(D772="No", "Not discussed on USFS. ", _xlfn.CONCAT(A772, " (", VLOOKUP(A772, [1]!Table9[#All], 11, FALSE), "; Habitat description: ", C772, ") - Within 1-mi of a CNDDB/SCE/USFS occurrence record (", VLOOKUP(A772, [1]!Table9[#All], 27, FALSE), "). " ))</f>
        <v xml:space="preserve">Not discussed on USFS. </v>
      </c>
      <c r="N772" s="10" t="str">
        <f>IF(D772="No", "-- ", VLOOKUP(A772, [1]!Table9[#All], 29, FALSE))</f>
        <v xml:space="preserve">-- </v>
      </c>
      <c r="O772" s="10" t="str">
        <f>IF(D772="No", "--", VLOOKUP(A772, [1]!Table9[#All], 30, FALSE))</f>
        <v>--</v>
      </c>
      <c r="P772" s="7" t="str">
        <f>IF(D772="No", "Not discussed on USFS. ", IF(VLOOKUP(A772, [1]!Table9[#All], 31, FALSE)="--", "--",  _xlfn.CONCAT(A772, " (", VLOOKUP(A772, [1]!Table9[#All], 11, FALSE), "; Habitat description: ", C772, ") - Within 1-mi of a CNDDB/SCE/USFS occurrence record (", VLOOKUP(A772, [1]!Table9[#All], 31, FALSE), "). " )))</f>
        <v xml:space="preserve">Not discussed on USFS. </v>
      </c>
      <c r="Q772" s="6" t="str">
        <f>IF(D772="No", "Not discussed on USFS. ", IF(VLOOKUP(A772, [1]!Table9[#All], 31, FALSE)="--", "--",  VLOOKUP(A772, [1]!Table9[#All], 32, FALSE)))</f>
        <v xml:space="preserve">Not discussed on USFS. </v>
      </c>
      <c r="R772" s="6" t="str">
        <f>IF(D772="No", "Not discussed on USFS. ", IF(VLOOKUP(A772, [1]!Table9[#All], 31, FALSE)="--", "--", VLOOKUP(A772, [1]!Table9[#All], 33, FALSE)))</f>
        <v xml:space="preserve">Not discussed on USFS. </v>
      </c>
      <c r="S772" s="9" t="s">
        <v>2</v>
      </c>
      <c r="T772" s="8" t="s">
        <v>2</v>
      </c>
      <c r="U772" s="8" t="s">
        <v>2</v>
      </c>
      <c r="V772" s="7" t="s">
        <v>2</v>
      </c>
      <c r="W772" s="6" t="s">
        <v>2</v>
      </c>
      <c r="X772" s="6" t="s">
        <v>2</v>
      </c>
    </row>
    <row r="773" spans="1:24" ht="156" x14ac:dyDescent="0.2">
      <c r="A773" s="20" t="s">
        <v>1601</v>
      </c>
      <c r="B773" s="20" t="str">
        <f>VLOOKUP(A773, [1]!Table9[#All], 2, FALSE)</f>
        <v>Scutellaria holmgreniorum</v>
      </c>
      <c r="C773" s="18" t="str">
        <f>VLOOKUP(A773, [1]!Table9[#All], 13, FALSE)</f>
        <v>dry, volcanic soils, scrub</v>
      </c>
      <c r="D773" s="17" t="str">
        <f>IF(ISNUMBER(SEARCH("1",VLOOKUP(A773, [1]!Table9[#All], 4, FALSE))), "Yes", "No")</f>
        <v>Yes</v>
      </c>
      <c r="E773" s="16" t="str">
        <f>VLOOKUP(A773, [1]!Table9[#All], 3, FALSE)</f>
        <v>Plant</v>
      </c>
      <c r="F773" s="15" t="str">
        <f>VLOOKUP(A773, [1]!Table9[#All], 26, FALSE)</f>
        <v>Formula</v>
      </c>
      <c r="G773" s="15" t="str">
        <f>IF(D773="No", "--",VLOOKUP(A773, [1]!Table9[#All], 25, FALSE))</f>
        <v>Work area</v>
      </c>
      <c r="H773" s="14" t="str">
        <f>IF(D773="No", "Not discussed on USFS. ", VLOOKUP(A773, [1]!Table9[#All], 24, FALSE))</f>
        <v xml:space="preserve">Only discussed in INF, if reviewing INF apply same RPM's and language as other CRPR 1/2 plant receive. </v>
      </c>
      <c r="I773" s="14" t="str">
        <f>IF(NOT(ISBLANK(#REF!)),  "Pre-activity Survey Required", "")</f>
        <v>Pre-activity Survey Required</v>
      </c>
      <c r="J773" s="13" t="str">
        <f>IF(D773="No", "Not discussed on USFS. ", _xlfn.CONCAT(A773, " (", VLOOKUP(A773, [1]!Table9[#All], 11, FALSE), "; Habitat description: ", C773, ") - Within 1-mi of a CNDDB/SCE/USFS occurrence record (", VLOOKUP(A773, [1]!Table9[#All], 34, FALSE), "). " ))</f>
        <v xml:space="preserve">Holmgren's skullcap (INF:SCC; CRPR 3.3, Blooming Period: Jun - Aug; Habitat description: dry, volcanic soils, scrub) - Within 1-mi of a CNDDB/SCE/USFS occurrence record (unsuitable habitat). </v>
      </c>
      <c r="K773" s="10" t="str">
        <f>IF(D773="No", "-- ", VLOOKUP(A773, [1]!Table9[#All], 35, FALSE))</f>
        <v>Standard OMP BMPs.</v>
      </c>
      <c r="L773" s="12" t="str">
        <f>IF(D773="No", "--", VLOOKUP(A773, [1]!Table9[#All], 28, FALSE))</f>
        <v>IIB</v>
      </c>
      <c r="M773" s="11" t="str">
        <f>IF(D773="No", "Not discussed on USFS. ", _xlfn.CONCAT(A773, " (", VLOOKUP(A773, [1]!Table9[#All], 11, FALSE), "; Habitat description: ", C773, ") - Within 1-mi of a CNDDB/SCE/USFS occurrence record (", VLOOKUP(A773, [1]!Table9[#All], 27, FALSE), "). " ))</f>
        <v xml:space="preserve">Holmgren's skullcap (INF:SCC; CRPR 3.3, Blooming Period: Jun - Aug; Habitat description: dry, volcanic soils, scrub) - Within 1-mi of a CNDDB/SCE/USFS occurrence record (habitat present). </v>
      </c>
      <c r="N773" s="10" t="str">
        <f>IF(D773="No", "-- ", VLOOKUP(A773, [1]!Table9[#All], 29, FALSE))</f>
        <v xml:space="preserve">BE BMP Plant-1(a)(c-d); 
General Measures and Standard OMP BMPs. </v>
      </c>
      <c r="O773" s="10" t="str">
        <f>IF(D773="No", "--", VLOOKUP(A773, [1]!Table9[#All], 30, FALSE))</f>
        <v xml:space="preserve">Pre-Activity Survey (Holmgren's skullcap): A biological survey is required. 
FSS Plant Avoidance (Holmgren's skullcap): If Holmgren's skullcap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73" s="7" t="str">
        <f>IF(D773="No", "Not discussed on USFS. ", IF(VLOOKUP(A773, [1]!Table9[#All], 31, FALSE)="--", "--",  _xlfn.CONCAT(A773, " (", VLOOKUP(A773, [1]!Table9[#All], 11, FALSE), "; Habitat description: ", C773, ") - Within 1-mi of a CNDDB/SCE/USFS occurrence record (", VLOOKUP(A773, [1]!Table9[#All], 31, FALSE), "). " )))</f>
        <v>--</v>
      </c>
      <c r="Q773" s="6" t="str">
        <f>IF(D773="No", "Not discussed on USFS. ", IF(VLOOKUP(A773, [1]!Table9[#All], 31, FALSE)="--", "--",  VLOOKUP(A773, [1]!Table9[#All], 32, FALSE)))</f>
        <v>--</v>
      </c>
      <c r="R773" s="6" t="str">
        <f>IF(D773="No", "Not discussed on USFS. ", IF(VLOOKUP(A773, [1]!Table9[#All], 31, FALSE)="--", "--", VLOOKUP(A773, [1]!Table9[#All], 33, FALSE)))</f>
        <v>--</v>
      </c>
      <c r="S773" s="9" t="s">
        <v>2</v>
      </c>
      <c r="T773" s="8" t="s">
        <v>2</v>
      </c>
      <c r="U773" s="8" t="s">
        <v>2</v>
      </c>
      <c r="V773" s="7" t="s">
        <v>2</v>
      </c>
      <c r="W773" s="6" t="s">
        <v>2</v>
      </c>
      <c r="X773" s="6" t="s">
        <v>2</v>
      </c>
    </row>
    <row r="774" spans="1:24" ht="48" x14ac:dyDescent="0.2">
      <c r="A774" s="20" t="s">
        <v>1600</v>
      </c>
      <c r="B774" s="20" t="str">
        <f>VLOOKUP(A774, [1]!Table9[#All], 2, FALSE)</f>
        <v>Orthotrichum holzingeri</v>
      </c>
      <c r="C774" s="18" t="str">
        <f>VLOOKUP(A774, [1]!Table9[#All], 13, FALSE)</f>
        <v>seasonally wet rocks in small streams of dry montane forests</v>
      </c>
      <c r="D774" s="17" t="str">
        <f>IF(ISNUMBER(SEARCH("1",VLOOKUP(A774, [1]!Table9[#All], 4, FALSE))), "Yes", "No")</f>
        <v>No</v>
      </c>
      <c r="E774" s="16" t="str">
        <f>VLOOKUP(A774, [1]!Table9[#All], 3, FALSE)</f>
        <v>Plant</v>
      </c>
      <c r="F774" s="15" t="str">
        <f>VLOOKUP(A774, [1]!Table9[#All], 26, FALSE)</f>
        <v>Formula</v>
      </c>
      <c r="G774" s="15" t="str">
        <f>IF(D774="No", "--",VLOOKUP(A774, [1]!Table9[#All], 25, FALSE))</f>
        <v>--</v>
      </c>
      <c r="H774" s="14" t="str">
        <f>IF(D774="No", "Not discussed on USFS. ", VLOOKUP(A774, [1]!Table9[#All], 24, FALSE))</f>
        <v xml:space="preserve">Not discussed on USFS. </v>
      </c>
      <c r="I774" s="14" t="str">
        <f>IF(NOT(ISBLANK(#REF!)),  "Pre-activity Survey Required", "")</f>
        <v>Pre-activity Survey Required</v>
      </c>
      <c r="J774" s="13" t="str">
        <f>IF(D774="No", "Not discussed on USFS. ", _xlfn.CONCAT(A774, " (", VLOOKUP(A774, [1]!Table9[#All], 11, FALSE), "; Habitat description: ", C774, ") - Within 1-mi of a CNDDB/SCE/USFS occurrence record (", VLOOKUP(A774, [1]!Table9[#All], 34, FALSE), "). " ))</f>
        <v xml:space="preserve">Not discussed on USFS. </v>
      </c>
      <c r="K774" s="10" t="str">
        <f>IF(D774="No", "-- ", VLOOKUP(A774, [1]!Table9[#All], 35, FALSE))</f>
        <v xml:space="preserve">-- </v>
      </c>
      <c r="L774" s="12" t="str">
        <f>IF(D774="No", "--", VLOOKUP(A774, [1]!Table9[#All], 28, FALSE))</f>
        <v>--</v>
      </c>
      <c r="M774" s="11" t="str">
        <f>IF(D774="No", "Not discussed on USFS. ", _xlfn.CONCAT(A774, " (", VLOOKUP(A774, [1]!Table9[#All], 11, FALSE), "; Habitat description: ", C774, ") - Within 1-mi of a CNDDB/SCE/USFS occurrence record (", VLOOKUP(A774, [1]!Table9[#All], 27, FALSE), "). " ))</f>
        <v xml:space="preserve">Not discussed on USFS. </v>
      </c>
      <c r="N774" s="10" t="str">
        <f>IF(D774="No", "-- ", VLOOKUP(A774, [1]!Table9[#All], 29, FALSE))</f>
        <v xml:space="preserve">-- </v>
      </c>
      <c r="O774" s="10" t="str">
        <f>IF(D774="No", "--", VLOOKUP(A774, [1]!Table9[#All], 30, FALSE))</f>
        <v>--</v>
      </c>
      <c r="P774" s="7" t="str">
        <f>IF(D774="No", "Not discussed on USFS. ", IF(VLOOKUP(A774, [1]!Table9[#All], 31, FALSE)="--", "--",  _xlfn.CONCAT(A774, " (", VLOOKUP(A774, [1]!Table9[#All], 11, FALSE), "; Habitat description: ", C774, ") - Within 1-mi of a CNDDB/SCE/USFS occurrence record (", VLOOKUP(A774, [1]!Table9[#All], 31, FALSE), "). " )))</f>
        <v xml:space="preserve">Not discussed on USFS. </v>
      </c>
      <c r="Q774" s="6" t="str">
        <f>IF(D774="No", "Not discussed on USFS. ", IF(VLOOKUP(A774, [1]!Table9[#All], 31, FALSE)="--", "--",  VLOOKUP(A774, [1]!Table9[#All], 32, FALSE)))</f>
        <v xml:space="preserve">Not discussed on USFS. </v>
      </c>
      <c r="R774" s="6" t="str">
        <f>IF(D774="No", "Not discussed on USFS. ", IF(VLOOKUP(A774, [1]!Table9[#All], 31, FALSE)="--", "--", VLOOKUP(A774, [1]!Table9[#All], 33, FALSE)))</f>
        <v xml:space="preserve">Not discussed on USFS. </v>
      </c>
      <c r="S774" s="9" t="s">
        <v>2</v>
      </c>
      <c r="T774" s="8" t="s">
        <v>2</v>
      </c>
      <c r="U774" s="8" t="s">
        <v>2</v>
      </c>
      <c r="V774" s="7" t="s">
        <v>2</v>
      </c>
      <c r="W774" s="6" t="s">
        <v>2</v>
      </c>
      <c r="X774" s="6" t="s">
        <v>2</v>
      </c>
    </row>
    <row r="775" spans="1:24" ht="156" x14ac:dyDescent="0.2">
      <c r="A775" s="20" t="s">
        <v>1599</v>
      </c>
      <c r="B775" s="20" t="str">
        <f>VLOOKUP(A775, [1]!Table9[#All], 2, FALSE)</f>
        <v>Plagiobothrys uncinatus</v>
      </c>
      <c r="C775" s="18" t="str">
        <f>VLOOKUP(A775, [1]!Table9[#All], 13, FALSE)</f>
        <v>chaparral, canyon sides, rocky outcrops, +- fire follower</v>
      </c>
      <c r="D775" s="17" t="str">
        <f>IF(ISNUMBER(SEARCH("1",VLOOKUP(A775, [1]!Table9[#All], 4, FALSE))), "Yes", "No")</f>
        <v>Yes</v>
      </c>
      <c r="E775" s="16" t="str">
        <f>VLOOKUP(A775, [1]!Table9[#All], 3, FALSE)</f>
        <v>Plant</v>
      </c>
      <c r="F775" s="15" t="str">
        <f>VLOOKUP(A775, [1]!Table9[#All], 26, FALSE)</f>
        <v>Formula</v>
      </c>
      <c r="G775" s="15" t="str">
        <f>IF(D775="No", "--",VLOOKUP(A775, [1]!Table9[#All], 25, FALSE))</f>
        <v>Work area</v>
      </c>
      <c r="H775" s="14" t="str">
        <f>IF(D775="No", "Not discussed on USFS. ", VLOOKUP(A775, [1]!Table9[#All], 24, FALSE))</f>
        <v>--</v>
      </c>
      <c r="I775" s="14" t="str">
        <f>IF(NOT(ISBLANK(#REF!)),  "Pre-activity Survey Required", "")</f>
        <v>Pre-activity Survey Required</v>
      </c>
      <c r="J775" s="13" t="str">
        <f>IF(D775="No", "Not discussed on USFS. ", _xlfn.CONCAT(A775, " (", VLOOKUP(A775, [1]!Table9[#All], 11, FALSE), "; Habitat description: ", C775, ") - Within 1-mi of a CNDDB/SCE/USFS occurrence record (", VLOOKUP(A775, [1]!Table9[#All], 34, FALSE), "). " ))</f>
        <v xml:space="preserve">hooked popcornflower (FSS; CRPR 1B.2, Blooming Period: Apr - May; Habitat description: chaparral, canyon sides, rocky outcrops, +- fire follower) - Within 1-mi of a CNDDB/SCE/USFS occurrence record (unsuitable habitat). </v>
      </c>
      <c r="K775" s="10" t="str">
        <f>IF(D775="No", "-- ", VLOOKUP(A775, [1]!Table9[#All], 35, FALSE))</f>
        <v>Standard OMP BMPs.</v>
      </c>
      <c r="L775" s="12" t="str">
        <f>IF(D775="No", "--", VLOOKUP(A775, [1]!Table9[#All], 28, FALSE))</f>
        <v>IIB</v>
      </c>
      <c r="M775" s="11" t="str">
        <f>IF(D775="No", "Not discussed on USFS. ", _xlfn.CONCAT(A775, " (", VLOOKUP(A775, [1]!Table9[#All], 11, FALSE), "; Habitat description: ", C775, ") - Within 1-mi of a CNDDB/SCE/USFS occurrence record (", VLOOKUP(A775, [1]!Table9[#All], 27, FALSE), "). " ))</f>
        <v xml:space="preserve">hooked popcornflower (FSS; CRPR 1B.2, Blooming Period: Apr - May; Habitat description: chaparral, canyon sides, rocky outcrops, +- fire follower) - Within 1-mi of a CNDDB/SCE/USFS occurrence record (habitat present). </v>
      </c>
      <c r="N775" s="10" t="str">
        <f>IF(D775="No", "-- ", VLOOKUP(A775, [1]!Table9[#All], 29, FALSE))</f>
        <v xml:space="preserve">BE BMP Plant-1(a)(c-d); 
General Measures and Standard OMP BMPs. </v>
      </c>
      <c r="O775" s="10" t="str">
        <f>IF(D775="No", "--", VLOOKUP(A775, [1]!Table9[#All], 30, FALSE))</f>
        <v xml:space="preserve">Pre-Activity Survey (hooked popcornflower): A biological survey is required. 
FSS Plant Avoidance (hooked popcornflower): If hooked popcornflower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75" s="7" t="str">
        <f>IF(D775="No", "Not discussed on USFS. ", IF(VLOOKUP(A775, [1]!Table9[#All], 31, FALSE)="--", "--",  _xlfn.CONCAT(A775, " (", VLOOKUP(A775, [1]!Table9[#All], 11, FALSE), "; Habitat description: ", C775, ") - Within 1-mi of a CNDDB/SCE/USFS occurrence record (", VLOOKUP(A775, [1]!Table9[#All], 31, FALSE), "). " )))</f>
        <v>--</v>
      </c>
      <c r="Q775" s="6" t="str">
        <f>IF(D775="No", "Not discussed on USFS. ", IF(VLOOKUP(A775, [1]!Table9[#All], 31, FALSE)="--", "--",  VLOOKUP(A775, [1]!Table9[#All], 32, FALSE)))</f>
        <v>--</v>
      </c>
      <c r="R775" s="6" t="str">
        <f>IF(D775="No", "Not discussed on USFS. ", IF(VLOOKUP(A775, [1]!Table9[#All], 31, FALSE)="--", "--", VLOOKUP(A775, [1]!Table9[#All], 33, FALSE)))</f>
        <v>--</v>
      </c>
      <c r="S775" s="9" t="s">
        <v>2</v>
      </c>
      <c r="T775" s="8" t="s">
        <v>2</v>
      </c>
      <c r="U775" s="8" t="s">
        <v>2</v>
      </c>
      <c r="V775" s="7" t="s">
        <v>2</v>
      </c>
      <c r="W775" s="6" t="s">
        <v>2</v>
      </c>
      <c r="X775" s="6" t="s">
        <v>2</v>
      </c>
    </row>
    <row r="776" spans="1:24" ht="48" x14ac:dyDescent="0.2">
      <c r="A776" s="20" t="s">
        <v>1598</v>
      </c>
      <c r="B776" s="20" t="str">
        <f>VLOOKUP(A776, [1]!Table9[#All], 2, FALSE)</f>
        <v>Silene hookeri</v>
      </c>
      <c r="C776" s="18" t="str">
        <f>VLOOKUP(A776, [1]!Table9[#All], 13, FALSE)</f>
        <v>dry rocky ground, talus, or conifer or hardwood forest</v>
      </c>
      <c r="D776" s="17" t="str">
        <f>IF(ISNUMBER(SEARCH("1",VLOOKUP(A776, [1]!Table9[#All], 4, FALSE))), "Yes", "No")</f>
        <v>No</v>
      </c>
      <c r="E776" s="16" t="str">
        <f>VLOOKUP(A776, [1]!Table9[#All], 3, FALSE)</f>
        <v>Plant</v>
      </c>
      <c r="F776" s="15" t="str">
        <f>VLOOKUP(A776, [1]!Table9[#All], 26, FALSE)</f>
        <v>Formula</v>
      </c>
      <c r="G776" s="15" t="str">
        <f>IF(D776="No", "--",VLOOKUP(A776, [1]!Table9[#All], 25, FALSE))</f>
        <v>--</v>
      </c>
      <c r="H776" s="14" t="str">
        <f>IF(D776="No", "Not discussed on USFS. ", VLOOKUP(A776, [1]!Table9[#All], 24, FALSE))</f>
        <v xml:space="preserve">Not discussed on USFS. </v>
      </c>
      <c r="I776" s="14" t="str">
        <f>IF(NOT(ISBLANK(#REF!)),  "Pre-activity Survey Required", "")</f>
        <v>Pre-activity Survey Required</v>
      </c>
      <c r="J776" s="13" t="str">
        <f>IF(D776="No", "Not discussed on USFS. ", _xlfn.CONCAT(A776, " (", VLOOKUP(A776, [1]!Table9[#All], 11, FALSE), "; Habitat description: ", C776, ") - Within 1-mi of a CNDDB/SCE/USFS occurrence record (", VLOOKUP(A776, [1]!Table9[#All], 34, FALSE), "). " ))</f>
        <v xml:space="preserve">Not discussed on USFS. </v>
      </c>
      <c r="K776" s="10" t="str">
        <f>IF(D776="No", "-- ", VLOOKUP(A776, [1]!Table9[#All], 35, FALSE))</f>
        <v xml:space="preserve">-- </v>
      </c>
      <c r="L776" s="12" t="str">
        <f>IF(D776="No", "--", VLOOKUP(A776, [1]!Table9[#All], 28, FALSE))</f>
        <v>--</v>
      </c>
      <c r="M776" s="11" t="str">
        <f>IF(D776="No", "Not discussed on USFS. ", _xlfn.CONCAT(A776, " (", VLOOKUP(A776, [1]!Table9[#All], 11, FALSE), "; Habitat description: ", C776, ") - Within 1-mi of a CNDDB/SCE/USFS occurrence record (", VLOOKUP(A776, [1]!Table9[#All], 27, FALSE), "). " ))</f>
        <v xml:space="preserve">Not discussed on USFS. </v>
      </c>
      <c r="N776" s="10" t="str">
        <f>IF(D776="No", "-- ", VLOOKUP(A776, [1]!Table9[#All], 29, FALSE))</f>
        <v xml:space="preserve">-- </v>
      </c>
      <c r="O776" s="10" t="str">
        <f>IF(D776="No", "--", VLOOKUP(A776, [1]!Table9[#All], 30, FALSE))</f>
        <v>--</v>
      </c>
      <c r="P776" s="7" t="str">
        <f>IF(D776="No", "Not discussed on USFS. ", IF(VLOOKUP(A776, [1]!Table9[#All], 31, FALSE)="--", "--",  _xlfn.CONCAT(A776, " (", VLOOKUP(A776, [1]!Table9[#All], 11, FALSE), "; Habitat description: ", C776, ") - Within 1-mi of a CNDDB/SCE/USFS occurrence record (", VLOOKUP(A776, [1]!Table9[#All], 31, FALSE), "). " )))</f>
        <v xml:space="preserve">Not discussed on USFS. </v>
      </c>
      <c r="Q776" s="6" t="str">
        <f>IF(D776="No", "Not discussed on USFS. ", IF(VLOOKUP(A776, [1]!Table9[#All], 31, FALSE)="--", "--",  VLOOKUP(A776, [1]!Table9[#All], 32, FALSE)))</f>
        <v xml:space="preserve">Not discussed on USFS. </v>
      </c>
      <c r="R776" s="6" t="str">
        <f>IF(D776="No", "Not discussed on USFS. ", IF(VLOOKUP(A776, [1]!Table9[#All], 31, FALSE)="--", "--", VLOOKUP(A776, [1]!Table9[#All], 33, FALSE)))</f>
        <v xml:space="preserve">Not discussed on USFS. </v>
      </c>
      <c r="S776" s="9" t="s">
        <v>2</v>
      </c>
      <c r="T776" s="8" t="s">
        <v>2</v>
      </c>
      <c r="U776" s="8" t="s">
        <v>2</v>
      </c>
      <c r="V776" s="7" t="s">
        <v>2</v>
      </c>
      <c r="W776" s="6" t="s">
        <v>2</v>
      </c>
      <c r="X776" s="6" t="s">
        <v>2</v>
      </c>
    </row>
    <row r="777" spans="1:24" ht="64" x14ac:dyDescent="0.2">
      <c r="A777" s="20" t="s">
        <v>1597</v>
      </c>
      <c r="B777" s="20" t="str">
        <f>VLOOKUP(A777, [1]!Table9[#All], 2, FALSE)</f>
        <v>Arctostaphylos hookeri ssp. hookeri</v>
      </c>
      <c r="C777" s="18" t="str">
        <f>VLOOKUP(A777, [1]!Table9[#All], 13, FALSE)</f>
        <v>chaparral, conifer forest</v>
      </c>
      <c r="D777" s="17" t="str">
        <f>IF(ISNUMBER(SEARCH("1",VLOOKUP(A777, [1]!Table9[#All], 4, FALSE))), "Yes", "No")</f>
        <v>No</v>
      </c>
      <c r="E777" s="16" t="str">
        <f>VLOOKUP(A777, [1]!Table9[#All], 3, FALSE)</f>
        <v>Plant</v>
      </c>
      <c r="F777" s="15" t="str">
        <f>VLOOKUP(A777, [1]!Table9[#All], 26, FALSE)</f>
        <v>Formula</v>
      </c>
      <c r="G777" s="15" t="str">
        <f>IF(D777="No", "--",VLOOKUP(A777, [1]!Table9[#All], 25, FALSE))</f>
        <v>--</v>
      </c>
      <c r="H777" s="14" t="str">
        <f>IF(D777="No", "Not discussed on USFS. ", VLOOKUP(A777, [1]!Table9[#All], 24, FALSE))</f>
        <v xml:space="preserve">Not discussed on USFS. </v>
      </c>
      <c r="I777" s="14" t="str">
        <f>IF(NOT(ISBLANK(#REF!)),  "Pre-activity Survey Required", "")</f>
        <v>Pre-activity Survey Required</v>
      </c>
      <c r="J777" s="13" t="str">
        <f>IF(D777="No", "Not discussed on USFS. ", _xlfn.CONCAT(A777, " (", VLOOKUP(A777, [1]!Table9[#All], 11, FALSE), "; Habitat description: ", C777, ") - Within 1-mi of a CNDDB/SCE/USFS occurrence record (", VLOOKUP(A777, [1]!Table9[#All], 34, FALSE), "). " ))</f>
        <v xml:space="preserve">Not discussed on USFS. </v>
      </c>
      <c r="K777" s="10" t="str">
        <f>IF(D777="No", "-- ", VLOOKUP(A777, [1]!Table9[#All], 35, FALSE))</f>
        <v xml:space="preserve">-- </v>
      </c>
      <c r="L777" s="12" t="str">
        <f>IF(D777="No", "--", VLOOKUP(A777, [1]!Table9[#All], 28, FALSE))</f>
        <v>--</v>
      </c>
      <c r="M777" s="11" t="str">
        <f>IF(D777="No", "Not discussed on USFS. ", _xlfn.CONCAT(A777, " (", VLOOKUP(A777, [1]!Table9[#All], 11, FALSE), "; Habitat description: ", C777, ") - Within 1-mi of a CNDDB/SCE/USFS occurrence record (", VLOOKUP(A777, [1]!Table9[#All], 27, FALSE), "). " ))</f>
        <v xml:space="preserve">Not discussed on USFS. </v>
      </c>
      <c r="N777" s="10" t="str">
        <f>IF(D777="No", "-- ", VLOOKUP(A777, [1]!Table9[#All], 29, FALSE))</f>
        <v xml:space="preserve">-- </v>
      </c>
      <c r="O777" s="10" t="str">
        <f>IF(D777="No", "--", VLOOKUP(A777, [1]!Table9[#All], 30, FALSE))</f>
        <v>--</v>
      </c>
      <c r="P777" s="7" t="str">
        <f>IF(D777="No", "Not discussed on USFS. ", IF(VLOOKUP(A777, [1]!Table9[#All], 31, FALSE)="--", "--",  _xlfn.CONCAT(A777, " (", VLOOKUP(A777, [1]!Table9[#All], 11, FALSE), "; Habitat description: ", C777, ") - Within 1-mi of a CNDDB/SCE/USFS occurrence record (", VLOOKUP(A777, [1]!Table9[#All], 31, FALSE), "). " )))</f>
        <v xml:space="preserve">Not discussed on USFS. </v>
      </c>
      <c r="Q777" s="6" t="str">
        <f>IF(D777="No", "Not discussed on USFS. ", IF(VLOOKUP(A777, [1]!Table9[#All], 31, FALSE)="--", "--",  VLOOKUP(A777, [1]!Table9[#All], 32, FALSE)))</f>
        <v xml:space="preserve">Not discussed on USFS. </v>
      </c>
      <c r="R777" s="6" t="str">
        <f>IF(D777="No", "Not discussed on USFS. ", IF(VLOOKUP(A777, [1]!Table9[#All], 31, FALSE)="--", "--", VLOOKUP(A777, [1]!Table9[#All], 33, FALSE)))</f>
        <v xml:space="preserve">Not discussed on USFS. </v>
      </c>
      <c r="S777" s="9" t="s">
        <v>2</v>
      </c>
      <c r="T777" s="8" t="s">
        <v>2</v>
      </c>
      <c r="U777" s="8" t="s">
        <v>2</v>
      </c>
      <c r="V777" s="7" t="s">
        <v>2</v>
      </c>
      <c r="W777" s="6" t="s">
        <v>2</v>
      </c>
      <c r="X777" s="6" t="s">
        <v>2</v>
      </c>
    </row>
    <row r="778" spans="1:24" ht="156" x14ac:dyDescent="0.2">
      <c r="A778" s="20" t="s">
        <v>1596</v>
      </c>
      <c r="B778" s="20" t="str">
        <f>VLOOKUP(A778, [1]!Table9[#All], 2, FALSE)</f>
        <v>Agrostis hooveri</v>
      </c>
      <c r="C778" s="18" t="str">
        <f>VLOOKUP(A778, [1]!Table9[#All], 13, FALSE)</f>
        <v>dry sandy soils, open chaparral, oak woodland</v>
      </c>
      <c r="D778" s="17" t="str">
        <f>IF(ISNUMBER(SEARCH("1",VLOOKUP(A778, [1]!Table9[#All], 4, FALSE))), "Yes", "No")</f>
        <v>Yes</v>
      </c>
      <c r="E778" s="16" t="str">
        <f>VLOOKUP(A778, [1]!Table9[#All], 3, FALSE)</f>
        <v>Plant</v>
      </c>
      <c r="F778" s="15" t="str">
        <f>VLOOKUP(A778, [1]!Table9[#All], 26, FALSE)</f>
        <v>Formula</v>
      </c>
      <c r="G778" s="15" t="str">
        <f>IF(D778="No", "--",VLOOKUP(A778, [1]!Table9[#All], 25, FALSE))</f>
        <v>Work area</v>
      </c>
      <c r="H778" s="14" t="str">
        <f>IF(D778="No", "Not discussed on USFS. ", VLOOKUP(A778, [1]!Table9[#All], 24, FALSE))</f>
        <v>--</v>
      </c>
      <c r="I778" s="14" t="str">
        <f>IF(NOT(ISBLANK(#REF!)),  "Pre-activity Survey Required", "")</f>
        <v>Pre-activity Survey Required</v>
      </c>
      <c r="J778" s="13" t="str">
        <f>IF(D778="No", "Not discussed on USFS. ", _xlfn.CONCAT(A778, " (", VLOOKUP(A778, [1]!Table9[#All], 11, FALSE), "; Habitat description: ", C778, ") - Within 1-mi of a CNDDB/SCE/USFS occurrence record (", VLOOKUP(A778, [1]!Table9[#All], 34, FALSE), "). " ))</f>
        <v xml:space="preserve">Hoover's bent grass (FSS; BLM:S; CRPR 1B.2, Blooming Period: Apr - Aug; Habitat description: dry sandy soils, open chaparral, oak woodland) - Within 1-mi of a CNDDB/SCE/USFS occurrence record (unsuitable habitat). </v>
      </c>
      <c r="K778" s="10" t="str">
        <f>IF(D778="No", "-- ", VLOOKUP(A778, [1]!Table9[#All], 35, FALSE))</f>
        <v>Standard OMP BMPs.</v>
      </c>
      <c r="L778" s="12" t="str">
        <f>IF(D778="No", "--", VLOOKUP(A778, [1]!Table9[#All], 28, FALSE))</f>
        <v>IIB</v>
      </c>
      <c r="M778" s="11" t="str">
        <f>IF(D778="No", "Not discussed on USFS. ", _xlfn.CONCAT(A778, " (", VLOOKUP(A778, [1]!Table9[#All], 11, FALSE), "; Habitat description: ", C778, ") - Within 1-mi of a CNDDB/SCE/USFS occurrence record (", VLOOKUP(A778, [1]!Table9[#All], 27, FALSE), "). " ))</f>
        <v xml:space="preserve">Hoover's bent grass (FSS; BLM:S; CRPR 1B.2, Blooming Period: Apr - Aug; Habitat description: dry sandy soils, open chaparral, oak woodland) - Within 1-mi of a CNDDB/SCE/USFS occurrence record (habitat present). </v>
      </c>
      <c r="N778" s="10" t="str">
        <f>IF(D778="No", "-- ", VLOOKUP(A778, [1]!Table9[#All], 29, FALSE))</f>
        <v xml:space="preserve">BE BMP Plant-1(a)(c-d); 
General Measures and Standard OMP BMPs. </v>
      </c>
      <c r="O778" s="10" t="str">
        <f>IF(D778="No", "--", VLOOKUP(A778, [1]!Table9[#All], 30, FALSE))</f>
        <v xml:space="preserve">Pre-Activity Survey (Hoover's bent grass): A biological survey is required. 
FSS Plant Avoidance (Hoover's bent grass): If Hoover's bent grass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78" s="7" t="str">
        <f>IF(D778="No", "Not discussed on USFS. ", IF(VLOOKUP(A778, [1]!Table9[#All], 31, FALSE)="--", "--",  _xlfn.CONCAT(A778, " (", VLOOKUP(A778, [1]!Table9[#All], 11, FALSE), "; Habitat description: ", C778, ") - Within 1-mi of a CNDDB/SCE/USFS occurrence record (", VLOOKUP(A778, [1]!Table9[#All], 31, FALSE), "). " )))</f>
        <v>--</v>
      </c>
      <c r="Q778" s="6" t="str">
        <f>IF(D778="No", "Not discussed on USFS. ", IF(VLOOKUP(A778, [1]!Table9[#All], 31, FALSE)="--", "--",  VLOOKUP(A778, [1]!Table9[#All], 32, FALSE)))</f>
        <v>--</v>
      </c>
      <c r="R778" s="6" t="str">
        <f>IF(D778="No", "Not discussed on USFS. ", IF(VLOOKUP(A778, [1]!Table9[#All], 31, FALSE)="--", "--", VLOOKUP(A778, [1]!Table9[#All], 33, FALSE)))</f>
        <v>--</v>
      </c>
      <c r="S778" s="9" t="s">
        <v>2</v>
      </c>
      <c r="T778" s="8" t="s">
        <v>2</v>
      </c>
      <c r="U778" s="8" t="s">
        <v>2</v>
      </c>
      <c r="V778" s="7" t="s">
        <v>2</v>
      </c>
      <c r="W778" s="6" t="s">
        <v>2</v>
      </c>
      <c r="X778" s="6" t="s">
        <v>2</v>
      </c>
    </row>
    <row r="779" spans="1:24" ht="48" x14ac:dyDescent="0.2">
      <c r="A779" s="20" t="s">
        <v>1595</v>
      </c>
      <c r="B779" s="20" t="str">
        <f>VLOOKUP(A779, [1]!Table9[#All], 2, FALSE)</f>
        <v>Eryngium aristulatum var. hooveri</v>
      </c>
      <c r="C779" s="18" t="str">
        <f>VLOOKUP(A779, [1]!Table9[#All], 13, FALSE)</f>
        <v>vernal pools, seasonal wetlands</v>
      </c>
      <c r="D779" s="17" t="str">
        <f>IF(ISNUMBER(SEARCH("1",VLOOKUP(A779, [1]!Table9[#All], 4, FALSE))), "Yes", "No")</f>
        <v>No</v>
      </c>
      <c r="E779" s="16" t="str">
        <f>VLOOKUP(A779, [1]!Table9[#All], 3, FALSE)</f>
        <v>Plant</v>
      </c>
      <c r="F779" s="15" t="str">
        <f>VLOOKUP(A779, [1]!Table9[#All], 26, FALSE)</f>
        <v>Formula</v>
      </c>
      <c r="G779" s="15" t="str">
        <f>IF(D779="No", "--",VLOOKUP(A779, [1]!Table9[#All], 25, FALSE))</f>
        <v>--</v>
      </c>
      <c r="H779" s="14" t="str">
        <f>IF(D779="No", "Not discussed on USFS. ", VLOOKUP(A779, [1]!Table9[#All], 24, FALSE))</f>
        <v xml:space="preserve">Not discussed on USFS. </v>
      </c>
      <c r="I779" s="14" t="str">
        <f>IF(NOT(ISBLANK(#REF!)),  "Pre-activity Survey Required", "")</f>
        <v>Pre-activity Survey Required</v>
      </c>
      <c r="J779" s="13" t="str">
        <f>IF(D779="No", "Not discussed on USFS. ", _xlfn.CONCAT(A779, " (", VLOOKUP(A779, [1]!Table9[#All], 11, FALSE), "; Habitat description: ", C779, ") - Within 1-mi of a CNDDB/SCE/USFS occurrence record (", VLOOKUP(A779, [1]!Table9[#All], 34, FALSE), "). " ))</f>
        <v xml:space="preserve">Not discussed on USFS. </v>
      </c>
      <c r="K779" s="10" t="str">
        <f>IF(D779="No", "-- ", VLOOKUP(A779, [1]!Table9[#All], 35, FALSE))</f>
        <v xml:space="preserve">-- </v>
      </c>
      <c r="L779" s="12" t="str">
        <f>IF(D779="No", "--", VLOOKUP(A779, [1]!Table9[#All], 28, FALSE))</f>
        <v>--</v>
      </c>
      <c r="M779" s="11" t="str">
        <f>IF(D779="No", "Not discussed on USFS. ", _xlfn.CONCAT(A779, " (", VLOOKUP(A779, [1]!Table9[#All], 11, FALSE), "; Habitat description: ", C779, ") - Within 1-mi of a CNDDB/SCE/USFS occurrence record (", VLOOKUP(A779, [1]!Table9[#All], 27, FALSE), "). " ))</f>
        <v xml:space="preserve">Not discussed on USFS. </v>
      </c>
      <c r="N779" s="10" t="str">
        <f>IF(D779="No", "-- ", VLOOKUP(A779, [1]!Table9[#All], 29, FALSE))</f>
        <v xml:space="preserve">-- </v>
      </c>
      <c r="O779" s="10" t="str">
        <f>IF(D779="No", "--", VLOOKUP(A779, [1]!Table9[#All], 30, FALSE))</f>
        <v>--</v>
      </c>
      <c r="P779" s="7" t="str">
        <f>IF(D779="No", "Not discussed on USFS. ", IF(VLOOKUP(A779, [1]!Table9[#All], 31, FALSE)="--", "--",  _xlfn.CONCAT(A779, " (", VLOOKUP(A779, [1]!Table9[#All], 11, FALSE), "; Habitat description: ", C779, ") - Within 1-mi of a CNDDB/SCE/USFS occurrence record (", VLOOKUP(A779, [1]!Table9[#All], 31, FALSE), "). " )))</f>
        <v xml:space="preserve">Not discussed on USFS. </v>
      </c>
      <c r="Q779" s="6" t="str">
        <f>IF(D779="No", "Not discussed on USFS. ", IF(VLOOKUP(A779, [1]!Table9[#All], 31, FALSE)="--", "--",  VLOOKUP(A779, [1]!Table9[#All], 32, FALSE)))</f>
        <v xml:space="preserve">Not discussed on USFS. </v>
      </c>
      <c r="R779" s="6" t="str">
        <f>IF(D779="No", "Not discussed on USFS. ", IF(VLOOKUP(A779, [1]!Table9[#All], 31, FALSE)="--", "--", VLOOKUP(A779, [1]!Table9[#All], 33, FALSE)))</f>
        <v xml:space="preserve">Not discussed on USFS. </v>
      </c>
      <c r="S779" s="9" t="s">
        <v>2</v>
      </c>
      <c r="T779" s="8" t="s">
        <v>2</v>
      </c>
      <c r="U779" s="8" t="s">
        <v>2</v>
      </c>
      <c r="V779" s="7" t="s">
        <v>2</v>
      </c>
      <c r="W779" s="6" t="s">
        <v>2</v>
      </c>
      <c r="X779" s="6" t="s">
        <v>2</v>
      </c>
    </row>
    <row r="780" spans="1:24" ht="48" x14ac:dyDescent="0.2">
      <c r="A780" s="20" t="s">
        <v>1594</v>
      </c>
      <c r="B780" s="20" t="str">
        <f>VLOOKUP(A780, [1]!Table9[#All], 2, FALSE)</f>
        <v>Calycadenia hooveri</v>
      </c>
      <c r="C780" s="18" t="str">
        <f>VLOOKUP(A780, [1]!Table9[#All], 13, FALSE)</f>
        <v>rocky, exposed places, grassland, oak savanna</v>
      </c>
      <c r="D780" s="17" t="str">
        <f>IF(ISNUMBER(SEARCH("1",VLOOKUP(A780, [1]!Table9[#All], 4, FALSE))), "Yes", "No")</f>
        <v>No</v>
      </c>
      <c r="E780" s="16" t="str">
        <f>VLOOKUP(A780, [1]!Table9[#All], 3, FALSE)</f>
        <v>Plant</v>
      </c>
      <c r="F780" s="15" t="str">
        <f>VLOOKUP(A780, [1]!Table9[#All], 26, FALSE)</f>
        <v>Formula</v>
      </c>
      <c r="G780" s="15" t="str">
        <f>IF(D780="No", "--",VLOOKUP(A780, [1]!Table9[#All], 25, FALSE))</f>
        <v>--</v>
      </c>
      <c r="H780" s="14" t="str">
        <f>IF(D780="No", "Not discussed on USFS. ", VLOOKUP(A780, [1]!Table9[#All], 24, FALSE))</f>
        <v xml:space="preserve">Not discussed on USFS. </v>
      </c>
      <c r="I780" s="14" t="str">
        <f>IF(NOT(ISBLANK(#REF!)),  "Pre-activity Survey Required", "")</f>
        <v>Pre-activity Survey Required</v>
      </c>
      <c r="J780" s="13" t="str">
        <f>IF(D780="No", "Not discussed on USFS. ", _xlfn.CONCAT(A780, " (", VLOOKUP(A780, [1]!Table9[#All], 11, FALSE), "; Habitat description: ", C780, ") - Within 1-mi of a CNDDB/SCE/USFS occurrence record (", VLOOKUP(A780, [1]!Table9[#All], 34, FALSE), "). " ))</f>
        <v xml:space="preserve">Not discussed on USFS. </v>
      </c>
      <c r="K780" s="10" t="str">
        <f>IF(D780="No", "-- ", VLOOKUP(A780, [1]!Table9[#All], 35, FALSE))</f>
        <v xml:space="preserve">-- </v>
      </c>
      <c r="L780" s="12" t="str">
        <f>IF(D780="No", "--", VLOOKUP(A780, [1]!Table9[#All], 28, FALSE))</f>
        <v>--</v>
      </c>
      <c r="M780" s="11" t="str">
        <f>IF(D780="No", "Not discussed on USFS. ", _xlfn.CONCAT(A780, " (", VLOOKUP(A780, [1]!Table9[#All], 11, FALSE), "; Habitat description: ", C780, ") - Within 1-mi of a CNDDB/SCE/USFS occurrence record (", VLOOKUP(A780, [1]!Table9[#All], 27, FALSE), "). " ))</f>
        <v xml:space="preserve">Not discussed on USFS. </v>
      </c>
      <c r="N780" s="10" t="str">
        <f>IF(D780="No", "-- ", VLOOKUP(A780, [1]!Table9[#All], 29, FALSE))</f>
        <v xml:space="preserve">-- </v>
      </c>
      <c r="O780" s="10" t="str">
        <f>IF(D780="No", "--", VLOOKUP(A780, [1]!Table9[#All], 30, FALSE))</f>
        <v>--</v>
      </c>
      <c r="P780" s="7" t="str">
        <f>IF(D780="No", "Not discussed on USFS. ", IF(VLOOKUP(A780, [1]!Table9[#All], 31, FALSE)="--", "--",  _xlfn.CONCAT(A780, " (", VLOOKUP(A780, [1]!Table9[#All], 11, FALSE), "; Habitat description: ", C780, ") - Within 1-mi of a CNDDB/SCE/USFS occurrence record (", VLOOKUP(A780, [1]!Table9[#All], 31, FALSE), "). " )))</f>
        <v xml:space="preserve">Not discussed on USFS. </v>
      </c>
      <c r="Q780" s="6" t="str">
        <f>IF(D780="No", "Not discussed on USFS. ", IF(VLOOKUP(A780, [1]!Table9[#All], 31, FALSE)="--", "--",  VLOOKUP(A780, [1]!Table9[#All], 32, FALSE)))</f>
        <v xml:space="preserve">Not discussed on USFS. </v>
      </c>
      <c r="R780" s="6" t="str">
        <f>IF(D780="No", "Not discussed on USFS. ", IF(VLOOKUP(A780, [1]!Table9[#All], 31, FALSE)="--", "--", VLOOKUP(A780, [1]!Table9[#All], 33, FALSE)))</f>
        <v xml:space="preserve">Not discussed on USFS. </v>
      </c>
      <c r="S780" s="9" t="s">
        <v>2</v>
      </c>
      <c r="T780" s="8" t="s">
        <v>2</v>
      </c>
      <c r="U780" s="8" t="s">
        <v>2</v>
      </c>
      <c r="V780" s="7" t="s">
        <v>2</v>
      </c>
      <c r="W780" s="6" t="s">
        <v>2</v>
      </c>
      <c r="X780" s="6" t="s">
        <v>2</v>
      </c>
    </row>
    <row r="781" spans="1:24" ht="48" x14ac:dyDescent="0.2">
      <c r="A781" s="20" t="s">
        <v>1593</v>
      </c>
      <c r="B781" s="20" t="str">
        <f>VLOOKUP(A781, [1]!Table9[#All], 2, FALSE)</f>
        <v>Cryptantha hooveri</v>
      </c>
      <c r="C781" s="18" t="str">
        <f>VLOOKUP(A781, [1]!Table9[#All], 13, FALSE)</f>
        <v>flats and hillsides in grasslands</v>
      </c>
      <c r="D781" s="17" t="str">
        <f>IF(ISNUMBER(SEARCH("1",VLOOKUP(A781, [1]!Table9[#All], 4, FALSE))), "Yes", "No")</f>
        <v>No</v>
      </c>
      <c r="E781" s="16" t="str">
        <f>VLOOKUP(A781, [1]!Table9[#All], 3, FALSE)</f>
        <v>Plant</v>
      </c>
      <c r="F781" s="15" t="str">
        <f>VLOOKUP(A781, [1]!Table9[#All], 26, FALSE)</f>
        <v>Formula</v>
      </c>
      <c r="G781" s="15" t="str">
        <f>IF(D781="No", "--",VLOOKUP(A781, [1]!Table9[#All], 25, FALSE))</f>
        <v>--</v>
      </c>
      <c r="H781" s="14" t="str">
        <f>IF(D781="No", "Not discussed on USFS. ", VLOOKUP(A781, [1]!Table9[#All], 24, FALSE))</f>
        <v xml:space="preserve">Not discussed on USFS. </v>
      </c>
      <c r="I781" s="14" t="str">
        <f>IF(NOT(ISBLANK(#REF!)),  "Pre-activity Survey Required", "")</f>
        <v>Pre-activity Survey Required</v>
      </c>
      <c r="J781" s="13" t="str">
        <f>IF(D781="No", "Not discussed on USFS. ", _xlfn.CONCAT(A781, " (", VLOOKUP(A781, [1]!Table9[#All], 11, FALSE), "; Habitat description: ", C781, ") - Within 1-mi of a CNDDB/SCE/USFS occurrence record (", VLOOKUP(A781, [1]!Table9[#All], 34, FALSE), "). " ))</f>
        <v xml:space="preserve">Not discussed on USFS. </v>
      </c>
      <c r="K781" s="10" t="str">
        <f>IF(D781="No", "-- ", VLOOKUP(A781, [1]!Table9[#All], 35, FALSE))</f>
        <v xml:space="preserve">-- </v>
      </c>
      <c r="L781" s="12" t="str">
        <f>IF(D781="No", "--", VLOOKUP(A781, [1]!Table9[#All], 28, FALSE))</f>
        <v>--</v>
      </c>
      <c r="M781" s="11" t="str">
        <f>IF(D781="No", "Not discussed on USFS. ", _xlfn.CONCAT(A781, " (", VLOOKUP(A781, [1]!Table9[#All], 11, FALSE), "; Habitat description: ", C781, ") - Within 1-mi of a CNDDB/SCE/USFS occurrence record (", VLOOKUP(A781, [1]!Table9[#All], 27, FALSE), "). " ))</f>
        <v xml:space="preserve">Not discussed on USFS. </v>
      </c>
      <c r="N781" s="10" t="str">
        <f>IF(D781="No", "-- ", VLOOKUP(A781, [1]!Table9[#All], 29, FALSE))</f>
        <v xml:space="preserve">-- </v>
      </c>
      <c r="O781" s="10" t="str">
        <f>IF(D781="No", "--", VLOOKUP(A781, [1]!Table9[#All], 30, FALSE))</f>
        <v>--</v>
      </c>
      <c r="P781" s="7" t="str">
        <f>IF(D781="No", "Not discussed on USFS. ", IF(VLOOKUP(A781, [1]!Table9[#All], 31, FALSE)="--", "--",  _xlfn.CONCAT(A781, " (", VLOOKUP(A781, [1]!Table9[#All], 11, FALSE), "; Habitat description: ", C781, ") - Within 1-mi of a CNDDB/SCE/USFS occurrence record (", VLOOKUP(A781, [1]!Table9[#All], 31, FALSE), "). " )))</f>
        <v xml:space="preserve">Not discussed on USFS. </v>
      </c>
      <c r="Q781" s="6" t="str">
        <f>IF(D781="No", "Not discussed on USFS. ", IF(VLOOKUP(A781, [1]!Table9[#All], 31, FALSE)="--", "--",  VLOOKUP(A781, [1]!Table9[#All], 32, FALSE)))</f>
        <v xml:space="preserve">Not discussed on USFS. </v>
      </c>
      <c r="R781" s="6" t="str">
        <f>IF(D781="No", "Not discussed on USFS. ", IF(VLOOKUP(A781, [1]!Table9[#All], 31, FALSE)="--", "--", VLOOKUP(A781, [1]!Table9[#All], 33, FALSE)))</f>
        <v xml:space="preserve">Not discussed on USFS. </v>
      </c>
      <c r="S781" s="9" t="s">
        <v>2</v>
      </c>
      <c r="T781" s="8" t="s">
        <v>2</v>
      </c>
      <c r="U781" s="8" t="s">
        <v>2</v>
      </c>
      <c r="V781" s="7" t="s">
        <v>2</v>
      </c>
      <c r="W781" s="6" t="s">
        <v>2</v>
      </c>
      <c r="X781" s="6" t="s">
        <v>2</v>
      </c>
    </row>
    <row r="782" spans="1:24" ht="156" x14ac:dyDescent="0.2">
      <c r="A782" s="20" t="s">
        <v>1592</v>
      </c>
      <c r="B782" s="20" t="str">
        <f>VLOOKUP(A782, [1]!Table9[#All], 2, FALSE)</f>
        <v>Eriastrum hooveri</v>
      </c>
      <c r="C782" s="18" t="str">
        <f>VLOOKUP(A782, [1]!Table9[#All], 13, FALSE)</f>
        <v>alkaline flats, above dry streambeds</v>
      </c>
      <c r="D782" s="17" t="str">
        <f>IF(ISNUMBER(SEARCH("1",VLOOKUP(A782, [1]!Table9[#All], 4, FALSE))), "Yes", "No")</f>
        <v>Yes</v>
      </c>
      <c r="E782" s="16" t="str">
        <f>VLOOKUP(A782, [1]!Table9[#All], 3, FALSE)</f>
        <v>Plant</v>
      </c>
      <c r="F782" s="15" t="str">
        <f>VLOOKUP(A782, [1]!Table9[#All], 26, FALSE)</f>
        <v>Formula</v>
      </c>
      <c r="G782" s="15" t="str">
        <f>IF(D782="No", "--",VLOOKUP(A782, [1]!Table9[#All], 25, FALSE))</f>
        <v>Work area</v>
      </c>
      <c r="H782" s="14" t="str">
        <f>IF(D782="No", "Not discussed on USFS. ", VLOOKUP(A782, [1]!Table9[#All], 24, FALSE))</f>
        <v xml:space="preserve">Only discussed in INF, if reviewing INF apply same RPM's and language as other CRPR 1/2 plant receive. </v>
      </c>
      <c r="I782" s="14" t="str">
        <f>IF(NOT(ISBLANK(#REF!)),  "Pre-activity Survey Required", "")</f>
        <v>Pre-activity Survey Required</v>
      </c>
      <c r="J782" s="13" t="str">
        <f>IF(D782="No", "Not discussed on USFS. ", _xlfn.CONCAT(A782, " (", VLOOKUP(A782, [1]!Table9[#All], 11, FALSE), "; Habitat description: ", C782, ") - Within 1-mi of a CNDDB/SCE/USFS occurrence record (", VLOOKUP(A782, [1]!Table9[#All], 34, FALSE), "). " ))</f>
        <v xml:space="preserve">Hoover's eriastrum (INF:SCC; CRPR 4.2, Blooming Period: Mar - Jul; Habitat description: alkaline flats, above dry streambeds) - Within 1-mi of a CNDDB/SCE/USFS occurrence record (unsuitable habitat). </v>
      </c>
      <c r="K782" s="10" t="str">
        <f>IF(D782="No", "-- ", VLOOKUP(A782, [1]!Table9[#All], 35, FALSE))</f>
        <v>Standard OMP BMPs.</v>
      </c>
      <c r="L782" s="12" t="str">
        <f>IF(D782="No", "--", VLOOKUP(A782, [1]!Table9[#All], 28, FALSE))</f>
        <v>IIB</v>
      </c>
      <c r="M782" s="11" t="str">
        <f>IF(D782="No", "Not discussed on USFS. ", _xlfn.CONCAT(A782, " (", VLOOKUP(A782, [1]!Table9[#All], 11, FALSE), "; Habitat description: ", C782, ") - Within 1-mi of a CNDDB/SCE/USFS occurrence record (", VLOOKUP(A782, [1]!Table9[#All], 27, FALSE), "). " ))</f>
        <v xml:space="preserve">Hoover's eriastrum (INF:SCC; CRPR 4.2, Blooming Period: Mar - Jul; Habitat description: alkaline flats, above dry streambeds) - Within 1-mi of a CNDDB/SCE/USFS occurrence record (habitat present). </v>
      </c>
      <c r="N782" s="10" t="str">
        <f>IF(D782="No", "-- ", VLOOKUP(A782, [1]!Table9[#All], 29, FALSE))</f>
        <v xml:space="preserve">BE BMP Plant-1(a)(c-d); 
General Measures and Standard OMP BMPs. </v>
      </c>
      <c r="O782" s="10" t="str">
        <f>IF(D782="No", "--", VLOOKUP(A782, [1]!Table9[#All], 30, FALSE))</f>
        <v xml:space="preserve">Pre-Activity Survey (Hoover's eriastrum): A biological survey is required. 
FSS Plant Avoidance (Hoover's eriastrum): If Hoover's eriastrum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82" s="7" t="str">
        <f>IF(D782="No", "Not discussed on USFS. ", IF(VLOOKUP(A782, [1]!Table9[#All], 31, FALSE)="--", "--",  _xlfn.CONCAT(A782, " (", VLOOKUP(A782, [1]!Table9[#All], 11, FALSE), "; Habitat description: ", C782, ") - Within 1-mi of a CNDDB/SCE/USFS occurrence record (", VLOOKUP(A782, [1]!Table9[#All], 31, FALSE), "). " )))</f>
        <v>--</v>
      </c>
      <c r="Q782" s="6" t="str">
        <f>IF(D782="No", "Not discussed on USFS. ", IF(VLOOKUP(A782, [1]!Table9[#All], 31, FALSE)="--", "--",  VLOOKUP(A782, [1]!Table9[#All], 32, FALSE)))</f>
        <v>--</v>
      </c>
      <c r="R782" s="6" t="str">
        <f>IF(D782="No", "Not discussed on USFS. ", IF(VLOOKUP(A782, [1]!Table9[#All], 31, FALSE)="--", "--", VLOOKUP(A782, [1]!Table9[#All], 33, FALSE)))</f>
        <v>--</v>
      </c>
      <c r="S782" s="9" t="s">
        <v>2</v>
      </c>
      <c r="T782" s="8" t="s">
        <v>2</v>
      </c>
      <c r="U782" s="8" t="s">
        <v>2</v>
      </c>
      <c r="V782" s="7" t="s">
        <v>2</v>
      </c>
      <c r="W782" s="6" t="s">
        <v>2</v>
      </c>
      <c r="X782" s="6" t="s">
        <v>2</v>
      </c>
    </row>
    <row r="783" spans="1:24" ht="168" x14ac:dyDescent="0.2">
      <c r="A783" s="20" t="s">
        <v>1591</v>
      </c>
      <c r="B783" s="20" t="str">
        <f>VLOOKUP(A783, [1]!Table9[#All], 2, FALSE)</f>
        <v>Euphorbia hooveri</v>
      </c>
      <c r="C783" s="18" t="str">
        <f>VLOOKUP(A783, [1]!Table9[#All], 13, FALSE)</f>
        <v>vernal pools</v>
      </c>
      <c r="D783" s="17" t="str">
        <f>IF(ISNUMBER(SEARCH("1",VLOOKUP(A783, [1]!Table9[#All], 4, FALSE))), "Yes", "No")</f>
        <v>Yes</v>
      </c>
      <c r="E783" s="16" t="str">
        <f>VLOOKUP(A783, [1]!Table9[#All], 3, FALSE)</f>
        <v>Plant</v>
      </c>
      <c r="F783" s="15" t="str">
        <f>VLOOKUP(A783, [1]!Table9[#All], 26, FALSE)</f>
        <v>Formula</v>
      </c>
      <c r="G783" s="15" t="str">
        <f>IF(D783="No", "--",VLOOKUP(A783, [1]!Table9[#All], 25, FALSE))</f>
        <v>Work area</v>
      </c>
      <c r="H783" s="14" t="str">
        <f>IF(D783="No", "Not discussed on USFS. ", VLOOKUP(A783, [1]!Table9[#All], 24, FALSE))</f>
        <v>--</v>
      </c>
      <c r="I783" s="14" t="str">
        <f>IF(NOT(ISBLANK(#REF!)),  "Pre-activity Survey Required", "")</f>
        <v>Pre-activity Survey Required</v>
      </c>
      <c r="J783" s="13" t="str">
        <f>IF(D783="No", "Not discussed on USFS. ", _xlfn.CONCAT(A783, " (", VLOOKUP(A783, [1]!Table9[#All], 11, FALSE), "; Habitat description: ", C783, ") - Within 1-mi of a CNDDB/SCE/USFS occurrence record (", VLOOKUP(A783, [1]!Table9[#All], 34, FALSE), "). " ))</f>
        <v xml:space="preserve">Hoover's spurge (FT; CRPR 1B.2, Blooming Period: Jul - Sep; Habitat description: vernal pools) - Within 1-mi of a CNDDB/SCE/USFS occurrence record (unsuitable habitat). </v>
      </c>
      <c r="K783" s="10" t="str">
        <f>IF(D783="No", "-- ", VLOOKUP(A783, [1]!Table9[#All], 35, FALSE))</f>
        <v xml:space="preserve">RPM Plant 1; 
Standard OMP BMPs. </v>
      </c>
      <c r="L783" s="12" t="str">
        <f>IF(D783="No", "--", VLOOKUP(A783, [1]!Table9[#All], 28, FALSE))</f>
        <v>IIB</v>
      </c>
      <c r="M783" s="11" t="str">
        <f>IF(D783="No", "Not discussed on USFS. ", _xlfn.CONCAT(A783, " (", VLOOKUP(A783, [1]!Table9[#All], 11, FALSE), "; Habitat description: ", C783, ") - Within 1-mi of a CNDDB/SCE/USFS occurrence record (", VLOOKUP(A783, [1]!Table9[#All], 27, FALSE), "). " ))</f>
        <v xml:space="preserve">Hoover's spurge (FT; CRPR 1B.2, Blooming Period: Jul - Sep; Habitat description: vernal pools) - Within 1-mi of a CNDDB/SCE/USFS occurrence record (habitat present). </v>
      </c>
      <c r="N783" s="10" t="str">
        <f>IF(D783="No", "-- ", VLOOKUP(A783, [1]!Table9[#All], 29, FALSE))</f>
        <v xml:space="preserve">RPM Plant-1-4; 
General Measures and Standard OMP BMPs. </v>
      </c>
      <c r="O783" s="10" t="str">
        <f>IF(D783="No", "--", VLOOKUP(A783, [1]!Table9[#All], 30, FALSE))</f>
        <v xml:space="preserve">Rare Plant Survey and Avoidance (Hoover's spurge): A qualified botanist will conduct a rare plant survey for Hoover's spurge within blooming season, verified by a reference population. All federally-listed plants within 100 feet of the work area will be flagged for avoidance. Coordination with Environmental Services Department will be required if full avoidance cannot be achieved. 
Schedule Limitation (Hoover's spurge): Schedule all work in the year rare plant surveys are conducted. Work can occur only after rare plant surveys occur. If work gets delayed for a subsequent year, contact Environmental Services Department. 
General Measures and Standard OMP BMPs. </v>
      </c>
      <c r="P783" s="7" t="str">
        <f>IF(D783="No", "Not discussed on USFS. ", IF(VLOOKUP(A783, [1]!Table9[#All], 31, FALSE)="--", "--",  _xlfn.CONCAT(A783, " (", VLOOKUP(A783, [1]!Table9[#All], 11, FALSE), "; Habitat description: ", C783, ") - Within 1-mi of a CNDDB/SCE/USFS occurrence record (", VLOOKUP(A783, [1]!Table9[#All], 31, FALSE), "). " )))</f>
        <v>--</v>
      </c>
      <c r="Q783" s="6" t="str">
        <f>IF(D783="No", "Not discussed on USFS. ", IF(VLOOKUP(A783, [1]!Table9[#All], 31, FALSE)="--", "--",  VLOOKUP(A783, [1]!Table9[#All], 32, FALSE)))</f>
        <v>--</v>
      </c>
      <c r="R783" s="6" t="str">
        <f>IF(D783="No", "Not discussed on USFS. ", IF(VLOOKUP(A783, [1]!Table9[#All], 31, FALSE)="--", "--", VLOOKUP(A783, [1]!Table9[#All], 33, FALSE)))</f>
        <v>--</v>
      </c>
      <c r="S783" s="9" t="s">
        <v>2</v>
      </c>
      <c r="T783" s="8" t="s">
        <v>2</v>
      </c>
      <c r="U783" s="8" t="s">
        <v>2</v>
      </c>
      <c r="V783" s="7" t="s">
        <v>2</v>
      </c>
      <c r="W783" s="6" t="s">
        <v>2</v>
      </c>
      <c r="X783" s="6" t="s">
        <v>2</v>
      </c>
    </row>
    <row r="784" spans="1:24" ht="48" x14ac:dyDescent="0.2">
      <c r="A784" s="20" t="s">
        <v>1590</v>
      </c>
      <c r="B784" s="20" t="str">
        <f>VLOOKUP(A784, [1]!Table9[#All], 2, FALSE)</f>
        <v>Pinguicula macroceras</v>
      </c>
      <c r="C784" s="18" t="str">
        <f>VLOOKUP(A784, [1]!Table9[#All], 13, FALSE)</f>
        <v>moist slopes, cliffs, rocky banks</v>
      </c>
      <c r="D784" s="17" t="str">
        <f>IF(ISNUMBER(SEARCH("1",VLOOKUP(A784, [1]!Table9[#All], 4, FALSE))), "Yes", "No")</f>
        <v>No</v>
      </c>
      <c r="E784" s="16" t="str">
        <f>VLOOKUP(A784, [1]!Table9[#All], 3, FALSE)</f>
        <v>Plant</v>
      </c>
      <c r="F784" s="15" t="str">
        <f>VLOOKUP(A784, [1]!Table9[#All], 26, FALSE)</f>
        <v>Formula</v>
      </c>
      <c r="G784" s="15" t="str">
        <f>IF(D784="No", "--",VLOOKUP(A784, [1]!Table9[#All], 25, FALSE))</f>
        <v>--</v>
      </c>
      <c r="H784" s="14" t="str">
        <f>IF(D784="No", "Not discussed on USFS. ", VLOOKUP(A784, [1]!Table9[#All], 24, FALSE))</f>
        <v xml:space="preserve">Not discussed on USFS. </v>
      </c>
      <c r="I784" s="14" t="str">
        <f>IF(NOT(ISBLANK(#REF!)),  "Pre-activity Survey Required", "")</f>
        <v>Pre-activity Survey Required</v>
      </c>
      <c r="J784" s="13" t="str">
        <f>IF(D784="No", "Not discussed on USFS. ", _xlfn.CONCAT(A784, " (", VLOOKUP(A784, [1]!Table9[#All], 11, FALSE), "; Habitat description: ", C784, ") - Within 1-mi of a CNDDB/SCE/USFS occurrence record (", VLOOKUP(A784, [1]!Table9[#All], 34, FALSE), "). " ))</f>
        <v xml:space="preserve">Not discussed on USFS. </v>
      </c>
      <c r="K784" s="10" t="str">
        <f>IF(D784="No", "-- ", VLOOKUP(A784, [1]!Table9[#All], 35, FALSE))</f>
        <v xml:space="preserve">-- </v>
      </c>
      <c r="L784" s="12" t="str">
        <f>IF(D784="No", "--", VLOOKUP(A784, [1]!Table9[#All], 28, FALSE))</f>
        <v>--</v>
      </c>
      <c r="M784" s="11" t="str">
        <f>IF(D784="No", "Not discussed on USFS. ", _xlfn.CONCAT(A784, " (", VLOOKUP(A784, [1]!Table9[#All], 11, FALSE), "; Habitat description: ", C784, ") - Within 1-mi of a CNDDB/SCE/USFS occurrence record (", VLOOKUP(A784, [1]!Table9[#All], 27, FALSE), "). " ))</f>
        <v xml:space="preserve">Not discussed on USFS. </v>
      </c>
      <c r="N784" s="10" t="str">
        <f>IF(D784="No", "-- ", VLOOKUP(A784, [1]!Table9[#All], 29, FALSE))</f>
        <v xml:space="preserve">-- </v>
      </c>
      <c r="O784" s="10" t="str">
        <f>IF(D784="No", "--", VLOOKUP(A784, [1]!Table9[#All], 30, FALSE))</f>
        <v>--</v>
      </c>
      <c r="P784" s="7" t="str">
        <f>IF(D784="No", "Not discussed on USFS. ", IF(VLOOKUP(A784, [1]!Table9[#All], 31, FALSE)="--", "--",  _xlfn.CONCAT(A784, " (", VLOOKUP(A784, [1]!Table9[#All], 11, FALSE), "; Habitat description: ", C784, ") - Within 1-mi of a CNDDB/SCE/USFS occurrence record (", VLOOKUP(A784, [1]!Table9[#All], 31, FALSE), "). " )))</f>
        <v xml:space="preserve">Not discussed on USFS. </v>
      </c>
      <c r="Q784" s="6" t="str">
        <f>IF(D784="No", "Not discussed on USFS. ", IF(VLOOKUP(A784, [1]!Table9[#All], 31, FALSE)="--", "--",  VLOOKUP(A784, [1]!Table9[#All], 32, FALSE)))</f>
        <v xml:space="preserve">Not discussed on USFS. </v>
      </c>
      <c r="R784" s="6" t="str">
        <f>IF(D784="No", "Not discussed on USFS. ", IF(VLOOKUP(A784, [1]!Table9[#All], 31, FALSE)="--", "--", VLOOKUP(A784, [1]!Table9[#All], 33, FALSE)))</f>
        <v xml:space="preserve">Not discussed on USFS. </v>
      </c>
      <c r="S784" s="9" t="s">
        <v>2</v>
      </c>
      <c r="T784" s="8" t="s">
        <v>2</v>
      </c>
      <c r="U784" s="8" t="s">
        <v>2</v>
      </c>
      <c r="V784" s="7" t="s">
        <v>2</v>
      </c>
      <c r="W784" s="6" t="s">
        <v>2</v>
      </c>
      <c r="X784" s="6" t="s">
        <v>2</v>
      </c>
    </row>
    <row r="785" spans="1:24" ht="156" x14ac:dyDescent="0.2">
      <c r="A785" s="20" t="s">
        <v>1589</v>
      </c>
      <c r="B785" s="20" t="str">
        <f>VLOOKUP(A785, [1]!Table9[#All], 2, FALSE)</f>
        <v>Taraxacum ceratophorum</v>
      </c>
      <c r="C785" s="18" t="str">
        <f>VLOOKUP(A785, [1]!Table9[#All], 13, FALSE)</f>
        <v>moist alpine meadows</v>
      </c>
      <c r="D785" s="17" t="str">
        <f>IF(ISNUMBER(SEARCH("1",VLOOKUP(A785, [1]!Table9[#All], 4, FALSE))), "Yes", "No")</f>
        <v>Yes</v>
      </c>
      <c r="E785" s="16" t="str">
        <f>VLOOKUP(A785, [1]!Table9[#All], 3, FALSE)</f>
        <v>Plant</v>
      </c>
      <c r="F785" s="15" t="str">
        <f>VLOOKUP(A785, [1]!Table9[#All], 26, FALSE)</f>
        <v>Formula</v>
      </c>
      <c r="G785" s="15" t="str">
        <f>IF(D785="No", "--",VLOOKUP(A785, [1]!Table9[#All], 25, FALSE))</f>
        <v>Work area</v>
      </c>
      <c r="H785" s="14" t="str">
        <f>IF(D785="No", "Not discussed on USFS. ", VLOOKUP(A785, [1]!Table9[#All], 24, FALSE))</f>
        <v>--</v>
      </c>
      <c r="I785" s="14" t="str">
        <f>IF(NOT(ISBLANK(#REF!)),  "Pre-activity Survey Required", "")</f>
        <v>Pre-activity Survey Required</v>
      </c>
      <c r="J785" s="13" t="str">
        <f>IF(D785="No", "Not discussed on USFS. ", _xlfn.CONCAT(A785, " (", VLOOKUP(A785, [1]!Table9[#All], 11, FALSE), "; Habitat description: ", C785, ") - Within 1-mi of a CNDDB/SCE/USFS occurrence record (", VLOOKUP(A785, [1]!Table9[#All], 34, FALSE), "). " ))</f>
        <v xml:space="preserve">Horned dandelion (INF:SCC; CRPR 2B.1, Blooming Period: Jun - Aug; Habitat description: moist alpine meadows) - Within 1-mi of a CNDDB/SCE/USFS occurrence record (unsuitable habitat). </v>
      </c>
      <c r="K785" s="10" t="str">
        <f>IF(D785="No", "-- ", VLOOKUP(A785, [1]!Table9[#All], 35, FALSE))</f>
        <v>Standard OMP BMPs.</v>
      </c>
      <c r="L785" s="12" t="str">
        <f>IF(D785="No", "--", VLOOKUP(A785, [1]!Table9[#All], 28, FALSE))</f>
        <v>IIB</v>
      </c>
      <c r="M785" s="11" t="str">
        <f>IF(D785="No", "Not discussed on USFS. ", _xlfn.CONCAT(A785, " (", VLOOKUP(A785, [1]!Table9[#All], 11, FALSE), "; Habitat description: ", C785, ") - Within 1-mi of a CNDDB/SCE/USFS occurrence record (", VLOOKUP(A785, [1]!Table9[#All], 27, FALSE), "). " ))</f>
        <v xml:space="preserve">Horned dandelion (INF:SCC; CRPR 2B.1, Blooming Period: Jun - Aug; Habitat description: moist alpine meadows) - Within 1-mi of a CNDDB/SCE/USFS occurrence record (habitat present). </v>
      </c>
      <c r="N785" s="10" t="str">
        <f>IF(D785="No", "-- ", VLOOKUP(A785, [1]!Table9[#All], 29, FALSE))</f>
        <v xml:space="preserve">BE BMP Plant-1(a)(c-d); 
General Measures and Standard OMP BMPs. </v>
      </c>
      <c r="O785" s="10" t="str">
        <f>IF(D785="No", "--", VLOOKUP(A785, [1]!Table9[#All], 30, FALSE))</f>
        <v xml:space="preserve">Pre-Activity Survey (horned dandelion): A biological survey is required. 
FSS Plant Avoidance (horned dandelion): If horned dandelion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85" s="7" t="str">
        <f>IF(D785="No", "Not discussed on USFS. ", IF(VLOOKUP(A785, [1]!Table9[#All], 31, FALSE)="--", "--",  _xlfn.CONCAT(A785, " (", VLOOKUP(A785, [1]!Table9[#All], 11, FALSE), "; Habitat description: ", C785, ") - Within 1-mi of a CNDDB/SCE/USFS occurrence record (", VLOOKUP(A785, [1]!Table9[#All], 31, FALSE), "). " )))</f>
        <v>--</v>
      </c>
      <c r="Q785" s="6" t="str">
        <f>IF(D785="No", "Not discussed on USFS. ", IF(VLOOKUP(A785, [1]!Table9[#All], 31, FALSE)="--", "--",  VLOOKUP(A785, [1]!Table9[#All], 32, FALSE)))</f>
        <v>--</v>
      </c>
      <c r="R785" s="6" t="str">
        <f>IF(D785="No", "Not discussed on USFS. ", IF(VLOOKUP(A785, [1]!Table9[#All], 31, FALSE)="--", "--", VLOOKUP(A785, [1]!Table9[#All], 33, FALSE)))</f>
        <v>--</v>
      </c>
      <c r="S785" s="9" t="s">
        <v>2</v>
      </c>
      <c r="T785" s="8" t="s">
        <v>2</v>
      </c>
      <c r="U785" s="8" t="s">
        <v>2</v>
      </c>
      <c r="V785" s="7" t="s">
        <v>2</v>
      </c>
      <c r="W785" s="6" t="s">
        <v>2</v>
      </c>
      <c r="X785" s="6" t="s">
        <v>2</v>
      </c>
    </row>
    <row r="786" spans="1:24" ht="48" x14ac:dyDescent="0.2">
      <c r="A786" s="20" t="s">
        <v>1588</v>
      </c>
      <c r="B786" s="20" t="str">
        <f>VLOOKUP(A786, [1]!Table9[#All], 2, FALSE)</f>
        <v>Astragalus hornii var. hornii</v>
      </c>
      <c r="C786" s="18" t="str">
        <f>VLOOKUP(A786, [1]!Table9[#All], 13, FALSE)</f>
        <v>salty flats, lake shores</v>
      </c>
      <c r="D786" s="17" t="str">
        <f>IF(ISNUMBER(SEARCH("1",VLOOKUP(A786, [1]!Table9[#All], 4, FALSE))), "Yes", "No")</f>
        <v>No</v>
      </c>
      <c r="E786" s="16" t="str">
        <f>VLOOKUP(A786, [1]!Table9[#All], 3, FALSE)</f>
        <v>Plant</v>
      </c>
      <c r="F786" s="15" t="str">
        <f>VLOOKUP(A786, [1]!Table9[#All], 26, FALSE)</f>
        <v>Formula</v>
      </c>
      <c r="G786" s="15" t="str">
        <f>IF(D786="No", "--",VLOOKUP(A786, [1]!Table9[#All], 25, FALSE))</f>
        <v>--</v>
      </c>
      <c r="H786" s="14" t="str">
        <f>IF(D786="No", "Not discussed on USFS. ", VLOOKUP(A786, [1]!Table9[#All], 24, FALSE))</f>
        <v xml:space="preserve">Not discussed on USFS. </v>
      </c>
      <c r="I786" s="14" t="str">
        <f>IF(NOT(ISBLANK(#REF!)),  "Pre-activity Survey Required", "")</f>
        <v>Pre-activity Survey Required</v>
      </c>
      <c r="J786" s="13" t="str">
        <f>IF(D786="No", "Not discussed on USFS. ", _xlfn.CONCAT(A786, " (", VLOOKUP(A786, [1]!Table9[#All], 11, FALSE), "; Habitat description: ", C786, ") - Within 1-mi of a CNDDB/SCE/USFS occurrence record (", VLOOKUP(A786, [1]!Table9[#All], 34, FALSE), "). " ))</f>
        <v xml:space="preserve">Not discussed on USFS. </v>
      </c>
      <c r="K786" s="10" t="str">
        <f>IF(D786="No", "-- ", VLOOKUP(A786, [1]!Table9[#All], 35, FALSE))</f>
        <v xml:space="preserve">-- </v>
      </c>
      <c r="L786" s="12" t="str">
        <f>IF(D786="No", "--", VLOOKUP(A786, [1]!Table9[#All], 28, FALSE))</f>
        <v>--</v>
      </c>
      <c r="M786" s="11" t="str">
        <f>IF(D786="No", "Not discussed on USFS. ", _xlfn.CONCAT(A786, " (", VLOOKUP(A786, [1]!Table9[#All], 11, FALSE), "; Habitat description: ", C786, ") - Within 1-mi of a CNDDB/SCE/USFS occurrence record (", VLOOKUP(A786, [1]!Table9[#All], 27, FALSE), "). " ))</f>
        <v xml:space="preserve">Not discussed on USFS. </v>
      </c>
      <c r="N786" s="10" t="str">
        <f>IF(D786="No", "-- ", VLOOKUP(A786, [1]!Table9[#All], 29, FALSE))</f>
        <v xml:space="preserve">-- </v>
      </c>
      <c r="O786" s="10" t="str">
        <f>IF(D786="No", "--", VLOOKUP(A786, [1]!Table9[#All], 30, FALSE))</f>
        <v>--</v>
      </c>
      <c r="P786" s="7" t="str">
        <f>IF(D786="No", "Not discussed on USFS. ", IF(VLOOKUP(A786, [1]!Table9[#All], 31, FALSE)="--", "--",  _xlfn.CONCAT(A786, " (", VLOOKUP(A786, [1]!Table9[#All], 11, FALSE), "; Habitat description: ", C786, ") - Within 1-mi of a CNDDB/SCE/USFS occurrence record (", VLOOKUP(A786, [1]!Table9[#All], 31, FALSE), "). " )))</f>
        <v xml:space="preserve">Not discussed on USFS. </v>
      </c>
      <c r="Q786" s="6" t="str">
        <f>IF(D786="No", "Not discussed on USFS. ", IF(VLOOKUP(A786, [1]!Table9[#All], 31, FALSE)="--", "--",  VLOOKUP(A786, [1]!Table9[#All], 32, FALSE)))</f>
        <v xml:space="preserve">Not discussed on USFS. </v>
      </c>
      <c r="R786" s="6" t="str">
        <f>IF(D786="No", "Not discussed on USFS. ", IF(VLOOKUP(A786, [1]!Table9[#All], 31, FALSE)="--", "--", VLOOKUP(A786, [1]!Table9[#All], 33, FALSE)))</f>
        <v xml:space="preserve">Not discussed on USFS. </v>
      </c>
      <c r="S786" s="9" t="s">
        <v>2</v>
      </c>
      <c r="T786" s="8" t="s">
        <v>2</v>
      </c>
      <c r="U786" s="8" t="s">
        <v>2</v>
      </c>
      <c r="V786" s="7" t="s">
        <v>2</v>
      </c>
      <c r="W786" s="6" t="s">
        <v>2</v>
      </c>
      <c r="X786" s="6" t="s">
        <v>2</v>
      </c>
    </row>
    <row r="787" spans="1:24" ht="80" x14ac:dyDescent="0.2">
      <c r="A787" s="20" t="s">
        <v>1587</v>
      </c>
      <c r="B787" s="20" t="str">
        <f>VLOOKUP(A787, [1]!Table9[#All], 2, FALSE)</f>
        <v>Delphinium californicum ssp. interius</v>
      </c>
      <c r="C787" s="18" t="str">
        <f>VLOOKUP(A787, [1]!Table9[#All], 13, FALSE)</f>
        <v>canyon bottoms, gullies, ridges, and mesic slopes in open woodland, chaparral, and scrub</v>
      </c>
      <c r="D787" s="17" t="str">
        <f>IF(ISNUMBER(SEARCH("1",VLOOKUP(A787, [1]!Table9[#All], 4, FALSE))), "Yes", "No")</f>
        <v>No</v>
      </c>
      <c r="E787" s="16" t="str">
        <f>VLOOKUP(A787, [1]!Table9[#All], 3, FALSE)</f>
        <v>Plant</v>
      </c>
      <c r="F787" s="15" t="str">
        <f>VLOOKUP(A787, [1]!Table9[#All], 26, FALSE)</f>
        <v>Formula</v>
      </c>
      <c r="G787" s="15" t="str">
        <f>IF(D787="No", "--",VLOOKUP(A787, [1]!Table9[#All], 25, FALSE))</f>
        <v>--</v>
      </c>
      <c r="H787" s="14" t="str">
        <f>IF(D787="No", "Not discussed on USFS. ", VLOOKUP(A787, [1]!Table9[#All], 24, FALSE))</f>
        <v xml:space="preserve">Not discussed on USFS. </v>
      </c>
      <c r="I787" s="14" t="str">
        <f>IF(NOT(ISBLANK(#REF!)),  "Pre-activity Survey Required", "")</f>
        <v>Pre-activity Survey Required</v>
      </c>
      <c r="J787" s="13" t="str">
        <f>IF(D787="No", "Not discussed on USFS. ", _xlfn.CONCAT(A787, " (", VLOOKUP(A787, [1]!Table9[#All], 11, FALSE), "; Habitat description: ", C787, ") - Within 1-mi of a CNDDB/SCE/USFS occurrence record (", VLOOKUP(A787, [1]!Table9[#All], 34, FALSE), "). " ))</f>
        <v xml:space="preserve">Not discussed on USFS. </v>
      </c>
      <c r="K787" s="10" t="str">
        <f>IF(D787="No", "-- ", VLOOKUP(A787, [1]!Table9[#All], 35, FALSE))</f>
        <v xml:space="preserve">-- </v>
      </c>
      <c r="L787" s="12" t="str">
        <f>IF(D787="No", "--", VLOOKUP(A787, [1]!Table9[#All], 28, FALSE))</f>
        <v>--</v>
      </c>
      <c r="M787" s="11" t="str">
        <f>IF(D787="No", "Not discussed on USFS. ", _xlfn.CONCAT(A787, " (", VLOOKUP(A787, [1]!Table9[#All], 11, FALSE), "; Habitat description: ", C787, ") - Within 1-mi of a CNDDB/SCE/USFS occurrence record (", VLOOKUP(A787, [1]!Table9[#All], 27, FALSE), "). " ))</f>
        <v xml:space="preserve">Not discussed on USFS. </v>
      </c>
      <c r="N787" s="10" t="str">
        <f>IF(D787="No", "-- ", VLOOKUP(A787, [1]!Table9[#All], 29, FALSE))</f>
        <v xml:space="preserve">-- </v>
      </c>
      <c r="O787" s="10" t="str">
        <f>IF(D787="No", "--", VLOOKUP(A787, [1]!Table9[#All], 30, FALSE))</f>
        <v>--</v>
      </c>
      <c r="P787" s="7" t="str">
        <f>IF(D787="No", "Not discussed on USFS. ", IF(VLOOKUP(A787, [1]!Table9[#All], 31, FALSE)="--", "--",  _xlfn.CONCAT(A787, " (", VLOOKUP(A787, [1]!Table9[#All], 11, FALSE), "; Habitat description: ", C787, ") - Within 1-mi of a CNDDB/SCE/USFS occurrence record (", VLOOKUP(A787, [1]!Table9[#All], 31, FALSE), "). " )))</f>
        <v xml:space="preserve">Not discussed on USFS. </v>
      </c>
      <c r="Q787" s="6" t="str">
        <f>IF(D787="No", "Not discussed on USFS. ", IF(VLOOKUP(A787, [1]!Table9[#All], 31, FALSE)="--", "--",  VLOOKUP(A787, [1]!Table9[#All], 32, FALSE)))</f>
        <v xml:space="preserve">Not discussed on USFS. </v>
      </c>
      <c r="R787" s="6" t="str">
        <f>IF(D787="No", "Not discussed on USFS. ", IF(VLOOKUP(A787, [1]!Table9[#All], 31, FALSE)="--", "--", VLOOKUP(A787, [1]!Table9[#All], 33, FALSE)))</f>
        <v xml:space="preserve">Not discussed on USFS. </v>
      </c>
      <c r="S787" s="9" t="s">
        <v>2</v>
      </c>
      <c r="T787" s="8" t="s">
        <v>2</v>
      </c>
      <c r="U787" s="8" t="s">
        <v>2</v>
      </c>
      <c r="V787" s="7" t="s">
        <v>2</v>
      </c>
      <c r="W787" s="6" t="s">
        <v>2</v>
      </c>
      <c r="X787" s="6" t="s">
        <v>2</v>
      </c>
    </row>
    <row r="788" spans="1:24" ht="48" x14ac:dyDescent="0.2">
      <c r="A788" s="20" t="s">
        <v>1586</v>
      </c>
      <c r="B788" s="20" t="str">
        <f>VLOOKUP(A788, [1]!Table9[#All], 2, FALSE)</f>
        <v>Fimbristylis thermalis</v>
      </c>
      <c r="C788" s="18" t="str">
        <f>VLOOKUP(A788, [1]!Table9[#All], 13, FALSE)</f>
        <v>wet mineralized soils near hot springs and in seepage meadows</v>
      </c>
      <c r="D788" s="17" t="str">
        <f>IF(ISNUMBER(SEARCH("1",VLOOKUP(A788, [1]!Table9[#All], 4, FALSE))), "Yes", "No")</f>
        <v>No</v>
      </c>
      <c r="E788" s="16" t="str">
        <f>VLOOKUP(A788, [1]!Table9[#All], 3, FALSE)</f>
        <v>Plant</v>
      </c>
      <c r="F788" s="15" t="str">
        <f>VLOOKUP(A788, [1]!Table9[#All], 26, FALSE)</f>
        <v>Formula</v>
      </c>
      <c r="G788" s="15" t="str">
        <f>IF(D788="No", "--",VLOOKUP(A788, [1]!Table9[#All], 25, FALSE))</f>
        <v>--</v>
      </c>
      <c r="H788" s="14" t="str">
        <f>IF(D788="No", "Not discussed on USFS. ", VLOOKUP(A788, [1]!Table9[#All], 24, FALSE))</f>
        <v xml:space="preserve">Not discussed on USFS. </v>
      </c>
      <c r="I788" s="14" t="str">
        <f>IF(NOT(ISBLANK(#REF!)),  "Pre-activity Survey Required", "")</f>
        <v>Pre-activity Survey Required</v>
      </c>
      <c r="J788" s="13" t="str">
        <f>IF(D788="No", "Not discussed on USFS. ", _xlfn.CONCAT(A788, " (", VLOOKUP(A788, [1]!Table9[#All], 11, FALSE), "; Habitat description: ", C788, ") - Within 1-mi of a CNDDB/SCE/USFS occurrence record (", VLOOKUP(A788, [1]!Table9[#All], 34, FALSE), "). " ))</f>
        <v xml:space="preserve">Not discussed on USFS. </v>
      </c>
      <c r="K788" s="10" t="str">
        <f>IF(D788="No", "-- ", VLOOKUP(A788, [1]!Table9[#All], 35, FALSE))</f>
        <v xml:space="preserve">-- </v>
      </c>
      <c r="L788" s="12" t="str">
        <f>IF(D788="No", "--", VLOOKUP(A788, [1]!Table9[#All], 28, FALSE))</f>
        <v>--</v>
      </c>
      <c r="M788" s="11" t="str">
        <f>IF(D788="No", "Not discussed on USFS. ", _xlfn.CONCAT(A788, " (", VLOOKUP(A788, [1]!Table9[#All], 11, FALSE), "; Habitat description: ", C788, ") - Within 1-mi of a CNDDB/SCE/USFS occurrence record (", VLOOKUP(A788, [1]!Table9[#All], 27, FALSE), "). " ))</f>
        <v xml:space="preserve">Not discussed on USFS. </v>
      </c>
      <c r="N788" s="10" t="str">
        <f>IF(D788="No", "-- ", VLOOKUP(A788, [1]!Table9[#All], 29, FALSE))</f>
        <v xml:space="preserve">-- </v>
      </c>
      <c r="O788" s="10" t="str">
        <f>IF(D788="No", "--", VLOOKUP(A788, [1]!Table9[#All], 30, FALSE))</f>
        <v>--</v>
      </c>
      <c r="P788" s="7" t="str">
        <f>IF(D788="No", "Not discussed on USFS. ", IF(VLOOKUP(A788, [1]!Table9[#All], 31, FALSE)="--", "--",  _xlfn.CONCAT(A788, " (", VLOOKUP(A788, [1]!Table9[#All], 11, FALSE), "; Habitat description: ", C788, ") - Within 1-mi of a CNDDB/SCE/USFS occurrence record (", VLOOKUP(A788, [1]!Table9[#All], 31, FALSE), "). " )))</f>
        <v xml:space="preserve">Not discussed on USFS. </v>
      </c>
      <c r="Q788" s="6" t="str">
        <f>IF(D788="No", "Not discussed on USFS. ", IF(VLOOKUP(A788, [1]!Table9[#All], 31, FALSE)="--", "--",  VLOOKUP(A788, [1]!Table9[#All], 32, FALSE)))</f>
        <v xml:space="preserve">Not discussed on USFS. </v>
      </c>
      <c r="R788" s="6" t="str">
        <f>IF(D788="No", "Not discussed on USFS. ", IF(VLOOKUP(A788, [1]!Table9[#All], 31, FALSE)="--", "--", VLOOKUP(A788, [1]!Table9[#All], 33, FALSE)))</f>
        <v xml:space="preserve">Not discussed on USFS. </v>
      </c>
      <c r="S788" s="9" t="s">
        <v>2</v>
      </c>
      <c r="T788" s="8" t="s">
        <v>2</v>
      </c>
      <c r="U788" s="8" t="s">
        <v>2</v>
      </c>
      <c r="V788" s="7" t="s">
        <v>2</v>
      </c>
      <c r="W788" s="6" t="s">
        <v>2</v>
      </c>
      <c r="X788" s="6" t="s">
        <v>2</v>
      </c>
    </row>
    <row r="789" spans="1:24" ht="48" x14ac:dyDescent="0.2">
      <c r="A789" s="20" t="s">
        <v>1585</v>
      </c>
      <c r="B789" s="20" t="str">
        <f>VLOOKUP(A789, [1]!Table9[#All], 2, FALSE)</f>
        <v>Puccinellia howellii</v>
      </c>
      <c r="C789" s="18" t="str">
        <f>VLOOKUP(A789, [1]!Table9[#All], 13, FALSE)</f>
        <v>mineral springs</v>
      </c>
      <c r="D789" s="17" t="str">
        <f>IF(ISNUMBER(SEARCH("1",VLOOKUP(A789, [1]!Table9[#All], 4, FALSE))), "Yes", "No")</f>
        <v>No</v>
      </c>
      <c r="E789" s="16" t="str">
        <f>VLOOKUP(A789, [1]!Table9[#All], 3, FALSE)</f>
        <v>Plant</v>
      </c>
      <c r="F789" s="15" t="str">
        <f>VLOOKUP(A789, [1]!Table9[#All], 26, FALSE)</f>
        <v>Formula</v>
      </c>
      <c r="G789" s="15" t="str">
        <f>IF(D789="No", "--",VLOOKUP(A789, [1]!Table9[#All], 25, FALSE))</f>
        <v>--</v>
      </c>
      <c r="H789" s="14" t="str">
        <f>IF(D789="No", "Not discussed on USFS. ", VLOOKUP(A789, [1]!Table9[#All], 24, FALSE))</f>
        <v xml:space="preserve">Not discussed on USFS. </v>
      </c>
      <c r="I789" s="14" t="str">
        <f>IF(NOT(ISBLANK(#REF!)),  "Pre-activity Survey Required", "")</f>
        <v>Pre-activity Survey Required</v>
      </c>
      <c r="J789" s="13" t="str">
        <f>IF(D789="No", "Not discussed on USFS. ", _xlfn.CONCAT(A789, " (", VLOOKUP(A789, [1]!Table9[#All], 11, FALSE), "; Habitat description: ", C789, ") - Within 1-mi of a CNDDB/SCE/USFS occurrence record (", VLOOKUP(A789, [1]!Table9[#All], 34, FALSE), "). " ))</f>
        <v xml:space="preserve">Not discussed on USFS. </v>
      </c>
      <c r="K789" s="10" t="str">
        <f>IF(D789="No", "-- ", VLOOKUP(A789, [1]!Table9[#All], 35, FALSE))</f>
        <v xml:space="preserve">-- </v>
      </c>
      <c r="L789" s="12" t="str">
        <f>IF(D789="No", "--", VLOOKUP(A789, [1]!Table9[#All], 28, FALSE))</f>
        <v>--</v>
      </c>
      <c r="M789" s="11" t="str">
        <f>IF(D789="No", "Not discussed on USFS. ", _xlfn.CONCAT(A789, " (", VLOOKUP(A789, [1]!Table9[#All], 11, FALSE), "; Habitat description: ", C789, ") - Within 1-mi of a CNDDB/SCE/USFS occurrence record (", VLOOKUP(A789, [1]!Table9[#All], 27, FALSE), "). " ))</f>
        <v xml:space="preserve">Not discussed on USFS. </v>
      </c>
      <c r="N789" s="10" t="str">
        <f>IF(D789="No", "-- ", VLOOKUP(A789, [1]!Table9[#All], 29, FALSE))</f>
        <v xml:space="preserve">-- </v>
      </c>
      <c r="O789" s="10" t="str">
        <f>IF(D789="No", "--", VLOOKUP(A789, [1]!Table9[#All], 30, FALSE))</f>
        <v>--</v>
      </c>
      <c r="P789" s="7" t="str">
        <f>IF(D789="No", "Not discussed on USFS. ", IF(VLOOKUP(A789, [1]!Table9[#All], 31, FALSE)="--", "--",  _xlfn.CONCAT(A789, " (", VLOOKUP(A789, [1]!Table9[#All], 11, FALSE), "; Habitat description: ", C789, ") - Within 1-mi of a CNDDB/SCE/USFS occurrence record (", VLOOKUP(A789, [1]!Table9[#All], 31, FALSE), "). " )))</f>
        <v xml:space="preserve">Not discussed on USFS. </v>
      </c>
      <c r="Q789" s="6" t="str">
        <f>IF(D789="No", "Not discussed on USFS. ", IF(VLOOKUP(A789, [1]!Table9[#All], 31, FALSE)="--", "--",  VLOOKUP(A789, [1]!Table9[#All], 32, FALSE)))</f>
        <v xml:space="preserve">Not discussed on USFS. </v>
      </c>
      <c r="R789" s="6" t="str">
        <f>IF(D789="No", "Not discussed on USFS. ", IF(VLOOKUP(A789, [1]!Table9[#All], 31, FALSE)="--", "--", VLOOKUP(A789, [1]!Table9[#All], 33, FALSE)))</f>
        <v xml:space="preserve">Not discussed on USFS. </v>
      </c>
      <c r="S789" s="9" t="s">
        <v>2</v>
      </c>
      <c r="T789" s="8" t="s">
        <v>2</v>
      </c>
      <c r="U789" s="8" t="s">
        <v>2</v>
      </c>
      <c r="V789" s="7" t="s">
        <v>2</v>
      </c>
      <c r="W789" s="6" t="s">
        <v>2</v>
      </c>
      <c r="X789" s="6" t="s">
        <v>2</v>
      </c>
    </row>
    <row r="790" spans="1:24" ht="48" x14ac:dyDescent="0.2">
      <c r="A790" s="20" t="s">
        <v>1584</v>
      </c>
      <c r="B790" s="20" t="str">
        <f>VLOOKUP(A790, [1]!Table9[#All], 2, FALSE)</f>
        <v>Erythronium howellii</v>
      </c>
      <c r="C790" s="18" t="str">
        <f>VLOOKUP(A790, [1]!Table9[#All], 13, FALSE)</f>
        <v xml:space="preserve">dry woodland, shrubby slopes </v>
      </c>
      <c r="D790" s="17" t="str">
        <f>IF(ISNUMBER(SEARCH("1",VLOOKUP(A790, [1]!Table9[#All], 4, FALSE))), "Yes", "No")</f>
        <v>No</v>
      </c>
      <c r="E790" s="16" t="str">
        <f>VLOOKUP(A790, [1]!Table9[#All], 3, FALSE)</f>
        <v>Plant</v>
      </c>
      <c r="F790" s="15" t="str">
        <f>VLOOKUP(A790, [1]!Table9[#All], 26, FALSE)</f>
        <v>Formula</v>
      </c>
      <c r="G790" s="15" t="str">
        <f>IF(D790="No", "--",VLOOKUP(A790, [1]!Table9[#All], 25, FALSE))</f>
        <v>--</v>
      </c>
      <c r="H790" s="14" t="str">
        <f>IF(D790="No", "Not discussed on USFS. ", VLOOKUP(A790, [1]!Table9[#All], 24, FALSE))</f>
        <v xml:space="preserve">Not discussed on USFS. </v>
      </c>
      <c r="I790" s="14" t="str">
        <f>IF(NOT(ISBLANK(#REF!)),  "Pre-activity Survey Required", "")</f>
        <v>Pre-activity Survey Required</v>
      </c>
      <c r="J790" s="13" t="str">
        <f>IF(D790="No", "Not discussed on USFS. ", _xlfn.CONCAT(A790, " (", VLOOKUP(A790, [1]!Table9[#All], 11, FALSE), "; Habitat description: ", C790, ") - Within 1-mi of a CNDDB/SCE/USFS occurrence record (", VLOOKUP(A790, [1]!Table9[#All], 34, FALSE), "). " ))</f>
        <v xml:space="preserve">Not discussed on USFS. </v>
      </c>
      <c r="K790" s="10" t="str">
        <f>IF(D790="No", "-- ", VLOOKUP(A790, [1]!Table9[#All], 35, FALSE))</f>
        <v xml:space="preserve">-- </v>
      </c>
      <c r="L790" s="12" t="str">
        <f>IF(D790="No", "--", VLOOKUP(A790, [1]!Table9[#All], 28, FALSE))</f>
        <v>--</v>
      </c>
      <c r="M790" s="11" t="str">
        <f>IF(D790="No", "Not discussed on USFS. ", _xlfn.CONCAT(A790, " (", VLOOKUP(A790, [1]!Table9[#All], 11, FALSE), "; Habitat description: ", C790, ") - Within 1-mi of a CNDDB/SCE/USFS occurrence record (", VLOOKUP(A790, [1]!Table9[#All], 27, FALSE), "). " ))</f>
        <v xml:space="preserve">Not discussed on USFS. </v>
      </c>
      <c r="N790" s="10" t="str">
        <f>IF(D790="No", "-- ", VLOOKUP(A790, [1]!Table9[#All], 29, FALSE))</f>
        <v xml:space="preserve">-- </v>
      </c>
      <c r="O790" s="10" t="str">
        <f>IF(D790="No", "--", VLOOKUP(A790, [1]!Table9[#All], 30, FALSE))</f>
        <v>--</v>
      </c>
      <c r="P790" s="7" t="str">
        <f>IF(D790="No", "Not discussed on USFS. ", IF(VLOOKUP(A790, [1]!Table9[#All], 31, FALSE)="--", "--",  _xlfn.CONCAT(A790, " (", VLOOKUP(A790, [1]!Table9[#All], 11, FALSE), "; Habitat description: ", C790, ") - Within 1-mi of a CNDDB/SCE/USFS occurrence record (", VLOOKUP(A790, [1]!Table9[#All], 31, FALSE), "). " )))</f>
        <v xml:space="preserve">Not discussed on USFS. </v>
      </c>
      <c r="Q790" s="6" t="str">
        <f>IF(D790="No", "Not discussed on USFS. ", IF(VLOOKUP(A790, [1]!Table9[#All], 31, FALSE)="--", "--",  VLOOKUP(A790, [1]!Table9[#All], 32, FALSE)))</f>
        <v xml:space="preserve">Not discussed on USFS. </v>
      </c>
      <c r="R790" s="6" t="str">
        <f>IF(D790="No", "Not discussed on USFS. ", IF(VLOOKUP(A790, [1]!Table9[#All], 31, FALSE)="--", "--", VLOOKUP(A790, [1]!Table9[#All], 33, FALSE)))</f>
        <v xml:space="preserve">Not discussed on USFS. </v>
      </c>
      <c r="S790" s="9" t="s">
        <v>2</v>
      </c>
      <c r="T790" s="8" t="s">
        <v>2</v>
      </c>
      <c r="U790" s="8" t="s">
        <v>2</v>
      </c>
      <c r="V790" s="7" t="s">
        <v>2</v>
      </c>
      <c r="W790" s="6" t="s">
        <v>2</v>
      </c>
      <c r="X790" s="6" t="s">
        <v>2</v>
      </c>
    </row>
    <row r="791" spans="1:24" ht="156" x14ac:dyDescent="0.2">
      <c r="A791" s="20" t="s">
        <v>1583</v>
      </c>
      <c r="B791" s="20" t="str">
        <f>VLOOKUP(A791, [1]!Table9[#All], 2, FALSE)</f>
        <v>Streptanthus howellii</v>
      </c>
      <c r="C791" s="18" t="str">
        <f>VLOOKUP(A791, [1]!Table9[#All], 13, FALSE)</f>
        <v xml:space="preserve">open conifer/hardwood forest on rocky serpentine </v>
      </c>
      <c r="D791" s="17" t="str">
        <f>IF(ISNUMBER(SEARCH("1",VLOOKUP(A791, [1]!Table9[#All], 4, FALSE))), "Yes", "No")</f>
        <v>Yes</v>
      </c>
      <c r="E791" s="16" t="str">
        <f>VLOOKUP(A791, [1]!Table9[#All], 3, FALSE)</f>
        <v>Plant</v>
      </c>
      <c r="F791" s="15" t="str">
        <f>VLOOKUP(A791, [1]!Table9[#All], 26, FALSE)</f>
        <v>Formula</v>
      </c>
      <c r="G791" s="15" t="str">
        <f>IF(D791="No", "--",VLOOKUP(A791, [1]!Table9[#All], 25, FALSE))</f>
        <v>Work area</v>
      </c>
      <c r="H791" s="14" t="str">
        <f>IF(D791="No", "Not discussed on USFS. ", VLOOKUP(A791, [1]!Table9[#All], 24, FALSE))</f>
        <v>--</v>
      </c>
      <c r="I791" s="14" t="str">
        <f>IF(NOT(ISBLANK(#REF!)),  "Pre-activity Survey Required", "")</f>
        <v>Pre-activity Survey Required</v>
      </c>
      <c r="J791" s="13" t="str">
        <f>IF(D791="No", "Not discussed on USFS. ", _xlfn.CONCAT(A791, " (", VLOOKUP(A791, [1]!Table9[#All], 11, FALSE), "; Habitat description: ", C791, ") - Within 1-mi of a CNDDB/SCE/USFS occurrence record (", VLOOKUP(A791, [1]!Table9[#All], 34, FALSE), "). " ))</f>
        <v xml:space="preserve">Howell's jewelflower (FSS; CRPR 1B.2, Blooming Period: Jun - Jul; Habitat description: open conifer/hardwood forest on rocky serpentine ) - Within 1-mi of a CNDDB/SCE/USFS occurrence record (unsuitable habitat). </v>
      </c>
      <c r="K791" s="10" t="str">
        <f>IF(D791="No", "-- ", VLOOKUP(A791, [1]!Table9[#All], 35, FALSE))</f>
        <v>Standard OMP BMPs.</v>
      </c>
      <c r="L791" s="12" t="str">
        <f>IF(D791="No", "--", VLOOKUP(A791, [1]!Table9[#All], 28, FALSE))</f>
        <v>IIB</v>
      </c>
      <c r="M791" s="11" t="str">
        <f>IF(D791="No", "Not discussed on USFS. ", _xlfn.CONCAT(A791, " (", VLOOKUP(A791, [1]!Table9[#All], 11, FALSE), "; Habitat description: ", C791, ") - Within 1-mi of a CNDDB/SCE/USFS occurrence record (", VLOOKUP(A791, [1]!Table9[#All], 27, FALSE), "). " ))</f>
        <v xml:space="preserve">Howell's jewelflower (FSS; CRPR 1B.2, Blooming Period: Jun - Jul; Habitat description: open conifer/hardwood forest on rocky serpentine ) - Within 1-mi of a CNDDB/SCE/USFS occurrence record (habitat present). </v>
      </c>
      <c r="N791" s="10" t="str">
        <f>IF(D791="No", "-- ", VLOOKUP(A791, [1]!Table9[#All], 29, FALSE))</f>
        <v xml:space="preserve">BE BMP Plant-1(a)(c-d); 
General Measures and Standard OMP BMPs. </v>
      </c>
      <c r="O791" s="10" t="str">
        <f>IF(D791="No", "--", VLOOKUP(A791, [1]!Table9[#All], 30, FALSE))</f>
        <v xml:space="preserve">Pre-Activity Survey (Howell's jewelflower): A biological survey is required. 
FSS Plant Avoidance (Howell's jewelflower): If Howell's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91" s="7" t="str">
        <f>IF(D791="No", "Not discussed on USFS. ", IF(VLOOKUP(A791, [1]!Table9[#All], 31, FALSE)="--", "--",  _xlfn.CONCAT(A791, " (", VLOOKUP(A791, [1]!Table9[#All], 11, FALSE), "; Habitat description: ", C791, ") - Within 1-mi of a CNDDB/SCE/USFS occurrence record (", VLOOKUP(A791, [1]!Table9[#All], 31, FALSE), "). " )))</f>
        <v>--</v>
      </c>
      <c r="Q791" s="6" t="str">
        <f>IF(D791="No", "Not discussed on USFS. ", IF(VLOOKUP(A791, [1]!Table9[#All], 31, FALSE)="--", "--",  VLOOKUP(A791, [1]!Table9[#All], 32, FALSE)))</f>
        <v>--</v>
      </c>
      <c r="R791" s="6" t="str">
        <f>IF(D791="No", "Not discussed on USFS. ", IF(VLOOKUP(A791, [1]!Table9[#All], 31, FALSE)="--", "--", VLOOKUP(A791, [1]!Table9[#All], 33, FALSE)))</f>
        <v>--</v>
      </c>
      <c r="S791" s="9" t="s">
        <v>2</v>
      </c>
      <c r="T791" s="8" t="s">
        <v>2</v>
      </c>
      <c r="U791" s="8" t="s">
        <v>2</v>
      </c>
      <c r="V791" s="7" t="s">
        <v>2</v>
      </c>
      <c r="W791" s="6" t="s">
        <v>2</v>
      </c>
      <c r="X791" s="6" t="s">
        <v>2</v>
      </c>
    </row>
    <row r="792" spans="1:24" ht="48" x14ac:dyDescent="0.2">
      <c r="A792" s="20" t="s">
        <v>1582</v>
      </c>
      <c r="B792" s="20" t="str">
        <f>VLOOKUP(A792, [1]!Table9[#All], 2, FALSE)</f>
        <v>Montia howellii</v>
      </c>
      <c r="C792" s="18" t="str">
        <f>VLOOKUP(A792, [1]!Table9[#All], 13, FALSE)</f>
        <v xml:space="preserve">vernally wet sites on compacted soil </v>
      </c>
      <c r="D792" s="17" t="str">
        <f>IF(ISNUMBER(SEARCH("1",VLOOKUP(A792, [1]!Table9[#All], 4, FALSE))), "Yes", "No")</f>
        <v>No</v>
      </c>
      <c r="E792" s="16" t="str">
        <f>VLOOKUP(A792, [1]!Table9[#All], 3, FALSE)</f>
        <v>Plant</v>
      </c>
      <c r="F792" s="15" t="str">
        <f>VLOOKUP(A792, [1]!Table9[#All], 26, FALSE)</f>
        <v>Formula</v>
      </c>
      <c r="G792" s="15" t="str">
        <f>IF(D792="No", "--",VLOOKUP(A792, [1]!Table9[#All], 25, FALSE))</f>
        <v>--</v>
      </c>
      <c r="H792" s="14" t="str">
        <f>IF(D792="No", "Not discussed on USFS. ", VLOOKUP(A792, [1]!Table9[#All], 24, FALSE))</f>
        <v xml:space="preserve">Not discussed on USFS. </v>
      </c>
      <c r="I792" s="14" t="str">
        <f>IF(NOT(ISBLANK(#REF!)),  "Pre-activity Survey Required", "")</f>
        <v>Pre-activity Survey Required</v>
      </c>
      <c r="J792" s="13" t="str">
        <f>IF(D792="No", "Not discussed on USFS. ", _xlfn.CONCAT(A792, " (", VLOOKUP(A792, [1]!Table9[#All], 11, FALSE), "; Habitat description: ", C792, ") - Within 1-mi of a CNDDB/SCE/USFS occurrence record (", VLOOKUP(A792, [1]!Table9[#All], 34, FALSE), "). " ))</f>
        <v xml:space="preserve">Not discussed on USFS. </v>
      </c>
      <c r="K792" s="10" t="str">
        <f>IF(D792="No", "-- ", VLOOKUP(A792, [1]!Table9[#All], 35, FALSE))</f>
        <v xml:space="preserve">-- </v>
      </c>
      <c r="L792" s="12" t="str">
        <f>IF(D792="No", "--", VLOOKUP(A792, [1]!Table9[#All], 28, FALSE))</f>
        <v>--</v>
      </c>
      <c r="M792" s="11" t="str">
        <f>IF(D792="No", "Not discussed on USFS. ", _xlfn.CONCAT(A792, " (", VLOOKUP(A792, [1]!Table9[#All], 11, FALSE), "; Habitat description: ", C792, ") - Within 1-mi of a CNDDB/SCE/USFS occurrence record (", VLOOKUP(A792, [1]!Table9[#All], 27, FALSE), "). " ))</f>
        <v xml:space="preserve">Not discussed on USFS. </v>
      </c>
      <c r="N792" s="10" t="str">
        <f>IF(D792="No", "-- ", VLOOKUP(A792, [1]!Table9[#All], 29, FALSE))</f>
        <v xml:space="preserve">-- </v>
      </c>
      <c r="O792" s="10" t="str">
        <f>IF(D792="No", "--", VLOOKUP(A792, [1]!Table9[#All], 30, FALSE))</f>
        <v>--</v>
      </c>
      <c r="P792" s="7" t="str">
        <f>IF(D792="No", "Not discussed on USFS. ", IF(VLOOKUP(A792, [1]!Table9[#All], 31, FALSE)="--", "--",  _xlfn.CONCAT(A792, " (", VLOOKUP(A792, [1]!Table9[#All], 11, FALSE), "; Habitat description: ", C792, ") - Within 1-mi of a CNDDB/SCE/USFS occurrence record (", VLOOKUP(A792, [1]!Table9[#All], 31, FALSE), "). " )))</f>
        <v xml:space="preserve">Not discussed on USFS. </v>
      </c>
      <c r="Q792" s="6" t="str">
        <f>IF(D792="No", "Not discussed on USFS. ", IF(VLOOKUP(A792, [1]!Table9[#All], 31, FALSE)="--", "--",  VLOOKUP(A792, [1]!Table9[#All], 32, FALSE)))</f>
        <v xml:space="preserve">Not discussed on USFS. </v>
      </c>
      <c r="R792" s="6" t="str">
        <f>IF(D792="No", "Not discussed on USFS. ", IF(VLOOKUP(A792, [1]!Table9[#All], 31, FALSE)="--", "--", VLOOKUP(A792, [1]!Table9[#All], 33, FALSE)))</f>
        <v xml:space="preserve">Not discussed on USFS. </v>
      </c>
      <c r="S792" s="9" t="s">
        <v>2</v>
      </c>
      <c r="T792" s="8" t="s">
        <v>2</v>
      </c>
      <c r="U792" s="8" t="s">
        <v>2</v>
      </c>
      <c r="V792" s="7" t="s">
        <v>2</v>
      </c>
      <c r="W792" s="6" t="s">
        <v>2</v>
      </c>
      <c r="X792" s="6" t="s">
        <v>2</v>
      </c>
    </row>
    <row r="793" spans="1:24" ht="48" x14ac:dyDescent="0.2">
      <c r="A793" s="20" t="s">
        <v>1581</v>
      </c>
      <c r="B793" s="20" t="str">
        <f>VLOOKUP(A793, [1]!Table9[#All], 2, FALSE)</f>
        <v>Sabulina howellii</v>
      </c>
      <c r="C793" s="18" t="str">
        <f>VLOOKUP(A793, [1]!Table9[#All], 13, FALSE)</f>
        <v>chaparral, Jeffery-pine/oak woodland, serpentine</v>
      </c>
      <c r="D793" s="17" t="str">
        <f>IF(ISNUMBER(SEARCH("1",VLOOKUP(A793, [1]!Table9[#All], 4, FALSE))), "Yes", "No")</f>
        <v>No</v>
      </c>
      <c r="E793" s="16" t="str">
        <f>VLOOKUP(A793, [1]!Table9[#All], 3, FALSE)</f>
        <v>Plant</v>
      </c>
      <c r="F793" s="15" t="str">
        <f>VLOOKUP(A793, [1]!Table9[#All], 26, FALSE)</f>
        <v>Formula</v>
      </c>
      <c r="G793" s="15" t="str">
        <f>IF(D793="No", "--",VLOOKUP(A793, [1]!Table9[#All], 25, FALSE))</f>
        <v>--</v>
      </c>
      <c r="H793" s="14" t="str">
        <f>IF(D793="No", "Not discussed on USFS. ", VLOOKUP(A793, [1]!Table9[#All], 24, FALSE))</f>
        <v xml:space="preserve">Not discussed on USFS. </v>
      </c>
      <c r="I793" s="14" t="str">
        <f>IF(NOT(ISBLANK(#REF!)),  "Pre-activity Survey Required", "")</f>
        <v>Pre-activity Survey Required</v>
      </c>
      <c r="J793" s="13" t="str">
        <f>IF(D793="No", "Not discussed on USFS. ", _xlfn.CONCAT(A793, " (", VLOOKUP(A793, [1]!Table9[#All], 11, FALSE), "; Habitat description: ", C793, ") - Within 1-mi of a CNDDB/SCE/USFS occurrence record (", VLOOKUP(A793, [1]!Table9[#All], 34, FALSE), "). " ))</f>
        <v xml:space="preserve">Not discussed on USFS. </v>
      </c>
      <c r="K793" s="10" t="str">
        <f>IF(D793="No", "-- ", VLOOKUP(A793, [1]!Table9[#All], 35, FALSE))</f>
        <v xml:space="preserve">-- </v>
      </c>
      <c r="L793" s="12" t="str">
        <f>IF(D793="No", "--", VLOOKUP(A793, [1]!Table9[#All], 28, FALSE))</f>
        <v>--</v>
      </c>
      <c r="M793" s="11" t="str">
        <f>IF(D793="No", "Not discussed on USFS. ", _xlfn.CONCAT(A793, " (", VLOOKUP(A793, [1]!Table9[#All], 11, FALSE), "; Habitat description: ", C793, ") - Within 1-mi of a CNDDB/SCE/USFS occurrence record (", VLOOKUP(A793, [1]!Table9[#All], 27, FALSE), "). " ))</f>
        <v xml:space="preserve">Not discussed on USFS. </v>
      </c>
      <c r="N793" s="10" t="str">
        <f>IF(D793="No", "-- ", VLOOKUP(A793, [1]!Table9[#All], 29, FALSE))</f>
        <v xml:space="preserve">-- </v>
      </c>
      <c r="O793" s="10" t="str">
        <f>IF(D793="No", "--", VLOOKUP(A793, [1]!Table9[#All], 30, FALSE))</f>
        <v>--</v>
      </c>
      <c r="P793" s="7" t="str">
        <f>IF(D793="No", "Not discussed on USFS. ", IF(VLOOKUP(A793, [1]!Table9[#All], 31, FALSE)="--", "--",  _xlfn.CONCAT(A793, " (", VLOOKUP(A793, [1]!Table9[#All], 11, FALSE), "; Habitat description: ", C793, ") - Within 1-mi of a CNDDB/SCE/USFS occurrence record (", VLOOKUP(A793, [1]!Table9[#All], 31, FALSE), "). " )))</f>
        <v xml:space="preserve">Not discussed on USFS. </v>
      </c>
      <c r="Q793" s="6" t="str">
        <f>IF(D793="No", "Not discussed on USFS. ", IF(VLOOKUP(A793, [1]!Table9[#All], 31, FALSE)="--", "--",  VLOOKUP(A793, [1]!Table9[#All], 32, FALSE)))</f>
        <v xml:space="preserve">Not discussed on USFS. </v>
      </c>
      <c r="R793" s="6" t="str">
        <f>IF(D793="No", "Not discussed on USFS. ", IF(VLOOKUP(A793, [1]!Table9[#All], 31, FALSE)="--", "--", VLOOKUP(A793, [1]!Table9[#All], 33, FALSE)))</f>
        <v xml:space="preserve">Not discussed on USFS. </v>
      </c>
      <c r="S793" s="9" t="s">
        <v>2</v>
      </c>
      <c r="T793" s="8" t="s">
        <v>2</v>
      </c>
      <c r="U793" s="8" t="s">
        <v>2</v>
      </c>
      <c r="V793" s="7" t="s">
        <v>2</v>
      </c>
      <c r="W793" s="6" t="s">
        <v>2</v>
      </c>
      <c r="X793" s="6" t="s">
        <v>2</v>
      </c>
    </row>
    <row r="794" spans="1:24" ht="168" x14ac:dyDescent="0.2">
      <c r="A794" s="20" t="s">
        <v>1580</v>
      </c>
      <c r="B794" s="20" t="str">
        <f>VLOOKUP(A794, [1]!Table9[#All], 2, FALSE)</f>
        <v>Chorizanthe howellii</v>
      </c>
      <c r="C794" s="18" t="str">
        <f>VLOOKUP(A794, [1]!Table9[#All], 13, FALSE)</f>
        <v>coastal dunes</v>
      </c>
      <c r="D794" s="17" t="str">
        <f>IF(ISNUMBER(SEARCH("1",VLOOKUP(A794, [1]!Table9[#All], 4, FALSE))), "Yes", "No")</f>
        <v>Yes</v>
      </c>
      <c r="E794" s="16" t="str">
        <f>VLOOKUP(A794, [1]!Table9[#All], 3, FALSE)</f>
        <v>Plant</v>
      </c>
      <c r="F794" s="15" t="str">
        <f>VLOOKUP(A794, [1]!Table9[#All], 26, FALSE)</f>
        <v>Formula</v>
      </c>
      <c r="G794" s="15" t="str">
        <f>IF(D794="No", "--",VLOOKUP(A794, [1]!Table9[#All], 25, FALSE))</f>
        <v>Work area</v>
      </c>
      <c r="H794" s="14" t="str">
        <f>IF(D794="No", "Not discussed on USFS. ", VLOOKUP(A794, [1]!Table9[#All], 24, FALSE))</f>
        <v>--</v>
      </c>
      <c r="I794" s="14" t="str">
        <f>IF(NOT(ISBLANK(#REF!)),  "Pre-activity Survey Required", "")</f>
        <v>Pre-activity Survey Required</v>
      </c>
      <c r="J794" s="13" t="str">
        <f>IF(D794="No", "Not discussed on USFS. ", _xlfn.CONCAT(A794, " (", VLOOKUP(A794, [1]!Table9[#All], 11, FALSE), "; Habitat description: ", C794, ") - Within 1-mi of a CNDDB/SCE/USFS occurrence record (", VLOOKUP(A794, [1]!Table9[#All], 34, FALSE), "). " ))</f>
        <v xml:space="preserve">Howell's spineflower (FE; ST; CRPR 1B.2, Blooming Period: May - Jul; Habitat description: coastal dunes) - Within 1-mi of a CNDDB/SCE/USFS occurrence record (unsuitable habitat). </v>
      </c>
      <c r="K794" s="10" t="str">
        <f>IF(D794="No", "-- ", VLOOKUP(A794, [1]!Table9[#All], 35, FALSE))</f>
        <v xml:space="preserve">RPM Plant 1; 
Standard OMP BMPs. </v>
      </c>
      <c r="L794" s="12" t="str">
        <f>IF(D794="No", "--", VLOOKUP(A794, [1]!Table9[#All], 28, FALSE))</f>
        <v>IIB</v>
      </c>
      <c r="M794" s="11" t="str">
        <f>IF(D794="No", "Not discussed on USFS. ", _xlfn.CONCAT(A794, " (", VLOOKUP(A794, [1]!Table9[#All], 11, FALSE), "; Habitat description: ", C794, ") - Within 1-mi of a CNDDB/SCE/USFS occurrence record (", VLOOKUP(A794, [1]!Table9[#All], 27, FALSE), "). " ))</f>
        <v xml:space="preserve">Howell's spineflower (FE; ST; CRPR 1B.2, Blooming Period: May - Jul; Habitat description: coastal dunes) - Within 1-mi of a CNDDB/SCE/USFS occurrence record (habitat present). </v>
      </c>
      <c r="N794" s="10" t="str">
        <f>IF(D794="No", "-- ", VLOOKUP(A794, [1]!Table9[#All], 29, FALSE))</f>
        <v xml:space="preserve">RPM Plant-1-4; 
General Measures and Standard OMP BMPs. </v>
      </c>
      <c r="O794" s="10" t="str">
        <f>IF(D794="No", "--", VLOOKUP(A794, [1]!Table9[#All], 30, FALSE))</f>
        <v xml:space="preserve">Rare Plant Survey and Avoidance (Howell's spineflower): A qualified botanist will conduct a rare plant survey for Howell's spineflower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(Howell's spineflower): Schedule all work in the year rare plant surveys are conducted. Work can occur only after rare plant surveys occur. If work gets delayed for a subsequent year, contact Environmental Services Department. 
General Measures and Standard OMP BMPs. </v>
      </c>
      <c r="P794" s="7" t="str">
        <f>IF(D794="No", "Not discussed on USFS. ", IF(VLOOKUP(A794, [1]!Table9[#All], 31, FALSE)="--", "--",  _xlfn.CONCAT(A794, " (", VLOOKUP(A794, [1]!Table9[#All], 11, FALSE), "; Habitat description: ", C794, ") - Within 1-mi of a CNDDB/SCE/USFS occurrence record (", VLOOKUP(A794, [1]!Table9[#All], 31, FALSE), "). " )))</f>
        <v>--</v>
      </c>
      <c r="Q794" s="6" t="str">
        <f>IF(D794="No", "Not discussed on USFS. ", IF(VLOOKUP(A794, [1]!Table9[#All], 31, FALSE)="--", "--",  VLOOKUP(A794, [1]!Table9[#All], 32, FALSE)))</f>
        <v>--</v>
      </c>
      <c r="R794" s="6" t="str">
        <f>IF(D794="No", "Not discussed on USFS. ", IF(VLOOKUP(A794, [1]!Table9[#All], 31, FALSE)="--", "--", VLOOKUP(A794, [1]!Table9[#All], 33, FALSE)))</f>
        <v>--</v>
      </c>
      <c r="S794" s="9" t="s">
        <v>2</v>
      </c>
      <c r="T794" s="8" t="s">
        <v>2</v>
      </c>
      <c r="U794" s="8" t="s">
        <v>2</v>
      </c>
      <c r="V794" s="7" t="s">
        <v>2</v>
      </c>
      <c r="W794" s="6" t="s">
        <v>2</v>
      </c>
      <c r="X794" s="6" t="s">
        <v>2</v>
      </c>
    </row>
    <row r="795" spans="1:24" ht="156" x14ac:dyDescent="0.2">
      <c r="A795" s="20" t="s">
        <v>1579</v>
      </c>
      <c r="B795" s="20" t="str">
        <f>VLOOKUP(A795, [1]!Table9[#All], 2, FALSE)</f>
        <v>Tauschia howellii</v>
      </c>
      <c r="C795" s="18" t="str">
        <f>VLOOKUP(A795, [1]!Table9[#All], 13, FALSE)</f>
        <v>gravel, ridge tops, fir forests</v>
      </c>
      <c r="D795" s="17" t="str">
        <f>IF(ISNUMBER(SEARCH("1",VLOOKUP(A795, [1]!Table9[#All], 4, FALSE))), "Yes", "No")</f>
        <v>Yes</v>
      </c>
      <c r="E795" s="16" t="str">
        <f>VLOOKUP(A795, [1]!Table9[#All], 3, FALSE)</f>
        <v>Plant</v>
      </c>
      <c r="F795" s="15" t="str">
        <f>VLOOKUP(A795, [1]!Table9[#All], 26, FALSE)</f>
        <v>Formula</v>
      </c>
      <c r="G795" s="15" t="str">
        <f>IF(D795="No", "--",VLOOKUP(A795, [1]!Table9[#All], 25, FALSE))</f>
        <v>Work area</v>
      </c>
      <c r="H795" s="14" t="str">
        <f>IF(D795="No", "Not discussed on USFS. ", VLOOKUP(A795, [1]!Table9[#All], 24, FALSE))</f>
        <v>--</v>
      </c>
      <c r="I795" s="14" t="str">
        <f>IF(NOT(ISBLANK(#REF!)),  "Pre-activity Survey Required", "")</f>
        <v>Pre-activity Survey Required</v>
      </c>
      <c r="J795" s="13" t="str">
        <f>IF(D795="No", "Not discussed on USFS. ", _xlfn.CONCAT(A795, " (", VLOOKUP(A795, [1]!Table9[#All], 11, FALSE), "; Habitat description: ", C795, ") - Within 1-mi of a CNDDB/SCE/USFS occurrence record (", VLOOKUP(A795, [1]!Table9[#All], 34, FALSE), "). " ))</f>
        <v xml:space="preserve">Howell's tauschia (FSS; CRPR 1B.3, Blooming Period: Jun - Jul; Habitat description: gravel, ridge tops, fir forests) - Within 1-mi of a CNDDB/SCE/USFS occurrence record (unsuitable habitat). </v>
      </c>
      <c r="K795" s="10" t="str">
        <f>IF(D795="No", "-- ", VLOOKUP(A795, [1]!Table9[#All], 35, FALSE))</f>
        <v>Standard OMP BMPs.</v>
      </c>
      <c r="L795" s="12" t="str">
        <f>IF(D795="No", "--", VLOOKUP(A795, [1]!Table9[#All], 28, FALSE))</f>
        <v>IIB</v>
      </c>
      <c r="M795" s="11" t="str">
        <f>IF(D795="No", "Not discussed on USFS. ", _xlfn.CONCAT(A795, " (", VLOOKUP(A795, [1]!Table9[#All], 11, FALSE), "; Habitat description: ", C795, ") - Within 1-mi of a CNDDB/SCE/USFS occurrence record (", VLOOKUP(A795, [1]!Table9[#All], 27, FALSE), "). " ))</f>
        <v xml:space="preserve">Howell's tauschia (FSS; CRPR 1B.3, Blooming Period: Jun - Jul; Habitat description: gravel, ridge tops, fir forests) - Within 1-mi of a CNDDB/SCE/USFS occurrence record (habitat present). </v>
      </c>
      <c r="N795" s="10" t="str">
        <f>IF(D795="No", "-- ", VLOOKUP(A795, [1]!Table9[#All], 29, FALSE))</f>
        <v xml:space="preserve">BE BMP Plant-1(a)(c-d); 
General Measures and Standard OMP BMPs. </v>
      </c>
      <c r="O795" s="10" t="str">
        <f>IF(D795="No", "--", VLOOKUP(A795, [1]!Table9[#All], 30, FALSE))</f>
        <v xml:space="preserve">Pre-Activity Survey (Howell's tauschia): A biological survey is required. 
FSS Plant Avoidance (Howell's tauschia): If Howell's tauschia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95" s="7" t="str">
        <f>IF(D795="No", "Not discussed on USFS. ", IF(VLOOKUP(A795, [1]!Table9[#All], 31, FALSE)="--", "--",  _xlfn.CONCAT(A795, " (", VLOOKUP(A795, [1]!Table9[#All], 11, FALSE), "; Habitat description: ", C795, ") - Within 1-mi of a CNDDB/SCE/USFS occurrence record (", VLOOKUP(A795, [1]!Table9[#All], 31, FALSE), "). " )))</f>
        <v>--</v>
      </c>
      <c r="Q795" s="6" t="str">
        <f>IF(D795="No", "Not discussed on USFS. ", IF(VLOOKUP(A795, [1]!Table9[#All], 31, FALSE)="--", "--",  VLOOKUP(A795, [1]!Table9[#All], 32, FALSE)))</f>
        <v>--</v>
      </c>
      <c r="R795" s="6" t="str">
        <f>IF(D795="No", "Not discussed on USFS. ", IF(VLOOKUP(A795, [1]!Table9[#All], 31, FALSE)="--", "--", VLOOKUP(A795, [1]!Table9[#All], 33, FALSE)))</f>
        <v>--</v>
      </c>
      <c r="S795" s="9" t="s">
        <v>2</v>
      </c>
      <c r="T795" s="8" t="s">
        <v>2</v>
      </c>
      <c r="U795" s="8" t="s">
        <v>2</v>
      </c>
      <c r="V795" s="7" t="s">
        <v>2</v>
      </c>
      <c r="W795" s="6" t="s">
        <v>2</v>
      </c>
      <c r="X795" s="6" t="s">
        <v>2</v>
      </c>
    </row>
    <row r="796" spans="1:24" ht="156" x14ac:dyDescent="0.2">
      <c r="A796" s="20" t="s">
        <v>1578</v>
      </c>
      <c r="B796" s="20" t="str">
        <f>VLOOKUP(A796, [1]!Table9[#All], 2, FALSE)</f>
        <v>Thelypodium howellii ssp. howellii</v>
      </c>
      <c r="C796" s="18" t="str">
        <f>VLOOKUP(A796, [1]!Table9[#All], 13, FALSE)</f>
        <v>meadows, flats, sagebrush scrub</v>
      </c>
      <c r="D796" s="17" t="str">
        <f>IF(ISNUMBER(SEARCH("1",VLOOKUP(A796, [1]!Table9[#All], 4, FALSE))), "Yes", "No")</f>
        <v>Yes</v>
      </c>
      <c r="E796" s="16" t="str">
        <f>VLOOKUP(A796, [1]!Table9[#All], 3, FALSE)</f>
        <v>Plant</v>
      </c>
      <c r="F796" s="15" t="str">
        <f>VLOOKUP(A796, [1]!Table9[#All], 26, FALSE)</f>
        <v>Formula</v>
      </c>
      <c r="G796" s="15" t="str">
        <f>IF(D796="No", "--",VLOOKUP(A796, [1]!Table9[#All], 25, FALSE))</f>
        <v>Work area</v>
      </c>
      <c r="H796" s="14" t="str">
        <f>IF(D796="No", "Not discussed on USFS. ", VLOOKUP(A796, [1]!Table9[#All], 24, FALSE))</f>
        <v>--</v>
      </c>
      <c r="I796" s="14" t="str">
        <f>IF(NOT(ISBLANK(#REF!)),  "Pre-activity Survey Required", "")</f>
        <v>Pre-activity Survey Required</v>
      </c>
      <c r="J796" s="13" t="str">
        <f>IF(D796="No", "Not discussed on USFS. ", _xlfn.CONCAT(A796, " (", VLOOKUP(A796, [1]!Table9[#All], 11, FALSE), "; Habitat description: ", C796, ") - Within 1-mi of a CNDDB/SCE/USFS occurrence record (", VLOOKUP(A796, [1]!Table9[#All], 34, FALSE), "). " ))</f>
        <v xml:space="preserve">Howell's thelypodium (FSS; BLM:S; CRPR 1B.2, Blooming Period: May - Jul; Habitat description: meadows, flats, sagebrush scrub) - Within 1-mi of a CNDDB/SCE/USFS occurrence record (unsuitable habitat). </v>
      </c>
      <c r="K796" s="10" t="str">
        <f>IF(D796="No", "-- ", VLOOKUP(A796, [1]!Table9[#All], 35, FALSE))</f>
        <v>Standard OMP BMPs.</v>
      </c>
      <c r="L796" s="12" t="str">
        <f>IF(D796="No", "--", VLOOKUP(A796, [1]!Table9[#All], 28, FALSE))</f>
        <v>IIB</v>
      </c>
      <c r="M796" s="11" t="str">
        <f>IF(D796="No", "Not discussed on USFS. ", _xlfn.CONCAT(A796, " (", VLOOKUP(A796, [1]!Table9[#All], 11, FALSE), "; Habitat description: ", C796, ") - Within 1-mi of a CNDDB/SCE/USFS occurrence record (", VLOOKUP(A796, [1]!Table9[#All], 27, FALSE), "). " ))</f>
        <v xml:space="preserve">Howell's thelypodium (FSS; BLM:S; CRPR 1B.2, Blooming Period: May - Jul; Habitat description: meadows, flats, sagebrush scrub) - Within 1-mi of a CNDDB/SCE/USFS occurrence record (habitat present). </v>
      </c>
      <c r="N796" s="10" t="str">
        <f>IF(D796="No", "-- ", VLOOKUP(A796, [1]!Table9[#All], 29, FALSE))</f>
        <v xml:space="preserve">BE BMP Plant-1(a)(c-d); 
General Measures and Standard OMP BMPs. </v>
      </c>
      <c r="O796" s="10" t="str">
        <f>IF(D796="No", "--", VLOOKUP(A796, [1]!Table9[#All], 30, FALSE))</f>
        <v xml:space="preserve">Pre-Activity Survey (Howell's thelypodium): A biological survey is required. 
FSS Plant Avoidance (Howell's thelypodium): If Howell's thelypodium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796" s="7" t="str">
        <f>IF(D796="No", "Not discussed on USFS. ", IF(VLOOKUP(A796, [1]!Table9[#All], 31, FALSE)="--", "--",  _xlfn.CONCAT(A796, " (", VLOOKUP(A796, [1]!Table9[#All], 11, FALSE), "; Habitat description: ", C796, ") - Within 1-mi of a CNDDB/SCE/USFS occurrence record (", VLOOKUP(A796, [1]!Table9[#All], 31, FALSE), "). " )))</f>
        <v>--</v>
      </c>
      <c r="Q796" s="6" t="str">
        <f>IF(D796="No", "Not discussed on USFS. ", IF(VLOOKUP(A796, [1]!Table9[#All], 31, FALSE)="--", "--",  VLOOKUP(A796, [1]!Table9[#All], 32, FALSE)))</f>
        <v>--</v>
      </c>
      <c r="R796" s="6" t="str">
        <f>IF(D796="No", "Not discussed on USFS. ", IF(VLOOKUP(A796, [1]!Table9[#All], 31, FALSE)="--", "--", VLOOKUP(A796, [1]!Table9[#All], 33, FALSE)))</f>
        <v>--</v>
      </c>
      <c r="S796" s="9" t="s">
        <v>2</v>
      </c>
      <c r="T796" s="8" t="s">
        <v>2</v>
      </c>
      <c r="U796" s="8" t="s">
        <v>2</v>
      </c>
      <c r="V796" s="7" t="s">
        <v>2</v>
      </c>
      <c r="W796" s="6" t="s">
        <v>2</v>
      </c>
      <c r="X796" s="6" t="s">
        <v>2</v>
      </c>
    </row>
    <row r="797" spans="1:24" ht="48" x14ac:dyDescent="0.2">
      <c r="A797" s="20" t="s">
        <v>1577</v>
      </c>
      <c r="B797" s="20" t="str">
        <f>VLOOKUP(A797, [1]!Table9[#All], 2, FALSE)</f>
        <v>Viola howellii</v>
      </c>
      <c r="C797" s="18" t="str">
        <f>VLOOKUP(A797, [1]!Table9[#All], 13, FALSE)</f>
        <v>conifer forests moist and shady areas</v>
      </c>
      <c r="D797" s="17" t="str">
        <f>IF(ISNUMBER(SEARCH("1",VLOOKUP(A797, [1]!Table9[#All], 4, FALSE))), "Yes", "No")</f>
        <v>No</v>
      </c>
      <c r="E797" s="16" t="str">
        <f>VLOOKUP(A797, [1]!Table9[#All], 3, FALSE)</f>
        <v>Plant</v>
      </c>
      <c r="F797" s="15" t="str">
        <f>VLOOKUP(A797, [1]!Table9[#All], 26, FALSE)</f>
        <v>Formula</v>
      </c>
      <c r="G797" s="15" t="str">
        <f>IF(D797="No", "--",VLOOKUP(A797, [1]!Table9[#All], 25, FALSE))</f>
        <v>--</v>
      </c>
      <c r="H797" s="14" t="str">
        <f>IF(D797="No", "Not discussed on USFS. ", VLOOKUP(A797, [1]!Table9[#All], 24, FALSE))</f>
        <v xml:space="preserve">Not discussed on USFS. </v>
      </c>
      <c r="I797" s="14" t="str">
        <f>IF(NOT(ISBLANK(#REF!)),  "Pre-activity Survey Required", "")</f>
        <v>Pre-activity Survey Required</v>
      </c>
      <c r="J797" s="13" t="str">
        <f>IF(D797="No", "Not discussed on USFS. ", _xlfn.CONCAT(A797, " (", VLOOKUP(A797, [1]!Table9[#All], 11, FALSE), "; Habitat description: ", C797, ") - Within 1-mi of a CNDDB/SCE/USFS occurrence record (", VLOOKUP(A797, [1]!Table9[#All], 34, FALSE), "). " ))</f>
        <v xml:space="preserve">Not discussed on USFS. </v>
      </c>
      <c r="K797" s="10" t="str">
        <f>IF(D797="No", "-- ", VLOOKUP(A797, [1]!Table9[#All], 35, FALSE))</f>
        <v xml:space="preserve">-- </v>
      </c>
      <c r="L797" s="12" t="str">
        <f>IF(D797="No", "--", VLOOKUP(A797, [1]!Table9[#All], 28, FALSE))</f>
        <v>--</v>
      </c>
      <c r="M797" s="11" t="str">
        <f>IF(D797="No", "Not discussed on USFS. ", _xlfn.CONCAT(A797, " (", VLOOKUP(A797, [1]!Table9[#All], 11, FALSE), "; Habitat description: ", C797, ") - Within 1-mi of a CNDDB/SCE/USFS occurrence record (", VLOOKUP(A797, [1]!Table9[#All], 27, FALSE), "). " ))</f>
        <v xml:space="preserve">Not discussed on USFS. </v>
      </c>
      <c r="N797" s="10" t="str">
        <f>IF(D797="No", "-- ", VLOOKUP(A797, [1]!Table9[#All], 29, FALSE))</f>
        <v xml:space="preserve">-- </v>
      </c>
      <c r="O797" s="10" t="str">
        <f>IF(D797="No", "--", VLOOKUP(A797, [1]!Table9[#All], 30, FALSE))</f>
        <v>--</v>
      </c>
      <c r="P797" s="7" t="str">
        <f>IF(D797="No", "Not discussed on USFS. ", IF(VLOOKUP(A797, [1]!Table9[#All], 31, FALSE)="--", "--",  _xlfn.CONCAT(A797, " (", VLOOKUP(A797, [1]!Table9[#All], 11, FALSE), "; Habitat description: ", C797, ") - Within 1-mi of a CNDDB/SCE/USFS occurrence record (", VLOOKUP(A797, [1]!Table9[#All], 31, FALSE), "). " )))</f>
        <v xml:space="preserve">Not discussed on USFS. </v>
      </c>
      <c r="Q797" s="6" t="str">
        <f>IF(D797="No", "Not discussed on USFS. ", IF(VLOOKUP(A797, [1]!Table9[#All], 31, FALSE)="--", "--",  VLOOKUP(A797, [1]!Table9[#All], 32, FALSE)))</f>
        <v xml:space="preserve">Not discussed on USFS. </v>
      </c>
      <c r="R797" s="6" t="str">
        <f>IF(D797="No", "Not discussed on USFS. ", IF(VLOOKUP(A797, [1]!Table9[#All], 31, FALSE)="--", "--", VLOOKUP(A797, [1]!Table9[#All], 33, FALSE)))</f>
        <v xml:space="preserve">Not discussed on USFS. </v>
      </c>
      <c r="S797" s="9" t="s">
        <v>2</v>
      </c>
      <c r="T797" s="8" t="s">
        <v>2</v>
      </c>
      <c r="U797" s="8" t="s">
        <v>2</v>
      </c>
      <c r="V797" s="7" t="s">
        <v>2</v>
      </c>
      <c r="W797" s="6" t="s">
        <v>2</v>
      </c>
      <c r="X797" s="6" t="s">
        <v>2</v>
      </c>
    </row>
    <row r="798" spans="1:24" ht="64" x14ac:dyDescent="0.2">
      <c r="A798" s="20" t="s">
        <v>1576</v>
      </c>
      <c r="B798" s="20" t="str">
        <f>VLOOKUP(A798, [1]!Table9[#All], 2, FALSE)</f>
        <v>Echinocereus engelmannii var. howei</v>
      </c>
      <c r="C798" s="18" t="str">
        <f>VLOOKUP(A798, [1]!Table9[#All], 13, FALSE)</f>
        <v>desert scrub</v>
      </c>
      <c r="D798" s="17" t="str">
        <f>IF(ISNUMBER(SEARCH("1",VLOOKUP(A798, [1]!Table9[#All], 4, FALSE))), "Yes", "No")</f>
        <v>No</v>
      </c>
      <c r="E798" s="16" t="str">
        <f>VLOOKUP(A798, [1]!Table9[#All], 3, FALSE)</f>
        <v>Plant</v>
      </c>
      <c r="F798" s="15" t="str">
        <f>VLOOKUP(A798, [1]!Table9[#All], 26, FALSE)</f>
        <v>Formula</v>
      </c>
      <c r="G798" s="15" t="str">
        <f>IF(D798="No", "--",VLOOKUP(A798, [1]!Table9[#All], 25, FALSE))</f>
        <v>--</v>
      </c>
      <c r="H798" s="14" t="str">
        <f>IF(D798="No", "Not discussed on USFS. ", VLOOKUP(A798, [1]!Table9[#All], 24, FALSE))</f>
        <v xml:space="preserve">Not discussed on USFS. </v>
      </c>
      <c r="I798" s="14" t="str">
        <f>IF(NOT(ISBLANK(#REF!)),  "Pre-activity Survey Required", "")</f>
        <v>Pre-activity Survey Required</v>
      </c>
      <c r="J798" s="13" t="str">
        <f>IF(D798="No", "Not discussed on USFS. ", _xlfn.CONCAT(A798, " (", VLOOKUP(A798, [1]!Table9[#All], 11, FALSE), "; Habitat description: ", C798, ") - Within 1-mi of a CNDDB/SCE/USFS occurrence record (", VLOOKUP(A798, [1]!Table9[#All], 34, FALSE), "). " ))</f>
        <v xml:space="preserve">Not discussed on USFS. </v>
      </c>
      <c r="K798" s="10" t="str">
        <f>IF(D798="No", "-- ", VLOOKUP(A798, [1]!Table9[#All], 35, FALSE))</f>
        <v xml:space="preserve">-- </v>
      </c>
      <c r="L798" s="12" t="str">
        <f>IF(D798="No", "--", VLOOKUP(A798, [1]!Table9[#All], 28, FALSE))</f>
        <v>--</v>
      </c>
      <c r="M798" s="11" t="str">
        <f>IF(D798="No", "Not discussed on USFS. ", _xlfn.CONCAT(A798, " (", VLOOKUP(A798, [1]!Table9[#All], 11, FALSE), "; Habitat description: ", C798, ") - Within 1-mi of a CNDDB/SCE/USFS occurrence record (", VLOOKUP(A798, [1]!Table9[#All], 27, FALSE), "). " ))</f>
        <v xml:space="preserve">Not discussed on USFS. </v>
      </c>
      <c r="N798" s="10" t="str">
        <f>IF(D798="No", "-- ", VLOOKUP(A798, [1]!Table9[#All], 29, FALSE))</f>
        <v xml:space="preserve">-- </v>
      </c>
      <c r="O798" s="10" t="str">
        <f>IF(D798="No", "--", VLOOKUP(A798, [1]!Table9[#All], 30, FALSE))</f>
        <v>--</v>
      </c>
      <c r="P798" s="7" t="str">
        <f>IF(D798="No", "Not discussed on USFS. ", IF(VLOOKUP(A798, [1]!Table9[#All], 31, FALSE)="--", "--",  _xlfn.CONCAT(A798, " (", VLOOKUP(A798, [1]!Table9[#All], 11, FALSE), "; Habitat description: ", C798, ") - Within 1-mi of a CNDDB/SCE/USFS occurrence record (", VLOOKUP(A798, [1]!Table9[#All], 31, FALSE), "). " )))</f>
        <v xml:space="preserve">Not discussed on USFS. </v>
      </c>
      <c r="Q798" s="6" t="str">
        <f>IF(D798="No", "Not discussed on USFS. ", IF(VLOOKUP(A798, [1]!Table9[#All], 31, FALSE)="--", "--",  VLOOKUP(A798, [1]!Table9[#All], 32, FALSE)))</f>
        <v xml:space="preserve">Not discussed on USFS. </v>
      </c>
      <c r="R798" s="6" t="str">
        <f>IF(D798="No", "Not discussed on USFS. ", IF(VLOOKUP(A798, [1]!Table9[#All], 31, FALSE)="--", "--", VLOOKUP(A798, [1]!Table9[#All], 33, FALSE)))</f>
        <v xml:space="preserve">Not discussed on USFS. </v>
      </c>
      <c r="S798" s="9" t="s">
        <v>2</v>
      </c>
      <c r="T798" s="8" t="s">
        <v>2</v>
      </c>
      <c r="U798" s="8" t="s">
        <v>2</v>
      </c>
      <c r="V798" s="7" t="s">
        <v>2</v>
      </c>
      <c r="W798" s="6" t="s">
        <v>2</v>
      </c>
      <c r="X798" s="6" t="s">
        <v>2</v>
      </c>
    </row>
    <row r="799" spans="1:24" ht="80" x14ac:dyDescent="0.2">
      <c r="A799" s="20" t="s">
        <v>1575</v>
      </c>
      <c r="B799" s="20" t="str">
        <f>VLOOKUP(A799, [1]!Table9[#All], 2, FALSE)</f>
        <v>Castilleja ambigua var. humboldtiensis</v>
      </c>
      <c r="C799" s="18" t="str">
        <f>VLOOKUP(A799, [1]!Table9[#All], 13, FALSE)</f>
        <v>salt marshes, swamps</v>
      </c>
      <c r="D799" s="17" t="str">
        <f>IF(ISNUMBER(SEARCH("1",VLOOKUP(A799, [1]!Table9[#All], 4, FALSE))), "Yes", "No")</f>
        <v>No</v>
      </c>
      <c r="E799" s="16" t="str">
        <f>VLOOKUP(A799, [1]!Table9[#All], 3, FALSE)</f>
        <v>Plant</v>
      </c>
      <c r="F799" s="15" t="str">
        <f>VLOOKUP(A799, [1]!Table9[#All], 26, FALSE)</f>
        <v>Formula</v>
      </c>
      <c r="G799" s="15" t="str">
        <f>IF(D799="No", "--",VLOOKUP(A799, [1]!Table9[#All], 25, FALSE))</f>
        <v>--</v>
      </c>
      <c r="H799" s="14" t="str">
        <f>IF(D799="No", "Not discussed on USFS. ", VLOOKUP(A799, [1]!Table9[#All], 24, FALSE))</f>
        <v xml:space="preserve">Not discussed on USFS. </v>
      </c>
      <c r="I799" s="14" t="str">
        <f>IF(NOT(ISBLANK(#REF!)),  "Pre-activity Survey Required", "")</f>
        <v>Pre-activity Survey Required</v>
      </c>
      <c r="J799" s="13" t="str">
        <f>IF(D799="No", "Not discussed on USFS. ", _xlfn.CONCAT(A799, " (", VLOOKUP(A799, [1]!Table9[#All], 11, FALSE), "; Habitat description: ", C799, ") - Within 1-mi of a CNDDB/SCE/USFS occurrence record (", VLOOKUP(A799, [1]!Table9[#All], 34, FALSE), "). " ))</f>
        <v xml:space="preserve">Not discussed on USFS. </v>
      </c>
      <c r="K799" s="10" t="str">
        <f>IF(D799="No", "-- ", VLOOKUP(A799, [1]!Table9[#All], 35, FALSE))</f>
        <v xml:space="preserve">-- </v>
      </c>
      <c r="L799" s="12" t="str">
        <f>IF(D799="No", "--", VLOOKUP(A799, [1]!Table9[#All], 28, FALSE))</f>
        <v>--</v>
      </c>
      <c r="M799" s="11" t="str">
        <f>IF(D799="No", "Not discussed on USFS. ", _xlfn.CONCAT(A799, " (", VLOOKUP(A799, [1]!Table9[#All], 11, FALSE), "; Habitat description: ", C799, ") - Within 1-mi of a CNDDB/SCE/USFS occurrence record (", VLOOKUP(A799, [1]!Table9[#All], 27, FALSE), "). " ))</f>
        <v xml:space="preserve">Not discussed on USFS. </v>
      </c>
      <c r="N799" s="10" t="str">
        <f>IF(D799="No", "-- ", VLOOKUP(A799, [1]!Table9[#All], 29, FALSE))</f>
        <v xml:space="preserve">-- </v>
      </c>
      <c r="O799" s="10" t="str">
        <f>IF(D799="No", "--", VLOOKUP(A799, [1]!Table9[#All], 30, FALSE))</f>
        <v>--</v>
      </c>
      <c r="P799" s="7" t="str">
        <f>IF(D799="No", "Not discussed on USFS. ", IF(VLOOKUP(A799, [1]!Table9[#All], 31, FALSE)="--", "--",  _xlfn.CONCAT(A799, " (", VLOOKUP(A799, [1]!Table9[#All], 11, FALSE), "; Habitat description: ", C799, ") - Within 1-mi of a CNDDB/SCE/USFS occurrence record (", VLOOKUP(A799, [1]!Table9[#All], 31, FALSE), "). " )))</f>
        <v xml:space="preserve">Not discussed on USFS. </v>
      </c>
      <c r="Q799" s="6" t="str">
        <f>IF(D799="No", "Not discussed on USFS. ", IF(VLOOKUP(A799, [1]!Table9[#All], 31, FALSE)="--", "--",  VLOOKUP(A799, [1]!Table9[#All], 32, FALSE)))</f>
        <v xml:space="preserve">Not discussed on USFS. </v>
      </c>
      <c r="R799" s="6" t="str">
        <f>IF(D799="No", "Not discussed on USFS. ", IF(VLOOKUP(A799, [1]!Table9[#All], 31, FALSE)="--", "--", VLOOKUP(A799, [1]!Table9[#All], 33, FALSE)))</f>
        <v xml:space="preserve">Not discussed on USFS. </v>
      </c>
      <c r="S799" s="9" t="s">
        <v>2</v>
      </c>
      <c r="T799" s="8" t="s">
        <v>2</v>
      </c>
      <c r="U799" s="8" t="s">
        <v>2</v>
      </c>
      <c r="V799" s="7" t="s">
        <v>2</v>
      </c>
      <c r="W799" s="6" t="s">
        <v>2</v>
      </c>
      <c r="X799" s="6" t="s">
        <v>2</v>
      </c>
    </row>
    <row r="800" spans="1:24" ht="144" x14ac:dyDescent="0.2">
      <c r="A800" s="20" t="s">
        <v>1574</v>
      </c>
      <c r="B800" s="20" t="str">
        <f>VLOOKUP(A800, [1]!Table9[#All], 2, FALSE)</f>
        <v>Astragalus agnicidus</v>
      </c>
      <c r="C800" s="18" t="str">
        <f>VLOOKUP(A800, [1]!Table9[#All], 13, FALSE)</f>
        <v>open woodland open sections in woodlands</v>
      </c>
      <c r="D800" s="17" t="str">
        <f>IF(ISNUMBER(SEARCH("1",VLOOKUP(A800, [1]!Table9[#All], 4, FALSE))), "Yes", "No")</f>
        <v>Yes</v>
      </c>
      <c r="E800" s="16" t="str">
        <f>VLOOKUP(A800, [1]!Table9[#All], 3, FALSE)</f>
        <v>Plant</v>
      </c>
      <c r="F800" s="15" t="str">
        <f>VLOOKUP(A800, [1]!Table9[#All], 26, FALSE)</f>
        <v>Formula</v>
      </c>
      <c r="G800" s="15" t="str">
        <f>IF(D800="No", "--",VLOOKUP(A800, [1]!Table9[#All], 25, FALSE))</f>
        <v>Work area</v>
      </c>
      <c r="H800" s="14" t="str">
        <f>IF(D800="No", "Not discussed on USFS. ", VLOOKUP(A800, [1]!Table9[#All], 24, FALSE))</f>
        <v>--</v>
      </c>
      <c r="I800" s="14" t="str">
        <f>IF(NOT(ISBLANK(#REF!)),  "Pre-activity Survey Required", "")</f>
        <v>Pre-activity Survey Required</v>
      </c>
      <c r="J800" s="13" t="str">
        <f>IF(D800="No", "Not discussed on USFS. ", _xlfn.CONCAT(A800, " (", VLOOKUP(A800, [1]!Table9[#All], 11, FALSE), "; Habitat description: ", C800, ") - Within 1-mi of a CNDDB/SCE/USFS occurrence record (", VLOOKUP(A800, [1]!Table9[#All], 34, FALSE), "). " ))</f>
        <v xml:space="preserve">Humboldt County milk-vetch (SE; CRPR 1B.1, Blooming Period: May - Aug; Habitat description: open woodland open sections in woodlands) - Within 1-mi of a CNDDB/SCE/USFS occurrence record (unsuitable habitat). </v>
      </c>
      <c r="K800" s="10" t="str">
        <f>IF(D800="No", "-- ", VLOOKUP(A800, [1]!Table9[#All], 35, FALSE))</f>
        <v>Standard OMP BMPs.</v>
      </c>
      <c r="L800" s="12" t="str">
        <f>IF(D800="No", "--", VLOOKUP(A800, [1]!Table9[#All], 28, FALSE))</f>
        <v>IIB</v>
      </c>
      <c r="M800" s="11" t="str">
        <f>IF(D800="No", "Not discussed on USFS. ", _xlfn.CONCAT(A800, " (", VLOOKUP(A800, [1]!Table9[#All], 11, FALSE), "; Habitat description: ", C800, ") - Within 1-mi of a CNDDB/SCE/USFS occurrence record (", VLOOKUP(A800, [1]!Table9[#All], 27, FALSE), "). " ))</f>
        <v xml:space="preserve">Humboldt County milk-vetch (SE; CRPR 1B.1, Blooming Period: May - Aug; Habitat description: open woodland open sections in woodlands) - Within 1-mi of a CNDDB/SCE/USFS occurrence record (habitat present). </v>
      </c>
      <c r="N800" s="10" t="str">
        <f>IF(D800="No", "-- ", VLOOKUP(A800, [1]!Table9[#All], 29, FALSE))</f>
        <v xml:space="preserve">BE BMP Plant-1(a); 
General Measures and Standard OMP BMPs. </v>
      </c>
      <c r="O800" s="10" t="str">
        <f>IF(D800="No", "--", VLOOKUP(A800, [1]!Table9[#All], 30, FALSE))</f>
        <v xml:space="preserve">Pre-Activity Survey (Humboldt County milk-vetch): A biological survey is required. 
State Threatened Plant Avoidance (Humboldt County milk-vetch): If Humboldt County milk-vetchis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800" s="7" t="str">
        <f>IF(D800="No", "Not discussed on USFS. ", IF(VLOOKUP(A800, [1]!Table9[#All], 31, FALSE)="--", "--",  _xlfn.CONCAT(A800, " (", VLOOKUP(A800, [1]!Table9[#All], 11, FALSE), "; Habitat description: ", C800, ") - Within 1-mi of a CNDDB/SCE/USFS occurrence record (", VLOOKUP(A800, [1]!Table9[#All], 31, FALSE), "). " )))</f>
        <v>--</v>
      </c>
      <c r="Q800" s="6" t="str">
        <f>IF(D800="No", "Not discussed on USFS. ", IF(VLOOKUP(A800, [1]!Table9[#All], 31, FALSE)="--", "--",  VLOOKUP(A800, [1]!Table9[#All], 32, FALSE)))</f>
        <v>--</v>
      </c>
      <c r="R800" s="6" t="str">
        <f>IF(D800="No", "Not discussed on USFS. ", IF(VLOOKUP(A800, [1]!Table9[#All], 31, FALSE)="--", "--", VLOOKUP(A800, [1]!Table9[#All], 33, FALSE)))</f>
        <v>--</v>
      </c>
      <c r="S800" s="9" t="s">
        <v>2</v>
      </c>
      <c r="T800" s="8" t="s">
        <v>2</v>
      </c>
      <c r="U800" s="8" t="s">
        <v>2</v>
      </c>
      <c r="V800" s="7" t="s">
        <v>2</v>
      </c>
      <c r="W800" s="6" t="s">
        <v>2</v>
      </c>
      <c r="X800" s="6" t="s">
        <v>2</v>
      </c>
    </row>
    <row r="801" spans="1:24" ht="96" x14ac:dyDescent="0.2">
      <c r="A801" s="20" t="s">
        <v>1573</v>
      </c>
      <c r="B801" s="20" t="str">
        <f>VLOOKUP(A801, [1]!Table9[#All], 2, FALSE)</f>
        <v>Lilium humboldtii ssp. humboldtii</v>
      </c>
      <c r="C801" s="18" t="str">
        <f>VLOOKUP(A801, [1]!Table9[#All], 13, FALSE)</f>
        <v>openings within chaparral, cismontane woodland, lower montane coniferous forest</v>
      </c>
      <c r="D801" s="17" t="str">
        <f>IF(ISNUMBER(SEARCH("1",VLOOKUP(A801, [1]!Table9[#All], 4, FALSE))), "Yes", "No")</f>
        <v>No</v>
      </c>
      <c r="E801" s="16" t="str">
        <f>VLOOKUP(A801, [1]!Table9[#All], 3, FALSE)</f>
        <v>Plant</v>
      </c>
      <c r="F801" s="15" t="str">
        <f>VLOOKUP(A801, [1]!Table9[#All], 26, FALSE)</f>
        <v>Formula</v>
      </c>
      <c r="G801" s="15" t="str">
        <f>IF(D801="No", "--",VLOOKUP(A801, [1]!Table9[#All], 25, FALSE))</f>
        <v>--</v>
      </c>
      <c r="H801" s="14" t="str">
        <f>IF(D801="No", "Not discussed on USFS. ", VLOOKUP(A801, [1]!Table9[#All], 24, FALSE))</f>
        <v xml:space="preserve">Not discussed on USFS. </v>
      </c>
      <c r="I801" s="14" t="str">
        <f>IF(NOT(ISBLANK(#REF!)),  "Pre-activity Survey Required", "")</f>
        <v>Pre-activity Survey Required</v>
      </c>
      <c r="J801" s="13" t="str">
        <f>IF(D801="No", "Not discussed on USFS. ", _xlfn.CONCAT(A801, " (", VLOOKUP(A801, [1]!Table9[#All], 11, FALSE), "; Habitat description: ", C801, ") - Within 1-mi of a CNDDB/SCE/USFS occurrence record (", VLOOKUP(A801, [1]!Table9[#All], 34, FALSE), "). " ))</f>
        <v xml:space="preserve">Not discussed on USFS. </v>
      </c>
      <c r="K801" s="10" t="str">
        <f>IF(D801="No", "-- ", VLOOKUP(A801, [1]!Table9[#All], 35, FALSE))</f>
        <v xml:space="preserve">-- </v>
      </c>
      <c r="L801" s="12" t="str">
        <f>IF(D801="No", "--", VLOOKUP(A801, [1]!Table9[#All], 28, FALSE))</f>
        <v>--</v>
      </c>
      <c r="M801" s="11" t="str">
        <f>IF(D801="No", "Not discussed on USFS. ", _xlfn.CONCAT(A801, " (", VLOOKUP(A801, [1]!Table9[#All], 11, FALSE), "; Habitat description: ", C801, ") - Within 1-mi of a CNDDB/SCE/USFS occurrence record (", VLOOKUP(A801, [1]!Table9[#All], 27, FALSE), "). " ))</f>
        <v xml:space="preserve">Not discussed on USFS. </v>
      </c>
      <c r="N801" s="10" t="str">
        <f>IF(D801="No", "-- ", VLOOKUP(A801, [1]!Table9[#All], 29, FALSE))</f>
        <v xml:space="preserve">-- </v>
      </c>
      <c r="O801" s="10" t="str">
        <f>IF(D801="No", "--", VLOOKUP(A801, [1]!Table9[#All], 30, FALSE))</f>
        <v>--</v>
      </c>
      <c r="P801" s="7" t="str">
        <f>IF(D801="No", "Not discussed on USFS. ", IF(VLOOKUP(A801, [1]!Table9[#All], 31, FALSE)="--", "--",  _xlfn.CONCAT(A801, " (", VLOOKUP(A801, [1]!Table9[#All], 11, FALSE), "; Habitat description: ", C801, ") - Within 1-mi of a CNDDB/SCE/USFS occurrence record (", VLOOKUP(A801, [1]!Table9[#All], 31, FALSE), "). " )))</f>
        <v xml:space="preserve">Not discussed on USFS. </v>
      </c>
      <c r="Q801" s="6" t="str">
        <f>IF(D801="No", "Not discussed on USFS. ", IF(VLOOKUP(A801, [1]!Table9[#All], 31, FALSE)="--", "--",  VLOOKUP(A801, [1]!Table9[#All], 32, FALSE)))</f>
        <v xml:space="preserve">Not discussed on USFS. </v>
      </c>
      <c r="R801" s="6" t="str">
        <f>IF(D801="No", "Not discussed on USFS. ", IF(VLOOKUP(A801, [1]!Table9[#All], 31, FALSE)="--", "--", VLOOKUP(A801, [1]!Table9[#All], 33, FALSE)))</f>
        <v xml:space="preserve">Not discussed on USFS. </v>
      </c>
      <c r="S801" s="9" t="s">
        <v>2</v>
      </c>
      <c r="T801" s="8" t="s">
        <v>2</v>
      </c>
      <c r="U801" s="8" t="s">
        <v>2</v>
      </c>
      <c r="V801" s="7" t="s">
        <v>2</v>
      </c>
      <c r="W801" s="6" t="s">
        <v>2</v>
      </c>
      <c r="X801" s="6" t="s">
        <v>2</v>
      </c>
    </row>
    <row r="802" spans="1:24" ht="80" x14ac:dyDescent="0.2">
      <c r="A802" s="20" t="s">
        <v>1572</v>
      </c>
      <c r="B802" s="20" t="str">
        <f>VLOOKUP(A802, [1]!Table9[#All], 2, FALSE)</f>
        <v>Martes caurina humboldtensis</v>
      </c>
      <c r="C802" s="18" t="str">
        <f>VLOOKUP(A802, [1]!Table9[#All], 13, FALSE)</f>
        <v>closed-canopy, old-growth forests with complex structure on or near the ground</v>
      </c>
      <c r="D802" s="17" t="str">
        <f>IF(ISNUMBER(SEARCH("1",VLOOKUP(A802, [1]!Table9[#All], 4, FALSE))), "Yes", "No")</f>
        <v>Yes</v>
      </c>
      <c r="E802" s="16" t="str">
        <f>VLOOKUP(A802, [1]!Table9[#All], 3, FALSE)</f>
        <v>Mammal</v>
      </c>
      <c r="F802" s="15" t="str">
        <f>VLOOKUP(A802, [1]!Table9[#All], 26, FALSE)</f>
        <v>Formula</v>
      </c>
      <c r="G802" s="15" t="str">
        <f>IF(D802="No", "--",VLOOKUP(A802, [1]!Table9[#All], 25, FALSE))</f>
        <v>--</v>
      </c>
      <c r="H802" s="14" t="str">
        <f>IF(D802="No", "Not discussed on USFS. ", VLOOKUP(A802, [1]!Table9[#All], 24, FALSE))</f>
        <v>Notify SME if found on USFS</v>
      </c>
      <c r="I802" s="14" t="str">
        <f>IF(NOT(ISBLANK(#REF!)),  "Pre-activity Survey Required", "")</f>
        <v>Pre-activity Survey Required</v>
      </c>
      <c r="J802" s="13" t="str">
        <f>IF(D802="No", "Not discussed on USFS. ", _xlfn.CONCAT(A802, " (", VLOOKUP(A802, [1]!Table9[#All], 11, FALSE), "; Habitat description: ", C802, ") - Within 1-mi of a CNDDB/SCE/USFS occurrence record (", VLOOKUP(A802, [1]!Table9[#All], 34, FALSE), "). " ))</f>
        <v xml:space="preserve">Humboldt marten (FT; SE; CDFW SSC; Habitat description: closed-canopy, old-growth forests with complex structure on or near the ground) - Within 1-mi of a CNDDB/SCE/USFS occurrence record (--). </v>
      </c>
      <c r="K802" s="10" t="str">
        <f>IF(D802="No", "-- ", VLOOKUP(A802, [1]!Table9[#All], 35, FALSE))</f>
        <v>--</v>
      </c>
      <c r="L802" s="12" t="str">
        <f>IF(D802="No", "--", VLOOKUP(A802, [1]!Table9[#All], 28, FALSE))</f>
        <v>--</v>
      </c>
      <c r="M802" s="11" t="str">
        <f>IF(D802="No", "Not discussed on USFS. ", _xlfn.CONCAT(A802, " (", VLOOKUP(A802, [1]!Table9[#All], 11, FALSE), "; Habitat description: ", C802, ") - Within 1-mi of a CNDDB/SCE/USFS occurrence record (", VLOOKUP(A802, [1]!Table9[#All], 27, FALSE), "). " ))</f>
        <v xml:space="preserve">Humboldt marten (FT; SE; CDFW SSC; Habitat description: closed-canopy, old-growth forests with complex structure on or near the ground) - Within 1-mi of a CNDDB/SCE/USFS occurrence record (--). </v>
      </c>
      <c r="N802" s="10" t="str">
        <f>IF(D802="No", "-- ", VLOOKUP(A802, [1]!Table9[#All], 29, FALSE))</f>
        <v>Notify SME if found on USFS</v>
      </c>
      <c r="O802" s="10" t="str">
        <f>IF(D802="No", "--", VLOOKUP(A802, [1]!Table9[#All], 30, FALSE))</f>
        <v>Notify SME if found on USFS</v>
      </c>
      <c r="P802" s="7" t="str">
        <f>IF(D802="No", "Not discussed on USFS. ", IF(VLOOKUP(A802, [1]!Table9[#All], 31, FALSE)="--", "--",  _xlfn.CONCAT(A802, " (", VLOOKUP(A802, [1]!Table9[#All], 11, FALSE), "; Habitat description: ", C802, ") - Within 1-mi of a CNDDB/SCE/USFS occurrence record (", VLOOKUP(A802, [1]!Table9[#All], 31, FALSE), "). " )))</f>
        <v>--</v>
      </c>
      <c r="Q802" s="6" t="str">
        <f>IF(D802="No", "Not discussed on USFS. ", IF(VLOOKUP(A802, [1]!Table9[#All], 31, FALSE)="--", "--",  VLOOKUP(A802, [1]!Table9[#All], 32, FALSE)))</f>
        <v>--</v>
      </c>
      <c r="R802" s="6" t="str">
        <f>IF(D802="No", "Not discussed on USFS. ", IF(VLOOKUP(A802, [1]!Table9[#All], 31, FALSE)="--", "--", VLOOKUP(A802, [1]!Table9[#All], 33, FALSE)))</f>
        <v>--</v>
      </c>
      <c r="S802" s="9" t="s">
        <v>2</v>
      </c>
      <c r="T802" s="8" t="s">
        <v>2</v>
      </c>
      <c r="U802" s="8" t="s">
        <v>2</v>
      </c>
      <c r="V802" s="7" t="s">
        <v>2</v>
      </c>
      <c r="W802" s="6" t="s">
        <v>2</v>
      </c>
      <c r="X802" s="6" t="s">
        <v>2</v>
      </c>
    </row>
    <row r="803" spans="1:24" ht="156" x14ac:dyDescent="0.2">
      <c r="A803" s="20" t="s">
        <v>1571</v>
      </c>
      <c r="B803" s="20" t="str">
        <f>VLOOKUP(A803, [1]!Table9[#All], 2, FALSE)</f>
        <v>Delphinium hutchinsoniae</v>
      </c>
      <c r="C803" s="18" t="str">
        <f>VLOOKUP(A803, [1]!Table9[#All], 13, FALSE)</f>
        <v>slopes and clearings on coastal prairie, scrub, chaparral, and forest</v>
      </c>
      <c r="D803" s="17" t="str">
        <f>IF(ISNUMBER(SEARCH("1",VLOOKUP(A803, [1]!Table9[#All], 4, FALSE))), "Yes", "No")</f>
        <v>Yes</v>
      </c>
      <c r="E803" s="16" t="str">
        <f>VLOOKUP(A803, [1]!Table9[#All], 3, FALSE)</f>
        <v>Plant</v>
      </c>
      <c r="F803" s="15" t="str">
        <f>VLOOKUP(A803, [1]!Table9[#All], 26, FALSE)</f>
        <v>Formula</v>
      </c>
      <c r="G803" s="15" t="str">
        <f>IF(D803="No", "--",VLOOKUP(A803, [1]!Table9[#All], 25, FALSE))</f>
        <v>Work area</v>
      </c>
      <c r="H803" s="14" t="str">
        <f>IF(D803="No", "Not discussed on USFS. ", VLOOKUP(A803, [1]!Table9[#All], 24, FALSE))</f>
        <v>--</v>
      </c>
      <c r="I803" s="14" t="str">
        <f>IF(NOT(ISBLANK(#REF!)),  "Pre-activity Survey Required", "")</f>
        <v>Pre-activity Survey Required</v>
      </c>
      <c r="J803" s="13" t="str">
        <f>IF(D803="No", "Not discussed on USFS. ", _xlfn.CONCAT(A803, " (", VLOOKUP(A803, [1]!Table9[#All], 11, FALSE), "; Habitat description: ", C803, ") - Within 1-mi of a CNDDB/SCE/USFS occurrence record (", VLOOKUP(A803, [1]!Table9[#All], 34, FALSE), "). " ))</f>
        <v xml:space="preserve">Hutchinson's larkspur (FSS; CRPR 1B.2, Blooming Period: Mar - Jun; Habitat description: slopes and clearings on coastal prairie, scrub, chaparral, and forest) - Within 1-mi of a CNDDB/SCE/USFS occurrence record (unsuitable habitat). </v>
      </c>
      <c r="K803" s="10" t="str">
        <f>IF(D803="No", "-- ", VLOOKUP(A803, [1]!Table9[#All], 35, FALSE))</f>
        <v>Standard OMP BMPs.</v>
      </c>
      <c r="L803" s="12" t="str">
        <f>IF(D803="No", "--", VLOOKUP(A803, [1]!Table9[#All], 28, FALSE))</f>
        <v>IIB</v>
      </c>
      <c r="M803" s="11" t="str">
        <f>IF(D803="No", "Not discussed on USFS. ", _xlfn.CONCAT(A803, " (", VLOOKUP(A803, [1]!Table9[#All], 11, FALSE), "; Habitat description: ", C803, ") - Within 1-mi of a CNDDB/SCE/USFS occurrence record (", VLOOKUP(A803, [1]!Table9[#All], 27, FALSE), "). " ))</f>
        <v xml:space="preserve">Hutchinson's larkspur (FSS; CRPR 1B.2, Blooming Period: Mar - Jun; Habitat description: slopes and clearings on coastal prairie, scrub, chaparral, and forest) - Within 1-mi of a CNDDB/SCE/USFS occurrence record (habitat present). </v>
      </c>
      <c r="N803" s="10" t="str">
        <f>IF(D803="No", "-- ", VLOOKUP(A803, [1]!Table9[#All], 29, FALSE))</f>
        <v xml:space="preserve">BE BMP Plant-1(a)(c-d); 
General Measures and Standard OMP BMPs. </v>
      </c>
      <c r="O803" s="10" t="str">
        <f>IF(D803="No", "--", VLOOKUP(A803, [1]!Table9[#All], 30, FALSE))</f>
        <v xml:space="preserve">Pre-Activity Survey (Hutchinson's larkspur): A biological survey is required. 
FSS Plant Avoidance (Hutchinson's larkspur): If Hutchinson's larkspur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03" s="7" t="str">
        <f>IF(D803="No", "Not discussed on USFS. ", IF(VLOOKUP(A803, [1]!Table9[#All], 31, FALSE)="--", "--",  _xlfn.CONCAT(A803, " (", VLOOKUP(A803, [1]!Table9[#All], 11, FALSE), "; Habitat description: ", C803, ") - Within 1-mi of a CNDDB/SCE/USFS occurrence record (", VLOOKUP(A803, [1]!Table9[#All], 31, FALSE), "). " )))</f>
        <v>--</v>
      </c>
      <c r="Q803" s="6" t="str">
        <f>IF(D803="No", "Not discussed on USFS. ", IF(VLOOKUP(A803, [1]!Table9[#All], 31, FALSE)="--", "--",  VLOOKUP(A803, [1]!Table9[#All], 32, FALSE)))</f>
        <v>--</v>
      </c>
      <c r="R803" s="6" t="str">
        <f>IF(D803="No", "Not discussed on USFS. ", IF(VLOOKUP(A803, [1]!Table9[#All], 31, FALSE)="--", "--", VLOOKUP(A803, [1]!Table9[#All], 33, FALSE)))</f>
        <v>--</v>
      </c>
      <c r="S803" s="9" t="s">
        <v>2</v>
      </c>
      <c r="T803" s="8" t="s">
        <v>2</v>
      </c>
      <c r="U803" s="8" t="s">
        <v>2</v>
      </c>
      <c r="V803" s="7" t="s">
        <v>2</v>
      </c>
      <c r="W803" s="6" t="s">
        <v>2</v>
      </c>
      <c r="X803" s="6" t="s">
        <v>2</v>
      </c>
    </row>
    <row r="804" spans="1:24" ht="156" x14ac:dyDescent="0.2">
      <c r="A804" s="20" t="s">
        <v>1570</v>
      </c>
      <c r="B804" s="20" t="str">
        <f>VLOOKUP(A804, [1]!Table9[#All], 2, FALSE)</f>
        <v>Carex idahoa</v>
      </c>
      <c r="C804" s="18" t="str">
        <f>VLOOKUP(A804, [1]!Table9[#All], 13, FALSE)</f>
        <v xml:space="preserve">meadows loosely cespitose </v>
      </c>
      <c r="D804" s="17" t="str">
        <f>IF(ISNUMBER(SEARCH("1",VLOOKUP(A804, [1]!Table9[#All], 4, FALSE))), "Yes", "No")</f>
        <v>Yes</v>
      </c>
      <c r="E804" s="16" t="str">
        <f>VLOOKUP(A804, [1]!Table9[#All], 3, FALSE)</f>
        <v>Plant</v>
      </c>
      <c r="F804" s="15" t="str">
        <f>VLOOKUP(A804, [1]!Table9[#All], 26, FALSE)</f>
        <v>Formula</v>
      </c>
      <c r="G804" s="15" t="str">
        <f>IF(D804="No", "--",VLOOKUP(A804, [1]!Table9[#All], 25, FALSE))</f>
        <v>Work area</v>
      </c>
      <c r="H804" s="14" t="str">
        <f>IF(D804="No", "Not discussed on USFS. ", VLOOKUP(A804, [1]!Table9[#All], 24, FALSE))</f>
        <v>--</v>
      </c>
      <c r="I804" s="14" t="str">
        <f>IF(NOT(ISBLANK(#REF!)),  "Pre-activity Survey Required", "")</f>
        <v>Pre-activity Survey Required</v>
      </c>
      <c r="J804" s="13" t="str">
        <f>IF(D804="No", "Not discussed on USFS. ", _xlfn.CONCAT(A804, " (", VLOOKUP(A804, [1]!Table9[#All], 11, FALSE), "; Habitat description: ", C804, ") - Within 1-mi of a CNDDB/SCE/USFS occurrence record (", VLOOKUP(A804, [1]!Table9[#All], 34, FALSE), "). " ))</f>
        <v xml:space="preserve">Idaho sedge (INF:SCC; CRPR 2B.3, Blooming Period: Jun - Jun; Habitat description: meadows loosely cespitose ) - Within 1-mi of a CNDDB/SCE/USFS occurrence record (unsuitable habitat). </v>
      </c>
      <c r="K804" s="10" t="str">
        <f>IF(D804="No", "-- ", VLOOKUP(A804, [1]!Table9[#All], 35, FALSE))</f>
        <v>Standard OMP BMPs.</v>
      </c>
      <c r="L804" s="12" t="str">
        <f>IF(D804="No", "--", VLOOKUP(A804, [1]!Table9[#All], 28, FALSE))</f>
        <v>IIB</v>
      </c>
      <c r="M804" s="11" t="str">
        <f>IF(D804="No", "Not discussed on USFS. ", _xlfn.CONCAT(A804, " (", VLOOKUP(A804, [1]!Table9[#All], 11, FALSE), "; Habitat description: ", C804, ") - Within 1-mi of a CNDDB/SCE/USFS occurrence record (", VLOOKUP(A804, [1]!Table9[#All], 27, FALSE), "). " ))</f>
        <v xml:space="preserve">Idaho sedge (INF:SCC; CRPR 2B.3, Blooming Period: Jun - Jun; Habitat description: meadows loosely cespitose ) - Within 1-mi of a CNDDB/SCE/USFS occurrence record (habitat present). </v>
      </c>
      <c r="N804" s="10" t="str">
        <f>IF(D804="No", "-- ", VLOOKUP(A804, [1]!Table9[#All], 29, FALSE))</f>
        <v xml:space="preserve">BE BMP Plant-1(a)(c-d); 
General Measures and Standard OMP BMPs. </v>
      </c>
      <c r="O804" s="10" t="str">
        <f>IF(D804="No", "--", VLOOKUP(A804, [1]!Table9[#All], 30, FALSE))</f>
        <v xml:space="preserve">Pre-Activity Survey (Idaho sedge): A biological survey is required. 
FSS Plant Avoidance (Idaho sedge): If Idaho sedge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04" s="7" t="str">
        <f>IF(D804="No", "Not discussed on USFS. ", IF(VLOOKUP(A804, [1]!Table9[#All], 31, FALSE)="--", "--",  _xlfn.CONCAT(A804, " (", VLOOKUP(A804, [1]!Table9[#All], 11, FALSE), "; Habitat description: ", C804, ") - Within 1-mi of a CNDDB/SCE/USFS occurrence record (", VLOOKUP(A804, [1]!Table9[#All], 31, FALSE), "). " )))</f>
        <v>--</v>
      </c>
      <c r="Q804" s="6" t="str">
        <f>IF(D804="No", "Not discussed on USFS. ", IF(VLOOKUP(A804, [1]!Table9[#All], 31, FALSE)="--", "--",  VLOOKUP(A804, [1]!Table9[#All], 32, FALSE)))</f>
        <v>--</v>
      </c>
      <c r="R804" s="6" t="str">
        <f>IF(D804="No", "Not discussed on USFS. ", IF(VLOOKUP(A804, [1]!Table9[#All], 31, FALSE)="--", "--", VLOOKUP(A804, [1]!Table9[#All], 33, FALSE)))</f>
        <v>--</v>
      </c>
      <c r="S804" s="9" t="s">
        <v>2</v>
      </c>
      <c r="T804" s="8" t="s">
        <v>2</v>
      </c>
      <c r="U804" s="8" t="s">
        <v>2</v>
      </c>
      <c r="V804" s="7" t="s">
        <v>2</v>
      </c>
      <c r="W804" s="6" t="s">
        <v>2</v>
      </c>
      <c r="X804" s="6" t="s">
        <v>2</v>
      </c>
    </row>
    <row r="805" spans="1:24" ht="180" x14ac:dyDescent="0.2">
      <c r="A805" s="20" t="s">
        <v>1569</v>
      </c>
      <c r="B805" s="20" t="str">
        <f>VLOOKUP(A805, [1]!Table9[#All], 2, FALSE)</f>
        <v>Eriodictyon altissimum</v>
      </c>
      <c r="C805" s="18" t="str">
        <f>VLOOKUP(A805, [1]!Table9[#All], 13, FALSE)</f>
        <v>ridges, chaparral</v>
      </c>
      <c r="D805" s="17" t="str">
        <f>IF(ISNUMBER(SEARCH("1",VLOOKUP(A805, [1]!Table9[#All], 4, FALSE))), "Yes", "No")</f>
        <v>Yes</v>
      </c>
      <c r="E805" s="16" t="str">
        <f>VLOOKUP(A805, [1]!Table9[#All], 3, FALSE)</f>
        <v>Plant</v>
      </c>
      <c r="F805" s="15" t="str">
        <f>VLOOKUP(A805, [1]!Table9[#All], 26, FALSE)</f>
        <v>Formula</v>
      </c>
      <c r="G805" s="15" t="str">
        <f>IF(D805="No", "--",VLOOKUP(A805, [1]!Table9[#All], 25, FALSE))</f>
        <v>Work area</v>
      </c>
      <c r="H805" s="14" t="str">
        <f>IF(D805="No", "Not discussed on USFS. ", VLOOKUP(A805, [1]!Table9[#All], 24, FALSE))</f>
        <v>--</v>
      </c>
      <c r="I805" s="14" t="str">
        <f>IF(NOT(ISBLANK(#REF!)),  "Pre-activity Survey Required", "")</f>
        <v>Pre-activity Survey Required</v>
      </c>
      <c r="J805" s="13" t="str">
        <f>IF(D805="No", "Not discussed on USFS. ", _xlfn.CONCAT(A805, " (", VLOOKUP(A805, [1]!Table9[#All], 11, FALSE), "; Habitat description: ", C805, ") - Within 1-mi of a CNDDB/SCE/USFS occurrence record (", VLOOKUP(A805, [1]!Table9[#All], 34, FALSE), "). " ))</f>
        <v xml:space="preserve">Indian Knob mountainbalm (FE; SE; CRPR 1B.1, Blooming Period: Mar - Jun; Habitat description: ridges, chaparral) - Within 1-mi of a CNDDB/SCE/USFS occurrence record (unsuitable habitat). </v>
      </c>
      <c r="K805" s="10" t="str">
        <f>IF(D805="No", "-- ", VLOOKUP(A805, [1]!Table9[#All], 35, FALSE))</f>
        <v xml:space="preserve">RPM Plant 1; 
Standard OMP BMPs. </v>
      </c>
      <c r="L805" s="12" t="str">
        <f>IF(D805="No", "--", VLOOKUP(A805, [1]!Table9[#All], 28, FALSE))</f>
        <v>IIB</v>
      </c>
      <c r="M805" s="11" t="str">
        <f>IF(D805="No", "Not discussed on USFS. ", _xlfn.CONCAT(A805, " (", VLOOKUP(A805, [1]!Table9[#All], 11, FALSE), "; Habitat description: ", C805, ") - Within 1-mi of a CNDDB/SCE/USFS occurrence record (", VLOOKUP(A805, [1]!Table9[#All], 27, FALSE), "). " ))</f>
        <v xml:space="preserve">Indian Knob mountainbalm (FE; SE; CRPR 1B.1, Blooming Period: Mar - Jun; Habitat description: ridges, chaparral) - Within 1-mi of a CNDDB/SCE/USFS occurrence record (habitat present). </v>
      </c>
      <c r="N805" s="10" t="str">
        <f>IF(D805="No", "-- ", VLOOKUP(A805, [1]!Table9[#All], 29, FALSE))</f>
        <v xml:space="preserve">RPM Plant-1-4; 
General Measures and Standard OMP BMPs. </v>
      </c>
      <c r="O805" s="10" t="str">
        <f>IF(D805="No", "--", VLOOKUP(A805, [1]!Table9[#All], 30, FALSE))</f>
        <v xml:space="preserve">Rare Plant Survey and Avoidance (Indian Knob mountainbalm): A qualified botanist will conduct a rare plant survey for Indian Knob mountainbalm within blooming season, verified by a reference population. All federally-listed plants within 100 feet of the work area will be flagged for avoidance. Coordination with Environmental Services Department will be required if full avoidance cannot be achieved. 
Schedule Limitation (Indian Knob mountainbalm): Schedule all work in the year rare plant surveys are conducted. Work can occur only after rare plant surveys occur. If work gets delayed for a subsequent year, contact Environmental Services Department. 
General Measures and Standard OMP BMPs. </v>
      </c>
      <c r="P805" s="7" t="str">
        <f>IF(D805="No", "Not discussed on USFS. ", IF(VLOOKUP(A805, [1]!Table9[#All], 31, FALSE)="--", "--",  _xlfn.CONCAT(A805, " (", VLOOKUP(A805, [1]!Table9[#All], 11, FALSE), "; Habitat description: ", C805, ") - Within 1-mi of a CNDDB/SCE/USFS occurrence record (", VLOOKUP(A805, [1]!Table9[#All], 31, FALSE), "). " )))</f>
        <v>--</v>
      </c>
      <c r="Q805" s="6" t="str">
        <f>IF(D805="No", "Not discussed on USFS. ", IF(VLOOKUP(A805, [1]!Table9[#All], 31, FALSE)="--", "--",  VLOOKUP(A805, [1]!Table9[#All], 32, FALSE)))</f>
        <v>--</v>
      </c>
      <c r="R805" s="6" t="str">
        <f>IF(D805="No", "Not discussed on USFS. ", IF(VLOOKUP(A805, [1]!Table9[#All], 31, FALSE)="--", "--", VLOOKUP(A805, [1]!Table9[#All], 33, FALSE)))</f>
        <v>--</v>
      </c>
      <c r="S805" s="9" t="s">
        <v>2</v>
      </c>
      <c r="T805" s="8" t="s">
        <v>2</v>
      </c>
      <c r="U805" s="8" t="s">
        <v>2</v>
      </c>
      <c r="V805" s="7" t="s">
        <v>2</v>
      </c>
      <c r="W805" s="6" t="s">
        <v>2</v>
      </c>
      <c r="X805" s="6" t="s">
        <v>2</v>
      </c>
    </row>
    <row r="806" spans="1:24" ht="144" x14ac:dyDescent="0.2">
      <c r="A806" s="20" t="s">
        <v>1568</v>
      </c>
      <c r="B806" s="20" t="str">
        <f>VLOOKUP(A806, [1]!Table9[#All], 2, FALSE)</f>
        <v>Brodiaea rosea</v>
      </c>
      <c r="C806" s="18" t="str">
        <f>VLOOKUP(A806, [1]!Table9[#All], 13, FALSE)</f>
        <v xml:space="preserve">meadows, seeps, swales, vernal pool margins, intermittent streambeds, chaparral, coniferous forests, sagebrush scrub, on or off serpentine </v>
      </c>
      <c r="D806" s="17" t="str">
        <f>IF(ISNUMBER(SEARCH("1",VLOOKUP(A806, [1]!Table9[#All], 4, FALSE))), "Yes", "No")</f>
        <v>Yes</v>
      </c>
      <c r="E806" s="16" t="str">
        <f>VLOOKUP(A806, [1]!Table9[#All], 3, FALSE)</f>
        <v>Plant</v>
      </c>
      <c r="F806" s="15" t="str">
        <f>VLOOKUP(A806, [1]!Table9[#All], 26, FALSE)</f>
        <v>Formula</v>
      </c>
      <c r="G806" s="15" t="str">
        <f>IF(D806="No", "--",VLOOKUP(A806, [1]!Table9[#All], 25, FALSE))</f>
        <v>Work area</v>
      </c>
      <c r="H806" s="14" t="str">
        <f>IF(D806="No", "Not discussed on USFS. ", VLOOKUP(A806, [1]!Table9[#All], 24, FALSE))</f>
        <v>--</v>
      </c>
      <c r="I806" s="14" t="str">
        <f>IF(NOT(ISBLANK(#REF!)),  "Pre-activity Survey Required", "")</f>
        <v>Pre-activity Survey Required</v>
      </c>
      <c r="J806" s="13" t="str">
        <f>IF(D806="No", "Not discussed on USFS. ", _xlfn.CONCAT(A806, " (", VLOOKUP(A806, [1]!Table9[#All], 11, FALSE), "; Habitat description: ", C806, ") - Within 1-mi of a CNDDB/SCE/USFS occurrence record (", VLOOKUP(A806, [1]!Table9[#All], 34, FALSE), "). " ))</f>
        <v xml:space="preserve">Indian Valley brodiaea (SE; FSS; BLM:S; CRPR 3.1, Blooming Period: May - Jul; Habitat description: meadows, seeps, swales, vernal pool margins, intermittent streambeds, chaparral, coniferous forests, sagebrush scrub, on or off serpentine ) - Within 1-mi of a CNDDB/SCE/USFS occurrence record (unsuitable habitat). </v>
      </c>
      <c r="K806" s="10" t="str">
        <f>IF(D806="No", "-- ", VLOOKUP(A806, [1]!Table9[#All], 35, FALSE))</f>
        <v>Standard OMP BMPs.</v>
      </c>
      <c r="L806" s="12" t="str">
        <f>IF(D806="No", "--", VLOOKUP(A806, [1]!Table9[#All], 28, FALSE))</f>
        <v>IIB</v>
      </c>
      <c r="M806" s="11" t="str">
        <f>IF(D806="No", "Not discussed on USFS. ", _xlfn.CONCAT(A806, " (", VLOOKUP(A806, [1]!Table9[#All], 11, FALSE), "; Habitat description: ", C806, ") - Within 1-mi of a CNDDB/SCE/USFS occurrence record (", VLOOKUP(A806, [1]!Table9[#All], 27, FALSE), "). " ))</f>
        <v xml:space="preserve">Indian Valley brodiaea (SE; FSS; BLM:S; CRPR 3.1, Blooming Period: May - Jul; Habitat description: meadows, seeps, swales, vernal pool margins, intermittent streambeds, chaparral, coniferous forests, sagebrush scrub, on or off serpentine ) - Within 1-mi of a CNDDB/SCE/USFS occurrence record (habitat present). </v>
      </c>
      <c r="N806" s="10" t="str">
        <f>IF(D806="No", "-- ", VLOOKUP(A806, [1]!Table9[#All], 29, FALSE))</f>
        <v xml:space="preserve">BE BMP Plant-1(a); 
General Measures and Standard OMP BMPs. </v>
      </c>
      <c r="O806" s="10" t="str">
        <f>IF(D806="No", "--", VLOOKUP(A806, [1]!Table9[#All], 30, FALSE))</f>
        <v xml:space="preserve">Pre-Activity Survey (Indian Valley brodiaea): A biological survey is required. 
State Threatened Plant Avoidance (Indian Valley brodiaea): If Indian Valley brodiaeais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806" s="7" t="str">
        <f>IF(D806="No", "Not discussed on USFS. ", IF(VLOOKUP(A806, [1]!Table9[#All], 31, FALSE)="--", "--",  _xlfn.CONCAT(A806, " (", VLOOKUP(A806, [1]!Table9[#All], 11, FALSE), "; Habitat description: ", C806, ") - Within 1-mi of a CNDDB/SCE/USFS occurrence record (", VLOOKUP(A806, [1]!Table9[#All], 31, FALSE), "). " )))</f>
        <v>--</v>
      </c>
      <c r="Q806" s="6" t="str">
        <f>IF(D806="No", "Not discussed on USFS. ", IF(VLOOKUP(A806, [1]!Table9[#All], 31, FALSE)="--", "--",  VLOOKUP(A806, [1]!Table9[#All], 32, FALSE)))</f>
        <v>--</v>
      </c>
      <c r="R806" s="6" t="str">
        <f>IF(D806="No", "Not discussed on USFS. ", IF(VLOOKUP(A806, [1]!Table9[#All], 31, FALSE)="--", "--", VLOOKUP(A806, [1]!Table9[#All], 33, FALSE)))</f>
        <v>--</v>
      </c>
      <c r="S806" s="9" t="s">
        <v>2</v>
      </c>
      <c r="T806" s="8" t="s">
        <v>2</v>
      </c>
      <c r="U806" s="8" t="s">
        <v>2</v>
      </c>
      <c r="V806" s="7" t="s">
        <v>2</v>
      </c>
      <c r="W806" s="6" t="s">
        <v>2</v>
      </c>
      <c r="X806" s="6" t="s">
        <v>2</v>
      </c>
    </row>
    <row r="807" spans="1:24" ht="48" x14ac:dyDescent="0.2">
      <c r="A807" s="20" t="s">
        <v>1567</v>
      </c>
      <c r="B807" s="20" t="str">
        <f>VLOOKUP(A807, [1]!Table9[#All], 2, FALSE)</f>
        <v>Malacothamnus aboriginum</v>
      </c>
      <c r="C807" s="18" t="str">
        <f>VLOOKUP(A807, [1]!Table9[#All], 13, FALSE)</f>
        <v>open rocky slopes</v>
      </c>
      <c r="D807" s="17" t="str">
        <f>IF(ISNUMBER(SEARCH("1",VLOOKUP(A807, [1]!Table9[#All], 4, FALSE))), "Yes", "No")</f>
        <v>No</v>
      </c>
      <c r="E807" s="16" t="str">
        <f>VLOOKUP(A807, [1]!Table9[#All], 3, FALSE)</f>
        <v>Plant</v>
      </c>
      <c r="F807" s="15" t="str">
        <f>VLOOKUP(A807, [1]!Table9[#All], 26, FALSE)</f>
        <v>Formula</v>
      </c>
      <c r="G807" s="15" t="str">
        <f>IF(D807="No", "--",VLOOKUP(A807, [1]!Table9[#All], 25, FALSE))</f>
        <v>--</v>
      </c>
      <c r="H807" s="14" t="str">
        <f>IF(D807="No", "Not discussed on USFS. ", VLOOKUP(A807, [1]!Table9[#All], 24, FALSE))</f>
        <v xml:space="preserve">Not discussed on USFS. </v>
      </c>
      <c r="I807" s="14" t="str">
        <f>IF(NOT(ISBLANK(#REF!)),  "Pre-activity Survey Required", "")</f>
        <v>Pre-activity Survey Required</v>
      </c>
      <c r="J807" s="13" t="str">
        <f>IF(D807="No", "Not discussed on USFS. ", _xlfn.CONCAT(A807, " (", VLOOKUP(A807, [1]!Table9[#All], 11, FALSE), "; Habitat description: ", C807, ") - Within 1-mi of a CNDDB/SCE/USFS occurrence record (", VLOOKUP(A807, [1]!Table9[#All], 34, FALSE), "). " ))</f>
        <v xml:space="preserve">Not discussed on USFS. </v>
      </c>
      <c r="K807" s="10" t="str">
        <f>IF(D807="No", "-- ", VLOOKUP(A807, [1]!Table9[#All], 35, FALSE))</f>
        <v xml:space="preserve">-- </v>
      </c>
      <c r="L807" s="12" t="str">
        <f>IF(D807="No", "--", VLOOKUP(A807, [1]!Table9[#All], 28, FALSE))</f>
        <v>--</v>
      </c>
      <c r="M807" s="11" t="str">
        <f>IF(D807="No", "Not discussed on USFS. ", _xlfn.CONCAT(A807, " (", VLOOKUP(A807, [1]!Table9[#All], 11, FALSE), "; Habitat description: ", C807, ") - Within 1-mi of a CNDDB/SCE/USFS occurrence record (", VLOOKUP(A807, [1]!Table9[#All], 27, FALSE), "). " ))</f>
        <v xml:space="preserve">Not discussed on USFS. </v>
      </c>
      <c r="N807" s="10" t="str">
        <f>IF(D807="No", "-- ", VLOOKUP(A807, [1]!Table9[#All], 29, FALSE))</f>
        <v xml:space="preserve">-- </v>
      </c>
      <c r="O807" s="10" t="str">
        <f>IF(D807="No", "--", VLOOKUP(A807, [1]!Table9[#All], 30, FALSE))</f>
        <v>--</v>
      </c>
      <c r="P807" s="7" t="str">
        <f>IF(D807="No", "Not discussed on USFS. ", IF(VLOOKUP(A807, [1]!Table9[#All], 31, FALSE)="--", "--",  _xlfn.CONCAT(A807, " (", VLOOKUP(A807, [1]!Table9[#All], 11, FALSE), "; Habitat description: ", C807, ") - Within 1-mi of a CNDDB/SCE/USFS occurrence record (", VLOOKUP(A807, [1]!Table9[#All], 31, FALSE), "). " )))</f>
        <v xml:space="preserve">Not discussed on USFS. </v>
      </c>
      <c r="Q807" s="6" t="str">
        <f>IF(D807="No", "Not discussed on USFS. ", IF(VLOOKUP(A807, [1]!Table9[#All], 31, FALSE)="--", "--",  VLOOKUP(A807, [1]!Table9[#All], 32, FALSE)))</f>
        <v xml:space="preserve">Not discussed on USFS. </v>
      </c>
      <c r="R807" s="6" t="str">
        <f>IF(D807="No", "Not discussed on USFS. ", IF(VLOOKUP(A807, [1]!Table9[#All], 31, FALSE)="--", "--", VLOOKUP(A807, [1]!Table9[#All], 33, FALSE)))</f>
        <v xml:space="preserve">Not discussed on USFS. </v>
      </c>
      <c r="S807" s="9" t="s">
        <v>2</v>
      </c>
      <c r="T807" s="8" t="s">
        <v>2</v>
      </c>
      <c r="U807" s="8" t="s">
        <v>2</v>
      </c>
      <c r="V807" s="7" t="s">
        <v>2</v>
      </c>
      <c r="W807" s="6" t="s">
        <v>2</v>
      </c>
      <c r="X807" s="6" t="s">
        <v>2</v>
      </c>
    </row>
    <row r="808" spans="1:24" ht="48" x14ac:dyDescent="0.2">
      <c r="A808" s="20" t="s">
        <v>1566</v>
      </c>
      <c r="B808" s="20" t="str">
        <f>VLOOKUP(A808, [1]!Table9[#All], 2, FALSE)</f>
        <v>Aristocapsa insignis</v>
      </c>
      <c r="C808" s="18" t="str">
        <f>VLOOKUP(A808, [1]!Table9[#All], 13, FALSE)</f>
        <v>sand</v>
      </c>
      <c r="D808" s="17" t="str">
        <f>IF(ISNUMBER(SEARCH("1",VLOOKUP(A808, [1]!Table9[#All], 4, FALSE))), "Yes", "No")</f>
        <v>No</v>
      </c>
      <c r="E808" s="16" t="str">
        <f>VLOOKUP(A808, [1]!Table9[#All], 3, FALSE)</f>
        <v>Plant</v>
      </c>
      <c r="F808" s="15" t="str">
        <f>VLOOKUP(A808, [1]!Table9[#All], 26, FALSE)</f>
        <v>Formula</v>
      </c>
      <c r="G808" s="15" t="str">
        <f>IF(D808="No", "--",VLOOKUP(A808, [1]!Table9[#All], 25, FALSE))</f>
        <v>--</v>
      </c>
      <c r="H808" s="14" t="str">
        <f>IF(D808="No", "Not discussed on USFS. ", VLOOKUP(A808, [1]!Table9[#All], 24, FALSE))</f>
        <v xml:space="preserve">Not discussed on USFS. </v>
      </c>
      <c r="I808" s="14" t="str">
        <f>IF(NOT(ISBLANK(#REF!)),  "Pre-activity Survey Required", "")</f>
        <v>Pre-activity Survey Required</v>
      </c>
      <c r="J808" s="13" t="str">
        <f>IF(D808="No", "Not discussed on USFS. ", _xlfn.CONCAT(A808, " (", VLOOKUP(A808, [1]!Table9[#All], 11, FALSE), "; Habitat description: ", C808, ") - Within 1-mi of a CNDDB/SCE/USFS occurrence record (", VLOOKUP(A808, [1]!Table9[#All], 34, FALSE), "). " ))</f>
        <v xml:space="preserve">Not discussed on USFS. </v>
      </c>
      <c r="K808" s="10" t="str">
        <f>IF(D808="No", "-- ", VLOOKUP(A808, [1]!Table9[#All], 35, FALSE))</f>
        <v xml:space="preserve">-- </v>
      </c>
      <c r="L808" s="12" t="str">
        <f>IF(D808="No", "--", VLOOKUP(A808, [1]!Table9[#All], 28, FALSE))</f>
        <v>--</v>
      </c>
      <c r="M808" s="11" t="str">
        <f>IF(D808="No", "Not discussed on USFS. ", _xlfn.CONCAT(A808, " (", VLOOKUP(A808, [1]!Table9[#All], 11, FALSE), "; Habitat description: ", C808, ") - Within 1-mi of a CNDDB/SCE/USFS occurrence record (", VLOOKUP(A808, [1]!Table9[#All], 27, FALSE), "). " ))</f>
        <v xml:space="preserve">Not discussed on USFS. </v>
      </c>
      <c r="N808" s="10" t="str">
        <f>IF(D808="No", "-- ", VLOOKUP(A808, [1]!Table9[#All], 29, FALSE))</f>
        <v xml:space="preserve">-- </v>
      </c>
      <c r="O808" s="10" t="str">
        <f>IF(D808="No", "--", VLOOKUP(A808, [1]!Table9[#All], 30, FALSE))</f>
        <v>--</v>
      </c>
      <c r="P808" s="7" t="str">
        <f>IF(D808="No", "Not discussed on USFS. ", IF(VLOOKUP(A808, [1]!Table9[#All], 31, FALSE)="--", "--",  _xlfn.CONCAT(A808, " (", VLOOKUP(A808, [1]!Table9[#All], 11, FALSE), "; Habitat description: ", C808, ") - Within 1-mi of a CNDDB/SCE/USFS occurrence record (", VLOOKUP(A808, [1]!Table9[#All], 31, FALSE), "). " )))</f>
        <v xml:space="preserve">Not discussed on USFS. </v>
      </c>
      <c r="Q808" s="6" t="str">
        <f>IF(D808="No", "Not discussed on USFS. ", IF(VLOOKUP(A808, [1]!Table9[#All], 31, FALSE)="--", "--",  VLOOKUP(A808, [1]!Table9[#All], 32, FALSE)))</f>
        <v xml:space="preserve">Not discussed on USFS. </v>
      </c>
      <c r="R808" s="6" t="str">
        <f>IF(D808="No", "Not discussed on USFS. ", IF(VLOOKUP(A808, [1]!Table9[#All], 31, FALSE)="--", "--", VLOOKUP(A808, [1]!Table9[#All], 33, FALSE)))</f>
        <v xml:space="preserve">Not discussed on USFS. </v>
      </c>
      <c r="S808" s="9" t="s">
        <v>2</v>
      </c>
      <c r="T808" s="8" t="s">
        <v>2</v>
      </c>
      <c r="U808" s="8" t="s">
        <v>2</v>
      </c>
      <c r="V808" s="7" t="s">
        <v>2</v>
      </c>
      <c r="W808" s="6" t="s">
        <v>2</v>
      </c>
      <c r="X808" s="6" t="s">
        <v>2</v>
      </c>
    </row>
    <row r="809" spans="1:24" ht="156" x14ac:dyDescent="0.2">
      <c r="A809" s="20" t="s">
        <v>1565</v>
      </c>
      <c r="B809" s="20" t="str">
        <f>VLOOKUP(A809, [1]!Table9[#All], 2, FALSE)</f>
        <v>Astragalus cimae var sufflatus</v>
      </c>
      <c r="C809" s="18" t="str">
        <f>VLOOKUP(A809, [1]!Table9[#All], 13, FALSE)</f>
        <v xml:space="preserve">sagebrush, pine calcareous substrates </v>
      </c>
      <c r="D809" s="17" t="str">
        <f>IF(ISNUMBER(SEARCH("1",VLOOKUP(A809, [1]!Table9[#All], 4, FALSE))), "Yes", "No")</f>
        <v>Yes</v>
      </c>
      <c r="E809" s="16" t="str">
        <f>VLOOKUP(A809, [1]!Table9[#All], 3, FALSE)</f>
        <v>Plant</v>
      </c>
      <c r="F809" s="15" t="str">
        <f>VLOOKUP(A809, [1]!Table9[#All], 26, FALSE)</f>
        <v>Formula</v>
      </c>
      <c r="G809" s="15" t="str">
        <f>IF(D809="No", "--",VLOOKUP(A809, [1]!Table9[#All], 25, FALSE))</f>
        <v>Work area</v>
      </c>
      <c r="H809" s="14" t="str">
        <f>IF(D809="No", "Not discussed on USFS. ", VLOOKUP(A809, [1]!Table9[#All], 24, FALSE))</f>
        <v>--</v>
      </c>
      <c r="I809" s="14" t="str">
        <f>IF(NOT(ISBLANK(#REF!)),  "Pre-activity Survey Required", "")</f>
        <v>Pre-activity Survey Required</v>
      </c>
      <c r="J809" s="13" t="str">
        <f>IF(D809="No", "Not discussed on USFS. ", _xlfn.CONCAT(A809, " (", VLOOKUP(A809, [1]!Table9[#All], 11, FALSE), "; Habitat description: ", C809, ") - Within 1-mi of a CNDDB/SCE/USFS occurrence record (", VLOOKUP(A809, [1]!Table9[#All], 34, FALSE), "). " ))</f>
        <v xml:space="preserve">inflated Cima milk-vetch (FSS; BLM:S; CRPR 1B.3, Blooming Period: May - May; Habitat description: sagebrush, pine calcareous substrates ) - Within 1-mi of a CNDDB/SCE/USFS occurrence record (unsuitable habitat). </v>
      </c>
      <c r="K809" s="10" t="str">
        <f>IF(D809="No", "-- ", VLOOKUP(A809, [1]!Table9[#All], 35, FALSE))</f>
        <v>Standard OMP BMPs.</v>
      </c>
      <c r="L809" s="12" t="str">
        <f>IF(D809="No", "--", VLOOKUP(A809, [1]!Table9[#All], 28, FALSE))</f>
        <v>IIB</v>
      </c>
      <c r="M809" s="11" t="str">
        <f>IF(D809="No", "Not discussed on USFS. ", _xlfn.CONCAT(A809, " (", VLOOKUP(A809, [1]!Table9[#All], 11, FALSE), "; Habitat description: ", C809, ") - Within 1-mi of a CNDDB/SCE/USFS occurrence record (", VLOOKUP(A809, [1]!Table9[#All], 27, FALSE), "). " ))</f>
        <v xml:space="preserve">inflated Cima milk-vetch (FSS; BLM:S; CRPR 1B.3, Blooming Period: May - May; Habitat description: sagebrush, pine calcareous substrates ) - Within 1-mi of a CNDDB/SCE/USFS occurrence record (habitat present). </v>
      </c>
      <c r="N809" s="10" t="str">
        <f>IF(D809="No", "-- ", VLOOKUP(A809, [1]!Table9[#All], 29, FALSE))</f>
        <v xml:space="preserve">BE BMP Plant-1(a)(c-d); 
General Measures and Standard OMP BMPs. </v>
      </c>
      <c r="O809" s="10" t="str">
        <f>IF(D809="No", "--", VLOOKUP(A809, [1]!Table9[#All], 30, FALSE))</f>
        <v xml:space="preserve">Pre-Activity Survey (inflated Cima milk-vetch): A biological survey is required. 
FSS Plant Avoidance (inflated Cima milk-vetch): If inflated Cima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09" s="7" t="str">
        <f>IF(D809="No", "Not discussed on USFS. ", IF(VLOOKUP(A809, [1]!Table9[#All], 31, FALSE)="--", "--",  _xlfn.CONCAT(A809, " (", VLOOKUP(A809, [1]!Table9[#All], 11, FALSE), "; Habitat description: ", C809, ") - Within 1-mi of a CNDDB/SCE/USFS occurrence record (", VLOOKUP(A809, [1]!Table9[#All], 31, FALSE), "). " )))</f>
        <v>--</v>
      </c>
      <c r="Q809" s="6" t="str">
        <f>IF(D809="No", "Not discussed on USFS. ", IF(VLOOKUP(A809, [1]!Table9[#All], 31, FALSE)="--", "--",  VLOOKUP(A809, [1]!Table9[#All], 32, FALSE)))</f>
        <v>--</v>
      </c>
      <c r="R809" s="6" t="str">
        <f>IF(D809="No", "Not discussed on USFS. ", IF(VLOOKUP(A809, [1]!Table9[#All], 31, FALSE)="--", "--", VLOOKUP(A809, [1]!Table9[#All], 33, FALSE)))</f>
        <v>--</v>
      </c>
      <c r="S809" s="9" t="s">
        <v>2</v>
      </c>
      <c r="T809" s="8" t="s">
        <v>2</v>
      </c>
      <c r="U809" s="8" t="s">
        <v>2</v>
      </c>
      <c r="V809" s="7" t="s">
        <v>2</v>
      </c>
      <c r="W809" s="6" t="s">
        <v>2</v>
      </c>
      <c r="X809" s="6" t="s">
        <v>2</v>
      </c>
    </row>
    <row r="810" spans="1:24" ht="156" x14ac:dyDescent="0.2">
      <c r="A810" s="20" t="s">
        <v>1564</v>
      </c>
      <c r="B810" s="20" t="str">
        <f>VLOOKUP(A810, [1]!Table9[#All], 2, FALSE)</f>
        <v>Astragalus cimae var sufflatus</v>
      </c>
      <c r="C810" s="18" t="str">
        <f>VLOOKUP(A810, [1]!Table9[#All], 13, FALSE)</f>
        <v xml:space="preserve">sagebrush, pine calcareous substrates </v>
      </c>
      <c r="D810" s="17" t="str">
        <f>IF(ISNUMBER(SEARCH("1",VLOOKUP(A810, [1]!Table9[#All], 4, FALSE))), "Yes", "No")</f>
        <v>Yes</v>
      </c>
      <c r="E810" s="16" t="str">
        <f>VLOOKUP(A810, [1]!Table9[#All], 3, FALSE)</f>
        <v>Plant</v>
      </c>
      <c r="F810" s="15" t="str">
        <f>VLOOKUP(A810, [1]!Table9[#All], 26, FALSE)</f>
        <v>Formula</v>
      </c>
      <c r="G810" s="15" t="str">
        <f>IF(D810="No", "--",VLOOKUP(A810, [1]!Table9[#All], 25, FALSE))</f>
        <v>Work area</v>
      </c>
      <c r="H810" s="14" t="str">
        <f>IF(D810="No", "Not discussed on USFS. ", VLOOKUP(A810, [1]!Table9[#All], 24, FALSE))</f>
        <v>--</v>
      </c>
      <c r="I810" s="14" t="str">
        <f>IF(NOT(ISBLANK(#REF!)),  "Pre-activity Survey Required", "")</f>
        <v>Pre-activity Survey Required</v>
      </c>
      <c r="J810" s="13" t="str">
        <f>IF(D810="No", "Not discussed on USFS. ", _xlfn.CONCAT(A810, " (", VLOOKUP(A810, [1]!Table9[#All], 11, FALSE), "; Habitat description: ", C810, ") - Within 1-mi of a CNDDB/SCE/USFS occurrence record (", VLOOKUP(A810, [1]!Table9[#All], 34, FALSE), "). " ))</f>
        <v xml:space="preserve">Inflated Cima milk-vetch (FSS; BLM:S; CRPR 1B.3, Blooming Period: May - May; Habitat description: sagebrush, pine calcareous substrates ) - Within 1-mi of a CNDDB/SCE/USFS occurrence record (unsuitable habitat). </v>
      </c>
      <c r="K810" s="10" t="str">
        <f>IF(D810="No", "-- ", VLOOKUP(A810, [1]!Table9[#All], 35, FALSE))</f>
        <v>Standard OMP BMPs.</v>
      </c>
      <c r="L810" s="12" t="str">
        <f>IF(D810="No", "--", VLOOKUP(A810, [1]!Table9[#All], 28, FALSE))</f>
        <v>IIB</v>
      </c>
      <c r="M810" s="11" t="str">
        <f>IF(D810="No", "Not discussed on USFS. ", _xlfn.CONCAT(A810, " (", VLOOKUP(A810, [1]!Table9[#All], 11, FALSE), "; Habitat description: ", C810, ") - Within 1-mi of a CNDDB/SCE/USFS occurrence record (", VLOOKUP(A810, [1]!Table9[#All], 27, FALSE), "). " ))</f>
        <v xml:space="preserve">Inflated Cima milk-vetch (FSS; BLM:S; CRPR 1B.3, Blooming Period: May - May; Habitat description: sagebrush, pine calcareous substrates ) - Within 1-mi of a CNDDB/SCE/USFS occurrence record (habitat present). </v>
      </c>
      <c r="N810" s="10" t="str">
        <f>IF(D810="No", "-- ", VLOOKUP(A810, [1]!Table9[#All], 29, FALSE))</f>
        <v xml:space="preserve">BE BMP Plant-1(a)(c-d); 
General Measures and Standard OMP BMPs. </v>
      </c>
      <c r="O810" s="10" t="str">
        <f>IF(D810="No", "--", VLOOKUP(A810, [1]!Table9[#All], 30, FALSE))</f>
        <v xml:space="preserve">Pre-Activity Survey (inflated Cima milk-vetch): A biological survey is required. 
FSS Plant Avoidance (inflated Cima milk-vetch): If inflated Cima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10" s="7" t="str">
        <f>IF(D810="No", "Not discussed on USFS. ", IF(VLOOKUP(A810, [1]!Table9[#All], 31, FALSE)="--", "--",  _xlfn.CONCAT(A810, " (", VLOOKUP(A810, [1]!Table9[#All], 11, FALSE), "; Habitat description: ", C810, ") - Within 1-mi of a CNDDB/SCE/USFS occurrence record (", VLOOKUP(A810, [1]!Table9[#All], 31, FALSE), "). " )))</f>
        <v>--</v>
      </c>
      <c r="Q810" s="6" t="str">
        <f>IF(D810="No", "Not discussed on USFS. ", IF(VLOOKUP(A810, [1]!Table9[#All], 31, FALSE)="--", "--",  VLOOKUP(A810, [1]!Table9[#All], 32, FALSE)))</f>
        <v>--</v>
      </c>
      <c r="R810" s="6" t="str">
        <f>IF(D810="No", "Not discussed on USFS. ", IF(VLOOKUP(A810, [1]!Table9[#All], 31, FALSE)="--", "--", VLOOKUP(A810, [1]!Table9[#All], 33, FALSE)))</f>
        <v>--</v>
      </c>
      <c r="S810" s="9" t="s">
        <v>2</v>
      </c>
      <c r="T810" s="8" t="s">
        <v>2</v>
      </c>
      <c r="U810" s="8" t="s">
        <v>2</v>
      </c>
      <c r="V810" s="7" t="s">
        <v>2</v>
      </c>
      <c r="W810" s="6" t="s">
        <v>2</v>
      </c>
      <c r="X810" s="6" t="s">
        <v>2</v>
      </c>
    </row>
    <row r="811" spans="1:24" ht="48" x14ac:dyDescent="0.2">
      <c r="A811" s="20" t="s">
        <v>1563</v>
      </c>
      <c r="B811" s="20" t="str">
        <f>VLOOKUP(A811, [1]!Table9[#All], 2, FALSE)</f>
        <v>Juncus interior</v>
      </c>
      <c r="C811" s="18" t="str">
        <f>VLOOKUP(A811, [1]!Table9[#All], 13, FALSE)</f>
        <v xml:space="preserve">granitic washes </v>
      </c>
      <c r="D811" s="17" t="str">
        <f>IF(ISNUMBER(SEARCH("1",VLOOKUP(A811, [1]!Table9[#All], 4, FALSE))), "Yes", "No")</f>
        <v>No</v>
      </c>
      <c r="E811" s="16" t="str">
        <f>VLOOKUP(A811, [1]!Table9[#All], 3, FALSE)</f>
        <v>Plant</v>
      </c>
      <c r="F811" s="15" t="str">
        <f>VLOOKUP(A811, [1]!Table9[#All], 26, FALSE)</f>
        <v>Formula</v>
      </c>
      <c r="G811" s="15" t="str">
        <f>IF(D811="No", "--",VLOOKUP(A811, [1]!Table9[#All], 25, FALSE))</f>
        <v>--</v>
      </c>
      <c r="H811" s="14" t="str">
        <f>IF(D811="No", "Not discussed on USFS. ", VLOOKUP(A811, [1]!Table9[#All], 24, FALSE))</f>
        <v xml:space="preserve">Not discussed on USFS. </v>
      </c>
      <c r="I811" s="14" t="str">
        <f>IF(NOT(ISBLANK(#REF!)),  "Pre-activity Survey Required", "")</f>
        <v>Pre-activity Survey Required</v>
      </c>
      <c r="J811" s="13" t="str">
        <f>IF(D811="No", "Not discussed on USFS. ", _xlfn.CONCAT(A811, " (", VLOOKUP(A811, [1]!Table9[#All], 11, FALSE), "; Habitat description: ", C811, ") - Within 1-mi of a CNDDB/SCE/USFS occurrence record (", VLOOKUP(A811, [1]!Table9[#All], 34, FALSE), "). " ))</f>
        <v xml:space="preserve">Not discussed on USFS. </v>
      </c>
      <c r="K811" s="10" t="str">
        <f>IF(D811="No", "-- ", VLOOKUP(A811, [1]!Table9[#All], 35, FALSE))</f>
        <v xml:space="preserve">-- </v>
      </c>
      <c r="L811" s="12" t="str">
        <f>IF(D811="No", "--", VLOOKUP(A811, [1]!Table9[#All], 28, FALSE))</f>
        <v>--</v>
      </c>
      <c r="M811" s="11" t="str">
        <f>IF(D811="No", "Not discussed on USFS. ", _xlfn.CONCAT(A811, " (", VLOOKUP(A811, [1]!Table9[#All], 11, FALSE), "; Habitat description: ", C811, ") - Within 1-mi of a CNDDB/SCE/USFS occurrence record (", VLOOKUP(A811, [1]!Table9[#All], 27, FALSE), "). " ))</f>
        <v xml:space="preserve">Not discussed on USFS. </v>
      </c>
      <c r="N811" s="10" t="str">
        <f>IF(D811="No", "-- ", VLOOKUP(A811, [1]!Table9[#All], 29, FALSE))</f>
        <v xml:space="preserve">-- </v>
      </c>
      <c r="O811" s="10" t="str">
        <f>IF(D811="No", "--", VLOOKUP(A811, [1]!Table9[#All], 30, FALSE))</f>
        <v>--</v>
      </c>
      <c r="P811" s="7" t="str">
        <f>IF(D811="No", "Not discussed on USFS. ", IF(VLOOKUP(A811, [1]!Table9[#All], 31, FALSE)="--", "--",  _xlfn.CONCAT(A811, " (", VLOOKUP(A811, [1]!Table9[#All], 11, FALSE), "; Habitat description: ", C811, ") - Within 1-mi of a CNDDB/SCE/USFS occurrence record (", VLOOKUP(A811, [1]!Table9[#All], 31, FALSE), "). " )))</f>
        <v xml:space="preserve">Not discussed on USFS. </v>
      </c>
      <c r="Q811" s="6" t="str">
        <f>IF(D811="No", "Not discussed on USFS. ", IF(VLOOKUP(A811, [1]!Table9[#All], 31, FALSE)="--", "--",  VLOOKUP(A811, [1]!Table9[#All], 32, FALSE)))</f>
        <v xml:space="preserve">Not discussed on USFS. </v>
      </c>
      <c r="R811" s="6" t="str">
        <f>IF(D811="No", "Not discussed on USFS. ", IF(VLOOKUP(A811, [1]!Table9[#All], 31, FALSE)="--", "--", VLOOKUP(A811, [1]!Table9[#All], 33, FALSE)))</f>
        <v xml:space="preserve">Not discussed on USFS. </v>
      </c>
      <c r="S811" s="9" t="s">
        <v>2</v>
      </c>
      <c r="T811" s="8" t="s">
        <v>2</v>
      </c>
      <c r="U811" s="8" t="s">
        <v>2</v>
      </c>
      <c r="V811" s="7" t="s">
        <v>2</v>
      </c>
      <c r="W811" s="6" t="s">
        <v>2</v>
      </c>
      <c r="X811" s="6" t="s">
        <v>2</v>
      </c>
    </row>
    <row r="812" spans="1:24" ht="156" x14ac:dyDescent="0.2">
      <c r="A812" s="20" t="s">
        <v>1562</v>
      </c>
      <c r="B812" s="20" t="str">
        <f>VLOOKUP(A812, [1]!Table9[#All], 2, FALSE)</f>
        <v>Calochortus weedii var. intermedius</v>
      </c>
      <c r="C812" s="18" t="str">
        <f>VLOOKUP(A812, [1]!Table9[#All], 13, FALSE)</f>
        <v>dry rocky slopes, coastal sage scrub, chaparral, sandstone cliffs, burn scars</v>
      </c>
      <c r="D812" s="17" t="str">
        <f>IF(ISNUMBER(SEARCH("1",VLOOKUP(A812, [1]!Table9[#All], 4, FALSE))), "Yes", "No")</f>
        <v>Yes</v>
      </c>
      <c r="E812" s="16" t="str">
        <f>VLOOKUP(A812, [1]!Table9[#All], 3, FALSE)</f>
        <v>Plant</v>
      </c>
      <c r="F812" s="15" t="str">
        <f>VLOOKUP(A812, [1]!Table9[#All], 26, FALSE)</f>
        <v>Formula</v>
      </c>
      <c r="G812" s="15" t="str">
        <f>IF(D812="No", "--",VLOOKUP(A812, [1]!Table9[#All], 25, FALSE))</f>
        <v>Work area</v>
      </c>
      <c r="H812" s="14" t="str">
        <f>IF(D812="No", "Not discussed on USFS. ", VLOOKUP(A812, [1]!Table9[#All], 24, FALSE))</f>
        <v>--</v>
      </c>
      <c r="I812" s="14" t="str">
        <f>IF(NOT(ISBLANK(#REF!)),  "Pre-activity Survey Required", "")</f>
        <v>Pre-activity Survey Required</v>
      </c>
      <c r="J812" s="13" t="str">
        <f>IF(D812="No", "Not discussed on USFS. ", _xlfn.CONCAT(A812, " (", VLOOKUP(A812, [1]!Table9[#All], 11, FALSE), "; Habitat description: ", C812, ") - Within 1-mi of a CNDDB/SCE/USFS occurrence record (", VLOOKUP(A812, [1]!Table9[#All], 34, FALSE), "). " ))</f>
        <v xml:space="preserve">intermediate mariposa-lily (FSS; CRPR 1B.2, Blooming Period: Jun - Jul; Habitat description: dry rocky slopes, coastal sage scrub, chaparral, sandstone cliffs, burn scars) - Within 1-mi of a CNDDB/SCE/USFS occurrence record (unsuitable habitat). </v>
      </c>
      <c r="K812" s="10" t="str">
        <f>IF(D812="No", "-- ", VLOOKUP(A812, [1]!Table9[#All], 35, FALSE))</f>
        <v>Standard OMP BMPs.</v>
      </c>
      <c r="L812" s="12" t="str">
        <f>IF(D812="No", "--", VLOOKUP(A812, [1]!Table9[#All], 28, FALSE))</f>
        <v>IIB</v>
      </c>
      <c r="M812" s="11" t="str">
        <f>IF(D812="No", "Not discussed on USFS. ", _xlfn.CONCAT(A812, " (", VLOOKUP(A812, [1]!Table9[#All], 11, FALSE), "; Habitat description: ", C812, ") - Within 1-mi of a CNDDB/SCE/USFS occurrence record (", VLOOKUP(A812, [1]!Table9[#All], 27, FALSE), "). " ))</f>
        <v xml:space="preserve">intermediate mariposa-lily (FSS; CRPR 1B.2, Blooming Period: Jun - Jul; Habitat description: dry rocky slopes, coastal sage scrub, chaparral, sandstone cliffs, burn scars) - Within 1-mi of a CNDDB/SCE/USFS occurrence record (habitat present). </v>
      </c>
      <c r="N812" s="10" t="str">
        <f>IF(D812="No", "-- ", VLOOKUP(A812, [1]!Table9[#All], 29, FALSE))</f>
        <v xml:space="preserve">BE BMP Plant-1(a)(c-d); 
General Measures and Standard OMP BMPs. </v>
      </c>
      <c r="O812" s="10" t="str">
        <f>IF(D812="No", "--", VLOOKUP(A812, [1]!Table9[#All], 30, FALSE))</f>
        <v xml:space="preserve">Pre-Activity Survey (intermediate mariposa-lily): A biological survey is required. 
FSS Plant Avoidance (intermediate mariposa-lily): If intermediate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12" s="7" t="str">
        <f>IF(D812="No", "Not discussed on USFS. ", IF(VLOOKUP(A812, [1]!Table9[#All], 31, FALSE)="--", "--",  _xlfn.CONCAT(A812, " (", VLOOKUP(A812, [1]!Table9[#All], 11, FALSE), "; Habitat description: ", C812, ") - Within 1-mi of a CNDDB/SCE/USFS occurrence record (", VLOOKUP(A812, [1]!Table9[#All], 31, FALSE), "). " )))</f>
        <v>--</v>
      </c>
      <c r="Q812" s="6" t="str">
        <f>IF(D812="No", "Not discussed on USFS. ", IF(VLOOKUP(A812, [1]!Table9[#All], 31, FALSE)="--", "--",  VLOOKUP(A812, [1]!Table9[#All], 32, FALSE)))</f>
        <v>--</v>
      </c>
      <c r="R812" s="6" t="str">
        <f>IF(D812="No", "Not discussed on USFS. ", IF(VLOOKUP(A812, [1]!Table9[#All], 31, FALSE)="--", "--", VLOOKUP(A812, [1]!Table9[#All], 33, FALSE)))</f>
        <v>--</v>
      </c>
      <c r="S812" s="9" t="s">
        <v>2</v>
      </c>
      <c r="T812" s="8" t="s">
        <v>2</v>
      </c>
      <c r="U812" s="8" t="s">
        <v>2</v>
      </c>
      <c r="V812" s="7" t="s">
        <v>2</v>
      </c>
      <c r="W812" s="6" t="s">
        <v>2</v>
      </c>
      <c r="X812" s="6" t="s">
        <v>2</v>
      </c>
    </row>
    <row r="813" spans="1:24" ht="64" x14ac:dyDescent="0.2">
      <c r="A813" s="20" t="s">
        <v>1561</v>
      </c>
      <c r="B813" s="20" t="str">
        <f>VLOOKUP(A813, [1]!Table9[#All], 2, FALSE)</f>
        <v>Monardella hypoleuca ssp. intermedia</v>
      </c>
      <c r="C813" s="18" t="str">
        <f>VLOOKUP(A813, [1]!Table9[#All], 13, FALSE)</f>
        <v>chaparral, oak woodland, occasionally conifer forest, dry slopes</v>
      </c>
      <c r="D813" s="17" t="str">
        <f>IF(ISNUMBER(SEARCH("1",VLOOKUP(A813, [1]!Table9[#All], 4, FALSE))), "Yes", "No")</f>
        <v>No</v>
      </c>
      <c r="E813" s="16" t="str">
        <f>VLOOKUP(A813, [1]!Table9[#All], 3, FALSE)</f>
        <v>Plant</v>
      </c>
      <c r="F813" s="15" t="str">
        <f>VLOOKUP(A813, [1]!Table9[#All], 26, FALSE)</f>
        <v>Formula</v>
      </c>
      <c r="G813" s="15" t="str">
        <f>IF(D813="No", "--",VLOOKUP(A813, [1]!Table9[#All], 25, FALSE))</f>
        <v>--</v>
      </c>
      <c r="H813" s="14" t="str">
        <f>IF(D813="No", "Not discussed on USFS. ", VLOOKUP(A813, [1]!Table9[#All], 24, FALSE))</f>
        <v xml:space="preserve">Not discussed on USFS. </v>
      </c>
      <c r="I813" s="14" t="str">
        <f>IF(NOT(ISBLANK(#REF!)),  "Pre-activity Survey Required", "")</f>
        <v>Pre-activity Survey Required</v>
      </c>
      <c r="J813" s="13" t="str">
        <f>IF(D813="No", "Not discussed on USFS. ", _xlfn.CONCAT(A813, " (", VLOOKUP(A813, [1]!Table9[#All], 11, FALSE), "; Habitat description: ", C813, ") - Within 1-mi of a CNDDB/SCE/USFS occurrence record (", VLOOKUP(A813, [1]!Table9[#All], 34, FALSE), "). " ))</f>
        <v xml:space="preserve">Not discussed on USFS. </v>
      </c>
      <c r="K813" s="10" t="str">
        <f>IF(D813="No", "-- ", VLOOKUP(A813, [1]!Table9[#All], 35, FALSE))</f>
        <v xml:space="preserve">-- </v>
      </c>
      <c r="L813" s="12" t="str">
        <f>IF(D813="No", "--", VLOOKUP(A813, [1]!Table9[#All], 28, FALSE))</f>
        <v>--</v>
      </c>
      <c r="M813" s="11" t="str">
        <f>IF(D813="No", "Not discussed on USFS. ", _xlfn.CONCAT(A813, " (", VLOOKUP(A813, [1]!Table9[#All], 11, FALSE), "; Habitat description: ", C813, ") - Within 1-mi of a CNDDB/SCE/USFS occurrence record (", VLOOKUP(A813, [1]!Table9[#All], 27, FALSE), "). " ))</f>
        <v xml:space="preserve">Not discussed on USFS. </v>
      </c>
      <c r="N813" s="10" t="str">
        <f>IF(D813="No", "-- ", VLOOKUP(A813, [1]!Table9[#All], 29, FALSE))</f>
        <v xml:space="preserve">-- </v>
      </c>
      <c r="O813" s="10" t="str">
        <f>IF(D813="No", "--", VLOOKUP(A813, [1]!Table9[#All], 30, FALSE))</f>
        <v>--</v>
      </c>
      <c r="P813" s="7" t="str">
        <f>IF(D813="No", "Not discussed on USFS. ", IF(VLOOKUP(A813, [1]!Table9[#All], 31, FALSE)="--", "--",  _xlfn.CONCAT(A813, " (", VLOOKUP(A813, [1]!Table9[#All], 11, FALSE), "; Habitat description: ", C813, ") - Within 1-mi of a CNDDB/SCE/USFS occurrence record (", VLOOKUP(A813, [1]!Table9[#All], 31, FALSE), "). " )))</f>
        <v xml:space="preserve">Not discussed on USFS. </v>
      </c>
      <c r="Q813" s="6" t="str">
        <f>IF(D813="No", "Not discussed on USFS. ", IF(VLOOKUP(A813, [1]!Table9[#All], 31, FALSE)="--", "--",  VLOOKUP(A813, [1]!Table9[#All], 32, FALSE)))</f>
        <v xml:space="preserve">Not discussed on USFS. </v>
      </c>
      <c r="R813" s="6" t="str">
        <f>IF(D813="No", "Not discussed on USFS. ", IF(VLOOKUP(A813, [1]!Table9[#All], 31, FALSE)="--", "--", VLOOKUP(A813, [1]!Table9[#All], 33, FALSE)))</f>
        <v xml:space="preserve">Not discussed on USFS. </v>
      </c>
      <c r="S813" s="9" t="s">
        <v>2</v>
      </c>
      <c r="T813" s="8" t="s">
        <v>2</v>
      </c>
      <c r="U813" s="8" t="s">
        <v>2</v>
      </c>
      <c r="V813" s="7" t="s">
        <v>2</v>
      </c>
      <c r="W813" s="6" t="s">
        <v>2</v>
      </c>
      <c r="X813" s="6" t="s">
        <v>2</v>
      </c>
    </row>
    <row r="814" spans="1:24" ht="64" x14ac:dyDescent="0.2">
      <c r="A814" s="20" t="s">
        <v>1560</v>
      </c>
      <c r="B814" s="20" t="str">
        <f>VLOOKUP(A814, [1]!Table9[#All], 2, FALSE)</f>
        <v>Lupinus pusillus var. intermontanus</v>
      </c>
      <c r="C814" s="18" t="str">
        <f>VLOOKUP(A814, [1]!Table9[#All], 13, FALSE)</f>
        <v>open, sandy areas, sagebrush scrub</v>
      </c>
      <c r="D814" s="17" t="str">
        <f>IF(ISNUMBER(SEARCH("1",VLOOKUP(A814, [1]!Table9[#All], 4, FALSE))), "Yes", "No")</f>
        <v>No</v>
      </c>
      <c r="E814" s="16" t="str">
        <f>VLOOKUP(A814, [1]!Table9[#All], 3, FALSE)</f>
        <v>Plant</v>
      </c>
      <c r="F814" s="15" t="str">
        <f>VLOOKUP(A814, [1]!Table9[#All], 26, FALSE)</f>
        <v>Formula</v>
      </c>
      <c r="G814" s="15" t="str">
        <f>IF(D814="No", "--",VLOOKUP(A814, [1]!Table9[#All], 25, FALSE))</f>
        <v>--</v>
      </c>
      <c r="H814" s="14" t="str">
        <f>IF(D814="No", "Not discussed on USFS. ", VLOOKUP(A814, [1]!Table9[#All], 24, FALSE))</f>
        <v xml:space="preserve">Not discussed on USFS. </v>
      </c>
      <c r="I814" s="14" t="str">
        <f>IF(NOT(ISBLANK(#REF!)),  "Pre-activity Survey Required", "")</f>
        <v>Pre-activity Survey Required</v>
      </c>
      <c r="J814" s="13" t="str">
        <f>IF(D814="No", "Not discussed on USFS. ", _xlfn.CONCAT(A814, " (", VLOOKUP(A814, [1]!Table9[#All], 11, FALSE), "; Habitat description: ", C814, ") - Within 1-mi of a CNDDB/SCE/USFS occurrence record (", VLOOKUP(A814, [1]!Table9[#All], 34, FALSE), "). " ))</f>
        <v xml:space="preserve">Not discussed on USFS. </v>
      </c>
      <c r="K814" s="10" t="str">
        <f>IF(D814="No", "-- ", VLOOKUP(A814, [1]!Table9[#All], 35, FALSE))</f>
        <v xml:space="preserve">-- </v>
      </c>
      <c r="L814" s="12" t="str">
        <f>IF(D814="No", "--", VLOOKUP(A814, [1]!Table9[#All], 28, FALSE))</f>
        <v>--</v>
      </c>
      <c r="M814" s="11" t="str">
        <f>IF(D814="No", "Not discussed on USFS. ", _xlfn.CONCAT(A814, " (", VLOOKUP(A814, [1]!Table9[#All], 11, FALSE), "; Habitat description: ", C814, ") - Within 1-mi of a CNDDB/SCE/USFS occurrence record (", VLOOKUP(A814, [1]!Table9[#All], 27, FALSE), "). " ))</f>
        <v xml:space="preserve">Not discussed on USFS. </v>
      </c>
      <c r="N814" s="10" t="str">
        <f>IF(D814="No", "-- ", VLOOKUP(A814, [1]!Table9[#All], 29, FALSE))</f>
        <v xml:space="preserve">-- </v>
      </c>
      <c r="O814" s="10" t="str">
        <f>IF(D814="No", "--", VLOOKUP(A814, [1]!Table9[#All], 30, FALSE))</f>
        <v>--</v>
      </c>
      <c r="P814" s="7" t="str">
        <f>IF(D814="No", "Not discussed on USFS. ", IF(VLOOKUP(A814, [1]!Table9[#All], 31, FALSE)="--", "--",  _xlfn.CONCAT(A814, " (", VLOOKUP(A814, [1]!Table9[#All], 11, FALSE), "; Habitat description: ", C814, ") - Within 1-mi of a CNDDB/SCE/USFS occurrence record (", VLOOKUP(A814, [1]!Table9[#All], 31, FALSE), "). " )))</f>
        <v xml:space="preserve">Not discussed on USFS. </v>
      </c>
      <c r="Q814" s="6" t="str">
        <f>IF(D814="No", "Not discussed on USFS. ", IF(VLOOKUP(A814, [1]!Table9[#All], 31, FALSE)="--", "--",  VLOOKUP(A814, [1]!Table9[#All], 32, FALSE)))</f>
        <v xml:space="preserve">Not discussed on USFS. </v>
      </c>
      <c r="R814" s="6" t="str">
        <f>IF(D814="No", "Not discussed on USFS. ", IF(VLOOKUP(A814, [1]!Table9[#All], 31, FALSE)="--", "--", VLOOKUP(A814, [1]!Table9[#All], 33, FALSE)))</f>
        <v xml:space="preserve">Not discussed on USFS. </v>
      </c>
      <c r="S814" s="9" t="s">
        <v>2</v>
      </c>
      <c r="T814" s="8" t="s">
        <v>2</v>
      </c>
      <c r="U814" s="8" t="s">
        <v>2</v>
      </c>
      <c r="V814" s="7" t="s">
        <v>2</v>
      </c>
      <c r="W814" s="6" t="s">
        <v>2</v>
      </c>
      <c r="X814" s="6" t="s">
        <v>2</v>
      </c>
    </row>
    <row r="815" spans="1:24" ht="48" x14ac:dyDescent="0.2">
      <c r="A815" s="20" t="s">
        <v>1559</v>
      </c>
      <c r="B815" s="20" t="str">
        <f>VLOOKUP(A815, [1]!Table9[#All], 2, FALSE)</f>
        <v>Polygala intermontana</v>
      </c>
      <c r="C815" s="18" t="str">
        <f>VLOOKUP(A815, [1]!Table9[#All], 13, FALSE)</f>
        <v xml:space="preserve">pine woodland pinyon/juniper woodland </v>
      </c>
      <c r="D815" s="17" t="str">
        <f>IF(ISNUMBER(SEARCH("1",VLOOKUP(A815, [1]!Table9[#All], 4, FALSE))), "Yes", "No")</f>
        <v>No</v>
      </c>
      <c r="E815" s="16" t="str">
        <f>VLOOKUP(A815, [1]!Table9[#All], 3, FALSE)</f>
        <v>Plant</v>
      </c>
      <c r="F815" s="15" t="str">
        <f>VLOOKUP(A815, [1]!Table9[#All], 26, FALSE)</f>
        <v>Formula</v>
      </c>
      <c r="G815" s="15" t="str">
        <f>IF(D815="No", "--",VLOOKUP(A815, [1]!Table9[#All], 25, FALSE))</f>
        <v>--</v>
      </c>
      <c r="H815" s="14" t="str">
        <f>IF(D815="No", "Not discussed on USFS. ", VLOOKUP(A815, [1]!Table9[#All], 24, FALSE))</f>
        <v xml:space="preserve">Not discussed on USFS. </v>
      </c>
      <c r="I815" s="14" t="str">
        <f>IF(NOT(ISBLANK(#REF!)),  "Pre-activity Survey Required", "")</f>
        <v>Pre-activity Survey Required</v>
      </c>
      <c r="J815" s="13" t="str">
        <f>IF(D815="No", "Not discussed on USFS. ", _xlfn.CONCAT(A815, " (", VLOOKUP(A815, [1]!Table9[#All], 11, FALSE), "; Habitat description: ", C815, ") - Within 1-mi of a CNDDB/SCE/USFS occurrence record (", VLOOKUP(A815, [1]!Table9[#All], 34, FALSE), "). " ))</f>
        <v xml:space="preserve">Not discussed on USFS. </v>
      </c>
      <c r="K815" s="10" t="str">
        <f>IF(D815="No", "-- ", VLOOKUP(A815, [1]!Table9[#All], 35, FALSE))</f>
        <v xml:space="preserve">-- </v>
      </c>
      <c r="L815" s="12" t="str">
        <f>IF(D815="No", "--", VLOOKUP(A815, [1]!Table9[#All], 28, FALSE))</f>
        <v>--</v>
      </c>
      <c r="M815" s="11" t="str">
        <f>IF(D815="No", "Not discussed on USFS. ", _xlfn.CONCAT(A815, " (", VLOOKUP(A815, [1]!Table9[#All], 11, FALSE), "; Habitat description: ", C815, ") - Within 1-mi of a CNDDB/SCE/USFS occurrence record (", VLOOKUP(A815, [1]!Table9[#All], 27, FALSE), "). " ))</f>
        <v xml:space="preserve">Not discussed on USFS. </v>
      </c>
      <c r="N815" s="10" t="str">
        <f>IF(D815="No", "-- ", VLOOKUP(A815, [1]!Table9[#All], 29, FALSE))</f>
        <v xml:space="preserve">-- </v>
      </c>
      <c r="O815" s="10" t="str">
        <f>IF(D815="No", "--", VLOOKUP(A815, [1]!Table9[#All], 30, FALSE))</f>
        <v>--</v>
      </c>
      <c r="P815" s="7" t="str">
        <f>IF(D815="No", "Not discussed on USFS. ", IF(VLOOKUP(A815, [1]!Table9[#All], 31, FALSE)="--", "--",  _xlfn.CONCAT(A815, " (", VLOOKUP(A815, [1]!Table9[#All], 11, FALSE), "; Habitat description: ", C815, ") - Within 1-mi of a CNDDB/SCE/USFS occurrence record (", VLOOKUP(A815, [1]!Table9[#All], 31, FALSE), "). " )))</f>
        <v xml:space="preserve">Not discussed on USFS. </v>
      </c>
      <c r="Q815" s="6" t="str">
        <f>IF(D815="No", "Not discussed on USFS. ", IF(VLOOKUP(A815, [1]!Table9[#All], 31, FALSE)="--", "--",  VLOOKUP(A815, [1]!Table9[#All], 32, FALSE)))</f>
        <v xml:space="preserve">Not discussed on USFS. </v>
      </c>
      <c r="R815" s="6" t="str">
        <f>IF(D815="No", "Not discussed on USFS. ", IF(VLOOKUP(A815, [1]!Table9[#All], 31, FALSE)="--", "--", VLOOKUP(A815, [1]!Table9[#All], 33, FALSE)))</f>
        <v xml:space="preserve">Not discussed on USFS. </v>
      </c>
      <c r="S815" s="9" t="s">
        <v>2</v>
      </c>
      <c r="T815" s="8" t="s">
        <v>2</v>
      </c>
      <c r="U815" s="8" t="s">
        <v>2</v>
      </c>
      <c r="V815" s="7" t="s">
        <v>2</v>
      </c>
      <c r="W815" s="6" t="s">
        <v>2</v>
      </c>
      <c r="X815" s="6" t="s">
        <v>2</v>
      </c>
    </row>
    <row r="816" spans="1:24" ht="48" x14ac:dyDescent="0.2">
      <c r="A816" s="20" t="s">
        <v>1558</v>
      </c>
      <c r="B816" s="20" t="str">
        <f>VLOOKUP(A816, [1]!Table9[#All], 2, FALSE)</f>
        <v>Lycopodiella inundata</v>
      </c>
      <c r="C816" s="18" t="str">
        <f>VLOOKUP(A816, [1]!Table9[#All], 13, FALSE)</f>
        <v>peat bogs, muddy depressions, pond margins</v>
      </c>
      <c r="D816" s="17" t="str">
        <f>IF(ISNUMBER(SEARCH("1",VLOOKUP(A816, [1]!Table9[#All], 4, FALSE))), "Yes", "No")</f>
        <v>No</v>
      </c>
      <c r="E816" s="16" t="str">
        <f>VLOOKUP(A816, [1]!Table9[#All], 3, FALSE)</f>
        <v>Plant</v>
      </c>
      <c r="F816" s="15" t="str">
        <f>VLOOKUP(A816, [1]!Table9[#All], 26, FALSE)</f>
        <v>Formula</v>
      </c>
      <c r="G816" s="15" t="str">
        <f>IF(D816="No", "--",VLOOKUP(A816, [1]!Table9[#All], 25, FALSE))</f>
        <v>--</v>
      </c>
      <c r="H816" s="14" t="str">
        <f>IF(D816="No", "Not discussed on USFS. ", VLOOKUP(A816, [1]!Table9[#All], 24, FALSE))</f>
        <v xml:space="preserve">Not discussed on USFS. </v>
      </c>
      <c r="I816" s="14" t="str">
        <f>IF(NOT(ISBLANK(#REF!)),  "Pre-activity Survey Required", "")</f>
        <v>Pre-activity Survey Required</v>
      </c>
      <c r="J816" s="13" t="str">
        <f>IF(D816="No", "Not discussed on USFS. ", _xlfn.CONCAT(A816, " (", VLOOKUP(A816, [1]!Table9[#All], 11, FALSE), "; Habitat description: ", C816, ") - Within 1-mi of a CNDDB/SCE/USFS occurrence record (", VLOOKUP(A816, [1]!Table9[#All], 34, FALSE), "). " ))</f>
        <v xml:space="preserve">Not discussed on USFS. </v>
      </c>
      <c r="K816" s="10" t="str">
        <f>IF(D816="No", "-- ", VLOOKUP(A816, [1]!Table9[#All], 35, FALSE))</f>
        <v xml:space="preserve">-- </v>
      </c>
      <c r="L816" s="12" t="str">
        <f>IF(D816="No", "--", VLOOKUP(A816, [1]!Table9[#All], 28, FALSE))</f>
        <v>--</v>
      </c>
      <c r="M816" s="11" t="str">
        <f>IF(D816="No", "Not discussed on USFS. ", _xlfn.CONCAT(A816, " (", VLOOKUP(A816, [1]!Table9[#All], 11, FALSE), "; Habitat description: ", C816, ") - Within 1-mi of a CNDDB/SCE/USFS occurrence record (", VLOOKUP(A816, [1]!Table9[#All], 27, FALSE), "). " ))</f>
        <v xml:space="preserve">Not discussed on USFS. </v>
      </c>
      <c r="N816" s="10" t="str">
        <f>IF(D816="No", "-- ", VLOOKUP(A816, [1]!Table9[#All], 29, FALSE))</f>
        <v xml:space="preserve">-- </v>
      </c>
      <c r="O816" s="10" t="str">
        <f>IF(D816="No", "--", VLOOKUP(A816, [1]!Table9[#All], 30, FALSE))</f>
        <v>--</v>
      </c>
      <c r="P816" s="7" t="str">
        <f>IF(D816="No", "Not discussed on USFS. ", IF(VLOOKUP(A816, [1]!Table9[#All], 31, FALSE)="--", "--",  _xlfn.CONCAT(A816, " (", VLOOKUP(A816, [1]!Table9[#All], 11, FALSE), "; Habitat description: ", C816, ") - Within 1-mi of a CNDDB/SCE/USFS occurrence record (", VLOOKUP(A816, [1]!Table9[#All], 31, FALSE), "). " )))</f>
        <v xml:space="preserve">Not discussed on USFS. </v>
      </c>
      <c r="Q816" s="6" t="str">
        <f>IF(D816="No", "Not discussed on USFS. ", IF(VLOOKUP(A816, [1]!Table9[#All], 31, FALSE)="--", "--",  VLOOKUP(A816, [1]!Table9[#All], 32, FALSE)))</f>
        <v xml:space="preserve">Not discussed on USFS. </v>
      </c>
      <c r="R816" s="6" t="str">
        <f>IF(D816="No", "Not discussed on USFS. ", IF(VLOOKUP(A816, [1]!Table9[#All], 31, FALSE)="--", "--", VLOOKUP(A816, [1]!Table9[#All], 33, FALSE)))</f>
        <v xml:space="preserve">Not discussed on USFS. </v>
      </c>
      <c r="S816" s="9" t="s">
        <v>2</v>
      </c>
      <c r="T816" s="8" t="s">
        <v>2</v>
      </c>
      <c r="U816" s="8" t="s">
        <v>2</v>
      </c>
      <c r="V816" s="7" t="s">
        <v>2</v>
      </c>
      <c r="W816" s="6" t="s">
        <v>2</v>
      </c>
      <c r="X816" s="6" t="s">
        <v>2</v>
      </c>
    </row>
    <row r="817" spans="1:24" ht="48" x14ac:dyDescent="0.2">
      <c r="A817" s="20" t="s">
        <v>1557</v>
      </c>
      <c r="B817" s="20" t="str">
        <f>VLOOKUP(A817, [1]!Table9[#All], 2, FALSE)</f>
        <v>Penstemon papillatus</v>
      </c>
      <c r="C817" s="18" t="str">
        <f>VLOOKUP(A817, [1]!Table9[#All], 13, FALSE)</f>
        <v>pinyon and juniper woodland, subalpine coniferous forest</v>
      </c>
      <c r="D817" s="17" t="str">
        <f>IF(ISNUMBER(SEARCH("1",VLOOKUP(A817, [1]!Table9[#All], 4, FALSE))), "Yes", "No")</f>
        <v>No</v>
      </c>
      <c r="E817" s="16" t="str">
        <f>VLOOKUP(A817, [1]!Table9[#All], 3, FALSE)</f>
        <v>Plant</v>
      </c>
      <c r="F817" s="15" t="str">
        <f>VLOOKUP(A817, [1]!Table9[#All], 26, FALSE)</f>
        <v>Formula</v>
      </c>
      <c r="G817" s="15" t="str">
        <f>IF(D817="No", "--",VLOOKUP(A817, [1]!Table9[#All], 25, FALSE))</f>
        <v>--</v>
      </c>
      <c r="H817" s="14" t="str">
        <f>IF(D817="No", "Not discussed on USFS. ", VLOOKUP(A817, [1]!Table9[#All], 24, FALSE))</f>
        <v xml:space="preserve">Not discussed on USFS. </v>
      </c>
      <c r="I817" s="14" t="str">
        <f>IF(NOT(ISBLANK(#REF!)),  "Pre-activity Survey Required", "")</f>
        <v>Pre-activity Survey Required</v>
      </c>
      <c r="J817" s="13" t="str">
        <f>IF(D817="No", "Not discussed on USFS. ", _xlfn.CONCAT(A817, " (", VLOOKUP(A817, [1]!Table9[#All], 11, FALSE), "; Habitat description: ", C817, ") - Within 1-mi of a CNDDB/SCE/USFS occurrence record (", VLOOKUP(A817, [1]!Table9[#All], 34, FALSE), "). " ))</f>
        <v xml:space="preserve">Not discussed on USFS. </v>
      </c>
      <c r="K817" s="10" t="str">
        <f>IF(D817="No", "-- ", VLOOKUP(A817, [1]!Table9[#All], 35, FALSE))</f>
        <v xml:space="preserve">-- </v>
      </c>
      <c r="L817" s="12" t="str">
        <f>IF(D817="No", "--", VLOOKUP(A817, [1]!Table9[#All], 28, FALSE))</f>
        <v>--</v>
      </c>
      <c r="M817" s="11" t="str">
        <f>IF(D817="No", "Not discussed on USFS. ", _xlfn.CONCAT(A817, " (", VLOOKUP(A817, [1]!Table9[#All], 11, FALSE), "; Habitat description: ", C817, ") - Within 1-mi of a CNDDB/SCE/USFS occurrence record (", VLOOKUP(A817, [1]!Table9[#All], 27, FALSE), "). " ))</f>
        <v xml:space="preserve">Not discussed on USFS. </v>
      </c>
      <c r="N817" s="10" t="str">
        <f>IF(D817="No", "-- ", VLOOKUP(A817, [1]!Table9[#All], 29, FALSE))</f>
        <v xml:space="preserve">-- </v>
      </c>
      <c r="O817" s="10" t="str">
        <f>IF(D817="No", "--", VLOOKUP(A817, [1]!Table9[#All], 30, FALSE))</f>
        <v>--</v>
      </c>
      <c r="P817" s="7" t="str">
        <f>IF(D817="No", "Not discussed on USFS. ", IF(VLOOKUP(A817, [1]!Table9[#All], 31, FALSE)="--", "--",  _xlfn.CONCAT(A817, " (", VLOOKUP(A817, [1]!Table9[#All], 11, FALSE), "; Habitat description: ", C817, ") - Within 1-mi of a CNDDB/SCE/USFS occurrence record (", VLOOKUP(A817, [1]!Table9[#All], 31, FALSE), "). " )))</f>
        <v xml:space="preserve">Not discussed on USFS. </v>
      </c>
      <c r="Q817" s="6" t="str">
        <f>IF(D817="No", "Not discussed on USFS. ", IF(VLOOKUP(A817, [1]!Table9[#All], 31, FALSE)="--", "--",  VLOOKUP(A817, [1]!Table9[#All], 32, FALSE)))</f>
        <v xml:space="preserve">Not discussed on USFS. </v>
      </c>
      <c r="R817" s="6" t="str">
        <f>IF(D817="No", "Not discussed on USFS. ", IF(VLOOKUP(A817, [1]!Table9[#All], 31, FALSE)="--", "--", VLOOKUP(A817, [1]!Table9[#All], 33, FALSE)))</f>
        <v xml:space="preserve">Not discussed on USFS. </v>
      </c>
      <c r="S817" s="9" t="s">
        <v>2</v>
      </c>
      <c r="T817" s="8" t="s">
        <v>2</v>
      </c>
      <c r="U817" s="8" t="s">
        <v>2</v>
      </c>
      <c r="V817" s="7" t="s">
        <v>2</v>
      </c>
      <c r="W817" s="6" t="s">
        <v>2</v>
      </c>
      <c r="X817" s="6" t="s">
        <v>2</v>
      </c>
    </row>
    <row r="818" spans="1:24" ht="156" x14ac:dyDescent="0.2">
      <c r="A818" s="20" t="s">
        <v>1556</v>
      </c>
      <c r="B818" s="20" t="str">
        <f>VLOOKUP(A818, [1]!Table9[#All], 2, FALSE)</f>
        <v>Lomatium foeniculaceum ssp. inyoense</v>
      </c>
      <c r="C818" s="18" t="str">
        <f>VLOOKUP(A818, [1]!Table9[#All], 13, FALSE)</f>
        <v>dry, rocky slopes, sagebrush scrub, and open areas within the habitat of Inyo biscuitroot</v>
      </c>
      <c r="D818" s="17" t="str">
        <f>IF(ISNUMBER(SEARCH("1",VLOOKUP(A818, [1]!Table9[#All], 4, FALSE))), "Yes", "No")</f>
        <v>Yes</v>
      </c>
      <c r="E818" s="16" t="str">
        <f>VLOOKUP(A818, [1]!Table9[#All], 3, FALSE)</f>
        <v>Plant</v>
      </c>
      <c r="F818" s="15" t="str">
        <f>VLOOKUP(A818, [1]!Table9[#All], 26, FALSE)</f>
        <v>Formula</v>
      </c>
      <c r="G818" s="15" t="str">
        <f>IF(D818="No", "--",VLOOKUP(A818, [1]!Table9[#All], 25, FALSE))</f>
        <v>Work area</v>
      </c>
      <c r="H818" s="14" t="str">
        <f>IF(D818="No", "Not discussed on USFS. ", VLOOKUP(A818, [1]!Table9[#All], 24, FALSE))</f>
        <v xml:space="preserve">Only discussed in INF, if reviewing INF apply same RPM's and language as other CRPR 1/2 plant receive. </v>
      </c>
      <c r="I818" s="14" t="str">
        <f>IF(NOT(ISBLANK(#REF!)),  "Pre-activity Survey Required", "")</f>
        <v>Pre-activity Survey Required</v>
      </c>
      <c r="J818" s="13" t="str">
        <f>IF(D818="No", "Not discussed on USFS. ", _xlfn.CONCAT(A818, " (", VLOOKUP(A818, [1]!Table9[#All], 11, FALSE), "; Habitat description: ", C818, ") - Within 1-mi of a CNDDB/SCE/USFS occurrence record (", VLOOKUP(A818, [1]!Table9[#All], 34, FALSE), "). " ))</f>
        <v xml:space="preserve">Inyo biscuitroot (INF:SCC; CRPR 4.3, Blooming Period: Jun - Jul; Habitat description: dry, rocky slopes, sagebrush scrub, and open areas within the habitat of Inyo biscuitroot) - Within 1-mi of a CNDDB/SCE/USFS occurrence record (unsuitable habitat). </v>
      </c>
      <c r="K818" s="10" t="str">
        <f>IF(D818="No", "-- ", VLOOKUP(A818, [1]!Table9[#All], 35, FALSE))</f>
        <v>Standard OMP BMPs.</v>
      </c>
      <c r="L818" s="12" t="str">
        <f>IF(D818="No", "--", VLOOKUP(A818, [1]!Table9[#All], 28, FALSE))</f>
        <v>IIB</v>
      </c>
      <c r="M818" s="11" t="str">
        <f>IF(D818="No", "Not discussed on USFS. ", _xlfn.CONCAT(A818, " (", VLOOKUP(A818, [1]!Table9[#All], 11, FALSE), "; Habitat description: ", C818, ") - Within 1-mi of a CNDDB/SCE/USFS occurrence record (", VLOOKUP(A818, [1]!Table9[#All], 27, FALSE), "). " ))</f>
        <v xml:space="preserve">Inyo biscuitroot (INF:SCC; CRPR 4.3, Blooming Period: Jun - Jul; Habitat description: dry, rocky slopes, sagebrush scrub, and open areas within the habitat of Inyo biscuitroot) - Within 1-mi of a CNDDB/SCE/USFS occurrence record (habitat present). </v>
      </c>
      <c r="N818" s="10" t="str">
        <f>IF(D818="No", "-- ", VLOOKUP(A818, [1]!Table9[#All], 29, FALSE))</f>
        <v xml:space="preserve">BE BMP Plant-1(a)(c-d); 
General Measures and Standard OMP BMPs. </v>
      </c>
      <c r="O818" s="10" t="str">
        <f>IF(D818="No", "--", VLOOKUP(A818, [1]!Table9[#All], 30, FALSE))</f>
        <v xml:space="preserve">Pre-Activity Survey (Inyo biscuitroot): A biological survey is required. 
FSS Plant Avoidance (Inyo biscuitroot): If Inyo biscuitroot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18" s="7" t="str">
        <f>IF(D818="No", "Not discussed on USFS. ", IF(VLOOKUP(A818, [1]!Table9[#All], 31, FALSE)="--", "--",  _xlfn.CONCAT(A818, " (", VLOOKUP(A818, [1]!Table9[#All], 11, FALSE), "; Habitat description: ", C818, ") - Within 1-mi of a CNDDB/SCE/USFS occurrence record (", VLOOKUP(A818, [1]!Table9[#All], 31, FALSE), "). " )))</f>
        <v>--</v>
      </c>
      <c r="Q818" s="6" t="str">
        <f>IF(D818="No", "Not discussed on USFS. ", IF(VLOOKUP(A818, [1]!Table9[#All], 31, FALSE)="--", "--",  VLOOKUP(A818, [1]!Table9[#All], 32, FALSE)))</f>
        <v>--</v>
      </c>
      <c r="R818" s="6" t="str">
        <f>IF(D818="No", "Not discussed on USFS. ", IF(VLOOKUP(A818, [1]!Table9[#All], 31, FALSE)="--", "--", VLOOKUP(A818, [1]!Table9[#All], 33, FALSE)))</f>
        <v>--</v>
      </c>
      <c r="S818" s="9" t="s">
        <v>2</v>
      </c>
      <c r="T818" s="8" t="s">
        <v>2</v>
      </c>
      <c r="U818" s="8" t="s">
        <v>2</v>
      </c>
      <c r="V818" s="7" t="s">
        <v>2</v>
      </c>
      <c r="W818" s="6" t="s">
        <v>2</v>
      </c>
      <c r="X818" s="6" t="s">
        <v>2</v>
      </c>
    </row>
    <row r="819" spans="1:24" ht="156" x14ac:dyDescent="0.2">
      <c r="A819" s="20" t="s">
        <v>1555</v>
      </c>
      <c r="B819" s="20" t="str">
        <f>VLOOKUP(A819, [1]!Table9[#All], 2, FALSE)</f>
        <v>Mentzelia inyoensis</v>
      </c>
      <c r="C819" s="18" t="str">
        <f>VLOOKUP(A819, [1]!Table9[#All], 13, FALSE)</f>
        <v>rocky slopes, canyons, washes clay hills</v>
      </c>
      <c r="D819" s="17" t="str">
        <f>IF(ISNUMBER(SEARCH("1",VLOOKUP(A819, [1]!Table9[#All], 4, FALSE))), "Yes", "No")</f>
        <v>Yes</v>
      </c>
      <c r="E819" s="16" t="str">
        <f>VLOOKUP(A819, [1]!Table9[#All], 3, FALSE)</f>
        <v>Plant</v>
      </c>
      <c r="F819" s="15" t="str">
        <f>VLOOKUP(A819, [1]!Table9[#All], 26, FALSE)</f>
        <v>Formula</v>
      </c>
      <c r="G819" s="15" t="str">
        <f>IF(D819="No", "--",VLOOKUP(A819, [1]!Table9[#All], 25, FALSE))</f>
        <v>Work area</v>
      </c>
      <c r="H819" s="14" t="str">
        <f>IF(D819="No", "Not discussed on USFS. ", VLOOKUP(A819, [1]!Table9[#All], 24, FALSE))</f>
        <v>--</v>
      </c>
      <c r="I819" s="14" t="str">
        <f>IF(NOT(ISBLANK(#REF!)),  "Pre-activity Survey Required", "")</f>
        <v>Pre-activity Survey Required</v>
      </c>
      <c r="J819" s="13" t="str">
        <f>IF(D819="No", "Not discussed on USFS. ", _xlfn.CONCAT(A819, " (", VLOOKUP(A819, [1]!Table9[#All], 11, FALSE), "; Habitat description: ", C819, ") - Within 1-mi of a CNDDB/SCE/USFS occurrence record (", VLOOKUP(A819, [1]!Table9[#All], 34, FALSE), "). " ))</f>
        <v xml:space="preserve">Inyo blazing star (FSS; BLM:S; CRPR 1B.3, Blooming Period: May - Aug; Habitat description: rocky slopes, canyons, washes clay hills) - Within 1-mi of a CNDDB/SCE/USFS occurrence record (unsuitable habitat). </v>
      </c>
      <c r="K819" s="10" t="str">
        <f>IF(D819="No", "-- ", VLOOKUP(A819, [1]!Table9[#All], 35, FALSE))</f>
        <v>Standard OMP BMPs.</v>
      </c>
      <c r="L819" s="12" t="str">
        <f>IF(D819="No", "--", VLOOKUP(A819, [1]!Table9[#All], 28, FALSE))</f>
        <v>IIB</v>
      </c>
      <c r="M819" s="11" t="str">
        <f>IF(D819="No", "Not discussed on USFS. ", _xlfn.CONCAT(A819, " (", VLOOKUP(A819, [1]!Table9[#All], 11, FALSE), "; Habitat description: ", C819, ") - Within 1-mi of a CNDDB/SCE/USFS occurrence record (", VLOOKUP(A819, [1]!Table9[#All], 27, FALSE), "). " ))</f>
        <v xml:space="preserve">Inyo blazing star (FSS; BLM:S; CRPR 1B.3, Blooming Period: May - Aug; Habitat description: rocky slopes, canyons, washes clay hills) - Within 1-mi of a CNDDB/SCE/USFS occurrence record (habitat present). </v>
      </c>
      <c r="N819" s="10" t="str">
        <f>IF(D819="No", "-- ", VLOOKUP(A819, [1]!Table9[#All], 29, FALSE))</f>
        <v xml:space="preserve">BE BMP Plant-1(a)(c-d); 
General Measures and Standard OMP BMPs. </v>
      </c>
      <c r="O819" s="10" t="str">
        <f>IF(D819="No", "--", VLOOKUP(A819, [1]!Table9[#All], 30, FALSE))</f>
        <v xml:space="preserve">Pre-Activity Survey (Inyo blazing star): A biological survey is required. 
FSS Plant Avoidance (Inyo blazing star): If Inyo blazing star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19" s="7" t="str">
        <f>IF(D819="No", "Not discussed on USFS. ", IF(VLOOKUP(A819, [1]!Table9[#All], 31, FALSE)="--", "--",  _xlfn.CONCAT(A819, " (", VLOOKUP(A819, [1]!Table9[#All], 11, FALSE), "; Habitat description: ", C819, ") - Within 1-mi of a CNDDB/SCE/USFS occurrence record (", VLOOKUP(A819, [1]!Table9[#All], 31, FALSE), "). " )))</f>
        <v>--</v>
      </c>
      <c r="Q819" s="6" t="str">
        <f>IF(D819="No", "Not discussed on USFS. ", IF(VLOOKUP(A819, [1]!Table9[#All], 31, FALSE)="--", "--",  VLOOKUP(A819, [1]!Table9[#All], 32, FALSE)))</f>
        <v>--</v>
      </c>
      <c r="R819" s="6" t="str">
        <f>IF(D819="No", "Not discussed on USFS. ", IF(VLOOKUP(A819, [1]!Table9[#All], 31, FALSE)="--", "--", VLOOKUP(A819, [1]!Table9[#All], 33, FALSE)))</f>
        <v>--</v>
      </c>
      <c r="S819" s="9" t="s">
        <v>2</v>
      </c>
      <c r="T819" s="8" t="s">
        <v>2</v>
      </c>
      <c r="U819" s="8" t="s">
        <v>2</v>
      </c>
      <c r="V819" s="7" t="s">
        <v>2</v>
      </c>
      <c r="W819" s="6" t="s">
        <v>2</v>
      </c>
      <c r="X819" s="6" t="s">
        <v>2</v>
      </c>
    </row>
    <row r="820" spans="1:24" ht="64" x14ac:dyDescent="0.2">
      <c r="A820" s="20" t="s">
        <v>1554</v>
      </c>
      <c r="B820" s="20" t="str">
        <f>VLOOKUP(A820, [1]!Table9[#All], 2, FALSE)</f>
        <v>Melozone crissalis eremophilus</v>
      </c>
      <c r="C820" s="18" t="str">
        <f>VLOOKUP(A820, [1]!Table9[#All], 13, FALSE)</f>
        <v>scrub vegetation and open woods</v>
      </c>
      <c r="D820" s="17" t="str">
        <f>IF(ISNUMBER(SEARCH("1",VLOOKUP(A820, [1]!Table9[#All], 4, FALSE))), "Yes", "No")</f>
        <v>Yes</v>
      </c>
      <c r="E820" s="16" t="str">
        <f>VLOOKUP(A820, [1]!Table9[#All], 3, FALSE)</f>
        <v>Bird</v>
      </c>
      <c r="F820" s="15" t="str">
        <f>VLOOKUP(A820, [1]!Table9[#All], 26, FALSE)</f>
        <v>Formula</v>
      </c>
      <c r="G820" s="15" t="str">
        <f>IF(D820="No", "--",VLOOKUP(A820, [1]!Table9[#All], 25, FALSE))</f>
        <v>--</v>
      </c>
      <c r="H820" s="14" t="str">
        <f>IF(D820="No", "Not discussed on USFS. ", VLOOKUP(A820, [1]!Table9[#All], 24, FALSE))</f>
        <v>Notify SME if found on USFS</v>
      </c>
      <c r="I820" s="14" t="str">
        <f>IF(NOT(ISBLANK(#REF!)),  "Pre-activity Survey Required", "")</f>
        <v>Pre-activity Survey Required</v>
      </c>
      <c r="J820" s="13" t="str">
        <f>IF(D820="No", "Not discussed on USFS. ", _xlfn.CONCAT(A820, " (", VLOOKUP(A820, [1]!Table9[#All], 11, FALSE), "; Habitat description: ", C820, ") - Within 1-mi of a CNDDB/SCE/USFS occurrence record (", VLOOKUP(A820, [1]!Table9[#All], 34, FALSE), "). " ))</f>
        <v xml:space="preserve">Inyo California towhee (FT; SE; Habitat description: scrub vegetation and open woods) - Within 1-mi of a CNDDB/SCE/USFS occurrence record (--). </v>
      </c>
      <c r="K820" s="10" t="str">
        <f>IF(D820="No", "-- ", VLOOKUP(A820, [1]!Table9[#All], 35, FALSE))</f>
        <v>--</v>
      </c>
      <c r="L820" s="12" t="str">
        <f>IF(D820="No", "--", VLOOKUP(A820, [1]!Table9[#All], 28, FALSE))</f>
        <v>--</v>
      </c>
      <c r="M820" s="11" t="str">
        <f>IF(D820="No", "Not discussed on USFS. ", _xlfn.CONCAT(A820, " (", VLOOKUP(A820, [1]!Table9[#All], 11, FALSE), "; Habitat description: ", C820, ") - Within 1-mi of a CNDDB/SCE/USFS occurrence record (", VLOOKUP(A820, [1]!Table9[#All], 27, FALSE), "). " ))</f>
        <v xml:space="preserve">Inyo California towhee (FT; SE; Habitat description: scrub vegetation and open woods) - Within 1-mi of a CNDDB/SCE/USFS occurrence record (--). </v>
      </c>
      <c r="N820" s="10" t="str">
        <f>IF(D820="No", "-- ", VLOOKUP(A820, [1]!Table9[#All], 29, FALSE))</f>
        <v>Notify SME if found on USFS</v>
      </c>
      <c r="O820" s="10" t="str">
        <f>IF(D820="No", "--", VLOOKUP(A820, [1]!Table9[#All], 30, FALSE))</f>
        <v>Notify SME if found on USFS</v>
      </c>
      <c r="P820" s="7" t="str">
        <f>IF(D820="No", "Not discussed on USFS. ", IF(VLOOKUP(A820, [1]!Table9[#All], 31, FALSE)="--", "--",  _xlfn.CONCAT(A820, " (", VLOOKUP(A820, [1]!Table9[#All], 11, FALSE), "; Habitat description: ", C820, ") - Within 1-mi of a CNDDB/SCE/USFS occurrence record (", VLOOKUP(A820, [1]!Table9[#All], 31, FALSE), "). " )))</f>
        <v>--</v>
      </c>
      <c r="Q820" s="6" t="str">
        <f>IF(D820="No", "Not discussed on USFS. ", IF(VLOOKUP(A820, [1]!Table9[#All], 31, FALSE)="--", "--",  VLOOKUP(A820, [1]!Table9[#All], 32, FALSE)))</f>
        <v>--</v>
      </c>
      <c r="R820" s="6" t="str">
        <f>IF(D820="No", "Not discussed on USFS. ", IF(VLOOKUP(A820, [1]!Table9[#All], 31, FALSE)="--", "--", VLOOKUP(A820, [1]!Table9[#All], 33, FALSE)))</f>
        <v>--</v>
      </c>
      <c r="S820" s="9" t="s">
        <v>2</v>
      </c>
      <c r="T820" s="8" t="s">
        <v>2</v>
      </c>
      <c r="U820" s="8" t="s">
        <v>2</v>
      </c>
      <c r="V820" s="7" t="s">
        <v>2</v>
      </c>
      <c r="W820" s="6" t="s">
        <v>2</v>
      </c>
      <c r="X820" s="6" t="s">
        <v>2</v>
      </c>
    </row>
    <row r="821" spans="1:24" ht="156" x14ac:dyDescent="0.2">
      <c r="A821" s="20" t="s">
        <v>1553</v>
      </c>
      <c r="B821" s="20" t="str">
        <f>VLOOKUP(A821, [1]!Table9[#All], 2, FALSE)</f>
        <v>Calochortus excavatus</v>
      </c>
      <c r="C821" s="18" t="str">
        <f>VLOOKUP(A821, [1]!Table9[#All], 13, FALSE)</f>
        <v>grassy meadows in alkali/salt scrub</v>
      </c>
      <c r="D821" s="17" t="str">
        <f>IF(ISNUMBER(SEARCH("1",VLOOKUP(A821, [1]!Table9[#All], 4, FALSE))), "Yes", "No")</f>
        <v>Yes</v>
      </c>
      <c r="E821" s="16" t="str">
        <f>VLOOKUP(A821, [1]!Table9[#All], 3, FALSE)</f>
        <v>Plant</v>
      </c>
      <c r="F821" s="15" t="str">
        <f>VLOOKUP(A821, [1]!Table9[#All], 26, FALSE)</f>
        <v>Formula</v>
      </c>
      <c r="G821" s="15" t="str">
        <f>IF(D821="No", "--",VLOOKUP(A821, [1]!Table9[#All], 25, FALSE))</f>
        <v>Work area</v>
      </c>
      <c r="H821" s="14" t="str">
        <f>IF(D821="No", "Not discussed on USFS. ", VLOOKUP(A821, [1]!Table9[#All], 24, FALSE))</f>
        <v>--</v>
      </c>
      <c r="I821" s="14" t="str">
        <f>IF(NOT(ISBLANK(#REF!)),  "Pre-activity Survey Required", "")</f>
        <v>Pre-activity Survey Required</v>
      </c>
      <c r="J821" s="13" t="str">
        <f>IF(D821="No", "Not discussed on USFS. ", _xlfn.CONCAT(A821, " (", VLOOKUP(A821, [1]!Table9[#All], 11, FALSE), "; Habitat description: ", C821, ") - Within 1-mi of a CNDDB/SCE/USFS occurrence record (", VLOOKUP(A821, [1]!Table9[#All], 34, FALSE), "). " ))</f>
        <v xml:space="preserve">Inyo County star tulip (FSS; BLM:S; CRPR 1B.1, Blooming Period: Apr - May; Habitat description: grassy meadows in alkali/salt scrub) - Within 1-mi of a CNDDB/SCE/USFS occurrence record (unsuitable habitat). </v>
      </c>
      <c r="K821" s="10" t="str">
        <f>IF(D821="No", "-- ", VLOOKUP(A821, [1]!Table9[#All], 35, FALSE))</f>
        <v>Standard OMP BMPs.</v>
      </c>
      <c r="L821" s="12" t="str">
        <f>IF(D821="No", "--", VLOOKUP(A821, [1]!Table9[#All], 28, FALSE))</f>
        <v>IIB</v>
      </c>
      <c r="M821" s="11" t="str">
        <f>IF(D821="No", "Not discussed on USFS. ", _xlfn.CONCAT(A821, " (", VLOOKUP(A821, [1]!Table9[#All], 11, FALSE), "; Habitat description: ", C821, ") - Within 1-mi of a CNDDB/SCE/USFS occurrence record (", VLOOKUP(A821, [1]!Table9[#All], 27, FALSE), "). " ))</f>
        <v xml:space="preserve">Inyo County star tulip (FSS; BLM:S; CRPR 1B.1, Blooming Period: Apr - May; Habitat description: grassy meadows in alkali/salt scrub) - Within 1-mi of a CNDDB/SCE/USFS occurrence record (habitat present). </v>
      </c>
      <c r="N821" s="10" t="str">
        <f>IF(D821="No", "-- ", VLOOKUP(A821, [1]!Table9[#All], 29, FALSE))</f>
        <v xml:space="preserve">BE BMP Plant-1(a)(c-d); 
General Measures and Standard OMP BMPs. </v>
      </c>
      <c r="O821" s="10" t="str">
        <f>IF(D821="No", "--", VLOOKUP(A821, [1]!Table9[#All], 30, FALSE))</f>
        <v xml:space="preserve">Pre-Activity Survey (Inyo County star tulip): A biological survey is required. 
FSS Plant Avoidance (Inyo County star tulip): If Inyo County star tulip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21" s="7" t="str">
        <f>IF(D821="No", "Not discussed on USFS. ", IF(VLOOKUP(A821, [1]!Table9[#All], 31, FALSE)="--", "--",  _xlfn.CONCAT(A821, " (", VLOOKUP(A821, [1]!Table9[#All], 11, FALSE), "; Habitat description: ", C821, ") - Within 1-mi of a CNDDB/SCE/USFS occurrence record (", VLOOKUP(A821, [1]!Table9[#All], 31, FALSE), "). " )))</f>
        <v>--</v>
      </c>
      <c r="Q821" s="6" t="str">
        <f>IF(D821="No", "Not discussed on USFS. ", IF(VLOOKUP(A821, [1]!Table9[#All], 31, FALSE)="--", "--",  VLOOKUP(A821, [1]!Table9[#All], 32, FALSE)))</f>
        <v>--</v>
      </c>
      <c r="R821" s="6" t="str">
        <f>IF(D821="No", "Not discussed on USFS. ", IF(VLOOKUP(A821, [1]!Table9[#All], 31, FALSE)="--", "--", VLOOKUP(A821, [1]!Table9[#All], 33, FALSE)))</f>
        <v>--</v>
      </c>
      <c r="S821" s="9" t="s">
        <v>2</v>
      </c>
      <c r="T821" s="8" t="s">
        <v>2</v>
      </c>
      <c r="U821" s="8" t="s">
        <v>2</v>
      </c>
      <c r="V821" s="7" t="s">
        <v>2</v>
      </c>
      <c r="W821" s="6" t="s">
        <v>2</v>
      </c>
      <c r="X821" s="6" t="s">
        <v>2</v>
      </c>
    </row>
    <row r="822" spans="1:24" ht="156" x14ac:dyDescent="0.2">
      <c r="A822" s="20" t="s">
        <v>1552</v>
      </c>
      <c r="B822" s="20" t="str">
        <f>VLOOKUP(A822, [1]!Table9[#All], 2, FALSE)</f>
        <v>Hulsea vestita ssp. inyoensis</v>
      </c>
      <c r="C822" s="18" t="str">
        <f>VLOOKUP(A822, [1]!Table9[#All], 13, FALSE)</f>
        <v>open gravel, talus slopes, pine woodland</v>
      </c>
      <c r="D822" s="17" t="str">
        <f>IF(ISNUMBER(SEARCH("1",VLOOKUP(A822, [1]!Table9[#All], 4, FALSE))), "Yes", "No")</f>
        <v>Yes</v>
      </c>
      <c r="E822" s="16" t="str">
        <f>VLOOKUP(A822, [1]!Table9[#All], 3, FALSE)</f>
        <v>Plant</v>
      </c>
      <c r="F822" s="15" t="str">
        <f>VLOOKUP(A822, [1]!Table9[#All], 26, FALSE)</f>
        <v>Formula</v>
      </c>
      <c r="G822" s="15" t="str">
        <f>IF(D822="No", "--",VLOOKUP(A822, [1]!Table9[#All], 25, FALSE))</f>
        <v>Work area</v>
      </c>
      <c r="H822" s="14" t="str">
        <f>IF(D822="No", "Not discussed on USFS. ", VLOOKUP(A822, [1]!Table9[#All], 24, FALSE))</f>
        <v>--</v>
      </c>
      <c r="I822" s="14" t="str">
        <f>IF(NOT(ISBLANK(#REF!)),  "Pre-activity Survey Required", "")</f>
        <v>Pre-activity Survey Required</v>
      </c>
      <c r="J822" s="13" t="str">
        <f>IF(D822="No", "Not discussed on USFS. ", _xlfn.CONCAT(A822, " (", VLOOKUP(A822, [1]!Table9[#All], 11, FALSE), "; Habitat description: ", C822, ") - Within 1-mi of a CNDDB/SCE/USFS occurrence record (", VLOOKUP(A822, [1]!Table9[#All], 34, FALSE), "). " ))</f>
        <v xml:space="preserve">Inyo hulsea (INF:SCC; CRPR 2B.2, Blooming Period: Apr - Jun; Habitat description: open gravel, talus slopes, pine woodland) - Within 1-mi of a CNDDB/SCE/USFS occurrence record (unsuitable habitat). </v>
      </c>
      <c r="K822" s="10" t="str">
        <f>IF(D822="No", "-- ", VLOOKUP(A822, [1]!Table9[#All], 35, FALSE))</f>
        <v>Standard OMP BMPs.</v>
      </c>
      <c r="L822" s="12" t="str">
        <f>IF(D822="No", "--", VLOOKUP(A822, [1]!Table9[#All], 28, FALSE))</f>
        <v>IIB</v>
      </c>
      <c r="M822" s="11" t="str">
        <f>IF(D822="No", "Not discussed on USFS. ", _xlfn.CONCAT(A822, " (", VLOOKUP(A822, [1]!Table9[#All], 11, FALSE), "; Habitat description: ", C822, ") - Within 1-mi of a CNDDB/SCE/USFS occurrence record (", VLOOKUP(A822, [1]!Table9[#All], 27, FALSE), "). " ))</f>
        <v xml:space="preserve">Inyo hulsea (INF:SCC; CRPR 2B.2, Blooming Period: Apr - Jun; Habitat description: open gravel, talus slopes, pine woodland) - Within 1-mi of a CNDDB/SCE/USFS occurrence record (habitat present). </v>
      </c>
      <c r="N822" s="10" t="str">
        <f>IF(D822="No", "-- ", VLOOKUP(A822, [1]!Table9[#All], 29, FALSE))</f>
        <v xml:space="preserve">BE BMP Plant-1(a)(c-d); 
General Measures and Standard OMP BMPs. </v>
      </c>
      <c r="O822" s="10" t="str">
        <f>IF(D822="No", "--", VLOOKUP(A822, [1]!Table9[#All], 30, FALSE))</f>
        <v xml:space="preserve">Pre-Activity Survey (Inyo hulsea): A biological survey is required. 
FSS Plant Avoidance (Inyo hulsea): If Inyo hulsea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22" s="7" t="str">
        <f>IF(D822="No", "Not discussed on USFS. ", IF(VLOOKUP(A822, [1]!Table9[#All], 31, FALSE)="--", "--",  _xlfn.CONCAT(A822, " (", VLOOKUP(A822, [1]!Table9[#All], 11, FALSE), "; Habitat description: ", C822, ") - Within 1-mi of a CNDDB/SCE/USFS occurrence record (", VLOOKUP(A822, [1]!Table9[#All], 31, FALSE), "). " )))</f>
        <v>--</v>
      </c>
      <c r="Q822" s="6" t="str">
        <f>IF(D822="No", "Not discussed on USFS. ", IF(VLOOKUP(A822, [1]!Table9[#All], 31, FALSE)="--", "--",  VLOOKUP(A822, [1]!Table9[#All], 32, FALSE)))</f>
        <v>--</v>
      </c>
      <c r="R822" s="6" t="str">
        <f>IF(D822="No", "Not discussed on USFS. ", IF(VLOOKUP(A822, [1]!Table9[#All], 31, FALSE)="--", "--", VLOOKUP(A822, [1]!Table9[#All], 33, FALSE)))</f>
        <v>--</v>
      </c>
      <c r="S822" s="9" t="s">
        <v>2</v>
      </c>
      <c r="T822" s="8" t="s">
        <v>2</v>
      </c>
      <c r="U822" s="8" t="s">
        <v>2</v>
      </c>
      <c r="V822" s="7" t="s">
        <v>2</v>
      </c>
      <c r="W822" s="6" t="s">
        <v>2</v>
      </c>
      <c r="X822" s="6" t="s">
        <v>2</v>
      </c>
    </row>
    <row r="823" spans="1:24" ht="156" x14ac:dyDescent="0.2">
      <c r="A823" s="20" t="s">
        <v>1551</v>
      </c>
      <c r="B823" s="20" t="str">
        <f>VLOOKUP(A823, [1]!Table9[#All], 2, FALSE)</f>
        <v>Astragalus inyoensis</v>
      </c>
      <c r="C823" s="18" t="str">
        <f>VLOOKUP(A823, [1]!Table9[#All], 13, FALSE)</f>
        <v>dry meadows, slopes, and rocky areas in the Inyo Mountains</v>
      </c>
      <c r="D823" s="17" t="str">
        <f>IF(ISNUMBER(SEARCH("1",VLOOKUP(A823, [1]!Table9[#All], 4, FALSE))), "Yes", "No")</f>
        <v>Yes</v>
      </c>
      <c r="E823" s="16" t="str">
        <f>VLOOKUP(A823, [1]!Table9[#All], 3, FALSE)</f>
        <v>Plant</v>
      </c>
      <c r="F823" s="15" t="str">
        <f>VLOOKUP(A823, [1]!Table9[#All], 26, FALSE)</f>
        <v>Formula</v>
      </c>
      <c r="G823" s="15" t="str">
        <f>IF(D823="No", "--",VLOOKUP(A823, [1]!Table9[#All], 25, FALSE))</f>
        <v>Work area</v>
      </c>
      <c r="H823" s="14" t="str">
        <f>IF(D823="No", "Not discussed on USFS. ", VLOOKUP(A823, [1]!Table9[#All], 24, FALSE))</f>
        <v xml:space="preserve">Only discussed in INF, if reviewing INF apply same RPM's and language as other CRPR 1/2 plant receive. </v>
      </c>
      <c r="I823" s="14" t="str">
        <f>IF(NOT(ISBLANK(#REF!)),  "Pre-activity Survey Required", "")</f>
        <v>Pre-activity Survey Required</v>
      </c>
      <c r="J823" s="13" t="str">
        <f>IF(D823="No", "Not discussed on USFS. ", _xlfn.CONCAT(A823, " (", VLOOKUP(A823, [1]!Table9[#All], 11, FALSE), "; Habitat description: ", C823, ") - Within 1-mi of a CNDDB/SCE/USFS occurrence record (", VLOOKUP(A823, [1]!Table9[#All], 34, FALSE), "). " ))</f>
        <v xml:space="preserve">Inyo milk-vetch (INF:SCC; CRPR 4.2, Blooming Period: May - Jun; Habitat description: dry meadows, slopes, and rocky areas in the Inyo Mountains) - Within 1-mi of a CNDDB/SCE/USFS occurrence record (unsuitable habitat). </v>
      </c>
      <c r="K823" s="10" t="str">
        <f>IF(D823="No", "-- ", VLOOKUP(A823, [1]!Table9[#All], 35, FALSE))</f>
        <v>Standard OMP BMPs.</v>
      </c>
      <c r="L823" s="12" t="str">
        <f>IF(D823="No", "--", VLOOKUP(A823, [1]!Table9[#All], 28, FALSE))</f>
        <v>IIB</v>
      </c>
      <c r="M823" s="11" t="str">
        <f>IF(D823="No", "Not discussed on USFS. ", _xlfn.CONCAT(A823, " (", VLOOKUP(A823, [1]!Table9[#All], 11, FALSE), "; Habitat description: ", C823, ") - Within 1-mi of a CNDDB/SCE/USFS occurrence record (", VLOOKUP(A823, [1]!Table9[#All], 27, FALSE), "). " ))</f>
        <v xml:space="preserve">Inyo milk-vetch (INF:SCC; CRPR 4.2, Blooming Period: May - Jun; Habitat description: dry meadows, slopes, and rocky areas in the Inyo Mountains) - Within 1-mi of a CNDDB/SCE/USFS occurrence record (habitat present). </v>
      </c>
      <c r="N823" s="10" t="str">
        <f>IF(D823="No", "-- ", VLOOKUP(A823, [1]!Table9[#All], 29, FALSE))</f>
        <v xml:space="preserve">BE BMP Plant-1(a)(c-d); 
General Measures and Standard OMP BMPs. </v>
      </c>
      <c r="O823" s="10" t="str">
        <f>IF(D823="No", "--", VLOOKUP(A823, [1]!Table9[#All], 30, FALSE))</f>
        <v xml:space="preserve">Pre-Activity Survey (Inyo milk-vetch): A biological survey is required. 
FSS Plant Avoidance (Inyo milk-vetch): If Inyo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23" s="7" t="str">
        <f>IF(D823="No", "Not discussed on USFS. ", IF(VLOOKUP(A823, [1]!Table9[#All], 31, FALSE)="--", "--",  _xlfn.CONCAT(A823, " (", VLOOKUP(A823, [1]!Table9[#All], 11, FALSE), "; Habitat description: ", C823, ") - Within 1-mi of a CNDDB/SCE/USFS occurrence record (", VLOOKUP(A823, [1]!Table9[#All], 31, FALSE), "). " )))</f>
        <v>--</v>
      </c>
      <c r="Q823" s="6" t="str">
        <f>IF(D823="No", "Not discussed on USFS. ", IF(VLOOKUP(A823, [1]!Table9[#All], 31, FALSE)="--", "--",  VLOOKUP(A823, [1]!Table9[#All], 32, FALSE)))</f>
        <v>--</v>
      </c>
      <c r="R823" s="6" t="str">
        <f>IF(D823="No", "Not discussed on USFS. ", IF(VLOOKUP(A823, [1]!Table9[#All], 31, FALSE)="--", "--", VLOOKUP(A823, [1]!Table9[#All], 33, FALSE)))</f>
        <v>--</v>
      </c>
      <c r="S823" s="9" t="s">
        <v>2</v>
      </c>
      <c r="T823" s="8" t="s">
        <v>2</v>
      </c>
      <c r="U823" s="8" t="s">
        <v>2</v>
      </c>
      <c r="V823" s="7" t="s">
        <v>2</v>
      </c>
      <c r="W823" s="6" t="s">
        <v>2</v>
      </c>
      <c r="X823" s="6" t="s">
        <v>2</v>
      </c>
    </row>
    <row r="824" spans="1:24" ht="108" x14ac:dyDescent="0.2">
      <c r="A824" s="20" t="s">
        <v>1550</v>
      </c>
      <c r="B824" s="20" t="str">
        <f>VLOOKUP(A824, [1]!Table9[#All], 2, FALSE)</f>
        <v>Batrachoseps campi</v>
      </c>
      <c r="C824" s="18" t="str">
        <f>VLOOKUP(A824, [1]!Table9[#All], 13, FALSE)</f>
        <v>desert riparian areas: springs, seeps, associated riparian growth, and uncommonly in rock formations</v>
      </c>
      <c r="D824" s="17" t="str">
        <f>IF(ISNUMBER(SEARCH("1",VLOOKUP(A824, [1]!Table9[#All], 4, FALSE))), "Yes", "No")</f>
        <v>Yes</v>
      </c>
      <c r="E824" s="16" t="str">
        <f>VLOOKUP(A824, [1]!Table9[#All], 3, FALSE)</f>
        <v>Amphibian</v>
      </c>
      <c r="F824" s="15" t="str">
        <f>VLOOKUP(A824, [1]!Table9[#All], 26, FALSE)</f>
        <v>Formula</v>
      </c>
      <c r="G824" s="15" t="str">
        <f>IF(D824="No", "--",VLOOKUP(A824, [1]!Table9[#All], 25, FALSE))</f>
        <v>Work area</v>
      </c>
      <c r="H824" s="14" t="str">
        <f>IF(D824="No", "Not discussed on USFS. ", VLOOKUP(A824, [1]!Table9[#All], 24, FALSE))</f>
        <v>--</v>
      </c>
      <c r="I824" s="14" t="str">
        <f>IF(NOT(ISBLANK(#REF!)),  "Pre-activity Survey Required", "")</f>
        <v>Pre-activity Survey Required</v>
      </c>
      <c r="J824" s="13" t="str">
        <f>IF(D824="No", "Not discussed on USFS. ", _xlfn.CONCAT(A824, " (", VLOOKUP(A824, [1]!Table9[#All], 11, FALSE), "; Habitat description: ", C824, ") - Within 1-mi of a CNDDB/SCE/USFS occurrence record (", VLOOKUP(A824, [1]!Table9[#All], 34, FALSE), "). " ))</f>
        <v xml:space="preserve">Inyo Mountains slender salamander (CDFW SSC; FSS; BLM:S; Habitat description: desert riparian areas: springs, seeps, associated riparian growth, and uncommonly in rock formations) - Within 1-mi of a CNDDB/SCE/USFS occurrence record (unsuitable habitat). </v>
      </c>
      <c r="K824" s="10" t="str">
        <f>IF(D824="No", "-- ", VLOOKUP(A824, [1]!Table9[#All], 35, FALSE))</f>
        <v>Standard OMP BMPs.</v>
      </c>
      <c r="L824" s="12" t="str">
        <f>IF(D824="No", "--", VLOOKUP(A824, [1]!Table9[#All], 28, FALSE))</f>
        <v>IIB</v>
      </c>
      <c r="M824" s="11" t="str">
        <f>IF(D824="No", "Not discussed on USFS. ", _xlfn.CONCAT(A824, " (", VLOOKUP(A824, [1]!Table9[#All], 11, FALSE), "; Habitat description: ", C824, ") - Within 1-mi of a CNDDB/SCE/USFS occurrence record (", VLOOKUP(A824, [1]!Table9[#All], 27, FALSE), "). " ))</f>
        <v xml:space="preserve">Inyo Mountains slender salamander (CDFW SSC; FSS; BLM:S; Habitat description: desert riparian areas: springs, seeps, associated riparian growth, and uncommonly in rock formations) - Within 1-mi of a CNDDB/SCE/USFS occurrence record (habitat present). </v>
      </c>
      <c r="N824" s="10" t="str">
        <f>IF(D824="No", "-- ", VLOOKUP(A824, [1]!Table9[#All], 29, FALSE))</f>
        <v xml:space="preserve">Biological Pre-activity Survey (Inyo Mountains slender salamander; 
General Measures and Standard OMP BMPs. </v>
      </c>
      <c r="O824" s="10" t="str">
        <f>IF(D824="No", "--", VLOOKUP(A824, [1]!Table9[#All], 30, FALSE))</f>
        <v xml:space="preserve">Biological Pre-activity Survey (Inyo Mountains slender salamander): A biological survey is required. 
General Measures and Standard OMP BMPs. </v>
      </c>
      <c r="P824" s="7" t="str">
        <f>IF(D824="No", "Not discussed on USFS. ", IF(VLOOKUP(A824, [1]!Table9[#All], 31, FALSE)="--", "--",  _xlfn.CONCAT(A824, " (", VLOOKUP(A824, [1]!Table9[#All], 11, FALSE), "; Habitat description: ", C824, ") - Within 1-mi of a CNDDB/SCE/USFS occurrence record (", VLOOKUP(A824, [1]!Table9[#All], 31, FALSE), "). " )))</f>
        <v>--</v>
      </c>
      <c r="Q824" s="6" t="str">
        <f>IF(D824="No", "Not discussed on USFS. ", IF(VLOOKUP(A824, [1]!Table9[#All], 31, FALSE)="--", "--",  VLOOKUP(A824, [1]!Table9[#All], 32, FALSE)))</f>
        <v>--</v>
      </c>
      <c r="R824" s="6" t="str">
        <f>IF(D824="No", "Not discussed on USFS. ", IF(VLOOKUP(A824, [1]!Table9[#All], 31, FALSE)="--", "--", VLOOKUP(A824, [1]!Table9[#All], 33, FALSE)))</f>
        <v>--</v>
      </c>
      <c r="S824" s="9" t="s">
        <v>2</v>
      </c>
      <c r="T824" s="8" t="s">
        <v>2</v>
      </c>
      <c r="U824" s="8" t="s">
        <v>2</v>
      </c>
      <c r="V824" s="7" t="s">
        <v>2</v>
      </c>
      <c r="W824" s="6" t="s">
        <v>2</v>
      </c>
      <c r="X824" s="6" t="s">
        <v>2</v>
      </c>
    </row>
    <row r="825" spans="1:24" ht="156" x14ac:dyDescent="0.2">
      <c r="A825" s="20" t="s">
        <v>1549</v>
      </c>
      <c r="B825" s="20" t="str">
        <f>VLOOKUP(A825, [1]!Table9[#All], 2, FALSE)</f>
        <v>Phacelia inyoensis</v>
      </c>
      <c r="C825" s="18" t="str">
        <f>VLOOKUP(A825, [1]!Table9[#All], 13, FALSE)</f>
        <v xml:space="preserve">meadow margins, seeps in desert scrub alkaline meadow margins </v>
      </c>
      <c r="D825" s="17" t="str">
        <f>IF(ISNUMBER(SEARCH("1",VLOOKUP(A825, [1]!Table9[#All], 4, FALSE))), "Yes", "No")</f>
        <v>Yes</v>
      </c>
      <c r="E825" s="16" t="str">
        <f>VLOOKUP(A825, [1]!Table9[#All], 3, FALSE)</f>
        <v>Plant</v>
      </c>
      <c r="F825" s="15" t="str">
        <f>VLOOKUP(A825, [1]!Table9[#All], 26, FALSE)</f>
        <v>Formula</v>
      </c>
      <c r="G825" s="15" t="str">
        <f>IF(D825="No", "--",VLOOKUP(A825, [1]!Table9[#All], 25, FALSE))</f>
        <v>Work area</v>
      </c>
      <c r="H825" s="14" t="str">
        <f>IF(D825="No", "Not discussed on USFS. ", VLOOKUP(A825, [1]!Table9[#All], 24, FALSE))</f>
        <v>--</v>
      </c>
      <c r="I825" s="14" t="str">
        <f>IF(NOT(ISBLANK(#REF!)),  "Pre-activity Survey Required", "")</f>
        <v>Pre-activity Survey Required</v>
      </c>
      <c r="J825" s="13" t="str">
        <f>IF(D825="No", "Not discussed on USFS. ", _xlfn.CONCAT(A825, " (", VLOOKUP(A825, [1]!Table9[#All], 11, FALSE), "; Habitat description: ", C825, ") - Within 1-mi of a CNDDB/SCE/USFS occurrence record (", VLOOKUP(A825, [1]!Table9[#All], 34, FALSE), "). " ))</f>
        <v xml:space="preserve">Inyo phacelia (FSS; BLM:S; CRPR 1B.2, Blooming Period: May - Jul; Habitat description: meadow margins, seeps in desert scrub alkaline meadow margins ) - Within 1-mi of a CNDDB/SCE/USFS occurrence record (unsuitable habitat). </v>
      </c>
      <c r="K825" s="10" t="str">
        <f>IF(D825="No", "-- ", VLOOKUP(A825, [1]!Table9[#All], 35, FALSE))</f>
        <v>Standard OMP BMPs.</v>
      </c>
      <c r="L825" s="12" t="str">
        <f>IF(D825="No", "--", VLOOKUP(A825, [1]!Table9[#All], 28, FALSE))</f>
        <v>IIB</v>
      </c>
      <c r="M825" s="11" t="str">
        <f>IF(D825="No", "Not discussed on USFS. ", _xlfn.CONCAT(A825, " (", VLOOKUP(A825, [1]!Table9[#All], 11, FALSE), "; Habitat description: ", C825, ") - Within 1-mi of a CNDDB/SCE/USFS occurrence record (", VLOOKUP(A825, [1]!Table9[#All], 27, FALSE), "). " ))</f>
        <v xml:space="preserve">Inyo phacelia (FSS; BLM:S; CRPR 1B.2, Blooming Period: May - Jul; Habitat description: meadow margins, seeps in desert scrub alkaline meadow margins ) - Within 1-mi of a CNDDB/SCE/USFS occurrence record (habitat present). </v>
      </c>
      <c r="N825" s="10" t="str">
        <f>IF(D825="No", "-- ", VLOOKUP(A825, [1]!Table9[#All], 29, FALSE))</f>
        <v xml:space="preserve">BE BMP Plant-1(a)(c-d); 
General Measures and Standard OMP BMPs. </v>
      </c>
      <c r="O825" s="10" t="str">
        <f>IF(D825="No", "--", VLOOKUP(A825, [1]!Table9[#All], 30, FALSE))</f>
        <v xml:space="preserve">Pre-Activity Survey (Inyo phacelia): A biological survey is required. 
FSS Plant Avoidance (Inyo phacelia): If Inyo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25" s="7" t="str">
        <f>IF(D825="No", "Not discussed on USFS. ", IF(VLOOKUP(A825, [1]!Table9[#All], 31, FALSE)="--", "--",  _xlfn.CONCAT(A825, " (", VLOOKUP(A825, [1]!Table9[#All], 11, FALSE), "; Habitat description: ", C825, ") - Within 1-mi of a CNDDB/SCE/USFS occurrence record (", VLOOKUP(A825, [1]!Table9[#All], 31, FALSE), "). " )))</f>
        <v>--</v>
      </c>
      <c r="Q825" s="6" t="str">
        <f>IF(D825="No", "Not discussed on USFS. ", IF(VLOOKUP(A825, [1]!Table9[#All], 31, FALSE)="--", "--",  VLOOKUP(A825, [1]!Table9[#All], 32, FALSE)))</f>
        <v>--</v>
      </c>
      <c r="R825" s="6" t="str">
        <f>IF(D825="No", "Not discussed on USFS. ", IF(VLOOKUP(A825, [1]!Table9[#All], 31, FALSE)="--", "--", VLOOKUP(A825, [1]!Table9[#All], 33, FALSE)))</f>
        <v>--</v>
      </c>
      <c r="S825" s="9" t="s">
        <v>2</v>
      </c>
      <c r="T825" s="8" t="s">
        <v>2</v>
      </c>
      <c r="U825" s="8" t="s">
        <v>2</v>
      </c>
      <c r="V825" s="7" t="s">
        <v>2</v>
      </c>
      <c r="W825" s="6" t="s">
        <v>2</v>
      </c>
      <c r="X825" s="6" t="s">
        <v>2</v>
      </c>
    </row>
    <row r="826" spans="1:24" ht="132" x14ac:dyDescent="0.2">
      <c r="A826" s="20" t="s">
        <v>1548</v>
      </c>
      <c r="B826" s="20" t="str">
        <f>VLOOKUP(A826, [1]!Table9[#All], 2, FALSE)</f>
        <v>Perityle inyoensis</v>
      </c>
      <c r="C826" s="18" t="str">
        <f>VLOOKUP(A826, [1]!Table9[#All], 13, FALSE)</f>
        <v>dry rocky slopes, cliffs, desert woodland</v>
      </c>
      <c r="D826" s="17" t="str">
        <f>IF(ISNUMBER(SEARCH("1",VLOOKUP(A826, [1]!Table9[#All], 4, FALSE))), "Yes", "No")</f>
        <v>Yes</v>
      </c>
      <c r="E826" s="16" t="str">
        <f>VLOOKUP(A826, [1]!Table9[#All], 3, FALSE)</f>
        <v>Plant</v>
      </c>
      <c r="F826" s="15" t="str">
        <f>VLOOKUP(A826, [1]!Table9[#All], 26, FALSE)</f>
        <v>Formula</v>
      </c>
      <c r="G826" s="15" t="str">
        <f>IF(D826="No", "--",VLOOKUP(A826, [1]!Table9[#All], 25, FALSE))</f>
        <v>Work area</v>
      </c>
      <c r="H826" s="14" t="str">
        <f>IF(D826="No", "Not discussed on USFS. ", VLOOKUP(A826, [1]!Table9[#All], 24, FALSE))</f>
        <v>--</v>
      </c>
      <c r="I826" s="14" t="str">
        <f>IF(NOT(ISBLANK(#REF!)),  "Pre-activity Survey Required", "")</f>
        <v>Pre-activity Survey Required</v>
      </c>
      <c r="J826" s="13" t="str">
        <f>IF(D826="No", "Not discussed on USFS. ", _xlfn.CONCAT(A826, " (", VLOOKUP(A826, [1]!Table9[#All], 11, FALSE), "; Habitat description: ", C826, ") - Within 1-mi of a CNDDB/SCE/USFS occurrence record (", VLOOKUP(A826, [1]!Table9[#All], 34, FALSE), "). " ))</f>
        <v xml:space="preserve">Inyo rock daisy (SCE; BLM:S; CRPR 1B.2, Blooming Period: Jun - Sep; Habitat description: dry rocky slopes, cliffs, desert woodland) - Within 1-mi of a CNDDB/SCE/USFS occurrence record (unsuitable habitat). </v>
      </c>
      <c r="K826" s="10" t="str">
        <f>IF(D826="No", "-- ", VLOOKUP(A826, [1]!Table9[#All], 35, FALSE))</f>
        <v>Standard OMP BMPs.</v>
      </c>
      <c r="L826" s="12" t="str">
        <f>IF(D826="No", "--", VLOOKUP(A826, [1]!Table9[#All], 28, FALSE))</f>
        <v>IIB</v>
      </c>
      <c r="M826" s="11" t="str">
        <f>IF(D826="No", "Not discussed on USFS. ", _xlfn.CONCAT(A826, " (", VLOOKUP(A826, [1]!Table9[#All], 11, FALSE), "; Habitat description: ", C826, ") - Within 1-mi of a CNDDB/SCE/USFS occurrence record (", VLOOKUP(A826, [1]!Table9[#All], 27, FALSE), "). " ))</f>
        <v xml:space="preserve">Inyo rock daisy (SCE; BLM:S; CRPR 1B.2, Blooming Period: Jun - Sep; Habitat description: dry rocky slopes, cliffs, desert woodland) - Within 1-mi of a CNDDB/SCE/USFS occurrence record (habitat present). </v>
      </c>
      <c r="N826" s="10" t="str">
        <f>IF(D826="No", "-- ", VLOOKUP(A826, [1]!Table9[#All], 29, FALSE))</f>
        <v xml:space="preserve">BE BMP Plant-1(a); 
General Measures and Standard OMP BMPs. </v>
      </c>
      <c r="O826" s="10" t="str">
        <f>IF(D826="No", "--", VLOOKUP(A826, [1]!Table9[#All], 30, FALSE))</f>
        <v xml:space="preserve">Pre-Activity Survey (Inyo rock daisy): A biological survey is required. 
State Threatened Plant Avoidance (Inyo rock daisy): If Inyo rock daisyis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826" s="7" t="str">
        <f>IF(D826="No", "Not discussed on USFS. ", IF(VLOOKUP(A826, [1]!Table9[#All], 31, FALSE)="--", "--",  _xlfn.CONCAT(A826, " (", VLOOKUP(A826, [1]!Table9[#All], 11, FALSE), "; Habitat description: ", C826, ") - Within 1-mi of a CNDDB/SCE/USFS occurrence record (", VLOOKUP(A826, [1]!Table9[#All], 31, FALSE), "). " )))</f>
        <v>--</v>
      </c>
      <c r="Q826" s="6" t="str">
        <f>IF(D826="No", "Not discussed on USFS. ", IF(VLOOKUP(A826, [1]!Table9[#All], 31, FALSE)="--", "--",  VLOOKUP(A826, [1]!Table9[#All], 32, FALSE)))</f>
        <v>--</v>
      </c>
      <c r="R826" s="6" t="str">
        <f>IF(D826="No", "Not discussed on USFS. ", IF(VLOOKUP(A826, [1]!Table9[#All], 31, FALSE)="--", "--", VLOOKUP(A826, [1]!Table9[#All], 33, FALSE)))</f>
        <v>--</v>
      </c>
      <c r="S826" s="9" t="s">
        <v>2</v>
      </c>
      <c r="T826" s="8" t="s">
        <v>2</v>
      </c>
      <c r="U826" s="8" t="s">
        <v>2</v>
      </c>
      <c r="V826" s="7" t="s">
        <v>2</v>
      </c>
      <c r="W826" s="6" t="s">
        <v>2</v>
      </c>
      <c r="X826" s="6" t="s">
        <v>2</v>
      </c>
    </row>
    <row r="827" spans="1:24" ht="168" x14ac:dyDescent="0.2">
      <c r="A827" s="20" t="s">
        <v>1547</v>
      </c>
      <c r="B827" s="20" t="str">
        <f>VLOOKUP(A827, [1]!Table9[#All], 2, FALSE)</f>
        <v>Eriogonum apricum var. apricum</v>
      </c>
      <c r="C827" s="18" t="str">
        <f>VLOOKUP(A827, [1]!Table9[#All], 13, FALSE)</f>
        <v>clay</v>
      </c>
      <c r="D827" s="17" t="str">
        <f>IF(ISNUMBER(SEARCH("1",VLOOKUP(A827, [1]!Table9[#All], 4, FALSE))), "Yes", "No")</f>
        <v>Yes</v>
      </c>
      <c r="E827" s="16" t="str">
        <f>VLOOKUP(A827, [1]!Table9[#All], 3, FALSE)</f>
        <v>Plant</v>
      </c>
      <c r="F827" s="15" t="str">
        <f>VLOOKUP(A827, [1]!Table9[#All], 26, FALSE)</f>
        <v>Formula</v>
      </c>
      <c r="G827" s="15" t="str">
        <f>IF(D827="No", "--",VLOOKUP(A827, [1]!Table9[#All], 25, FALSE))</f>
        <v>Work area</v>
      </c>
      <c r="H827" s="14" t="str">
        <f>IF(D827="No", "Not discussed on USFS. ", VLOOKUP(A827, [1]!Table9[#All], 24, FALSE))</f>
        <v>--</v>
      </c>
      <c r="I827" s="14" t="str">
        <f>IF(NOT(ISBLANK(#REF!)),  "Pre-activity Survey Required", "")</f>
        <v>Pre-activity Survey Required</v>
      </c>
      <c r="J827" s="13" t="str">
        <f>IF(D827="No", "Not discussed on USFS. ", _xlfn.CONCAT(A827, " (", VLOOKUP(A827, [1]!Table9[#All], 11, FALSE), "; Habitat description: ", C827, ") - Within 1-mi of a CNDDB/SCE/USFS occurrence record (", VLOOKUP(A827, [1]!Table9[#All], 34, FALSE), "). " ))</f>
        <v xml:space="preserve">Ione buckwheat (FE; SE; CRPR 1B.1, Blooming Period: Jun - Oct; Habitat description: clay) - Within 1-mi of a CNDDB/SCE/USFS occurrence record (unsuitable habitat). </v>
      </c>
      <c r="K827" s="10" t="str">
        <f>IF(D827="No", "-- ", VLOOKUP(A827, [1]!Table9[#All], 35, FALSE))</f>
        <v xml:space="preserve">RPM Plant 1; 
Standard OMP BMPs. </v>
      </c>
      <c r="L827" s="12" t="str">
        <f>IF(D827="No", "--", VLOOKUP(A827, [1]!Table9[#All], 28, FALSE))</f>
        <v>IIB</v>
      </c>
      <c r="M827" s="11" t="str">
        <f>IF(D827="No", "Not discussed on USFS. ", _xlfn.CONCAT(A827, " (", VLOOKUP(A827, [1]!Table9[#All], 11, FALSE), "; Habitat description: ", C827, ") - Within 1-mi of a CNDDB/SCE/USFS occurrence record (", VLOOKUP(A827, [1]!Table9[#All], 27, FALSE), "). " ))</f>
        <v xml:space="preserve">Ione buckwheat (FE; SE; CRPR 1B.1, Blooming Period: Jun - Oct; Habitat description: clay) - Within 1-mi of a CNDDB/SCE/USFS occurrence record (habitat present). </v>
      </c>
      <c r="N827" s="10" t="str">
        <f>IF(D827="No", "-- ", VLOOKUP(A827, [1]!Table9[#All], 29, FALSE))</f>
        <v xml:space="preserve">RPM Plant-1-4; 
General Measures and Standard OMP BMPs. </v>
      </c>
      <c r="O827" s="10" t="str">
        <f>IF(D827="No", "--", VLOOKUP(A827, [1]!Table9[#All], 30, FALSE))</f>
        <v xml:space="preserve">Rare Plant Survey and Avoidance (Ione buckwheat): A qualified botanist will conduct a rare plant survey for Ione buckwheat within blooming season, verified by a reference population. All federally-listed plants within 100 feet of the work area will be flagged for avoidance. Coordination with Environmental Services Department will be required if full avoidance cannot be achieved. 
Schedule Limitation (Ione buckwheat): Schedule all work in the year rare plant surveys are conducted. Work can occur only after rare plant surveys occur. If work gets delayed for a subsequent year, contact Environmental Services Department. 
General Measures and Standard OMP BMPs. </v>
      </c>
      <c r="P827" s="7" t="str">
        <f>IF(D827="No", "Not discussed on USFS. ", IF(VLOOKUP(A827, [1]!Table9[#All], 31, FALSE)="--", "--",  _xlfn.CONCAT(A827, " (", VLOOKUP(A827, [1]!Table9[#All], 11, FALSE), "; Habitat description: ", C827, ") - Within 1-mi of a CNDDB/SCE/USFS occurrence record (", VLOOKUP(A827, [1]!Table9[#All], 31, FALSE), "). " )))</f>
        <v>--</v>
      </c>
      <c r="Q827" s="6" t="str">
        <f>IF(D827="No", "Not discussed on USFS. ", IF(VLOOKUP(A827, [1]!Table9[#All], 31, FALSE)="--", "--",  VLOOKUP(A827, [1]!Table9[#All], 32, FALSE)))</f>
        <v>--</v>
      </c>
      <c r="R827" s="6" t="str">
        <f>IF(D827="No", "Not discussed on USFS. ", IF(VLOOKUP(A827, [1]!Table9[#All], 31, FALSE)="--", "--", VLOOKUP(A827, [1]!Table9[#All], 33, FALSE)))</f>
        <v>--</v>
      </c>
      <c r="S827" s="9" t="s">
        <v>2</v>
      </c>
      <c r="T827" s="8" t="s">
        <v>2</v>
      </c>
      <c r="U827" s="8" t="s">
        <v>2</v>
      </c>
      <c r="V827" s="7" t="s">
        <v>2</v>
      </c>
      <c r="W827" s="6" t="s">
        <v>2</v>
      </c>
      <c r="X827" s="6" t="s">
        <v>2</v>
      </c>
    </row>
    <row r="828" spans="1:24" ht="168" x14ac:dyDescent="0.2">
      <c r="A828" s="20" t="s">
        <v>1546</v>
      </c>
      <c r="B828" s="20" t="str">
        <f>VLOOKUP(A828, [1]!Table9[#All], 2, FALSE)</f>
        <v>Arctostaphylos myrtifolia</v>
      </c>
      <c r="C828" s="18" t="str">
        <f>VLOOKUP(A828, [1]!Table9[#All], 13, FALSE)</f>
        <v xml:space="preserve">sand, clay, chaparral, woodland acidic sand or clay </v>
      </c>
      <c r="D828" s="17" t="str">
        <f>IF(ISNUMBER(SEARCH("1",VLOOKUP(A828, [1]!Table9[#All], 4, FALSE))), "Yes", "No")</f>
        <v>Yes</v>
      </c>
      <c r="E828" s="16" t="str">
        <f>VLOOKUP(A828, [1]!Table9[#All], 3, FALSE)</f>
        <v>Plant</v>
      </c>
      <c r="F828" s="15" t="str">
        <f>VLOOKUP(A828, [1]!Table9[#All], 26, FALSE)</f>
        <v>Formula</v>
      </c>
      <c r="G828" s="15" t="str">
        <f>IF(D828="No", "--",VLOOKUP(A828, [1]!Table9[#All], 25, FALSE))</f>
        <v>Work area</v>
      </c>
      <c r="H828" s="14" t="str">
        <f>IF(D828="No", "Not discussed on USFS. ", VLOOKUP(A828, [1]!Table9[#All], 24, FALSE))</f>
        <v>--</v>
      </c>
      <c r="I828" s="14" t="str">
        <f>IF(NOT(ISBLANK(#REF!)),  "Pre-activity Survey Required", "")</f>
        <v>Pre-activity Survey Required</v>
      </c>
      <c r="J828" s="13" t="str">
        <f>IF(D828="No", "Not discussed on USFS. ", _xlfn.CONCAT(A828, " (", VLOOKUP(A828, [1]!Table9[#All], 11, FALSE), "; Habitat description: ", C828, ") - Within 1-mi of a CNDDB/SCE/USFS occurrence record (", VLOOKUP(A828, [1]!Table9[#All], 34, FALSE), "). " ))</f>
        <v xml:space="preserve">Ione manzanita (FT; CRPR 1B.2, Blooming Period: Nov - Mar; Habitat description: sand, clay, chaparral, woodland acidic sand or clay ) - Within 1-mi of a CNDDB/SCE/USFS occurrence record (unsuitable habitat). </v>
      </c>
      <c r="K828" s="10" t="str">
        <f>IF(D828="No", "-- ", VLOOKUP(A828, [1]!Table9[#All], 35, FALSE))</f>
        <v xml:space="preserve">RPM Plant 1; 
Standard OMP BMPs. </v>
      </c>
      <c r="L828" s="12" t="str">
        <f>IF(D828="No", "--", VLOOKUP(A828, [1]!Table9[#All], 28, FALSE))</f>
        <v>IIB</v>
      </c>
      <c r="M828" s="11" t="str">
        <f>IF(D828="No", "Not discussed on USFS. ", _xlfn.CONCAT(A828, " (", VLOOKUP(A828, [1]!Table9[#All], 11, FALSE), "; Habitat description: ", C828, ") - Within 1-mi of a CNDDB/SCE/USFS occurrence record (", VLOOKUP(A828, [1]!Table9[#All], 27, FALSE), "). " ))</f>
        <v xml:space="preserve">Ione manzanita (FT; CRPR 1B.2, Blooming Period: Nov - Mar; Habitat description: sand, clay, chaparral, woodland acidic sand or clay ) - Within 1-mi of a CNDDB/SCE/USFS occurrence record (habitat present). </v>
      </c>
      <c r="N828" s="10" t="str">
        <f>IF(D828="No", "-- ", VLOOKUP(A828, [1]!Table9[#All], 29, FALSE))</f>
        <v xml:space="preserve">RPM Plant-1-4; 
General Measures and Standard OMP BMPs. </v>
      </c>
      <c r="O828" s="10" t="str">
        <f>IF(D828="No", "--", VLOOKUP(A828, [1]!Table9[#All], 30, FALSE))</f>
        <v xml:space="preserve">Rare Plant Survey and Avoidance (Ione manzanita): A qualified botanist will conduct a rare plant survey for Ione manzanita within blooming season, verified by a reference population. All federally-listed plants within 100 feet of the work area will be flagged for avoidance. Coordination with Environmental Services Department will be required if full avoidance cannot be achieved. 
Schedule Limitation (Ione manzanita): Schedule all work in the year rare plant surveys are conducted. Work can occur only after rare plant surveys occur. If work gets delayed for a subsequent year, contact Environmental Services Department. 
General Measures and Standard OMP BMPs. </v>
      </c>
      <c r="P828" s="7" t="str">
        <f>IF(D828="No", "Not discussed on USFS. ", IF(VLOOKUP(A828, [1]!Table9[#All], 31, FALSE)="--", "--",  _xlfn.CONCAT(A828, " (", VLOOKUP(A828, [1]!Table9[#All], 11, FALSE), "; Habitat description: ", C828, ") - Within 1-mi of a CNDDB/SCE/USFS occurrence record (", VLOOKUP(A828, [1]!Table9[#All], 31, FALSE), "). " )))</f>
        <v>--</v>
      </c>
      <c r="Q828" s="6" t="str">
        <f>IF(D828="No", "Not discussed on USFS. ", IF(VLOOKUP(A828, [1]!Table9[#All], 31, FALSE)="--", "--",  VLOOKUP(A828, [1]!Table9[#All], 32, FALSE)))</f>
        <v>--</v>
      </c>
      <c r="R828" s="6" t="str">
        <f>IF(D828="No", "Not discussed on USFS. ", IF(VLOOKUP(A828, [1]!Table9[#All], 31, FALSE)="--", "--", VLOOKUP(A828, [1]!Table9[#All], 33, FALSE)))</f>
        <v>--</v>
      </c>
      <c r="S828" s="9" t="s">
        <v>2</v>
      </c>
      <c r="T828" s="8" t="s">
        <v>2</v>
      </c>
      <c r="U828" s="8" t="s">
        <v>2</v>
      </c>
      <c r="V828" s="7" t="s">
        <v>2</v>
      </c>
      <c r="W828" s="6" t="s">
        <v>2</v>
      </c>
      <c r="X828" s="6" t="s">
        <v>2</v>
      </c>
    </row>
    <row r="829" spans="1:24" ht="168" x14ac:dyDescent="0.2">
      <c r="A829" s="20" t="s">
        <v>1545</v>
      </c>
      <c r="B829" s="20" t="str">
        <f>VLOOKUP(A829, [1]!Table9[#All], 2, FALSE)</f>
        <v>Eriogonum apricum var. prostratum</v>
      </c>
      <c r="C829" s="18" t="str">
        <f>VLOOKUP(A829, [1]!Table9[#All], 13, FALSE)</f>
        <v>clay</v>
      </c>
      <c r="D829" s="17" t="str">
        <f>IF(ISNUMBER(SEARCH("1",VLOOKUP(A829, [1]!Table9[#All], 4, FALSE))), "Yes", "No")</f>
        <v>Yes</v>
      </c>
      <c r="E829" s="16" t="str">
        <f>VLOOKUP(A829, [1]!Table9[#All], 3, FALSE)</f>
        <v>Plant</v>
      </c>
      <c r="F829" s="15" t="str">
        <f>VLOOKUP(A829, [1]!Table9[#All], 26, FALSE)</f>
        <v>Formula</v>
      </c>
      <c r="G829" s="15" t="str">
        <f>IF(D829="No", "--",VLOOKUP(A829, [1]!Table9[#All], 25, FALSE))</f>
        <v>Work area</v>
      </c>
      <c r="H829" s="14" t="str">
        <f>IF(D829="No", "Not discussed on USFS. ", VLOOKUP(A829, [1]!Table9[#All], 24, FALSE))</f>
        <v>--</v>
      </c>
      <c r="I829" s="14" t="str">
        <f>IF(NOT(ISBLANK(#REF!)),  "Pre-activity Survey Required", "")</f>
        <v>Pre-activity Survey Required</v>
      </c>
      <c r="J829" s="13" t="str">
        <f>IF(D829="No", "Not discussed on USFS. ", _xlfn.CONCAT(A829, " (", VLOOKUP(A829, [1]!Table9[#All], 11, FALSE), "; Habitat description: ", C829, ") - Within 1-mi of a CNDDB/SCE/USFS occurrence record (", VLOOKUP(A829, [1]!Table9[#All], 34, FALSE), "). " ))</f>
        <v xml:space="preserve">Irish Hill buckwheat (FE; SE; CRPR 1B.1, Blooming Period: Jun - Sep; Habitat description: clay) - Within 1-mi of a CNDDB/SCE/USFS occurrence record (unsuitable habitat). </v>
      </c>
      <c r="K829" s="10" t="str">
        <f>IF(D829="No", "-- ", VLOOKUP(A829, [1]!Table9[#All], 35, FALSE))</f>
        <v xml:space="preserve">RPM Plant 1; 
Standard OMP BMPs. </v>
      </c>
      <c r="L829" s="12" t="str">
        <f>IF(D829="No", "--", VLOOKUP(A829, [1]!Table9[#All], 28, FALSE))</f>
        <v>IIB</v>
      </c>
      <c r="M829" s="11" t="str">
        <f>IF(D829="No", "Not discussed on USFS. ", _xlfn.CONCAT(A829, " (", VLOOKUP(A829, [1]!Table9[#All], 11, FALSE), "; Habitat description: ", C829, ") - Within 1-mi of a CNDDB/SCE/USFS occurrence record (", VLOOKUP(A829, [1]!Table9[#All], 27, FALSE), "). " ))</f>
        <v xml:space="preserve">Irish Hill buckwheat (FE; SE; CRPR 1B.1, Blooming Period: Jun - Sep; Habitat description: clay) - Within 1-mi of a CNDDB/SCE/USFS occurrence record (habitat present). </v>
      </c>
      <c r="N829" s="10" t="str">
        <f>IF(D829="No", "-- ", VLOOKUP(A829, [1]!Table9[#All], 29, FALSE))</f>
        <v xml:space="preserve">RPM Plant-1-4; 
General Measures and Standard OMP BMPs. </v>
      </c>
      <c r="O829" s="10" t="str">
        <f>IF(D829="No", "--", VLOOKUP(A829, [1]!Table9[#All], 30, FALSE))</f>
        <v xml:space="preserve">Rare Plant Survey and Avoidance (Irish Hill buckwheat): A qualified botanist will conduct a rare plant survey for Irish Hill buckwheat within blooming season, verified by a reference population. All federally-listed plants within 100 feet of the work area will be flagged for avoidance. Coordination with Environmental Services Department will be required if full avoidance cannot be achieved. 
Schedule Limitation (Irish Hill buckwheat): Schedule all work in the year rare plant surveys are conducted. Work can occur only after rare plant surveys occur. If work gets delayed for a subsequent year, contact Environmental Services Department. 
General Measures and Standard OMP BMPs. </v>
      </c>
      <c r="P829" s="7" t="str">
        <f>IF(D829="No", "Not discussed on USFS. ", IF(VLOOKUP(A829, [1]!Table9[#All], 31, FALSE)="--", "--",  _xlfn.CONCAT(A829, " (", VLOOKUP(A829, [1]!Table9[#All], 11, FALSE), "; Habitat description: ", C829, ") - Within 1-mi of a CNDDB/SCE/USFS occurrence record (", VLOOKUP(A829, [1]!Table9[#All], 31, FALSE), "). " )))</f>
        <v>--</v>
      </c>
      <c r="Q829" s="6" t="str">
        <f>IF(D829="No", "Not discussed on USFS. ", IF(VLOOKUP(A829, [1]!Table9[#All], 31, FALSE)="--", "--",  VLOOKUP(A829, [1]!Table9[#All], 32, FALSE)))</f>
        <v>--</v>
      </c>
      <c r="R829" s="6" t="str">
        <f>IF(D829="No", "Not discussed on USFS. ", IF(VLOOKUP(A829, [1]!Table9[#All], 31, FALSE)="--", "--", VLOOKUP(A829, [1]!Table9[#All], 33, FALSE)))</f>
        <v>--</v>
      </c>
      <c r="S829" s="9" t="s">
        <v>2</v>
      </c>
      <c r="T829" s="8" t="s">
        <v>2</v>
      </c>
      <c r="U829" s="8" t="s">
        <v>2</v>
      </c>
      <c r="V829" s="7" t="s">
        <v>2</v>
      </c>
      <c r="W829" s="6" t="s">
        <v>2</v>
      </c>
      <c r="X829" s="6" t="s">
        <v>2</v>
      </c>
    </row>
    <row r="830" spans="1:24" ht="48" x14ac:dyDescent="0.2">
      <c r="A830" s="20" t="s">
        <v>1544</v>
      </c>
      <c r="B830" s="20" t="str">
        <f>VLOOKUP(A830, [1]!Table9[#All], 2, FALSE)</f>
        <v>Chorizanthe aphanantha</v>
      </c>
      <c r="C830" s="18" t="str">
        <f>VLOOKUP(A830, [1]!Table9[#All], 13, FALSE)</f>
        <v>serpentine chaparral</v>
      </c>
      <c r="D830" s="17" t="str">
        <f>IF(ISNUMBER(SEARCH("1",VLOOKUP(A830, [1]!Table9[#All], 4, FALSE))), "Yes", "No")</f>
        <v>No</v>
      </c>
      <c r="E830" s="16" t="str">
        <f>VLOOKUP(A830, [1]!Table9[#All], 3, FALSE)</f>
        <v>Plant</v>
      </c>
      <c r="F830" s="15" t="str">
        <f>VLOOKUP(A830, [1]!Table9[#All], 26, FALSE)</f>
        <v>Formula</v>
      </c>
      <c r="G830" s="15" t="str">
        <f>IF(D830="No", "--",VLOOKUP(A830, [1]!Table9[#All], 25, FALSE))</f>
        <v>--</v>
      </c>
      <c r="H830" s="14" t="str">
        <f>IF(D830="No", "Not discussed on USFS. ", VLOOKUP(A830, [1]!Table9[#All], 24, FALSE))</f>
        <v xml:space="preserve">Not discussed on USFS. </v>
      </c>
      <c r="I830" s="14" t="str">
        <f>IF(NOT(ISBLANK(#REF!)),  "Pre-activity Survey Required", "")</f>
        <v>Pre-activity Survey Required</v>
      </c>
      <c r="J830" s="13" t="str">
        <f>IF(D830="No", "Not discussed on USFS. ", _xlfn.CONCAT(A830, " (", VLOOKUP(A830, [1]!Table9[#All], 11, FALSE), "; Habitat description: ", C830, ") - Within 1-mi of a CNDDB/SCE/USFS occurrence record (", VLOOKUP(A830, [1]!Table9[#All], 34, FALSE), "). " ))</f>
        <v xml:space="preserve">Not discussed on USFS. </v>
      </c>
      <c r="K830" s="10" t="str">
        <f>IF(D830="No", "-- ", VLOOKUP(A830, [1]!Table9[#All], 35, FALSE))</f>
        <v xml:space="preserve">-- </v>
      </c>
      <c r="L830" s="12" t="str">
        <f>IF(D830="No", "--", VLOOKUP(A830, [1]!Table9[#All], 28, FALSE))</f>
        <v>--</v>
      </c>
      <c r="M830" s="11" t="str">
        <f>IF(D830="No", "Not discussed on USFS. ", _xlfn.CONCAT(A830, " (", VLOOKUP(A830, [1]!Table9[#All], 11, FALSE), "; Habitat description: ", C830, ") - Within 1-mi of a CNDDB/SCE/USFS occurrence record (", VLOOKUP(A830, [1]!Table9[#All], 27, FALSE), "). " ))</f>
        <v xml:space="preserve">Not discussed on USFS. </v>
      </c>
      <c r="N830" s="10" t="str">
        <f>IF(D830="No", "-- ", VLOOKUP(A830, [1]!Table9[#All], 29, FALSE))</f>
        <v xml:space="preserve">-- </v>
      </c>
      <c r="O830" s="10" t="str">
        <f>IF(D830="No", "--", VLOOKUP(A830, [1]!Table9[#All], 30, FALSE))</f>
        <v>--</v>
      </c>
      <c r="P830" s="7" t="str">
        <f>IF(D830="No", "Not discussed on USFS. ", IF(VLOOKUP(A830, [1]!Table9[#All], 31, FALSE)="--", "--",  _xlfn.CONCAT(A830, " (", VLOOKUP(A830, [1]!Table9[#All], 11, FALSE), "; Habitat description: ", C830, ") - Within 1-mi of a CNDDB/SCE/USFS occurrence record (", VLOOKUP(A830, [1]!Table9[#All], 31, FALSE), "). " )))</f>
        <v xml:space="preserve">Not discussed on USFS. </v>
      </c>
      <c r="Q830" s="6" t="str">
        <f>IF(D830="No", "Not discussed on USFS. ", IF(VLOOKUP(A830, [1]!Table9[#All], 31, FALSE)="--", "--",  VLOOKUP(A830, [1]!Table9[#All], 32, FALSE)))</f>
        <v xml:space="preserve">Not discussed on USFS. </v>
      </c>
      <c r="R830" s="6" t="str">
        <f>IF(D830="No", "Not discussed on USFS. ", IF(VLOOKUP(A830, [1]!Table9[#All], 31, FALSE)="--", "--", VLOOKUP(A830, [1]!Table9[#All], 33, FALSE)))</f>
        <v xml:space="preserve">Not discussed on USFS. </v>
      </c>
      <c r="S830" s="9" t="s">
        <v>2</v>
      </c>
      <c r="T830" s="8" t="s">
        <v>2</v>
      </c>
      <c r="U830" s="8" t="s">
        <v>2</v>
      </c>
      <c r="V830" s="7" t="s">
        <v>2</v>
      </c>
      <c r="W830" s="6" t="s">
        <v>2</v>
      </c>
      <c r="X830" s="6" t="s">
        <v>2</v>
      </c>
    </row>
    <row r="831" spans="1:24" ht="48" x14ac:dyDescent="0.2">
      <c r="A831" s="20" t="s">
        <v>1543</v>
      </c>
      <c r="B831" s="20" t="str">
        <f>VLOOKUP(A831, [1]!Table9[#All], 2, FALSE)</f>
        <v>Heuchera maxima</v>
      </c>
      <c r="C831" s="18" t="str">
        <f>VLOOKUP(A831, [1]!Table9[#All], 13, FALSE)</f>
        <v>cliffs in canyons only found on the channel islands</v>
      </c>
      <c r="D831" s="17" t="str">
        <f>IF(ISNUMBER(SEARCH("1",VLOOKUP(A831, [1]!Table9[#All], 4, FALSE))), "Yes", "No")</f>
        <v>No</v>
      </c>
      <c r="E831" s="16" t="str">
        <f>VLOOKUP(A831, [1]!Table9[#All], 3, FALSE)</f>
        <v>Plant</v>
      </c>
      <c r="F831" s="15" t="str">
        <f>VLOOKUP(A831, [1]!Table9[#All], 26, FALSE)</f>
        <v>Formula</v>
      </c>
      <c r="G831" s="15" t="str">
        <f>IF(D831="No", "--",VLOOKUP(A831, [1]!Table9[#All], 25, FALSE))</f>
        <v>--</v>
      </c>
      <c r="H831" s="14" t="str">
        <f>IF(D831="No", "Not discussed on USFS. ", VLOOKUP(A831, [1]!Table9[#All], 24, FALSE))</f>
        <v xml:space="preserve">Not discussed on USFS. </v>
      </c>
      <c r="I831" s="14" t="str">
        <f>IF(NOT(ISBLANK(#REF!)),  "Pre-activity Survey Required", "")</f>
        <v>Pre-activity Survey Required</v>
      </c>
      <c r="J831" s="13" t="str">
        <f>IF(D831="No", "Not discussed on USFS. ", _xlfn.CONCAT(A831, " (", VLOOKUP(A831, [1]!Table9[#All], 11, FALSE), "; Habitat description: ", C831, ") - Within 1-mi of a CNDDB/SCE/USFS occurrence record (", VLOOKUP(A831, [1]!Table9[#All], 34, FALSE), "). " ))</f>
        <v xml:space="preserve">Not discussed on USFS. </v>
      </c>
      <c r="K831" s="10" t="str">
        <f>IF(D831="No", "-- ", VLOOKUP(A831, [1]!Table9[#All], 35, FALSE))</f>
        <v xml:space="preserve">-- </v>
      </c>
      <c r="L831" s="12" t="str">
        <f>IF(D831="No", "--", VLOOKUP(A831, [1]!Table9[#All], 28, FALSE))</f>
        <v>--</v>
      </c>
      <c r="M831" s="11" t="str">
        <f>IF(D831="No", "Not discussed on USFS. ", _xlfn.CONCAT(A831, " (", VLOOKUP(A831, [1]!Table9[#All], 11, FALSE), "; Habitat description: ", C831, ") - Within 1-mi of a CNDDB/SCE/USFS occurrence record (", VLOOKUP(A831, [1]!Table9[#All], 27, FALSE), "). " ))</f>
        <v xml:space="preserve">Not discussed on USFS. </v>
      </c>
      <c r="N831" s="10" t="str">
        <f>IF(D831="No", "-- ", VLOOKUP(A831, [1]!Table9[#All], 29, FALSE))</f>
        <v xml:space="preserve">-- </v>
      </c>
      <c r="O831" s="10" t="str">
        <f>IF(D831="No", "--", VLOOKUP(A831, [1]!Table9[#All], 30, FALSE))</f>
        <v>--</v>
      </c>
      <c r="P831" s="7" t="str">
        <f>IF(D831="No", "Not discussed on USFS. ", IF(VLOOKUP(A831, [1]!Table9[#All], 31, FALSE)="--", "--",  _xlfn.CONCAT(A831, " (", VLOOKUP(A831, [1]!Table9[#All], 11, FALSE), "; Habitat description: ", C831, ") - Within 1-mi of a CNDDB/SCE/USFS occurrence record (", VLOOKUP(A831, [1]!Table9[#All], 31, FALSE), "). " )))</f>
        <v xml:space="preserve">Not discussed on USFS. </v>
      </c>
      <c r="Q831" s="6" t="str">
        <f>IF(D831="No", "Not discussed on USFS. ", IF(VLOOKUP(A831, [1]!Table9[#All], 31, FALSE)="--", "--",  VLOOKUP(A831, [1]!Table9[#All], 32, FALSE)))</f>
        <v xml:space="preserve">Not discussed on USFS. </v>
      </c>
      <c r="R831" s="6" t="str">
        <f>IF(D831="No", "Not discussed on USFS. ", IF(VLOOKUP(A831, [1]!Table9[#All], 31, FALSE)="--", "--", VLOOKUP(A831, [1]!Table9[#All], 33, FALSE)))</f>
        <v xml:space="preserve">Not discussed on USFS. </v>
      </c>
      <c r="S831" s="9" t="s">
        <v>2</v>
      </c>
      <c r="T831" s="8" t="s">
        <v>2</v>
      </c>
      <c r="U831" s="8" t="s">
        <v>2</v>
      </c>
      <c r="V831" s="7" t="s">
        <v>2</v>
      </c>
      <c r="W831" s="6" t="s">
        <v>2</v>
      </c>
      <c r="X831" s="6" t="s">
        <v>2</v>
      </c>
    </row>
    <row r="832" spans="1:24" ht="168" x14ac:dyDescent="0.2">
      <c r="A832" s="20" t="s">
        <v>1542</v>
      </c>
      <c r="B832" s="20" t="str">
        <f>VLOOKUP(A832, [1]!Table9[#All], 2, FALSE)</f>
        <v>Berberis pinnata ssp insularis</v>
      </c>
      <c r="C832" s="18" t="str">
        <f>VLOOKUP(A832, [1]!Table9[#All], 13, FALSE)</f>
        <v>pine forest, oak woodland, chaparral close-cone pine forest, only found on the channel islands</v>
      </c>
      <c r="D832" s="17" t="str">
        <f>IF(ISNUMBER(SEARCH("1",VLOOKUP(A832, [1]!Table9[#All], 4, FALSE))), "Yes", "No")</f>
        <v>Yes</v>
      </c>
      <c r="E832" s="16" t="str">
        <f>VLOOKUP(A832, [1]!Table9[#All], 3, FALSE)</f>
        <v>Plant</v>
      </c>
      <c r="F832" s="15" t="str">
        <f>VLOOKUP(A832, [1]!Table9[#All], 26, FALSE)</f>
        <v>Formula</v>
      </c>
      <c r="G832" s="15" t="str">
        <f>IF(D832="No", "--",VLOOKUP(A832, [1]!Table9[#All], 25, FALSE))</f>
        <v>Work area</v>
      </c>
      <c r="H832" s="14" t="str">
        <f>IF(D832="No", "Not discussed on USFS. ", VLOOKUP(A832, [1]!Table9[#All], 24, FALSE))</f>
        <v>--</v>
      </c>
      <c r="I832" s="14" t="str">
        <f>IF(NOT(ISBLANK(#REF!)),  "Pre-activity Survey Required", "")</f>
        <v>Pre-activity Survey Required</v>
      </c>
      <c r="J832" s="13" t="str">
        <f>IF(D832="No", "Not discussed on USFS. ", _xlfn.CONCAT(A832, " (", VLOOKUP(A832, [1]!Table9[#All], 11, FALSE), "; Habitat description: ", C832, ") - Within 1-mi of a CNDDB/SCE/USFS occurrence record (", VLOOKUP(A832, [1]!Table9[#All], 34, FALSE), "). " ))</f>
        <v xml:space="preserve">island barberry (FE; SE; CRPR 1B.2, Blooming Period: Feb - Apr; Habitat description: pine forest, oak woodland, chaparral close-cone pine forest, only found on the channel islands) - Within 1-mi of a CNDDB/SCE/USFS occurrence record (unsuitable habitat). </v>
      </c>
      <c r="K832" s="10" t="str">
        <f>IF(D832="No", "-- ", VLOOKUP(A832, [1]!Table9[#All], 35, FALSE))</f>
        <v xml:space="preserve">RPM Plant 1; 
Standard OMP BMPs. </v>
      </c>
      <c r="L832" s="12" t="str">
        <f>IF(D832="No", "--", VLOOKUP(A832, [1]!Table9[#All], 28, FALSE))</f>
        <v>IIB</v>
      </c>
      <c r="M832" s="11" t="str">
        <f>IF(D832="No", "Not discussed on USFS. ", _xlfn.CONCAT(A832, " (", VLOOKUP(A832, [1]!Table9[#All], 11, FALSE), "; Habitat description: ", C832, ") - Within 1-mi of a CNDDB/SCE/USFS occurrence record (", VLOOKUP(A832, [1]!Table9[#All], 27, FALSE), "). " ))</f>
        <v xml:space="preserve">island barberry (FE; SE; CRPR 1B.2, Blooming Period: Feb - Apr; Habitat description: pine forest, oak woodland, chaparral close-cone pine forest, only found on the channel islands) - Within 1-mi of a CNDDB/SCE/USFS occurrence record (habitat present). </v>
      </c>
      <c r="N832" s="10" t="str">
        <f>IF(D832="No", "-- ", VLOOKUP(A832, [1]!Table9[#All], 29, FALSE))</f>
        <v xml:space="preserve">RPM Plant-1-4; 
General Measures and Standard OMP BMPs. </v>
      </c>
      <c r="O832" s="10" t="str">
        <f>IF(D832="No", "--", VLOOKUP(A832, [1]!Table9[#All], 30, FALSE))</f>
        <v xml:space="preserve">Rare Plant Survey and Avoidance (island barberry): A qualified botanist will conduct a rare plant survey for island barberry within blooming season, verified by a reference population. All federally-listed plants within 100 feet of the work area will be flagged for avoidance. Coordination with Environmental Services Department will be required if full avoidance cannot be achieved. 
Schedule Limitation (island barberry): Schedule all work in the year rare plant surveys are conducted. Work can occur only after rare plant surveys occur. If work gets delayed for a subsequent year, contact Environmental Services Department. 
General Measures and Standard OMP BMPs. </v>
      </c>
      <c r="P832" s="7" t="str">
        <f>IF(D832="No", "Not discussed on USFS. ", IF(VLOOKUP(A832, [1]!Table9[#All], 31, FALSE)="--", "--",  _xlfn.CONCAT(A832, " (", VLOOKUP(A832, [1]!Table9[#All], 11, FALSE), "; Habitat description: ", C832, ") - Within 1-mi of a CNDDB/SCE/USFS occurrence record (", VLOOKUP(A832, [1]!Table9[#All], 31, FALSE), "). " )))</f>
        <v>--</v>
      </c>
      <c r="Q832" s="6" t="str">
        <f>IF(D832="No", "Not discussed on USFS. ", IF(VLOOKUP(A832, [1]!Table9[#All], 31, FALSE)="--", "--",  VLOOKUP(A832, [1]!Table9[#All], 32, FALSE)))</f>
        <v>--</v>
      </c>
      <c r="R832" s="6" t="str">
        <f>IF(D832="No", "Not discussed on USFS. ", IF(VLOOKUP(A832, [1]!Table9[#All], 31, FALSE)="--", "--", VLOOKUP(A832, [1]!Table9[#All], 33, FALSE)))</f>
        <v>--</v>
      </c>
      <c r="S832" s="9" t="s">
        <v>2</v>
      </c>
      <c r="T832" s="8" t="s">
        <v>2</v>
      </c>
      <c r="U832" s="8" t="s">
        <v>2</v>
      </c>
      <c r="V832" s="7" t="s">
        <v>2</v>
      </c>
      <c r="W832" s="6" t="s">
        <v>2</v>
      </c>
      <c r="X832" s="6" t="s">
        <v>2</v>
      </c>
    </row>
    <row r="833" spans="1:24" ht="48" x14ac:dyDescent="0.2">
      <c r="A833" s="24" t="s">
        <v>1541</v>
      </c>
      <c r="B833" s="24" t="str">
        <f>VLOOKUP(A833, [1]!Table9[#All], 2, FALSE)</f>
        <v>Eriogonum grande var. grande</v>
      </c>
      <c r="C833" s="18" t="str">
        <f>VLOOKUP(A833, [1]!Table9[#All], 13, FALSE)</f>
        <v>gravel</v>
      </c>
      <c r="D833" s="17" t="str">
        <f>IF(ISNUMBER(SEARCH("1",VLOOKUP(A833, [1]!Table9[#All], 4, FALSE))), "Yes", "No")</f>
        <v>No</v>
      </c>
      <c r="E833" s="16" t="str">
        <f>VLOOKUP(A833, [1]!Table9[#All], 3, FALSE)</f>
        <v>Plant</v>
      </c>
      <c r="F833" s="15" t="str">
        <f>VLOOKUP(A833, [1]!Table9[#All], 26, FALSE)</f>
        <v>Formula</v>
      </c>
      <c r="G833" s="15" t="str">
        <f>IF(D833="No", "--",VLOOKUP(A833, [1]!Table9[#All], 25, FALSE))</f>
        <v>--</v>
      </c>
      <c r="H833" s="14" t="str">
        <f>IF(D833="No", "Not discussed on USFS. ", VLOOKUP(A833, [1]!Table9[#All], 24, FALSE))</f>
        <v xml:space="preserve">Not discussed on USFS. </v>
      </c>
      <c r="I833" s="14" t="str">
        <f>IF(NOT(ISBLANK(#REF!)),  "Pre-activity Survey Required", "")</f>
        <v>Pre-activity Survey Required</v>
      </c>
      <c r="J833" s="13" t="str">
        <f>IF(D833="No", "Not discussed on USFS. ", _xlfn.CONCAT(A833, " (", VLOOKUP(A833, [1]!Table9[#All], 11, FALSE), "; Habitat description: ", C833, ") - Within 1-mi of a CNDDB/SCE/USFS occurrence record (", VLOOKUP(A833, [1]!Table9[#All], 34, FALSE), "). " ))</f>
        <v xml:space="preserve">Not discussed on USFS. </v>
      </c>
      <c r="K833" s="10" t="str">
        <f>IF(D833="No", "-- ", VLOOKUP(A833, [1]!Table9[#All], 35, FALSE))</f>
        <v xml:space="preserve">-- </v>
      </c>
      <c r="L833" s="12" t="str">
        <f>IF(D833="No", "--", VLOOKUP(A833, [1]!Table9[#All], 28, FALSE))</f>
        <v>--</v>
      </c>
      <c r="M833" s="11" t="str">
        <f>IF(D833="No", "Not discussed on USFS. ", _xlfn.CONCAT(A833, " (", VLOOKUP(A833, [1]!Table9[#All], 11, FALSE), "; Habitat description: ", C833, ") - Within 1-mi of a CNDDB/SCE/USFS occurrence record (", VLOOKUP(A833, [1]!Table9[#All], 27, FALSE), "). " ))</f>
        <v xml:space="preserve">Not discussed on USFS. </v>
      </c>
      <c r="N833" s="10" t="str">
        <f>IF(D833="No", "-- ", VLOOKUP(A833, [1]!Table9[#All], 29, FALSE))</f>
        <v xml:space="preserve">-- </v>
      </c>
      <c r="O833" s="10" t="str">
        <f>IF(D833="No", "--", VLOOKUP(A833, [1]!Table9[#All], 30, FALSE))</f>
        <v>--</v>
      </c>
      <c r="P833" s="7" t="str">
        <f>IF(D833="No", "Not discussed on USFS. ", IF(VLOOKUP(A833, [1]!Table9[#All], 31, FALSE)="--", "--",  _xlfn.CONCAT(A833, " (", VLOOKUP(A833, [1]!Table9[#All], 11, FALSE), "; Habitat description: ", C833, ") - Within 1-mi of a CNDDB/SCE/USFS occurrence record (", VLOOKUP(A833, [1]!Table9[#All], 31, FALSE), "). " )))</f>
        <v xml:space="preserve">Not discussed on USFS. </v>
      </c>
      <c r="Q833" s="6" t="str">
        <f>IF(D833="No", "Not discussed on USFS. ", IF(VLOOKUP(A833, [1]!Table9[#All], 31, FALSE)="--", "--",  VLOOKUP(A833, [1]!Table9[#All], 32, FALSE)))</f>
        <v xml:space="preserve">Not discussed on USFS. </v>
      </c>
      <c r="R833" s="6" t="str">
        <f>IF(D833="No", "Not discussed on USFS. ", IF(VLOOKUP(A833, [1]!Table9[#All], 31, FALSE)="--", "--", VLOOKUP(A833, [1]!Table9[#All], 33, FALSE)))</f>
        <v xml:space="preserve">Not discussed on USFS. </v>
      </c>
      <c r="S833" s="9" t="s">
        <v>2</v>
      </c>
      <c r="T833" s="8" t="s">
        <v>2</v>
      </c>
      <c r="U833" s="8" t="s">
        <v>2</v>
      </c>
      <c r="V833" s="7" t="s">
        <v>2</v>
      </c>
      <c r="W833" s="6" t="s">
        <v>2</v>
      </c>
      <c r="X833" s="6" t="s">
        <v>2</v>
      </c>
    </row>
    <row r="834" spans="1:24" ht="48" x14ac:dyDescent="0.2">
      <c r="A834" s="20" t="s">
        <v>1540</v>
      </c>
      <c r="B834" s="20" t="str">
        <f>VLOOKUP(A834, [1]!Table9[#All], 2, FALSE)</f>
        <v>Dudleya virens ssp. insularis</v>
      </c>
      <c r="C834" s="18" t="str">
        <f>VLOOKUP(A834, [1]!Table9[#All], 13, FALSE)</f>
        <v xml:space="preserve">rocks and cliffs found on Catalina and San Nicolas islands </v>
      </c>
      <c r="D834" s="17" t="str">
        <f>IF(ISNUMBER(SEARCH("1",VLOOKUP(A834, [1]!Table9[#All], 4, FALSE))), "Yes", "No")</f>
        <v>No</v>
      </c>
      <c r="E834" s="16" t="str">
        <f>VLOOKUP(A834, [1]!Table9[#All], 3, FALSE)</f>
        <v>Plant</v>
      </c>
      <c r="F834" s="15" t="str">
        <f>VLOOKUP(A834, [1]!Table9[#All], 26, FALSE)</f>
        <v>Formula</v>
      </c>
      <c r="G834" s="15" t="str">
        <f>IF(D834="No", "--",VLOOKUP(A834, [1]!Table9[#All], 25, FALSE))</f>
        <v>--</v>
      </c>
      <c r="H834" s="14" t="str">
        <f>IF(D834="No", "Not discussed on USFS. ", VLOOKUP(A834, [1]!Table9[#All], 24, FALSE))</f>
        <v xml:space="preserve">Not discussed on USFS. </v>
      </c>
      <c r="I834" s="14" t="str">
        <f>IF(NOT(ISBLANK(#REF!)),  "Pre-activity Survey Required", "")</f>
        <v>Pre-activity Survey Required</v>
      </c>
      <c r="J834" s="13" t="str">
        <f>IF(D834="No", "Not discussed on USFS. ", _xlfn.CONCAT(A834, " (", VLOOKUP(A834, [1]!Table9[#All], 11, FALSE), "; Habitat description: ", C834, ") - Within 1-mi of a CNDDB/SCE/USFS occurrence record (", VLOOKUP(A834, [1]!Table9[#All], 34, FALSE), "). " ))</f>
        <v xml:space="preserve">Not discussed on USFS. </v>
      </c>
      <c r="K834" s="10" t="str">
        <f>IF(D834="No", "-- ", VLOOKUP(A834, [1]!Table9[#All], 35, FALSE))</f>
        <v xml:space="preserve">-- </v>
      </c>
      <c r="L834" s="12" t="str">
        <f>IF(D834="No", "--", VLOOKUP(A834, [1]!Table9[#All], 28, FALSE))</f>
        <v>--</v>
      </c>
      <c r="M834" s="11" t="str">
        <f>IF(D834="No", "Not discussed on USFS. ", _xlfn.CONCAT(A834, " (", VLOOKUP(A834, [1]!Table9[#All], 11, FALSE), "; Habitat description: ", C834, ") - Within 1-mi of a CNDDB/SCE/USFS occurrence record (", VLOOKUP(A834, [1]!Table9[#All], 27, FALSE), "). " ))</f>
        <v xml:space="preserve">Not discussed on USFS. </v>
      </c>
      <c r="N834" s="10" t="str">
        <f>IF(D834="No", "-- ", VLOOKUP(A834, [1]!Table9[#All], 29, FALSE))</f>
        <v xml:space="preserve">-- </v>
      </c>
      <c r="O834" s="10" t="str">
        <f>IF(D834="No", "--", VLOOKUP(A834, [1]!Table9[#All], 30, FALSE))</f>
        <v>--</v>
      </c>
      <c r="P834" s="7" t="str">
        <f>IF(D834="No", "Not discussed on USFS. ", IF(VLOOKUP(A834, [1]!Table9[#All], 31, FALSE)="--", "--",  _xlfn.CONCAT(A834, " (", VLOOKUP(A834, [1]!Table9[#All], 11, FALSE), "; Habitat description: ", C834, ") - Within 1-mi of a CNDDB/SCE/USFS occurrence record (", VLOOKUP(A834, [1]!Table9[#All], 31, FALSE), "). " )))</f>
        <v xml:space="preserve">Not discussed on USFS. </v>
      </c>
      <c r="Q834" s="6" t="str">
        <f>IF(D834="No", "Not discussed on USFS. ", IF(VLOOKUP(A834, [1]!Table9[#All], 31, FALSE)="--", "--",  VLOOKUP(A834, [1]!Table9[#All], 32, FALSE)))</f>
        <v xml:space="preserve">Not discussed on USFS. </v>
      </c>
      <c r="R834" s="6" t="str">
        <f>IF(D834="No", "Not discussed on USFS. ", IF(VLOOKUP(A834, [1]!Table9[#All], 31, FALSE)="--", "--", VLOOKUP(A834, [1]!Table9[#All], 33, FALSE)))</f>
        <v xml:space="preserve">Not discussed on USFS. </v>
      </c>
      <c r="S834" s="9" t="s">
        <v>2</v>
      </c>
      <c r="T834" s="8" t="s">
        <v>2</v>
      </c>
      <c r="U834" s="8" t="s">
        <v>2</v>
      </c>
      <c r="V834" s="7" t="s">
        <v>2</v>
      </c>
      <c r="W834" s="6" t="s">
        <v>2</v>
      </c>
      <c r="X834" s="6" t="s">
        <v>2</v>
      </c>
    </row>
    <row r="835" spans="1:24" ht="48" x14ac:dyDescent="0.2">
      <c r="A835" s="24" t="s">
        <v>1539</v>
      </c>
      <c r="B835" s="24" t="str">
        <f>VLOOKUP(A835, [1]!Table9[#All], 2, FALSE)</f>
        <v>Jepsonia malvifolia</v>
      </c>
      <c r="C835" s="18" t="str">
        <f>VLOOKUP(A835, [1]!Table9[#All], 13, FALSE)</f>
        <v>rocky outcrops, clay slopes</v>
      </c>
      <c r="D835" s="17" t="str">
        <f>IF(ISNUMBER(SEARCH("1",VLOOKUP(A835, [1]!Table9[#All], 4, FALSE))), "Yes", "No")</f>
        <v>No</v>
      </c>
      <c r="E835" s="16" t="str">
        <f>VLOOKUP(A835, [1]!Table9[#All], 3, FALSE)</f>
        <v>Plant</v>
      </c>
      <c r="F835" s="15" t="str">
        <f>VLOOKUP(A835, [1]!Table9[#All], 26, FALSE)</f>
        <v>Formula</v>
      </c>
      <c r="G835" s="15" t="str">
        <f>IF(D835="No", "--",VLOOKUP(A835, [1]!Table9[#All], 25, FALSE))</f>
        <v>--</v>
      </c>
      <c r="H835" s="14" t="str">
        <f>IF(D835="No", "Not discussed on USFS. ", VLOOKUP(A835, [1]!Table9[#All], 24, FALSE))</f>
        <v xml:space="preserve">Not discussed on USFS. </v>
      </c>
      <c r="I835" s="14" t="str">
        <f>IF(NOT(ISBLANK(#REF!)),  "Pre-activity Survey Required", "")</f>
        <v>Pre-activity Survey Required</v>
      </c>
      <c r="J835" s="13" t="str">
        <f>IF(D835="No", "Not discussed on USFS. ", _xlfn.CONCAT(A835, " (", VLOOKUP(A835, [1]!Table9[#All], 11, FALSE), "; Habitat description: ", C835, ") - Within 1-mi of a CNDDB/SCE/USFS occurrence record (", VLOOKUP(A835, [1]!Table9[#All], 34, FALSE), "). " ))</f>
        <v xml:space="preserve">Not discussed on USFS. </v>
      </c>
      <c r="K835" s="10" t="str">
        <f>IF(D835="No", "-- ", VLOOKUP(A835, [1]!Table9[#All], 35, FALSE))</f>
        <v xml:space="preserve">-- </v>
      </c>
      <c r="L835" s="12" t="str">
        <f>IF(D835="No", "--", VLOOKUP(A835, [1]!Table9[#All], 28, FALSE))</f>
        <v>--</v>
      </c>
      <c r="M835" s="11" t="str">
        <f>IF(D835="No", "Not discussed on USFS. ", _xlfn.CONCAT(A835, " (", VLOOKUP(A835, [1]!Table9[#All], 11, FALSE), "; Habitat description: ", C835, ") - Within 1-mi of a CNDDB/SCE/USFS occurrence record (", VLOOKUP(A835, [1]!Table9[#All], 27, FALSE), "). " ))</f>
        <v xml:space="preserve">Not discussed on USFS. </v>
      </c>
      <c r="N835" s="10" t="str">
        <f>IF(D835="No", "-- ", VLOOKUP(A835, [1]!Table9[#All], 29, FALSE))</f>
        <v xml:space="preserve">-- </v>
      </c>
      <c r="O835" s="10" t="str">
        <f>IF(D835="No", "--", VLOOKUP(A835, [1]!Table9[#All], 30, FALSE))</f>
        <v>--</v>
      </c>
      <c r="P835" s="7" t="str">
        <f>IF(D835="No", "Not discussed on USFS. ", IF(VLOOKUP(A835, [1]!Table9[#All], 31, FALSE)="--", "--",  _xlfn.CONCAT(A835, " (", VLOOKUP(A835, [1]!Table9[#All], 11, FALSE), "; Habitat description: ", C835, ") - Within 1-mi of a CNDDB/SCE/USFS occurrence record (", VLOOKUP(A835, [1]!Table9[#All], 31, FALSE), "). " )))</f>
        <v xml:space="preserve">Not discussed on USFS. </v>
      </c>
      <c r="Q835" s="6" t="str">
        <f>IF(D835="No", "Not discussed on USFS. ", IF(VLOOKUP(A835, [1]!Table9[#All], 31, FALSE)="--", "--",  VLOOKUP(A835, [1]!Table9[#All], 32, FALSE)))</f>
        <v xml:space="preserve">Not discussed on USFS. </v>
      </c>
      <c r="R835" s="6" t="str">
        <f>IF(D835="No", "Not discussed on USFS. ", IF(VLOOKUP(A835, [1]!Table9[#All], 31, FALSE)="--", "--", VLOOKUP(A835, [1]!Table9[#All], 33, FALSE)))</f>
        <v xml:space="preserve">Not discussed on USFS. </v>
      </c>
      <c r="S835" s="9" t="s">
        <v>2</v>
      </c>
      <c r="T835" s="8" t="s">
        <v>2</v>
      </c>
      <c r="U835" s="8" t="s">
        <v>2</v>
      </c>
      <c r="V835" s="7" t="s">
        <v>2</v>
      </c>
      <c r="W835" s="6" t="s">
        <v>2</v>
      </c>
      <c r="X835" s="6" t="s">
        <v>2</v>
      </c>
    </row>
    <row r="836" spans="1:24" ht="168" x14ac:dyDescent="0.2">
      <c r="A836" s="20" t="s">
        <v>1538</v>
      </c>
      <c r="B836" s="20" t="str">
        <f>VLOOKUP(A836, [1]!Table9[#All], 2, FALSE)</f>
        <v>Malacothrix squalida</v>
      </c>
      <c r="C836" s="18" t="str">
        <f>VLOOKUP(A836, [1]!Table9[#All], 13, FALSE)</f>
        <v>open areas between shrubs, on ridges only found on the channel islands</v>
      </c>
      <c r="D836" s="17" t="str">
        <f>IF(ISNUMBER(SEARCH("1",VLOOKUP(A836, [1]!Table9[#All], 4, FALSE))), "Yes", "No")</f>
        <v>Yes</v>
      </c>
      <c r="E836" s="16" t="str">
        <f>VLOOKUP(A836, [1]!Table9[#All], 3, FALSE)</f>
        <v>Plant</v>
      </c>
      <c r="F836" s="15" t="str">
        <f>VLOOKUP(A836, [1]!Table9[#All], 26, FALSE)</f>
        <v>Formula</v>
      </c>
      <c r="G836" s="15" t="str">
        <f>IF(D836="No", "--",VLOOKUP(A836, [1]!Table9[#All], 25, FALSE))</f>
        <v>Work area</v>
      </c>
      <c r="H836" s="14" t="str">
        <f>IF(D836="No", "Not discussed on USFS. ", VLOOKUP(A836, [1]!Table9[#All], 24, FALSE))</f>
        <v>--</v>
      </c>
      <c r="I836" s="14" t="str">
        <f>IF(NOT(ISBLANK(#REF!)),  "Pre-activity Survey Required", "")</f>
        <v>Pre-activity Survey Required</v>
      </c>
      <c r="J836" s="13" t="str">
        <f>IF(D836="No", "Not discussed on USFS. ", _xlfn.CONCAT(A836, " (", VLOOKUP(A836, [1]!Table9[#All], 11, FALSE), "; Habitat description: ", C836, ") - Within 1-mi of a CNDDB/SCE/USFS occurrence record (", VLOOKUP(A836, [1]!Table9[#All], 34, FALSE), "). " ))</f>
        <v xml:space="preserve">island malacothrix (FE; CRPR 1B.1, Blooming Period: Mar - Jun; Habitat description: open areas between shrubs, on ridges only found on the channel islands) - Within 1-mi of a CNDDB/SCE/USFS occurrence record (unsuitable habitat). </v>
      </c>
      <c r="K836" s="10" t="str">
        <f>IF(D836="No", "-- ", VLOOKUP(A836, [1]!Table9[#All], 35, FALSE))</f>
        <v xml:space="preserve">RPM Plant 1; 
Standard OMP BMPs. </v>
      </c>
      <c r="L836" s="12" t="str">
        <f>IF(D836="No", "--", VLOOKUP(A836, [1]!Table9[#All], 28, FALSE))</f>
        <v>IIB</v>
      </c>
      <c r="M836" s="11" t="str">
        <f>IF(D836="No", "Not discussed on USFS. ", _xlfn.CONCAT(A836, " (", VLOOKUP(A836, [1]!Table9[#All], 11, FALSE), "; Habitat description: ", C836, ") - Within 1-mi of a CNDDB/SCE/USFS occurrence record (", VLOOKUP(A836, [1]!Table9[#All], 27, FALSE), "). " ))</f>
        <v xml:space="preserve">island malacothrix (FE; CRPR 1B.1, Blooming Period: Mar - Jun; Habitat description: open areas between shrubs, on ridges only found on the channel islands) - Within 1-mi of a CNDDB/SCE/USFS occurrence record (habitat present). </v>
      </c>
      <c r="N836" s="10" t="str">
        <f>IF(D836="No", "-- ", VLOOKUP(A836, [1]!Table9[#All], 29, FALSE))</f>
        <v xml:space="preserve">RPM Plant-1-4; 
General Measures and Standard OMP BMPs. </v>
      </c>
      <c r="O836" s="10" t="str">
        <f>IF(D836="No", "--", VLOOKUP(A836, [1]!Table9[#All], 30, FALSE))</f>
        <v xml:space="preserve">Rare Plant Survey and Avoidance (island malacothrix): A qualified botanist will conduct a rare plant survey for island malacothrix within blooming season, verified by a reference population. All federally-listed plants within 100 feet of the work area will be flagged for avoidance. Coordination with Environmental Services Department will be required if full avoidance cannot be achieved. 
Schedule Limitation (island malacothrix): Schedule all work in the year rare plant surveys are conducted. Work can occur only after rare plant surveys occur. If work gets delayed for a subsequent year, contact Environmental Services Department. 
General Measures and Standard OMP BMPs. </v>
      </c>
      <c r="P836" s="7" t="str">
        <f>IF(D836="No", "Not discussed on USFS. ", IF(VLOOKUP(A836, [1]!Table9[#All], 31, FALSE)="--", "--",  _xlfn.CONCAT(A836, " (", VLOOKUP(A836, [1]!Table9[#All], 11, FALSE), "; Habitat description: ", C836, ") - Within 1-mi of a CNDDB/SCE/USFS occurrence record (", VLOOKUP(A836, [1]!Table9[#All], 31, FALSE), "). " )))</f>
        <v>--</v>
      </c>
      <c r="Q836" s="6" t="str">
        <f>IF(D836="No", "Not discussed on USFS. ", IF(VLOOKUP(A836, [1]!Table9[#All], 31, FALSE)="--", "--",  VLOOKUP(A836, [1]!Table9[#All], 32, FALSE)))</f>
        <v>--</v>
      </c>
      <c r="R836" s="6" t="str">
        <f>IF(D836="No", "Not discussed on USFS. ", IF(VLOOKUP(A836, [1]!Table9[#All], 31, FALSE)="--", "--", VLOOKUP(A836, [1]!Table9[#All], 33, FALSE)))</f>
        <v>--</v>
      </c>
      <c r="S836" s="9" t="s">
        <v>2</v>
      </c>
      <c r="T836" s="8" t="s">
        <v>2</v>
      </c>
      <c r="U836" s="8" t="s">
        <v>2</v>
      </c>
      <c r="V836" s="7" t="s">
        <v>2</v>
      </c>
      <c r="W836" s="6" t="s">
        <v>2</v>
      </c>
      <c r="X836" s="6" t="s">
        <v>2</v>
      </c>
    </row>
    <row r="837" spans="1:24" ht="80" x14ac:dyDescent="0.2">
      <c r="A837" s="20" t="s">
        <v>1537</v>
      </c>
      <c r="B837" s="20" t="str">
        <f>VLOOKUP(A837, [1]!Table9[#All], 2, FALSE)</f>
        <v>Lavatera assurgentiflora ssp. assurgentiflora</v>
      </c>
      <c r="C837" s="18" t="str">
        <f>VLOOKUP(A837, [1]!Table9[#All], 13, FALSE)</f>
        <v>coastal bluffs</v>
      </c>
      <c r="D837" s="17" t="str">
        <f>IF(ISNUMBER(SEARCH("1",VLOOKUP(A837, [1]!Table9[#All], 4, FALSE))), "Yes", "No")</f>
        <v>No</v>
      </c>
      <c r="E837" s="16" t="str">
        <f>VLOOKUP(A837, [1]!Table9[#All], 3, FALSE)</f>
        <v>Plant</v>
      </c>
      <c r="F837" s="15" t="str">
        <f>VLOOKUP(A837, [1]!Table9[#All], 26, FALSE)</f>
        <v>Formula</v>
      </c>
      <c r="G837" s="15" t="str">
        <f>IF(D837="No", "--",VLOOKUP(A837, [1]!Table9[#All], 25, FALSE))</f>
        <v>--</v>
      </c>
      <c r="H837" s="14" t="str">
        <f>IF(D837="No", "Not discussed on USFS. ", VLOOKUP(A837, [1]!Table9[#All], 24, FALSE))</f>
        <v xml:space="preserve">Not discussed on USFS. </v>
      </c>
      <c r="I837" s="14" t="str">
        <f>IF(NOT(ISBLANK(#REF!)),  "Pre-activity Survey Required", "")</f>
        <v>Pre-activity Survey Required</v>
      </c>
      <c r="J837" s="13" t="str">
        <f>IF(D837="No", "Not discussed on USFS. ", _xlfn.CONCAT(A837, " (", VLOOKUP(A837, [1]!Table9[#All], 11, FALSE), "; Habitat description: ", C837, ") - Within 1-mi of a CNDDB/SCE/USFS occurrence record (", VLOOKUP(A837, [1]!Table9[#All], 34, FALSE), "). " ))</f>
        <v xml:space="preserve">Not discussed on USFS. </v>
      </c>
      <c r="K837" s="10" t="str">
        <f>IF(D837="No", "-- ", VLOOKUP(A837, [1]!Table9[#All], 35, FALSE))</f>
        <v xml:space="preserve">-- </v>
      </c>
      <c r="L837" s="12" t="str">
        <f>IF(D837="No", "--", VLOOKUP(A837, [1]!Table9[#All], 28, FALSE))</f>
        <v>--</v>
      </c>
      <c r="M837" s="11" t="str">
        <f>IF(D837="No", "Not discussed on USFS. ", _xlfn.CONCAT(A837, " (", VLOOKUP(A837, [1]!Table9[#All], 11, FALSE), "; Habitat description: ", C837, ") - Within 1-mi of a CNDDB/SCE/USFS occurrence record (", VLOOKUP(A837, [1]!Table9[#All], 27, FALSE), "). " ))</f>
        <v xml:space="preserve">Not discussed on USFS. </v>
      </c>
      <c r="N837" s="10" t="str">
        <f>IF(D837="No", "-- ", VLOOKUP(A837, [1]!Table9[#All], 29, FALSE))</f>
        <v xml:space="preserve">-- </v>
      </c>
      <c r="O837" s="10" t="str">
        <f>IF(D837="No", "--", VLOOKUP(A837, [1]!Table9[#All], 30, FALSE))</f>
        <v>--</v>
      </c>
      <c r="P837" s="7" t="str">
        <f>IF(D837="No", "Not discussed on USFS. ", IF(VLOOKUP(A837, [1]!Table9[#All], 31, FALSE)="--", "--",  _xlfn.CONCAT(A837, " (", VLOOKUP(A837, [1]!Table9[#All], 11, FALSE), "; Habitat description: ", C837, ") - Within 1-mi of a CNDDB/SCE/USFS occurrence record (", VLOOKUP(A837, [1]!Table9[#All], 31, FALSE), "). " )))</f>
        <v xml:space="preserve">Not discussed on USFS. </v>
      </c>
      <c r="Q837" s="6" t="str">
        <f>IF(D837="No", "Not discussed on USFS. ", IF(VLOOKUP(A837, [1]!Table9[#All], 31, FALSE)="--", "--",  VLOOKUP(A837, [1]!Table9[#All], 32, FALSE)))</f>
        <v xml:space="preserve">Not discussed on USFS. </v>
      </c>
      <c r="R837" s="6" t="str">
        <f>IF(D837="No", "Not discussed on USFS. ", IF(VLOOKUP(A837, [1]!Table9[#All], 31, FALSE)="--", "--", VLOOKUP(A837, [1]!Table9[#All], 33, FALSE)))</f>
        <v xml:space="preserve">Not discussed on USFS. </v>
      </c>
      <c r="S837" s="9" t="s">
        <v>2</v>
      </c>
      <c r="T837" s="8" t="s">
        <v>2</v>
      </c>
      <c r="U837" s="8" t="s">
        <v>2</v>
      </c>
      <c r="V837" s="7" t="s">
        <v>2</v>
      </c>
      <c r="W837" s="6" t="s">
        <v>2</v>
      </c>
      <c r="X837" s="6" t="s">
        <v>2</v>
      </c>
    </row>
    <row r="838" spans="1:24" ht="48" x14ac:dyDescent="0.2">
      <c r="A838" s="24" t="s">
        <v>1536</v>
      </c>
      <c r="B838" s="24" t="str">
        <f>VLOOKUP(A838, [1]!Table9[#All], 2, FALSE)</f>
        <v>Quercus tomentella</v>
      </c>
      <c r="C838" s="18" t="str">
        <f>VLOOKUP(A838, [1]!Table9[#All], 13, FALSE)</f>
        <v>chaparral</v>
      </c>
      <c r="D838" s="17" t="str">
        <f>IF(ISNUMBER(SEARCH("1",VLOOKUP(A838, [1]!Table9[#All], 4, FALSE))), "Yes", "No")</f>
        <v>No</v>
      </c>
      <c r="E838" s="16" t="str">
        <f>VLOOKUP(A838, [1]!Table9[#All], 3, FALSE)</f>
        <v>Plant</v>
      </c>
      <c r="F838" s="15" t="str">
        <f>VLOOKUP(A838, [1]!Table9[#All], 26, FALSE)</f>
        <v>Formula</v>
      </c>
      <c r="G838" s="15" t="str">
        <f>IF(D838="No", "--",VLOOKUP(A838, [1]!Table9[#All], 25, FALSE))</f>
        <v>--</v>
      </c>
      <c r="H838" s="14" t="str">
        <f>IF(D838="No", "Not discussed on USFS. ", VLOOKUP(A838, [1]!Table9[#All], 24, FALSE))</f>
        <v xml:space="preserve">Not discussed on USFS. </v>
      </c>
      <c r="I838" s="14" t="str">
        <f>IF(NOT(ISBLANK(#REF!)),  "Pre-activity Survey Required", "")</f>
        <v>Pre-activity Survey Required</v>
      </c>
      <c r="J838" s="13" t="str">
        <f>IF(D838="No", "Not discussed on USFS. ", _xlfn.CONCAT(A838, " (", VLOOKUP(A838, [1]!Table9[#All], 11, FALSE), "; Habitat description: ", C838, ") - Within 1-mi of a CNDDB/SCE/USFS occurrence record (", VLOOKUP(A838, [1]!Table9[#All], 34, FALSE), "). " ))</f>
        <v xml:space="preserve">Not discussed on USFS. </v>
      </c>
      <c r="K838" s="10" t="str">
        <f>IF(D838="No", "-- ", VLOOKUP(A838, [1]!Table9[#All], 35, FALSE))</f>
        <v xml:space="preserve">-- </v>
      </c>
      <c r="L838" s="12" t="str">
        <f>IF(D838="No", "--", VLOOKUP(A838, [1]!Table9[#All], 28, FALSE))</f>
        <v>--</v>
      </c>
      <c r="M838" s="11" t="str">
        <f>IF(D838="No", "Not discussed on USFS. ", _xlfn.CONCAT(A838, " (", VLOOKUP(A838, [1]!Table9[#All], 11, FALSE), "; Habitat description: ", C838, ") - Within 1-mi of a CNDDB/SCE/USFS occurrence record (", VLOOKUP(A838, [1]!Table9[#All], 27, FALSE), "). " ))</f>
        <v xml:space="preserve">Not discussed on USFS. </v>
      </c>
      <c r="N838" s="10" t="str">
        <f>IF(D838="No", "-- ", VLOOKUP(A838, [1]!Table9[#All], 29, FALSE))</f>
        <v xml:space="preserve">-- </v>
      </c>
      <c r="O838" s="10" t="str">
        <f>IF(D838="No", "--", VLOOKUP(A838, [1]!Table9[#All], 30, FALSE))</f>
        <v>--</v>
      </c>
      <c r="P838" s="7" t="str">
        <f>IF(D838="No", "Not discussed on USFS. ", IF(VLOOKUP(A838, [1]!Table9[#All], 31, FALSE)="--", "--",  _xlfn.CONCAT(A838, " (", VLOOKUP(A838, [1]!Table9[#All], 11, FALSE), "; Habitat description: ", C838, ") - Within 1-mi of a CNDDB/SCE/USFS occurrence record (", VLOOKUP(A838, [1]!Table9[#All], 31, FALSE), "). " )))</f>
        <v xml:space="preserve">Not discussed on USFS. </v>
      </c>
      <c r="Q838" s="6" t="str">
        <f>IF(D838="No", "Not discussed on USFS. ", IF(VLOOKUP(A838, [1]!Table9[#All], 31, FALSE)="--", "--",  VLOOKUP(A838, [1]!Table9[#All], 32, FALSE)))</f>
        <v xml:space="preserve">Not discussed on USFS. </v>
      </c>
      <c r="R838" s="6" t="str">
        <f>IF(D838="No", "Not discussed on USFS. ", IF(VLOOKUP(A838, [1]!Table9[#All], 31, FALSE)="--", "--", VLOOKUP(A838, [1]!Table9[#All], 33, FALSE)))</f>
        <v xml:space="preserve">Not discussed on USFS. </v>
      </c>
      <c r="S838" s="9" t="s">
        <v>2</v>
      </c>
      <c r="T838" s="8" t="s">
        <v>2</v>
      </c>
      <c r="U838" s="8" t="s">
        <v>2</v>
      </c>
      <c r="V838" s="7" t="s">
        <v>2</v>
      </c>
      <c r="W838" s="6" t="s">
        <v>2</v>
      </c>
      <c r="X838" s="6" t="s">
        <v>2</v>
      </c>
    </row>
    <row r="839" spans="1:24" ht="48" x14ac:dyDescent="0.2">
      <c r="A839" s="24" t="s">
        <v>1535</v>
      </c>
      <c r="B839" s="24" t="str">
        <f>VLOOKUP(A839, [1]!Table9[#All], 2, FALSE)</f>
        <v>Eschscholzia ramosa</v>
      </c>
      <c r="C839" s="18" t="str">
        <f>VLOOKUP(A839, [1]!Table9[#All], 13, FALSE)</f>
        <v>shrubby slopes</v>
      </c>
      <c r="D839" s="17" t="str">
        <f>IF(ISNUMBER(SEARCH("1",VLOOKUP(A839, [1]!Table9[#All], 4, FALSE))), "Yes", "No")</f>
        <v>No</v>
      </c>
      <c r="E839" s="16" t="str">
        <f>VLOOKUP(A839, [1]!Table9[#All], 3, FALSE)</f>
        <v>Plant</v>
      </c>
      <c r="F839" s="15" t="str">
        <f>VLOOKUP(A839, [1]!Table9[#All], 26, FALSE)</f>
        <v>Formula</v>
      </c>
      <c r="G839" s="15" t="str">
        <f>IF(D839="No", "--",VLOOKUP(A839, [1]!Table9[#All], 25, FALSE))</f>
        <v>--</v>
      </c>
      <c r="H839" s="14" t="str">
        <f>IF(D839="No", "Not discussed on USFS. ", VLOOKUP(A839, [1]!Table9[#All], 24, FALSE))</f>
        <v xml:space="preserve">Not discussed on USFS. </v>
      </c>
      <c r="I839" s="14" t="str">
        <f>IF(NOT(ISBLANK(#REF!)),  "Pre-activity Survey Required", "")</f>
        <v>Pre-activity Survey Required</v>
      </c>
      <c r="J839" s="13" t="str">
        <f>IF(D839="No", "Not discussed on USFS. ", _xlfn.CONCAT(A839, " (", VLOOKUP(A839, [1]!Table9[#All], 11, FALSE), "; Habitat description: ", C839, ") - Within 1-mi of a CNDDB/SCE/USFS occurrence record (", VLOOKUP(A839, [1]!Table9[#All], 34, FALSE), "). " ))</f>
        <v xml:space="preserve">Not discussed on USFS. </v>
      </c>
      <c r="K839" s="10" t="str">
        <f>IF(D839="No", "-- ", VLOOKUP(A839, [1]!Table9[#All], 35, FALSE))</f>
        <v xml:space="preserve">-- </v>
      </c>
      <c r="L839" s="12" t="str">
        <f>IF(D839="No", "--", VLOOKUP(A839, [1]!Table9[#All], 28, FALSE))</f>
        <v>--</v>
      </c>
      <c r="M839" s="11" t="str">
        <f>IF(D839="No", "Not discussed on USFS. ", _xlfn.CONCAT(A839, " (", VLOOKUP(A839, [1]!Table9[#All], 11, FALSE), "; Habitat description: ", C839, ") - Within 1-mi of a CNDDB/SCE/USFS occurrence record (", VLOOKUP(A839, [1]!Table9[#All], 27, FALSE), "). " ))</f>
        <v xml:space="preserve">Not discussed on USFS. </v>
      </c>
      <c r="N839" s="10" t="str">
        <f>IF(D839="No", "-- ", VLOOKUP(A839, [1]!Table9[#All], 29, FALSE))</f>
        <v xml:space="preserve">-- </v>
      </c>
      <c r="O839" s="10" t="str">
        <f>IF(D839="No", "--", VLOOKUP(A839, [1]!Table9[#All], 30, FALSE))</f>
        <v>--</v>
      </c>
      <c r="P839" s="7" t="str">
        <f>IF(D839="No", "Not discussed on USFS. ", IF(VLOOKUP(A839, [1]!Table9[#All], 31, FALSE)="--", "--",  _xlfn.CONCAT(A839, " (", VLOOKUP(A839, [1]!Table9[#All], 11, FALSE), "; Habitat description: ", C839, ") - Within 1-mi of a CNDDB/SCE/USFS occurrence record (", VLOOKUP(A839, [1]!Table9[#All], 31, FALSE), "). " )))</f>
        <v xml:space="preserve">Not discussed on USFS. </v>
      </c>
      <c r="Q839" s="6" t="str">
        <f>IF(D839="No", "Not discussed on USFS. ", IF(VLOOKUP(A839, [1]!Table9[#All], 31, FALSE)="--", "--",  VLOOKUP(A839, [1]!Table9[#All], 32, FALSE)))</f>
        <v xml:space="preserve">Not discussed on USFS. </v>
      </c>
      <c r="R839" s="6" t="str">
        <f>IF(D839="No", "Not discussed on USFS. ", IF(VLOOKUP(A839, [1]!Table9[#All], 31, FALSE)="--", "--", VLOOKUP(A839, [1]!Table9[#All], 33, FALSE)))</f>
        <v xml:space="preserve">Not discussed on USFS. </v>
      </c>
      <c r="S839" s="9" t="s">
        <v>2</v>
      </c>
      <c r="T839" s="8" t="s">
        <v>2</v>
      </c>
      <c r="U839" s="8" t="s">
        <v>2</v>
      </c>
      <c r="V839" s="7" t="s">
        <v>2</v>
      </c>
      <c r="W839" s="6" t="s">
        <v>2</v>
      </c>
      <c r="X839" s="6" t="s">
        <v>2</v>
      </c>
    </row>
    <row r="840" spans="1:24" ht="48" x14ac:dyDescent="0.2">
      <c r="A840" s="24" t="s">
        <v>1534</v>
      </c>
      <c r="B840" s="24" t="str">
        <f>VLOOKUP(A840, [1]!Table9[#All], 2, FALSE)</f>
        <v>Rhamnus pirifolia</v>
      </c>
      <c r="C840" s="18" t="str">
        <f>VLOOKUP(A840, [1]!Table9[#All], 13, FALSE)</f>
        <v>oastal-sage scrub, chaparral at low elevation</v>
      </c>
      <c r="D840" s="17" t="str">
        <f>IF(ISNUMBER(SEARCH("1",VLOOKUP(A840, [1]!Table9[#All], 4, FALSE))), "Yes", "No")</f>
        <v>No</v>
      </c>
      <c r="E840" s="16" t="str">
        <f>VLOOKUP(A840, [1]!Table9[#All], 3, FALSE)</f>
        <v>Plant</v>
      </c>
      <c r="F840" s="15" t="str">
        <f>VLOOKUP(A840, [1]!Table9[#All], 26, FALSE)</f>
        <v>Formula</v>
      </c>
      <c r="G840" s="15" t="str">
        <f>IF(D840="No", "--",VLOOKUP(A840, [1]!Table9[#All], 25, FALSE))</f>
        <v>--</v>
      </c>
      <c r="H840" s="14" t="str">
        <f>IF(D840="No", "Not discussed on USFS. ", VLOOKUP(A840, [1]!Table9[#All], 24, FALSE))</f>
        <v xml:space="preserve">Not discussed on USFS. </v>
      </c>
      <c r="I840" s="14" t="str">
        <f>IF(NOT(ISBLANK(#REF!)),  "Pre-activity Survey Required", "")</f>
        <v>Pre-activity Survey Required</v>
      </c>
      <c r="J840" s="13" t="str">
        <f>IF(D840="No", "Not discussed on USFS. ", _xlfn.CONCAT(A840, " (", VLOOKUP(A840, [1]!Table9[#All], 11, FALSE), "; Habitat description: ", C840, ") - Within 1-mi of a CNDDB/SCE/USFS occurrence record (", VLOOKUP(A840, [1]!Table9[#All], 34, FALSE), "). " ))</f>
        <v xml:space="preserve">Not discussed on USFS. </v>
      </c>
      <c r="K840" s="10" t="str">
        <f>IF(D840="No", "-- ", VLOOKUP(A840, [1]!Table9[#All], 35, FALSE))</f>
        <v xml:space="preserve">-- </v>
      </c>
      <c r="L840" s="12" t="str">
        <f>IF(D840="No", "--", VLOOKUP(A840, [1]!Table9[#All], 28, FALSE))</f>
        <v>--</v>
      </c>
      <c r="M840" s="11" t="str">
        <f>IF(D840="No", "Not discussed on USFS. ", _xlfn.CONCAT(A840, " (", VLOOKUP(A840, [1]!Table9[#All], 11, FALSE), "; Habitat description: ", C840, ") - Within 1-mi of a CNDDB/SCE/USFS occurrence record (", VLOOKUP(A840, [1]!Table9[#All], 27, FALSE), "). " ))</f>
        <v xml:space="preserve">Not discussed on USFS. </v>
      </c>
      <c r="N840" s="10" t="str">
        <f>IF(D840="No", "-- ", VLOOKUP(A840, [1]!Table9[#All], 29, FALSE))</f>
        <v xml:space="preserve">-- </v>
      </c>
      <c r="O840" s="10" t="str">
        <f>IF(D840="No", "--", VLOOKUP(A840, [1]!Table9[#All], 30, FALSE))</f>
        <v>--</v>
      </c>
      <c r="P840" s="7" t="str">
        <f>IF(D840="No", "Not discussed on USFS. ", IF(VLOOKUP(A840, [1]!Table9[#All], 31, FALSE)="--", "--",  _xlfn.CONCAT(A840, " (", VLOOKUP(A840, [1]!Table9[#All], 11, FALSE), "; Habitat description: ", C840, ") - Within 1-mi of a CNDDB/SCE/USFS occurrence record (", VLOOKUP(A840, [1]!Table9[#All], 31, FALSE), "). " )))</f>
        <v xml:space="preserve">Not discussed on USFS. </v>
      </c>
      <c r="Q840" s="6" t="str">
        <f>IF(D840="No", "Not discussed on USFS. ", IF(VLOOKUP(A840, [1]!Table9[#All], 31, FALSE)="--", "--",  VLOOKUP(A840, [1]!Table9[#All], 32, FALSE)))</f>
        <v xml:space="preserve">Not discussed on USFS. </v>
      </c>
      <c r="R840" s="6" t="str">
        <f>IF(D840="No", "Not discussed on USFS. ", IF(VLOOKUP(A840, [1]!Table9[#All], 31, FALSE)="--", "--", VLOOKUP(A840, [1]!Table9[#All], 33, FALSE)))</f>
        <v xml:space="preserve">Not discussed on USFS. </v>
      </c>
      <c r="S840" s="9" t="s">
        <v>2</v>
      </c>
      <c r="T840" s="8" t="s">
        <v>2</v>
      </c>
      <c r="U840" s="8" t="s">
        <v>2</v>
      </c>
      <c r="V840" s="7" t="s">
        <v>2</v>
      </c>
      <c r="W840" s="6" t="s">
        <v>2</v>
      </c>
      <c r="X840" s="6" t="s">
        <v>2</v>
      </c>
    </row>
    <row r="841" spans="1:24" ht="168" x14ac:dyDescent="0.2">
      <c r="A841" s="20" t="s">
        <v>1533</v>
      </c>
      <c r="B841" s="20" t="str">
        <f>VLOOKUP(A841, [1]!Table9[#All], 2, FALSE)</f>
        <v>Crocanthemum greenei</v>
      </c>
      <c r="C841" s="18" t="str">
        <f>VLOOKUP(A841, [1]!Table9[#All], 13, FALSE)</f>
        <v>limited to channel islands - burn scars or dry, rocky slopes and ridges in chaparral, coniferous forest, oak woodland, coastal scrub, and grassy hillsides</v>
      </c>
      <c r="D841" s="17" t="str">
        <f>IF(ISNUMBER(SEARCH("1",VLOOKUP(A841, [1]!Table9[#All], 4, FALSE))), "Yes", "No")</f>
        <v>Yes</v>
      </c>
      <c r="E841" s="16" t="str">
        <f>VLOOKUP(A841, [1]!Table9[#All], 3, FALSE)</f>
        <v>Plant</v>
      </c>
      <c r="F841" s="15" t="str">
        <f>VLOOKUP(A841, [1]!Table9[#All], 26, FALSE)</f>
        <v>Formula</v>
      </c>
      <c r="G841" s="15" t="str">
        <f>IF(D841="No", "--",VLOOKUP(A841, [1]!Table9[#All], 25, FALSE))</f>
        <v>Work area</v>
      </c>
      <c r="H841" s="14" t="str">
        <f>IF(D841="No", "Not discussed on USFS. ", VLOOKUP(A841, [1]!Table9[#All], 24, FALSE))</f>
        <v>--</v>
      </c>
      <c r="I841" s="14" t="str">
        <f>IF(NOT(ISBLANK(#REF!)),  "Pre-activity Survey Required", "")</f>
        <v>Pre-activity Survey Required</v>
      </c>
      <c r="J841" s="13" t="str">
        <f>IF(D841="No", "Not discussed on USFS. ", _xlfn.CONCAT(A841, " (", VLOOKUP(A841, [1]!Table9[#All], 11, FALSE), "; Habitat description: ", C841, ") - Within 1-mi of a CNDDB/SCE/USFS occurrence record (", VLOOKUP(A841, [1]!Table9[#All], 34, FALSE), "). " ))</f>
        <v xml:space="preserve">island rush-rose (FT; CRPR 1B.2, Blooming Period: Apr - May; Habitat description: limited to channel islands - burn scars or dry, rocky slopes and ridges in chaparral, coniferous forest, oak woodland, coastal scrub, and grassy hillsides) - Within 1-mi of a CNDDB/SCE/USFS occurrence record (unsuitable habitat). </v>
      </c>
      <c r="K841" s="10" t="str">
        <f>IF(D841="No", "-- ", VLOOKUP(A841, [1]!Table9[#All], 35, FALSE))</f>
        <v xml:space="preserve">RPM Plant 1; 
Standard OMP BMPs. </v>
      </c>
      <c r="L841" s="12" t="str">
        <f>IF(D841="No", "--", VLOOKUP(A841, [1]!Table9[#All], 28, FALSE))</f>
        <v>IIB</v>
      </c>
      <c r="M841" s="11" t="str">
        <f>IF(D841="No", "Not discussed on USFS. ", _xlfn.CONCAT(A841, " (", VLOOKUP(A841, [1]!Table9[#All], 11, FALSE), "; Habitat description: ", C841, ") - Within 1-mi of a CNDDB/SCE/USFS occurrence record (", VLOOKUP(A841, [1]!Table9[#All], 27, FALSE), "). " ))</f>
        <v xml:space="preserve">island rush-rose (FT; CRPR 1B.2, Blooming Period: Apr - May; Habitat description: limited to channel islands - burn scars or dry, rocky slopes and ridges in chaparral, coniferous forest, oak woodland, coastal scrub, and grassy hillsides) - Within 1-mi of a CNDDB/SCE/USFS occurrence record (habitat present). </v>
      </c>
      <c r="N841" s="10" t="str">
        <f>IF(D841="No", "-- ", VLOOKUP(A841, [1]!Table9[#All], 29, FALSE))</f>
        <v xml:space="preserve">RPM Plant-1-4; 
General Measures and Standard OMP BMPs. </v>
      </c>
      <c r="O841" s="10" t="str">
        <f>IF(D841="No", "--", VLOOKUP(A841, [1]!Table9[#All], 30, FALSE))</f>
        <v xml:space="preserve">Rare Plant Survey and Avoidance (island rush-rose): A qualified botanist will conduct a rare plant survey for island rush-rose within blooming season, verified by a reference population. All federally-listed plants within 100 feet of the work area will be flagged for avoidance. Coordination with Environmental Services Department will be required if full avoidance cannot be achieved. 
Schedule Limitation (island rush-rose): Schedule all work in the year rare plant surveys are conducted. Work can occur only after rare plant surveys occur. If work gets delayed for a subsequent year, contact Environmental Services Department. 
General Measures and Standard OMP BMPs. </v>
      </c>
      <c r="P841" s="7" t="str">
        <f>IF(D841="No", "Not discussed on USFS. ", IF(VLOOKUP(A841, [1]!Table9[#All], 31, FALSE)="--", "--",  _xlfn.CONCAT(A841, " (", VLOOKUP(A841, [1]!Table9[#All], 11, FALSE), "; Habitat description: ", C841, ") - Within 1-mi of a CNDDB/SCE/USFS occurrence record (", VLOOKUP(A841, [1]!Table9[#All], 31, FALSE), "). " )))</f>
        <v>--</v>
      </c>
      <c r="Q841" s="6" t="str">
        <f>IF(D841="No", "Not discussed on USFS. ", IF(VLOOKUP(A841, [1]!Table9[#All], 31, FALSE)="--", "--",  VLOOKUP(A841, [1]!Table9[#All], 32, FALSE)))</f>
        <v>--</v>
      </c>
      <c r="R841" s="6" t="str">
        <f>IF(D841="No", "Not discussed on USFS. ", IF(VLOOKUP(A841, [1]!Table9[#All], 31, FALSE)="--", "--", VLOOKUP(A841, [1]!Table9[#All], 33, FALSE)))</f>
        <v>--</v>
      </c>
      <c r="S841" s="9" t="s">
        <v>2</v>
      </c>
      <c r="T841" s="8" t="s">
        <v>2</v>
      </c>
      <c r="U841" s="8" t="s">
        <v>2</v>
      </c>
      <c r="V841" s="7" t="s">
        <v>2</v>
      </c>
      <c r="W841" s="6" t="s">
        <v>2</v>
      </c>
      <c r="X841" s="6" t="s">
        <v>2</v>
      </c>
    </row>
    <row r="842" spans="1:24" ht="80" x14ac:dyDescent="0.2">
      <c r="A842" s="24" t="s">
        <v>1532</v>
      </c>
      <c r="B842" s="24" t="str">
        <f>VLOOKUP(A842, [1]!Table9[#All], 2, FALSE)</f>
        <v>Quercus pacifica</v>
      </c>
      <c r="C842" s="18" t="str">
        <f>VLOOKUP(A842, [1]!Table9[#All], 13, FALSE)</f>
        <v>slopes, ridges, canyons, chaparral, coastal scrub, oak woodland, pine forest</v>
      </c>
      <c r="D842" s="17" t="str">
        <f>IF(ISNUMBER(SEARCH("1",VLOOKUP(A842, [1]!Table9[#All], 4, FALSE))), "Yes", "No")</f>
        <v>No</v>
      </c>
      <c r="E842" s="16" t="str">
        <f>VLOOKUP(A842, [1]!Table9[#All], 3, FALSE)</f>
        <v>Plant</v>
      </c>
      <c r="F842" s="15" t="str">
        <f>VLOOKUP(A842, [1]!Table9[#All], 26, FALSE)</f>
        <v>Formula</v>
      </c>
      <c r="G842" s="15" t="str">
        <f>IF(D842="No", "--",VLOOKUP(A842, [1]!Table9[#All], 25, FALSE))</f>
        <v>--</v>
      </c>
      <c r="H842" s="14" t="str">
        <f>IF(D842="No", "Not discussed on USFS. ", VLOOKUP(A842, [1]!Table9[#All], 24, FALSE))</f>
        <v xml:space="preserve">Not discussed on USFS. </v>
      </c>
      <c r="I842" s="14" t="str">
        <f>IF(NOT(ISBLANK(#REF!)),  "Pre-activity Survey Required", "")</f>
        <v>Pre-activity Survey Required</v>
      </c>
      <c r="J842" s="13" t="str">
        <f>IF(D842="No", "Not discussed on USFS. ", _xlfn.CONCAT(A842, " (", VLOOKUP(A842, [1]!Table9[#All], 11, FALSE), "; Habitat description: ", C842, ") - Within 1-mi of a CNDDB/SCE/USFS occurrence record (", VLOOKUP(A842, [1]!Table9[#All], 34, FALSE), "). " ))</f>
        <v xml:space="preserve">Not discussed on USFS. </v>
      </c>
      <c r="K842" s="10" t="str">
        <f>IF(D842="No", "-- ", VLOOKUP(A842, [1]!Table9[#All], 35, FALSE))</f>
        <v xml:space="preserve">-- </v>
      </c>
      <c r="L842" s="12" t="str">
        <f>IF(D842="No", "--", VLOOKUP(A842, [1]!Table9[#All], 28, FALSE))</f>
        <v>--</v>
      </c>
      <c r="M842" s="11" t="str">
        <f>IF(D842="No", "Not discussed on USFS. ", _xlfn.CONCAT(A842, " (", VLOOKUP(A842, [1]!Table9[#All], 11, FALSE), "; Habitat description: ", C842, ") - Within 1-mi of a CNDDB/SCE/USFS occurrence record (", VLOOKUP(A842, [1]!Table9[#All], 27, FALSE), "). " ))</f>
        <v xml:space="preserve">Not discussed on USFS. </v>
      </c>
      <c r="N842" s="10" t="str">
        <f>IF(D842="No", "-- ", VLOOKUP(A842, [1]!Table9[#All], 29, FALSE))</f>
        <v xml:space="preserve">-- </v>
      </c>
      <c r="O842" s="10" t="str">
        <f>IF(D842="No", "--", VLOOKUP(A842, [1]!Table9[#All], 30, FALSE))</f>
        <v>--</v>
      </c>
      <c r="P842" s="7" t="str">
        <f>IF(D842="No", "Not discussed on USFS. ", IF(VLOOKUP(A842, [1]!Table9[#All], 31, FALSE)="--", "--",  _xlfn.CONCAT(A842, " (", VLOOKUP(A842, [1]!Table9[#All], 11, FALSE), "; Habitat description: ", C842, ") - Within 1-mi of a CNDDB/SCE/USFS occurrence record (", VLOOKUP(A842, [1]!Table9[#All], 31, FALSE), "). " )))</f>
        <v xml:space="preserve">Not discussed on USFS. </v>
      </c>
      <c r="Q842" s="6" t="str">
        <f>IF(D842="No", "Not discussed on USFS. ", IF(VLOOKUP(A842, [1]!Table9[#All], 31, FALSE)="--", "--",  VLOOKUP(A842, [1]!Table9[#All], 32, FALSE)))</f>
        <v xml:space="preserve">Not discussed on USFS. </v>
      </c>
      <c r="R842" s="6" t="str">
        <f>IF(D842="No", "Not discussed on USFS. ", IF(VLOOKUP(A842, [1]!Table9[#All], 31, FALSE)="--", "--", VLOOKUP(A842, [1]!Table9[#All], 33, FALSE)))</f>
        <v xml:space="preserve">Not discussed on USFS. </v>
      </c>
      <c r="S842" s="9" t="s">
        <v>2</v>
      </c>
      <c r="T842" s="8" t="s">
        <v>2</v>
      </c>
      <c r="U842" s="8" t="s">
        <v>2</v>
      </c>
      <c r="V842" s="7" t="s">
        <v>2</v>
      </c>
      <c r="W842" s="6" t="s">
        <v>2</v>
      </c>
      <c r="X842" s="6" t="s">
        <v>2</v>
      </c>
    </row>
    <row r="843" spans="1:24" ht="144" x14ac:dyDescent="0.2">
      <c r="A843" s="20" t="s">
        <v>1531</v>
      </c>
      <c r="B843" s="20" t="str">
        <f>VLOOKUP(A843, [1]!Table9[#All], 2, FALSE)</f>
        <v>Hypogymnia schizidiata</v>
      </c>
      <c r="C843" s="18" t="str">
        <f>VLOOKUP(A843, [1]!Table9[#All], 13, FALSE)</f>
        <v>woodlands, forests, coastal scrub; on bark and wood of both hardwoods and conifers, including juniperus, pachycormus, quercus, pinus, and simmondsia</v>
      </c>
      <c r="D843" s="17" t="str">
        <f>IF(ISNUMBER(SEARCH("1",VLOOKUP(A843, [1]!Table9[#All], 4, FALSE))), "Yes", "No")</f>
        <v>No</v>
      </c>
      <c r="E843" s="16" t="str">
        <f>VLOOKUP(A843, [1]!Table9[#All], 3, FALSE)</f>
        <v>Plant</v>
      </c>
      <c r="F843" s="15" t="str">
        <f>VLOOKUP(A843, [1]!Table9[#All], 26, FALSE)</f>
        <v>Formula</v>
      </c>
      <c r="G843" s="15" t="str">
        <f>IF(D843="No", "--",VLOOKUP(A843, [1]!Table9[#All], 25, FALSE))</f>
        <v>--</v>
      </c>
      <c r="H843" s="14" t="str">
        <f>IF(D843="No", "Not discussed on USFS. ", VLOOKUP(A843, [1]!Table9[#All], 24, FALSE))</f>
        <v xml:space="preserve">Not discussed on USFS. </v>
      </c>
      <c r="I843" s="14" t="str">
        <f>IF(NOT(ISBLANK(#REF!)),  "Pre-activity Survey Required", "")</f>
        <v>Pre-activity Survey Required</v>
      </c>
      <c r="J843" s="13" t="str">
        <f>IF(D843="No", "Not discussed on USFS. ", _xlfn.CONCAT(A843, " (", VLOOKUP(A843, [1]!Table9[#All], 11, FALSE), "; Habitat description: ", C843, ") - Within 1-mi of a CNDDB/SCE/USFS occurrence record (", VLOOKUP(A843, [1]!Table9[#All], 34, FALSE), "). " ))</f>
        <v xml:space="preserve">Not discussed on USFS. </v>
      </c>
      <c r="K843" s="10" t="str">
        <f>IF(D843="No", "-- ", VLOOKUP(A843, [1]!Table9[#All], 35, FALSE))</f>
        <v xml:space="preserve">-- </v>
      </c>
      <c r="L843" s="12" t="str">
        <f>IF(D843="No", "--", VLOOKUP(A843, [1]!Table9[#All], 28, FALSE))</f>
        <v>--</v>
      </c>
      <c r="M843" s="11" t="str">
        <f>IF(D843="No", "Not discussed on USFS. ", _xlfn.CONCAT(A843, " (", VLOOKUP(A843, [1]!Table9[#All], 11, FALSE), "; Habitat description: ", C843, ") - Within 1-mi of a CNDDB/SCE/USFS occurrence record (", VLOOKUP(A843, [1]!Table9[#All], 27, FALSE), "). " ))</f>
        <v xml:space="preserve">Not discussed on USFS. </v>
      </c>
      <c r="N843" s="10" t="str">
        <f>IF(D843="No", "-- ", VLOOKUP(A843, [1]!Table9[#All], 29, FALSE))</f>
        <v xml:space="preserve">-- </v>
      </c>
      <c r="O843" s="10" t="str">
        <f>IF(D843="No", "--", VLOOKUP(A843, [1]!Table9[#All], 30, FALSE))</f>
        <v>--</v>
      </c>
      <c r="P843" s="7" t="str">
        <f>IF(D843="No", "Not discussed on USFS. ", IF(VLOOKUP(A843, [1]!Table9[#All], 31, FALSE)="--", "--",  _xlfn.CONCAT(A843, " (", VLOOKUP(A843, [1]!Table9[#All], 11, FALSE), "; Habitat description: ", C843, ") - Within 1-mi of a CNDDB/SCE/USFS occurrence record (", VLOOKUP(A843, [1]!Table9[#All], 31, FALSE), "). " )))</f>
        <v xml:space="preserve">Not discussed on USFS. </v>
      </c>
      <c r="Q843" s="6" t="str">
        <f>IF(D843="No", "Not discussed on USFS. ", IF(VLOOKUP(A843, [1]!Table9[#All], 31, FALSE)="--", "--",  VLOOKUP(A843, [1]!Table9[#All], 32, FALSE)))</f>
        <v xml:space="preserve">Not discussed on USFS. </v>
      </c>
      <c r="R843" s="6" t="str">
        <f>IF(D843="No", "Not discussed on USFS. ", IF(VLOOKUP(A843, [1]!Table9[#All], 31, FALSE)="--", "--", VLOOKUP(A843, [1]!Table9[#All], 33, FALSE)))</f>
        <v xml:space="preserve">Not discussed on USFS. </v>
      </c>
      <c r="S843" s="9" t="s">
        <v>2</v>
      </c>
      <c r="T843" s="8" t="s">
        <v>2</v>
      </c>
      <c r="U843" s="8" t="s">
        <v>2</v>
      </c>
      <c r="V843" s="7" t="s">
        <v>2</v>
      </c>
      <c r="W843" s="6" t="s">
        <v>2</v>
      </c>
      <c r="X843" s="6" t="s">
        <v>2</v>
      </c>
    </row>
    <row r="844" spans="1:24" ht="48" x14ac:dyDescent="0.2">
      <c r="A844" s="20" t="s">
        <v>1530</v>
      </c>
      <c r="B844" s="20" t="str">
        <f>VLOOKUP(A844, [1]!Table9[#All], 2, FALSE)</f>
        <v>Erysimum insulare</v>
      </c>
      <c r="C844" s="18" t="str">
        <f>VLOOKUP(A844, [1]!Table9[#All], 13, FALSE)</f>
        <v>coastal dunes</v>
      </c>
      <c r="D844" s="17" t="str">
        <f>IF(ISNUMBER(SEARCH("1",VLOOKUP(A844, [1]!Table9[#All], 4, FALSE))), "Yes", "No")</f>
        <v>No</v>
      </c>
      <c r="E844" s="16" t="str">
        <f>VLOOKUP(A844, [1]!Table9[#All], 3, FALSE)</f>
        <v>Plant</v>
      </c>
      <c r="F844" s="15" t="str">
        <f>VLOOKUP(A844, [1]!Table9[#All], 26, FALSE)</f>
        <v>Formula</v>
      </c>
      <c r="G844" s="15" t="str">
        <f>IF(D844="No", "--",VLOOKUP(A844, [1]!Table9[#All], 25, FALSE))</f>
        <v>--</v>
      </c>
      <c r="H844" s="14" t="str">
        <f>IF(D844="No", "Not discussed on USFS. ", VLOOKUP(A844, [1]!Table9[#All], 24, FALSE))</f>
        <v xml:space="preserve">Not discussed on USFS. </v>
      </c>
      <c r="I844" s="14" t="str">
        <f>IF(NOT(ISBLANK(#REF!)),  "Pre-activity Survey Required", "")</f>
        <v>Pre-activity Survey Required</v>
      </c>
      <c r="J844" s="13" t="str">
        <f>IF(D844="No", "Not discussed on USFS. ", _xlfn.CONCAT(A844, " (", VLOOKUP(A844, [1]!Table9[#All], 11, FALSE), "; Habitat description: ", C844, ") - Within 1-mi of a CNDDB/SCE/USFS occurrence record (", VLOOKUP(A844, [1]!Table9[#All], 34, FALSE), "). " ))</f>
        <v xml:space="preserve">Not discussed on USFS. </v>
      </c>
      <c r="K844" s="10" t="str">
        <f>IF(D844="No", "-- ", VLOOKUP(A844, [1]!Table9[#All], 35, FALSE))</f>
        <v xml:space="preserve">-- </v>
      </c>
      <c r="L844" s="12" t="str">
        <f>IF(D844="No", "--", VLOOKUP(A844, [1]!Table9[#All], 28, FALSE))</f>
        <v>--</v>
      </c>
      <c r="M844" s="11" t="str">
        <f>IF(D844="No", "Not discussed on USFS. ", _xlfn.CONCAT(A844, " (", VLOOKUP(A844, [1]!Table9[#All], 11, FALSE), "; Habitat description: ", C844, ") - Within 1-mi of a CNDDB/SCE/USFS occurrence record (", VLOOKUP(A844, [1]!Table9[#All], 27, FALSE), "). " ))</f>
        <v xml:space="preserve">Not discussed on USFS. </v>
      </c>
      <c r="N844" s="10" t="str">
        <f>IF(D844="No", "-- ", VLOOKUP(A844, [1]!Table9[#All], 29, FALSE))</f>
        <v xml:space="preserve">-- </v>
      </c>
      <c r="O844" s="10" t="str">
        <f>IF(D844="No", "--", VLOOKUP(A844, [1]!Table9[#All], 30, FALSE))</f>
        <v>--</v>
      </c>
      <c r="P844" s="7" t="str">
        <f>IF(D844="No", "Not discussed on USFS. ", IF(VLOOKUP(A844, [1]!Table9[#All], 31, FALSE)="--", "--",  _xlfn.CONCAT(A844, " (", VLOOKUP(A844, [1]!Table9[#All], 11, FALSE), "; Habitat description: ", C844, ") - Within 1-mi of a CNDDB/SCE/USFS occurrence record (", VLOOKUP(A844, [1]!Table9[#All], 31, FALSE), "). " )))</f>
        <v xml:space="preserve">Not discussed on USFS. </v>
      </c>
      <c r="Q844" s="6" t="str">
        <f>IF(D844="No", "Not discussed on USFS. ", IF(VLOOKUP(A844, [1]!Table9[#All], 31, FALSE)="--", "--",  VLOOKUP(A844, [1]!Table9[#All], 32, FALSE)))</f>
        <v xml:space="preserve">Not discussed on USFS. </v>
      </c>
      <c r="R844" s="6" t="str">
        <f>IF(D844="No", "Not discussed on USFS. ", IF(VLOOKUP(A844, [1]!Table9[#All], 31, FALSE)="--", "--", VLOOKUP(A844, [1]!Table9[#All], 33, FALSE)))</f>
        <v xml:space="preserve">Not discussed on USFS. </v>
      </c>
      <c r="S844" s="9" t="s">
        <v>2</v>
      </c>
      <c r="T844" s="8" t="s">
        <v>2</v>
      </c>
      <c r="U844" s="8" t="s">
        <v>2</v>
      </c>
      <c r="V844" s="7" t="s">
        <v>2</v>
      </c>
      <c r="W844" s="6" t="s">
        <v>2</v>
      </c>
      <c r="X844" s="6" t="s">
        <v>2</v>
      </c>
    </row>
    <row r="845" spans="1:24" ht="48" x14ac:dyDescent="0.2">
      <c r="A845" s="20" t="s">
        <v>1529</v>
      </c>
      <c r="B845" s="20" t="str">
        <f>VLOOKUP(A845, [1]!Table9[#All], 2, FALSE)</f>
        <v>Castilleja hololeuca</v>
      </c>
      <c r="C845" s="18" t="str">
        <f>VLOOKUP(A845, [1]!Table9[#All], 13, FALSE)</f>
        <v>coastal scrub only found on the channel islands</v>
      </c>
      <c r="D845" s="17" t="str">
        <f>IF(ISNUMBER(SEARCH("1",VLOOKUP(A845, [1]!Table9[#All], 4, FALSE))), "Yes", "No")</f>
        <v>No</v>
      </c>
      <c r="E845" s="16" t="str">
        <f>VLOOKUP(A845, [1]!Table9[#All], 3, FALSE)</f>
        <v>Plant</v>
      </c>
      <c r="F845" s="15" t="str">
        <f>VLOOKUP(A845, [1]!Table9[#All], 26, FALSE)</f>
        <v>Formula</v>
      </c>
      <c r="G845" s="15" t="str">
        <f>IF(D845="No", "--",VLOOKUP(A845, [1]!Table9[#All], 25, FALSE))</f>
        <v>--</v>
      </c>
      <c r="H845" s="14" t="str">
        <f>IF(D845="No", "Not discussed on USFS. ", VLOOKUP(A845, [1]!Table9[#All], 24, FALSE))</f>
        <v xml:space="preserve">Not discussed on USFS. </v>
      </c>
      <c r="I845" s="14" t="str">
        <f>IF(NOT(ISBLANK(#REF!)),  "Pre-activity Survey Required", "")</f>
        <v>Pre-activity Survey Required</v>
      </c>
      <c r="J845" s="13" t="str">
        <f>IF(D845="No", "Not discussed on USFS. ", _xlfn.CONCAT(A845, " (", VLOOKUP(A845, [1]!Table9[#All], 11, FALSE), "; Habitat description: ", C845, ") - Within 1-mi of a CNDDB/SCE/USFS occurrence record (", VLOOKUP(A845, [1]!Table9[#All], 34, FALSE), "). " ))</f>
        <v xml:space="preserve">Not discussed on USFS. </v>
      </c>
      <c r="K845" s="10" t="str">
        <f>IF(D845="No", "-- ", VLOOKUP(A845, [1]!Table9[#All], 35, FALSE))</f>
        <v xml:space="preserve">-- </v>
      </c>
      <c r="L845" s="12" t="str">
        <f>IF(D845="No", "--", VLOOKUP(A845, [1]!Table9[#All], 28, FALSE))</f>
        <v>--</v>
      </c>
      <c r="M845" s="11" t="str">
        <f>IF(D845="No", "Not discussed on USFS. ", _xlfn.CONCAT(A845, " (", VLOOKUP(A845, [1]!Table9[#All], 11, FALSE), "; Habitat description: ", C845, ") - Within 1-mi of a CNDDB/SCE/USFS occurrence record (", VLOOKUP(A845, [1]!Table9[#All], 27, FALSE), "). " ))</f>
        <v xml:space="preserve">Not discussed on USFS. </v>
      </c>
      <c r="N845" s="10" t="str">
        <f>IF(D845="No", "-- ", VLOOKUP(A845, [1]!Table9[#All], 29, FALSE))</f>
        <v xml:space="preserve">-- </v>
      </c>
      <c r="O845" s="10" t="str">
        <f>IF(D845="No", "--", VLOOKUP(A845, [1]!Table9[#All], 30, FALSE))</f>
        <v>--</v>
      </c>
      <c r="P845" s="7" t="str">
        <f>IF(D845="No", "Not discussed on USFS. ", IF(VLOOKUP(A845, [1]!Table9[#All], 31, FALSE)="--", "--",  _xlfn.CONCAT(A845, " (", VLOOKUP(A845, [1]!Table9[#All], 11, FALSE), "; Habitat description: ", C845, ") - Within 1-mi of a CNDDB/SCE/USFS occurrence record (", VLOOKUP(A845, [1]!Table9[#All], 31, FALSE), "). " )))</f>
        <v xml:space="preserve">Not discussed on USFS. </v>
      </c>
      <c r="Q845" s="6" t="str">
        <f>IF(D845="No", "Not discussed on USFS. ", IF(VLOOKUP(A845, [1]!Table9[#All], 31, FALSE)="--", "--",  VLOOKUP(A845, [1]!Table9[#All], 32, FALSE)))</f>
        <v xml:space="preserve">Not discussed on USFS. </v>
      </c>
      <c r="R845" s="6" t="str">
        <f>IF(D845="No", "Not discussed on USFS. ", IF(VLOOKUP(A845, [1]!Table9[#All], 31, FALSE)="--", "--", VLOOKUP(A845, [1]!Table9[#All], 33, FALSE)))</f>
        <v xml:space="preserve">Not discussed on USFS. </v>
      </c>
      <c r="S845" s="9" t="s">
        <v>2</v>
      </c>
      <c r="T845" s="8" t="s">
        <v>2</v>
      </c>
      <c r="U845" s="8" t="s">
        <v>2</v>
      </c>
      <c r="V845" s="7" t="s">
        <v>2</v>
      </c>
      <c r="W845" s="6" t="s">
        <v>2</v>
      </c>
      <c r="X845" s="6" t="s">
        <v>2</v>
      </c>
    </row>
    <row r="846" spans="1:24" ht="64" x14ac:dyDescent="0.2">
      <c r="A846" s="20" t="s">
        <v>1528</v>
      </c>
      <c r="B846" s="20" t="str">
        <f>VLOOKUP(A846, [1]!Table9[#All], 2, FALSE)</f>
        <v>Agave utahensis var. eborispina</v>
      </c>
      <c r="C846" s="18" t="str">
        <f>VLOOKUP(A846, [1]!Table9[#All], 13, FALSE)</f>
        <v>desert hillsides and canyons</v>
      </c>
      <c r="D846" s="17" t="str">
        <f>IF(ISNUMBER(SEARCH("1",VLOOKUP(A846, [1]!Table9[#All], 4, FALSE))), "Yes", "No")</f>
        <v>No</v>
      </c>
      <c r="E846" s="16" t="str">
        <f>VLOOKUP(A846, [1]!Table9[#All], 3, FALSE)</f>
        <v>Plant</v>
      </c>
      <c r="F846" s="15" t="str">
        <f>VLOOKUP(A846, [1]!Table9[#All], 26, FALSE)</f>
        <v>Formula</v>
      </c>
      <c r="G846" s="15" t="str">
        <f>IF(D846="No", "--",VLOOKUP(A846, [1]!Table9[#All], 25, FALSE))</f>
        <v>--</v>
      </c>
      <c r="H846" s="14" t="str">
        <f>IF(D846="No", "Not discussed on USFS. ", VLOOKUP(A846, [1]!Table9[#All], 24, FALSE))</f>
        <v xml:space="preserve">Not discussed on USFS. </v>
      </c>
      <c r="I846" s="14" t="str">
        <f>IF(NOT(ISBLANK(#REF!)),  "Pre-activity Survey Required", "")</f>
        <v>Pre-activity Survey Required</v>
      </c>
      <c r="J846" s="13" t="str">
        <f>IF(D846="No", "Not discussed on USFS. ", _xlfn.CONCAT(A846, " (", VLOOKUP(A846, [1]!Table9[#All], 11, FALSE), "; Habitat description: ", C846, ") - Within 1-mi of a CNDDB/SCE/USFS occurrence record (", VLOOKUP(A846, [1]!Table9[#All], 34, FALSE), "). " ))</f>
        <v xml:space="preserve">Not discussed on USFS. </v>
      </c>
      <c r="K846" s="10" t="str">
        <f>IF(D846="No", "-- ", VLOOKUP(A846, [1]!Table9[#All], 35, FALSE))</f>
        <v xml:space="preserve">-- </v>
      </c>
      <c r="L846" s="12" t="str">
        <f>IF(D846="No", "--", VLOOKUP(A846, [1]!Table9[#All], 28, FALSE))</f>
        <v>--</v>
      </c>
      <c r="M846" s="11" t="str">
        <f>IF(D846="No", "Not discussed on USFS. ", _xlfn.CONCAT(A846, " (", VLOOKUP(A846, [1]!Table9[#All], 11, FALSE), "; Habitat description: ", C846, ") - Within 1-mi of a CNDDB/SCE/USFS occurrence record (", VLOOKUP(A846, [1]!Table9[#All], 27, FALSE), "). " ))</f>
        <v xml:space="preserve">Not discussed on USFS. </v>
      </c>
      <c r="N846" s="10" t="str">
        <f>IF(D846="No", "-- ", VLOOKUP(A846, [1]!Table9[#All], 29, FALSE))</f>
        <v xml:space="preserve">-- </v>
      </c>
      <c r="O846" s="10" t="str">
        <f>IF(D846="No", "--", VLOOKUP(A846, [1]!Table9[#All], 30, FALSE))</f>
        <v>--</v>
      </c>
      <c r="P846" s="7" t="str">
        <f>IF(D846="No", "Not discussed on USFS. ", IF(VLOOKUP(A846, [1]!Table9[#All], 31, FALSE)="--", "--",  _xlfn.CONCAT(A846, " (", VLOOKUP(A846, [1]!Table9[#All], 11, FALSE), "; Habitat description: ", C846, ") - Within 1-mi of a CNDDB/SCE/USFS occurrence record (", VLOOKUP(A846, [1]!Table9[#All], 31, FALSE), "). " )))</f>
        <v xml:space="preserve">Not discussed on USFS. </v>
      </c>
      <c r="Q846" s="6" t="str">
        <f>IF(D846="No", "Not discussed on USFS. ", IF(VLOOKUP(A846, [1]!Table9[#All], 31, FALSE)="--", "--",  VLOOKUP(A846, [1]!Table9[#All], 32, FALSE)))</f>
        <v xml:space="preserve">Not discussed on USFS. </v>
      </c>
      <c r="R846" s="6" t="str">
        <f>IF(D846="No", "Not discussed on USFS. ", IF(VLOOKUP(A846, [1]!Table9[#All], 31, FALSE)="--", "--", VLOOKUP(A846, [1]!Table9[#All], 33, FALSE)))</f>
        <v xml:space="preserve">Not discussed on USFS. </v>
      </c>
      <c r="S846" s="9" t="s">
        <v>2</v>
      </c>
      <c r="T846" s="8" t="s">
        <v>2</v>
      </c>
      <c r="U846" s="8" t="s">
        <v>2</v>
      </c>
      <c r="V846" s="7" t="s">
        <v>2</v>
      </c>
      <c r="W846" s="6" t="s">
        <v>2</v>
      </c>
      <c r="X846" s="6" t="s">
        <v>2</v>
      </c>
    </row>
    <row r="847" spans="1:24" ht="48" x14ac:dyDescent="0.2">
      <c r="A847" s="20" t="s">
        <v>1527</v>
      </c>
      <c r="B847" s="20" t="str">
        <f>VLOOKUP(A847, [1]!Table9[#All], 2, FALSE)</f>
        <v>Wislizenia refracta ssp. refracta</v>
      </c>
      <c r="C847" s="18" t="str">
        <f>VLOOKUP(A847, [1]!Table9[#All], 13, FALSE)</f>
        <v>sandy washes, roadsides, alkaline flats</v>
      </c>
      <c r="D847" s="17" t="str">
        <f>IF(ISNUMBER(SEARCH("1",VLOOKUP(A847, [1]!Table9[#All], 4, FALSE))), "Yes", "No")</f>
        <v>No</v>
      </c>
      <c r="E847" s="16" t="str">
        <f>VLOOKUP(A847, [1]!Table9[#All], 3, FALSE)</f>
        <v>Plant</v>
      </c>
      <c r="F847" s="15" t="str">
        <f>VLOOKUP(A847, [1]!Table9[#All], 26, FALSE)</f>
        <v>Formula</v>
      </c>
      <c r="G847" s="15" t="str">
        <f>IF(D847="No", "--",VLOOKUP(A847, [1]!Table9[#All], 25, FALSE))</f>
        <v>--</v>
      </c>
      <c r="H847" s="14" t="str">
        <f>IF(D847="No", "Not discussed on USFS. ", VLOOKUP(A847, [1]!Table9[#All], 24, FALSE))</f>
        <v xml:space="preserve">Not discussed on USFS. </v>
      </c>
      <c r="I847" s="14" t="str">
        <f>IF(NOT(ISBLANK(#REF!)),  "Pre-activity Survey Required", "")</f>
        <v>Pre-activity Survey Required</v>
      </c>
      <c r="J847" s="13" t="str">
        <f>IF(D847="No", "Not discussed on USFS. ", _xlfn.CONCAT(A847, " (", VLOOKUP(A847, [1]!Table9[#All], 11, FALSE), "; Habitat description: ", C847, ") - Within 1-mi of a CNDDB/SCE/USFS occurrence record (", VLOOKUP(A847, [1]!Table9[#All], 34, FALSE), "). " ))</f>
        <v xml:space="preserve">Not discussed on USFS. </v>
      </c>
      <c r="K847" s="10" t="str">
        <f>IF(D847="No", "-- ", VLOOKUP(A847, [1]!Table9[#All], 35, FALSE))</f>
        <v xml:space="preserve">-- </v>
      </c>
      <c r="L847" s="12" t="str">
        <f>IF(D847="No", "--", VLOOKUP(A847, [1]!Table9[#All], 28, FALSE))</f>
        <v>--</v>
      </c>
      <c r="M847" s="11" t="str">
        <f>IF(D847="No", "Not discussed on USFS. ", _xlfn.CONCAT(A847, " (", VLOOKUP(A847, [1]!Table9[#All], 11, FALSE), "; Habitat description: ", C847, ") - Within 1-mi of a CNDDB/SCE/USFS occurrence record (", VLOOKUP(A847, [1]!Table9[#All], 27, FALSE), "). " ))</f>
        <v xml:space="preserve">Not discussed on USFS. </v>
      </c>
      <c r="N847" s="10" t="str">
        <f>IF(D847="No", "-- ", VLOOKUP(A847, [1]!Table9[#All], 29, FALSE))</f>
        <v xml:space="preserve">-- </v>
      </c>
      <c r="O847" s="10" t="str">
        <f>IF(D847="No", "--", VLOOKUP(A847, [1]!Table9[#All], 30, FALSE))</f>
        <v>--</v>
      </c>
      <c r="P847" s="7" t="str">
        <f>IF(D847="No", "Not discussed on USFS. ", IF(VLOOKUP(A847, [1]!Table9[#All], 31, FALSE)="--", "--",  _xlfn.CONCAT(A847, " (", VLOOKUP(A847, [1]!Table9[#All], 11, FALSE), "; Habitat description: ", C847, ") - Within 1-mi of a CNDDB/SCE/USFS occurrence record (", VLOOKUP(A847, [1]!Table9[#All], 31, FALSE), "). " )))</f>
        <v xml:space="preserve">Not discussed on USFS. </v>
      </c>
      <c r="Q847" s="6" t="str">
        <f>IF(D847="No", "Not discussed on USFS. ", IF(VLOOKUP(A847, [1]!Table9[#All], 31, FALSE)="--", "--",  VLOOKUP(A847, [1]!Table9[#All], 32, FALSE)))</f>
        <v xml:space="preserve">Not discussed on USFS. </v>
      </c>
      <c r="R847" s="6" t="str">
        <f>IF(D847="No", "Not discussed on USFS. ", IF(VLOOKUP(A847, [1]!Table9[#All], 31, FALSE)="--", "--", VLOOKUP(A847, [1]!Table9[#All], 33, FALSE)))</f>
        <v xml:space="preserve">Not discussed on USFS. </v>
      </c>
      <c r="S847" s="9" t="s">
        <v>2</v>
      </c>
      <c r="T847" s="8" t="s">
        <v>2</v>
      </c>
      <c r="U847" s="8" t="s">
        <v>2</v>
      </c>
      <c r="V847" s="7" t="s">
        <v>2</v>
      </c>
      <c r="W847" s="6" t="s">
        <v>2</v>
      </c>
      <c r="X847" s="6" t="s">
        <v>2</v>
      </c>
    </row>
    <row r="848" spans="1:24" ht="156" x14ac:dyDescent="0.2">
      <c r="A848" s="20" t="s">
        <v>1526</v>
      </c>
      <c r="B848" s="20" t="str">
        <f>VLOOKUP(A848, [1]!Table9[#All], 2, FALSE)</f>
        <v>Eriogonum luteolum var. saltuarium</v>
      </c>
      <c r="C848" s="18" t="str">
        <f>VLOOKUP(A848, [1]!Table9[#All], 13, FALSE)</f>
        <v>granitic sand</v>
      </c>
      <c r="D848" s="17" t="str">
        <f>IF(ISNUMBER(SEARCH("1",VLOOKUP(A848, [1]!Table9[#All], 4, FALSE))), "Yes", "No")</f>
        <v>Yes</v>
      </c>
      <c r="E848" s="16" t="str">
        <f>VLOOKUP(A848, [1]!Table9[#All], 3, FALSE)</f>
        <v>Plant</v>
      </c>
      <c r="F848" s="15" t="str">
        <f>VLOOKUP(A848, [1]!Table9[#All], 26, FALSE)</f>
        <v>Formula</v>
      </c>
      <c r="G848" s="15" t="str">
        <f>IF(D848="No", "--",VLOOKUP(A848, [1]!Table9[#All], 25, FALSE))</f>
        <v>Work area</v>
      </c>
      <c r="H848" s="14" t="str">
        <f>IF(D848="No", "Not discussed on USFS. ", VLOOKUP(A848, [1]!Table9[#All], 24, FALSE))</f>
        <v>--</v>
      </c>
      <c r="I848" s="14" t="str">
        <f>IF(NOT(ISBLANK(#REF!)),  "Pre-activity Survey Required", "")</f>
        <v>Pre-activity Survey Required</v>
      </c>
      <c r="J848" s="13" t="str">
        <f>IF(D848="No", "Not discussed on USFS. ", _xlfn.CONCAT(A848, " (", VLOOKUP(A848, [1]!Table9[#All], 11, FALSE), "; Habitat description: ", C848, ") - Within 1-mi of a CNDDB/SCE/USFS occurrence record (", VLOOKUP(A848, [1]!Table9[#All], 34, FALSE), "). " ))</f>
        <v xml:space="preserve">Jack's wild buckwheat (FSS; CRPR 1B.2, Blooming Period: Jul - Sep; Habitat description: granitic sand) - Within 1-mi of a CNDDB/SCE/USFS occurrence record (unsuitable habitat). </v>
      </c>
      <c r="K848" s="10" t="str">
        <f>IF(D848="No", "-- ", VLOOKUP(A848, [1]!Table9[#All], 35, FALSE))</f>
        <v>Standard OMP BMPs.</v>
      </c>
      <c r="L848" s="12" t="str">
        <f>IF(D848="No", "--", VLOOKUP(A848, [1]!Table9[#All], 28, FALSE))</f>
        <v>IIB</v>
      </c>
      <c r="M848" s="11" t="str">
        <f>IF(D848="No", "Not discussed on USFS. ", _xlfn.CONCAT(A848, " (", VLOOKUP(A848, [1]!Table9[#All], 11, FALSE), "; Habitat description: ", C848, ") - Within 1-mi of a CNDDB/SCE/USFS occurrence record (", VLOOKUP(A848, [1]!Table9[#All], 27, FALSE), "). " ))</f>
        <v xml:space="preserve">Jack's wild buckwheat (FSS; CRPR 1B.2, Blooming Period: Jul - Sep; Habitat description: granitic sand) - Within 1-mi of a CNDDB/SCE/USFS occurrence record (habitat present). </v>
      </c>
      <c r="N848" s="10" t="str">
        <f>IF(D848="No", "-- ", VLOOKUP(A848, [1]!Table9[#All], 29, FALSE))</f>
        <v xml:space="preserve">BE BMP Plant-1(a)(c-d); 
General Measures and Standard OMP BMPs. </v>
      </c>
      <c r="O848" s="10" t="str">
        <f>IF(D848="No", "--", VLOOKUP(A848, [1]!Table9[#All], 30, FALSE))</f>
        <v xml:space="preserve">Pre-Activity Survey (Jack's wild buckwheat): A biological survey is required. 
FSS Plant Avoidance (Jack's wild buckwheat): If Jack's wild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48" s="7" t="str">
        <f>IF(D848="No", "Not discussed on USFS. ", IF(VLOOKUP(A848, [1]!Table9[#All], 31, FALSE)="--", "--",  _xlfn.CONCAT(A848, " (", VLOOKUP(A848, [1]!Table9[#All], 11, FALSE), "; Habitat description: ", C848, ") - Within 1-mi of a CNDDB/SCE/USFS occurrence record (", VLOOKUP(A848, [1]!Table9[#All], 31, FALSE), "). " )))</f>
        <v>--</v>
      </c>
      <c r="Q848" s="6" t="str">
        <f>IF(D848="No", "Not discussed on USFS. ", IF(VLOOKUP(A848, [1]!Table9[#All], 31, FALSE)="--", "--",  VLOOKUP(A848, [1]!Table9[#All], 32, FALSE)))</f>
        <v>--</v>
      </c>
      <c r="R848" s="6" t="str">
        <f>IF(D848="No", "Not discussed on USFS. ", IF(VLOOKUP(A848, [1]!Table9[#All], 31, FALSE)="--", "--", VLOOKUP(A848, [1]!Table9[#All], 33, FALSE)))</f>
        <v>--</v>
      </c>
      <c r="S848" s="9" t="s">
        <v>2</v>
      </c>
      <c r="T848" s="8" t="s">
        <v>2</v>
      </c>
      <c r="U848" s="8" t="s">
        <v>2</v>
      </c>
      <c r="V848" s="7" t="s">
        <v>2</v>
      </c>
      <c r="W848" s="6" t="s">
        <v>2</v>
      </c>
      <c r="X848" s="6" t="s">
        <v>2</v>
      </c>
    </row>
    <row r="849" spans="1:24" ht="156" x14ac:dyDescent="0.2">
      <c r="A849" s="20" t="s">
        <v>1525</v>
      </c>
      <c r="B849" s="20" t="str">
        <f>VLOOKUP(A849, [1]!Table9[#All], 2, FALSE)</f>
        <v>Astragalus douglasii var. perstrictus</v>
      </c>
      <c r="C849" s="18" t="str">
        <f>VLOOKUP(A849, [1]!Table9[#All], 13, FALSE)</f>
        <v>rocky areas in open oak woodland</v>
      </c>
      <c r="D849" s="17" t="str">
        <f>IF(ISNUMBER(SEARCH("1",VLOOKUP(A849, [1]!Table9[#All], 4, FALSE))), "Yes", "No")</f>
        <v>Yes</v>
      </c>
      <c r="E849" s="16" t="str">
        <f>VLOOKUP(A849, [1]!Table9[#All], 3, FALSE)</f>
        <v>Plant</v>
      </c>
      <c r="F849" s="15" t="str">
        <f>VLOOKUP(A849, [1]!Table9[#All], 26, FALSE)</f>
        <v>Formula</v>
      </c>
      <c r="G849" s="15" t="str">
        <f>IF(D849="No", "--",VLOOKUP(A849, [1]!Table9[#All], 25, FALSE))</f>
        <v>Work area</v>
      </c>
      <c r="H849" s="14" t="str">
        <f>IF(D849="No", "Not discussed on USFS. ", VLOOKUP(A849, [1]!Table9[#All], 24, FALSE))</f>
        <v>--</v>
      </c>
      <c r="I849" s="14" t="str">
        <f>IF(NOT(ISBLANK(#REF!)),  "Pre-activity Survey Required", "")</f>
        <v>Pre-activity Survey Required</v>
      </c>
      <c r="J849" s="13" t="str">
        <f>IF(D849="No", "Not discussed on USFS. ", _xlfn.CONCAT(A849, " (", VLOOKUP(A849, [1]!Table9[#All], 11, FALSE), "; Habitat description: ", C849, ") - Within 1-mi of a CNDDB/SCE/USFS occurrence record (", VLOOKUP(A849, [1]!Table9[#All], 34, FALSE), "). " ))</f>
        <v xml:space="preserve">Jacumba milk-vetch (FSS; BLM:S; CRPR 1B.2, Blooming Period: Apr - Jun; Habitat description: rocky areas in open oak woodland) - Within 1-mi of a CNDDB/SCE/USFS occurrence record (unsuitable habitat). </v>
      </c>
      <c r="K849" s="10" t="str">
        <f>IF(D849="No", "-- ", VLOOKUP(A849, [1]!Table9[#All], 35, FALSE))</f>
        <v>Standard OMP BMPs.</v>
      </c>
      <c r="L849" s="12" t="str">
        <f>IF(D849="No", "--", VLOOKUP(A849, [1]!Table9[#All], 28, FALSE))</f>
        <v>IIB</v>
      </c>
      <c r="M849" s="11" t="str">
        <f>IF(D849="No", "Not discussed on USFS. ", _xlfn.CONCAT(A849, " (", VLOOKUP(A849, [1]!Table9[#All], 11, FALSE), "; Habitat description: ", C849, ") - Within 1-mi of a CNDDB/SCE/USFS occurrence record (", VLOOKUP(A849, [1]!Table9[#All], 27, FALSE), "). " ))</f>
        <v xml:space="preserve">Jacumba milk-vetch (FSS; BLM:S; CRPR 1B.2, Blooming Period: Apr - Jun; Habitat description: rocky areas in open oak woodland) - Within 1-mi of a CNDDB/SCE/USFS occurrence record (habitat present). </v>
      </c>
      <c r="N849" s="10" t="str">
        <f>IF(D849="No", "-- ", VLOOKUP(A849, [1]!Table9[#All], 29, FALSE))</f>
        <v xml:space="preserve">BE BMP Plant-1(a)(c-d); 
General Measures and Standard OMP BMPs. </v>
      </c>
      <c r="O849" s="10" t="str">
        <f>IF(D849="No", "--", VLOOKUP(A849, [1]!Table9[#All], 30, FALSE))</f>
        <v xml:space="preserve">Pre-Activity Survey (Jacumba milk-vetch): A biological survey is required. 
FSS Plant Avoidance (Jacumba milk-vetch): If Jacumba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49" s="7" t="str">
        <f>IF(D849="No", "Not discussed on USFS. ", IF(VLOOKUP(A849, [1]!Table9[#All], 31, FALSE)="--", "--",  _xlfn.CONCAT(A849, " (", VLOOKUP(A849, [1]!Table9[#All], 11, FALSE), "; Habitat description: ", C849, ") - Within 1-mi of a CNDDB/SCE/USFS occurrence record (", VLOOKUP(A849, [1]!Table9[#All], 31, FALSE), "). " )))</f>
        <v>--</v>
      </c>
      <c r="Q849" s="6" t="str">
        <f>IF(D849="No", "Not discussed on USFS. ", IF(VLOOKUP(A849, [1]!Table9[#All], 31, FALSE)="--", "--",  VLOOKUP(A849, [1]!Table9[#All], 32, FALSE)))</f>
        <v>--</v>
      </c>
      <c r="R849" s="6" t="str">
        <f>IF(D849="No", "Not discussed on USFS. ", IF(VLOOKUP(A849, [1]!Table9[#All], 31, FALSE)="--", "--", VLOOKUP(A849, [1]!Table9[#All], 33, FALSE)))</f>
        <v>--</v>
      </c>
      <c r="S849" s="9" t="s">
        <v>2</v>
      </c>
      <c r="T849" s="8" t="s">
        <v>2</v>
      </c>
      <c r="U849" s="8" t="s">
        <v>2</v>
      </c>
      <c r="V849" s="7" t="s">
        <v>2</v>
      </c>
      <c r="W849" s="6" t="s">
        <v>2</v>
      </c>
      <c r="X849" s="6" t="s">
        <v>2</v>
      </c>
    </row>
    <row r="850" spans="1:24" ht="64" x14ac:dyDescent="0.2">
      <c r="A850" s="20" t="s">
        <v>1524</v>
      </c>
      <c r="B850" s="20" t="str">
        <f>VLOOKUP(A850, [1]!Table9[#All], 2, FALSE)</f>
        <v>linanthus maculatus ssp. emaculatus</v>
      </c>
      <c r="C850" s="18" t="str">
        <f>VLOOKUP(A850, [1]!Table9[#All], 13, FALSE)</f>
        <v>dune margins, washes, flats</v>
      </c>
      <c r="D850" s="17" t="str">
        <f>IF(ISNUMBER(SEARCH("1",VLOOKUP(A850, [1]!Table9[#All], 4, FALSE))), "Yes", "No")</f>
        <v>No</v>
      </c>
      <c r="E850" s="16" t="str">
        <f>VLOOKUP(A850, [1]!Table9[#All], 3, FALSE)</f>
        <v>Plant</v>
      </c>
      <c r="F850" s="15" t="str">
        <f>VLOOKUP(A850, [1]!Table9[#All], 26, FALSE)</f>
        <v>Formula</v>
      </c>
      <c r="G850" s="15" t="str">
        <f>IF(D850="No", "--",VLOOKUP(A850, [1]!Table9[#All], 25, FALSE))</f>
        <v>--</v>
      </c>
      <c r="H850" s="14" t="str">
        <f>IF(D850="No", "Not discussed on USFS. ", VLOOKUP(A850, [1]!Table9[#All], 24, FALSE))</f>
        <v xml:space="preserve">Not discussed on USFS. </v>
      </c>
      <c r="I850" s="14" t="str">
        <f>IF(NOT(ISBLANK(#REF!)),  "Pre-activity Survey Required", "")</f>
        <v>Pre-activity Survey Required</v>
      </c>
      <c r="J850" s="13" t="str">
        <f>IF(D850="No", "Not discussed on USFS. ", _xlfn.CONCAT(A850, " (", VLOOKUP(A850, [1]!Table9[#All], 11, FALSE), "; Habitat description: ", C850, ") - Within 1-mi of a CNDDB/SCE/USFS occurrence record (", VLOOKUP(A850, [1]!Table9[#All], 34, FALSE), "). " ))</f>
        <v xml:space="preserve">Not discussed on USFS. </v>
      </c>
      <c r="K850" s="10" t="str">
        <f>IF(D850="No", "-- ", VLOOKUP(A850, [1]!Table9[#All], 35, FALSE))</f>
        <v xml:space="preserve">-- </v>
      </c>
      <c r="L850" s="12" t="str">
        <f>IF(D850="No", "--", VLOOKUP(A850, [1]!Table9[#All], 28, FALSE))</f>
        <v>--</v>
      </c>
      <c r="M850" s="11" t="str">
        <f>IF(D850="No", "Not discussed on USFS. ", _xlfn.CONCAT(A850, " (", VLOOKUP(A850, [1]!Table9[#All], 11, FALSE), "; Habitat description: ", C850, ") - Within 1-mi of a CNDDB/SCE/USFS occurrence record (", VLOOKUP(A850, [1]!Table9[#All], 27, FALSE), "). " ))</f>
        <v xml:space="preserve">Not discussed on USFS. </v>
      </c>
      <c r="N850" s="10" t="str">
        <f>IF(D850="No", "-- ", VLOOKUP(A850, [1]!Table9[#All], 29, FALSE))</f>
        <v xml:space="preserve">-- </v>
      </c>
      <c r="O850" s="10" t="str">
        <f>IF(D850="No", "--", VLOOKUP(A850, [1]!Table9[#All], 30, FALSE))</f>
        <v>--</v>
      </c>
      <c r="P850" s="7" t="str">
        <f>IF(D850="No", "Not discussed on USFS. ", IF(VLOOKUP(A850, [1]!Table9[#All], 31, FALSE)="--", "--",  _xlfn.CONCAT(A850, " (", VLOOKUP(A850, [1]!Table9[#All], 11, FALSE), "; Habitat description: ", C850, ") - Within 1-mi of a CNDDB/SCE/USFS occurrence record (", VLOOKUP(A850, [1]!Table9[#All], 31, FALSE), "). " )))</f>
        <v xml:space="preserve">Not discussed on USFS. </v>
      </c>
      <c r="Q850" s="6" t="str">
        <f>IF(D850="No", "Not discussed on USFS. ", IF(VLOOKUP(A850, [1]!Table9[#All], 31, FALSE)="--", "--",  VLOOKUP(A850, [1]!Table9[#All], 32, FALSE)))</f>
        <v xml:space="preserve">Not discussed on USFS. </v>
      </c>
      <c r="R850" s="6" t="str">
        <f>IF(D850="No", "Not discussed on USFS. ", IF(VLOOKUP(A850, [1]!Table9[#All], 31, FALSE)="--", "--", VLOOKUP(A850, [1]!Table9[#All], 33, FALSE)))</f>
        <v xml:space="preserve">Not discussed on USFS. </v>
      </c>
      <c r="S850" s="9" t="s">
        <v>2</v>
      </c>
      <c r="T850" s="8" t="s">
        <v>2</v>
      </c>
      <c r="U850" s="8" t="s">
        <v>2</v>
      </c>
      <c r="V850" s="7" t="s">
        <v>2</v>
      </c>
      <c r="W850" s="6" t="s">
        <v>2</v>
      </c>
      <c r="X850" s="6" t="s">
        <v>2</v>
      </c>
    </row>
    <row r="851" spans="1:24" ht="192" x14ac:dyDescent="0.2">
      <c r="A851" s="20" t="s">
        <v>1523</v>
      </c>
      <c r="B851" s="20" t="str">
        <f>VLOOKUP(A851, [1]!Table9[#All], 2, FALSE)</f>
        <v>Perognathus longimembris internationalis</v>
      </c>
      <c r="C851" s="18" t="str">
        <f>VLOOKUP(A851, [1]!Table9[#All], 13, FALSE)</f>
        <v>desert willow or mesquite or acacia scrub washes, creosote scrub, native grasslands, disturbed grassland within alluvial fans and saltbush scrub flat to gentle slopes with sparse to moderately dense vegetative cover</v>
      </c>
      <c r="D851" s="17" t="str">
        <f>IF(ISNUMBER(SEARCH("1",VLOOKUP(A851, [1]!Table9[#All], 4, FALSE))), "Yes", "No")</f>
        <v>No</v>
      </c>
      <c r="E851" s="16" t="str">
        <f>VLOOKUP(A851, [1]!Table9[#All], 3, FALSE)</f>
        <v>Mammal</v>
      </c>
      <c r="F851" s="15" t="str">
        <f>VLOOKUP(A851, [1]!Table9[#All], 26, FALSE)</f>
        <v>Formula</v>
      </c>
      <c r="G851" s="15" t="str">
        <f>IF(D851="No", "--",VLOOKUP(A851, [1]!Table9[#All], 25, FALSE))</f>
        <v>--</v>
      </c>
      <c r="H851" s="14" t="str">
        <f>IF(D851="No", "Not discussed on USFS. ", VLOOKUP(A851, [1]!Table9[#All], 24, FALSE))</f>
        <v xml:space="preserve">Not discussed on USFS. </v>
      </c>
      <c r="I851" s="14" t="str">
        <f>IF(NOT(ISBLANK(#REF!)),  "Pre-activity Survey Required", "")</f>
        <v>Pre-activity Survey Required</v>
      </c>
      <c r="J851" s="13" t="str">
        <f>IF(D851="No", "Not discussed on USFS. ", _xlfn.CONCAT(A851, " (", VLOOKUP(A851, [1]!Table9[#All], 11, FALSE), "; Habitat description: ", C851, ") - Within 1-mi of a CNDDB/SCE/USFS occurrence record (", VLOOKUP(A851, [1]!Table9[#All], 34, FALSE), "). " ))</f>
        <v xml:space="preserve">Not discussed on USFS. </v>
      </c>
      <c r="K851" s="10" t="str">
        <f>IF(D851="No", "-- ", VLOOKUP(A851, [1]!Table9[#All], 35, FALSE))</f>
        <v xml:space="preserve">-- </v>
      </c>
      <c r="L851" s="12" t="str">
        <f>IF(D851="No", "--", VLOOKUP(A851, [1]!Table9[#All], 28, FALSE))</f>
        <v>--</v>
      </c>
      <c r="M851" s="11" t="str">
        <f>IF(D851="No", "Not discussed on USFS. ", _xlfn.CONCAT(A851, " (", VLOOKUP(A851, [1]!Table9[#All], 11, FALSE), "; Habitat description: ", C851, ") - Within 1-mi of a CNDDB/SCE/USFS occurrence record (", VLOOKUP(A851, [1]!Table9[#All], 27, FALSE), "). " ))</f>
        <v xml:space="preserve">Not discussed on USFS. </v>
      </c>
      <c r="N851" s="10" t="str">
        <f>IF(D851="No", "-- ", VLOOKUP(A851, [1]!Table9[#All], 29, FALSE))</f>
        <v xml:space="preserve">-- </v>
      </c>
      <c r="O851" s="10" t="str">
        <f>IF(D851="No", "--", VLOOKUP(A851, [1]!Table9[#All], 30, FALSE))</f>
        <v>--</v>
      </c>
      <c r="P851" s="7" t="str">
        <f>IF(D851="No", "Not discussed on USFS. ", IF(VLOOKUP(A851, [1]!Table9[#All], 31, FALSE)="--", "--",  _xlfn.CONCAT(A851, " (", VLOOKUP(A851, [1]!Table9[#All], 11, FALSE), "; Habitat description: ", C851, ") - Within 1-mi of a CNDDB/SCE/USFS occurrence record (", VLOOKUP(A851, [1]!Table9[#All], 31, FALSE), "). " )))</f>
        <v xml:space="preserve">Not discussed on USFS. </v>
      </c>
      <c r="Q851" s="6" t="str">
        <f>IF(D851="No", "Not discussed on USFS. ", IF(VLOOKUP(A851, [1]!Table9[#All], 31, FALSE)="--", "--",  VLOOKUP(A851, [1]!Table9[#All], 32, FALSE)))</f>
        <v xml:space="preserve">Not discussed on USFS. </v>
      </c>
      <c r="R851" s="6" t="str">
        <f>IF(D851="No", "Not discussed on USFS. ", IF(VLOOKUP(A851, [1]!Table9[#All], 31, FALSE)="--", "--", VLOOKUP(A851, [1]!Table9[#All], 33, FALSE)))</f>
        <v xml:space="preserve">Not discussed on USFS. </v>
      </c>
      <c r="S851" s="9" t="s">
        <v>2</v>
      </c>
      <c r="T851" s="8" t="s">
        <v>2</v>
      </c>
      <c r="U851" s="8" t="s">
        <v>2</v>
      </c>
      <c r="V851" s="7" t="s">
        <v>2</v>
      </c>
      <c r="W851" s="6" t="s">
        <v>2</v>
      </c>
      <c r="X851" s="6" t="s">
        <v>2</v>
      </c>
    </row>
    <row r="852" spans="1:24" ht="156" x14ac:dyDescent="0.2">
      <c r="A852" s="20" t="s">
        <v>1522</v>
      </c>
      <c r="B852" s="20" t="str">
        <f>VLOOKUP(A852, [1]!Table9[#All], 2, FALSE)</f>
        <v>Astragalus pachypus var. jaegeri</v>
      </c>
      <c r="C852" s="18" t="str">
        <f>VLOOKUP(A852, [1]!Table9[#All], 13, FALSE)</f>
        <v>coastal scrub, rocky or sandy areas</v>
      </c>
      <c r="D852" s="17" t="str">
        <f>IF(ISNUMBER(SEARCH("1",VLOOKUP(A852, [1]!Table9[#All], 4, FALSE))), "Yes", "No")</f>
        <v>Yes</v>
      </c>
      <c r="E852" s="16" t="str">
        <f>VLOOKUP(A852, [1]!Table9[#All], 3, FALSE)</f>
        <v>Plant</v>
      </c>
      <c r="F852" s="15" t="str">
        <f>VLOOKUP(A852, [1]!Table9[#All], 26, FALSE)</f>
        <v>Formula</v>
      </c>
      <c r="G852" s="15" t="str">
        <f>IF(D852="No", "--",VLOOKUP(A852, [1]!Table9[#All], 25, FALSE))</f>
        <v>Work area</v>
      </c>
      <c r="H852" s="14" t="str">
        <f>IF(D852="No", "Not discussed on USFS. ", VLOOKUP(A852, [1]!Table9[#All], 24, FALSE))</f>
        <v>--</v>
      </c>
      <c r="I852" s="14" t="str">
        <f>IF(NOT(ISBLANK(#REF!)),  "Pre-activity Survey Required", "")</f>
        <v>Pre-activity Survey Required</v>
      </c>
      <c r="J852" s="13" t="str">
        <f>IF(D852="No", "Not discussed on USFS. ", _xlfn.CONCAT(A852, " (", VLOOKUP(A852, [1]!Table9[#All], 11, FALSE), "; Habitat description: ", C852, ") - Within 1-mi of a CNDDB/SCE/USFS occurrence record (", VLOOKUP(A852, [1]!Table9[#All], 34, FALSE), "). " ))</f>
        <v xml:space="preserve">Jaeger's bush milk-vetch (FSS; CRPR 1B.1, Blooming Period: Dec - Jun; Habitat description: coastal scrub, rocky or sandy areas) - Within 1-mi of a CNDDB/SCE/USFS occurrence record (unsuitable habitat). </v>
      </c>
      <c r="K852" s="10" t="str">
        <f>IF(D852="No", "-- ", VLOOKUP(A852, [1]!Table9[#All], 35, FALSE))</f>
        <v>Standard OMP BMPs.</v>
      </c>
      <c r="L852" s="12" t="str">
        <f>IF(D852="No", "--", VLOOKUP(A852, [1]!Table9[#All], 28, FALSE))</f>
        <v>IIB</v>
      </c>
      <c r="M852" s="11" t="str">
        <f>IF(D852="No", "Not discussed on USFS. ", _xlfn.CONCAT(A852, " (", VLOOKUP(A852, [1]!Table9[#All], 11, FALSE), "; Habitat description: ", C852, ") - Within 1-mi of a CNDDB/SCE/USFS occurrence record (", VLOOKUP(A852, [1]!Table9[#All], 27, FALSE), "). " ))</f>
        <v xml:space="preserve">Jaeger's bush milk-vetch (FSS; CRPR 1B.1, Blooming Period: Dec - Jun; Habitat description: coastal scrub, rocky or sandy areas) - Within 1-mi of a CNDDB/SCE/USFS occurrence record (habitat present). </v>
      </c>
      <c r="N852" s="10" t="str">
        <f>IF(D852="No", "-- ", VLOOKUP(A852, [1]!Table9[#All], 29, FALSE))</f>
        <v xml:space="preserve">BE BMP Plant-1(a)(c-d); 
General Measures and Standard OMP BMPs. </v>
      </c>
      <c r="O852" s="10" t="str">
        <f>IF(D852="No", "--", VLOOKUP(A852, [1]!Table9[#All], 30, FALSE))</f>
        <v xml:space="preserve">Pre-Activity Survey (Jaeger's bush milk-vetch): A biological survey is required. 
FSS Plant Avoidance (Jaeger's bush milk-vetch): If Jaeger's bush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52" s="7" t="str">
        <f>IF(D852="No", "Not discussed on USFS. ", IF(VLOOKUP(A852, [1]!Table9[#All], 31, FALSE)="--", "--",  _xlfn.CONCAT(A852, " (", VLOOKUP(A852, [1]!Table9[#All], 11, FALSE), "; Habitat description: ", C852, ") - Within 1-mi of a CNDDB/SCE/USFS occurrence record (", VLOOKUP(A852, [1]!Table9[#All], 31, FALSE), "). " )))</f>
        <v>--</v>
      </c>
      <c r="Q852" s="6" t="str">
        <f>IF(D852="No", "Not discussed on USFS. ", IF(VLOOKUP(A852, [1]!Table9[#All], 31, FALSE)="--", "--",  VLOOKUP(A852, [1]!Table9[#All], 32, FALSE)))</f>
        <v>--</v>
      </c>
      <c r="R852" s="6" t="str">
        <f>IF(D852="No", "Not discussed on USFS. ", IF(VLOOKUP(A852, [1]!Table9[#All], 31, FALSE)="--", "--", VLOOKUP(A852, [1]!Table9[#All], 33, FALSE)))</f>
        <v>--</v>
      </c>
      <c r="S852" s="9" t="s">
        <v>2</v>
      </c>
      <c r="T852" s="8" t="s">
        <v>2</v>
      </c>
      <c r="U852" s="8" t="s">
        <v>2</v>
      </c>
      <c r="V852" s="7" t="s">
        <v>2</v>
      </c>
      <c r="W852" s="6" t="s">
        <v>2</v>
      </c>
      <c r="X852" s="6" t="s">
        <v>2</v>
      </c>
    </row>
    <row r="853" spans="1:24" ht="156" x14ac:dyDescent="0.2">
      <c r="A853" s="20" t="s">
        <v>1521</v>
      </c>
      <c r="B853" s="20" t="str">
        <f>VLOOKUP(A853, [1]!Table9[#All], 2, FALSE)</f>
        <v>Hesperidanthus jaegeri</v>
      </c>
      <c r="C853" s="18" t="str">
        <f>VLOOKUP(A853, [1]!Table9[#All], 13, FALSE)</f>
        <v xml:space="preserve">rocky crevasse, cliffs, limestone clefts marble, teufel canyons, cerro gordo peak in inyo county </v>
      </c>
      <c r="D853" s="17" t="str">
        <f>IF(ISNUMBER(SEARCH("1",VLOOKUP(A853, [1]!Table9[#All], 4, FALSE))), "Yes", "No")</f>
        <v>Yes</v>
      </c>
      <c r="E853" s="16" t="str">
        <f>VLOOKUP(A853, [1]!Table9[#All], 3, FALSE)</f>
        <v>Plant</v>
      </c>
      <c r="F853" s="15" t="str">
        <f>VLOOKUP(A853, [1]!Table9[#All], 26, FALSE)</f>
        <v>Formula</v>
      </c>
      <c r="G853" s="15" t="str">
        <f>IF(D853="No", "--",VLOOKUP(A853, [1]!Table9[#All], 25, FALSE))</f>
        <v>Work area</v>
      </c>
      <c r="H853" s="14" t="str">
        <f>IF(D853="No", "Not discussed on USFS. ", VLOOKUP(A853, [1]!Table9[#All], 24, FALSE))</f>
        <v>--</v>
      </c>
      <c r="I853" s="14" t="str">
        <f>IF(NOT(ISBLANK(#REF!)),  "Pre-activity Survey Required", "")</f>
        <v>Pre-activity Survey Required</v>
      </c>
      <c r="J853" s="13" t="str">
        <f>IF(D853="No", "Not discussed on USFS. ", _xlfn.CONCAT(A853, " (", VLOOKUP(A853, [1]!Table9[#All], 11, FALSE), "; Habitat description: ", C853, ") - Within 1-mi of a CNDDB/SCE/USFS occurrence record (", VLOOKUP(A853, [1]!Table9[#All], 34, FALSE), "). " ))</f>
        <v xml:space="preserve">Jaeger's hesperidanthus (FSS; BLM:S; CRPR 1B.2, Blooming Period: Apr - Jun; Habitat description: rocky crevasse, cliffs, limestone clefts marble, teufel canyons, cerro gordo peak in inyo county ) - Within 1-mi of a CNDDB/SCE/USFS occurrence record (unsuitable habitat). </v>
      </c>
      <c r="K853" s="10" t="str">
        <f>IF(D853="No", "-- ", VLOOKUP(A853, [1]!Table9[#All], 35, FALSE))</f>
        <v>Standard OMP BMPs.</v>
      </c>
      <c r="L853" s="12" t="str">
        <f>IF(D853="No", "--", VLOOKUP(A853, [1]!Table9[#All], 28, FALSE))</f>
        <v>IIB</v>
      </c>
      <c r="M853" s="11" t="str">
        <f>IF(D853="No", "Not discussed on USFS. ", _xlfn.CONCAT(A853, " (", VLOOKUP(A853, [1]!Table9[#All], 11, FALSE), "; Habitat description: ", C853, ") - Within 1-mi of a CNDDB/SCE/USFS occurrence record (", VLOOKUP(A853, [1]!Table9[#All], 27, FALSE), "). " ))</f>
        <v xml:space="preserve">Jaeger's hesperidanthus (FSS; BLM:S; CRPR 1B.2, Blooming Period: Apr - Jun; Habitat description: rocky crevasse, cliffs, limestone clefts marble, teufel canyons, cerro gordo peak in inyo county ) - Within 1-mi of a CNDDB/SCE/USFS occurrence record (habitat present). </v>
      </c>
      <c r="N853" s="10" t="str">
        <f>IF(D853="No", "-- ", VLOOKUP(A853, [1]!Table9[#All], 29, FALSE))</f>
        <v xml:space="preserve">BE BMP Plant-1(a)(c-d); 
General Measures and Standard OMP BMPs. </v>
      </c>
      <c r="O853" s="10" t="str">
        <f>IF(D853="No", "--", VLOOKUP(A853, [1]!Table9[#All], 30, FALSE))</f>
        <v xml:space="preserve">Pre-Activity Survey (Jaeger's hesperidanthus): A biological survey is required. 
FSS Plant Avoidance (Jaeger's hesperidanthus): If Jaeger's hesperidanthus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53" s="7" t="str">
        <f>IF(D853="No", "Not discussed on USFS. ", IF(VLOOKUP(A853, [1]!Table9[#All], 31, FALSE)="--", "--",  _xlfn.CONCAT(A853, " (", VLOOKUP(A853, [1]!Table9[#All], 11, FALSE), "; Habitat description: ", C853, ") - Within 1-mi of a CNDDB/SCE/USFS occurrence record (", VLOOKUP(A853, [1]!Table9[#All], 31, FALSE), "). " )))</f>
        <v>--</v>
      </c>
      <c r="Q853" s="6" t="str">
        <f>IF(D853="No", "Not discussed on USFS. ", IF(VLOOKUP(A853, [1]!Table9[#All], 31, FALSE)="--", "--",  VLOOKUP(A853, [1]!Table9[#All], 32, FALSE)))</f>
        <v>--</v>
      </c>
      <c r="R853" s="6" t="str">
        <f>IF(D853="No", "Not discussed on USFS. ", IF(VLOOKUP(A853, [1]!Table9[#All], 31, FALSE)="--", "--", VLOOKUP(A853, [1]!Table9[#All], 33, FALSE)))</f>
        <v>--</v>
      </c>
      <c r="S853" s="9" t="s">
        <v>2</v>
      </c>
      <c r="T853" s="8" t="s">
        <v>2</v>
      </c>
      <c r="U853" s="8" t="s">
        <v>2</v>
      </c>
      <c r="V853" s="7" t="s">
        <v>2</v>
      </c>
      <c r="W853" s="6" t="s">
        <v>2</v>
      </c>
      <c r="X853" s="6" t="s">
        <v>2</v>
      </c>
    </row>
    <row r="854" spans="1:24" ht="48" x14ac:dyDescent="0.2">
      <c r="A854" s="20" t="s">
        <v>1520</v>
      </c>
      <c r="B854" s="20" t="str">
        <f>VLOOKUP(A854, [1]!Table9[#All], 2, FALSE)</f>
        <v>Ivesia jaegeri</v>
      </c>
      <c r="C854" s="18" t="str">
        <f>VLOOKUP(A854, [1]!Table9[#All], 13, FALSE)</f>
        <v>limestone crevasse</v>
      </c>
      <c r="D854" s="17" t="str">
        <f>IF(ISNUMBER(SEARCH("1",VLOOKUP(A854, [1]!Table9[#All], 4, FALSE))), "Yes", "No")</f>
        <v>No</v>
      </c>
      <c r="E854" s="16" t="str">
        <f>VLOOKUP(A854, [1]!Table9[#All], 3, FALSE)</f>
        <v>Plant</v>
      </c>
      <c r="F854" s="15" t="str">
        <f>VLOOKUP(A854, [1]!Table9[#All], 26, FALSE)</f>
        <v>Formula</v>
      </c>
      <c r="G854" s="15" t="str">
        <f>IF(D854="No", "--",VLOOKUP(A854, [1]!Table9[#All], 25, FALSE))</f>
        <v>--</v>
      </c>
      <c r="H854" s="14" t="str">
        <f>IF(D854="No", "Not discussed on USFS. ", VLOOKUP(A854, [1]!Table9[#All], 24, FALSE))</f>
        <v xml:space="preserve">Not discussed on USFS. </v>
      </c>
      <c r="I854" s="14" t="str">
        <f>IF(NOT(ISBLANK(#REF!)),  "Pre-activity Survey Required", "")</f>
        <v>Pre-activity Survey Required</v>
      </c>
      <c r="J854" s="13" t="str">
        <f>IF(D854="No", "Not discussed on USFS. ", _xlfn.CONCAT(A854, " (", VLOOKUP(A854, [1]!Table9[#All], 11, FALSE), "; Habitat description: ", C854, ") - Within 1-mi of a CNDDB/SCE/USFS occurrence record (", VLOOKUP(A854, [1]!Table9[#All], 34, FALSE), "). " ))</f>
        <v xml:space="preserve">Not discussed on USFS. </v>
      </c>
      <c r="K854" s="10" t="str">
        <f>IF(D854="No", "-- ", VLOOKUP(A854, [1]!Table9[#All], 35, FALSE))</f>
        <v xml:space="preserve">-- </v>
      </c>
      <c r="L854" s="12" t="str">
        <f>IF(D854="No", "--", VLOOKUP(A854, [1]!Table9[#All], 28, FALSE))</f>
        <v>--</v>
      </c>
      <c r="M854" s="11" t="str">
        <f>IF(D854="No", "Not discussed on USFS. ", _xlfn.CONCAT(A854, " (", VLOOKUP(A854, [1]!Table9[#All], 11, FALSE), "; Habitat description: ", C854, ") - Within 1-mi of a CNDDB/SCE/USFS occurrence record (", VLOOKUP(A854, [1]!Table9[#All], 27, FALSE), "). " ))</f>
        <v xml:space="preserve">Not discussed on USFS. </v>
      </c>
      <c r="N854" s="10" t="str">
        <f>IF(D854="No", "-- ", VLOOKUP(A854, [1]!Table9[#All], 29, FALSE))</f>
        <v xml:space="preserve">-- </v>
      </c>
      <c r="O854" s="10" t="str">
        <f>IF(D854="No", "--", VLOOKUP(A854, [1]!Table9[#All], 30, FALSE))</f>
        <v>--</v>
      </c>
      <c r="P854" s="7" t="str">
        <f>IF(D854="No", "Not discussed on USFS. ", IF(VLOOKUP(A854, [1]!Table9[#All], 31, FALSE)="--", "--",  _xlfn.CONCAT(A854, " (", VLOOKUP(A854, [1]!Table9[#All], 11, FALSE), "; Habitat description: ", C854, ") - Within 1-mi of a CNDDB/SCE/USFS occurrence record (", VLOOKUP(A854, [1]!Table9[#All], 31, FALSE), "). " )))</f>
        <v xml:space="preserve">Not discussed on USFS. </v>
      </c>
      <c r="Q854" s="6" t="str">
        <f>IF(D854="No", "Not discussed on USFS. ", IF(VLOOKUP(A854, [1]!Table9[#All], 31, FALSE)="--", "--",  VLOOKUP(A854, [1]!Table9[#All], 32, FALSE)))</f>
        <v xml:space="preserve">Not discussed on USFS. </v>
      </c>
      <c r="R854" s="6" t="str">
        <f>IF(D854="No", "Not discussed on USFS. ", IF(VLOOKUP(A854, [1]!Table9[#All], 31, FALSE)="--", "--", VLOOKUP(A854, [1]!Table9[#All], 33, FALSE)))</f>
        <v xml:space="preserve">Not discussed on USFS. </v>
      </c>
      <c r="S854" s="9" t="s">
        <v>2</v>
      </c>
      <c r="T854" s="8" t="s">
        <v>2</v>
      </c>
      <c r="U854" s="8" t="s">
        <v>2</v>
      </c>
      <c r="V854" s="7" t="s">
        <v>2</v>
      </c>
      <c r="W854" s="6" t="s">
        <v>2</v>
      </c>
      <c r="X854" s="6" t="s">
        <v>2</v>
      </c>
    </row>
    <row r="855" spans="1:24" ht="156" x14ac:dyDescent="0.2">
      <c r="A855" s="20" t="s">
        <v>1519</v>
      </c>
      <c r="B855" s="20" t="str">
        <f>VLOOKUP(A855, [1]!Table9[#All], 2, FALSE)</f>
        <v>Astragalus pachypus var. jaegeri</v>
      </c>
      <c r="C855" s="18" t="str">
        <f>VLOOKUP(A855, [1]!Table9[#All], 13, FALSE)</f>
        <v>rocky or sandy areas</v>
      </c>
      <c r="D855" s="17" t="str">
        <f>IF(ISNUMBER(SEARCH("1",VLOOKUP(A855, [1]!Table9[#All], 4, FALSE))), "Yes", "No")</f>
        <v>Yes</v>
      </c>
      <c r="E855" s="16" t="str">
        <f>VLOOKUP(A855, [1]!Table9[#All], 3, FALSE)</f>
        <v>Plant</v>
      </c>
      <c r="F855" s="15" t="str">
        <f>VLOOKUP(A855, [1]!Table9[#All], 26, FALSE)</f>
        <v>Formula</v>
      </c>
      <c r="G855" s="15" t="str">
        <f>IF(D855="No", "--",VLOOKUP(A855, [1]!Table9[#All], 25, FALSE))</f>
        <v>Work area</v>
      </c>
      <c r="H855" s="14" t="str">
        <f>IF(D855="No", "Not discussed on USFS. ", VLOOKUP(A855, [1]!Table9[#All], 24, FALSE))</f>
        <v>--</v>
      </c>
      <c r="I855" s="14" t="str">
        <f>IF(NOT(ISBLANK(#REF!)),  "Pre-activity Survey Required", "")</f>
        <v>Pre-activity Survey Required</v>
      </c>
      <c r="J855" s="13" t="str">
        <f>IF(D855="No", "Not discussed on USFS. ", _xlfn.CONCAT(A855, " (", VLOOKUP(A855, [1]!Table9[#All], 11, FALSE), "; Habitat description: ", C855, ") - Within 1-mi of a CNDDB/SCE/USFS occurrence record (", VLOOKUP(A855, [1]!Table9[#All], 34, FALSE), "). " ))</f>
        <v xml:space="preserve">Jaeger's milk-vetch (FSS; CRPR 1B.1, Blooming Period: Dec - Jun; Habitat description: rocky or sandy areas) - Within 1-mi of a CNDDB/SCE/USFS occurrence record (unsuitable habitat). </v>
      </c>
      <c r="K855" s="10" t="str">
        <f>IF(D855="No", "-- ", VLOOKUP(A855, [1]!Table9[#All], 35, FALSE))</f>
        <v>Standard OMP BMPs.</v>
      </c>
      <c r="L855" s="12" t="str">
        <f>IF(D855="No", "--", VLOOKUP(A855, [1]!Table9[#All], 28, FALSE))</f>
        <v>IIB</v>
      </c>
      <c r="M855" s="11" t="str">
        <f>IF(D855="No", "Not discussed on USFS. ", _xlfn.CONCAT(A855, " (", VLOOKUP(A855, [1]!Table9[#All], 11, FALSE), "; Habitat description: ", C855, ") - Within 1-mi of a CNDDB/SCE/USFS occurrence record (", VLOOKUP(A855, [1]!Table9[#All], 27, FALSE), "). " ))</f>
        <v xml:space="preserve">Jaeger's milk-vetch (FSS; CRPR 1B.1, Blooming Period: Dec - Jun; Habitat description: rocky or sandy areas) - Within 1-mi of a CNDDB/SCE/USFS occurrence record (habitat present). </v>
      </c>
      <c r="N855" s="10" t="str">
        <f>IF(D855="No", "-- ", VLOOKUP(A855, [1]!Table9[#All], 29, FALSE))</f>
        <v xml:space="preserve">BE BMP Plant-1(a)(c-d); 
General Measures and Standard OMP BMPs. </v>
      </c>
      <c r="O855" s="10" t="str">
        <f>IF(D855="No", "--", VLOOKUP(A855, [1]!Table9[#All], 30, FALSE))</f>
        <v xml:space="preserve">Pre-Activity Survey (Jaeger's milk-vetch): A biological survey is required. 
FSS Plant Avoidance (Jaeger's milk-vetch): If Jaeger's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55" s="7" t="str">
        <f>IF(D855="No", "Not discussed on USFS. ", IF(VLOOKUP(A855, [1]!Table9[#All], 31, FALSE)="--", "--",  _xlfn.CONCAT(A855, " (", VLOOKUP(A855, [1]!Table9[#All], 11, FALSE), "; Habitat description: ", C855, ") - Within 1-mi of a CNDDB/SCE/USFS occurrence record (", VLOOKUP(A855, [1]!Table9[#All], 31, FALSE), "). " )))</f>
        <v>--</v>
      </c>
      <c r="Q855" s="6" t="str">
        <f>IF(D855="No", "Not discussed on USFS. ", IF(VLOOKUP(A855, [1]!Table9[#All], 31, FALSE)="--", "--",  VLOOKUP(A855, [1]!Table9[#All], 32, FALSE)))</f>
        <v>--</v>
      </c>
      <c r="R855" s="6" t="str">
        <f>IF(D855="No", "Not discussed on USFS. ", IF(VLOOKUP(A855, [1]!Table9[#All], 31, FALSE)="--", "--", VLOOKUP(A855, [1]!Table9[#All], 33, FALSE)))</f>
        <v>--</v>
      </c>
      <c r="S855" s="9" t="s">
        <v>2</v>
      </c>
      <c r="T855" s="8" t="s">
        <v>2</v>
      </c>
      <c r="U855" s="8" t="s">
        <v>2</v>
      </c>
      <c r="V855" s="7" t="s">
        <v>2</v>
      </c>
      <c r="W855" s="6" t="s">
        <v>2</v>
      </c>
      <c r="X855" s="6" t="s">
        <v>2</v>
      </c>
    </row>
    <row r="856" spans="1:24" ht="48" x14ac:dyDescent="0.2">
      <c r="A856" s="20" t="s">
        <v>1518</v>
      </c>
      <c r="B856" s="20" t="str">
        <f>VLOOKUP(A856, [1]!Table9[#All], 2, FALSE)</f>
        <v>Phacelia perityloides var jaegeri</v>
      </c>
      <c r="C856" s="18" t="str">
        <f>VLOOKUP(A856, [1]!Table9[#All], 13, FALSE)</f>
        <v>crevasse on cliffs, rocky often calcareous slopes</v>
      </c>
      <c r="D856" s="17" t="str">
        <f>IF(ISNUMBER(SEARCH("1",VLOOKUP(A856, [1]!Table9[#All], 4, FALSE))), "Yes", "No")</f>
        <v>No</v>
      </c>
      <c r="E856" s="16" t="str">
        <f>VLOOKUP(A856, [1]!Table9[#All], 3, FALSE)</f>
        <v>Plant</v>
      </c>
      <c r="F856" s="15" t="str">
        <f>VLOOKUP(A856, [1]!Table9[#All], 26, FALSE)</f>
        <v>Formula</v>
      </c>
      <c r="G856" s="15" t="str">
        <f>IF(D856="No", "--",VLOOKUP(A856, [1]!Table9[#All], 25, FALSE))</f>
        <v>--</v>
      </c>
      <c r="H856" s="14" t="str">
        <f>IF(D856="No", "Not discussed on USFS. ", VLOOKUP(A856, [1]!Table9[#All], 24, FALSE))</f>
        <v xml:space="preserve">Not discussed on USFS. </v>
      </c>
      <c r="I856" s="14" t="str">
        <f>IF(NOT(ISBLANK(#REF!)),  "Pre-activity Survey Required", "")</f>
        <v>Pre-activity Survey Required</v>
      </c>
      <c r="J856" s="13" t="str">
        <f>IF(D856="No", "Not discussed on USFS. ", _xlfn.CONCAT(A856, " (", VLOOKUP(A856, [1]!Table9[#All], 11, FALSE), "; Habitat description: ", C856, ") - Within 1-mi of a CNDDB/SCE/USFS occurrence record (", VLOOKUP(A856, [1]!Table9[#All], 34, FALSE), "). " ))</f>
        <v xml:space="preserve">Not discussed on USFS. </v>
      </c>
      <c r="K856" s="10" t="str">
        <f>IF(D856="No", "-- ", VLOOKUP(A856, [1]!Table9[#All], 35, FALSE))</f>
        <v xml:space="preserve">-- </v>
      </c>
      <c r="L856" s="12" t="str">
        <f>IF(D856="No", "--", VLOOKUP(A856, [1]!Table9[#All], 28, FALSE))</f>
        <v>--</v>
      </c>
      <c r="M856" s="11" t="str">
        <f>IF(D856="No", "Not discussed on USFS. ", _xlfn.CONCAT(A856, " (", VLOOKUP(A856, [1]!Table9[#All], 11, FALSE), "; Habitat description: ", C856, ") - Within 1-mi of a CNDDB/SCE/USFS occurrence record (", VLOOKUP(A856, [1]!Table9[#All], 27, FALSE), "). " ))</f>
        <v xml:space="preserve">Not discussed on USFS. </v>
      </c>
      <c r="N856" s="10" t="str">
        <f>IF(D856="No", "-- ", VLOOKUP(A856, [1]!Table9[#All], 29, FALSE))</f>
        <v xml:space="preserve">-- </v>
      </c>
      <c r="O856" s="10" t="str">
        <f>IF(D856="No", "--", VLOOKUP(A856, [1]!Table9[#All], 30, FALSE))</f>
        <v>--</v>
      </c>
      <c r="P856" s="7" t="str">
        <f>IF(D856="No", "Not discussed on USFS. ", IF(VLOOKUP(A856, [1]!Table9[#All], 31, FALSE)="--", "--",  _xlfn.CONCAT(A856, " (", VLOOKUP(A856, [1]!Table9[#All], 11, FALSE), "; Habitat description: ", C856, ") - Within 1-mi of a CNDDB/SCE/USFS occurrence record (", VLOOKUP(A856, [1]!Table9[#All], 31, FALSE), "). " )))</f>
        <v xml:space="preserve">Not discussed on USFS. </v>
      </c>
      <c r="Q856" s="6" t="str">
        <f>IF(D856="No", "Not discussed on USFS. ", IF(VLOOKUP(A856, [1]!Table9[#All], 31, FALSE)="--", "--",  VLOOKUP(A856, [1]!Table9[#All], 32, FALSE)))</f>
        <v xml:space="preserve">Not discussed on USFS. </v>
      </c>
      <c r="R856" s="6" t="str">
        <f>IF(D856="No", "Not discussed on USFS. ", IF(VLOOKUP(A856, [1]!Table9[#All], 31, FALSE)="--", "--", VLOOKUP(A856, [1]!Table9[#All], 33, FALSE)))</f>
        <v xml:space="preserve">Not discussed on USFS. </v>
      </c>
      <c r="S856" s="9" t="s">
        <v>2</v>
      </c>
      <c r="T856" s="8" t="s">
        <v>2</v>
      </c>
      <c r="U856" s="8" t="s">
        <v>2</v>
      </c>
      <c r="V856" s="7" t="s">
        <v>2</v>
      </c>
      <c r="W856" s="6" t="s">
        <v>2</v>
      </c>
      <c r="X856" s="6" t="s">
        <v>2</v>
      </c>
    </row>
    <row r="857" spans="1:24" ht="80" x14ac:dyDescent="0.2">
      <c r="A857" s="20" t="s">
        <v>1517</v>
      </c>
      <c r="B857" s="20" t="str">
        <f>VLOOKUP(A857, [1]!Table9[#All], 2, FALSE)</f>
        <v>Penstemon janishiae</v>
      </c>
      <c r="C857" s="18" t="str">
        <f>VLOOKUP(A857, [1]!Table9[#All], 13, FALSE)</f>
        <v>sagebrush scrub, savanna, pine forest igneous-clay soils in sagebrush scrub, yellow-pine forest</v>
      </c>
      <c r="D857" s="17" t="str">
        <f>IF(ISNUMBER(SEARCH("1",VLOOKUP(A857, [1]!Table9[#All], 4, FALSE))), "Yes", "No")</f>
        <v>No</v>
      </c>
      <c r="E857" s="16" t="str">
        <f>VLOOKUP(A857, [1]!Table9[#All], 3, FALSE)</f>
        <v>Plant</v>
      </c>
      <c r="F857" s="15" t="str">
        <f>VLOOKUP(A857, [1]!Table9[#All], 26, FALSE)</f>
        <v>Formula</v>
      </c>
      <c r="G857" s="15" t="str">
        <f>IF(D857="No", "--",VLOOKUP(A857, [1]!Table9[#All], 25, FALSE))</f>
        <v>--</v>
      </c>
      <c r="H857" s="14" t="str">
        <f>IF(D857="No", "Not discussed on USFS. ", VLOOKUP(A857, [1]!Table9[#All], 24, FALSE))</f>
        <v xml:space="preserve">Not discussed on USFS. </v>
      </c>
      <c r="I857" s="14" t="str">
        <f>IF(NOT(ISBLANK(#REF!)),  "Pre-activity Survey Required", "")</f>
        <v>Pre-activity Survey Required</v>
      </c>
      <c r="J857" s="13" t="str">
        <f>IF(D857="No", "Not discussed on USFS. ", _xlfn.CONCAT(A857, " (", VLOOKUP(A857, [1]!Table9[#All], 11, FALSE), "; Habitat description: ", C857, ") - Within 1-mi of a CNDDB/SCE/USFS occurrence record (", VLOOKUP(A857, [1]!Table9[#All], 34, FALSE), "). " ))</f>
        <v xml:space="preserve">Not discussed on USFS. </v>
      </c>
      <c r="K857" s="10" t="str">
        <f>IF(D857="No", "-- ", VLOOKUP(A857, [1]!Table9[#All], 35, FALSE))</f>
        <v xml:space="preserve">-- </v>
      </c>
      <c r="L857" s="12" t="str">
        <f>IF(D857="No", "--", VLOOKUP(A857, [1]!Table9[#All], 28, FALSE))</f>
        <v>--</v>
      </c>
      <c r="M857" s="11" t="str">
        <f>IF(D857="No", "Not discussed on USFS. ", _xlfn.CONCAT(A857, " (", VLOOKUP(A857, [1]!Table9[#All], 11, FALSE), "; Habitat description: ", C857, ") - Within 1-mi of a CNDDB/SCE/USFS occurrence record (", VLOOKUP(A857, [1]!Table9[#All], 27, FALSE), "). " ))</f>
        <v xml:space="preserve">Not discussed on USFS. </v>
      </c>
      <c r="N857" s="10" t="str">
        <f>IF(D857="No", "-- ", VLOOKUP(A857, [1]!Table9[#All], 29, FALSE))</f>
        <v xml:space="preserve">-- </v>
      </c>
      <c r="O857" s="10" t="str">
        <f>IF(D857="No", "--", VLOOKUP(A857, [1]!Table9[#All], 30, FALSE))</f>
        <v>--</v>
      </c>
      <c r="P857" s="7" t="str">
        <f>IF(D857="No", "Not discussed on USFS. ", IF(VLOOKUP(A857, [1]!Table9[#All], 31, FALSE)="--", "--",  _xlfn.CONCAT(A857, " (", VLOOKUP(A857, [1]!Table9[#All], 11, FALSE), "; Habitat description: ", C857, ") - Within 1-mi of a CNDDB/SCE/USFS occurrence record (", VLOOKUP(A857, [1]!Table9[#All], 31, FALSE), "). " )))</f>
        <v xml:space="preserve">Not discussed on USFS. </v>
      </c>
      <c r="Q857" s="6" t="str">
        <f>IF(D857="No", "Not discussed on USFS. ", IF(VLOOKUP(A857, [1]!Table9[#All], 31, FALSE)="--", "--",  VLOOKUP(A857, [1]!Table9[#All], 32, FALSE)))</f>
        <v xml:space="preserve">Not discussed on USFS. </v>
      </c>
      <c r="R857" s="6" t="str">
        <f>IF(D857="No", "Not discussed on USFS. ", IF(VLOOKUP(A857, [1]!Table9[#All], 31, FALSE)="--", "--", VLOOKUP(A857, [1]!Table9[#All], 33, FALSE)))</f>
        <v xml:space="preserve">Not discussed on USFS. </v>
      </c>
      <c r="S857" s="9" t="s">
        <v>2</v>
      </c>
      <c r="T857" s="8" t="s">
        <v>2</v>
      </c>
      <c r="U857" s="8" t="s">
        <v>2</v>
      </c>
      <c r="V857" s="7" t="s">
        <v>2</v>
      </c>
      <c r="W857" s="6" t="s">
        <v>2</v>
      </c>
      <c r="X857" s="6" t="s">
        <v>2</v>
      </c>
    </row>
    <row r="858" spans="1:24" ht="64" x14ac:dyDescent="0.2">
      <c r="A858" s="20" t="s">
        <v>1516</v>
      </c>
      <c r="B858" s="20" t="str">
        <f>VLOOKUP(A858, [1]!Table9[#All], 2, FALSE)</f>
        <v>Lepidium jaredii ssp jaredii</v>
      </c>
      <c r="C858" s="18" t="str">
        <f>VLOOKUP(A858, [1]!Table9[#All], 13, FALSE)</f>
        <v>slopes, washes, dry hillsides alkali bottoms, vertical clay, gypsiferous</v>
      </c>
      <c r="D858" s="17" t="str">
        <f>IF(ISNUMBER(SEARCH("1",VLOOKUP(A858, [1]!Table9[#All], 4, FALSE))), "Yes", "No")</f>
        <v>No</v>
      </c>
      <c r="E858" s="16" t="str">
        <f>VLOOKUP(A858, [1]!Table9[#All], 3, FALSE)</f>
        <v>Plant</v>
      </c>
      <c r="F858" s="15" t="str">
        <f>VLOOKUP(A858, [1]!Table9[#All], 26, FALSE)</f>
        <v>Formula</v>
      </c>
      <c r="G858" s="15" t="str">
        <f>IF(D858="No", "--",VLOOKUP(A858, [1]!Table9[#All], 25, FALSE))</f>
        <v>--</v>
      </c>
      <c r="H858" s="14" t="str">
        <f>IF(D858="No", "Not discussed on USFS. ", VLOOKUP(A858, [1]!Table9[#All], 24, FALSE))</f>
        <v xml:space="preserve">Not discussed on USFS. </v>
      </c>
      <c r="I858" s="14" t="str">
        <f>IF(NOT(ISBLANK(#REF!)),  "Pre-activity Survey Required", "")</f>
        <v>Pre-activity Survey Required</v>
      </c>
      <c r="J858" s="13" t="str">
        <f>IF(D858="No", "Not discussed on USFS. ", _xlfn.CONCAT(A858, " (", VLOOKUP(A858, [1]!Table9[#All], 11, FALSE), "; Habitat description: ", C858, ") - Within 1-mi of a CNDDB/SCE/USFS occurrence record (", VLOOKUP(A858, [1]!Table9[#All], 34, FALSE), "). " ))</f>
        <v xml:space="preserve">Not discussed on USFS. </v>
      </c>
      <c r="K858" s="10" t="str">
        <f>IF(D858="No", "-- ", VLOOKUP(A858, [1]!Table9[#All], 35, FALSE))</f>
        <v xml:space="preserve">-- </v>
      </c>
      <c r="L858" s="12" t="str">
        <f>IF(D858="No", "--", VLOOKUP(A858, [1]!Table9[#All], 28, FALSE))</f>
        <v>--</v>
      </c>
      <c r="M858" s="11" t="str">
        <f>IF(D858="No", "Not discussed on USFS. ", _xlfn.CONCAT(A858, " (", VLOOKUP(A858, [1]!Table9[#All], 11, FALSE), "; Habitat description: ", C858, ") - Within 1-mi of a CNDDB/SCE/USFS occurrence record (", VLOOKUP(A858, [1]!Table9[#All], 27, FALSE), "). " ))</f>
        <v xml:space="preserve">Not discussed on USFS. </v>
      </c>
      <c r="N858" s="10" t="str">
        <f>IF(D858="No", "-- ", VLOOKUP(A858, [1]!Table9[#All], 29, FALSE))</f>
        <v xml:space="preserve">-- </v>
      </c>
      <c r="O858" s="10" t="str">
        <f>IF(D858="No", "--", VLOOKUP(A858, [1]!Table9[#All], 30, FALSE))</f>
        <v>--</v>
      </c>
      <c r="P858" s="7" t="str">
        <f>IF(D858="No", "Not discussed on USFS. ", IF(VLOOKUP(A858, [1]!Table9[#All], 31, FALSE)="--", "--",  _xlfn.CONCAT(A858, " (", VLOOKUP(A858, [1]!Table9[#All], 11, FALSE), "; Habitat description: ", C858, ") - Within 1-mi of a CNDDB/SCE/USFS occurrence record (", VLOOKUP(A858, [1]!Table9[#All], 31, FALSE), "). " )))</f>
        <v xml:space="preserve">Not discussed on USFS. </v>
      </c>
      <c r="Q858" s="6" t="str">
        <f>IF(D858="No", "Not discussed on USFS. ", IF(VLOOKUP(A858, [1]!Table9[#All], 31, FALSE)="--", "--",  VLOOKUP(A858, [1]!Table9[#All], 32, FALSE)))</f>
        <v xml:space="preserve">Not discussed on USFS. </v>
      </c>
      <c r="R858" s="6" t="str">
        <f>IF(D858="No", "Not discussed on USFS. ", IF(VLOOKUP(A858, [1]!Table9[#All], 31, FALSE)="--", "--", VLOOKUP(A858, [1]!Table9[#All], 33, FALSE)))</f>
        <v xml:space="preserve">Not discussed on USFS. </v>
      </c>
      <c r="S858" s="9" t="s">
        <v>2</v>
      </c>
      <c r="T858" s="8" t="s">
        <v>2</v>
      </c>
      <c r="U858" s="8" t="s">
        <v>2</v>
      </c>
      <c r="V858" s="7" t="s">
        <v>2</v>
      </c>
      <c r="W858" s="6" t="s">
        <v>2</v>
      </c>
      <c r="X858" s="6" t="s">
        <v>2</v>
      </c>
    </row>
    <row r="859" spans="1:24" ht="48" x14ac:dyDescent="0.2">
      <c r="A859" s="20" t="s">
        <v>1515</v>
      </c>
      <c r="B859" s="20" t="str">
        <f>VLOOKUP(A859, [1]!Table9[#All], 2, FALSE)</f>
        <v>Eriogonum diclinum</v>
      </c>
      <c r="C859" s="18" t="str">
        <f>VLOOKUP(A859, [1]!Table9[#All], 13, FALSE)</f>
        <v xml:space="preserve">serpentine </v>
      </c>
      <c r="D859" s="17" t="str">
        <f>IF(ISNUMBER(SEARCH("1",VLOOKUP(A859, [1]!Table9[#All], 4, FALSE))), "Yes", "No")</f>
        <v>No</v>
      </c>
      <c r="E859" s="16" t="str">
        <f>VLOOKUP(A859, [1]!Table9[#All], 3, FALSE)</f>
        <v>Plant</v>
      </c>
      <c r="F859" s="15" t="str">
        <f>VLOOKUP(A859, [1]!Table9[#All], 26, FALSE)</f>
        <v>Formula</v>
      </c>
      <c r="G859" s="15" t="str">
        <f>IF(D859="No", "--",VLOOKUP(A859, [1]!Table9[#All], 25, FALSE))</f>
        <v>--</v>
      </c>
      <c r="H859" s="14" t="str">
        <f>IF(D859="No", "Not discussed on USFS. ", VLOOKUP(A859, [1]!Table9[#All], 24, FALSE))</f>
        <v xml:space="preserve">Not discussed on USFS. </v>
      </c>
      <c r="I859" s="14" t="str">
        <f>IF(NOT(ISBLANK(#REF!)),  "Pre-activity Survey Required", "")</f>
        <v>Pre-activity Survey Required</v>
      </c>
      <c r="J859" s="13" t="str">
        <f>IF(D859="No", "Not discussed on USFS. ", _xlfn.CONCAT(A859, " (", VLOOKUP(A859, [1]!Table9[#All], 11, FALSE), "; Habitat description: ", C859, ") - Within 1-mi of a CNDDB/SCE/USFS occurrence record (", VLOOKUP(A859, [1]!Table9[#All], 34, FALSE), "). " ))</f>
        <v xml:space="preserve">Not discussed on USFS. </v>
      </c>
      <c r="K859" s="10" t="str">
        <f>IF(D859="No", "-- ", VLOOKUP(A859, [1]!Table9[#All], 35, FALSE))</f>
        <v xml:space="preserve">-- </v>
      </c>
      <c r="L859" s="12" t="str">
        <f>IF(D859="No", "--", VLOOKUP(A859, [1]!Table9[#All], 28, FALSE))</f>
        <v>--</v>
      </c>
      <c r="M859" s="11" t="str">
        <f>IF(D859="No", "Not discussed on USFS. ", _xlfn.CONCAT(A859, " (", VLOOKUP(A859, [1]!Table9[#All], 11, FALSE), "; Habitat description: ", C859, ") - Within 1-mi of a CNDDB/SCE/USFS occurrence record (", VLOOKUP(A859, [1]!Table9[#All], 27, FALSE), "). " ))</f>
        <v xml:space="preserve">Not discussed on USFS. </v>
      </c>
      <c r="N859" s="10" t="str">
        <f>IF(D859="No", "-- ", VLOOKUP(A859, [1]!Table9[#All], 29, FALSE))</f>
        <v xml:space="preserve">-- </v>
      </c>
      <c r="O859" s="10" t="str">
        <f>IF(D859="No", "--", VLOOKUP(A859, [1]!Table9[#All], 30, FALSE))</f>
        <v>--</v>
      </c>
      <c r="P859" s="7" t="str">
        <f>IF(D859="No", "Not discussed on USFS. ", IF(VLOOKUP(A859, [1]!Table9[#All], 31, FALSE)="--", "--",  _xlfn.CONCAT(A859, " (", VLOOKUP(A859, [1]!Table9[#All], 11, FALSE), "; Habitat description: ", C859, ") - Within 1-mi of a CNDDB/SCE/USFS occurrence record (", VLOOKUP(A859, [1]!Table9[#All], 31, FALSE), "). " )))</f>
        <v xml:space="preserve">Not discussed on USFS. </v>
      </c>
      <c r="Q859" s="6" t="str">
        <f>IF(D859="No", "Not discussed on USFS. ", IF(VLOOKUP(A859, [1]!Table9[#All], 31, FALSE)="--", "--",  VLOOKUP(A859, [1]!Table9[#All], 32, FALSE)))</f>
        <v xml:space="preserve">Not discussed on USFS. </v>
      </c>
      <c r="R859" s="6" t="str">
        <f>IF(D859="No", "Not discussed on USFS. ", IF(VLOOKUP(A859, [1]!Table9[#All], 31, FALSE)="--", "--", VLOOKUP(A859, [1]!Table9[#All], 33, FALSE)))</f>
        <v xml:space="preserve">Not discussed on USFS. </v>
      </c>
      <c r="S859" s="9" t="s">
        <v>2</v>
      </c>
      <c r="T859" s="8" t="s">
        <v>2</v>
      </c>
      <c r="U859" s="8" t="s">
        <v>2</v>
      </c>
      <c r="V859" s="7" t="s">
        <v>2</v>
      </c>
      <c r="W859" s="6" t="s">
        <v>2</v>
      </c>
      <c r="X859" s="6" t="s">
        <v>2</v>
      </c>
    </row>
    <row r="860" spans="1:24" ht="48" x14ac:dyDescent="0.2">
      <c r="A860" s="20" t="s">
        <v>1514</v>
      </c>
      <c r="B860" s="20" t="str">
        <f>VLOOKUP(A860, [1]!Table9[#All], 2, FALSE)</f>
        <v>Monardella stoneana</v>
      </c>
      <c r="C860" s="18" t="str">
        <f>VLOOKUP(A860, [1]!Table9[#All], 13, FALSE)</f>
        <v>rocky streambeds, banks of intermittent streams</v>
      </c>
      <c r="D860" s="17" t="str">
        <f>IF(ISNUMBER(SEARCH("1",VLOOKUP(A860, [1]!Table9[#All], 4, FALSE))), "Yes", "No")</f>
        <v>No</v>
      </c>
      <c r="E860" s="16" t="str">
        <f>VLOOKUP(A860, [1]!Table9[#All], 3, FALSE)</f>
        <v>Plant</v>
      </c>
      <c r="F860" s="15" t="str">
        <f>VLOOKUP(A860, [1]!Table9[#All], 26, FALSE)</f>
        <v>Formula</v>
      </c>
      <c r="G860" s="15" t="str">
        <f>IF(D860="No", "--",VLOOKUP(A860, [1]!Table9[#All], 25, FALSE))</f>
        <v>--</v>
      </c>
      <c r="H860" s="14" t="str">
        <f>IF(D860="No", "Not discussed on USFS. ", VLOOKUP(A860, [1]!Table9[#All], 24, FALSE))</f>
        <v xml:space="preserve">Not discussed on USFS. </v>
      </c>
      <c r="I860" s="14" t="str">
        <f>IF(NOT(ISBLANK(#REF!)),  "Pre-activity Survey Required", "")</f>
        <v>Pre-activity Survey Required</v>
      </c>
      <c r="J860" s="13" t="str">
        <f>IF(D860="No", "Not discussed on USFS. ", _xlfn.CONCAT(A860, " (", VLOOKUP(A860, [1]!Table9[#All], 11, FALSE), "; Habitat description: ", C860, ") - Within 1-mi of a CNDDB/SCE/USFS occurrence record (", VLOOKUP(A860, [1]!Table9[#All], 34, FALSE), "). " ))</f>
        <v xml:space="preserve">Not discussed on USFS. </v>
      </c>
      <c r="K860" s="10" t="str">
        <f>IF(D860="No", "-- ", VLOOKUP(A860, [1]!Table9[#All], 35, FALSE))</f>
        <v xml:space="preserve">-- </v>
      </c>
      <c r="L860" s="12" t="str">
        <f>IF(D860="No", "--", VLOOKUP(A860, [1]!Table9[#All], 28, FALSE))</f>
        <v>--</v>
      </c>
      <c r="M860" s="11" t="str">
        <f>IF(D860="No", "Not discussed on USFS. ", _xlfn.CONCAT(A860, " (", VLOOKUP(A860, [1]!Table9[#All], 11, FALSE), "; Habitat description: ", C860, ") - Within 1-mi of a CNDDB/SCE/USFS occurrence record (", VLOOKUP(A860, [1]!Table9[#All], 27, FALSE), "). " ))</f>
        <v xml:space="preserve">Not discussed on USFS. </v>
      </c>
      <c r="N860" s="10" t="str">
        <f>IF(D860="No", "-- ", VLOOKUP(A860, [1]!Table9[#All], 29, FALSE))</f>
        <v xml:space="preserve">-- </v>
      </c>
      <c r="O860" s="10" t="str">
        <f>IF(D860="No", "--", VLOOKUP(A860, [1]!Table9[#All], 30, FALSE))</f>
        <v>--</v>
      </c>
      <c r="P860" s="7" t="str">
        <f>IF(D860="No", "Not discussed on USFS. ", IF(VLOOKUP(A860, [1]!Table9[#All], 31, FALSE)="--", "--",  _xlfn.CONCAT(A860, " (", VLOOKUP(A860, [1]!Table9[#All], 11, FALSE), "; Habitat description: ", C860, ") - Within 1-mi of a CNDDB/SCE/USFS occurrence record (", VLOOKUP(A860, [1]!Table9[#All], 31, FALSE), "). " )))</f>
        <v xml:space="preserve">Not discussed on USFS. </v>
      </c>
      <c r="Q860" s="6" t="str">
        <f>IF(D860="No", "Not discussed on USFS. ", IF(VLOOKUP(A860, [1]!Table9[#All], 31, FALSE)="--", "--",  VLOOKUP(A860, [1]!Table9[#All], 32, FALSE)))</f>
        <v xml:space="preserve">Not discussed on USFS. </v>
      </c>
      <c r="R860" s="6" t="str">
        <f>IF(D860="No", "Not discussed on USFS. ", IF(VLOOKUP(A860, [1]!Table9[#All], 31, FALSE)="--", "--", VLOOKUP(A860, [1]!Table9[#All], 33, FALSE)))</f>
        <v xml:space="preserve">Not discussed on USFS. </v>
      </c>
      <c r="S860" s="9" t="s">
        <v>2</v>
      </c>
      <c r="T860" s="8" t="s">
        <v>2</v>
      </c>
      <c r="U860" s="8" t="s">
        <v>2</v>
      </c>
      <c r="V860" s="7" t="s">
        <v>2</v>
      </c>
      <c r="W860" s="6" t="s">
        <v>2</v>
      </c>
      <c r="X860" s="6" t="s">
        <v>2</v>
      </c>
    </row>
    <row r="861" spans="1:24" ht="48" x14ac:dyDescent="0.2">
      <c r="A861" s="20" t="s">
        <v>1513</v>
      </c>
      <c r="B861" s="20" t="str">
        <f>VLOOKUP(A861, [1]!Table9[#All], 2, FALSE)</f>
        <v>Eryngium jepsonii</v>
      </c>
      <c r="C861" s="18" t="str">
        <f>VLOOKUP(A861, [1]!Table9[#All], 13, FALSE)</f>
        <v>clay moist clay soil</v>
      </c>
      <c r="D861" s="17" t="str">
        <f>IF(ISNUMBER(SEARCH("1",VLOOKUP(A861, [1]!Table9[#All], 4, FALSE))), "Yes", "No")</f>
        <v>No</v>
      </c>
      <c r="E861" s="16" t="str">
        <f>VLOOKUP(A861, [1]!Table9[#All], 3, FALSE)</f>
        <v>Plant</v>
      </c>
      <c r="F861" s="15" t="str">
        <f>VLOOKUP(A861, [1]!Table9[#All], 26, FALSE)</f>
        <v>Formula</v>
      </c>
      <c r="G861" s="15" t="str">
        <f>IF(D861="No", "--",VLOOKUP(A861, [1]!Table9[#All], 25, FALSE))</f>
        <v>--</v>
      </c>
      <c r="H861" s="14" t="str">
        <f>IF(D861="No", "Not discussed on USFS. ", VLOOKUP(A861, [1]!Table9[#All], 24, FALSE))</f>
        <v xml:space="preserve">Not discussed on USFS. </v>
      </c>
      <c r="I861" s="14" t="str">
        <f>IF(NOT(ISBLANK(#REF!)),  "Pre-activity Survey Required", "")</f>
        <v>Pre-activity Survey Required</v>
      </c>
      <c r="J861" s="13" t="str">
        <f>IF(D861="No", "Not discussed on USFS. ", _xlfn.CONCAT(A861, " (", VLOOKUP(A861, [1]!Table9[#All], 11, FALSE), "; Habitat description: ", C861, ") - Within 1-mi of a CNDDB/SCE/USFS occurrence record (", VLOOKUP(A861, [1]!Table9[#All], 34, FALSE), "). " ))</f>
        <v xml:space="preserve">Not discussed on USFS. </v>
      </c>
      <c r="K861" s="10" t="str">
        <f>IF(D861="No", "-- ", VLOOKUP(A861, [1]!Table9[#All], 35, FALSE))</f>
        <v xml:space="preserve">-- </v>
      </c>
      <c r="L861" s="12" t="str">
        <f>IF(D861="No", "--", VLOOKUP(A861, [1]!Table9[#All], 28, FALSE))</f>
        <v>--</v>
      </c>
      <c r="M861" s="11" t="str">
        <f>IF(D861="No", "Not discussed on USFS. ", _xlfn.CONCAT(A861, " (", VLOOKUP(A861, [1]!Table9[#All], 11, FALSE), "; Habitat description: ", C861, ") - Within 1-mi of a CNDDB/SCE/USFS occurrence record (", VLOOKUP(A861, [1]!Table9[#All], 27, FALSE), "). " ))</f>
        <v xml:space="preserve">Not discussed on USFS. </v>
      </c>
      <c r="N861" s="10" t="str">
        <f>IF(D861="No", "-- ", VLOOKUP(A861, [1]!Table9[#All], 29, FALSE))</f>
        <v xml:space="preserve">-- </v>
      </c>
      <c r="O861" s="10" t="str">
        <f>IF(D861="No", "--", VLOOKUP(A861, [1]!Table9[#All], 30, FALSE))</f>
        <v>--</v>
      </c>
      <c r="P861" s="7" t="str">
        <f>IF(D861="No", "Not discussed on USFS. ", IF(VLOOKUP(A861, [1]!Table9[#All], 31, FALSE)="--", "--",  _xlfn.CONCAT(A861, " (", VLOOKUP(A861, [1]!Table9[#All], 11, FALSE), "; Habitat description: ", C861, ") - Within 1-mi of a CNDDB/SCE/USFS occurrence record (", VLOOKUP(A861, [1]!Table9[#All], 31, FALSE), "). " )))</f>
        <v xml:space="preserve">Not discussed on USFS. </v>
      </c>
      <c r="Q861" s="6" t="str">
        <f>IF(D861="No", "Not discussed on USFS. ", IF(VLOOKUP(A861, [1]!Table9[#All], 31, FALSE)="--", "--",  VLOOKUP(A861, [1]!Table9[#All], 32, FALSE)))</f>
        <v xml:space="preserve">Not discussed on USFS. </v>
      </c>
      <c r="R861" s="6" t="str">
        <f>IF(D861="No", "Not discussed on USFS. ", IF(VLOOKUP(A861, [1]!Table9[#All], 31, FALSE)="--", "--", VLOOKUP(A861, [1]!Table9[#All], 33, FALSE)))</f>
        <v xml:space="preserve">Not discussed on USFS. </v>
      </c>
      <c r="S861" s="9" t="s">
        <v>2</v>
      </c>
      <c r="T861" s="8" t="s">
        <v>2</v>
      </c>
      <c r="U861" s="8" t="s">
        <v>2</v>
      </c>
      <c r="V861" s="7" t="s">
        <v>2</v>
      </c>
      <c r="W861" s="6" t="s">
        <v>2</v>
      </c>
      <c r="X861" s="6" t="s">
        <v>2</v>
      </c>
    </row>
    <row r="862" spans="1:24" ht="160" x14ac:dyDescent="0.2">
      <c r="A862" s="20" t="s">
        <v>1512</v>
      </c>
      <c r="B862" s="20" t="str">
        <f>VLOOKUP(A862, [1]!Table9[#All], 2, FALSE)</f>
        <v>Cuscuta jepsonii</v>
      </c>
      <c r="C862" s="18" t="str">
        <f>VLOOKUP(A862, [1]!Table9[#All], 13, FALSE)</f>
        <v>mixed conifer forest parasitic on ceanothus diversifolius and ceanothus prostratus; may form secondary attachment on piperia and chamaebatia</v>
      </c>
      <c r="D862" s="17" t="str">
        <f>IF(ISNUMBER(SEARCH("1",VLOOKUP(A862, [1]!Table9[#All], 4, FALSE))), "Yes", "No")</f>
        <v>No</v>
      </c>
      <c r="E862" s="16" t="str">
        <f>VLOOKUP(A862, [1]!Table9[#All], 3, FALSE)</f>
        <v>Plant</v>
      </c>
      <c r="F862" s="15" t="str">
        <f>VLOOKUP(A862, [1]!Table9[#All], 26, FALSE)</f>
        <v>Formula</v>
      </c>
      <c r="G862" s="15" t="str">
        <f>IF(D862="No", "--",VLOOKUP(A862, [1]!Table9[#All], 25, FALSE))</f>
        <v>--</v>
      </c>
      <c r="H862" s="14" t="str">
        <f>IF(D862="No", "Not discussed on USFS. ", VLOOKUP(A862, [1]!Table9[#All], 24, FALSE))</f>
        <v xml:space="preserve">Not discussed on USFS. </v>
      </c>
      <c r="I862" s="14" t="str">
        <f>IF(NOT(ISBLANK(#REF!)),  "Pre-activity Survey Required", "")</f>
        <v>Pre-activity Survey Required</v>
      </c>
      <c r="J862" s="13" t="str">
        <f>IF(D862="No", "Not discussed on USFS. ", _xlfn.CONCAT(A862, " (", VLOOKUP(A862, [1]!Table9[#All], 11, FALSE), "; Habitat description: ", C862, ") - Within 1-mi of a CNDDB/SCE/USFS occurrence record (", VLOOKUP(A862, [1]!Table9[#All], 34, FALSE), "). " ))</f>
        <v xml:space="preserve">Not discussed on USFS. </v>
      </c>
      <c r="K862" s="10" t="str">
        <f>IF(D862="No", "-- ", VLOOKUP(A862, [1]!Table9[#All], 35, FALSE))</f>
        <v xml:space="preserve">-- </v>
      </c>
      <c r="L862" s="12" t="str">
        <f>IF(D862="No", "--", VLOOKUP(A862, [1]!Table9[#All], 28, FALSE))</f>
        <v>--</v>
      </c>
      <c r="M862" s="11" t="str">
        <f>IF(D862="No", "Not discussed on USFS. ", _xlfn.CONCAT(A862, " (", VLOOKUP(A862, [1]!Table9[#All], 11, FALSE), "; Habitat description: ", C862, ") - Within 1-mi of a CNDDB/SCE/USFS occurrence record (", VLOOKUP(A862, [1]!Table9[#All], 27, FALSE), "). " ))</f>
        <v xml:space="preserve">Not discussed on USFS. </v>
      </c>
      <c r="N862" s="10" t="str">
        <f>IF(D862="No", "-- ", VLOOKUP(A862, [1]!Table9[#All], 29, FALSE))</f>
        <v xml:space="preserve">-- </v>
      </c>
      <c r="O862" s="10" t="str">
        <f>IF(D862="No", "--", VLOOKUP(A862, [1]!Table9[#All], 30, FALSE))</f>
        <v>--</v>
      </c>
      <c r="P862" s="7" t="str">
        <f>IF(D862="No", "Not discussed on USFS. ", IF(VLOOKUP(A862, [1]!Table9[#All], 31, FALSE)="--", "--",  _xlfn.CONCAT(A862, " (", VLOOKUP(A862, [1]!Table9[#All], 11, FALSE), "; Habitat description: ", C862, ") - Within 1-mi of a CNDDB/SCE/USFS occurrence record (", VLOOKUP(A862, [1]!Table9[#All], 31, FALSE), "). " )))</f>
        <v xml:space="preserve">Not discussed on USFS. </v>
      </c>
      <c r="Q862" s="6" t="str">
        <f>IF(D862="No", "Not discussed on USFS. ", IF(VLOOKUP(A862, [1]!Table9[#All], 31, FALSE)="--", "--",  VLOOKUP(A862, [1]!Table9[#All], 32, FALSE)))</f>
        <v xml:space="preserve">Not discussed on USFS. </v>
      </c>
      <c r="R862" s="6" t="str">
        <f>IF(D862="No", "Not discussed on USFS. ", IF(VLOOKUP(A862, [1]!Table9[#All], 31, FALSE)="--", "--", VLOOKUP(A862, [1]!Table9[#All], 33, FALSE)))</f>
        <v xml:space="preserve">Not discussed on USFS. </v>
      </c>
      <c r="S862" s="9" t="s">
        <v>2</v>
      </c>
      <c r="T862" s="8" t="s">
        <v>2</v>
      </c>
      <c r="U862" s="8" t="s">
        <v>2</v>
      </c>
      <c r="V862" s="7" t="s">
        <v>2</v>
      </c>
      <c r="W862" s="6" t="s">
        <v>2</v>
      </c>
      <c r="X862" s="6" t="s">
        <v>2</v>
      </c>
    </row>
    <row r="863" spans="1:24" ht="48" x14ac:dyDescent="0.2">
      <c r="A863" s="20" t="s">
        <v>1511</v>
      </c>
      <c r="B863" s="20" t="str">
        <f>VLOOKUP(A863, [1]!Table9[#All], 2, FALSE)</f>
        <v>Horkelia daucifolia var indicta</v>
      </c>
      <c r="C863" s="18" t="str">
        <f>VLOOKUP(A863, [1]!Table9[#All], 13, FALSE)</f>
        <v>dry open places often on serpentine clay</v>
      </c>
      <c r="D863" s="17" t="str">
        <f>IF(ISNUMBER(SEARCH("1",VLOOKUP(A863, [1]!Table9[#All], 4, FALSE))), "Yes", "No")</f>
        <v>No</v>
      </c>
      <c r="E863" s="16" t="str">
        <f>VLOOKUP(A863, [1]!Table9[#All], 3, FALSE)</f>
        <v>Plant</v>
      </c>
      <c r="F863" s="15" t="str">
        <f>VLOOKUP(A863, [1]!Table9[#All], 26, FALSE)</f>
        <v>Formula</v>
      </c>
      <c r="G863" s="15" t="str">
        <f>IF(D863="No", "--",VLOOKUP(A863, [1]!Table9[#All], 25, FALSE))</f>
        <v>--</v>
      </c>
      <c r="H863" s="14" t="str">
        <f>IF(D863="No", "Not discussed on USFS. ", VLOOKUP(A863, [1]!Table9[#All], 24, FALSE))</f>
        <v xml:space="preserve">Not discussed on USFS. </v>
      </c>
      <c r="I863" s="14" t="str">
        <f>IF(NOT(ISBLANK(#REF!)),  "Pre-activity Survey Required", "")</f>
        <v>Pre-activity Survey Required</v>
      </c>
      <c r="J863" s="13" t="str">
        <f>IF(D863="No", "Not discussed on USFS. ", _xlfn.CONCAT(A863, " (", VLOOKUP(A863, [1]!Table9[#All], 11, FALSE), "; Habitat description: ", C863, ") - Within 1-mi of a CNDDB/SCE/USFS occurrence record (", VLOOKUP(A863, [1]!Table9[#All], 34, FALSE), "). " ))</f>
        <v xml:space="preserve">Not discussed on USFS. </v>
      </c>
      <c r="K863" s="10" t="str">
        <f>IF(D863="No", "-- ", VLOOKUP(A863, [1]!Table9[#All], 35, FALSE))</f>
        <v xml:space="preserve">-- </v>
      </c>
      <c r="L863" s="12" t="str">
        <f>IF(D863="No", "--", VLOOKUP(A863, [1]!Table9[#All], 28, FALSE))</f>
        <v>--</v>
      </c>
      <c r="M863" s="11" t="str">
        <f>IF(D863="No", "Not discussed on USFS. ", _xlfn.CONCAT(A863, " (", VLOOKUP(A863, [1]!Table9[#All], 11, FALSE), "; Habitat description: ", C863, ") - Within 1-mi of a CNDDB/SCE/USFS occurrence record (", VLOOKUP(A863, [1]!Table9[#All], 27, FALSE), "). " ))</f>
        <v xml:space="preserve">Not discussed on USFS. </v>
      </c>
      <c r="N863" s="10" t="str">
        <f>IF(D863="No", "-- ", VLOOKUP(A863, [1]!Table9[#All], 29, FALSE))</f>
        <v xml:space="preserve">-- </v>
      </c>
      <c r="O863" s="10" t="str">
        <f>IF(D863="No", "--", VLOOKUP(A863, [1]!Table9[#All], 30, FALSE))</f>
        <v>--</v>
      </c>
      <c r="P863" s="7" t="str">
        <f>IF(D863="No", "Not discussed on USFS. ", IF(VLOOKUP(A863, [1]!Table9[#All], 31, FALSE)="--", "--",  _xlfn.CONCAT(A863, " (", VLOOKUP(A863, [1]!Table9[#All], 11, FALSE), "; Habitat description: ", C863, ") - Within 1-mi of a CNDDB/SCE/USFS occurrence record (", VLOOKUP(A863, [1]!Table9[#All], 31, FALSE), "). " )))</f>
        <v xml:space="preserve">Not discussed on USFS. </v>
      </c>
      <c r="Q863" s="6" t="str">
        <f>IF(D863="No", "Not discussed on USFS. ", IF(VLOOKUP(A863, [1]!Table9[#All], 31, FALSE)="--", "--",  VLOOKUP(A863, [1]!Table9[#All], 32, FALSE)))</f>
        <v xml:space="preserve">Not discussed on USFS. </v>
      </c>
      <c r="R863" s="6" t="str">
        <f>IF(D863="No", "Not discussed on USFS. ", IF(VLOOKUP(A863, [1]!Table9[#All], 31, FALSE)="--", "--", VLOOKUP(A863, [1]!Table9[#All], 33, FALSE)))</f>
        <v xml:space="preserve">Not discussed on USFS. </v>
      </c>
      <c r="S863" s="9" t="s">
        <v>2</v>
      </c>
      <c r="T863" s="8" t="s">
        <v>2</v>
      </c>
      <c r="U863" s="8" t="s">
        <v>2</v>
      </c>
      <c r="V863" s="7" t="s">
        <v>2</v>
      </c>
      <c r="W863" s="6" t="s">
        <v>2</v>
      </c>
      <c r="X863" s="6" t="s">
        <v>2</v>
      </c>
    </row>
    <row r="864" spans="1:24" ht="48" x14ac:dyDescent="0.2">
      <c r="A864" s="20" t="s">
        <v>1510</v>
      </c>
      <c r="B864" s="20" t="str">
        <f>VLOOKUP(A864, [1]!Table9[#All], 2, FALSE)</f>
        <v>Leptosiphon jepsonii</v>
      </c>
      <c r="C864" s="18" t="str">
        <f>VLOOKUP(A864, [1]!Table9[#All], 13, FALSE)</f>
        <v>open or partially shaded grassy slopes</v>
      </c>
      <c r="D864" s="17" t="str">
        <f>IF(ISNUMBER(SEARCH("1",VLOOKUP(A864, [1]!Table9[#All], 4, FALSE))), "Yes", "No")</f>
        <v>No</v>
      </c>
      <c r="E864" s="16" t="str">
        <f>VLOOKUP(A864, [1]!Table9[#All], 3, FALSE)</f>
        <v>Plant</v>
      </c>
      <c r="F864" s="15" t="str">
        <f>VLOOKUP(A864, [1]!Table9[#All], 26, FALSE)</f>
        <v>Formula</v>
      </c>
      <c r="G864" s="15" t="str">
        <f>IF(D864="No", "--",VLOOKUP(A864, [1]!Table9[#All], 25, FALSE))</f>
        <v>--</v>
      </c>
      <c r="H864" s="14" t="str">
        <f>IF(D864="No", "Not discussed on USFS. ", VLOOKUP(A864, [1]!Table9[#All], 24, FALSE))</f>
        <v xml:space="preserve">Not discussed on USFS. </v>
      </c>
      <c r="I864" s="14" t="str">
        <f>IF(NOT(ISBLANK(#REF!)),  "Pre-activity Survey Required", "")</f>
        <v>Pre-activity Survey Required</v>
      </c>
      <c r="J864" s="13" t="str">
        <f>IF(D864="No", "Not discussed on USFS. ", _xlfn.CONCAT(A864, " (", VLOOKUP(A864, [1]!Table9[#All], 11, FALSE), "; Habitat description: ", C864, ") - Within 1-mi of a CNDDB/SCE/USFS occurrence record (", VLOOKUP(A864, [1]!Table9[#All], 34, FALSE), "). " ))</f>
        <v xml:space="preserve">Not discussed on USFS. </v>
      </c>
      <c r="K864" s="10" t="str">
        <f>IF(D864="No", "-- ", VLOOKUP(A864, [1]!Table9[#All], 35, FALSE))</f>
        <v xml:space="preserve">-- </v>
      </c>
      <c r="L864" s="12" t="str">
        <f>IF(D864="No", "--", VLOOKUP(A864, [1]!Table9[#All], 28, FALSE))</f>
        <v>--</v>
      </c>
      <c r="M864" s="11" t="str">
        <f>IF(D864="No", "Not discussed on USFS. ", _xlfn.CONCAT(A864, " (", VLOOKUP(A864, [1]!Table9[#All], 11, FALSE), "; Habitat description: ", C864, ") - Within 1-mi of a CNDDB/SCE/USFS occurrence record (", VLOOKUP(A864, [1]!Table9[#All], 27, FALSE), "). " ))</f>
        <v xml:space="preserve">Not discussed on USFS. </v>
      </c>
      <c r="N864" s="10" t="str">
        <f>IF(D864="No", "-- ", VLOOKUP(A864, [1]!Table9[#All], 29, FALSE))</f>
        <v xml:space="preserve">-- </v>
      </c>
      <c r="O864" s="10" t="str">
        <f>IF(D864="No", "--", VLOOKUP(A864, [1]!Table9[#All], 30, FALSE))</f>
        <v>--</v>
      </c>
      <c r="P864" s="7" t="str">
        <f>IF(D864="No", "Not discussed on USFS. ", IF(VLOOKUP(A864, [1]!Table9[#All], 31, FALSE)="--", "--",  _xlfn.CONCAT(A864, " (", VLOOKUP(A864, [1]!Table9[#All], 11, FALSE), "; Habitat description: ", C864, ") - Within 1-mi of a CNDDB/SCE/USFS occurrence record (", VLOOKUP(A864, [1]!Table9[#All], 31, FALSE), "). " )))</f>
        <v xml:space="preserve">Not discussed on USFS. </v>
      </c>
      <c r="Q864" s="6" t="str">
        <f>IF(D864="No", "Not discussed on USFS. ", IF(VLOOKUP(A864, [1]!Table9[#All], 31, FALSE)="--", "--",  VLOOKUP(A864, [1]!Table9[#All], 32, FALSE)))</f>
        <v xml:space="preserve">Not discussed on USFS. </v>
      </c>
      <c r="R864" s="6" t="str">
        <f>IF(D864="No", "Not discussed on USFS. ", IF(VLOOKUP(A864, [1]!Table9[#All], 31, FALSE)="--", "--", VLOOKUP(A864, [1]!Table9[#All], 33, FALSE)))</f>
        <v xml:space="preserve">Not discussed on USFS. </v>
      </c>
      <c r="S864" s="9" t="s">
        <v>2</v>
      </c>
      <c r="T864" s="8" t="s">
        <v>2</v>
      </c>
      <c r="U864" s="8" t="s">
        <v>2</v>
      </c>
      <c r="V864" s="7" t="s">
        <v>2</v>
      </c>
      <c r="W864" s="6" t="s">
        <v>2</v>
      </c>
      <c r="X864" s="6" t="s">
        <v>2</v>
      </c>
    </row>
    <row r="865" spans="1:24" ht="96" x14ac:dyDescent="0.2">
      <c r="A865" s="20" t="s">
        <v>1509</v>
      </c>
      <c r="B865" s="20" t="str">
        <f>VLOOKUP(A865, [1]!Table9[#All], 2, FALSE)</f>
        <v>Astragalus rattanii var jepsonianus</v>
      </c>
      <c r="C865" s="18" t="str">
        <f>VLOOKUP(A865, [1]!Table9[#All], 13, FALSE)</f>
        <v xml:space="preserve">grasslands, grassy openings in woodland and chaparral vertical clay and often serpentine </v>
      </c>
      <c r="D865" s="17" t="str">
        <f>IF(ISNUMBER(SEARCH("1",VLOOKUP(A865, [1]!Table9[#All], 4, FALSE))), "Yes", "No")</f>
        <v>No</v>
      </c>
      <c r="E865" s="16" t="str">
        <f>VLOOKUP(A865, [1]!Table9[#All], 3, FALSE)</f>
        <v>Plant</v>
      </c>
      <c r="F865" s="15" t="str">
        <f>VLOOKUP(A865, [1]!Table9[#All], 26, FALSE)</f>
        <v>Formula</v>
      </c>
      <c r="G865" s="15" t="str">
        <f>IF(D865="No", "--",VLOOKUP(A865, [1]!Table9[#All], 25, FALSE))</f>
        <v>--</v>
      </c>
      <c r="H865" s="14" t="str">
        <f>IF(D865="No", "Not discussed on USFS. ", VLOOKUP(A865, [1]!Table9[#All], 24, FALSE))</f>
        <v xml:space="preserve">Not discussed on USFS. </v>
      </c>
      <c r="I865" s="14" t="str">
        <f>IF(NOT(ISBLANK(#REF!)),  "Pre-activity Survey Required", "")</f>
        <v>Pre-activity Survey Required</v>
      </c>
      <c r="J865" s="13" t="str">
        <f>IF(D865="No", "Not discussed on USFS. ", _xlfn.CONCAT(A865, " (", VLOOKUP(A865, [1]!Table9[#All], 11, FALSE), "; Habitat description: ", C865, ") - Within 1-mi of a CNDDB/SCE/USFS occurrence record (", VLOOKUP(A865, [1]!Table9[#All], 34, FALSE), "). " ))</f>
        <v xml:space="preserve">Not discussed on USFS. </v>
      </c>
      <c r="K865" s="10" t="str">
        <f>IF(D865="No", "-- ", VLOOKUP(A865, [1]!Table9[#All], 35, FALSE))</f>
        <v xml:space="preserve">-- </v>
      </c>
      <c r="L865" s="12" t="str">
        <f>IF(D865="No", "--", VLOOKUP(A865, [1]!Table9[#All], 28, FALSE))</f>
        <v>--</v>
      </c>
      <c r="M865" s="11" t="str">
        <f>IF(D865="No", "Not discussed on USFS. ", _xlfn.CONCAT(A865, " (", VLOOKUP(A865, [1]!Table9[#All], 11, FALSE), "; Habitat description: ", C865, ") - Within 1-mi of a CNDDB/SCE/USFS occurrence record (", VLOOKUP(A865, [1]!Table9[#All], 27, FALSE), "). " ))</f>
        <v xml:space="preserve">Not discussed on USFS. </v>
      </c>
      <c r="N865" s="10" t="str">
        <f>IF(D865="No", "-- ", VLOOKUP(A865, [1]!Table9[#All], 29, FALSE))</f>
        <v xml:space="preserve">-- </v>
      </c>
      <c r="O865" s="10" t="str">
        <f>IF(D865="No", "--", VLOOKUP(A865, [1]!Table9[#All], 30, FALSE))</f>
        <v>--</v>
      </c>
      <c r="P865" s="7" t="str">
        <f>IF(D865="No", "Not discussed on USFS. ", IF(VLOOKUP(A865, [1]!Table9[#All], 31, FALSE)="--", "--",  _xlfn.CONCAT(A865, " (", VLOOKUP(A865, [1]!Table9[#All], 11, FALSE), "; Habitat description: ", C865, ") - Within 1-mi of a CNDDB/SCE/USFS occurrence record (", VLOOKUP(A865, [1]!Table9[#All], 31, FALSE), "). " )))</f>
        <v xml:space="preserve">Not discussed on USFS. </v>
      </c>
      <c r="Q865" s="6" t="str">
        <f>IF(D865="No", "Not discussed on USFS. ", IF(VLOOKUP(A865, [1]!Table9[#All], 31, FALSE)="--", "--",  VLOOKUP(A865, [1]!Table9[#All], 32, FALSE)))</f>
        <v xml:space="preserve">Not discussed on USFS. </v>
      </c>
      <c r="R865" s="6" t="str">
        <f>IF(D865="No", "Not discussed on USFS. ", IF(VLOOKUP(A865, [1]!Table9[#All], 31, FALSE)="--", "--", VLOOKUP(A865, [1]!Table9[#All], 33, FALSE)))</f>
        <v xml:space="preserve">Not discussed on USFS. </v>
      </c>
      <c r="S865" s="9" t="s">
        <v>2</v>
      </c>
      <c r="T865" s="8" t="s">
        <v>2</v>
      </c>
      <c r="U865" s="8" t="s">
        <v>2</v>
      </c>
      <c r="V865" s="7" t="s">
        <v>2</v>
      </c>
      <c r="W865" s="6" t="s">
        <v>2</v>
      </c>
      <c r="X865" s="6" t="s">
        <v>2</v>
      </c>
    </row>
    <row r="866" spans="1:24" ht="156" x14ac:dyDescent="0.2">
      <c r="A866" s="20" t="s">
        <v>1508</v>
      </c>
      <c r="B866" s="20" t="str">
        <f>VLOOKUP(A866, [1]!Table9[#All], 2, FALSE)</f>
        <v>Allium jepsonii</v>
      </c>
      <c r="C866" s="18" t="str">
        <f>VLOOKUP(A866, [1]!Table9[#All], 13, FALSE)</f>
        <v>open, serpentine, or volcanic slopes, flats</v>
      </c>
      <c r="D866" s="17" t="str">
        <f>IF(ISNUMBER(SEARCH("1",VLOOKUP(A866, [1]!Table9[#All], 4, FALSE))), "Yes", "No")</f>
        <v>Yes</v>
      </c>
      <c r="E866" s="16" t="str">
        <f>VLOOKUP(A866, [1]!Table9[#All], 3, FALSE)</f>
        <v>Plant</v>
      </c>
      <c r="F866" s="15" t="str">
        <f>VLOOKUP(A866, [1]!Table9[#All], 26, FALSE)</f>
        <v>Formula</v>
      </c>
      <c r="G866" s="15" t="str">
        <f>IF(D866="No", "--",VLOOKUP(A866, [1]!Table9[#All], 25, FALSE))</f>
        <v>Work area</v>
      </c>
      <c r="H866" s="14" t="str">
        <f>IF(D866="No", "Not discussed on USFS. ", VLOOKUP(A866, [1]!Table9[#All], 24, FALSE))</f>
        <v>--</v>
      </c>
      <c r="I866" s="14" t="str">
        <f>IF(NOT(ISBLANK(#REF!)),  "Pre-activity Survey Required", "")</f>
        <v>Pre-activity Survey Required</v>
      </c>
      <c r="J866" s="13" t="str">
        <f>IF(D866="No", "Not discussed on USFS. ", _xlfn.CONCAT(A866, " (", VLOOKUP(A866, [1]!Table9[#All], 11, FALSE), "; Habitat description: ", C866, ") - Within 1-mi of a CNDDB/SCE/USFS occurrence record (", VLOOKUP(A866, [1]!Table9[#All], 34, FALSE), "). " ))</f>
        <v xml:space="preserve">Jepson's onion (FSS; BLM:S; CRPR 1B.2, Blooming Period: May - Jul; Habitat description: open, serpentine, or volcanic slopes, flats) - Within 1-mi of a CNDDB/SCE/USFS occurrence record (unsuitable habitat). </v>
      </c>
      <c r="K866" s="10" t="str">
        <f>IF(D866="No", "-- ", VLOOKUP(A866, [1]!Table9[#All], 35, FALSE))</f>
        <v>Standard OMP BMPs.</v>
      </c>
      <c r="L866" s="12" t="str">
        <f>IF(D866="No", "--", VLOOKUP(A866, [1]!Table9[#All], 28, FALSE))</f>
        <v>IIB</v>
      </c>
      <c r="M866" s="11" t="str">
        <f>IF(D866="No", "Not discussed on USFS. ", _xlfn.CONCAT(A866, " (", VLOOKUP(A866, [1]!Table9[#All], 11, FALSE), "; Habitat description: ", C866, ") - Within 1-mi of a CNDDB/SCE/USFS occurrence record (", VLOOKUP(A866, [1]!Table9[#All], 27, FALSE), "). " ))</f>
        <v xml:space="preserve">Jepson's onion (FSS; BLM:S; CRPR 1B.2, Blooming Period: May - Jul; Habitat description: open, serpentine, or volcanic slopes, flats) - Within 1-mi of a CNDDB/SCE/USFS occurrence record (habitat present). </v>
      </c>
      <c r="N866" s="10" t="str">
        <f>IF(D866="No", "-- ", VLOOKUP(A866, [1]!Table9[#All], 29, FALSE))</f>
        <v xml:space="preserve">BE BMP Plant-1(a)(c-d); 
General Measures and Standard OMP BMPs. </v>
      </c>
      <c r="O866" s="10" t="str">
        <f>IF(D866="No", "--", VLOOKUP(A866, [1]!Table9[#All], 30, FALSE))</f>
        <v xml:space="preserve">Pre-Activity Survey (Jepson's onion): A biological survey is required. 
FSS Plant Avoidance (Jepson's onion): If Jepson's onion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66" s="7" t="str">
        <f>IF(D866="No", "Not discussed on USFS. ", IF(VLOOKUP(A866, [1]!Table9[#All], 31, FALSE)="--", "--",  _xlfn.CONCAT(A866, " (", VLOOKUP(A866, [1]!Table9[#All], 11, FALSE), "; Habitat description: ", C866, ") - Within 1-mi of a CNDDB/SCE/USFS occurrence record (", VLOOKUP(A866, [1]!Table9[#All], 31, FALSE), "). " )))</f>
        <v>--</v>
      </c>
      <c r="Q866" s="6" t="str">
        <f>IF(D866="No", "Not discussed on USFS. ", IF(VLOOKUP(A866, [1]!Table9[#All], 31, FALSE)="--", "--",  VLOOKUP(A866, [1]!Table9[#All], 32, FALSE)))</f>
        <v>--</v>
      </c>
      <c r="R866" s="6" t="str">
        <f>IF(D866="No", "Not discussed on USFS. ", IF(VLOOKUP(A866, [1]!Table9[#All], 31, FALSE)="--", "--", VLOOKUP(A866, [1]!Table9[#All], 33, FALSE)))</f>
        <v>--</v>
      </c>
      <c r="S866" s="9" t="s">
        <v>2</v>
      </c>
      <c r="T866" s="8" t="s">
        <v>2</v>
      </c>
      <c r="U866" s="8" t="s">
        <v>2</v>
      </c>
      <c r="V866" s="7" t="s">
        <v>2</v>
      </c>
      <c r="W866" s="6" t="s">
        <v>2</v>
      </c>
      <c r="X866" s="6" t="s">
        <v>2</v>
      </c>
    </row>
    <row r="867" spans="1:24" ht="48" x14ac:dyDescent="0.2">
      <c r="A867" s="20" t="s">
        <v>1507</v>
      </c>
      <c r="B867" s="20" t="str">
        <f>VLOOKUP(A867, [1]!Table9[#All], 2, FALSE)</f>
        <v>Sclerocactus johnsonii</v>
      </c>
      <c r="C867" s="18" t="str">
        <f>VLOOKUP(A867, [1]!Table9[#All], 13, FALSE)</f>
        <v>granitic slopes and plains, scrub creosote-brush scrub</v>
      </c>
      <c r="D867" s="17" t="str">
        <f>IF(ISNUMBER(SEARCH("1",VLOOKUP(A867, [1]!Table9[#All], 4, FALSE))), "Yes", "No")</f>
        <v>No</v>
      </c>
      <c r="E867" s="16" t="str">
        <f>VLOOKUP(A867, [1]!Table9[#All], 3, FALSE)</f>
        <v>Plant</v>
      </c>
      <c r="F867" s="15" t="str">
        <f>VLOOKUP(A867, [1]!Table9[#All], 26, FALSE)</f>
        <v>Formula</v>
      </c>
      <c r="G867" s="15" t="str">
        <f>IF(D867="No", "--",VLOOKUP(A867, [1]!Table9[#All], 25, FALSE))</f>
        <v>--</v>
      </c>
      <c r="H867" s="14" t="str">
        <f>IF(D867="No", "Not discussed on USFS. ", VLOOKUP(A867, [1]!Table9[#All], 24, FALSE))</f>
        <v xml:space="preserve">Not discussed on USFS. </v>
      </c>
      <c r="I867" s="14" t="str">
        <f>IF(NOT(ISBLANK(#REF!)),  "Pre-activity Survey Required", "")</f>
        <v>Pre-activity Survey Required</v>
      </c>
      <c r="J867" s="13" t="str">
        <f>IF(D867="No", "Not discussed on USFS. ", _xlfn.CONCAT(A867, " (", VLOOKUP(A867, [1]!Table9[#All], 11, FALSE), "; Habitat description: ", C867, ") - Within 1-mi of a CNDDB/SCE/USFS occurrence record (", VLOOKUP(A867, [1]!Table9[#All], 34, FALSE), "). " ))</f>
        <v xml:space="preserve">Not discussed on USFS. </v>
      </c>
      <c r="K867" s="10" t="str">
        <f>IF(D867="No", "-- ", VLOOKUP(A867, [1]!Table9[#All], 35, FALSE))</f>
        <v xml:space="preserve">-- </v>
      </c>
      <c r="L867" s="12" t="str">
        <f>IF(D867="No", "--", VLOOKUP(A867, [1]!Table9[#All], 28, FALSE))</f>
        <v>--</v>
      </c>
      <c r="M867" s="11" t="str">
        <f>IF(D867="No", "Not discussed on USFS. ", _xlfn.CONCAT(A867, " (", VLOOKUP(A867, [1]!Table9[#All], 11, FALSE), "; Habitat description: ", C867, ") - Within 1-mi of a CNDDB/SCE/USFS occurrence record (", VLOOKUP(A867, [1]!Table9[#All], 27, FALSE), "). " ))</f>
        <v xml:space="preserve">Not discussed on USFS. </v>
      </c>
      <c r="N867" s="10" t="str">
        <f>IF(D867="No", "-- ", VLOOKUP(A867, [1]!Table9[#All], 29, FALSE))</f>
        <v xml:space="preserve">-- </v>
      </c>
      <c r="O867" s="10" t="str">
        <f>IF(D867="No", "--", VLOOKUP(A867, [1]!Table9[#All], 30, FALSE))</f>
        <v>--</v>
      </c>
      <c r="P867" s="7" t="str">
        <f>IF(D867="No", "Not discussed on USFS. ", IF(VLOOKUP(A867, [1]!Table9[#All], 31, FALSE)="--", "--",  _xlfn.CONCAT(A867, " (", VLOOKUP(A867, [1]!Table9[#All], 11, FALSE), "; Habitat description: ", C867, ") - Within 1-mi of a CNDDB/SCE/USFS occurrence record (", VLOOKUP(A867, [1]!Table9[#All], 31, FALSE), "). " )))</f>
        <v xml:space="preserve">Not discussed on USFS. </v>
      </c>
      <c r="Q867" s="6" t="str">
        <f>IF(D867="No", "Not discussed on USFS. ", IF(VLOOKUP(A867, [1]!Table9[#All], 31, FALSE)="--", "--",  VLOOKUP(A867, [1]!Table9[#All], 32, FALSE)))</f>
        <v xml:space="preserve">Not discussed on USFS. </v>
      </c>
      <c r="R867" s="6" t="str">
        <f>IF(D867="No", "Not discussed on USFS. ", IF(VLOOKUP(A867, [1]!Table9[#All], 31, FALSE)="--", "--", VLOOKUP(A867, [1]!Table9[#All], 33, FALSE)))</f>
        <v xml:space="preserve">Not discussed on USFS. </v>
      </c>
      <c r="S867" s="9" t="s">
        <v>2</v>
      </c>
      <c r="T867" s="8" t="s">
        <v>2</v>
      </c>
      <c r="U867" s="8" t="s">
        <v>2</v>
      </c>
      <c r="V867" s="7" t="s">
        <v>2</v>
      </c>
      <c r="W867" s="6" t="s">
        <v>2</v>
      </c>
      <c r="X867" s="6" t="s">
        <v>2</v>
      </c>
    </row>
    <row r="868" spans="1:24" ht="156" x14ac:dyDescent="0.2">
      <c r="A868" s="20" t="s">
        <v>1506</v>
      </c>
      <c r="B868" s="20" t="str">
        <f>VLOOKUP(A868, [1]!Table9[#All], 2, FALSE)</f>
        <v>Eriogonum microthecum var. johnstonii</v>
      </c>
      <c r="C868" s="18" t="str">
        <f>VLOOKUP(A868, [1]!Table9[#All], 13, FALSE)</f>
        <v>coniferous forest</v>
      </c>
      <c r="D868" s="17" t="str">
        <f>IF(ISNUMBER(SEARCH("1",VLOOKUP(A868, [1]!Table9[#All], 4, FALSE))), "Yes", "No")</f>
        <v>Yes</v>
      </c>
      <c r="E868" s="16" t="str">
        <f>VLOOKUP(A868, [1]!Table9[#All], 3, FALSE)</f>
        <v>Plant</v>
      </c>
      <c r="F868" s="15" t="str">
        <f>VLOOKUP(A868, [1]!Table9[#All], 26, FALSE)</f>
        <v>Formula</v>
      </c>
      <c r="G868" s="15" t="str">
        <f>IF(D868="No", "--",VLOOKUP(A868, [1]!Table9[#All], 25, FALSE))</f>
        <v>Work area</v>
      </c>
      <c r="H868" s="14" t="str">
        <f>IF(D868="No", "Not discussed on USFS. ", VLOOKUP(A868, [1]!Table9[#All], 24, FALSE))</f>
        <v>--</v>
      </c>
      <c r="I868" s="14" t="str">
        <f>IF(NOT(ISBLANK(#REF!)),  "Pre-activity Survey Required", "")</f>
        <v>Pre-activity Survey Required</v>
      </c>
      <c r="J868" s="13" t="str">
        <f>IF(D868="No", "Not discussed on USFS. ", _xlfn.CONCAT(A868, " (", VLOOKUP(A868, [1]!Table9[#All], 11, FALSE), "; Habitat description: ", C868, ") - Within 1-mi of a CNDDB/SCE/USFS occurrence record (", VLOOKUP(A868, [1]!Table9[#All], 34, FALSE), "). " ))</f>
        <v xml:space="preserve">Johnston's buckwheat (FSS; CRPR 1B.3, Blooming Period: Jul - Sep; Habitat description: coniferous forest) - Within 1-mi of a CNDDB/SCE/USFS occurrence record (unsuitable habitat). </v>
      </c>
      <c r="K868" s="10" t="str">
        <f>IF(D868="No", "-- ", VLOOKUP(A868, [1]!Table9[#All], 35, FALSE))</f>
        <v>Standard OMP BMPs.</v>
      </c>
      <c r="L868" s="12" t="str">
        <f>IF(D868="No", "--", VLOOKUP(A868, [1]!Table9[#All], 28, FALSE))</f>
        <v>IIB</v>
      </c>
      <c r="M868" s="11" t="str">
        <f>IF(D868="No", "Not discussed on USFS. ", _xlfn.CONCAT(A868, " (", VLOOKUP(A868, [1]!Table9[#All], 11, FALSE), "; Habitat description: ", C868, ") - Within 1-mi of a CNDDB/SCE/USFS occurrence record (", VLOOKUP(A868, [1]!Table9[#All], 27, FALSE), "). " ))</f>
        <v xml:space="preserve">Johnston's buckwheat (FSS; CRPR 1B.3, Blooming Period: Jul - Sep; Habitat description: coniferous forest) - Within 1-mi of a CNDDB/SCE/USFS occurrence record (habitat present). </v>
      </c>
      <c r="N868" s="10" t="str">
        <f>IF(D868="No", "-- ", VLOOKUP(A868, [1]!Table9[#All], 29, FALSE))</f>
        <v xml:space="preserve">BE BMP Plant-1(a)(c-d); 
General Measures and Standard OMP BMPs. </v>
      </c>
      <c r="O868" s="10" t="str">
        <f>IF(D868="No", "--", VLOOKUP(A868, [1]!Table9[#All], 30, FALSE))</f>
        <v xml:space="preserve">Pre-Activity Survey (Johnston's buckwheat): A biological survey is required. 
FSS Plant Avoidance (Johnston's buckwheat): If Johnston's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68" s="7" t="str">
        <f>IF(D868="No", "Not discussed on USFS. ", IF(VLOOKUP(A868, [1]!Table9[#All], 31, FALSE)="--", "--",  _xlfn.CONCAT(A868, " (", VLOOKUP(A868, [1]!Table9[#All], 11, FALSE), "; Habitat description: ", C868, ") - Within 1-mi of a CNDDB/SCE/USFS occurrence record (", VLOOKUP(A868, [1]!Table9[#All], 31, FALSE), "). " )))</f>
        <v>--</v>
      </c>
      <c r="Q868" s="6" t="str">
        <f>IF(D868="No", "Not discussed on USFS. ", IF(VLOOKUP(A868, [1]!Table9[#All], 31, FALSE)="--", "--",  VLOOKUP(A868, [1]!Table9[#All], 32, FALSE)))</f>
        <v>--</v>
      </c>
      <c r="R868" s="6" t="str">
        <f>IF(D868="No", "Not discussed on USFS. ", IF(VLOOKUP(A868, [1]!Table9[#All], 31, FALSE)="--", "--", VLOOKUP(A868, [1]!Table9[#All], 33, FALSE)))</f>
        <v>--</v>
      </c>
      <c r="S868" s="9" t="s">
        <v>2</v>
      </c>
      <c r="T868" s="8" t="s">
        <v>2</v>
      </c>
      <c r="U868" s="8" t="s">
        <v>2</v>
      </c>
      <c r="V868" s="7" t="s">
        <v>2</v>
      </c>
      <c r="W868" s="6" t="s">
        <v>2</v>
      </c>
      <c r="X868" s="6" t="s">
        <v>2</v>
      </c>
    </row>
    <row r="869" spans="1:24" ht="156" x14ac:dyDescent="0.2">
      <c r="A869" s="20" t="s">
        <v>1505</v>
      </c>
      <c r="B869" s="20" t="str">
        <f>VLOOKUP(A869, [1]!Table9[#All], 2, FALSE)</f>
        <v>Boechera johnstonii</v>
      </c>
      <c r="C869" s="18" t="str">
        <f>VLOOKUP(A869, [1]!Table9[#All], 13, FALSE)</f>
        <v>rocky areas, in chaparral, grassland, open oak/pine woodland gravelly soil</v>
      </c>
      <c r="D869" s="17" t="str">
        <f>IF(ISNUMBER(SEARCH("1",VLOOKUP(A869, [1]!Table9[#All], 4, FALSE))), "Yes", "No")</f>
        <v>Yes</v>
      </c>
      <c r="E869" s="16" t="str">
        <f>VLOOKUP(A869, [1]!Table9[#All], 3, FALSE)</f>
        <v>Plant</v>
      </c>
      <c r="F869" s="15" t="str">
        <f>VLOOKUP(A869, [1]!Table9[#All], 26, FALSE)</f>
        <v>Formula</v>
      </c>
      <c r="G869" s="15" t="str">
        <f>IF(D869="No", "--",VLOOKUP(A869, [1]!Table9[#All], 25, FALSE))</f>
        <v>Work area</v>
      </c>
      <c r="H869" s="14" t="str">
        <f>IF(D869="No", "Not discussed on USFS. ", VLOOKUP(A869, [1]!Table9[#All], 24, FALSE))</f>
        <v>--</v>
      </c>
      <c r="I869" s="14" t="str">
        <f>IF(NOT(ISBLANK(#REF!)),  "Pre-activity Survey Required", "")</f>
        <v>Pre-activity Survey Required</v>
      </c>
      <c r="J869" s="13" t="str">
        <f>IF(D869="No", "Not discussed on USFS. ", _xlfn.CONCAT(A869, " (", VLOOKUP(A869, [1]!Table9[#All], 11, FALSE), "; Habitat description: ", C869, ") - Within 1-mi of a CNDDB/SCE/USFS occurrence record (", VLOOKUP(A869, [1]!Table9[#All], 34, FALSE), "). " ))</f>
        <v xml:space="preserve">Johnston's rockcress (FSS; CRPR 1B.2, Blooming Period: Feb - Mar; Habitat description: rocky areas, in chaparral, grassland, open oak/pine woodland gravelly soil) - Within 1-mi of a CNDDB/SCE/USFS occurrence record (unsuitable habitat). </v>
      </c>
      <c r="K869" s="10" t="str">
        <f>IF(D869="No", "-- ", VLOOKUP(A869, [1]!Table9[#All], 35, FALSE))</f>
        <v>Standard OMP BMPs.</v>
      </c>
      <c r="L869" s="12" t="str">
        <f>IF(D869="No", "--", VLOOKUP(A869, [1]!Table9[#All], 28, FALSE))</f>
        <v>IIB</v>
      </c>
      <c r="M869" s="11" t="str">
        <f>IF(D869="No", "Not discussed on USFS. ", _xlfn.CONCAT(A869, " (", VLOOKUP(A869, [1]!Table9[#All], 11, FALSE), "; Habitat description: ", C869, ") - Within 1-mi of a CNDDB/SCE/USFS occurrence record (", VLOOKUP(A869, [1]!Table9[#All], 27, FALSE), "). " ))</f>
        <v xml:space="preserve">Johnston's rockcress (FSS; CRPR 1B.2, Blooming Period: Feb - Mar; Habitat description: rocky areas, in chaparral, grassland, open oak/pine woodland gravelly soil) - Within 1-mi of a CNDDB/SCE/USFS occurrence record (habitat present). </v>
      </c>
      <c r="N869" s="10" t="str">
        <f>IF(D869="No", "-- ", VLOOKUP(A869, [1]!Table9[#All], 29, FALSE))</f>
        <v xml:space="preserve">BE BMP Plant-1(a)(c-d); 
General Measures and Standard OMP BMPs. </v>
      </c>
      <c r="O869" s="10" t="str">
        <f>IF(D869="No", "--", VLOOKUP(A869, [1]!Table9[#All], 30, FALSE))</f>
        <v xml:space="preserve">Pre-Activity Survey (Johnston's rockcress): A biological survey is required. 
FSS Plant Avoidance (Johnston's rockcress): If Johnston's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69" s="7" t="str">
        <f>IF(D869="No", "Not discussed on USFS. ", IF(VLOOKUP(A869, [1]!Table9[#All], 31, FALSE)="--", "--",  _xlfn.CONCAT(A869, " (", VLOOKUP(A869, [1]!Table9[#All], 11, FALSE), "; Habitat description: ", C869, ") - Within 1-mi of a CNDDB/SCE/USFS occurrence record (", VLOOKUP(A869, [1]!Table9[#All], 31, FALSE), "). " )))</f>
        <v>--</v>
      </c>
      <c r="Q869" s="6" t="str">
        <f>IF(D869="No", "Not discussed on USFS. ", IF(VLOOKUP(A869, [1]!Table9[#All], 31, FALSE)="--", "--",  VLOOKUP(A869, [1]!Table9[#All], 32, FALSE)))</f>
        <v>--</v>
      </c>
      <c r="R869" s="6" t="str">
        <f>IF(D869="No", "Not discussed on USFS. ", IF(VLOOKUP(A869, [1]!Table9[#All], 31, FALSE)="--", "--", VLOOKUP(A869, [1]!Table9[#All], 33, FALSE)))</f>
        <v>--</v>
      </c>
      <c r="S869" s="9" t="s">
        <v>2</v>
      </c>
      <c r="T869" s="8" t="s">
        <v>2</v>
      </c>
      <c r="U869" s="8" t="s">
        <v>2</v>
      </c>
      <c r="V869" s="7" t="s">
        <v>2</v>
      </c>
      <c r="W869" s="6" t="s">
        <v>2</v>
      </c>
      <c r="X869" s="6" t="s">
        <v>2</v>
      </c>
    </row>
    <row r="870" spans="1:24" ht="48" x14ac:dyDescent="0.2">
      <c r="A870" s="20" t="s">
        <v>1504</v>
      </c>
      <c r="B870" s="20" t="str">
        <f>VLOOKUP(A870, [1]!Table9[#All], 2, FALSE)</f>
        <v>Eriogonum intrafractum</v>
      </c>
      <c r="C870" s="18" t="str">
        <f>VLOOKUP(A870, [1]!Table9[#All], 13, FALSE)</f>
        <v>gravel or rocks</v>
      </c>
      <c r="D870" s="17" t="str">
        <f>IF(ISNUMBER(SEARCH("1",VLOOKUP(A870, [1]!Table9[#All], 4, FALSE))), "Yes", "No")</f>
        <v>No</v>
      </c>
      <c r="E870" s="16" t="str">
        <f>VLOOKUP(A870, [1]!Table9[#All], 3, FALSE)</f>
        <v>Plant</v>
      </c>
      <c r="F870" s="15" t="str">
        <f>VLOOKUP(A870, [1]!Table9[#All], 26, FALSE)</f>
        <v>Formula</v>
      </c>
      <c r="G870" s="15" t="str">
        <f>IF(D870="No", "--",VLOOKUP(A870, [1]!Table9[#All], 25, FALSE))</f>
        <v>--</v>
      </c>
      <c r="H870" s="14" t="str">
        <f>IF(D870="No", "Not discussed on USFS. ", VLOOKUP(A870, [1]!Table9[#All], 24, FALSE))</f>
        <v xml:space="preserve">Not discussed on USFS. </v>
      </c>
      <c r="I870" s="14" t="str">
        <f>IF(NOT(ISBLANK(#REF!)),  "Pre-activity Survey Required", "")</f>
        <v>Pre-activity Survey Required</v>
      </c>
      <c r="J870" s="13" t="str">
        <f>IF(D870="No", "Not discussed on USFS. ", _xlfn.CONCAT(A870, " (", VLOOKUP(A870, [1]!Table9[#All], 11, FALSE), "; Habitat description: ", C870, ") - Within 1-mi of a CNDDB/SCE/USFS occurrence record (", VLOOKUP(A870, [1]!Table9[#All], 34, FALSE), "). " ))</f>
        <v xml:space="preserve">Not discussed on USFS. </v>
      </c>
      <c r="K870" s="10" t="str">
        <f>IF(D870="No", "-- ", VLOOKUP(A870, [1]!Table9[#All], 35, FALSE))</f>
        <v xml:space="preserve">-- </v>
      </c>
      <c r="L870" s="12" t="str">
        <f>IF(D870="No", "--", VLOOKUP(A870, [1]!Table9[#All], 28, FALSE))</f>
        <v>--</v>
      </c>
      <c r="M870" s="11" t="str">
        <f>IF(D870="No", "Not discussed on USFS. ", _xlfn.CONCAT(A870, " (", VLOOKUP(A870, [1]!Table9[#All], 11, FALSE), "; Habitat description: ", C870, ") - Within 1-mi of a CNDDB/SCE/USFS occurrence record (", VLOOKUP(A870, [1]!Table9[#All], 27, FALSE), "). " ))</f>
        <v xml:space="preserve">Not discussed on USFS. </v>
      </c>
      <c r="N870" s="10" t="str">
        <f>IF(D870="No", "-- ", VLOOKUP(A870, [1]!Table9[#All], 29, FALSE))</f>
        <v xml:space="preserve">-- </v>
      </c>
      <c r="O870" s="10" t="str">
        <f>IF(D870="No", "--", VLOOKUP(A870, [1]!Table9[#All], 30, FALSE))</f>
        <v>--</v>
      </c>
      <c r="P870" s="7" t="str">
        <f>IF(D870="No", "Not discussed on USFS. ", IF(VLOOKUP(A870, [1]!Table9[#All], 31, FALSE)="--", "--",  _xlfn.CONCAT(A870, " (", VLOOKUP(A870, [1]!Table9[#All], 11, FALSE), "; Habitat description: ", C870, ") - Within 1-mi of a CNDDB/SCE/USFS occurrence record (", VLOOKUP(A870, [1]!Table9[#All], 31, FALSE), "). " )))</f>
        <v xml:space="preserve">Not discussed on USFS. </v>
      </c>
      <c r="Q870" s="6" t="str">
        <f>IF(D870="No", "Not discussed on USFS. ", IF(VLOOKUP(A870, [1]!Table9[#All], 31, FALSE)="--", "--",  VLOOKUP(A870, [1]!Table9[#All], 32, FALSE)))</f>
        <v xml:space="preserve">Not discussed on USFS. </v>
      </c>
      <c r="R870" s="6" t="str">
        <f>IF(D870="No", "Not discussed on USFS. ", IF(VLOOKUP(A870, [1]!Table9[#All], 31, FALSE)="--", "--", VLOOKUP(A870, [1]!Table9[#All], 33, FALSE)))</f>
        <v xml:space="preserve">Not discussed on USFS. </v>
      </c>
      <c r="S870" s="9" t="s">
        <v>2</v>
      </c>
      <c r="T870" s="8" t="s">
        <v>2</v>
      </c>
      <c r="U870" s="8" t="s">
        <v>2</v>
      </c>
      <c r="V870" s="7" t="s">
        <v>2</v>
      </c>
      <c r="W870" s="6" t="s">
        <v>2</v>
      </c>
      <c r="X870" s="6" t="s">
        <v>2</v>
      </c>
    </row>
    <row r="871" spans="1:24" ht="156" x14ac:dyDescent="0.2">
      <c r="A871" s="20" t="s">
        <v>1503</v>
      </c>
      <c r="B871" s="20" t="str">
        <f>VLOOKUP(A871, [1]!Table9[#All], 2, FALSE)</f>
        <v>Monardella australis ssp. jokerstii</v>
      </c>
      <c r="C871" s="18" t="str">
        <f>VLOOKUP(A871, [1]!Table9[#All], 13, FALSE)</f>
        <v>steep scree or talus, stony benches on canyon bottoms in forests or chaparral</v>
      </c>
      <c r="D871" s="17" t="str">
        <f>IF(ISNUMBER(SEARCH("1",VLOOKUP(A871, [1]!Table9[#All], 4, FALSE))), "Yes", "No")</f>
        <v>Yes</v>
      </c>
      <c r="E871" s="16" t="str">
        <f>VLOOKUP(A871, [1]!Table9[#All], 3, FALSE)</f>
        <v>Plant</v>
      </c>
      <c r="F871" s="15" t="str">
        <f>VLOOKUP(A871, [1]!Table9[#All], 26, FALSE)</f>
        <v>Formula</v>
      </c>
      <c r="G871" s="15" t="str">
        <f>IF(D871="No", "--",VLOOKUP(A871, [1]!Table9[#All], 25, FALSE))</f>
        <v>Work area</v>
      </c>
      <c r="H871" s="14" t="str">
        <f>IF(D871="No", "Not discussed on USFS. ", VLOOKUP(A871, [1]!Table9[#All], 24, FALSE))</f>
        <v>--</v>
      </c>
      <c r="I871" s="14" t="str">
        <f>IF(NOT(ISBLANK(#REF!)),  "Pre-activity Survey Required", "")</f>
        <v>Pre-activity Survey Required</v>
      </c>
      <c r="J871" s="13" t="str">
        <f>IF(D871="No", "Not discussed on USFS. ", _xlfn.CONCAT(A871, " (", VLOOKUP(A871, [1]!Table9[#All], 11, FALSE), "; Habitat description: ", C871, ") - Within 1-mi of a CNDDB/SCE/USFS occurrence record (", VLOOKUP(A871, [1]!Table9[#All], 34, FALSE), "). " ))</f>
        <v xml:space="preserve">Jokerst's monardella (FSS; CRPR 1B.1, Blooming Period: Jul - Sep; Habitat description: steep scree or talus, stony benches on canyon bottoms in forests or chaparral) - Within 1-mi of a CNDDB/SCE/USFS occurrence record (unsuitable habitat). </v>
      </c>
      <c r="K871" s="10" t="str">
        <f>IF(D871="No", "-- ", VLOOKUP(A871, [1]!Table9[#All], 35, FALSE))</f>
        <v>Standard OMP BMPs.</v>
      </c>
      <c r="L871" s="12" t="str">
        <f>IF(D871="No", "--", VLOOKUP(A871, [1]!Table9[#All], 28, FALSE))</f>
        <v>IIB</v>
      </c>
      <c r="M871" s="11" t="str">
        <f>IF(D871="No", "Not discussed on USFS. ", _xlfn.CONCAT(A871, " (", VLOOKUP(A871, [1]!Table9[#All], 11, FALSE), "; Habitat description: ", C871, ") - Within 1-mi of a CNDDB/SCE/USFS occurrence record (", VLOOKUP(A871, [1]!Table9[#All], 27, FALSE), "). " ))</f>
        <v xml:space="preserve">Jokerst's monardella (FSS; CRPR 1B.1, Blooming Period: Jul - Sep; Habitat description: steep scree or talus, stony benches on canyon bottoms in forests or chaparral) - Within 1-mi of a CNDDB/SCE/USFS occurrence record (habitat present). </v>
      </c>
      <c r="N871" s="10" t="str">
        <f>IF(D871="No", "-- ", VLOOKUP(A871, [1]!Table9[#All], 29, FALSE))</f>
        <v xml:space="preserve">BE BMP Plant-1(a)(c-d); 
General Measures and Standard OMP BMPs. </v>
      </c>
      <c r="O871" s="10" t="str">
        <f>IF(D871="No", "--", VLOOKUP(A871, [1]!Table9[#All], 30, FALSE))</f>
        <v xml:space="preserve">Pre-Activity Survey (Jokerst's monardella): A biological survey is required. 
FSS Plant Avoidance (Jokerst's monardella): If Jokerst's monardella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71" s="7" t="str">
        <f>IF(D871="No", "Not discussed on USFS. ", IF(VLOOKUP(A871, [1]!Table9[#All], 31, FALSE)="--", "--",  _xlfn.CONCAT(A871, " (", VLOOKUP(A871, [1]!Table9[#All], 11, FALSE), "; Habitat description: ", C871, ") - Within 1-mi of a CNDDB/SCE/USFS occurrence record (", VLOOKUP(A871, [1]!Table9[#All], 31, FALSE), "). " )))</f>
        <v>--</v>
      </c>
      <c r="Q871" s="6" t="str">
        <f>IF(D871="No", "Not discussed on USFS. ", IF(VLOOKUP(A871, [1]!Table9[#All], 31, FALSE)="--", "--",  VLOOKUP(A871, [1]!Table9[#All], 32, FALSE)))</f>
        <v>--</v>
      </c>
      <c r="R871" s="6" t="str">
        <f>IF(D871="No", "Not discussed on USFS. ", IF(VLOOKUP(A871, [1]!Table9[#All], 31, FALSE)="--", "--", VLOOKUP(A871, [1]!Table9[#All], 33, FALSE)))</f>
        <v>--</v>
      </c>
      <c r="S871" s="9" t="s">
        <v>2</v>
      </c>
      <c r="T871" s="8" t="s">
        <v>2</v>
      </c>
      <c r="U871" s="8" t="s">
        <v>2</v>
      </c>
      <c r="V871" s="7" t="s">
        <v>2</v>
      </c>
      <c r="W871" s="6" t="s">
        <v>2</v>
      </c>
      <c r="X871" s="6" t="s">
        <v>2</v>
      </c>
    </row>
    <row r="872" spans="1:24" ht="156" x14ac:dyDescent="0.2">
      <c r="A872" s="20" t="s">
        <v>1502</v>
      </c>
      <c r="B872" s="20" t="str">
        <f>VLOOKUP(A872, [1]!Table9[#All], 2, FALSE)</f>
        <v>Clarkia jolonensis</v>
      </c>
      <c r="C872" s="18" t="str">
        <f>VLOOKUP(A872, [1]!Table9[#All], 13, FALSE)</f>
        <v>dry woodland</v>
      </c>
      <c r="D872" s="17" t="str">
        <f>IF(ISNUMBER(SEARCH("1",VLOOKUP(A872, [1]!Table9[#All], 4, FALSE))), "Yes", "No")</f>
        <v>Yes</v>
      </c>
      <c r="E872" s="16" t="str">
        <f>VLOOKUP(A872, [1]!Table9[#All], 3, FALSE)</f>
        <v>Plant</v>
      </c>
      <c r="F872" s="15" t="str">
        <f>VLOOKUP(A872, [1]!Table9[#All], 26, FALSE)</f>
        <v>Formula</v>
      </c>
      <c r="G872" s="15" t="str">
        <f>IF(D872="No", "--",VLOOKUP(A872, [1]!Table9[#All], 25, FALSE))</f>
        <v>Work area</v>
      </c>
      <c r="H872" s="14" t="str">
        <f>IF(D872="No", "Not discussed on USFS. ", VLOOKUP(A872, [1]!Table9[#All], 24, FALSE))</f>
        <v>--</v>
      </c>
      <c r="I872" s="14" t="str">
        <f>IF(NOT(ISBLANK(#REF!)),  "Pre-activity Survey Required", "")</f>
        <v>Pre-activity Survey Required</v>
      </c>
      <c r="J872" s="13" t="str">
        <f>IF(D872="No", "Not discussed on USFS. ", _xlfn.CONCAT(A872, " (", VLOOKUP(A872, [1]!Table9[#All], 11, FALSE), "; Habitat description: ", C872, ") - Within 1-mi of a CNDDB/SCE/USFS occurrence record (", VLOOKUP(A872, [1]!Table9[#All], 34, FALSE), "). " ))</f>
        <v xml:space="preserve">Jolon clarkia (FSS; CRPR 1B.2, Blooming Period: Apr - Jun; Habitat description: dry woodland) - Within 1-mi of a CNDDB/SCE/USFS occurrence record (unsuitable habitat). </v>
      </c>
      <c r="K872" s="10" t="str">
        <f>IF(D872="No", "-- ", VLOOKUP(A872, [1]!Table9[#All], 35, FALSE))</f>
        <v>Standard OMP BMPs.</v>
      </c>
      <c r="L872" s="12" t="str">
        <f>IF(D872="No", "--", VLOOKUP(A872, [1]!Table9[#All], 28, FALSE))</f>
        <v>IIB</v>
      </c>
      <c r="M872" s="11" t="str">
        <f>IF(D872="No", "Not discussed on USFS. ", _xlfn.CONCAT(A872, " (", VLOOKUP(A872, [1]!Table9[#All], 11, FALSE), "; Habitat description: ", C872, ") - Within 1-mi of a CNDDB/SCE/USFS occurrence record (", VLOOKUP(A872, [1]!Table9[#All], 27, FALSE), "). " ))</f>
        <v xml:space="preserve">Jolon clarkia (FSS; CRPR 1B.2, Blooming Period: Apr - Jun; Habitat description: dry woodland) - Within 1-mi of a CNDDB/SCE/USFS occurrence record (habitat present). </v>
      </c>
      <c r="N872" s="10" t="str">
        <f>IF(D872="No", "-- ", VLOOKUP(A872, [1]!Table9[#All], 29, FALSE))</f>
        <v xml:space="preserve">BE BMP Plant-1(a)(c-d); 
General Measures and Standard OMP BMPs. </v>
      </c>
      <c r="O872" s="10" t="str">
        <f>IF(D872="No", "--", VLOOKUP(A872, [1]!Table9[#All], 30, FALSE))</f>
        <v xml:space="preserve">Pre-Activity Survey (Jolon clarkia): A biological survey is required. 
FSS Plant Avoidance (Jolon clarkia): If Jolon clarkia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72" s="7" t="str">
        <f>IF(D872="No", "Not discussed on USFS. ", IF(VLOOKUP(A872, [1]!Table9[#All], 31, FALSE)="--", "--",  _xlfn.CONCAT(A872, " (", VLOOKUP(A872, [1]!Table9[#All], 11, FALSE), "; Habitat description: ", C872, ") - Within 1-mi of a CNDDB/SCE/USFS occurrence record (", VLOOKUP(A872, [1]!Table9[#All], 31, FALSE), "). " )))</f>
        <v>--</v>
      </c>
      <c r="Q872" s="6" t="str">
        <f>IF(D872="No", "Not discussed on USFS. ", IF(VLOOKUP(A872, [1]!Table9[#All], 31, FALSE)="--", "--",  VLOOKUP(A872, [1]!Table9[#All], 32, FALSE)))</f>
        <v>--</v>
      </c>
      <c r="R872" s="6" t="str">
        <f>IF(D872="No", "Not discussed on USFS. ", IF(VLOOKUP(A872, [1]!Table9[#All], 31, FALSE)="--", "--", VLOOKUP(A872, [1]!Table9[#All], 33, FALSE)))</f>
        <v>--</v>
      </c>
      <c r="S872" s="9" t="s">
        <v>2</v>
      </c>
      <c r="T872" s="8" t="s">
        <v>2</v>
      </c>
      <c r="U872" s="8" t="s">
        <v>2</v>
      </c>
      <c r="V872" s="7" t="s">
        <v>2</v>
      </c>
      <c r="W872" s="6" t="s">
        <v>2</v>
      </c>
      <c r="X872" s="6" t="s">
        <v>2</v>
      </c>
    </row>
    <row r="873" spans="1:24" ht="156" x14ac:dyDescent="0.2">
      <c r="A873" s="20" t="s">
        <v>1501</v>
      </c>
      <c r="B873" s="20" t="str">
        <f>VLOOKUP(A873, [1]!Table9[#All], 2, FALSE)</f>
        <v>Layia jonesii</v>
      </c>
      <c r="C873" s="18" t="str">
        <f>VLOOKUP(A873, [1]!Table9[#All], 13, FALSE)</f>
        <v>open serpentine or slopes clayey slopes</v>
      </c>
      <c r="D873" s="17" t="str">
        <f>IF(ISNUMBER(SEARCH("1",VLOOKUP(A873, [1]!Table9[#All], 4, FALSE))), "Yes", "No")</f>
        <v>Yes</v>
      </c>
      <c r="E873" s="16" t="str">
        <f>VLOOKUP(A873, [1]!Table9[#All], 3, FALSE)</f>
        <v>Plant</v>
      </c>
      <c r="F873" s="15" t="str">
        <f>VLOOKUP(A873, [1]!Table9[#All], 26, FALSE)</f>
        <v>Formula</v>
      </c>
      <c r="G873" s="15" t="str">
        <f>IF(D873="No", "--",VLOOKUP(A873, [1]!Table9[#All], 25, FALSE))</f>
        <v>Work area</v>
      </c>
      <c r="H873" s="14" t="str">
        <f>IF(D873="No", "Not discussed on USFS. ", VLOOKUP(A873, [1]!Table9[#All], 24, FALSE))</f>
        <v>--</v>
      </c>
      <c r="I873" s="14" t="str">
        <f>IF(NOT(ISBLANK(#REF!)),  "Pre-activity Survey Required", "")</f>
        <v>Pre-activity Survey Required</v>
      </c>
      <c r="J873" s="13" t="str">
        <f>IF(D873="No", "Not discussed on USFS. ", _xlfn.CONCAT(A873, " (", VLOOKUP(A873, [1]!Table9[#All], 11, FALSE), "; Habitat description: ", C873, ") - Within 1-mi of a CNDDB/SCE/USFS occurrence record (", VLOOKUP(A873, [1]!Table9[#All], 34, FALSE), "). " ))</f>
        <v xml:space="preserve">Jones' layia (FSS; CRPR 1B.2, Blooming Period: Mar - May; Habitat description: open serpentine or slopes clayey slopes) - Within 1-mi of a CNDDB/SCE/USFS occurrence record (unsuitable habitat). </v>
      </c>
      <c r="K873" s="10" t="str">
        <f>IF(D873="No", "-- ", VLOOKUP(A873, [1]!Table9[#All], 35, FALSE))</f>
        <v>Standard OMP BMPs.</v>
      </c>
      <c r="L873" s="12" t="str">
        <f>IF(D873="No", "--", VLOOKUP(A873, [1]!Table9[#All], 28, FALSE))</f>
        <v>IIB</v>
      </c>
      <c r="M873" s="11" t="str">
        <f>IF(D873="No", "Not discussed on USFS. ", _xlfn.CONCAT(A873, " (", VLOOKUP(A873, [1]!Table9[#All], 11, FALSE), "; Habitat description: ", C873, ") - Within 1-mi of a CNDDB/SCE/USFS occurrence record (", VLOOKUP(A873, [1]!Table9[#All], 27, FALSE), "). " ))</f>
        <v xml:space="preserve">Jones' layia (FSS; CRPR 1B.2, Blooming Period: Mar - May; Habitat description: open serpentine or slopes clayey slopes) - Within 1-mi of a CNDDB/SCE/USFS occurrence record (habitat present). </v>
      </c>
      <c r="N873" s="10" t="str">
        <f>IF(D873="No", "-- ", VLOOKUP(A873, [1]!Table9[#All], 29, FALSE))</f>
        <v xml:space="preserve">BE BMP Plant-1(a)(c-d); 
General Measures and Standard OMP BMPs. </v>
      </c>
      <c r="O873" s="10" t="str">
        <f>IF(D873="No", "--", VLOOKUP(A873, [1]!Table9[#All], 30, FALSE))</f>
        <v xml:space="preserve">Pre-Activity Survey (Jones' layia): A biological survey is required. 
FSS Plant Avoidance (Jones' layia): If Jones' layia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73" s="7" t="str">
        <f>IF(D873="No", "Not discussed on USFS. ", IF(VLOOKUP(A873, [1]!Table9[#All], 31, FALSE)="--", "--",  _xlfn.CONCAT(A873, " (", VLOOKUP(A873, [1]!Table9[#All], 11, FALSE), "; Habitat description: ", C873, ") - Within 1-mi of a CNDDB/SCE/USFS occurrence record (", VLOOKUP(A873, [1]!Table9[#All], 31, FALSE), "). " )))</f>
        <v>--</v>
      </c>
      <c r="Q873" s="6" t="str">
        <f>IF(D873="No", "Not discussed on USFS. ", IF(VLOOKUP(A873, [1]!Table9[#All], 31, FALSE)="--", "--",  VLOOKUP(A873, [1]!Table9[#All], 32, FALSE)))</f>
        <v>--</v>
      </c>
      <c r="R873" s="6" t="str">
        <f>IF(D873="No", "Not discussed on USFS. ", IF(VLOOKUP(A873, [1]!Table9[#All], 31, FALSE)="--", "--", VLOOKUP(A873, [1]!Table9[#All], 33, FALSE)))</f>
        <v>--</v>
      </c>
      <c r="S873" s="9" t="s">
        <v>2</v>
      </c>
      <c r="T873" s="8" t="s">
        <v>2</v>
      </c>
      <c r="U873" s="8" t="s">
        <v>2</v>
      </c>
      <c r="V873" s="7" t="s">
        <v>2</v>
      </c>
      <c r="W873" s="6" t="s">
        <v>2</v>
      </c>
      <c r="X873" s="6" t="s">
        <v>2</v>
      </c>
    </row>
    <row r="874" spans="1:24" ht="64" x14ac:dyDescent="0.2">
      <c r="A874" s="20" t="s">
        <v>1500</v>
      </c>
      <c r="B874" s="20" t="str">
        <f>VLOOKUP(A874, [1]!Table9[#All], 2, FALSE)</f>
        <v>Horkelia congesta var nemorosa</v>
      </c>
      <c r="C874" s="18" t="str">
        <f>VLOOKUP(A874, [1]!Table9[#All], 13, FALSE)</f>
        <v>generally serpentine vernally moist, rocky clay</v>
      </c>
      <c r="D874" s="17" t="str">
        <f>IF(ISNUMBER(SEARCH("1",VLOOKUP(A874, [1]!Table9[#All], 4, FALSE))), "Yes", "No")</f>
        <v>No</v>
      </c>
      <c r="E874" s="16" t="str">
        <f>VLOOKUP(A874, [1]!Table9[#All], 3, FALSE)</f>
        <v>Plant</v>
      </c>
      <c r="F874" s="15" t="str">
        <f>VLOOKUP(A874, [1]!Table9[#All], 26, FALSE)</f>
        <v>Formula</v>
      </c>
      <c r="G874" s="15" t="str">
        <f>IF(D874="No", "--",VLOOKUP(A874, [1]!Table9[#All], 25, FALSE))</f>
        <v>--</v>
      </c>
      <c r="H874" s="14" t="str">
        <f>IF(D874="No", "Not discussed on USFS. ", VLOOKUP(A874, [1]!Table9[#All], 24, FALSE))</f>
        <v xml:space="preserve">Not discussed on USFS. </v>
      </c>
      <c r="I874" s="14" t="str">
        <f>IF(NOT(ISBLANK(#REF!)),  "Pre-activity Survey Required", "")</f>
        <v>Pre-activity Survey Required</v>
      </c>
      <c r="J874" s="13" t="str">
        <f>IF(D874="No", "Not discussed on USFS. ", _xlfn.CONCAT(A874, " (", VLOOKUP(A874, [1]!Table9[#All], 11, FALSE), "; Habitat description: ", C874, ") - Within 1-mi of a CNDDB/SCE/USFS occurrence record (", VLOOKUP(A874, [1]!Table9[#All], 34, FALSE), "). " ))</f>
        <v xml:space="preserve">Not discussed on USFS. </v>
      </c>
      <c r="K874" s="10" t="str">
        <f>IF(D874="No", "-- ", VLOOKUP(A874, [1]!Table9[#All], 35, FALSE))</f>
        <v xml:space="preserve">-- </v>
      </c>
      <c r="L874" s="12" t="str">
        <f>IF(D874="No", "--", VLOOKUP(A874, [1]!Table9[#All], 28, FALSE))</f>
        <v>--</v>
      </c>
      <c r="M874" s="11" t="str">
        <f>IF(D874="No", "Not discussed on USFS. ", _xlfn.CONCAT(A874, " (", VLOOKUP(A874, [1]!Table9[#All], 11, FALSE), "; Habitat description: ", C874, ") - Within 1-mi of a CNDDB/SCE/USFS occurrence record (", VLOOKUP(A874, [1]!Table9[#All], 27, FALSE), "). " ))</f>
        <v xml:space="preserve">Not discussed on USFS. </v>
      </c>
      <c r="N874" s="10" t="str">
        <f>IF(D874="No", "-- ", VLOOKUP(A874, [1]!Table9[#All], 29, FALSE))</f>
        <v xml:space="preserve">-- </v>
      </c>
      <c r="O874" s="10" t="str">
        <f>IF(D874="No", "--", VLOOKUP(A874, [1]!Table9[#All], 30, FALSE))</f>
        <v>--</v>
      </c>
      <c r="P874" s="7" t="str">
        <f>IF(D874="No", "Not discussed on USFS. ", IF(VLOOKUP(A874, [1]!Table9[#All], 31, FALSE)="--", "--",  _xlfn.CONCAT(A874, " (", VLOOKUP(A874, [1]!Table9[#All], 11, FALSE), "; Habitat description: ", C874, ") - Within 1-mi of a CNDDB/SCE/USFS occurrence record (", VLOOKUP(A874, [1]!Table9[#All], 31, FALSE), "). " )))</f>
        <v xml:space="preserve">Not discussed on USFS. </v>
      </c>
      <c r="Q874" s="6" t="str">
        <f>IF(D874="No", "Not discussed on USFS. ", IF(VLOOKUP(A874, [1]!Table9[#All], 31, FALSE)="--", "--",  VLOOKUP(A874, [1]!Table9[#All], 32, FALSE)))</f>
        <v xml:space="preserve">Not discussed on USFS. </v>
      </c>
      <c r="R874" s="6" t="str">
        <f>IF(D874="No", "Not discussed on USFS. ", IF(VLOOKUP(A874, [1]!Table9[#All], 31, FALSE)="--", "--", VLOOKUP(A874, [1]!Table9[#All], 33, FALSE)))</f>
        <v xml:space="preserve">Not discussed on USFS. </v>
      </c>
      <c r="S874" s="9" t="s">
        <v>2</v>
      </c>
      <c r="T874" s="8" t="s">
        <v>2</v>
      </c>
      <c r="U874" s="8" t="s">
        <v>2</v>
      </c>
      <c r="V874" s="7" t="s">
        <v>2</v>
      </c>
      <c r="W874" s="6" t="s">
        <v>2</v>
      </c>
      <c r="X874" s="6" t="s">
        <v>2</v>
      </c>
    </row>
    <row r="875" spans="1:24" ht="120" x14ac:dyDescent="0.2">
      <c r="A875" s="20" t="s">
        <v>1499</v>
      </c>
      <c r="B875" s="20" t="str">
        <f>VLOOKUP(A875, [1]!Table9[#All], 2, FALSE)</f>
        <v>Dedeckera eurekensis</v>
      </c>
      <c r="C875" s="18" t="str">
        <f>VLOOKUP(A875, [1]!Table9[#All], 13, FALSE)</f>
        <v>limestone slopes</v>
      </c>
      <c r="D875" s="17" t="str">
        <f>IF(ISNUMBER(SEARCH("1",VLOOKUP(A875, [1]!Table9[#All], 4, FALSE))), "Yes", "No")</f>
        <v>Yes</v>
      </c>
      <c r="E875" s="16" t="str">
        <f>VLOOKUP(A875, [1]!Table9[#All], 3, FALSE)</f>
        <v>Plant</v>
      </c>
      <c r="F875" s="15" t="str">
        <f>VLOOKUP(A875, [1]!Table9[#All], 26, FALSE)</f>
        <v>Formula</v>
      </c>
      <c r="G875" s="15" t="str">
        <f>IF(D875="No", "--",VLOOKUP(A875, [1]!Table9[#All], 25, FALSE))</f>
        <v>Work area</v>
      </c>
      <c r="H875" s="14" t="str">
        <f>IF(D875="No", "Not discussed on USFS. ", VLOOKUP(A875, [1]!Table9[#All], 24, FALSE))</f>
        <v>--</v>
      </c>
      <c r="I875" s="14" t="str">
        <f>IF(NOT(ISBLANK(#REF!)),  "Pre-activity Survey Required", "")</f>
        <v>Pre-activity Survey Required</v>
      </c>
      <c r="J875" s="13" t="str">
        <f>IF(D875="No", "Not discussed on USFS. ", _xlfn.CONCAT(A875, " (", VLOOKUP(A875, [1]!Table9[#All], 11, FALSE), "; Habitat description: ", C875, ") - Within 1-mi of a CNDDB/SCE/USFS occurrence record (", VLOOKUP(A875, [1]!Table9[#All], 34, FALSE), "). " ))</f>
        <v xml:space="preserve">July gold (SR; FSS; BLM:S; CRPR 1B.3, Blooming Period: Jun - Oct; Habitat description: limestone slopes) - Within 1-mi of a CNDDB/SCE/USFS occurrence record (unsuitable habitat). </v>
      </c>
      <c r="K875" s="10" t="str">
        <f>IF(D875="No", "-- ", VLOOKUP(A875, [1]!Table9[#All], 35, FALSE))</f>
        <v>Standard OMP BMPs.</v>
      </c>
      <c r="L875" s="12" t="str">
        <f>IF(D875="No", "--", VLOOKUP(A875, [1]!Table9[#All], 28, FALSE))</f>
        <v>IIB</v>
      </c>
      <c r="M875" s="11" t="str">
        <f>IF(D875="No", "Not discussed on USFS. ", _xlfn.CONCAT(A875, " (", VLOOKUP(A875, [1]!Table9[#All], 11, FALSE), "; Habitat description: ", C875, ") - Within 1-mi of a CNDDB/SCE/USFS occurrence record (", VLOOKUP(A875, [1]!Table9[#All], 27, FALSE), "). " ))</f>
        <v xml:space="preserve">July gold (SR; FSS; BLM:S; CRPR 1B.3, Blooming Period: Jun - Oct; Habitat description: limestone slopes) - Within 1-mi of a CNDDB/SCE/USFS occurrence record (habitat present). </v>
      </c>
      <c r="N875" s="10" t="str">
        <f>IF(D875="No", "-- ", VLOOKUP(A875, [1]!Table9[#All], 29, FALSE))</f>
        <v xml:space="preserve">BE BMP Plant-1(a); 
General Measures and Standard OMP BMPs. </v>
      </c>
      <c r="O875" s="10" t="str">
        <f>IF(D875="No", "--", VLOOKUP(A875, [1]!Table9[#All], 30, FALSE))</f>
        <v xml:space="preserve">Pre-Activity Survey (July gold): A biological survey is required. 
State Threatened Plant Avoidance (July gold): If July goldis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875" s="7" t="str">
        <f>IF(D875="No", "Not discussed on USFS. ", IF(VLOOKUP(A875, [1]!Table9[#All], 31, FALSE)="--", "--",  _xlfn.CONCAT(A875, " (", VLOOKUP(A875, [1]!Table9[#All], 11, FALSE), "; Habitat description: ", C875, ") - Within 1-mi of a CNDDB/SCE/USFS occurrence record (", VLOOKUP(A875, [1]!Table9[#All], 31, FALSE), "). " )))</f>
        <v>--</v>
      </c>
      <c r="Q875" s="6" t="str">
        <f>IF(D875="No", "Not discussed on USFS. ", IF(VLOOKUP(A875, [1]!Table9[#All], 31, FALSE)="--", "--",  VLOOKUP(A875, [1]!Table9[#All], 32, FALSE)))</f>
        <v>--</v>
      </c>
      <c r="R875" s="6" t="str">
        <f>IF(D875="No", "Not discussed on USFS. ", IF(VLOOKUP(A875, [1]!Table9[#All], 31, FALSE)="--", "--", VLOOKUP(A875, [1]!Table9[#All], 33, FALSE)))</f>
        <v>--</v>
      </c>
      <c r="S875" s="9" t="s">
        <v>2</v>
      </c>
      <c r="T875" s="8" t="s">
        <v>2</v>
      </c>
      <c r="U875" s="8" t="s">
        <v>2</v>
      </c>
      <c r="V875" s="7" t="s">
        <v>2</v>
      </c>
      <c r="W875" s="6" t="s">
        <v>2</v>
      </c>
      <c r="X875" s="6" t="s">
        <v>2</v>
      </c>
    </row>
    <row r="876" spans="1:24" ht="96" x14ac:dyDescent="0.2">
      <c r="A876" s="20" t="s">
        <v>1498</v>
      </c>
      <c r="B876" s="20" t="str">
        <f>VLOOKUP(A876, [1]!Table9[#All], 2, FALSE)</f>
        <v>Malacothrix junakii</v>
      </c>
      <c r="C876" s="18" t="str">
        <f>VLOOKUP(A876, [1]!Table9[#All], 13, FALSE)</f>
        <v>ocean bluffs, open rocky areas shallow soils on ocean bluffs, only found on middle Anacapa island</v>
      </c>
      <c r="D876" s="17" t="str">
        <f>IF(ISNUMBER(SEARCH("1",VLOOKUP(A876, [1]!Table9[#All], 4, FALSE))), "Yes", "No")</f>
        <v>No</v>
      </c>
      <c r="E876" s="16" t="str">
        <f>VLOOKUP(A876, [1]!Table9[#All], 3, FALSE)</f>
        <v>Plant</v>
      </c>
      <c r="F876" s="15" t="str">
        <f>VLOOKUP(A876, [1]!Table9[#All], 26, FALSE)</f>
        <v>Formula</v>
      </c>
      <c r="G876" s="15" t="str">
        <f>IF(D876="No", "--",VLOOKUP(A876, [1]!Table9[#All], 25, FALSE))</f>
        <v>--</v>
      </c>
      <c r="H876" s="14" t="str">
        <f>IF(D876="No", "Not discussed on USFS. ", VLOOKUP(A876, [1]!Table9[#All], 24, FALSE))</f>
        <v xml:space="preserve">Not discussed on USFS. </v>
      </c>
      <c r="I876" s="14" t="str">
        <f>IF(NOT(ISBLANK(#REF!)),  "Pre-activity Survey Required", "")</f>
        <v>Pre-activity Survey Required</v>
      </c>
      <c r="J876" s="13" t="str">
        <f>IF(D876="No", "Not discussed on USFS. ", _xlfn.CONCAT(A876, " (", VLOOKUP(A876, [1]!Table9[#All], 11, FALSE), "; Habitat description: ", C876, ") - Within 1-mi of a CNDDB/SCE/USFS occurrence record (", VLOOKUP(A876, [1]!Table9[#All], 34, FALSE), "). " ))</f>
        <v xml:space="preserve">Not discussed on USFS. </v>
      </c>
      <c r="K876" s="10" t="str">
        <f>IF(D876="No", "-- ", VLOOKUP(A876, [1]!Table9[#All], 35, FALSE))</f>
        <v xml:space="preserve">-- </v>
      </c>
      <c r="L876" s="12" t="str">
        <f>IF(D876="No", "--", VLOOKUP(A876, [1]!Table9[#All], 28, FALSE))</f>
        <v>--</v>
      </c>
      <c r="M876" s="11" t="str">
        <f>IF(D876="No", "Not discussed on USFS. ", _xlfn.CONCAT(A876, " (", VLOOKUP(A876, [1]!Table9[#All], 11, FALSE), "; Habitat description: ", C876, ") - Within 1-mi of a CNDDB/SCE/USFS occurrence record (", VLOOKUP(A876, [1]!Table9[#All], 27, FALSE), "). " ))</f>
        <v xml:space="preserve">Not discussed on USFS. </v>
      </c>
      <c r="N876" s="10" t="str">
        <f>IF(D876="No", "-- ", VLOOKUP(A876, [1]!Table9[#All], 29, FALSE))</f>
        <v xml:space="preserve">-- </v>
      </c>
      <c r="O876" s="10" t="str">
        <f>IF(D876="No", "--", VLOOKUP(A876, [1]!Table9[#All], 30, FALSE))</f>
        <v>--</v>
      </c>
      <c r="P876" s="7" t="str">
        <f>IF(D876="No", "Not discussed on USFS. ", IF(VLOOKUP(A876, [1]!Table9[#All], 31, FALSE)="--", "--",  _xlfn.CONCAT(A876, " (", VLOOKUP(A876, [1]!Table9[#All], 11, FALSE), "; Habitat description: ", C876, ") - Within 1-mi of a CNDDB/SCE/USFS occurrence record (", VLOOKUP(A876, [1]!Table9[#All], 31, FALSE), "). " )))</f>
        <v xml:space="preserve">Not discussed on USFS. </v>
      </c>
      <c r="Q876" s="6" t="str">
        <f>IF(D876="No", "Not discussed on USFS. ", IF(VLOOKUP(A876, [1]!Table9[#All], 31, FALSE)="--", "--",  VLOOKUP(A876, [1]!Table9[#All], 32, FALSE)))</f>
        <v xml:space="preserve">Not discussed on USFS. </v>
      </c>
      <c r="R876" s="6" t="str">
        <f>IF(D876="No", "Not discussed on USFS. ", IF(VLOOKUP(A876, [1]!Table9[#All], 31, FALSE)="--", "--", VLOOKUP(A876, [1]!Table9[#All], 33, FALSE)))</f>
        <v xml:space="preserve">Not discussed on USFS. </v>
      </c>
      <c r="S876" s="9" t="s">
        <v>2</v>
      </c>
      <c r="T876" s="8" t="s">
        <v>2</v>
      </c>
      <c r="U876" s="8" t="s">
        <v>2</v>
      </c>
      <c r="V876" s="7" t="s">
        <v>2</v>
      </c>
      <c r="W876" s="6" t="s">
        <v>2</v>
      </c>
      <c r="X876" s="6" t="s">
        <v>2</v>
      </c>
    </row>
    <row r="877" spans="1:24" ht="48" x14ac:dyDescent="0.2">
      <c r="A877" s="20" t="s">
        <v>1497</v>
      </c>
      <c r="B877" s="20" t="str">
        <f>VLOOKUP(A877, [1]!Table9[#All], 2, FALSE)</f>
        <v>Streptanthus juneae</v>
      </c>
      <c r="C877" s="18" t="str">
        <f>VLOOKUP(A877, [1]!Table9[#All], 13, FALSE)</f>
        <v>coniferous forest and chaparral</v>
      </c>
      <c r="D877" s="17" t="str">
        <f>IF(ISNUMBER(SEARCH("1",VLOOKUP(A877, [1]!Table9[#All], 4, FALSE))), "Yes", "No")</f>
        <v>No</v>
      </c>
      <c r="E877" s="16" t="str">
        <f>VLOOKUP(A877, [1]!Table9[#All], 3, FALSE)</f>
        <v>Plant</v>
      </c>
      <c r="F877" s="15" t="str">
        <f>VLOOKUP(A877, [1]!Table9[#All], 26, FALSE)</f>
        <v>Formula</v>
      </c>
      <c r="G877" s="15" t="str">
        <f>IF(D877="No", "--",VLOOKUP(A877, [1]!Table9[#All], 25, FALSE))</f>
        <v>--</v>
      </c>
      <c r="H877" s="14" t="str">
        <f>IF(D877="No", "Not discussed on USFS. ", VLOOKUP(A877, [1]!Table9[#All], 24, FALSE))</f>
        <v xml:space="preserve">Not discussed on USFS. </v>
      </c>
      <c r="I877" s="14" t="str">
        <f>IF(NOT(ISBLANK(#REF!)),  "Pre-activity Survey Required", "")</f>
        <v>Pre-activity Survey Required</v>
      </c>
      <c r="J877" s="13" t="str">
        <f>IF(D877="No", "Not discussed on USFS. ", _xlfn.CONCAT(A877, " (", VLOOKUP(A877, [1]!Table9[#All], 11, FALSE), "; Habitat description: ", C877, ") - Within 1-mi of a CNDDB/SCE/USFS occurrence record (", VLOOKUP(A877, [1]!Table9[#All], 34, FALSE), "). " ))</f>
        <v xml:space="preserve">Not discussed on USFS. </v>
      </c>
      <c r="K877" s="10" t="str">
        <f>IF(D877="No", "-- ", VLOOKUP(A877, [1]!Table9[#All], 35, FALSE))</f>
        <v xml:space="preserve">-- </v>
      </c>
      <c r="L877" s="12" t="str">
        <f>IF(D877="No", "--", VLOOKUP(A877, [1]!Table9[#All], 28, FALSE))</f>
        <v>--</v>
      </c>
      <c r="M877" s="11" t="str">
        <f>IF(D877="No", "Not discussed on USFS. ", _xlfn.CONCAT(A877, " (", VLOOKUP(A877, [1]!Table9[#All], 11, FALSE), "; Habitat description: ", C877, ") - Within 1-mi of a CNDDB/SCE/USFS occurrence record (", VLOOKUP(A877, [1]!Table9[#All], 27, FALSE), "). " ))</f>
        <v xml:space="preserve">Not discussed on USFS. </v>
      </c>
      <c r="N877" s="10" t="str">
        <f>IF(D877="No", "-- ", VLOOKUP(A877, [1]!Table9[#All], 29, FALSE))</f>
        <v xml:space="preserve">-- </v>
      </c>
      <c r="O877" s="10" t="str">
        <f>IF(D877="No", "--", VLOOKUP(A877, [1]!Table9[#All], 30, FALSE))</f>
        <v>--</v>
      </c>
      <c r="P877" s="7" t="str">
        <f>IF(D877="No", "Not discussed on USFS. ", IF(VLOOKUP(A877, [1]!Table9[#All], 31, FALSE)="--", "--",  _xlfn.CONCAT(A877, " (", VLOOKUP(A877, [1]!Table9[#All], 11, FALSE), "; Habitat description: ", C877, ") - Within 1-mi of a CNDDB/SCE/USFS occurrence record (", VLOOKUP(A877, [1]!Table9[#All], 31, FALSE), "). " )))</f>
        <v xml:space="preserve">Not discussed on USFS. </v>
      </c>
      <c r="Q877" s="6" t="str">
        <f>IF(D877="No", "Not discussed on USFS. ", IF(VLOOKUP(A877, [1]!Table9[#All], 31, FALSE)="--", "--",  VLOOKUP(A877, [1]!Table9[#All], 32, FALSE)))</f>
        <v xml:space="preserve">Not discussed on USFS. </v>
      </c>
      <c r="R877" s="6" t="str">
        <f>IF(D877="No", "Not discussed on USFS. ", IF(VLOOKUP(A877, [1]!Table9[#All], 31, FALSE)="--", "--", VLOOKUP(A877, [1]!Table9[#All], 33, FALSE)))</f>
        <v xml:space="preserve">Not discussed on USFS. </v>
      </c>
      <c r="S877" s="9" t="s">
        <v>2</v>
      </c>
      <c r="T877" s="8" t="s">
        <v>2</v>
      </c>
      <c r="U877" s="8" t="s">
        <v>2</v>
      </c>
      <c r="V877" s="7" t="s">
        <v>2</v>
      </c>
      <c r="W877" s="6" t="s">
        <v>2</v>
      </c>
      <c r="X877" s="6" t="s">
        <v>2</v>
      </c>
    </row>
    <row r="878" spans="1:24" ht="80" x14ac:dyDescent="0.2">
      <c r="A878" s="20" t="s">
        <v>1496</v>
      </c>
      <c r="B878" s="20" t="str">
        <f>VLOOKUP(A878, [1]!Table9[#All], 2, FALSE)</f>
        <v>Eriogonum umbellatum var. juniporinum</v>
      </c>
      <c r="C878" s="18" t="str">
        <f>VLOOKUP(A878, [1]!Table9[#All], 13, FALSE)</f>
        <v>sand or gravel</v>
      </c>
      <c r="D878" s="17" t="str">
        <f>IF(ISNUMBER(SEARCH("1",VLOOKUP(A878, [1]!Table9[#All], 4, FALSE))), "Yes", "No")</f>
        <v>No</v>
      </c>
      <c r="E878" s="16" t="str">
        <f>VLOOKUP(A878, [1]!Table9[#All], 3, FALSE)</f>
        <v>Plant</v>
      </c>
      <c r="F878" s="15" t="str">
        <f>VLOOKUP(A878, [1]!Table9[#All], 26, FALSE)</f>
        <v>Formula</v>
      </c>
      <c r="G878" s="15" t="str">
        <f>IF(D878="No", "--",VLOOKUP(A878, [1]!Table9[#All], 25, FALSE))</f>
        <v>--</v>
      </c>
      <c r="H878" s="14" t="str">
        <f>IF(D878="No", "Not discussed on USFS. ", VLOOKUP(A878, [1]!Table9[#All], 24, FALSE))</f>
        <v xml:space="preserve">Not discussed on USFS. </v>
      </c>
      <c r="I878" s="14" t="str">
        <f>IF(NOT(ISBLANK(#REF!)),  "Pre-activity Survey Required", "")</f>
        <v>Pre-activity Survey Required</v>
      </c>
      <c r="J878" s="13" t="str">
        <f>IF(D878="No", "Not discussed on USFS. ", _xlfn.CONCAT(A878, " (", VLOOKUP(A878, [1]!Table9[#All], 11, FALSE), "; Habitat description: ", C878, ") - Within 1-mi of a CNDDB/SCE/USFS occurrence record (", VLOOKUP(A878, [1]!Table9[#All], 34, FALSE), "). " ))</f>
        <v xml:space="preserve">Not discussed on USFS. </v>
      </c>
      <c r="K878" s="10" t="str">
        <f>IF(D878="No", "-- ", VLOOKUP(A878, [1]!Table9[#All], 35, FALSE))</f>
        <v xml:space="preserve">-- </v>
      </c>
      <c r="L878" s="12" t="str">
        <f>IF(D878="No", "--", VLOOKUP(A878, [1]!Table9[#All], 28, FALSE))</f>
        <v>--</v>
      </c>
      <c r="M878" s="11" t="str">
        <f>IF(D878="No", "Not discussed on USFS. ", _xlfn.CONCAT(A878, " (", VLOOKUP(A878, [1]!Table9[#All], 11, FALSE), "; Habitat description: ", C878, ") - Within 1-mi of a CNDDB/SCE/USFS occurrence record (", VLOOKUP(A878, [1]!Table9[#All], 27, FALSE), "). " ))</f>
        <v xml:space="preserve">Not discussed on USFS. </v>
      </c>
      <c r="N878" s="10" t="str">
        <f>IF(D878="No", "-- ", VLOOKUP(A878, [1]!Table9[#All], 29, FALSE))</f>
        <v xml:space="preserve">-- </v>
      </c>
      <c r="O878" s="10" t="str">
        <f>IF(D878="No", "--", VLOOKUP(A878, [1]!Table9[#All], 30, FALSE))</f>
        <v>--</v>
      </c>
      <c r="P878" s="7" t="str">
        <f>IF(D878="No", "Not discussed on USFS. ", IF(VLOOKUP(A878, [1]!Table9[#All], 31, FALSE)="--", "--",  _xlfn.CONCAT(A878, " (", VLOOKUP(A878, [1]!Table9[#All], 11, FALSE), "; Habitat description: ", C878, ") - Within 1-mi of a CNDDB/SCE/USFS occurrence record (", VLOOKUP(A878, [1]!Table9[#All], 31, FALSE), "). " )))</f>
        <v xml:space="preserve">Not discussed on USFS. </v>
      </c>
      <c r="Q878" s="6" t="str">
        <f>IF(D878="No", "Not discussed on USFS. ", IF(VLOOKUP(A878, [1]!Table9[#All], 31, FALSE)="--", "--",  VLOOKUP(A878, [1]!Table9[#All], 32, FALSE)))</f>
        <v xml:space="preserve">Not discussed on USFS. </v>
      </c>
      <c r="R878" s="6" t="str">
        <f>IF(D878="No", "Not discussed on USFS. ", IF(VLOOKUP(A878, [1]!Table9[#All], 31, FALSE)="--", "--", VLOOKUP(A878, [1]!Table9[#All], 33, FALSE)))</f>
        <v xml:space="preserve">Not discussed on USFS. </v>
      </c>
      <c r="S878" s="9" t="s">
        <v>2</v>
      </c>
      <c r="T878" s="8" t="s">
        <v>2</v>
      </c>
      <c r="U878" s="8" t="s">
        <v>2</v>
      </c>
      <c r="V878" s="7" t="s">
        <v>2</v>
      </c>
      <c r="W878" s="6" t="s">
        <v>2</v>
      </c>
      <c r="X878" s="6" t="s">
        <v>2</v>
      </c>
    </row>
    <row r="879" spans="1:24" ht="132" x14ac:dyDescent="0.2">
      <c r="A879" s="20" t="s">
        <v>1495</v>
      </c>
      <c r="B879" s="20" t="str">
        <f>VLOOKUP(A879, [1]!Table9[#All], 2, FALSE)</f>
        <v>Brodiaea insignis</v>
      </c>
      <c r="C879" s="18" t="str">
        <f>VLOOKUP(A879, [1]!Table9[#All], 13, FALSE)</f>
        <v>foothill oak woodland and valley grassland</v>
      </c>
      <c r="D879" s="17" t="str">
        <f>IF(ISNUMBER(SEARCH("1",VLOOKUP(A879, [1]!Table9[#All], 4, FALSE))), "Yes", "No")</f>
        <v>Yes</v>
      </c>
      <c r="E879" s="16" t="str">
        <f>VLOOKUP(A879, [1]!Table9[#All], 3, FALSE)</f>
        <v>Plant</v>
      </c>
      <c r="F879" s="15" t="str">
        <f>VLOOKUP(A879, [1]!Table9[#All], 26, FALSE)</f>
        <v>Formula</v>
      </c>
      <c r="G879" s="15" t="str">
        <f>IF(D879="No", "--",VLOOKUP(A879, [1]!Table9[#All], 25, FALSE))</f>
        <v>Work area</v>
      </c>
      <c r="H879" s="14" t="str">
        <f>IF(D879="No", "Not discussed on USFS. ", VLOOKUP(A879, [1]!Table9[#All], 24, FALSE))</f>
        <v>--</v>
      </c>
      <c r="I879" s="14" t="str">
        <f>IF(NOT(ISBLANK(#REF!)),  "Pre-activity Survey Required", "")</f>
        <v>Pre-activity Survey Required</v>
      </c>
      <c r="J879" s="13" t="str">
        <f>IF(D879="No", "Not discussed on USFS. ", _xlfn.CONCAT(A879, " (", VLOOKUP(A879, [1]!Table9[#All], 11, FALSE), "; Habitat description: ", C879, ") - Within 1-mi of a CNDDB/SCE/USFS occurrence record (", VLOOKUP(A879, [1]!Table9[#All], 34, FALSE), "). " ))</f>
        <v xml:space="preserve">kaweah brodiaea (SE; FSS; CRPR 1B.2, Blooming Period: May - Jun; Habitat description: foothill oak woodland and valley grassland) - Within 1-mi of a CNDDB/SCE/USFS occurrence record (unsuitable habitat). </v>
      </c>
      <c r="K879" s="10" t="str">
        <f>IF(D879="No", "-- ", VLOOKUP(A879, [1]!Table9[#All], 35, FALSE))</f>
        <v>Standard OMP BMPs.</v>
      </c>
      <c r="L879" s="12" t="str">
        <f>IF(D879="No", "--", VLOOKUP(A879, [1]!Table9[#All], 28, FALSE))</f>
        <v>IIB</v>
      </c>
      <c r="M879" s="11" t="str">
        <f>IF(D879="No", "Not discussed on USFS. ", _xlfn.CONCAT(A879, " (", VLOOKUP(A879, [1]!Table9[#All], 11, FALSE), "; Habitat description: ", C879, ") - Within 1-mi of a CNDDB/SCE/USFS occurrence record (", VLOOKUP(A879, [1]!Table9[#All], 27, FALSE), "). " ))</f>
        <v xml:space="preserve">kaweah brodiaea (SE; FSS; CRPR 1B.2, Blooming Period: May - Jun; Habitat description: foothill oak woodland and valley grassland) - Within 1-mi of a CNDDB/SCE/USFS occurrence record (habitat present). </v>
      </c>
      <c r="N879" s="10" t="str">
        <f>IF(D879="No", "-- ", VLOOKUP(A879, [1]!Table9[#All], 29, FALSE))</f>
        <v xml:space="preserve">BE BMP Plant-1(a); 
General Measures and Standard OMP BMPs. </v>
      </c>
      <c r="O879" s="10" t="str">
        <f>IF(D879="No", "--", VLOOKUP(A879, [1]!Table9[#All], 30, FALSE))</f>
        <v xml:space="preserve">Pre-Activity Survey (Kaweah brodiaea): A biological survey is required. 
State Threatened Plant Avoidance (Kaweah brodiaea): If Kaweah brodiaeais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879" s="7" t="str">
        <f>IF(D879="No", "Not discussed on USFS. ", IF(VLOOKUP(A879, [1]!Table9[#All], 31, FALSE)="--", "--",  _xlfn.CONCAT(A879, " (", VLOOKUP(A879, [1]!Table9[#All], 11, FALSE), "; Habitat description: ", C879, ") - Within 1-mi of a CNDDB/SCE/USFS occurrence record (", VLOOKUP(A879, [1]!Table9[#All], 31, FALSE), "). " )))</f>
        <v>--</v>
      </c>
      <c r="Q879" s="6" t="str">
        <f>IF(D879="No", "Not discussed on USFS. ", IF(VLOOKUP(A879, [1]!Table9[#All], 31, FALSE)="--", "--",  VLOOKUP(A879, [1]!Table9[#All], 32, FALSE)))</f>
        <v>--</v>
      </c>
      <c r="R879" s="6" t="str">
        <f>IF(D879="No", "Not discussed on USFS. ", IF(VLOOKUP(A879, [1]!Table9[#All], 31, FALSE)="--", "--", VLOOKUP(A879, [1]!Table9[#All], 33, FALSE)))</f>
        <v>--</v>
      </c>
      <c r="S879" s="9" t="s">
        <v>2</v>
      </c>
      <c r="T879" s="8" t="s">
        <v>2</v>
      </c>
      <c r="U879" s="8" t="s">
        <v>2</v>
      </c>
      <c r="V879" s="7" t="s">
        <v>2</v>
      </c>
      <c r="W879" s="6" t="s">
        <v>2</v>
      </c>
      <c r="X879" s="6" t="s">
        <v>2</v>
      </c>
    </row>
    <row r="880" spans="1:24" ht="156" x14ac:dyDescent="0.2">
      <c r="A880" s="20" t="s">
        <v>1494</v>
      </c>
      <c r="B880" s="20" t="str">
        <f>VLOOKUP(A880, [1]!Table9[#All], 2, FALSE)</f>
        <v>Erythronium pusaterii</v>
      </c>
      <c r="C880" s="18" t="str">
        <f>VLOOKUP(A880, [1]!Table9[#All], 13, FALSE)</f>
        <v>meadows, rocky ledges</v>
      </c>
      <c r="D880" s="17" t="str">
        <f>IF(ISNUMBER(SEARCH("1",VLOOKUP(A880, [1]!Table9[#All], 4, FALSE))), "Yes", "No")</f>
        <v>Yes</v>
      </c>
      <c r="E880" s="16" t="str">
        <f>VLOOKUP(A880, [1]!Table9[#All], 3, FALSE)</f>
        <v>Plant</v>
      </c>
      <c r="F880" s="15" t="str">
        <f>VLOOKUP(A880, [1]!Table9[#All], 26, FALSE)</f>
        <v>Formula</v>
      </c>
      <c r="G880" s="15" t="str">
        <f>IF(D880="No", "--",VLOOKUP(A880, [1]!Table9[#All], 25, FALSE))</f>
        <v>Work area</v>
      </c>
      <c r="H880" s="14" t="str">
        <f>IF(D880="No", "Not discussed on USFS. ", VLOOKUP(A880, [1]!Table9[#All], 24, FALSE))</f>
        <v>--</v>
      </c>
      <c r="I880" s="14" t="str">
        <f>IF(NOT(ISBLANK(#REF!)),  "Pre-activity Survey Required", "")</f>
        <v>Pre-activity Survey Required</v>
      </c>
      <c r="J880" s="13" t="str">
        <f>IF(D880="No", "Not discussed on USFS. ", _xlfn.CONCAT(A880, " (", VLOOKUP(A880, [1]!Table9[#All], 11, FALSE), "; Habitat description: ", C880, ") - Within 1-mi of a CNDDB/SCE/USFS occurrence record (", VLOOKUP(A880, [1]!Table9[#All], 34, FALSE), "). " ))</f>
        <v xml:space="preserve">Kaweah fawn lily (FSS; CRPR 1B.3, Blooming Period: May - Jul; Habitat description: meadows, rocky ledges) - Within 1-mi of a CNDDB/SCE/USFS occurrence record (unsuitable habitat). </v>
      </c>
      <c r="K880" s="10" t="str">
        <f>IF(D880="No", "-- ", VLOOKUP(A880, [1]!Table9[#All], 35, FALSE))</f>
        <v>Standard OMP BMPs.</v>
      </c>
      <c r="L880" s="12" t="str">
        <f>IF(D880="No", "--", VLOOKUP(A880, [1]!Table9[#All], 28, FALSE))</f>
        <v>IIB</v>
      </c>
      <c r="M880" s="11" t="str">
        <f>IF(D880="No", "Not discussed on USFS. ", _xlfn.CONCAT(A880, " (", VLOOKUP(A880, [1]!Table9[#All], 11, FALSE), "; Habitat description: ", C880, ") - Within 1-mi of a CNDDB/SCE/USFS occurrence record (", VLOOKUP(A880, [1]!Table9[#All], 27, FALSE), "). " ))</f>
        <v xml:space="preserve">Kaweah fawn lily (FSS; CRPR 1B.3, Blooming Period: May - Jul; Habitat description: meadows, rocky ledges) - Within 1-mi of a CNDDB/SCE/USFS occurrence record (habitat present). </v>
      </c>
      <c r="N880" s="10" t="str">
        <f>IF(D880="No", "-- ", VLOOKUP(A880, [1]!Table9[#All], 29, FALSE))</f>
        <v xml:space="preserve">BE BMP Plant-1(a)(c-d); 
General Measures and Standard OMP BMPs. </v>
      </c>
      <c r="O880" s="10" t="str">
        <f>IF(D880="No", "--", VLOOKUP(A880, [1]!Table9[#All], 30, FALSE))</f>
        <v xml:space="preserve">Pre-Activity Survey (Kaweah fawn lily): A biological survey is required. 
FSS Plant Avoidance (Kaweah fawn lily): If Kaweah fawn 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80" s="7" t="str">
        <f>IF(D880="No", "Not discussed on USFS. ", IF(VLOOKUP(A880, [1]!Table9[#All], 31, FALSE)="--", "--",  _xlfn.CONCAT(A880, " (", VLOOKUP(A880, [1]!Table9[#All], 11, FALSE), "; Habitat description: ", C880, ") - Within 1-mi of a CNDDB/SCE/USFS occurrence record (", VLOOKUP(A880, [1]!Table9[#All], 31, FALSE), "). " )))</f>
        <v>--</v>
      </c>
      <c r="Q880" s="6" t="str">
        <f>IF(D880="No", "Not discussed on USFS. ", IF(VLOOKUP(A880, [1]!Table9[#All], 31, FALSE)="--", "--",  VLOOKUP(A880, [1]!Table9[#All], 32, FALSE)))</f>
        <v>--</v>
      </c>
      <c r="R880" s="6" t="str">
        <f>IF(D880="No", "Not discussed on USFS. ", IF(VLOOKUP(A880, [1]!Table9[#All], 31, FALSE)="--", "--", VLOOKUP(A880, [1]!Table9[#All], 33, FALSE)))</f>
        <v>--</v>
      </c>
      <c r="S880" s="9" t="s">
        <v>2</v>
      </c>
      <c r="T880" s="8" t="s">
        <v>2</v>
      </c>
      <c r="U880" s="8" t="s">
        <v>2</v>
      </c>
      <c r="V880" s="7" t="s">
        <v>2</v>
      </c>
      <c r="W880" s="6" t="s">
        <v>2</v>
      </c>
      <c r="X880" s="6" t="s">
        <v>2</v>
      </c>
    </row>
    <row r="881" spans="1:24" ht="156" x14ac:dyDescent="0.2">
      <c r="A881" s="20" t="s">
        <v>1493</v>
      </c>
      <c r="B881" s="20" t="str">
        <f>VLOOKUP(A881, [1]!Table9[#All], 2, FALSE)</f>
        <v>Erythranthe norrisii</v>
      </c>
      <c r="C881" s="18" t="str">
        <f>VLOOKUP(A881, [1]!Table9[#All], 13, FALSE)</f>
        <v>marble crevices</v>
      </c>
      <c r="D881" s="17" t="str">
        <f>IF(ISNUMBER(SEARCH("1",VLOOKUP(A881, [1]!Table9[#All], 4, FALSE))), "Yes", "No")</f>
        <v>Yes</v>
      </c>
      <c r="E881" s="16" t="str">
        <f>VLOOKUP(A881, [1]!Table9[#All], 3, FALSE)</f>
        <v>Plant</v>
      </c>
      <c r="F881" s="15" t="str">
        <f>VLOOKUP(A881, [1]!Table9[#All], 26, FALSE)</f>
        <v>Formula</v>
      </c>
      <c r="G881" s="15" t="str">
        <f>IF(D881="No", "--",VLOOKUP(A881, [1]!Table9[#All], 25, FALSE))</f>
        <v>Work area</v>
      </c>
      <c r="H881" s="14" t="str">
        <f>IF(D881="No", "Not discussed on USFS. ", VLOOKUP(A881, [1]!Table9[#All], 24, FALSE))</f>
        <v>--</v>
      </c>
      <c r="I881" s="14" t="str">
        <f>IF(NOT(ISBLANK(#REF!)),  "Pre-activity Survey Required", "")</f>
        <v>Pre-activity Survey Required</v>
      </c>
      <c r="J881" s="13" t="str">
        <f>IF(D881="No", "Not discussed on USFS. ", _xlfn.CONCAT(A881, " (", VLOOKUP(A881, [1]!Table9[#All], 11, FALSE), "; Habitat description: ", C881, ") - Within 1-mi of a CNDDB/SCE/USFS occurrence record (", VLOOKUP(A881, [1]!Table9[#All], 34, FALSE), "). " ))</f>
        <v xml:space="preserve">Kaweah monkeyflower (FSS; BLM:S; CRPR 1B.3, Blooming Period: Mar - May; Habitat description: marble crevices) - Within 1-mi of a CNDDB/SCE/USFS occurrence record (unsuitable habitat). </v>
      </c>
      <c r="K881" s="10" t="str">
        <f>IF(D881="No", "-- ", VLOOKUP(A881, [1]!Table9[#All], 35, FALSE))</f>
        <v>Standard OMP BMPs.</v>
      </c>
      <c r="L881" s="12" t="str">
        <f>IF(D881="No", "--", VLOOKUP(A881, [1]!Table9[#All], 28, FALSE))</f>
        <v>IIB</v>
      </c>
      <c r="M881" s="11" t="str">
        <f>IF(D881="No", "Not discussed on USFS. ", _xlfn.CONCAT(A881, " (", VLOOKUP(A881, [1]!Table9[#All], 11, FALSE), "; Habitat description: ", C881, ") - Within 1-mi of a CNDDB/SCE/USFS occurrence record (", VLOOKUP(A881, [1]!Table9[#All], 27, FALSE), "). " ))</f>
        <v xml:space="preserve">Kaweah monkeyflower (FSS; BLM:S; CRPR 1B.3, Blooming Period: Mar - May; Habitat description: marble crevices) - Within 1-mi of a CNDDB/SCE/USFS occurrence record (habitat present). </v>
      </c>
      <c r="N881" s="10" t="str">
        <f>IF(D881="No", "-- ", VLOOKUP(A881, [1]!Table9[#All], 29, FALSE))</f>
        <v xml:space="preserve">BE BMP Plant-1(a)(c-d); 
General Measures and Standard OMP BMPs. </v>
      </c>
      <c r="O881" s="10" t="str">
        <f>IF(D881="No", "--", VLOOKUP(A881, [1]!Table9[#All], 30, FALSE))</f>
        <v xml:space="preserve">Pre-Activity Survey (Kaweah monkeyflower): A biological survey is required. 
FSS Plant Avoidance (Kaweah monkeyflower): If Kaweah monkeyflower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81" s="7" t="str">
        <f>IF(D881="No", "Not discussed on USFS. ", IF(VLOOKUP(A881, [1]!Table9[#All], 31, FALSE)="--", "--",  _xlfn.CONCAT(A881, " (", VLOOKUP(A881, [1]!Table9[#All], 11, FALSE), "; Habitat description: ", C881, ") - Within 1-mi of a CNDDB/SCE/USFS occurrence record (", VLOOKUP(A881, [1]!Table9[#All], 31, FALSE), "). " )))</f>
        <v>--</v>
      </c>
      <c r="Q881" s="6" t="str">
        <f>IF(D881="No", "Not discussed on USFS. ", IF(VLOOKUP(A881, [1]!Table9[#All], 31, FALSE)="--", "--",  VLOOKUP(A881, [1]!Table9[#All], 32, FALSE)))</f>
        <v>--</v>
      </c>
      <c r="R881" s="6" t="str">
        <f>IF(D881="No", "Not discussed on USFS. ", IF(VLOOKUP(A881, [1]!Table9[#All], 31, FALSE)="--", "--", VLOOKUP(A881, [1]!Table9[#All], 33, FALSE)))</f>
        <v>--</v>
      </c>
      <c r="S881" s="9" t="s">
        <v>2</v>
      </c>
      <c r="T881" s="8" t="s">
        <v>2</v>
      </c>
      <c r="U881" s="8" t="s">
        <v>2</v>
      </c>
      <c r="V881" s="7" t="s">
        <v>2</v>
      </c>
      <c r="W881" s="6" t="s">
        <v>2</v>
      </c>
      <c r="X881" s="6" t="s">
        <v>2</v>
      </c>
    </row>
    <row r="882" spans="1:24" ht="168" x14ac:dyDescent="0.2">
      <c r="A882" s="20" t="s">
        <v>1492</v>
      </c>
      <c r="B882" s="20" t="str">
        <f>VLOOKUP(A882, [1]!Table9[#All], 2, FALSE)</f>
        <v>Sidalcea keckii</v>
      </c>
      <c r="C882" s="18" t="str">
        <f>VLOOKUP(A882, [1]!Table9[#All], 13, FALSE)</f>
        <v>grassy slopes</v>
      </c>
      <c r="D882" s="17" t="str">
        <f>IF(ISNUMBER(SEARCH("1",VLOOKUP(A882, [1]!Table9[#All], 4, FALSE))), "Yes", "No")</f>
        <v>Yes</v>
      </c>
      <c r="E882" s="16" t="str">
        <f>VLOOKUP(A882, [1]!Table9[#All], 3, FALSE)</f>
        <v>Plant</v>
      </c>
      <c r="F882" s="15" t="str">
        <f>VLOOKUP(A882, [1]!Table9[#All], 26, FALSE)</f>
        <v>Formula</v>
      </c>
      <c r="G882" s="15" t="str">
        <f>IF(D882="No", "--",VLOOKUP(A882, [1]!Table9[#All], 25, FALSE))</f>
        <v>Work area</v>
      </c>
      <c r="H882" s="14" t="str">
        <f>IF(D882="No", "Not discussed on USFS. ", VLOOKUP(A882, [1]!Table9[#All], 24, FALSE))</f>
        <v>--</v>
      </c>
      <c r="I882" s="14" t="str">
        <f>IF(NOT(ISBLANK(#REF!)),  "Pre-activity Survey Required", "")</f>
        <v>Pre-activity Survey Required</v>
      </c>
      <c r="J882" s="13" t="str">
        <f>IF(D882="No", "Not discussed on USFS. ", _xlfn.CONCAT(A882, " (", VLOOKUP(A882, [1]!Table9[#All], 11, FALSE), "; Habitat description: ", C882, ") - Within 1-mi of a CNDDB/SCE/USFS occurrence record (", VLOOKUP(A882, [1]!Table9[#All], 34, FALSE), "). " ))</f>
        <v xml:space="preserve">Keck's checkerbloom (FE; CRPR 1B.1, Blooming Period: Apr - May; Habitat description: grassy slopes) - Within 1-mi of a CNDDB/SCE/USFS occurrence record (unsuitable habitat). </v>
      </c>
      <c r="K882" s="10" t="str">
        <f>IF(D882="No", "-- ", VLOOKUP(A882, [1]!Table9[#All], 35, FALSE))</f>
        <v xml:space="preserve">RPM Plant 1; 
Standard OMP BMPs. </v>
      </c>
      <c r="L882" s="12" t="str">
        <f>IF(D882="No", "--", VLOOKUP(A882, [1]!Table9[#All], 28, FALSE))</f>
        <v>IIB</v>
      </c>
      <c r="M882" s="11" t="str">
        <f>IF(D882="No", "Not discussed on USFS. ", _xlfn.CONCAT(A882, " (", VLOOKUP(A882, [1]!Table9[#All], 11, FALSE), "; Habitat description: ", C882, ") - Within 1-mi of a CNDDB/SCE/USFS occurrence record (", VLOOKUP(A882, [1]!Table9[#All], 27, FALSE), "). " ))</f>
        <v xml:space="preserve">Keck's checkerbloom (FE; CRPR 1B.1, Blooming Period: Apr - May; Habitat description: grassy slopes) - Within 1-mi of a CNDDB/SCE/USFS occurrence record (habitat present). </v>
      </c>
      <c r="N882" s="10" t="str">
        <f>IF(D882="No", "-- ", VLOOKUP(A882, [1]!Table9[#All], 29, FALSE))</f>
        <v xml:space="preserve">RPM Plant-1-4; 
General Measures and Standard OMP BMPs. </v>
      </c>
      <c r="O882" s="10" t="str">
        <f>IF(D882="No", "--", VLOOKUP(A882, [1]!Table9[#All], 30, FALSE))</f>
        <v xml:space="preserve">Rare Plant Survey and Avoidance (Keck's checkerbloom): A qualified botanist will conduct a rare plant survey for Keck's checkerbloom within blooming season, verified by a reference population. All federally-listed plants within 100 feet of the work area will be flagged for avoidance. Coordination with Environmental Services Department will be required if full avoidance cannot be achieved. 
Schedule Limitation (Keck's checkerbloom): Schedule all work in the year rare plant surveys are conducted. Work can occur only after rare plant surveys occur. If work gets delayed for a subsequent year, contact Environmental Services Department. 
General Measures and Standard OMP BMPs. </v>
      </c>
      <c r="P882" s="7" t="str">
        <f>IF(D882="No", "Not discussed on USFS. ", IF(VLOOKUP(A882, [1]!Table9[#All], 31, FALSE)="--", "--",  _xlfn.CONCAT(A882, " (", VLOOKUP(A882, [1]!Table9[#All], 11, FALSE), "; Habitat description: ", C882, ") - Within 1-mi of a CNDDB/SCE/USFS occurrence record (", VLOOKUP(A882, [1]!Table9[#All], 31, FALSE), "). " )))</f>
        <v>--</v>
      </c>
      <c r="Q882" s="6" t="str">
        <f>IF(D882="No", "Not discussed on USFS. ", IF(VLOOKUP(A882, [1]!Table9[#All], 31, FALSE)="--", "--",  VLOOKUP(A882, [1]!Table9[#All], 32, FALSE)))</f>
        <v>--</v>
      </c>
      <c r="R882" s="6" t="str">
        <f>IF(D882="No", "Not discussed on USFS. ", IF(VLOOKUP(A882, [1]!Table9[#All], 31, FALSE)="--", "--", VLOOKUP(A882, [1]!Table9[#All], 33, FALSE)))</f>
        <v>--</v>
      </c>
      <c r="S882" s="9" t="s">
        <v>2</v>
      </c>
      <c r="T882" s="8" t="s">
        <v>2</v>
      </c>
      <c r="U882" s="8" t="s">
        <v>2</v>
      </c>
      <c r="V882" s="7" t="s">
        <v>2</v>
      </c>
      <c r="W882" s="6" t="s">
        <v>2</v>
      </c>
      <c r="X882" s="6" t="s">
        <v>2</v>
      </c>
    </row>
    <row r="883" spans="1:24" ht="48" x14ac:dyDescent="0.2">
      <c r="A883" s="20" t="s">
        <v>1491</v>
      </c>
      <c r="B883" s="20" t="str">
        <f>VLOOKUP(A883, [1]!Table9[#All], 2, FALSE)</f>
        <v>Monadenia circumcarinata</v>
      </c>
      <c r="C883" s="18" t="str">
        <f>VLOOKUP(A883, [1]!Table9[#All], 13, FALSE)</f>
        <v>moist limestone outcroppings within mixed woodland</v>
      </c>
      <c r="D883" s="17" t="str">
        <f>IF(ISNUMBER(SEARCH("1",VLOOKUP(A883, [1]!Table9[#All], 4, FALSE))), "Yes", "No")</f>
        <v>No</v>
      </c>
      <c r="E883" s="16" t="str">
        <f>VLOOKUP(A883, [1]!Table9[#All], 3, FALSE)</f>
        <v>Invertebrate</v>
      </c>
      <c r="F883" s="15" t="str">
        <f>VLOOKUP(A883, [1]!Table9[#All], 26, FALSE)</f>
        <v>Formula</v>
      </c>
      <c r="G883" s="15" t="str">
        <f>IF(D883="No", "--",VLOOKUP(A883, [1]!Table9[#All], 25, FALSE))</f>
        <v>--</v>
      </c>
      <c r="H883" s="14" t="str">
        <f>IF(D883="No", "Not discussed on USFS. ", VLOOKUP(A883, [1]!Table9[#All], 24, FALSE))</f>
        <v xml:space="preserve">Not discussed on USFS. </v>
      </c>
      <c r="I883" s="14" t="str">
        <f>IF(NOT(ISBLANK(#REF!)),  "Pre-activity Survey Required", "")</f>
        <v>Pre-activity Survey Required</v>
      </c>
      <c r="J883" s="13" t="str">
        <f>IF(D883="No", "Not discussed on USFS. ", _xlfn.CONCAT(A883, " (", VLOOKUP(A883, [1]!Table9[#All], 11, FALSE), "; Habitat description: ", C883, ") - Within 1-mi of a CNDDB/SCE/USFS occurrence record (", VLOOKUP(A883, [1]!Table9[#All], 34, FALSE), "). " ))</f>
        <v xml:space="preserve">Not discussed on USFS. </v>
      </c>
      <c r="K883" s="10" t="str">
        <f>IF(D883="No", "-- ", VLOOKUP(A883, [1]!Table9[#All], 35, FALSE))</f>
        <v xml:space="preserve">-- </v>
      </c>
      <c r="L883" s="12" t="str">
        <f>IF(D883="No", "--", VLOOKUP(A883, [1]!Table9[#All], 28, FALSE))</f>
        <v>--</v>
      </c>
      <c r="M883" s="11" t="str">
        <f>IF(D883="No", "Not discussed on USFS. ", _xlfn.CONCAT(A883, " (", VLOOKUP(A883, [1]!Table9[#All], 11, FALSE), "; Habitat description: ", C883, ") - Within 1-mi of a CNDDB/SCE/USFS occurrence record (", VLOOKUP(A883, [1]!Table9[#All], 27, FALSE), "). " ))</f>
        <v xml:space="preserve">Not discussed on USFS. </v>
      </c>
      <c r="N883" s="10" t="str">
        <f>IF(D883="No", "-- ", VLOOKUP(A883, [1]!Table9[#All], 29, FALSE))</f>
        <v xml:space="preserve">-- </v>
      </c>
      <c r="O883" s="10" t="str">
        <f>IF(D883="No", "--", VLOOKUP(A883, [1]!Table9[#All], 30, FALSE))</f>
        <v>--</v>
      </c>
      <c r="P883" s="7" t="str">
        <f>IF(D883="No", "Not discussed on USFS. ", IF(VLOOKUP(A883, [1]!Table9[#All], 31, FALSE)="--", "--",  _xlfn.CONCAT(A883, " (", VLOOKUP(A883, [1]!Table9[#All], 11, FALSE), "; Habitat description: ", C883, ") - Within 1-mi of a CNDDB/SCE/USFS occurrence record (", VLOOKUP(A883, [1]!Table9[#All], 31, FALSE), "). " )))</f>
        <v xml:space="preserve">Not discussed on USFS. </v>
      </c>
      <c r="Q883" s="6" t="str">
        <f>IF(D883="No", "Not discussed on USFS. ", IF(VLOOKUP(A883, [1]!Table9[#All], 31, FALSE)="--", "--",  VLOOKUP(A883, [1]!Table9[#All], 32, FALSE)))</f>
        <v xml:space="preserve">Not discussed on USFS. </v>
      </c>
      <c r="R883" s="6" t="str">
        <f>IF(D883="No", "Not discussed on USFS. ", IF(VLOOKUP(A883, [1]!Table9[#All], 31, FALSE)="--", "--", VLOOKUP(A883, [1]!Table9[#All], 33, FALSE)))</f>
        <v xml:space="preserve">Not discussed on USFS. </v>
      </c>
      <c r="S883" s="9" t="s">
        <v>2</v>
      </c>
      <c r="T883" s="8" t="s">
        <v>2</v>
      </c>
      <c r="U883" s="8" t="s">
        <v>2</v>
      </c>
      <c r="V883" s="7" t="s">
        <v>2</v>
      </c>
      <c r="W883" s="6" t="s">
        <v>2</v>
      </c>
      <c r="X883" s="6" t="s">
        <v>2</v>
      </c>
    </row>
    <row r="884" spans="1:24" ht="48" x14ac:dyDescent="0.2">
      <c r="A884" s="20" t="s">
        <v>1490</v>
      </c>
      <c r="B884" s="20" t="str">
        <f>VLOOKUP(A884, [1]!Table9[#All], 2, FALSE)</f>
        <v>Erigeron inornatus var. keilii</v>
      </c>
      <c r="C884" s="18" t="str">
        <f>VLOOKUP(A884, [1]!Table9[#All], 13, FALSE)</f>
        <v>dry slopes, meadows, conifer forests</v>
      </c>
      <c r="D884" s="17" t="str">
        <f>IF(ISNUMBER(SEARCH("1",VLOOKUP(A884, [1]!Table9[#All], 4, FALSE))), "Yes", "No")</f>
        <v>No</v>
      </c>
      <c r="E884" s="16" t="str">
        <f>VLOOKUP(A884, [1]!Table9[#All], 3, FALSE)</f>
        <v>Plant</v>
      </c>
      <c r="F884" s="15" t="str">
        <f>VLOOKUP(A884, [1]!Table9[#All], 26, FALSE)</f>
        <v>Formula</v>
      </c>
      <c r="G884" s="15" t="str">
        <f>IF(D884="No", "--",VLOOKUP(A884, [1]!Table9[#All], 25, FALSE))</f>
        <v>--</v>
      </c>
      <c r="H884" s="14" t="str">
        <f>IF(D884="No", "Not discussed on USFS. ", VLOOKUP(A884, [1]!Table9[#All], 24, FALSE))</f>
        <v xml:space="preserve">Not discussed on USFS. </v>
      </c>
      <c r="I884" s="14" t="str">
        <f>IF(NOT(ISBLANK(#REF!)),  "Pre-activity Survey Required", "")</f>
        <v>Pre-activity Survey Required</v>
      </c>
      <c r="J884" s="13" t="str">
        <f>IF(D884="No", "Not discussed on USFS. ", _xlfn.CONCAT(A884, " (", VLOOKUP(A884, [1]!Table9[#All], 11, FALSE), "; Habitat description: ", C884, ") - Within 1-mi of a CNDDB/SCE/USFS occurrence record (", VLOOKUP(A884, [1]!Table9[#All], 34, FALSE), "). " ))</f>
        <v xml:space="preserve">Not discussed on USFS. </v>
      </c>
      <c r="K884" s="10" t="str">
        <f>IF(D884="No", "-- ", VLOOKUP(A884, [1]!Table9[#All], 35, FALSE))</f>
        <v xml:space="preserve">-- </v>
      </c>
      <c r="L884" s="12" t="str">
        <f>IF(D884="No", "--", VLOOKUP(A884, [1]!Table9[#All], 28, FALSE))</f>
        <v>--</v>
      </c>
      <c r="M884" s="11" t="str">
        <f>IF(D884="No", "Not discussed on USFS. ", _xlfn.CONCAT(A884, " (", VLOOKUP(A884, [1]!Table9[#All], 11, FALSE), "; Habitat description: ", C884, ") - Within 1-mi of a CNDDB/SCE/USFS occurrence record (", VLOOKUP(A884, [1]!Table9[#All], 27, FALSE), "). " ))</f>
        <v xml:space="preserve">Not discussed on USFS. </v>
      </c>
      <c r="N884" s="10" t="str">
        <f>IF(D884="No", "-- ", VLOOKUP(A884, [1]!Table9[#All], 29, FALSE))</f>
        <v xml:space="preserve">-- </v>
      </c>
      <c r="O884" s="10" t="str">
        <f>IF(D884="No", "--", VLOOKUP(A884, [1]!Table9[#All], 30, FALSE))</f>
        <v>--</v>
      </c>
      <c r="P884" s="7" t="str">
        <f>IF(D884="No", "Not discussed on USFS. ", IF(VLOOKUP(A884, [1]!Table9[#All], 31, FALSE)="--", "--",  _xlfn.CONCAT(A884, " (", VLOOKUP(A884, [1]!Table9[#All], 11, FALSE), "; Habitat description: ", C884, ") - Within 1-mi of a CNDDB/SCE/USFS occurrence record (", VLOOKUP(A884, [1]!Table9[#All], 31, FALSE), "). " )))</f>
        <v xml:space="preserve">Not discussed on USFS. </v>
      </c>
      <c r="Q884" s="6" t="str">
        <f>IF(D884="No", "Not discussed on USFS. ", IF(VLOOKUP(A884, [1]!Table9[#All], 31, FALSE)="--", "--",  VLOOKUP(A884, [1]!Table9[#All], 32, FALSE)))</f>
        <v xml:space="preserve">Not discussed on USFS. </v>
      </c>
      <c r="R884" s="6" t="str">
        <f>IF(D884="No", "Not discussed on USFS. ", IF(VLOOKUP(A884, [1]!Table9[#All], 31, FALSE)="--", "--", VLOOKUP(A884, [1]!Table9[#All], 33, FALSE)))</f>
        <v xml:space="preserve">Not discussed on USFS. </v>
      </c>
      <c r="S884" s="9" t="s">
        <v>2</v>
      </c>
      <c r="T884" s="8" t="s">
        <v>2</v>
      </c>
      <c r="U884" s="8" t="s">
        <v>2</v>
      </c>
      <c r="V884" s="7" t="s">
        <v>2</v>
      </c>
      <c r="W884" s="6" t="s">
        <v>2</v>
      </c>
      <c r="X884" s="6" t="s">
        <v>2</v>
      </c>
    </row>
    <row r="885" spans="1:24" ht="156" x14ac:dyDescent="0.2">
      <c r="A885" s="20" t="s">
        <v>1489</v>
      </c>
      <c r="B885" s="20" t="str">
        <f>VLOOKUP(A885, [1]!Table9[#All], 2, FALSE)</f>
        <v>Orthotrichum kellmanii</v>
      </c>
      <c r="C885" s="18" t="str">
        <f>VLOOKUP(A885, [1]!Table9[#All], 13, FALSE)</f>
        <v>dry sandstone boulders in dense chaparral</v>
      </c>
      <c r="D885" s="17" t="str">
        <f>IF(ISNUMBER(SEARCH("1",VLOOKUP(A885, [1]!Table9[#All], 4, FALSE))), "Yes", "No")</f>
        <v>Yes</v>
      </c>
      <c r="E885" s="16" t="str">
        <f>VLOOKUP(A885, [1]!Table9[#All], 3, FALSE)</f>
        <v>Plant</v>
      </c>
      <c r="F885" s="15" t="str">
        <f>VLOOKUP(A885, [1]!Table9[#All], 26, FALSE)</f>
        <v>Formula</v>
      </c>
      <c r="G885" s="15" t="str">
        <f>IF(D885="No", "--",VLOOKUP(A885, [1]!Table9[#All], 25, FALSE))</f>
        <v>Work area</v>
      </c>
      <c r="H885" s="14" t="str">
        <f>IF(D885="No", "Not discussed on USFS. ", VLOOKUP(A885, [1]!Table9[#All], 24, FALSE))</f>
        <v>--</v>
      </c>
      <c r="I885" s="14" t="str">
        <f>IF(NOT(ISBLANK(#REF!)),  "Pre-activity Survey Required", "")</f>
        <v>Pre-activity Survey Required</v>
      </c>
      <c r="J885" s="13" t="str">
        <f>IF(D885="No", "Not discussed on USFS. ", _xlfn.CONCAT(A885, " (", VLOOKUP(A885, [1]!Table9[#All], 11, FALSE), "; Habitat description: ", C885, ") - Within 1-mi of a CNDDB/SCE/USFS occurrence record (", VLOOKUP(A885, [1]!Table9[#All], 34, FALSE), "). " ))</f>
        <v xml:space="preserve">Kellman's bristle moss (FSS; CRPR 1B.2; Habitat description: dry sandstone boulders in dense chaparral) - Within 1-mi of a CNDDB/SCE/USFS occurrence record (unsuitable habitat). </v>
      </c>
      <c r="K885" s="10" t="str">
        <f>IF(D885="No", "-- ", VLOOKUP(A885, [1]!Table9[#All], 35, FALSE))</f>
        <v>Standard OMP BMPs.</v>
      </c>
      <c r="L885" s="12" t="str">
        <f>IF(D885="No", "--", VLOOKUP(A885, [1]!Table9[#All], 28, FALSE))</f>
        <v>IIB</v>
      </c>
      <c r="M885" s="11" t="str">
        <f>IF(D885="No", "Not discussed on USFS. ", _xlfn.CONCAT(A885, " (", VLOOKUP(A885, [1]!Table9[#All], 11, FALSE), "; Habitat description: ", C885, ") - Within 1-mi of a CNDDB/SCE/USFS occurrence record (", VLOOKUP(A885, [1]!Table9[#All], 27, FALSE), "). " ))</f>
        <v xml:space="preserve">Kellman's bristle moss (FSS; CRPR 1B.2; Habitat description: dry sandstone boulders in dense chaparral) - Within 1-mi of a CNDDB/SCE/USFS occurrence record (habitat present). </v>
      </c>
      <c r="N885" s="10" t="str">
        <f>IF(D885="No", "-- ", VLOOKUP(A885, [1]!Table9[#All], 29, FALSE))</f>
        <v xml:space="preserve">BE BMP Plant-1(a)(c-d); 
General Measures and Standard OMP BMPs. </v>
      </c>
      <c r="O885" s="10" t="str">
        <f>IF(D885="No", "--", VLOOKUP(A885, [1]!Table9[#All], 30, FALSE))</f>
        <v xml:space="preserve">Pre-Activity Survey (Kellman's bristle moss): A biological survey is required. 
FSS Plant Avoidance (Kellman's bristle moss): If Kellman's bristle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85" s="7" t="str">
        <f>IF(D885="No", "Not discussed on USFS. ", IF(VLOOKUP(A885, [1]!Table9[#All], 31, FALSE)="--", "--",  _xlfn.CONCAT(A885, " (", VLOOKUP(A885, [1]!Table9[#All], 11, FALSE), "; Habitat description: ", C885, ") - Within 1-mi of a CNDDB/SCE/USFS occurrence record (", VLOOKUP(A885, [1]!Table9[#All], 31, FALSE), "). " )))</f>
        <v>--</v>
      </c>
      <c r="Q885" s="6" t="str">
        <f>IF(D885="No", "Not discussed on USFS. ", IF(VLOOKUP(A885, [1]!Table9[#All], 31, FALSE)="--", "--",  VLOOKUP(A885, [1]!Table9[#All], 32, FALSE)))</f>
        <v>--</v>
      </c>
      <c r="R885" s="6" t="str">
        <f>IF(D885="No", "Not discussed on USFS. ", IF(VLOOKUP(A885, [1]!Table9[#All], 31, FALSE)="--", "--", VLOOKUP(A885, [1]!Table9[#All], 33, FALSE)))</f>
        <v>--</v>
      </c>
      <c r="S885" s="9" t="s">
        <v>2</v>
      </c>
      <c r="T885" s="8" t="s">
        <v>2</v>
      </c>
      <c r="U885" s="8" t="s">
        <v>2</v>
      </c>
      <c r="V885" s="7" t="s">
        <v>2</v>
      </c>
      <c r="W885" s="6" t="s">
        <v>2</v>
      </c>
      <c r="X885" s="6" t="s">
        <v>2</v>
      </c>
    </row>
    <row r="886" spans="1:24" ht="144" x14ac:dyDescent="0.2">
      <c r="A886" s="20" t="s">
        <v>1488</v>
      </c>
      <c r="B886" s="20" t="str">
        <f>VLOOKUP(A886, [1]!Table9[#All], 2, FALSE)</f>
        <v>Eriogonum kelloggii</v>
      </c>
      <c r="C886" s="18" t="str">
        <f>VLOOKUP(A886, [1]!Table9[#All], 13, FALSE)</f>
        <v>serpentine</v>
      </c>
      <c r="D886" s="17" t="str">
        <f>IF(ISNUMBER(SEARCH("1",VLOOKUP(A886, [1]!Table9[#All], 4, FALSE))), "Yes", "No")</f>
        <v>Yes</v>
      </c>
      <c r="E886" s="16" t="str">
        <f>VLOOKUP(A886, [1]!Table9[#All], 3, FALSE)</f>
        <v>Plant</v>
      </c>
      <c r="F886" s="15" t="str">
        <f>VLOOKUP(A886, [1]!Table9[#All], 26, FALSE)</f>
        <v>Formula</v>
      </c>
      <c r="G886" s="15" t="str">
        <f>IF(D886="No", "--",VLOOKUP(A886, [1]!Table9[#All], 25, FALSE))</f>
        <v>Work area</v>
      </c>
      <c r="H886" s="14" t="str">
        <f>IF(D886="No", "Not discussed on USFS. ", VLOOKUP(A886, [1]!Table9[#All], 24, FALSE))</f>
        <v>--</v>
      </c>
      <c r="I886" s="14" t="str">
        <f>IF(NOT(ISBLANK(#REF!)),  "Pre-activity Survey Required", "")</f>
        <v>Pre-activity Survey Required</v>
      </c>
      <c r="J886" s="13" t="str">
        <f>IF(D886="No", "Not discussed on USFS. ", _xlfn.CONCAT(A886, " (", VLOOKUP(A886, [1]!Table9[#All], 11, FALSE), "; Habitat description: ", C886, ") - Within 1-mi of a CNDDB/SCE/USFS occurrence record (", VLOOKUP(A886, [1]!Table9[#All], 34, FALSE), "). " ))</f>
        <v xml:space="preserve">Kellogg's buckwheat (SE; BLM:S; CRPR 1B.2, Blooming Period: May - Aug; Habitat description: serpentine) - Within 1-mi of a CNDDB/SCE/USFS occurrence record (unsuitable habitat). </v>
      </c>
      <c r="K886" s="10" t="str">
        <f>IF(D886="No", "-- ", VLOOKUP(A886, [1]!Table9[#All], 35, FALSE))</f>
        <v>Standard OMP BMPs.</v>
      </c>
      <c r="L886" s="12" t="str">
        <f>IF(D886="No", "--", VLOOKUP(A886, [1]!Table9[#All], 28, FALSE))</f>
        <v>IIB</v>
      </c>
      <c r="M886" s="11" t="str">
        <f>IF(D886="No", "Not discussed on USFS. ", _xlfn.CONCAT(A886, " (", VLOOKUP(A886, [1]!Table9[#All], 11, FALSE), "; Habitat description: ", C886, ") - Within 1-mi of a CNDDB/SCE/USFS occurrence record (", VLOOKUP(A886, [1]!Table9[#All], 27, FALSE), "). " ))</f>
        <v xml:space="preserve">Kellogg's buckwheat (SE; BLM:S; CRPR 1B.2, Blooming Period: May - Aug; Habitat description: serpentine) - Within 1-mi of a CNDDB/SCE/USFS occurrence record (habitat present). </v>
      </c>
      <c r="N886" s="10" t="str">
        <f>IF(D886="No", "-- ", VLOOKUP(A886, [1]!Table9[#All], 29, FALSE))</f>
        <v xml:space="preserve">BE BMP Plant-1(a); 
General Measures and Standard OMP BMPs. </v>
      </c>
      <c r="O886" s="10" t="str">
        <f>IF(D886="No", "--", VLOOKUP(A886, [1]!Table9[#All], 30, FALSE))</f>
        <v xml:space="preserve">Pre-Activity Survey (Kellogg's buckwheat): A biological survey is required. 
State Threatened Plant Avoidance (Kellogg's buckwheat): If Kellogg's buckwheatis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886" s="7" t="str">
        <f>IF(D886="No", "Not discussed on USFS. ", IF(VLOOKUP(A886, [1]!Table9[#All], 31, FALSE)="--", "--",  _xlfn.CONCAT(A886, " (", VLOOKUP(A886, [1]!Table9[#All], 11, FALSE), "; Habitat description: ", C886, ") - Within 1-mi of a CNDDB/SCE/USFS occurrence record (", VLOOKUP(A886, [1]!Table9[#All], 31, FALSE), "). " )))</f>
        <v>--</v>
      </c>
      <c r="Q886" s="6" t="str">
        <f>IF(D886="No", "Not discussed on USFS. ", IF(VLOOKUP(A886, [1]!Table9[#All], 31, FALSE)="--", "--",  VLOOKUP(A886, [1]!Table9[#All], 32, FALSE)))</f>
        <v>--</v>
      </c>
      <c r="R886" s="6" t="str">
        <f>IF(D886="No", "Not discussed on USFS. ", IF(VLOOKUP(A886, [1]!Table9[#All], 31, FALSE)="--", "--", VLOOKUP(A886, [1]!Table9[#All], 33, FALSE)))</f>
        <v>--</v>
      </c>
      <c r="S886" s="9" t="s">
        <v>2</v>
      </c>
      <c r="T886" s="8" t="s">
        <v>2</v>
      </c>
      <c r="U886" s="8" t="s">
        <v>2</v>
      </c>
      <c r="V886" s="7" t="s">
        <v>2</v>
      </c>
      <c r="W886" s="6" t="s">
        <v>2</v>
      </c>
      <c r="X886" s="6" t="s">
        <v>2</v>
      </c>
    </row>
    <row r="887" spans="1:24" ht="156" x14ac:dyDescent="0.2">
      <c r="A887" s="20" t="s">
        <v>1487</v>
      </c>
      <c r="B887" s="20" t="str">
        <f>VLOOKUP(A887, [1]!Table9[#All], 2, FALSE)</f>
        <v>Horkelia cuneata var sericea</v>
      </c>
      <c r="C887" s="18" t="str">
        <f>VLOOKUP(A887, [1]!Table9[#All], 13, FALSE)</f>
        <v>dunes, coastal sandhills old dunes</v>
      </c>
      <c r="D887" s="17" t="str">
        <f>IF(ISNUMBER(SEARCH("1",VLOOKUP(A887, [1]!Table9[#All], 4, FALSE))), "Yes", "No")</f>
        <v>Yes</v>
      </c>
      <c r="E887" s="16" t="str">
        <f>VLOOKUP(A887, [1]!Table9[#All], 3, FALSE)</f>
        <v>Plant</v>
      </c>
      <c r="F887" s="15" t="str">
        <f>VLOOKUP(A887, [1]!Table9[#All], 26, FALSE)</f>
        <v>Formula</v>
      </c>
      <c r="G887" s="15" t="str">
        <f>IF(D887="No", "--",VLOOKUP(A887, [1]!Table9[#All], 25, FALSE))</f>
        <v>Work area</v>
      </c>
      <c r="H887" s="14" t="str">
        <f>IF(D887="No", "Not discussed on USFS. ", VLOOKUP(A887, [1]!Table9[#All], 24, FALSE))</f>
        <v>--</v>
      </c>
      <c r="I887" s="14" t="str">
        <f>IF(NOT(ISBLANK(#REF!)),  "Pre-activity Survey Required", "")</f>
        <v>Pre-activity Survey Required</v>
      </c>
      <c r="J887" s="13" t="str">
        <f>IF(D887="No", "Not discussed on USFS. ", _xlfn.CONCAT(A887, " (", VLOOKUP(A887, [1]!Table9[#All], 11, FALSE), "; Habitat description: ", C887, ") - Within 1-mi of a CNDDB/SCE/USFS occurrence record (", VLOOKUP(A887, [1]!Table9[#All], 34, FALSE), "). " ))</f>
        <v xml:space="preserve">Kellogg's horkelia (FSS; CRPR 1B.1, Blooming Period: Mar - Aug; Habitat description: dunes, coastal sandhills old dunes) - Within 1-mi of a CNDDB/SCE/USFS occurrence record (unsuitable habitat). </v>
      </c>
      <c r="K887" s="10" t="str">
        <f>IF(D887="No", "-- ", VLOOKUP(A887, [1]!Table9[#All], 35, FALSE))</f>
        <v>Standard OMP BMPs.</v>
      </c>
      <c r="L887" s="12" t="str">
        <f>IF(D887="No", "--", VLOOKUP(A887, [1]!Table9[#All], 28, FALSE))</f>
        <v>IIB</v>
      </c>
      <c r="M887" s="11" t="str">
        <f>IF(D887="No", "Not discussed on USFS. ", _xlfn.CONCAT(A887, " (", VLOOKUP(A887, [1]!Table9[#All], 11, FALSE), "; Habitat description: ", C887, ") - Within 1-mi of a CNDDB/SCE/USFS occurrence record (", VLOOKUP(A887, [1]!Table9[#All], 27, FALSE), "). " ))</f>
        <v xml:space="preserve">Kellogg's horkelia (FSS; CRPR 1B.1, Blooming Period: Mar - Aug; Habitat description: dunes, coastal sandhills old dunes) - Within 1-mi of a CNDDB/SCE/USFS occurrence record (habitat present). </v>
      </c>
      <c r="N887" s="10" t="str">
        <f>IF(D887="No", "-- ", VLOOKUP(A887, [1]!Table9[#All], 29, FALSE))</f>
        <v xml:space="preserve">BE BMP Plant-1(a)(c-d); 
General Measures and Standard OMP BMPs. </v>
      </c>
      <c r="O887" s="10" t="str">
        <f>IF(D887="No", "--", VLOOKUP(A887, [1]!Table9[#All], 30, FALSE))</f>
        <v xml:space="preserve">Pre-Activity Survey (Kellogg's horkelia): A biological survey is required. 
FSS Plant Avoidance (Kellogg's horkelia): If Kellogg's horkelia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87" s="7" t="str">
        <f>IF(D887="No", "Not discussed on USFS. ", IF(VLOOKUP(A887, [1]!Table9[#All], 31, FALSE)="--", "--",  _xlfn.CONCAT(A887, " (", VLOOKUP(A887, [1]!Table9[#All], 11, FALSE), "; Habitat description: ", C887, ") - Within 1-mi of a CNDDB/SCE/USFS occurrence record (", VLOOKUP(A887, [1]!Table9[#All], 31, FALSE), "). " )))</f>
        <v>--</v>
      </c>
      <c r="Q887" s="6" t="str">
        <f>IF(D887="No", "Not discussed on USFS. ", IF(VLOOKUP(A887, [1]!Table9[#All], 31, FALSE)="--", "--",  VLOOKUP(A887, [1]!Table9[#All], 32, FALSE)))</f>
        <v>--</v>
      </c>
      <c r="R887" s="6" t="str">
        <f>IF(D887="No", "Not discussed on USFS. ", IF(VLOOKUP(A887, [1]!Table9[#All], 31, FALSE)="--", "--", VLOOKUP(A887, [1]!Table9[#All], 33, FALSE)))</f>
        <v>--</v>
      </c>
      <c r="S887" s="9" t="s">
        <v>2</v>
      </c>
      <c r="T887" s="8" t="s">
        <v>2</v>
      </c>
      <c r="U887" s="8" t="s">
        <v>2</v>
      </c>
      <c r="V887" s="7" t="s">
        <v>2</v>
      </c>
      <c r="W887" s="6" t="s">
        <v>2</v>
      </c>
      <c r="X887" s="6" t="s">
        <v>2</v>
      </c>
    </row>
    <row r="888" spans="1:24" ht="48" x14ac:dyDescent="0.2">
      <c r="A888" s="20" t="s">
        <v>1486</v>
      </c>
      <c r="B888" s="20" t="str">
        <f>VLOOKUP(A888, [1]!Table9[#All], 2, FALSE)</f>
        <v>Tripterocalyx crux-maltae</v>
      </c>
      <c r="C888" s="18" t="str">
        <f>VLOOKUP(A888, [1]!Table9[#All], 13, FALSE)</f>
        <v xml:space="preserve">sagebrush scrub </v>
      </c>
      <c r="D888" s="17" t="str">
        <f>IF(ISNUMBER(SEARCH("1",VLOOKUP(A888, [1]!Table9[#All], 4, FALSE))), "Yes", "No")</f>
        <v>No</v>
      </c>
      <c r="E888" s="16" t="str">
        <f>VLOOKUP(A888, [1]!Table9[#All], 3, FALSE)</f>
        <v>Plant</v>
      </c>
      <c r="F888" s="15" t="str">
        <f>VLOOKUP(A888, [1]!Table9[#All], 26, FALSE)</f>
        <v>Formula</v>
      </c>
      <c r="G888" s="15" t="str">
        <f>IF(D888="No", "--",VLOOKUP(A888, [1]!Table9[#All], 25, FALSE))</f>
        <v>--</v>
      </c>
      <c r="H888" s="14" t="str">
        <f>IF(D888="No", "Not discussed on USFS. ", VLOOKUP(A888, [1]!Table9[#All], 24, FALSE))</f>
        <v xml:space="preserve">Not discussed on USFS. </v>
      </c>
      <c r="I888" s="14" t="str">
        <f>IF(NOT(ISBLANK(#REF!)),  "Pre-activity Survey Required", "")</f>
        <v>Pre-activity Survey Required</v>
      </c>
      <c r="J888" s="13" t="str">
        <f>IF(D888="No", "Not discussed on USFS. ", _xlfn.CONCAT(A888, " (", VLOOKUP(A888, [1]!Table9[#All], 11, FALSE), "; Habitat description: ", C888, ") - Within 1-mi of a CNDDB/SCE/USFS occurrence record (", VLOOKUP(A888, [1]!Table9[#All], 34, FALSE), "). " ))</f>
        <v xml:space="preserve">Not discussed on USFS. </v>
      </c>
      <c r="K888" s="10" t="str">
        <f>IF(D888="No", "-- ", VLOOKUP(A888, [1]!Table9[#All], 35, FALSE))</f>
        <v xml:space="preserve">-- </v>
      </c>
      <c r="L888" s="12" t="str">
        <f>IF(D888="No", "--", VLOOKUP(A888, [1]!Table9[#All], 28, FALSE))</f>
        <v>--</v>
      </c>
      <c r="M888" s="11" t="str">
        <f>IF(D888="No", "Not discussed on USFS. ", _xlfn.CONCAT(A888, " (", VLOOKUP(A888, [1]!Table9[#All], 11, FALSE), "; Habitat description: ", C888, ") - Within 1-mi of a CNDDB/SCE/USFS occurrence record (", VLOOKUP(A888, [1]!Table9[#All], 27, FALSE), "). " ))</f>
        <v xml:space="preserve">Not discussed on USFS. </v>
      </c>
      <c r="N888" s="10" t="str">
        <f>IF(D888="No", "-- ", VLOOKUP(A888, [1]!Table9[#All], 29, FALSE))</f>
        <v xml:space="preserve">-- </v>
      </c>
      <c r="O888" s="10" t="str">
        <f>IF(D888="No", "--", VLOOKUP(A888, [1]!Table9[#All], 30, FALSE))</f>
        <v>--</v>
      </c>
      <c r="P888" s="7" t="str">
        <f>IF(D888="No", "Not discussed on USFS. ", IF(VLOOKUP(A888, [1]!Table9[#All], 31, FALSE)="--", "--",  _xlfn.CONCAT(A888, " (", VLOOKUP(A888, [1]!Table9[#All], 11, FALSE), "; Habitat description: ", C888, ") - Within 1-mi of a CNDDB/SCE/USFS occurrence record (", VLOOKUP(A888, [1]!Table9[#All], 31, FALSE), "). " )))</f>
        <v xml:space="preserve">Not discussed on USFS. </v>
      </c>
      <c r="Q888" s="6" t="str">
        <f>IF(D888="No", "Not discussed on USFS. ", IF(VLOOKUP(A888, [1]!Table9[#All], 31, FALSE)="--", "--",  VLOOKUP(A888, [1]!Table9[#All], 32, FALSE)))</f>
        <v xml:space="preserve">Not discussed on USFS. </v>
      </c>
      <c r="R888" s="6" t="str">
        <f>IF(D888="No", "Not discussed on USFS. ", IF(VLOOKUP(A888, [1]!Table9[#All], 31, FALSE)="--", "--", VLOOKUP(A888, [1]!Table9[#All], 33, FALSE)))</f>
        <v xml:space="preserve">Not discussed on USFS. </v>
      </c>
      <c r="S888" s="9" t="s">
        <v>2</v>
      </c>
      <c r="T888" s="8" t="s">
        <v>2</v>
      </c>
      <c r="U888" s="8" t="s">
        <v>2</v>
      </c>
      <c r="V888" s="7" t="s">
        <v>2</v>
      </c>
      <c r="W888" s="6" t="s">
        <v>2</v>
      </c>
      <c r="X888" s="6" t="s">
        <v>2</v>
      </c>
    </row>
    <row r="889" spans="1:24" ht="156" x14ac:dyDescent="0.2">
      <c r="A889" s="20" t="s">
        <v>1485</v>
      </c>
      <c r="B889" s="20" t="str">
        <f>VLOOKUP(A889, [1]!Table9[#All], 2, FALSE)</f>
        <v>Erythranthe shevockii</v>
      </c>
      <c r="C889" s="18" t="str">
        <f>VLOOKUP(A889, [1]!Table9[#All], 13, FALSE)</f>
        <v>Joshua tree woodland, pinyon-juniper shrubland/woodland, desert washes, alluvial fans, or sandy soils</v>
      </c>
      <c r="D889" s="17" t="str">
        <f>IF(ISNUMBER(SEARCH("1",VLOOKUP(A889, [1]!Table9[#All], 4, FALSE))), "Yes", "No")</f>
        <v>Yes</v>
      </c>
      <c r="E889" s="16" t="str">
        <f>VLOOKUP(A889, [1]!Table9[#All], 3, FALSE)</f>
        <v>Plant</v>
      </c>
      <c r="F889" s="15" t="str">
        <f>VLOOKUP(A889, [1]!Table9[#All], 26, FALSE)</f>
        <v>Formula</v>
      </c>
      <c r="G889" s="15" t="str">
        <f>IF(D889="No", "--",VLOOKUP(A889, [1]!Table9[#All], 25, FALSE))</f>
        <v>Work area</v>
      </c>
      <c r="H889" s="14" t="str">
        <f>IF(D889="No", "Not discussed on USFS. ", VLOOKUP(A889, [1]!Table9[#All], 24, FALSE))</f>
        <v>--</v>
      </c>
      <c r="I889" s="14" t="str">
        <f>IF(NOT(ISBLANK(#REF!)),  "Pre-activity Survey Required", "")</f>
        <v>Pre-activity Survey Required</v>
      </c>
      <c r="J889" s="13" t="str">
        <f>IF(D889="No", "Not discussed on USFS. ", _xlfn.CONCAT(A889, " (", VLOOKUP(A889, [1]!Table9[#All], 11, FALSE), "; Habitat description: ", C889, ") - Within 1-mi of a CNDDB/SCE/USFS occurrence record (", VLOOKUP(A889, [1]!Table9[#All], 34, FALSE), "). " ))</f>
        <v xml:space="preserve">Kelso Creek monkeyflower (FSS; BLM:S; CRPR 1B.1, Blooming Period: Apr - May; Habitat description: Joshua tree woodland, pinyon-juniper shrubland/woodland, desert washes, alluvial fans, or sandy soils) - Within 1-mi of a CNDDB/SCE/USFS occurrence record (unsuitable habitat). </v>
      </c>
      <c r="K889" s="10" t="str">
        <f>IF(D889="No", "-- ", VLOOKUP(A889, [1]!Table9[#All], 35, FALSE))</f>
        <v>Standard OMP BMPs.</v>
      </c>
      <c r="L889" s="12" t="str">
        <f>IF(D889="No", "--", VLOOKUP(A889, [1]!Table9[#All], 28, FALSE))</f>
        <v>IIB</v>
      </c>
      <c r="M889" s="11" t="str">
        <f>IF(D889="No", "Not discussed on USFS. ", _xlfn.CONCAT(A889, " (", VLOOKUP(A889, [1]!Table9[#All], 11, FALSE), "; Habitat description: ", C889, ") - Within 1-mi of a CNDDB/SCE/USFS occurrence record (", VLOOKUP(A889, [1]!Table9[#All], 27, FALSE), "). " ))</f>
        <v xml:space="preserve">Kelso Creek monkeyflower (FSS; BLM:S; CRPR 1B.1, Blooming Period: Apr - May; Habitat description: Joshua tree woodland, pinyon-juniper shrubland/woodland, desert washes, alluvial fans, or sandy soils) - Within 1-mi of a CNDDB/SCE/USFS occurrence record (habitat present). </v>
      </c>
      <c r="N889" s="10" t="str">
        <f>IF(D889="No", "-- ", VLOOKUP(A889, [1]!Table9[#All], 29, FALSE))</f>
        <v xml:space="preserve">BE BMP Plant-1(a)(c-d); 
General Measures and Standard OMP BMPs. </v>
      </c>
      <c r="O889" s="10" t="str">
        <f>IF(D889="No", "--", VLOOKUP(A889, [1]!Table9[#All], 30, FALSE))</f>
        <v xml:space="preserve">Pre-Activity Survey (Kelso Creek monkeyflower): A biological survey is required. 
FSS Plant Avoidance (Kelso Creek monkeyflower): If Kelso Creek monkeyflower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89" s="7" t="str">
        <f>IF(D889="No", "Not discussed on USFS. ", IF(VLOOKUP(A889, [1]!Table9[#All], 31, FALSE)="--", "--",  _xlfn.CONCAT(A889, " (", VLOOKUP(A889, [1]!Table9[#All], 11, FALSE), "; Habitat description: ", C889, ") - Within 1-mi of a CNDDB/SCE/USFS occurrence record (", VLOOKUP(A889, [1]!Table9[#All], 31, FALSE), "). " )))</f>
        <v>--</v>
      </c>
      <c r="Q889" s="6" t="str">
        <f>IF(D889="No", "Not discussed on USFS. ", IF(VLOOKUP(A889, [1]!Table9[#All], 31, FALSE)="--", "--",  VLOOKUP(A889, [1]!Table9[#All], 32, FALSE)))</f>
        <v>--</v>
      </c>
      <c r="R889" s="6" t="str">
        <f>IF(D889="No", "Not discussed on USFS. ", IF(VLOOKUP(A889, [1]!Table9[#All], 31, FALSE)="--", "--", VLOOKUP(A889, [1]!Table9[#All], 33, FALSE)))</f>
        <v>--</v>
      </c>
      <c r="S889" s="9" t="s">
        <v>2</v>
      </c>
      <c r="T889" s="8" t="s">
        <v>2</v>
      </c>
      <c r="U889" s="8" t="s">
        <v>2</v>
      </c>
      <c r="V889" s="7" t="s">
        <v>2</v>
      </c>
      <c r="W889" s="6" t="s">
        <v>2</v>
      </c>
      <c r="X889" s="6" t="s">
        <v>2</v>
      </c>
    </row>
    <row r="890" spans="1:24" ht="192" x14ac:dyDescent="0.2">
      <c r="A890" s="20" t="s">
        <v>1484</v>
      </c>
      <c r="B890" s="20" t="str">
        <f>VLOOKUP(A890, [1]!Table9[#All], 2, FALSE)</f>
        <v>Sidalcea oregana ssp. valida</v>
      </c>
      <c r="C890" s="18" t="str">
        <f>VLOOKUP(A890, [1]!Table9[#All], 13, FALSE)</f>
        <v>marshes</v>
      </c>
      <c r="D890" s="17" t="str">
        <f>IF(ISNUMBER(SEARCH("1",VLOOKUP(A890, [1]!Table9[#All], 4, FALSE))), "Yes", "No")</f>
        <v>Yes</v>
      </c>
      <c r="E890" s="16" t="str">
        <f>VLOOKUP(A890, [1]!Table9[#All], 3, FALSE)</f>
        <v>Plant</v>
      </c>
      <c r="F890" s="15" t="str">
        <f>VLOOKUP(A890, [1]!Table9[#All], 26, FALSE)</f>
        <v>Formula</v>
      </c>
      <c r="G890" s="15" t="str">
        <f>IF(D890="No", "--",VLOOKUP(A890, [1]!Table9[#All], 25, FALSE))</f>
        <v>Work area</v>
      </c>
      <c r="H890" s="14" t="str">
        <f>IF(D890="No", "Not discussed on USFS. ", VLOOKUP(A890, [1]!Table9[#All], 24, FALSE))</f>
        <v>--</v>
      </c>
      <c r="I890" s="14" t="str">
        <f>IF(NOT(ISBLANK(#REF!)),  "Pre-activity Survey Required", "")</f>
        <v>Pre-activity Survey Required</v>
      </c>
      <c r="J890" s="13" t="str">
        <f>IF(D890="No", "Not discussed on USFS. ", _xlfn.CONCAT(A890, " (", VLOOKUP(A890, [1]!Table9[#All], 11, FALSE), "; Habitat description: ", C890, ") - Within 1-mi of a CNDDB/SCE/USFS occurrence record (", VLOOKUP(A890, [1]!Table9[#All], 34, FALSE), "). " ))</f>
        <v xml:space="preserve">Kenwood Marsh checkerbloom (FE; SE; CRPR 1B.1, Blooming Period: Jun - Sep; Habitat description: marshes) - Within 1-mi of a CNDDB/SCE/USFS occurrence record (unsuitable habitat). </v>
      </c>
      <c r="K890" s="10" t="str">
        <f>IF(D890="No", "-- ", VLOOKUP(A890, [1]!Table9[#All], 35, FALSE))</f>
        <v xml:space="preserve">RPM Plant 1; 
Standard OMP BMPs. </v>
      </c>
      <c r="L890" s="12" t="str">
        <f>IF(D890="No", "--", VLOOKUP(A890, [1]!Table9[#All], 28, FALSE))</f>
        <v>IIB</v>
      </c>
      <c r="M890" s="11" t="str">
        <f>IF(D890="No", "Not discussed on USFS. ", _xlfn.CONCAT(A890, " (", VLOOKUP(A890, [1]!Table9[#All], 11, FALSE), "; Habitat description: ", C890, ") - Within 1-mi of a CNDDB/SCE/USFS occurrence record (", VLOOKUP(A890, [1]!Table9[#All], 27, FALSE), "). " ))</f>
        <v xml:space="preserve">Kenwood Marsh checkerbloom (FE; SE; CRPR 1B.1, Blooming Period: Jun - Sep; Habitat description: marshes) - Within 1-mi of a CNDDB/SCE/USFS occurrence record (habitat present). </v>
      </c>
      <c r="N890" s="10" t="str">
        <f>IF(D890="No", "-- ", VLOOKUP(A890, [1]!Table9[#All], 29, FALSE))</f>
        <v xml:space="preserve">RPM Plant-1-4; 
General Measures and Standard OMP BMPs. </v>
      </c>
      <c r="O890" s="10" t="str">
        <f>IF(D890="No", "--", VLOOKUP(A890, [1]!Table9[#All], 30, FALSE))</f>
        <v xml:space="preserve">Rare Plant Survey and Avoidance (Kenwood Marsh checkerbloom): A qualified botanist will conduct a rare plant survey for Kenwood Marsh checkerbloom within blooming season, verified by a reference population. All federally-listed plants within 100 feet of the work area will be flagged for avoidance. Coordination with Environmental Services Department will be required if full avoidance cannot be achieved. 
Schedule Limitation (Kenwood Marsh checkerbloom): Schedule all work in the year rare plant surveys are conducted. Work can occur only after rare plant surveys occur. If work gets delayed for a subsequent year, contact Environmental Services Department. 
General Measures and Standard OMP BMPs. </v>
      </c>
      <c r="P890" s="7" t="str">
        <f>IF(D890="No", "Not discussed on USFS. ", IF(VLOOKUP(A890, [1]!Table9[#All], 31, FALSE)="--", "--",  _xlfn.CONCAT(A890, " (", VLOOKUP(A890, [1]!Table9[#All], 11, FALSE), "; Habitat description: ", C890, ") - Within 1-mi of a CNDDB/SCE/USFS occurrence record (", VLOOKUP(A890, [1]!Table9[#All], 31, FALSE), "). " )))</f>
        <v>--</v>
      </c>
      <c r="Q890" s="6" t="str">
        <f>IF(D890="No", "Not discussed on USFS. ", IF(VLOOKUP(A890, [1]!Table9[#All], 31, FALSE)="--", "--",  VLOOKUP(A890, [1]!Table9[#All], 32, FALSE)))</f>
        <v>--</v>
      </c>
      <c r="R890" s="6" t="str">
        <f>IF(D890="No", "Not discussed on USFS. ", IF(VLOOKUP(A890, [1]!Table9[#All], 31, FALSE)="--", "--", VLOOKUP(A890, [1]!Table9[#All], 33, FALSE)))</f>
        <v>--</v>
      </c>
      <c r="S890" s="9" t="s">
        <v>2</v>
      </c>
      <c r="T890" s="8" t="s">
        <v>2</v>
      </c>
      <c r="U890" s="8" t="s">
        <v>2</v>
      </c>
      <c r="V890" s="7" t="s">
        <v>2</v>
      </c>
      <c r="W890" s="6" t="s">
        <v>2</v>
      </c>
      <c r="X890" s="6" t="s">
        <v>2</v>
      </c>
    </row>
    <row r="891" spans="1:24" ht="80" x14ac:dyDescent="0.2">
      <c r="A891" s="20" t="s">
        <v>1483</v>
      </c>
      <c r="B891" s="20" t="str">
        <f>VLOOKUP(A891, [1]!Table9[#All], 2, FALSE)</f>
        <v>Lampetra hubbsi</v>
      </c>
      <c r="C891" s="18" t="str">
        <f>VLOOKUP(A891, [1]!Table9[#All], 13, FALSE)</f>
        <v>intermittent or perennial stream, pond, lake or jurisdictional waters feature</v>
      </c>
      <c r="D891" s="17" t="str">
        <f>IF(ISNUMBER(SEARCH("1",VLOOKUP(A891, [1]!Table9[#All], 4, FALSE))), "Yes", "No")</f>
        <v>Yes</v>
      </c>
      <c r="E891" s="16" t="str">
        <f>VLOOKUP(A891, [1]!Table9[#All], 3, FALSE)</f>
        <v>Fish</v>
      </c>
      <c r="F891" s="15" t="str">
        <f>VLOOKUP(A891, [1]!Table9[#All], 26, FALSE)</f>
        <v>Formula</v>
      </c>
      <c r="G891" s="15" t="str">
        <f>IF(D891="No", "--",VLOOKUP(A891, [1]!Table9[#All], 25, FALSE))</f>
        <v>25-ft</v>
      </c>
      <c r="H891" s="14" t="str">
        <f>IF(D891="No", "Not discussed on USFS. ", VLOOKUP(A891, [1]!Table9[#All], 24, FALSE))</f>
        <v>Only apply RPMs for the past 30 years (except SBNF), site age of record is older with suitable habitat within 25-ft. </v>
      </c>
      <c r="I891" s="14" t="str">
        <f>IF(NOT(ISBLANK(#REF!)),  "Pre-activity Survey Required", "")</f>
        <v>Pre-activity Survey Required</v>
      </c>
      <c r="J891" s="13" t="str">
        <f>IF(D891="No", "Not discussed on USFS. ", _xlfn.CONCAT(A891, " (", VLOOKUP(A891, [1]!Table9[#All], 11, FALSE), "; Habitat description: ", C891, ") - Within 1-mi of a CNDDB/SCE/USFS occurrence record (", VLOOKUP(A891, [1]!Table9[#All], 34, FALSE), "). " ))</f>
        <v xml:space="preserve">Kern brook lamprey (CDFW SSC; FSS; Habitat description: intermittent or perennial stream, pond, lake or jurisdictional waters feature) - Within 1-mi of a CNDDB/SCE/USFS occurrence record (unsuitable habitat). </v>
      </c>
      <c r="K891" s="10" t="str">
        <f>IF(D891="No", "-- ", VLOOKUP(A891, [1]!Table9[#All], 35, FALSE))</f>
        <v>Standard OMP BMPs.</v>
      </c>
      <c r="L891" s="12" t="str">
        <f>IF(D891="No", "--", VLOOKUP(A891, [1]!Table9[#All], 28, FALSE))</f>
        <v>IIB</v>
      </c>
      <c r="M891" s="11" t="str">
        <f>IF(D891="No", "Not discussed on USFS. ", _xlfn.CONCAT(A891, " (", VLOOKUP(A891, [1]!Table9[#All], 11, FALSE), "; Habitat description: ", C891, ") - Within 1-mi of a CNDDB/SCE/USFS occurrence record (", VLOOKUP(A891, [1]!Table9[#All], 27, FALSE), "). " ))</f>
        <v xml:space="preserve">Kern brook lamprey (CDFW SSC; FSS; Habitat description: intermittent or perennial stream, pond, lake or jurisdictional waters feature) - Within 1-mi of a CNDDB/SCE/USFS occurrence record (within 25 feet of aquatic habitat). </v>
      </c>
      <c r="N891" s="10" t="str">
        <f>IF(D891="No", "-- ", VLOOKUP(A891, [1]!Table9[#All], 29, FALSE))</f>
        <v xml:space="preserve">General Measures and Standard OMP BMPs. </v>
      </c>
      <c r="O891" s="10" t="str">
        <f>IF(D891="No", "--", VLOOKUP(A891, [1]!Table9[#All], 30, FALSE))</f>
        <v xml:space="preserve">General Measures and Standard OMP BMPs. </v>
      </c>
      <c r="P891" s="7" t="str">
        <f>IF(D891="No", "Not discussed on USFS. ", IF(VLOOKUP(A891, [1]!Table9[#All], 31, FALSE)="--", "--",  _xlfn.CONCAT(A891, " (", VLOOKUP(A891, [1]!Table9[#All], 11, FALSE), "; Habitat description: ", C891, ") - Within 1-mi of a CNDDB/SCE/USFS occurrence record (", VLOOKUP(A891, [1]!Table9[#All], 31, FALSE), "). " )))</f>
        <v xml:space="preserve">Kern brook lamprey (CDFW SSC; FSS; Habitat description: intermittent or perennial stream, pond, lake or jurisdictional waters feature) - Within 1-mi of a CNDDB/SCE/USFS occurrence record (not within 25 feet of aquatic habitat). </v>
      </c>
      <c r="Q891" s="6" t="str">
        <f>IF(D891="No", "Not discussed on USFS. ", IF(VLOOKUP(A891, [1]!Table9[#All], 31, FALSE)="--", "--",  VLOOKUP(A891, [1]!Table9[#All], 32, FALSE)))</f>
        <v xml:space="preserve">Standard OMP BMPs. </v>
      </c>
      <c r="R891" s="6" t="str">
        <f>IF(D891="No", "Not discussed on USFS. ", IF(VLOOKUP(A891, [1]!Table9[#All], 31, FALSE)="--", "--", VLOOKUP(A891, [1]!Table9[#All], 33, FALSE)))</f>
        <v xml:space="preserve">Implement Standard Environmental Requirements. </v>
      </c>
      <c r="S891" s="9" t="s">
        <v>2</v>
      </c>
      <c r="T891" s="8" t="s">
        <v>2</v>
      </c>
      <c r="U891" s="8" t="s">
        <v>2</v>
      </c>
      <c r="V891" s="7" t="s">
        <v>2</v>
      </c>
      <c r="W891" s="6" t="s">
        <v>2</v>
      </c>
      <c r="X891" s="6" t="s">
        <v>2</v>
      </c>
    </row>
    <row r="892" spans="1:24" ht="64" x14ac:dyDescent="0.2">
      <c r="A892" s="20" t="s">
        <v>1482</v>
      </c>
      <c r="B892" s="20" t="str">
        <f>VLOOKUP(A892, [1]!Table9[#All], 2, FALSE)</f>
        <v>Eriogonum kennedyi var. pinicola</v>
      </c>
      <c r="C892" s="18" t="str">
        <f>VLOOKUP(A892, [1]!Table9[#All], 13, FALSE)</f>
        <v>gravel</v>
      </c>
      <c r="D892" s="17" t="str">
        <f>IF(ISNUMBER(SEARCH("1",VLOOKUP(A892, [1]!Table9[#All], 4, FALSE))), "Yes", "No")</f>
        <v>No</v>
      </c>
      <c r="E892" s="16" t="str">
        <f>VLOOKUP(A892, [1]!Table9[#All], 3, FALSE)</f>
        <v>Plant</v>
      </c>
      <c r="F892" s="15" t="str">
        <f>VLOOKUP(A892, [1]!Table9[#All], 26, FALSE)</f>
        <v>Formula</v>
      </c>
      <c r="G892" s="15" t="str">
        <f>IF(D892="No", "--",VLOOKUP(A892, [1]!Table9[#All], 25, FALSE))</f>
        <v>--</v>
      </c>
      <c r="H892" s="14" t="str">
        <f>IF(D892="No", "Not discussed on USFS. ", VLOOKUP(A892, [1]!Table9[#All], 24, FALSE))</f>
        <v xml:space="preserve">Not discussed on USFS. </v>
      </c>
      <c r="I892" s="14" t="str">
        <f>IF(NOT(ISBLANK(#REF!)),  "Pre-activity Survey Required", "")</f>
        <v>Pre-activity Survey Required</v>
      </c>
      <c r="J892" s="13" t="str">
        <f>IF(D892="No", "Not discussed on USFS. ", _xlfn.CONCAT(A892, " (", VLOOKUP(A892, [1]!Table9[#All], 11, FALSE), "; Habitat description: ", C892, ") - Within 1-mi of a CNDDB/SCE/USFS occurrence record (", VLOOKUP(A892, [1]!Table9[#All], 34, FALSE), "). " ))</f>
        <v xml:space="preserve">Not discussed on USFS. </v>
      </c>
      <c r="K892" s="10" t="str">
        <f>IF(D892="No", "-- ", VLOOKUP(A892, [1]!Table9[#All], 35, FALSE))</f>
        <v xml:space="preserve">-- </v>
      </c>
      <c r="L892" s="12" t="str">
        <f>IF(D892="No", "--", VLOOKUP(A892, [1]!Table9[#All], 28, FALSE))</f>
        <v>--</v>
      </c>
      <c r="M892" s="11" t="str">
        <f>IF(D892="No", "Not discussed on USFS. ", _xlfn.CONCAT(A892, " (", VLOOKUP(A892, [1]!Table9[#All], 11, FALSE), "; Habitat description: ", C892, ") - Within 1-mi of a CNDDB/SCE/USFS occurrence record (", VLOOKUP(A892, [1]!Table9[#All], 27, FALSE), "). " ))</f>
        <v xml:space="preserve">Not discussed on USFS. </v>
      </c>
      <c r="N892" s="10" t="str">
        <f>IF(D892="No", "-- ", VLOOKUP(A892, [1]!Table9[#All], 29, FALSE))</f>
        <v xml:space="preserve">-- </v>
      </c>
      <c r="O892" s="10" t="str">
        <f>IF(D892="No", "--", VLOOKUP(A892, [1]!Table9[#All], 30, FALSE))</f>
        <v>--</v>
      </c>
      <c r="P892" s="7" t="str">
        <f>IF(D892="No", "Not discussed on USFS. ", IF(VLOOKUP(A892, [1]!Table9[#All], 31, FALSE)="--", "--",  _xlfn.CONCAT(A892, " (", VLOOKUP(A892, [1]!Table9[#All], 11, FALSE), "; Habitat description: ", C892, ") - Within 1-mi of a CNDDB/SCE/USFS occurrence record (", VLOOKUP(A892, [1]!Table9[#All], 31, FALSE), "). " )))</f>
        <v xml:space="preserve">Not discussed on USFS. </v>
      </c>
      <c r="Q892" s="6" t="str">
        <f>IF(D892="No", "Not discussed on USFS. ", IF(VLOOKUP(A892, [1]!Table9[#All], 31, FALSE)="--", "--",  VLOOKUP(A892, [1]!Table9[#All], 32, FALSE)))</f>
        <v xml:space="preserve">Not discussed on USFS. </v>
      </c>
      <c r="R892" s="6" t="str">
        <f>IF(D892="No", "Not discussed on USFS. ", IF(VLOOKUP(A892, [1]!Table9[#All], 31, FALSE)="--", "--", VLOOKUP(A892, [1]!Table9[#All], 33, FALSE)))</f>
        <v xml:space="preserve">Not discussed on USFS. </v>
      </c>
      <c r="S892" s="9" t="s">
        <v>2</v>
      </c>
      <c r="T892" s="8" t="s">
        <v>2</v>
      </c>
      <c r="U892" s="8" t="s">
        <v>2</v>
      </c>
      <c r="V892" s="7" t="s">
        <v>2</v>
      </c>
      <c r="W892" s="6" t="s">
        <v>2</v>
      </c>
      <c r="X892" s="6" t="s">
        <v>2</v>
      </c>
    </row>
    <row r="893" spans="1:24" ht="156" x14ac:dyDescent="0.2">
      <c r="A893" s="20" t="s">
        <v>1481</v>
      </c>
      <c r="B893" s="20" t="str">
        <f>VLOOKUP(A893, [1]!Table9[#All], 2, FALSE)</f>
        <v>Clarkia xantiana ssp. parviflora</v>
      </c>
      <c r="C893" s="18" t="str">
        <f>VLOOKUP(A893, [1]!Table9[#All], 13, FALSE)</f>
        <v>dry slopes</v>
      </c>
      <c r="D893" s="17" t="str">
        <f>IF(ISNUMBER(SEARCH("1",VLOOKUP(A893, [1]!Table9[#All], 4, FALSE))), "Yes", "No")</f>
        <v>Yes</v>
      </c>
      <c r="E893" s="16" t="str">
        <f>VLOOKUP(A893, [1]!Table9[#All], 3, FALSE)</f>
        <v>Plant</v>
      </c>
      <c r="F893" s="15" t="str">
        <f>VLOOKUP(A893, [1]!Table9[#All], 26, FALSE)</f>
        <v>Formula</v>
      </c>
      <c r="G893" s="15" t="str">
        <f>IF(D893="No", "--",VLOOKUP(A893, [1]!Table9[#All], 25, FALSE))</f>
        <v>Work area</v>
      </c>
      <c r="H893" s="14" t="str">
        <f>IF(D893="No", "Not discussed on USFS. ", VLOOKUP(A893, [1]!Table9[#All], 24, FALSE))</f>
        <v xml:space="preserve">Only discussed in INF, if reviewing INF apply same RPM's and language as other CRPR 1/2 plant receive. </v>
      </c>
      <c r="I893" s="14" t="str">
        <f>IF(NOT(ISBLANK(#REF!)),  "Pre-activity Survey Required", "")</f>
        <v>Pre-activity Survey Required</v>
      </c>
      <c r="J893" s="13" t="str">
        <f>IF(D893="No", "Not discussed on USFS. ", _xlfn.CONCAT(A893, " (", VLOOKUP(A893, [1]!Table9[#All], 11, FALSE), "; Habitat description: ", C893, ") - Within 1-mi of a CNDDB/SCE/USFS occurrence record (", VLOOKUP(A893, [1]!Table9[#All], 34, FALSE), "). " ))</f>
        <v xml:space="preserve">kern canyon clarkia (INF:SCC; CRPR 4.2, Blooming Period: May - Jun; Habitat description: dry slopes) - Within 1-mi of a CNDDB/SCE/USFS occurrence record (unsuitable habitat). </v>
      </c>
      <c r="K893" s="10" t="str">
        <f>IF(D893="No", "-- ", VLOOKUP(A893, [1]!Table9[#All], 35, FALSE))</f>
        <v>Standard OMP BMPs.</v>
      </c>
      <c r="L893" s="12" t="str">
        <f>IF(D893="No", "--", VLOOKUP(A893, [1]!Table9[#All], 28, FALSE))</f>
        <v>IIB</v>
      </c>
      <c r="M893" s="11" t="str">
        <f>IF(D893="No", "Not discussed on USFS. ", _xlfn.CONCAT(A893, " (", VLOOKUP(A893, [1]!Table9[#All], 11, FALSE), "; Habitat description: ", C893, ") - Within 1-mi of a CNDDB/SCE/USFS occurrence record (", VLOOKUP(A893, [1]!Table9[#All], 27, FALSE), "). " ))</f>
        <v xml:space="preserve">kern canyon clarkia (INF:SCC; CRPR 4.2, Blooming Period: May - Jun; Habitat description: dry slopes) - Within 1-mi of a CNDDB/SCE/USFS occurrence record (habitat present). </v>
      </c>
      <c r="N893" s="10" t="str">
        <f>IF(D893="No", "-- ", VLOOKUP(A893, [1]!Table9[#All], 29, FALSE))</f>
        <v xml:space="preserve">BE BMP Plant-1(a)(c-d); 
General Measures and Standard OMP BMPs. </v>
      </c>
      <c r="O893" s="10" t="str">
        <f>IF(D893="No", "--", VLOOKUP(A893, [1]!Table9[#All], 30, FALSE))</f>
        <v xml:space="preserve">Pre-Activity Survey (Kern Canyon clarkia): A biological survey is required. 
FSS Plant Avoidance (Kern Canyon clarkia): If Kern Canyon clarkia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93" s="7" t="str">
        <f>IF(D893="No", "Not discussed on USFS. ", IF(VLOOKUP(A893, [1]!Table9[#All], 31, FALSE)="--", "--",  _xlfn.CONCAT(A893, " (", VLOOKUP(A893, [1]!Table9[#All], 11, FALSE), "; Habitat description: ", C893, ") - Within 1-mi of a CNDDB/SCE/USFS occurrence record (", VLOOKUP(A893, [1]!Table9[#All], 31, FALSE), "). " )))</f>
        <v>--</v>
      </c>
      <c r="Q893" s="6" t="str">
        <f>IF(D893="No", "Not discussed on USFS. ", IF(VLOOKUP(A893, [1]!Table9[#All], 31, FALSE)="--", "--",  VLOOKUP(A893, [1]!Table9[#All], 32, FALSE)))</f>
        <v>--</v>
      </c>
      <c r="R893" s="6" t="str">
        <f>IF(D893="No", "Not discussed on USFS. ", IF(VLOOKUP(A893, [1]!Table9[#All], 31, FALSE)="--", "--", VLOOKUP(A893, [1]!Table9[#All], 33, FALSE)))</f>
        <v>--</v>
      </c>
      <c r="S893" s="9" t="s">
        <v>2</v>
      </c>
      <c r="T893" s="8" t="s">
        <v>2</v>
      </c>
      <c r="U893" s="8" t="s">
        <v>2</v>
      </c>
      <c r="V893" s="7" t="s">
        <v>2</v>
      </c>
      <c r="W893" s="6" t="s">
        <v>2</v>
      </c>
      <c r="X893" s="6" t="s">
        <v>2</v>
      </c>
    </row>
    <row r="894" spans="1:24" ht="160" x14ac:dyDescent="0.2">
      <c r="A894" s="20" t="s">
        <v>1480</v>
      </c>
      <c r="B894" s="20" t="str">
        <f>VLOOKUP(A894, [1]!Table9[#All], 2, FALSE)</f>
        <v>Batrachoseps simatus</v>
      </c>
      <c r="C894" s="18" t="str">
        <f>VLOOKUP(A894, [1]!Table9[#All], 13, FALSE)</f>
        <v>riparian zones or ridges and hillsides in or near narrow shaded canyons in valley or foothill oak/conifer forest, or chaparral scrub; often in crevices in talus slopes or under rocks and logs</v>
      </c>
      <c r="D894" s="17" t="str">
        <f>IF(ISNUMBER(SEARCH("1",VLOOKUP(A894, [1]!Table9[#All], 4, FALSE))), "Yes", "No")</f>
        <v>Yes</v>
      </c>
      <c r="E894" s="16" t="str">
        <f>VLOOKUP(A894, [1]!Table9[#All], 3, FALSE)</f>
        <v>Amphibian</v>
      </c>
      <c r="F894" s="15" t="str">
        <f>VLOOKUP(A894, [1]!Table9[#All], 26, FALSE)</f>
        <v>Formula</v>
      </c>
      <c r="G894" s="15" t="str">
        <f>IF(D894="No", "--",VLOOKUP(A894, [1]!Table9[#All], 25, FALSE))</f>
        <v>--</v>
      </c>
      <c r="H894" s="14" t="str">
        <f>IF(D894="No", "Not discussed on USFS. ", VLOOKUP(A894, [1]!Table9[#All], 24, FALSE))</f>
        <v>Notify SME if found on USFS</v>
      </c>
      <c r="I894" s="14" t="str">
        <f>IF(NOT(ISBLANK(#REF!)),  "Pre-activity Survey Required", "")</f>
        <v>Pre-activity Survey Required</v>
      </c>
      <c r="J894" s="13" t="str">
        <f>IF(D894="No", "Not discussed on USFS. ", _xlfn.CONCAT(A894, " (", VLOOKUP(A894, [1]!Table9[#All], 11, FALSE), "; Habitat description: ", C894, ") - Within 1-mi of a CNDDB/SCE/USFS occurrence record (", VLOOKUP(A894, [1]!Table9[#All], 34, FALSE), "). " ))</f>
        <v xml:space="preserve">Kern Canyon slender salamander (ST; FSS; Habitat description: riparian zones or ridges and hillsides in or near narrow shaded canyons in valley or foothill oak/conifer forest, or chaparral scrub; often in crevices in talus slopes or under rocks and logs) - Within 1-mi of a CNDDB/SCE/USFS occurrence record (--). </v>
      </c>
      <c r="K894" s="10" t="str">
        <f>IF(D894="No", "-- ", VLOOKUP(A894, [1]!Table9[#All], 35, FALSE))</f>
        <v>--</v>
      </c>
      <c r="L894" s="12" t="str">
        <f>IF(D894="No", "--", VLOOKUP(A894, [1]!Table9[#All], 28, FALSE))</f>
        <v>--</v>
      </c>
      <c r="M894" s="11" t="str">
        <f>IF(D894="No", "Not discussed on USFS. ", _xlfn.CONCAT(A894, " (", VLOOKUP(A894, [1]!Table9[#All], 11, FALSE), "; Habitat description: ", C894, ") - Within 1-mi of a CNDDB/SCE/USFS occurrence record (", VLOOKUP(A894, [1]!Table9[#All], 27, FALSE), "). " ))</f>
        <v xml:space="preserve">Kern Canyon slender salamander (ST; FSS; Habitat description: riparian zones or ridges and hillsides in or near narrow shaded canyons in valley or foothill oak/conifer forest, or chaparral scrub; often in crevices in talus slopes or under rocks and logs) - Within 1-mi of a CNDDB/SCE/USFS occurrence record (--). </v>
      </c>
      <c r="N894" s="10" t="str">
        <f>IF(D894="No", "-- ", VLOOKUP(A894, [1]!Table9[#All], 29, FALSE))</f>
        <v>Notify SME if found on USFS</v>
      </c>
      <c r="O894" s="10" t="str">
        <f>IF(D894="No", "--", VLOOKUP(A894, [1]!Table9[#All], 30, FALSE))</f>
        <v>Notify SME if found on USFS</v>
      </c>
      <c r="P894" s="7" t="str">
        <f>IF(D894="No", "Not discussed on USFS. ", IF(VLOOKUP(A894, [1]!Table9[#All], 31, FALSE)="--", "--",  _xlfn.CONCAT(A894, " (", VLOOKUP(A894, [1]!Table9[#All], 11, FALSE), "; Habitat description: ", C894, ") - Within 1-mi of a CNDDB/SCE/USFS occurrence record (", VLOOKUP(A894, [1]!Table9[#All], 31, FALSE), "). " )))</f>
        <v>--</v>
      </c>
      <c r="Q894" s="6" t="str">
        <f>IF(D894="No", "Not discussed on USFS. ", IF(VLOOKUP(A894, [1]!Table9[#All], 31, FALSE)="--", "--",  VLOOKUP(A894, [1]!Table9[#All], 32, FALSE)))</f>
        <v>--</v>
      </c>
      <c r="R894" s="6" t="str">
        <f>IF(D894="No", "Not discussed on USFS. ", IF(VLOOKUP(A894, [1]!Table9[#All], 31, FALSE)="--", "--", VLOOKUP(A894, [1]!Table9[#All], 33, FALSE)))</f>
        <v>--</v>
      </c>
      <c r="S894" s="9" t="s">
        <v>2</v>
      </c>
      <c r="T894" s="8" t="s">
        <v>2</v>
      </c>
      <c r="U894" s="8" t="s">
        <v>2</v>
      </c>
      <c r="V894" s="7" t="s">
        <v>2</v>
      </c>
      <c r="W894" s="6" t="s">
        <v>2</v>
      </c>
      <c r="X894" s="6" t="s">
        <v>2</v>
      </c>
    </row>
    <row r="895" spans="1:24" ht="156" x14ac:dyDescent="0.2">
      <c r="A895" s="20" t="s">
        <v>1479</v>
      </c>
      <c r="B895" s="20" t="str">
        <f>VLOOKUP(A895, [1]!Table9[#All], 2, FALSE)</f>
        <v>Astragalus subvestitus</v>
      </c>
      <c r="C895" s="18" t="str">
        <f>VLOOKUP(A895, [1]!Table9[#All], 13, FALSE)</f>
        <v>sandy or gravelly soils, grasslands, and open areas in Kern County</v>
      </c>
      <c r="D895" s="17" t="str">
        <f>IF(ISNUMBER(SEARCH("1",VLOOKUP(A895, [1]!Table9[#All], 4, FALSE))), "Yes", "No")</f>
        <v>Yes</v>
      </c>
      <c r="E895" s="16" t="str">
        <f>VLOOKUP(A895, [1]!Table9[#All], 3, FALSE)</f>
        <v>Plant</v>
      </c>
      <c r="F895" s="15" t="str">
        <f>VLOOKUP(A895, [1]!Table9[#All], 26, FALSE)</f>
        <v>Formula</v>
      </c>
      <c r="G895" s="15" t="str">
        <f>IF(D895="No", "--",VLOOKUP(A895, [1]!Table9[#All], 25, FALSE))</f>
        <v>Work area</v>
      </c>
      <c r="H895" s="14" t="str">
        <f>IF(D895="No", "Not discussed on USFS. ", VLOOKUP(A895, [1]!Table9[#All], 24, FALSE))</f>
        <v>--</v>
      </c>
      <c r="I895" s="14" t="str">
        <f>IF(NOT(ISBLANK(#REF!)),  "Pre-activity Survey Required", "")</f>
        <v>Pre-activity Survey Required</v>
      </c>
      <c r="J895" s="13" t="str">
        <f>IF(D895="No", "Not discussed on USFS. ", _xlfn.CONCAT(A895, " (", VLOOKUP(A895, [1]!Table9[#All], 11, FALSE), "; Habitat description: ", C895, ") - Within 1-mi of a CNDDB/SCE/USFS occurrence record (", VLOOKUP(A895, [1]!Table9[#All], 34, FALSE), "). " ))</f>
        <v xml:space="preserve">Kern County milk-vetch (INF:SCC; CRPR 1B.2, Blooming Period: May - Jul; Habitat description: sandy or gravelly soils, grasslands, and open areas in Kern County) - Within 1-mi of a CNDDB/SCE/USFS occurrence record (unsuitable habitat). </v>
      </c>
      <c r="K895" s="10" t="str">
        <f>IF(D895="No", "-- ", VLOOKUP(A895, [1]!Table9[#All], 35, FALSE))</f>
        <v>Standard OMP BMPs.</v>
      </c>
      <c r="L895" s="12" t="str">
        <f>IF(D895="No", "--", VLOOKUP(A895, [1]!Table9[#All], 28, FALSE))</f>
        <v>IIB</v>
      </c>
      <c r="M895" s="11" t="str">
        <f>IF(D895="No", "Not discussed on USFS. ", _xlfn.CONCAT(A895, " (", VLOOKUP(A895, [1]!Table9[#All], 11, FALSE), "; Habitat description: ", C895, ") - Within 1-mi of a CNDDB/SCE/USFS occurrence record (", VLOOKUP(A895, [1]!Table9[#All], 27, FALSE), "). " ))</f>
        <v xml:space="preserve">Kern County milk-vetch (INF:SCC; CRPR 1B.2, Blooming Period: May - Jul; Habitat description: sandy or gravelly soils, grasslands, and open areas in Kern County) - Within 1-mi of a CNDDB/SCE/USFS occurrence record (habitat present). </v>
      </c>
      <c r="N895" s="10" t="str">
        <f>IF(D895="No", "-- ", VLOOKUP(A895, [1]!Table9[#All], 29, FALSE))</f>
        <v xml:space="preserve">BE BMP Plant-1(a)(c-d); 
General Measures and Standard OMP BMPs. </v>
      </c>
      <c r="O895" s="10" t="str">
        <f>IF(D895="No", "--", VLOOKUP(A895, [1]!Table9[#All], 30, FALSE))</f>
        <v xml:space="preserve">Pre-Activity Survey (Kern County milk-vetch): A biological survey is required. 
FSS Plant Avoidance (Kern County milk-vetch): If Kern County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95" s="7" t="str">
        <f>IF(D895="No", "Not discussed on USFS. ", IF(VLOOKUP(A895, [1]!Table9[#All], 31, FALSE)="--", "--",  _xlfn.CONCAT(A895, " (", VLOOKUP(A895, [1]!Table9[#All], 11, FALSE), "; Habitat description: ", C895, ") - Within 1-mi of a CNDDB/SCE/USFS occurrence record (", VLOOKUP(A895, [1]!Table9[#All], 31, FALSE), "). " )))</f>
        <v>--</v>
      </c>
      <c r="Q895" s="6" t="str">
        <f>IF(D895="No", "Not discussed on USFS. ", IF(VLOOKUP(A895, [1]!Table9[#All], 31, FALSE)="--", "--",  VLOOKUP(A895, [1]!Table9[#All], 32, FALSE)))</f>
        <v>--</v>
      </c>
      <c r="R895" s="6" t="str">
        <f>IF(D895="No", "Not discussed on USFS. ", IF(VLOOKUP(A895, [1]!Table9[#All], 31, FALSE)="--", "--", VLOOKUP(A895, [1]!Table9[#All], 33, FALSE)))</f>
        <v>--</v>
      </c>
      <c r="S895" s="9" t="s">
        <v>2</v>
      </c>
      <c r="T895" s="8" t="s">
        <v>2</v>
      </c>
      <c r="U895" s="8" t="s">
        <v>2</v>
      </c>
      <c r="V895" s="7" t="s">
        <v>2</v>
      </c>
      <c r="W895" s="6" t="s">
        <v>2</v>
      </c>
      <c r="X895" s="6" t="s">
        <v>2</v>
      </c>
    </row>
    <row r="896" spans="1:24" ht="168" x14ac:dyDescent="0.2">
      <c r="A896" s="20" t="s">
        <v>1478</v>
      </c>
      <c r="B896" s="20" t="str">
        <f>VLOOKUP(A896, [1]!Table9[#All], 2, FALSE)</f>
        <v>Eremalche parryi ssp kernensis</v>
      </c>
      <c r="C896" s="18" t="str">
        <f>VLOOKUP(A896, [1]!Table9[#All], 13, FALSE)</f>
        <v>eroded hillsides, flats alkali flats</v>
      </c>
      <c r="D896" s="17" t="str">
        <f>IF(ISNUMBER(SEARCH("1",VLOOKUP(A896, [1]!Table9[#All], 4, FALSE))), "Yes", "No")</f>
        <v>Yes</v>
      </c>
      <c r="E896" s="16" t="str">
        <f>VLOOKUP(A896, [1]!Table9[#All], 3, FALSE)</f>
        <v>Plant</v>
      </c>
      <c r="F896" s="15" t="str">
        <f>VLOOKUP(A896, [1]!Table9[#All], 26, FALSE)</f>
        <v>Formula</v>
      </c>
      <c r="G896" s="15" t="str">
        <f>IF(D896="No", "--",VLOOKUP(A896, [1]!Table9[#All], 25, FALSE))</f>
        <v>Work area</v>
      </c>
      <c r="H896" s="14" t="str">
        <f>IF(D896="No", "Not discussed on USFS. ", VLOOKUP(A896, [1]!Table9[#All], 24, FALSE))</f>
        <v>--</v>
      </c>
      <c r="I896" s="14" t="str">
        <f>IF(NOT(ISBLANK(#REF!)),  "Pre-activity Survey Required", "")</f>
        <v>Pre-activity Survey Required</v>
      </c>
      <c r="J896" s="13" t="str">
        <f>IF(D896="No", "Not discussed on USFS. ", _xlfn.CONCAT(A896, " (", VLOOKUP(A896, [1]!Table9[#All], 11, FALSE), "; Habitat description: ", C896, ") - Within 1-mi of a CNDDB/SCE/USFS occurrence record (", VLOOKUP(A896, [1]!Table9[#All], 34, FALSE), "). " ))</f>
        <v xml:space="preserve">Kern mallow (FE; CRPR 1B.2, Blooming Period: Mar - May; Habitat description: eroded hillsides, flats alkali flats) - Within 1-mi of a CNDDB/SCE/USFS occurrence record (unsuitable habitat). </v>
      </c>
      <c r="K896" s="10" t="str">
        <f>IF(D896="No", "-- ", VLOOKUP(A896, [1]!Table9[#All], 35, FALSE))</f>
        <v xml:space="preserve">RPM Plant 1; 
Standard OMP BMPs. </v>
      </c>
      <c r="L896" s="12" t="str">
        <f>IF(D896="No", "--", VLOOKUP(A896, [1]!Table9[#All], 28, FALSE))</f>
        <v>IIB</v>
      </c>
      <c r="M896" s="11" t="str">
        <f>IF(D896="No", "Not discussed on USFS. ", _xlfn.CONCAT(A896, " (", VLOOKUP(A896, [1]!Table9[#All], 11, FALSE), "; Habitat description: ", C896, ") - Within 1-mi of a CNDDB/SCE/USFS occurrence record (", VLOOKUP(A896, [1]!Table9[#All], 27, FALSE), "). " ))</f>
        <v xml:space="preserve">Kern mallow (FE; CRPR 1B.2, Blooming Period: Mar - May; Habitat description: eroded hillsides, flats alkali flats) - Within 1-mi of a CNDDB/SCE/USFS occurrence record (habitat present). </v>
      </c>
      <c r="N896" s="10" t="str">
        <f>IF(D896="No", "-- ", VLOOKUP(A896, [1]!Table9[#All], 29, FALSE))</f>
        <v xml:space="preserve">RPM Plant-1-4; 
General Measures and Standard OMP BMPs. </v>
      </c>
      <c r="O896" s="10" t="str">
        <f>IF(D896="No", "--", VLOOKUP(A896, [1]!Table9[#All], 30, FALSE))</f>
        <v xml:space="preserve">Rare Plant Survey and Avoidance (Kern mallow): A qualified botanist will conduct a rare plant survey for Kern mallow within blooming season, verified by a reference population. All federally-listed plants within 100 feet of the work area will be flagged for avoidance. Coordination with Environmental Services Department will be required if full avoidance cannot be achieved. 
Schedule Limitation (Kern mallow): Schedule all work in the year rare plant surveys are conducted. Work can occur only after rare plant surveys occur. If work gets delayed for a subsequent year, contact Environmental Services Department. 
General Measures and Standard OMP BMPs. </v>
      </c>
      <c r="P896" s="7" t="str">
        <f>IF(D896="No", "Not discussed on USFS. ", IF(VLOOKUP(A896, [1]!Table9[#All], 31, FALSE)="--", "--",  _xlfn.CONCAT(A896, " (", VLOOKUP(A896, [1]!Table9[#All], 11, FALSE), "; Habitat description: ", C896, ") - Within 1-mi of a CNDDB/SCE/USFS occurrence record (", VLOOKUP(A896, [1]!Table9[#All], 31, FALSE), "). " )))</f>
        <v>--</v>
      </c>
      <c r="Q896" s="6" t="str">
        <f>IF(D896="No", "Not discussed on USFS. ", IF(VLOOKUP(A896, [1]!Table9[#All], 31, FALSE)="--", "--",  VLOOKUP(A896, [1]!Table9[#All], 32, FALSE)))</f>
        <v>--</v>
      </c>
      <c r="R896" s="6" t="str">
        <f>IF(D896="No", "Not discussed on USFS. ", IF(VLOOKUP(A896, [1]!Table9[#All], 31, FALSE)="--", "--", VLOOKUP(A896, [1]!Table9[#All], 33, FALSE)))</f>
        <v>--</v>
      </c>
      <c r="S896" s="9" t="s">
        <v>2</v>
      </c>
      <c r="T896" s="8" t="s">
        <v>2</v>
      </c>
      <c r="U896" s="8" t="s">
        <v>2</v>
      </c>
      <c r="V896" s="7" t="s">
        <v>2</v>
      </c>
      <c r="W896" s="6" t="s">
        <v>2</v>
      </c>
      <c r="X896" s="6" t="s">
        <v>2</v>
      </c>
    </row>
    <row r="897" spans="1:24" ht="156" x14ac:dyDescent="0.2">
      <c r="A897" s="20" t="s">
        <v>1477</v>
      </c>
      <c r="B897" s="20" t="str">
        <f>VLOOKUP(A897, [1]!Table9[#All], 2, FALSE)</f>
        <v>Cordylanthus eremicus ssp kernensis</v>
      </c>
      <c r="C897" s="18" t="str">
        <f>VLOOKUP(A897, [1]!Table9[#All], 13, FALSE)</f>
        <v>open pine forest open Jeffery-pine and juniper forest</v>
      </c>
      <c r="D897" s="17" t="str">
        <f>IF(ISNUMBER(SEARCH("1",VLOOKUP(A897, [1]!Table9[#All], 4, FALSE))), "Yes", "No")</f>
        <v>Yes</v>
      </c>
      <c r="E897" s="16" t="str">
        <f>VLOOKUP(A897, [1]!Table9[#All], 3, FALSE)</f>
        <v>Plant</v>
      </c>
      <c r="F897" s="15" t="str">
        <f>VLOOKUP(A897, [1]!Table9[#All], 26, FALSE)</f>
        <v>Formula</v>
      </c>
      <c r="G897" s="15" t="str">
        <f>IF(D897="No", "--",VLOOKUP(A897, [1]!Table9[#All], 25, FALSE))</f>
        <v>Work area</v>
      </c>
      <c r="H897" s="14" t="str">
        <f>IF(D897="No", "Not discussed on USFS. ", VLOOKUP(A897, [1]!Table9[#All], 24, FALSE))</f>
        <v>--</v>
      </c>
      <c r="I897" s="14" t="str">
        <f>IF(NOT(ISBLANK(#REF!)),  "Pre-activity Survey Required", "")</f>
        <v>Pre-activity Survey Required</v>
      </c>
      <c r="J897" s="13" t="str">
        <f>IF(D897="No", "Not discussed on USFS. ", _xlfn.CONCAT(A897, " (", VLOOKUP(A897, [1]!Table9[#All], 11, FALSE), "; Habitat description: ", C897, ") - Within 1-mi of a CNDDB/SCE/USFS occurrence record (", VLOOKUP(A897, [1]!Table9[#All], 34, FALSE), "). " ))</f>
        <v xml:space="preserve">Kern Plateau bird's-beak (FSS; BLM:S; CRPR 1B.3, Blooming Period: Jun - Aug; Habitat description: open pine forest open Jeffery-pine and juniper forest) - Within 1-mi of a CNDDB/SCE/USFS occurrence record (unsuitable habitat). </v>
      </c>
      <c r="K897" s="10" t="str">
        <f>IF(D897="No", "-- ", VLOOKUP(A897, [1]!Table9[#All], 35, FALSE))</f>
        <v>Standard OMP BMPs.</v>
      </c>
      <c r="L897" s="12" t="str">
        <f>IF(D897="No", "--", VLOOKUP(A897, [1]!Table9[#All], 28, FALSE))</f>
        <v>IIB</v>
      </c>
      <c r="M897" s="11" t="str">
        <f>IF(D897="No", "Not discussed on USFS. ", _xlfn.CONCAT(A897, " (", VLOOKUP(A897, [1]!Table9[#All], 11, FALSE), "; Habitat description: ", C897, ") - Within 1-mi of a CNDDB/SCE/USFS occurrence record (", VLOOKUP(A897, [1]!Table9[#All], 27, FALSE), "). " ))</f>
        <v xml:space="preserve">Kern Plateau bird's-beak (FSS; BLM:S; CRPR 1B.3, Blooming Period: Jun - Aug; Habitat description: open pine forest open Jeffery-pine and juniper forest) - Within 1-mi of a CNDDB/SCE/USFS occurrence record (habitat present). </v>
      </c>
      <c r="N897" s="10" t="str">
        <f>IF(D897="No", "-- ", VLOOKUP(A897, [1]!Table9[#All], 29, FALSE))</f>
        <v xml:space="preserve">BE BMP Plant-1(a)(c-d); 
General Measures and Standard OMP BMPs. </v>
      </c>
      <c r="O897" s="10" t="str">
        <f>IF(D897="No", "--", VLOOKUP(A897, [1]!Table9[#All], 30, FALSE))</f>
        <v xml:space="preserve">Pre-Activity Survey (Kern Plateau bird's-beak): A biological survey is required. 
FSS Plant Avoidance (Kern Plateau bird's-beak): If Kern Plateau bird's-beak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97" s="7" t="str">
        <f>IF(D897="No", "Not discussed on USFS. ", IF(VLOOKUP(A897, [1]!Table9[#All], 31, FALSE)="--", "--",  _xlfn.CONCAT(A897, " (", VLOOKUP(A897, [1]!Table9[#All], 11, FALSE), "; Habitat description: ", C897, ") - Within 1-mi of a CNDDB/SCE/USFS occurrence record (", VLOOKUP(A897, [1]!Table9[#All], 31, FALSE), "). " )))</f>
        <v>--</v>
      </c>
      <c r="Q897" s="6" t="str">
        <f>IF(D897="No", "Not discussed on USFS. ", IF(VLOOKUP(A897, [1]!Table9[#All], 31, FALSE)="--", "--",  VLOOKUP(A897, [1]!Table9[#All], 32, FALSE)))</f>
        <v>--</v>
      </c>
      <c r="R897" s="6" t="str">
        <f>IF(D897="No", "Not discussed on USFS. ", IF(VLOOKUP(A897, [1]!Table9[#All], 31, FALSE)="--", "--", VLOOKUP(A897, [1]!Table9[#All], 33, FALSE)))</f>
        <v>--</v>
      </c>
      <c r="S897" s="9" t="s">
        <v>2</v>
      </c>
      <c r="T897" s="8" t="s">
        <v>2</v>
      </c>
      <c r="U897" s="8" t="s">
        <v>2</v>
      </c>
      <c r="V897" s="7" t="s">
        <v>2</v>
      </c>
      <c r="W897" s="6" t="s">
        <v>2</v>
      </c>
      <c r="X897" s="6" t="s">
        <v>2</v>
      </c>
    </row>
    <row r="898" spans="1:24" ht="156" x14ac:dyDescent="0.2">
      <c r="A898" s="20" t="s">
        <v>1476</v>
      </c>
      <c r="B898" s="20" t="str">
        <f>VLOOKUP(A898, [1]!Table9[#All], 2, FALSE)</f>
        <v>Horkelia tularensis</v>
      </c>
      <c r="C898" s="18" t="str">
        <f>VLOOKUP(A898, [1]!Table9[#All], 13, FALSE)</f>
        <v>dry, rock bales, flats</v>
      </c>
      <c r="D898" s="17" t="str">
        <f>IF(ISNUMBER(SEARCH("1",VLOOKUP(A898, [1]!Table9[#All], 4, FALSE))), "Yes", "No")</f>
        <v>Yes</v>
      </c>
      <c r="E898" s="16" t="str">
        <f>VLOOKUP(A898, [1]!Table9[#All], 3, FALSE)</f>
        <v>Plant</v>
      </c>
      <c r="F898" s="15" t="str">
        <f>VLOOKUP(A898, [1]!Table9[#All], 26, FALSE)</f>
        <v>Formula</v>
      </c>
      <c r="G898" s="15" t="str">
        <f>IF(D898="No", "--",VLOOKUP(A898, [1]!Table9[#All], 25, FALSE))</f>
        <v>Work area</v>
      </c>
      <c r="H898" s="14" t="str">
        <f>IF(D898="No", "Not discussed on USFS. ", VLOOKUP(A898, [1]!Table9[#All], 24, FALSE))</f>
        <v>--</v>
      </c>
      <c r="I898" s="14" t="str">
        <f>IF(NOT(ISBLANK(#REF!)),  "Pre-activity Survey Required", "")</f>
        <v>Pre-activity Survey Required</v>
      </c>
      <c r="J898" s="13" t="str">
        <f>IF(D898="No", "Not discussed on USFS. ", _xlfn.CONCAT(A898, " (", VLOOKUP(A898, [1]!Table9[#All], 11, FALSE), "; Habitat description: ", C898, ") - Within 1-mi of a CNDDB/SCE/USFS occurrence record (", VLOOKUP(A898, [1]!Table9[#All], 34, FALSE), "). " ))</f>
        <v xml:space="preserve">Kern Plateau horkelia (FSS; CRPR 1B.3, Blooming Period: Jun - Aug; Habitat description: dry, rock bales, flats) - Within 1-mi of a CNDDB/SCE/USFS occurrence record (unsuitable habitat). </v>
      </c>
      <c r="K898" s="10" t="str">
        <f>IF(D898="No", "-- ", VLOOKUP(A898, [1]!Table9[#All], 35, FALSE))</f>
        <v>Standard OMP BMPs.</v>
      </c>
      <c r="L898" s="12" t="str">
        <f>IF(D898="No", "--", VLOOKUP(A898, [1]!Table9[#All], 28, FALSE))</f>
        <v>IIB</v>
      </c>
      <c r="M898" s="11" t="str">
        <f>IF(D898="No", "Not discussed on USFS. ", _xlfn.CONCAT(A898, " (", VLOOKUP(A898, [1]!Table9[#All], 11, FALSE), "; Habitat description: ", C898, ") - Within 1-mi of a CNDDB/SCE/USFS occurrence record (", VLOOKUP(A898, [1]!Table9[#All], 27, FALSE), "). " ))</f>
        <v xml:space="preserve">Kern Plateau horkelia (FSS; CRPR 1B.3, Blooming Period: Jun - Aug; Habitat description: dry, rock bales, flats) - Within 1-mi of a CNDDB/SCE/USFS occurrence record (habitat present). </v>
      </c>
      <c r="N898" s="10" t="str">
        <f>IF(D898="No", "-- ", VLOOKUP(A898, [1]!Table9[#All], 29, FALSE))</f>
        <v xml:space="preserve">BE BMP Plant-1(a)(c-d); 
General Measures and Standard OMP BMPs. </v>
      </c>
      <c r="O898" s="10" t="str">
        <f>IF(D898="No", "--", VLOOKUP(A898, [1]!Table9[#All], 30, FALSE))</f>
        <v xml:space="preserve">Pre-Activity Survey (Kern Plateau horkelia): A biological survey is required. 
FSS Plant Avoidance (Kern Plateau horkelia): If Kern Plateau horkelia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98" s="7" t="str">
        <f>IF(D898="No", "Not discussed on USFS. ", IF(VLOOKUP(A898, [1]!Table9[#All], 31, FALSE)="--", "--",  _xlfn.CONCAT(A898, " (", VLOOKUP(A898, [1]!Table9[#All], 11, FALSE), "; Habitat description: ", C898, ") - Within 1-mi of a CNDDB/SCE/USFS occurrence record (", VLOOKUP(A898, [1]!Table9[#All], 31, FALSE), "). " )))</f>
        <v>--</v>
      </c>
      <c r="Q898" s="6" t="str">
        <f>IF(D898="No", "Not discussed on USFS. ", IF(VLOOKUP(A898, [1]!Table9[#All], 31, FALSE)="--", "--",  VLOOKUP(A898, [1]!Table9[#All], 32, FALSE)))</f>
        <v>--</v>
      </c>
      <c r="R898" s="6" t="str">
        <f>IF(D898="No", "Not discussed on USFS. ", IF(VLOOKUP(A898, [1]!Table9[#All], 31, FALSE)="--", "--", VLOOKUP(A898, [1]!Table9[#All], 33, FALSE)))</f>
        <v>--</v>
      </c>
      <c r="S898" s="9" t="s">
        <v>2</v>
      </c>
      <c r="T898" s="8" t="s">
        <v>2</v>
      </c>
      <c r="U898" s="8" t="s">
        <v>2</v>
      </c>
      <c r="V898" s="7" t="s">
        <v>2</v>
      </c>
      <c r="W898" s="6" t="s">
        <v>2</v>
      </c>
      <c r="X898" s="6" t="s">
        <v>2</v>
      </c>
    </row>
    <row r="899" spans="1:24" ht="156" x14ac:dyDescent="0.2">
      <c r="A899" s="20" t="s">
        <v>1475</v>
      </c>
      <c r="B899" s="20" t="str">
        <f>VLOOKUP(A899, [1]!Table9[#All], 2, FALSE)</f>
        <v>Astragalus
lentiginosus var.
kernensis</v>
      </c>
      <c r="C899" s="18" t="str">
        <f>VLOOKUP(A899, [1]!Table9[#All], 13, FALSE)</f>
        <v>meadows and seeps, subalpine coniferous forest</v>
      </c>
      <c r="D899" s="17" t="str">
        <f>IF(ISNUMBER(SEARCH("1",VLOOKUP(A899, [1]!Table9[#All], 4, FALSE))), "Yes", "No")</f>
        <v>Yes</v>
      </c>
      <c r="E899" s="16" t="str">
        <f>VLOOKUP(A899, [1]!Table9[#All], 3, FALSE)</f>
        <v>Plant</v>
      </c>
      <c r="F899" s="15" t="str">
        <f>VLOOKUP(A899, [1]!Table9[#All], 26, FALSE)</f>
        <v>Formula</v>
      </c>
      <c r="G899" s="15" t="str">
        <f>IF(D899="No", "--",VLOOKUP(A899, [1]!Table9[#All], 25, FALSE))</f>
        <v>Work area</v>
      </c>
      <c r="H899" s="14" t="str">
        <f>IF(D899="No", "Not discussed on USFS. ", VLOOKUP(A899, [1]!Table9[#All], 24, FALSE))</f>
        <v>--</v>
      </c>
      <c r="I899" s="14" t="str">
        <f>IF(NOT(ISBLANK(#REF!)),  "Pre-activity Survey Required", "")</f>
        <v>Pre-activity Survey Required</v>
      </c>
      <c r="J899" s="13" t="str">
        <f>IF(D899="No", "Not discussed on USFS. ", _xlfn.CONCAT(A899, " (", VLOOKUP(A899, [1]!Table9[#All], 11, FALSE), "; Habitat description: ", C899, ") - Within 1-mi of a CNDDB/SCE/USFS occurrence record (", VLOOKUP(A899, [1]!Table9[#All], 34, FALSE), "). " ))</f>
        <v xml:space="preserve">Kern Plateau milk-vetch (FSS; CRPR 1B.2, Blooming Period: Jun - Jul; Habitat description: meadows and seeps, subalpine coniferous forest) - Within 1-mi of a CNDDB/SCE/USFS occurrence record (unsuitable habitat). </v>
      </c>
      <c r="K899" s="10" t="str">
        <f>IF(D899="No", "-- ", VLOOKUP(A899, [1]!Table9[#All], 35, FALSE))</f>
        <v>Standard OMP BMPs.</v>
      </c>
      <c r="L899" s="12" t="str">
        <f>IF(D899="No", "--", VLOOKUP(A899, [1]!Table9[#All], 28, FALSE))</f>
        <v>IIB</v>
      </c>
      <c r="M899" s="11" t="str">
        <f>IF(D899="No", "Not discussed on USFS. ", _xlfn.CONCAT(A899, " (", VLOOKUP(A899, [1]!Table9[#All], 11, FALSE), "; Habitat description: ", C899, ") - Within 1-mi of a CNDDB/SCE/USFS occurrence record (", VLOOKUP(A899, [1]!Table9[#All], 27, FALSE), "). " ))</f>
        <v xml:space="preserve">Kern Plateau milk-vetch (FSS; CRPR 1B.2, Blooming Period: Jun - Jul; Habitat description: meadows and seeps, subalpine coniferous forest) - Within 1-mi of a CNDDB/SCE/USFS occurrence record (habitat present). </v>
      </c>
      <c r="N899" s="10" t="str">
        <f>IF(D899="No", "-- ", VLOOKUP(A899, [1]!Table9[#All], 29, FALSE))</f>
        <v xml:space="preserve">BE BMP Plant-1(a)(c-d); 
General Measures and Standard OMP BMPs. </v>
      </c>
      <c r="O899" s="10" t="str">
        <f>IF(D899="No", "--", VLOOKUP(A899, [1]!Table9[#All], 30, FALSE))</f>
        <v xml:space="preserve">Pre-Activity Survey (Kern Plateau milk-vetch): A biological survey is required. 
FSS Plant Avoidance (Kern Plateau milk-vetch): If Kern Plateau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899" s="7" t="str">
        <f>IF(D899="No", "Not discussed on USFS. ", IF(VLOOKUP(A899, [1]!Table9[#All], 31, FALSE)="--", "--",  _xlfn.CONCAT(A899, " (", VLOOKUP(A899, [1]!Table9[#All], 11, FALSE), "; Habitat description: ", C899, ") - Within 1-mi of a CNDDB/SCE/USFS occurrence record (", VLOOKUP(A899, [1]!Table9[#All], 31, FALSE), "). " )))</f>
        <v>--</v>
      </c>
      <c r="Q899" s="6" t="str">
        <f>IF(D899="No", "Not discussed on USFS. ", IF(VLOOKUP(A899, [1]!Table9[#All], 31, FALSE)="--", "--",  VLOOKUP(A899, [1]!Table9[#All], 32, FALSE)))</f>
        <v>--</v>
      </c>
      <c r="R899" s="6" t="str">
        <f>IF(D899="No", "Not discussed on USFS. ", IF(VLOOKUP(A899, [1]!Table9[#All], 31, FALSE)="--", "--", VLOOKUP(A899, [1]!Table9[#All], 33, FALSE)))</f>
        <v>--</v>
      </c>
      <c r="S899" s="9" t="s">
        <v>2</v>
      </c>
      <c r="T899" s="8" t="s">
        <v>2</v>
      </c>
      <c r="U899" s="8" t="s">
        <v>2</v>
      </c>
      <c r="V899" s="7" t="s">
        <v>2</v>
      </c>
      <c r="W899" s="6" t="s">
        <v>2</v>
      </c>
      <c r="X899" s="6" t="s">
        <v>2</v>
      </c>
    </row>
    <row r="900" spans="1:24" ht="156" x14ac:dyDescent="0.2">
      <c r="A900" s="20" t="s">
        <v>1475</v>
      </c>
      <c r="B900" s="20" t="str">
        <f>VLOOKUP(A900, [1]!Table9[#All], 2, FALSE)</f>
        <v>Astragalus
lentiginosus var.
kernensis</v>
      </c>
      <c r="C900" s="18" t="str">
        <f>VLOOKUP(A900, [1]!Table9[#All], 13, FALSE)</f>
        <v>meadows and seeps, subalpine coniferous forest</v>
      </c>
      <c r="D900" s="17" t="str">
        <f>IF(ISNUMBER(SEARCH("1",VLOOKUP(A900, [1]!Table9[#All], 4, FALSE))), "Yes", "No")</f>
        <v>Yes</v>
      </c>
      <c r="E900" s="16" t="str">
        <f>VLOOKUP(A900, [1]!Table9[#All], 3, FALSE)</f>
        <v>Plant</v>
      </c>
      <c r="F900" s="15" t="str">
        <f>VLOOKUP(A900, [1]!Table9[#All], 26, FALSE)</f>
        <v>Formula</v>
      </c>
      <c r="G900" s="15" t="str">
        <f>IF(D900="No", "--",VLOOKUP(A900, [1]!Table9[#All], 25, FALSE))</f>
        <v>Work area</v>
      </c>
      <c r="H900" s="14" t="str">
        <f>IF(D900="No", "Not discussed on USFS. ", VLOOKUP(A900, [1]!Table9[#All], 24, FALSE))</f>
        <v>--</v>
      </c>
      <c r="I900" s="14" t="str">
        <f>IF(NOT(ISBLANK(#REF!)),  "Pre-activity Survey Required", "")</f>
        <v>Pre-activity Survey Required</v>
      </c>
      <c r="J900" s="13" t="str">
        <f>IF(D900="No", "Not discussed on USFS. ", _xlfn.CONCAT(A900, " (", VLOOKUP(A900, [1]!Table9[#All], 11, FALSE), "; Habitat description: ", C900, ") - Within 1-mi of a CNDDB/SCE/USFS occurrence record (", VLOOKUP(A900, [1]!Table9[#All], 34, FALSE), "). " ))</f>
        <v xml:space="preserve">Kern Plateau milk-vetch (FSS; CRPR 1B.2, Blooming Period: Jun - Jul; Habitat description: meadows and seeps, subalpine coniferous forest) - Within 1-mi of a CNDDB/SCE/USFS occurrence record (unsuitable habitat). </v>
      </c>
      <c r="K900" s="10" t="str">
        <f>IF(D900="No", "-- ", VLOOKUP(A900, [1]!Table9[#All], 35, FALSE))</f>
        <v>Standard OMP BMPs.</v>
      </c>
      <c r="L900" s="12" t="str">
        <f>IF(D900="No", "--", VLOOKUP(A900, [1]!Table9[#All], 28, FALSE))</f>
        <v>IIB</v>
      </c>
      <c r="M900" s="11" t="str">
        <f>IF(D900="No", "Not discussed on USFS. ", _xlfn.CONCAT(A900, " (", VLOOKUP(A900, [1]!Table9[#All], 11, FALSE), "; Habitat description: ", C900, ") - Within 1-mi of a CNDDB/SCE/USFS occurrence record (", VLOOKUP(A900, [1]!Table9[#All], 27, FALSE), "). " ))</f>
        <v xml:space="preserve">Kern Plateau milk-vetch (FSS; CRPR 1B.2, Blooming Period: Jun - Jul; Habitat description: meadows and seeps, subalpine coniferous forest) - Within 1-mi of a CNDDB/SCE/USFS occurrence record (habitat present). </v>
      </c>
      <c r="N900" s="10" t="str">
        <f>IF(D900="No", "-- ", VLOOKUP(A900, [1]!Table9[#All], 29, FALSE))</f>
        <v xml:space="preserve">BE BMP Plant-1(a)(c-d); 
General Measures and Standard OMP BMPs. </v>
      </c>
      <c r="O900" s="10" t="str">
        <f>IF(D900="No", "--", VLOOKUP(A900, [1]!Table9[#All], 30, FALSE))</f>
        <v xml:space="preserve">Pre-Activity Survey (Kern Plateau milk-vetch): A biological survey is required. 
FSS Plant Avoidance (Kern Plateau milk-vetch): If Kern Plateau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00" s="7" t="str">
        <f>IF(D900="No", "Not discussed on USFS. ", IF(VLOOKUP(A900, [1]!Table9[#All], 31, FALSE)="--", "--",  _xlfn.CONCAT(A900, " (", VLOOKUP(A900, [1]!Table9[#All], 11, FALSE), "; Habitat description: ", C900, ") - Within 1-mi of a CNDDB/SCE/USFS occurrence record (", VLOOKUP(A900, [1]!Table9[#All], 31, FALSE), "). " )))</f>
        <v>--</v>
      </c>
      <c r="Q900" s="6" t="str">
        <f>IF(D900="No", "Not discussed on USFS. ", IF(VLOOKUP(A900, [1]!Table9[#All], 31, FALSE)="--", "--",  VLOOKUP(A900, [1]!Table9[#All], 32, FALSE)))</f>
        <v>--</v>
      </c>
      <c r="R900" s="6" t="str">
        <f>IF(D900="No", "Not discussed on USFS. ", IF(VLOOKUP(A900, [1]!Table9[#All], 31, FALSE)="--", "--", VLOOKUP(A900, [1]!Table9[#All], 33, FALSE)))</f>
        <v>--</v>
      </c>
      <c r="S900" s="9" t="s">
        <v>2</v>
      </c>
      <c r="T900" s="8" t="s">
        <v>2</v>
      </c>
      <c r="U900" s="8" t="s">
        <v>2</v>
      </c>
      <c r="V900" s="7" t="s">
        <v>2</v>
      </c>
      <c r="W900" s="6" t="s">
        <v>2</v>
      </c>
      <c r="X900" s="6" t="s">
        <v>2</v>
      </c>
    </row>
    <row r="901" spans="1:24" ht="96" x14ac:dyDescent="0.2">
      <c r="A901" s="20" t="s">
        <v>1474</v>
      </c>
      <c r="B901" s="20" t="str">
        <f>VLOOKUP(A901, [1]!Table9[#All], 2, FALSE)</f>
        <v>Batrachoseps robustus</v>
      </c>
      <c r="C901" s="18" t="str">
        <f>VLOOKUP(A901, [1]!Table9[#All], 13, FALSE)</f>
        <v>cool, moist areas with dense vegetation, such as meadows and forests</v>
      </c>
      <c r="D901" s="17" t="str">
        <f>IF(ISNUMBER(SEARCH("1",VLOOKUP(A901, [1]!Table9[#All], 4, FALSE))), "Yes", "No")</f>
        <v>Yes</v>
      </c>
      <c r="E901" s="16" t="str">
        <f>VLOOKUP(A901, [1]!Table9[#All], 3, FALSE)</f>
        <v>Amphibian</v>
      </c>
      <c r="F901" s="15" t="str">
        <f>VLOOKUP(A901, [1]!Table9[#All], 26, FALSE)</f>
        <v>Formula</v>
      </c>
      <c r="G901" s="15" t="str">
        <f>IF(D901="No", "--",VLOOKUP(A901, [1]!Table9[#All], 25, FALSE))</f>
        <v>Work area</v>
      </c>
      <c r="H901" s="14" t="str">
        <f>IF(D901="No", "Not discussed on USFS. ", VLOOKUP(A901, [1]!Table9[#All], 24, FALSE))</f>
        <v>--</v>
      </c>
      <c r="I901" s="14" t="str">
        <f>IF(NOT(ISBLANK(#REF!)),  "Pre-activity Survey Required", "")</f>
        <v>Pre-activity Survey Required</v>
      </c>
      <c r="J901" s="13" t="str">
        <f>IF(D901="No", "Not discussed on USFS. ", _xlfn.CONCAT(A901, " (", VLOOKUP(A901, [1]!Table9[#All], 11, FALSE), "; Habitat description: ", C901, ") - Within 1-mi of a CNDDB/SCE/USFS occurrence record (", VLOOKUP(A901, [1]!Table9[#All], 34, FALSE), "). " ))</f>
        <v xml:space="preserve">Kern Plateau salamander (INF:SCC; Habitat description: cool, moist areas with dense vegetation, such as meadows and forests) - Within 1-mi of a CNDDB/SCE/USFS occurrence record (unsuitable habitat). </v>
      </c>
      <c r="K901" s="10" t="str">
        <f>IF(D901="No", "-- ", VLOOKUP(A901, [1]!Table9[#All], 35, FALSE))</f>
        <v>Standard OMP BMPs.</v>
      </c>
      <c r="L901" s="12" t="str">
        <f>IF(D901="No", "--", VLOOKUP(A901, [1]!Table9[#All], 28, FALSE))</f>
        <v>IIB</v>
      </c>
      <c r="M901" s="11" t="str">
        <f>IF(D901="No", "Not discussed on USFS. ", _xlfn.CONCAT(A901, " (", VLOOKUP(A901, [1]!Table9[#All], 11, FALSE), "; Habitat description: ", C901, ") - Within 1-mi of a CNDDB/SCE/USFS occurrence record (", VLOOKUP(A901, [1]!Table9[#All], 27, FALSE), "). " ))</f>
        <v xml:space="preserve">Kern Plateau salamander (INF:SCC; Habitat description: cool, moist areas with dense vegetation, such as meadows and forests) - Within 1-mi of a CNDDB/SCE/USFS occurrence record (habitat present). </v>
      </c>
      <c r="N901" s="10" t="str">
        <f>IF(D901="No", "-- ", VLOOKUP(A901, [1]!Table9[#All], 29, FALSE))</f>
        <v xml:space="preserve">Biological Pre-activity Survey (Kern Plateau salamander; 
General Measures and Standard OMP BMPs. </v>
      </c>
      <c r="O901" s="10" t="str">
        <f>IF(D901="No", "--", VLOOKUP(A901, [1]!Table9[#All], 30, FALSE))</f>
        <v xml:space="preserve">Biological Pre-activity Survey (Kern Plateau salamander): A biological survey is required. 
General Measures and Standard OMP BMPs. </v>
      </c>
      <c r="P901" s="7" t="str">
        <f>IF(D901="No", "Not discussed on USFS. ", IF(VLOOKUP(A901, [1]!Table9[#All], 31, FALSE)="--", "--",  _xlfn.CONCAT(A901, " (", VLOOKUP(A901, [1]!Table9[#All], 11, FALSE), "; Habitat description: ", C901, ") - Within 1-mi of a CNDDB/SCE/USFS occurrence record (", VLOOKUP(A901, [1]!Table9[#All], 31, FALSE), "). " )))</f>
        <v>--</v>
      </c>
      <c r="Q901" s="6" t="str">
        <f>IF(D901="No", "Not discussed on USFS. ", IF(VLOOKUP(A901, [1]!Table9[#All], 31, FALSE)="--", "--",  VLOOKUP(A901, [1]!Table9[#All], 32, FALSE)))</f>
        <v>--</v>
      </c>
      <c r="R901" s="6" t="str">
        <f>IF(D901="No", "Not discussed on USFS. ", IF(VLOOKUP(A901, [1]!Table9[#All], 31, FALSE)="--", "--", VLOOKUP(A901, [1]!Table9[#All], 33, FALSE)))</f>
        <v>--</v>
      </c>
      <c r="S901" s="9" t="s">
        <v>2</v>
      </c>
      <c r="T901" s="8" t="s">
        <v>2</v>
      </c>
      <c r="U901" s="8" t="s">
        <v>2</v>
      </c>
      <c r="V901" s="7" t="s">
        <v>2</v>
      </c>
      <c r="W901" s="6" t="s">
        <v>2</v>
      </c>
      <c r="X901" s="6" t="s">
        <v>2</v>
      </c>
    </row>
    <row r="902" spans="1:24" ht="144" x14ac:dyDescent="0.2">
      <c r="A902" s="20" t="s">
        <v>1473</v>
      </c>
      <c r="B902" s="20" t="str">
        <f>VLOOKUP(A902, [1]!Table9[#All], 2, FALSE)</f>
        <v>Euproserpinus euterpe</v>
      </c>
      <c r="C902" s="18" t="str">
        <f>VLOOKUP(A902, [1]!Table9[#All], 13, FALSE)</f>
        <v>woodland, chaparral, conifer forest generally volcanic soils</v>
      </c>
      <c r="D902" s="17" t="str">
        <f>IF(ISNUMBER(SEARCH("1",VLOOKUP(A902, [1]!Table9[#All], 4, FALSE))), "Yes", "No")</f>
        <v>Yes</v>
      </c>
      <c r="E902" s="16" t="str">
        <f>VLOOKUP(A902, [1]!Table9[#All], 3, FALSE)</f>
        <v>Invertebrate</v>
      </c>
      <c r="F902" s="15" t="str">
        <f>VLOOKUP(A902, [1]!Table9[#All], 26, FALSE)</f>
        <v>Formula</v>
      </c>
      <c r="G902" s="15" t="str">
        <f>IF(D902="No", "--",VLOOKUP(A902, [1]!Table9[#All], 25, FALSE))</f>
        <v>Work area</v>
      </c>
      <c r="H902" s="14" t="str">
        <f>IF(D902="No", "Not discussed on USFS. ", VLOOKUP(A902, [1]!Table9[#All], 24, FALSE))</f>
        <v xml:space="preserve">Unsuitable if outside of the SCE Invert Warning Zone. </v>
      </c>
      <c r="I902" s="14" t="str">
        <f>IF(NOT(ISBLANK(#REF!)),  "Pre-activity Survey Required", "")</f>
        <v>Pre-activity Survey Required</v>
      </c>
      <c r="J902" s="13" t="str">
        <f>IF(D902="No", "Not discussed on USFS. ", _xlfn.CONCAT(A902, " (", VLOOKUP(A902, [1]!Table9[#All], 11, FALSE), "; Habitat description: ", C902, ") - Within 1-mi of a CNDDB/SCE/USFS occurrence record (", VLOOKUP(A902, [1]!Table9[#All], 34, FALSE), "). " ))</f>
        <v xml:space="preserve">Kern primrose sphinx moth (FT; Habitat description: woodland, chaparral, conifer forest generally volcanic soils) - Within 1-mi of a CNDDB/SCE/USFS occurrence record (unsuitable habitat). </v>
      </c>
      <c r="K902" s="10" t="str">
        <f>IF(D902="No", "-- ", VLOOKUP(A902, [1]!Table9[#All], 35, FALSE))</f>
        <v>Standard OMP BMPs.</v>
      </c>
      <c r="L902" s="12" t="str">
        <f>IF(D902="No", "--", VLOOKUP(A902, [1]!Table9[#All], 28, FALSE))</f>
        <v>IIC</v>
      </c>
      <c r="M902" s="11" t="str">
        <f>IF(D902="No", "Not discussed on USFS. ", _xlfn.CONCAT(A902, " (", VLOOKUP(A902, [1]!Table9[#All], 11, FALSE), "; Habitat description: ", C902, ") - Within 1-mi of a CNDDB/SCE/USFS occurrence record (", VLOOKUP(A902, [1]!Table9[#All], 27, FALSE), "). " ))</f>
        <v xml:space="preserve">Kern primrose sphinx moth (FT; Habitat description: woodland, chaparral, conifer forest generally volcanic soils) - Within 1-mi of a CNDDB/SCE/USFS occurrence record (habitat present). </v>
      </c>
      <c r="N902" s="10" t="str">
        <f>IF(D902="No", "-- ", VLOOKUP(A902, [1]!Table9[#All], 29, FALSE))</f>
        <v xml:space="preserve">RPM KPSM-1, 2(b), 3(a), 4-7; 
General Measures and Standard OMP BMPs. </v>
      </c>
      <c r="O902" s="10" t="str">
        <f>IF(D902="No", "--", VLOOKUP(A902, [1]!Table9[#All], 30, FALSE))</f>
        <v>Biological Pre-activity Survey (Kern primrose sphinx moth- Host plants): A biological survey is required between March 1 to May 31. 
Schedule Limitation (sphinx moth): Schedule all work in the year immediately following conclusion of pre-construction surveys for host plants. 
Site Access (sphinx moth): No activities will occur in sandy washes 
General Measures and Standard OMP BMPs.</v>
      </c>
      <c r="P902" s="7" t="str">
        <f>IF(D902="No", "Not discussed on USFS. ", IF(VLOOKUP(A902, [1]!Table9[#All], 31, FALSE)="--", "--",  _xlfn.CONCAT(A902, " (", VLOOKUP(A902, [1]!Table9[#All], 11, FALSE), "; Habitat description: ", C902, ") - Within 1-mi of a CNDDB/SCE/USFS occurrence record (", VLOOKUP(A902, [1]!Table9[#All], 31, FALSE), "). " )))</f>
        <v>--</v>
      </c>
      <c r="Q902" s="6" t="str">
        <f>IF(D902="No", "Not discussed on USFS. ", IF(VLOOKUP(A902, [1]!Table9[#All], 31, FALSE)="--", "--",  VLOOKUP(A902, [1]!Table9[#All], 32, FALSE)))</f>
        <v>--</v>
      </c>
      <c r="R902" s="6" t="str">
        <f>IF(D902="No", "Not discussed on USFS. ", IF(VLOOKUP(A902, [1]!Table9[#All], 31, FALSE)="--", "--", VLOOKUP(A902, [1]!Table9[#All], 33, FALSE)))</f>
        <v>--</v>
      </c>
      <c r="S902" s="9" t="s">
        <v>2</v>
      </c>
      <c r="T902" s="8" t="s">
        <v>2</v>
      </c>
      <c r="U902" s="8" t="s">
        <v>2</v>
      </c>
      <c r="V902" s="7" t="s">
        <v>2</v>
      </c>
      <c r="W902" s="6" t="s">
        <v>2</v>
      </c>
      <c r="X902" s="6" t="s">
        <v>2</v>
      </c>
    </row>
    <row r="903" spans="1:24" ht="156" x14ac:dyDescent="0.2">
      <c r="A903" s="20" t="s">
        <v>1472</v>
      </c>
      <c r="B903" s="20" t="str">
        <f>VLOOKUP(A903, [1]!Table9[#All], 2, FALSE)</f>
        <v>Erigeron multiceps</v>
      </c>
      <c r="C903" s="18" t="str">
        <f>VLOOKUP(A903, [1]!Table9[#All], 13, FALSE)</f>
        <v>riverbanks, sandy flats, openings, and meadows in aspen, Joshua tree, or conifer woodland</v>
      </c>
      <c r="D903" s="17" t="str">
        <f>IF(ISNUMBER(SEARCH("1",VLOOKUP(A903, [1]!Table9[#All], 4, FALSE))), "Yes", "No")</f>
        <v>Yes</v>
      </c>
      <c r="E903" s="16" t="str">
        <f>VLOOKUP(A903, [1]!Table9[#All], 3, FALSE)</f>
        <v>Plant</v>
      </c>
      <c r="F903" s="15" t="str">
        <f>VLOOKUP(A903, [1]!Table9[#All], 26, FALSE)</f>
        <v>Formula</v>
      </c>
      <c r="G903" s="15" t="str">
        <f>IF(D903="No", "--",VLOOKUP(A903, [1]!Table9[#All], 25, FALSE))</f>
        <v>Work area</v>
      </c>
      <c r="H903" s="14" t="str">
        <f>IF(D903="No", "Not discussed on USFS. ", VLOOKUP(A903, [1]!Table9[#All], 24, FALSE))</f>
        <v>--</v>
      </c>
      <c r="I903" s="14" t="str">
        <f>IF(NOT(ISBLANK(#REF!)),  "Pre-activity Survey Required", "")</f>
        <v>Pre-activity Survey Required</v>
      </c>
      <c r="J903" s="13" t="str">
        <f>IF(D903="No", "Not discussed on USFS. ", _xlfn.CONCAT(A903, " (", VLOOKUP(A903, [1]!Table9[#All], 11, FALSE), "; Habitat description: ", C903, ") - Within 1-mi of a CNDDB/SCE/USFS occurrence record (", VLOOKUP(A903, [1]!Table9[#All], 34, FALSE), "). " ))</f>
        <v xml:space="preserve">Kern River daisy (FSS; CRPR 1B.2, Blooming Period: Jun - Aug; Habitat description: riverbanks, sandy flats, openings, and meadows in aspen, Joshua tree, or conifer woodland) - Within 1-mi of a CNDDB/SCE/USFS occurrence record (unsuitable habitat). </v>
      </c>
      <c r="K903" s="10" t="str">
        <f>IF(D903="No", "-- ", VLOOKUP(A903, [1]!Table9[#All], 35, FALSE))</f>
        <v>Standard OMP BMPs.</v>
      </c>
      <c r="L903" s="12" t="str">
        <f>IF(D903="No", "--", VLOOKUP(A903, [1]!Table9[#All], 28, FALSE))</f>
        <v>IIB</v>
      </c>
      <c r="M903" s="11" t="str">
        <f>IF(D903="No", "Not discussed on USFS. ", _xlfn.CONCAT(A903, " (", VLOOKUP(A903, [1]!Table9[#All], 11, FALSE), "; Habitat description: ", C903, ") - Within 1-mi of a CNDDB/SCE/USFS occurrence record (", VLOOKUP(A903, [1]!Table9[#All], 27, FALSE), "). " ))</f>
        <v xml:space="preserve">Kern River daisy (FSS; CRPR 1B.2, Blooming Period: Jun - Aug; Habitat description: riverbanks, sandy flats, openings, and meadows in aspen, Joshua tree, or conifer woodland) - Within 1-mi of a CNDDB/SCE/USFS occurrence record (habitat present). </v>
      </c>
      <c r="N903" s="10" t="str">
        <f>IF(D903="No", "-- ", VLOOKUP(A903, [1]!Table9[#All], 29, FALSE))</f>
        <v xml:space="preserve">BE BMP Plant-1(a)(c-d); 
General Measures and Standard OMP BMPs. </v>
      </c>
      <c r="O903" s="10" t="str">
        <f>IF(D903="No", "--", VLOOKUP(A903, [1]!Table9[#All], 30, FALSE))</f>
        <v xml:space="preserve">Pre-Activity Survey (Kern River daisy): A biological survey is required. 
FSS Plant Avoidance (Kern River daisy): If Kern River daisy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03" s="7" t="str">
        <f>IF(D903="No", "Not discussed on USFS. ", IF(VLOOKUP(A903, [1]!Table9[#All], 31, FALSE)="--", "--",  _xlfn.CONCAT(A903, " (", VLOOKUP(A903, [1]!Table9[#All], 11, FALSE), "; Habitat description: ", C903, ") - Within 1-mi of a CNDDB/SCE/USFS occurrence record (", VLOOKUP(A903, [1]!Table9[#All], 31, FALSE), "). " )))</f>
        <v>--</v>
      </c>
      <c r="Q903" s="6" t="str">
        <f>IF(D903="No", "Not discussed on USFS. ", IF(VLOOKUP(A903, [1]!Table9[#All], 31, FALSE)="--", "--",  VLOOKUP(A903, [1]!Table9[#All], 32, FALSE)))</f>
        <v>--</v>
      </c>
      <c r="R903" s="6" t="str">
        <f>IF(D903="No", "Not discussed on USFS. ", IF(VLOOKUP(A903, [1]!Table9[#All], 31, FALSE)="--", "--", VLOOKUP(A903, [1]!Table9[#All], 33, FALSE)))</f>
        <v>--</v>
      </c>
      <c r="S903" s="9" t="s">
        <v>2</v>
      </c>
      <c r="T903" s="8" t="s">
        <v>2</v>
      </c>
      <c r="U903" s="8" t="s">
        <v>2</v>
      </c>
      <c r="V903" s="7" t="s">
        <v>2</v>
      </c>
      <c r="W903" s="6" t="s">
        <v>2</v>
      </c>
      <c r="X903" s="6" t="s">
        <v>2</v>
      </c>
    </row>
    <row r="904" spans="1:24" ht="48" x14ac:dyDescent="0.2">
      <c r="A904" s="20" t="s">
        <v>1471</v>
      </c>
      <c r="B904" s="20" t="str">
        <f>VLOOKUP(A904, [1]!Table9[#All], 2, FALSE)</f>
        <v>Camissonia integrifolia</v>
      </c>
      <c r="C904" s="18" t="str">
        <f>VLOOKUP(A904, [1]!Table9[#All], 13, FALSE)</f>
        <v>sagebrush slopes</v>
      </c>
      <c r="D904" s="17" t="str">
        <f>IF(ISNUMBER(SEARCH("1",VLOOKUP(A904, [1]!Table9[#All], 4, FALSE))), "Yes", "No")</f>
        <v>No</v>
      </c>
      <c r="E904" s="16" t="str">
        <f>VLOOKUP(A904, [1]!Table9[#All], 3, FALSE)</f>
        <v>Plant</v>
      </c>
      <c r="F904" s="15" t="str">
        <f>VLOOKUP(A904, [1]!Table9[#All], 26, FALSE)</f>
        <v>Formula</v>
      </c>
      <c r="G904" s="15" t="str">
        <f>IF(D904="No", "--",VLOOKUP(A904, [1]!Table9[#All], 25, FALSE))</f>
        <v>--</v>
      </c>
      <c r="H904" s="14" t="str">
        <f>IF(D904="No", "Not discussed on USFS. ", VLOOKUP(A904, [1]!Table9[#All], 24, FALSE))</f>
        <v xml:space="preserve">Not discussed on USFS. </v>
      </c>
      <c r="I904" s="14" t="str">
        <f>IF(NOT(ISBLANK(#REF!)),  "Pre-activity Survey Required", "")</f>
        <v>Pre-activity Survey Required</v>
      </c>
      <c r="J904" s="13" t="str">
        <f>IF(D904="No", "Not discussed on USFS. ", _xlfn.CONCAT(A904, " (", VLOOKUP(A904, [1]!Table9[#All], 11, FALSE), "; Habitat description: ", C904, ") - Within 1-mi of a CNDDB/SCE/USFS occurrence record (", VLOOKUP(A904, [1]!Table9[#All], 34, FALSE), "). " ))</f>
        <v xml:space="preserve">Not discussed on USFS. </v>
      </c>
      <c r="K904" s="10" t="str">
        <f>IF(D904="No", "-- ", VLOOKUP(A904, [1]!Table9[#All], 35, FALSE))</f>
        <v xml:space="preserve">-- </v>
      </c>
      <c r="L904" s="12" t="str">
        <f>IF(D904="No", "--", VLOOKUP(A904, [1]!Table9[#All], 28, FALSE))</f>
        <v>--</v>
      </c>
      <c r="M904" s="11" t="str">
        <f>IF(D904="No", "Not discussed on USFS. ", _xlfn.CONCAT(A904, " (", VLOOKUP(A904, [1]!Table9[#All], 11, FALSE), "; Habitat description: ", C904, ") - Within 1-mi of a CNDDB/SCE/USFS occurrence record (", VLOOKUP(A904, [1]!Table9[#All], 27, FALSE), "). " ))</f>
        <v xml:space="preserve">Not discussed on USFS. </v>
      </c>
      <c r="N904" s="10" t="str">
        <f>IF(D904="No", "-- ", VLOOKUP(A904, [1]!Table9[#All], 29, FALSE))</f>
        <v xml:space="preserve">-- </v>
      </c>
      <c r="O904" s="10" t="str">
        <f>IF(D904="No", "--", VLOOKUP(A904, [1]!Table9[#All], 30, FALSE))</f>
        <v>--</v>
      </c>
      <c r="P904" s="7" t="str">
        <f>IF(D904="No", "Not discussed on USFS. ", IF(VLOOKUP(A904, [1]!Table9[#All], 31, FALSE)="--", "--",  _xlfn.CONCAT(A904, " (", VLOOKUP(A904, [1]!Table9[#All], 11, FALSE), "; Habitat description: ", C904, ") - Within 1-mi of a CNDDB/SCE/USFS occurrence record (", VLOOKUP(A904, [1]!Table9[#All], 31, FALSE), "). " )))</f>
        <v xml:space="preserve">Not discussed on USFS. </v>
      </c>
      <c r="Q904" s="6" t="str">
        <f>IF(D904="No", "Not discussed on USFS. ", IF(VLOOKUP(A904, [1]!Table9[#All], 31, FALSE)="--", "--",  VLOOKUP(A904, [1]!Table9[#All], 32, FALSE)))</f>
        <v xml:space="preserve">Not discussed on USFS. </v>
      </c>
      <c r="R904" s="6" t="str">
        <f>IF(D904="No", "Not discussed on USFS. ", IF(VLOOKUP(A904, [1]!Table9[#All], 31, FALSE)="--", "--", VLOOKUP(A904, [1]!Table9[#All], 33, FALSE)))</f>
        <v xml:space="preserve">Not discussed on USFS. </v>
      </c>
      <c r="S904" s="9" t="s">
        <v>2</v>
      </c>
      <c r="T904" s="8" t="s">
        <v>2</v>
      </c>
      <c r="U904" s="8" t="s">
        <v>2</v>
      </c>
      <c r="V904" s="7" t="s">
        <v>2</v>
      </c>
      <c r="W904" s="6" t="s">
        <v>2</v>
      </c>
      <c r="X904" s="6" t="s">
        <v>2</v>
      </c>
    </row>
    <row r="905" spans="1:24" ht="90" x14ac:dyDescent="0.2">
      <c r="A905" s="20" t="s">
        <v>1470</v>
      </c>
      <c r="B905" s="20" t="str">
        <f>VLOOKUP(A905, [1]!Table9[#All], 2, FALSE)</f>
        <v>Oncorhynchus mykiss gilberti</v>
      </c>
      <c r="C905" s="18" t="str">
        <f>VLOOKUP(A905, [1]!Table9[#All], 13, FALSE)</f>
        <v>intermittent or perennial stream, pond, lake or jurisdictional waters feature</v>
      </c>
      <c r="D905" s="17" t="str">
        <f>IF(ISNUMBER(SEARCH("1",VLOOKUP(A905, [1]!Table9[#All], 4, FALSE))), "Yes", "No")</f>
        <v>Yes</v>
      </c>
      <c r="E905" s="16" t="str">
        <f>VLOOKUP(A905, [1]!Table9[#All], 3, FALSE)</f>
        <v>Fish</v>
      </c>
      <c r="F905" s="15" t="str">
        <f>VLOOKUP(A905, [1]!Table9[#All], 26, FALSE)</f>
        <v>Formula</v>
      </c>
      <c r="G905" s="15" t="str">
        <f>IF(D905="No", "--",VLOOKUP(A905, [1]!Table9[#All], 25, FALSE))</f>
        <v>25-ft</v>
      </c>
      <c r="H905" s="14" t="str">
        <f>IF(D905="No", "Not discussed on USFS. ", VLOOKUP(A905, [1]!Table9[#All], 24, FALSE))</f>
        <v>Only apply RPMs for the past 30 years (except SBNF), site age of record is older with suitable habitat within 25-ft. </v>
      </c>
      <c r="I905" s="14" t="str">
        <f>IF(NOT(ISBLANK(#REF!)),  "Pre-activity Survey Required", "")</f>
        <v>Pre-activity Survey Required</v>
      </c>
      <c r="J905" s="13" t="str">
        <f>IF(D905="No", "Not discussed on USFS. ", _xlfn.CONCAT(A905, " (", VLOOKUP(A905, [1]!Table9[#All], 11, FALSE), "; Habitat description: ", C905, ") - Within 1-mi of a CNDDB/SCE/USFS occurrence record (", VLOOKUP(A905, [1]!Table9[#All], 34, FALSE), "). " ))</f>
        <v xml:space="preserve">Kern River rainbow trout (CDFW SSC; FSS; Habitat description: intermittent or perennial stream, pond, lake or jurisdictional waters feature) - Within 1-mi of a CNDDB/SCE/USFS occurrence record (unsuitable habitat). </v>
      </c>
      <c r="K905" s="10" t="str">
        <f>IF(D905="No", "-- ", VLOOKUP(A905, [1]!Table9[#All], 35, FALSE))</f>
        <v>Standard OMP BMPs.</v>
      </c>
      <c r="L905" s="12" t="str">
        <f>IF(D905="No", "--", VLOOKUP(A905, [1]!Table9[#All], 28, FALSE))</f>
        <v>IIB</v>
      </c>
      <c r="M905" s="11" t="str">
        <f>IF(D905="No", "Not discussed on USFS. ", _xlfn.CONCAT(A905, " (", VLOOKUP(A905, [1]!Table9[#All], 11, FALSE), "; Habitat description: ", C905, ") - Within 1-mi of a CNDDB/SCE/USFS occurrence record (", VLOOKUP(A905, [1]!Table9[#All], 27, FALSE), "). " ))</f>
        <v xml:space="preserve">Kern River rainbow trout (CDFW SSC; FSS; Habitat description: intermittent or perennial stream, pond, lake or jurisdictional waters feature) - Within 1-mi of a CNDDB/SCE/USFS occurrence record (within 25 feet of aquatic habitat). </v>
      </c>
      <c r="N905" s="10" t="str">
        <f>IF(D905="No", "-- ", VLOOKUP(A905, [1]!Table9[#All], 29, FALSE))</f>
        <v xml:space="preserve">General Measures and Standard OMP BMPs. </v>
      </c>
      <c r="O905" s="10" t="str">
        <f>IF(D905="No", "--", VLOOKUP(A905, [1]!Table9[#All], 30, FALSE))</f>
        <v xml:space="preserve">General Measures and Standard OMP BMPs. </v>
      </c>
      <c r="P905" s="7" t="str">
        <f>IF(D905="No", "Not discussed on USFS. ", IF(VLOOKUP(A905, [1]!Table9[#All], 31, FALSE)="--", "--",  _xlfn.CONCAT(A905, " (", VLOOKUP(A905, [1]!Table9[#All], 11, FALSE), "; Habitat description: ", C905, ") - Within 1-mi of a CNDDB/SCE/USFS occurrence record (", VLOOKUP(A905, [1]!Table9[#All], 31, FALSE), "). " )))</f>
        <v xml:space="preserve">Kern River rainbow trout (CDFW SSC; FSS; Habitat description: intermittent or perennial stream, pond, lake or jurisdictional waters feature) - Within 1-mi of a CNDDB/SCE/USFS occurrence record (not within 25 feet of aquatic habitat). </v>
      </c>
      <c r="Q905" s="6" t="str">
        <f>IF(D905="No", "Not discussed on USFS. ", IF(VLOOKUP(A905, [1]!Table9[#All], 31, FALSE)="--", "--",  VLOOKUP(A905, [1]!Table9[#All], 32, FALSE)))</f>
        <v xml:space="preserve">Standard OMP BMPs. </v>
      </c>
      <c r="R905" s="6" t="str">
        <f>IF(D905="No", "Not discussed on USFS. ", IF(VLOOKUP(A905, [1]!Table9[#All], 31, FALSE)="--", "--", VLOOKUP(A905, [1]!Table9[#All], 33, FALSE)))</f>
        <v xml:space="preserve">Implement Standard Environmental Requirements. </v>
      </c>
      <c r="S905" s="9" t="s">
        <v>2</v>
      </c>
      <c r="T905" s="8" t="s">
        <v>2</v>
      </c>
      <c r="U905" s="8" t="s">
        <v>2</v>
      </c>
      <c r="V905" s="7" t="s">
        <v>2</v>
      </c>
      <c r="W905" s="6" t="s">
        <v>2</v>
      </c>
      <c r="X905" s="6" t="s">
        <v>2</v>
      </c>
    </row>
    <row r="906" spans="1:24" ht="48" x14ac:dyDescent="0.2">
      <c r="A906" s="20" t="s">
        <v>1469</v>
      </c>
      <c r="B906" s="20" t="str">
        <f>VLOOKUP(A906, [1]!Table9[#All], 2, FALSE)</f>
        <v>Blepharidachne kingii</v>
      </c>
      <c r="C906" s="18" t="str">
        <f>VLOOKUP(A906, [1]!Table9[#All], 13, FALSE)</f>
        <v>pine woodland pinyon/juniper woodland</v>
      </c>
      <c r="D906" s="17" t="str">
        <f>IF(ISNUMBER(SEARCH("1",VLOOKUP(A906, [1]!Table9[#All], 4, FALSE))), "Yes", "No")</f>
        <v>No</v>
      </c>
      <c r="E906" s="16" t="str">
        <f>VLOOKUP(A906, [1]!Table9[#All], 3, FALSE)</f>
        <v>Plant</v>
      </c>
      <c r="F906" s="15" t="str">
        <f>VLOOKUP(A906, [1]!Table9[#All], 26, FALSE)</f>
        <v>Formula</v>
      </c>
      <c r="G906" s="15" t="str">
        <f>IF(D906="No", "--",VLOOKUP(A906, [1]!Table9[#All], 25, FALSE))</f>
        <v>--</v>
      </c>
      <c r="H906" s="14" t="str">
        <f>IF(D906="No", "Not discussed on USFS. ", VLOOKUP(A906, [1]!Table9[#All], 24, FALSE))</f>
        <v xml:space="preserve">Not discussed on USFS. </v>
      </c>
      <c r="I906" s="14" t="str">
        <f>IF(NOT(ISBLANK(#REF!)),  "Pre-activity Survey Required", "")</f>
        <v>Pre-activity Survey Required</v>
      </c>
      <c r="J906" s="13" t="str">
        <f>IF(D906="No", "Not discussed on USFS. ", _xlfn.CONCAT(A906, " (", VLOOKUP(A906, [1]!Table9[#All], 11, FALSE), "; Habitat description: ", C906, ") - Within 1-mi of a CNDDB/SCE/USFS occurrence record (", VLOOKUP(A906, [1]!Table9[#All], 34, FALSE), "). " ))</f>
        <v xml:space="preserve">Not discussed on USFS. </v>
      </c>
      <c r="K906" s="10" t="str">
        <f>IF(D906="No", "-- ", VLOOKUP(A906, [1]!Table9[#All], 35, FALSE))</f>
        <v xml:space="preserve">-- </v>
      </c>
      <c r="L906" s="12" t="str">
        <f>IF(D906="No", "--", VLOOKUP(A906, [1]!Table9[#All], 28, FALSE))</f>
        <v>--</v>
      </c>
      <c r="M906" s="11" t="str">
        <f>IF(D906="No", "Not discussed on USFS. ", _xlfn.CONCAT(A906, " (", VLOOKUP(A906, [1]!Table9[#All], 11, FALSE), "; Habitat description: ", C906, ") - Within 1-mi of a CNDDB/SCE/USFS occurrence record (", VLOOKUP(A906, [1]!Table9[#All], 27, FALSE), "). " ))</f>
        <v xml:space="preserve">Not discussed on USFS. </v>
      </c>
      <c r="N906" s="10" t="str">
        <f>IF(D906="No", "-- ", VLOOKUP(A906, [1]!Table9[#All], 29, FALSE))</f>
        <v xml:space="preserve">-- </v>
      </c>
      <c r="O906" s="10" t="str">
        <f>IF(D906="No", "--", VLOOKUP(A906, [1]!Table9[#All], 30, FALSE))</f>
        <v>--</v>
      </c>
      <c r="P906" s="7" t="str">
        <f>IF(D906="No", "Not discussed on USFS. ", IF(VLOOKUP(A906, [1]!Table9[#All], 31, FALSE)="--", "--",  _xlfn.CONCAT(A906, " (", VLOOKUP(A906, [1]!Table9[#All], 11, FALSE), "; Habitat description: ", C906, ") - Within 1-mi of a CNDDB/SCE/USFS occurrence record (", VLOOKUP(A906, [1]!Table9[#All], 31, FALSE), "). " )))</f>
        <v xml:space="preserve">Not discussed on USFS. </v>
      </c>
      <c r="Q906" s="6" t="str">
        <f>IF(D906="No", "Not discussed on USFS. ", IF(VLOOKUP(A906, [1]!Table9[#All], 31, FALSE)="--", "--",  VLOOKUP(A906, [1]!Table9[#All], 32, FALSE)))</f>
        <v xml:space="preserve">Not discussed on USFS. </v>
      </c>
      <c r="R906" s="6" t="str">
        <f>IF(D906="No", "Not discussed on USFS. ", IF(VLOOKUP(A906, [1]!Table9[#All], 31, FALSE)="--", "--", VLOOKUP(A906, [1]!Table9[#All], 33, FALSE)))</f>
        <v xml:space="preserve">Not discussed on USFS. </v>
      </c>
      <c r="S906" s="9" t="s">
        <v>2</v>
      </c>
      <c r="T906" s="8" t="s">
        <v>2</v>
      </c>
      <c r="U906" s="8" t="s">
        <v>2</v>
      </c>
      <c r="V906" s="7" t="s">
        <v>2</v>
      </c>
      <c r="W906" s="6" t="s">
        <v>2</v>
      </c>
      <c r="X906" s="6" t="s">
        <v>2</v>
      </c>
    </row>
    <row r="907" spans="1:24" ht="64" x14ac:dyDescent="0.2">
      <c r="A907" s="20" t="s">
        <v>1468</v>
      </c>
      <c r="B907" s="20" t="str">
        <f>VLOOKUP(A907, [1]!Table9[#All], 2, FALSE)</f>
        <v>Tropidocarpum californicum</v>
      </c>
      <c r="C907" s="18" t="str">
        <f>VLOOKUP(A907, [1]!Table9[#All], 13, FALSE)</f>
        <v>sandy clay in scrub alkaline sandy clay soil in atriplex scrub</v>
      </c>
      <c r="D907" s="17" t="str">
        <f>IF(ISNUMBER(SEARCH("1",VLOOKUP(A907, [1]!Table9[#All], 4, FALSE))), "Yes", "No")</f>
        <v>No</v>
      </c>
      <c r="E907" s="16" t="str">
        <f>VLOOKUP(A907, [1]!Table9[#All], 3, FALSE)</f>
        <v>Plant</v>
      </c>
      <c r="F907" s="15" t="str">
        <f>VLOOKUP(A907, [1]!Table9[#All], 26, FALSE)</f>
        <v>Formula</v>
      </c>
      <c r="G907" s="15" t="str">
        <f>IF(D907="No", "--",VLOOKUP(A907, [1]!Table9[#All], 25, FALSE))</f>
        <v>--</v>
      </c>
      <c r="H907" s="14" t="str">
        <f>IF(D907="No", "Not discussed on USFS. ", VLOOKUP(A907, [1]!Table9[#All], 24, FALSE))</f>
        <v xml:space="preserve">Not discussed on USFS. </v>
      </c>
      <c r="I907" s="14" t="str">
        <f>IF(NOT(ISBLANK(#REF!)),  "Pre-activity Survey Required", "")</f>
        <v>Pre-activity Survey Required</v>
      </c>
      <c r="J907" s="13" t="str">
        <f>IF(D907="No", "Not discussed on USFS. ", _xlfn.CONCAT(A907, " (", VLOOKUP(A907, [1]!Table9[#All], 11, FALSE), "; Habitat description: ", C907, ") - Within 1-mi of a CNDDB/SCE/USFS occurrence record (", VLOOKUP(A907, [1]!Table9[#All], 34, FALSE), "). " ))</f>
        <v xml:space="preserve">Not discussed on USFS. </v>
      </c>
      <c r="K907" s="10" t="str">
        <f>IF(D907="No", "-- ", VLOOKUP(A907, [1]!Table9[#All], 35, FALSE))</f>
        <v xml:space="preserve">-- </v>
      </c>
      <c r="L907" s="12" t="str">
        <f>IF(D907="No", "--", VLOOKUP(A907, [1]!Table9[#All], 28, FALSE))</f>
        <v>--</v>
      </c>
      <c r="M907" s="11" t="str">
        <f>IF(D907="No", "Not discussed on USFS. ", _xlfn.CONCAT(A907, " (", VLOOKUP(A907, [1]!Table9[#All], 11, FALSE), "; Habitat description: ", C907, ") - Within 1-mi of a CNDDB/SCE/USFS occurrence record (", VLOOKUP(A907, [1]!Table9[#All], 27, FALSE), "). " ))</f>
        <v xml:space="preserve">Not discussed on USFS. </v>
      </c>
      <c r="N907" s="10" t="str">
        <f>IF(D907="No", "-- ", VLOOKUP(A907, [1]!Table9[#All], 29, FALSE))</f>
        <v xml:space="preserve">-- </v>
      </c>
      <c r="O907" s="10" t="str">
        <f>IF(D907="No", "--", VLOOKUP(A907, [1]!Table9[#All], 30, FALSE))</f>
        <v>--</v>
      </c>
      <c r="P907" s="7" t="str">
        <f>IF(D907="No", "Not discussed on USFS. ", IF(VLOOKUP(A907, [1]!Table9[#All], 31, FALSE)="--", "--",  _xlfn.CONCAT(A907, " (", VLOOKUP(A907, [1]!Table9[#All], 11, FALSE), "; Habitat description: ", C907, ") - Within 1-mi of a CNDDB/SCE/USFS occurrence record (", VLOOKUP(A907, [1]!Table9[#All], 31, FALSE), "). " )))</f>
        <v xml:space="preserve">Not discussed on USFS. </v>
      </c>
      <c r="Q907" s="6" t="str">
        <f>IF(D907="No", "Not discussed on USFS. ", IF(VLOOKUP(A907, [1]!Table9[#All], 31, FALSE)="--", "--",  VLOOKUP(A907, [1]!Table9[#All], 32, FALSE)))</f>
        <v xml:space="preserve">Not discussed on USFS. </v>
      </c>
      <c r="R907" s="6" t="str">
        <f>IF(D907="No", "Not discussed on USFS. ", IF(VLOOKUP(A907, [1]!Table9[#All], 31, FALSE)="--", "--", VLOOKUP(A907, [1]!Table9[#All], 33, FALSE)))</f>
        <v xml:space="preserve">Not discussed on USFS. </v>
      </c>
      <c r="S907" s="9" t="s">
        <v>2</v>
      </c>
      <c r="T907" s="8" t="s">
        <v>2</v>
      </c>
      <c r="U907" s="8" t="s">
        <v>2</v>
      </c>
      <c r="V907" s="7" t="s">
        <v>2</v>
      </c>
      <c r="W907" s="6" t="s">
        <v>2</v>
      </c>
      <c r="X907" s="6" t="s">
        <v>2</v>
      </c>
    </row>
    <row r="908" spans="1:24" ht="64" x14ac:dyDescent="0.2">
      <c r="A908" s="20" t="s">
        <v>1467</v>
      </c>
      <c r="B908" s="20" t="str">
        <f>VLOOKUP(A908, [1]!Table9[#All], 2, FALSE)</f>
        <v>Arctostaphylos regismontana</v>
      </c>
      <c r="C908" s="18" t="str">
        <f>VLOOKUP(A908, [1]!Table9[#All], 13, FALSE)</f>
        <v>granite and sandstone outcrops, edge of conifer forests, chaparral</v>
      </c>
      <c r="D908" s="17" t="str">
        <f>IF(ISNUMBER(SEARCH("1",VLOOKUP(A908, [1]!Table9[#All], 4, FALSE))), "Yes", "No")</f>
        <v>No</v>
      </c>
      <c r="E908" s="16" t="str">
        <f>VLOOKUP(A908, [1]!Table9[#All], 3, FALSE)</f>
        <v>Plant</v>
      </c>
      <c r="F908" s="15" t="str">
        <f>VLOOKUP(A908, [1]!Table9[#All], 26, FALSE)</f>
        <v>Formula</v>
      </c>
      <c r="G908" s="15" t="str">
        <f>IF(D908="No", "--",VLOOKUP(A908, [1]!Table9[#All], 25, FALSE))</f>
        <v>--</v>
      </c>
      <c r="H908" s="14" t="str">
        <f>IF(D908="No", "Not discussed on USFS. ", VLOOKUP(A908, [1]!Table9[#All], 24, FALSE))</f>
        <v xml:space="preserve">Not discussed on USFS. </v>
      </c>
      <c r="I908" s="14" t="str">
        <f>IF(NOT(ISBLANK(#REF!)),  "Pre-activity Survey Required", "")</f>
        <v>Pre-activity Survey Required</v>
      </c>
      <c r="J908" s="13" t="str">
        <f>IF(D908="No", "Not discussed on USFS. ", _xlfn.CONCAT(A908, " (", VLOOKUP(A908, [1]!Table9[#All], 11, FALSE), "; Habitat description: ", C908, ") - Within 1-mi of a CNDDB/SCE/USFS occurrence record (", VLOOKUP(A908, [1]!Table9[#All], 34, FALSE), "). " ))</f>
        <v xml:space="preserve">Not discussed on USFS. </v>
      </c>
      <c r="K908" s="10" t="str">
        <f>IF(D908="No", "-- ", VLOOKUP(A908, [1]!Table9[#All], 35, FALSE))</f>
        <v xml:space="preserve">-- </v>
      </c>
      <c r="L908" s="12" t="str">
        <f>IF(D908="No", "--", VLOOKUP(A908, [1]!Table9[#All], 28, FALSE))</f>
        <v>--</v>
      </c>
      <c r="M908" s="11" t="str">
        <f>IF(D908="No", "Not discussed on USFS. ", _xlfn.CONCAT(A908, " (", VLOOKUP(A908, [1]!Table9[#All], 11, FALSE), "; Habitat description: ", C908, ") - Within 1-mi of a CNDDB/SCE/USFS occurrence record (", VLOOKUP(A908, [1]!Table9[#All], 27, FALSE), "). " ))</f>
        <v xml:space="preserve">Not discussed on USFS. </v>
      </c>
      <c r="N908" s="10" t="str">
        <f>IF(D908="No", "-- ", VLOOKUP(A908, [1]!Table9[#All], 29, FALSE))</f>
        <v xml:space="preserve">-- </v>
      </c>
      <c r="O908" s="10" t="str">
        <f>IF(D908="No", "--", VLOOKUP(A908, [1]!Table9[#All], 30, FALSE))</f>
        <v>--</v>
      </c>
      <c r="P908" s="7" t="str">
        <f>IF(D908="No", "Not discussed on USFS. ", IF(VLOOKUP(A908, [1]!Table9[#All], 31, FALSE)="--", "--",  _xlfn.CONCAT(A908, " (", VLOOKUP(A908, [1]!Table9[#All], 11, FALSE), "; Habitat description: ", C908, ") - Within 1-mi of a CNDDB/SCE/USFS occurrence record (", VLOOKUP(A908, [1]!Table9[#All], 31, FALSE), "). " )))</f>
        <v xml:space="preserve">Not discussed on USFS. </v>
      </c>
      <c r="Q908" s="6" t="str">
        <f>IF(D908="No", "Not discussed on USFS. ", IF(VLOOKUP(A908, [1]!Table9[#All], 31, FALSE)="--", "--",  VLOOKUP(A908, [1]!Table9[#All], 32, FALSE)))</f>
        <v xml:space="preserve">Not discussed on USFS. </v>
      </c>
      <c r="R908" s="6" t="str">
        <f>IF(D908="No", "Not discussed on USFS. ", IF(VLOOKUP(A908, [1]!Table9[#All], 31, FALSE)="--", "--", VLOOKUP(A908, [1]!Table9[#All], 33, FALSE)))</f>
        <v xml:space="preserve">Not discussed on USFS. </v>
      </c>
      <c r="S908" s="9" t="s">
        <v>2</v>
      </c>
      <c r="T908" s="8" t="s">
        <v>2</v>
      </c>
      <c r="U908" s="8" t="s">
        <v>2</v>
      </c>
      <c r="V908" s="7" t="s">
        <v>2</v>
      </c>
      <c r="W908" s="6" t="s">
        <v>2</v>
      </c>
      <c r="X908" s="6" t="s">
        <v>2</v>
      </c>
    </row>
    <row r="909" spans="1:24" ht="156" x14ac:dyDescent="0.2">
      <c r="A909" s="20" t="s">
        <v>1466</v>
      </c>
      <c r="B909" s="20" t="str">
        <f>VLOOKUP(A909, [1]!Table9[#All], 2, FALSE)</f>
        <v>Eriogonum nudum var. regirivum</v>
      </c>
      <c r="C909" s="18" t="str">
        <f>VLOOKUP(A909, [1]!Table9[#All], 13, FALSE)</f>
        <v>gravel</v>
      </c>
      <c r="D909" s="17" t="str">
        <f>IF(ISNUMBER(SEARCH("1",VLOOKUP(A909, [1]!Table9[#All], 4, FALSE))), "Yes", "No")</f>
        <v>Yes</v>
      </c>
      <c r="E909" s="16" t="str">
        <f>VLOOKUP(A909, [1]!Table9[#All], 3, FALSE)</f>
        <v>Plant</v>
      </c>
      <c r="F909" s="15" t="str">
        <f>VLOOKUP(A909, [1]!Table9[#All], 26, FALSE)</f>
        <v>Formula</v>
      </c>
      <c r="G909" s="15" t="str">
        <f>IF(D909="No", "--",VLOOKUP(A909, [1]!Table9[#All], 25, FALSE))</f>
        <v>Work area</v>
      </c>
      <c r="H909" s="14" t="str">
        <f>IF(D909="No", "Not discussed on USFS. ", VLOOKUP(A909, [1]!Table9[#All], 24, FALSE))</f>
        <v>--</v>
      </c>
      <c r="I909" s="14" t="str">
        <f>IF(NOT(ISBLANK(#REF!)),  "Pre-activity Survey Required", "")</f>
        <v>Pre-activity Survey Required</v>
      </c>
      <c r="J909" s="13" t="str">
        <f>IF(D909="No", "Not discussed on USFS. ", _xlfn.CONCAT(A909, " (", VLOOKUP(A909, [1]!Table9[#All], 11, FALSE), "; Habitat description: ", C909, ") - Within 1-mi of a CNDDB/SCE/USFS occurrence record (", VLOOKUP(A909, [1]!Table9[#All], 34, FALSE), "). " ))</f>
        <v xml:space="preserve">Kings River buckwheat (FSS; CRPR 1B.2, Blooming Period: Aug - Nov; Habitat description: gravel) - Within 1-mi of a CNDDB/SCE/USFS occurrence record (unsuitable habitat). </v>
      </c>
      <c r="K909" s="10" t="str">
        <f>IF(D909="No", "-- ", VLOOKUP(A909, [1]!Table9[#All], 35, FALSE))</f>
        <v>Standard OMP BMPs.</v>
      </c>
      <c r="L909" s="12" t="str">
        <f>IF(D909="No", "--", VLOOKUP(A909, [1]!Table9[#All], 28, FALSE))</f>
        <v>IIB</v>
      </c>
      <c r="M909" s="11" t="str">
        <f>IF(D909="No", "Not discussed on USFS. ", _xlfn.CONCAT(A909, " (", VLOOKUP(A909, [1]!Table9[#All], 11, FALSE), "; Habitat description: ", C909, ") - Within 1-mi of a CNDDB/SCE/USFS occurrence record (", VLOOKUP(A909, [1]!Table9[#All], 27, FALSE), "). " ))</f>
        <v xml:space="preserve">Kings River buckwheat (FSS; CRPR 1B.2, Blooming Period: Aug - Nov; Habitat description: gravel) - Within 1-mi of a CNDDB/SCE/USFS occurrence record (habitat present). </v>
      </c>
      <c r="N909" s="10" t="str">
        <f>IF(D909="No", "-- ", VLOOKUP(A909, [1]!Table9[#All], 29, FALSE))</f>
        <v xml:space="preserve">BE BMP Plant-1(a)(c-d); 
General Measures and Standard OMP BMPs. </v>
      </c>
      <c r="O909" s="10" t="str">
        <f>IF(D909="No", "--", VLOOKUP(A909, [1]!Table9[#All], 30, FALSE))</f>
        <v xml:space="preserve">Pre-Activity Survey (Kings River buckwheat): A biological survey is required. 
FSS Plant Avoidance (Kings River buckwheat): If Kings River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09" s="7" t="str">
        <f>IF(D909="No", "Not discussed on USFS. ", IF(VLOOKUP(A909, [1]!Table9[#All], 31, FALSE)="--", "--",  _xlfn.CONCAT(A909, " (", VLOOKUP(A909, [1]!Table9[#All], 11, FALSE), "; Habitat description: ", C909, ") - Within 1-mi of a CNDDB/SCE/USFS occurrence record (", VLOOKUP(A909, [1]!Table9[#All], 31, FALSE), "). " )))</f>
        <v>--</v>
      </c>
      <c r="Q909" s="6" t="str">
        <f>IF(D909="No", "Not discussed on USFS. ", IF(VLOOKUP(A909, [1]!Table9[#All], 31, FALSE)="--", "--",  VLOOKUP(A909, [1]!Table9[#All], 32, FALSE)))</f>
        <v>--</v>
      </c>
      <c r="R909" s="6" t="str">
        <f>IF(D909="No", "Not discussed on USFS. ", IF(VLOOKUP(A909, [1]!Table9[#All], 31, FALSE)="--", "--", VLOOKUP(A909, [1]!Table9[#All], 33, FALSE)))</f>
        <v>--</v>
      </c>
      <c r="S909" s="9" t="s">
        <v>2</v>
      </c>
      <c r="T909" s="8" t="s">
        <v>2</v>
      </c>
      <c r="U909" s="8" t="s">
        <v>2</v>
      </c>
      <c r="V909" s="7" t="s">
        <v>2</v>
      </c>
      <c r="W909" s="6" t="s">
        <v>2</v>
      </c>
      <c r="X909" s="6" t="s">
        <v>2</v>
      </c>
    </row>
    <row r="910" spans="1:24" ht="108" x14ac:dyDescent="0.2">
      <c r="A910" s="20" t="s">
        <v>1465</v>
      </c>
      <c r="B910" s="20" t="str">
        <f>VLOOKUP(A910, [1]!Table9[#All], 2, FALSE)</f>
        <v>Batrachoseps regius</v>
      </c>
      <c r="C910" s="18" t="str">
        <f>VLOOKUP(A910, [1]!Table9[#All], 13, FALSE)</f>
        <v xml:space="preserve">shaded areas of mixed chaparral, oaks and pines, and along cliffside rock fragments </v>
      </c>
      <c r="D910" s="17" t="str">
        <f>IF(ISNUMBER(SEARCH("1",VLOOKUP(A910, [1]!Table9[#All], 4, FALSE))), "Yes", "No")</f>
        <v>Yes</v>
      </c>
      <c r="E910" s="16" t="str">
        <f>VLOOKUP(A910, [1]!Table9[#All], 3, FALSE)</f>
        <v>Amphibian</v>
      </c>
      <c r="F910" s="15" t="str">
        <f>VLOOKUP(A910, [1]!Table9[#All], 26, FALSE)</f>
        <v>Formula</v>
      </c>
      <c r="G910" s="15" t="str">
        <f>IF(D910="No", "--",VLOOKUP(A910, [1]!Table9[#All], 25, FALSE))</f>
        <v>Work area</v>
      </c>
      <c r="H910" s="14" t="str">
        <f>IF(D910="No", "Not discussed on USFS. ", VLOOKUP(A910, [1]!Table9[#All], 24, FALSE))</f>
        <v>--</v>
      </c>
      <c r="I910" s="14" t="str">
        <f>IF(NOT(ISBLANK(#REF!)),  "Pre-activity Survey Required", "")</f>
        <v>Pre-activity Survey Required</v>
      </c>
      <c r="J910" s="13" t="str">
        <f>IF(D910="No", "Not discussed on USFS. ", _xlfn.CONCAT(A910, " (", VLOOKUP(A910, [1]!Table9[#All], 11, FALSE), "; Habitat description: ", C910, ") - Within 1-mi of a CNDDB/SCE/USFS occurrence record (", VLOOKUP(A910, [1]!Table9[#All], 34, FALSE), "). " ))</f>
        <v xml:space="preserve">Kings River slender salamander (FSS; Habitat description: shaded areas of mixed chaparral, oaks and pines, and along cliffside rock fragments ) - Within 1-mi of a CNDDB/SCE/USFS occurrence record (unsuitable habitat). </v>
      </c>
      <c r="K910" s="10" t="str">
        <f>IF(D910="No", "-- ", VLOOKUP(A910, [1]!Table9[#All], 35, FALSE))</f>
        <v>Standard OMP BMPs.</v>
      </c>
      <c r="L910" s="12" t="str">
        <f>IF(D910="No", "--", VLOOKUP(A910, [1]!Table9[#All], 28, FALSE))</f>
        <v>IIB</v>
      </c>
      <c r="M910" s="11" t="str">
        <f>IF(D910="No", "Not discussed on USFS. ", _xlfn.CONCAT(A910, " (", VLOOKUP(A910, [1]!Table9[#All], 11, FALSE), "; Habitat description: ", C910, ") - Within 1-mi of a CNDDB/SCE/USFS occurrence record (", VLOOKUP(A910, [1]!Table9[#All], 27, FALSE), "). " ))</f>
        <v xml:space="preserve">Kings River slender salamander (FSS; Habitat description: shaded areas of mixed chaparral, oaks and pines, and along cliffside rock fragments ) - Within 1-mi of a CNDDB/SCE/USFS occurrence record (habitat present). </v>
      </c>
      <c r="N910" s="10" t="str">
        <f>IF(D910="No", "-- ", VLOOKUP(A910, [1]!Table9[#All], 29, FALSE))</f>
        <v xml:space="preserve">Biological Pre-activity Survey (Kings River slender salamander; 
General Measures and Standard OMP BMPs. </v>
      </c>
      <c r="O910" s="10" t="str">
        <f>IF(D910="No", "--", VLOOKUP(A910, [1]!Table9[#All], 30, FALSE))</f>
        <v xml:space="preserve">Biological Pre-activity Survey (Kings River slender salamander): A biological survey is required. 
General Measures and Standard OMP BMPs. </v>
      </c>
      <c r="P910" s="7" t="str">
        <f>IF(D910="No", "Not discussed on USFS. ", IF(VLOOKUP(A910, [1]!Table9[#All], 31, FALSE)="--", "--",  _xlfn.CONCAT(A910, " (", VLOOKUP(A910, [1]!Table9[#All], 11, FALSE), "; Habitat description: ", C910, ") - Within 1-mi of a CNDDB/SCE/USFS occurrence record (", VLOOKUP(A910, [1]!Table9[#All], 31, FALSE), "). " )))</f>
        <v>--</v>
      </c>
      <c r="Q910" s="6" t="str">
        <f>IF(D910="No", "Not discussed on USFS. ", IF(VLOOKUP(A910, [1]!Table9[#All], 31, FALSE)="--", "--",  VLOOKUP(A910, [1]!Table9[#All], 32, FALSE)))</f>
        <v>--</v>
      </c>
      <c r="R910" s="6" t="str">
        <f>IF(D910="No", "Not discussed on USFS. ", IF(VLOOKUP(A910, [1]!Table9[#All], 31, FALSE)="--", "--", VLOOKUP(A910, [1]!Table9[#All], 33, FALSE)))</f>
        <v>--</v>
      </c>
      <c r="S910" s="9" t="s">
        <v>2</v>
      </c>
      <c r="T910" s="8" t="s">
        <v>2</v>
      </c>
      <c r="U910" s="8" t="s">
        <v>2</v>
      </c>
      <c r="V910" s="7" t="s">
        <v>2</v>
      </c>
      <c r="W910" s="6" t="s">
        <v>2</v>
      </c>
      <c r="X910" s="6" t="s">
        <v>2</v>
      </c>
    </row>
    <row r="911" spans="1:24" ht="80" x14ac:dyDescent="0.2">
      <c r="A911" s="20" t="s">
        <v>1464</v>
      </c>
      <c r="B911" s="20" t="str">
        <f>VLOOKUP(A911, [1]!Table9[#All], 2, FALSE)</f>
        <v>Galium hilendiae ssp. kingstonense</v>
      </c>
      <c r="C911" s="18" t="str">
        <f>VLOOKUP(A911, [1]!Table9[#All], 13, FALSE)</f>
        <v>rocky places</v>
      </c>
      <c r="D911" s="17" t="str">
        <f>IF(ISNUMBER(SEARCH("1",VLOOKUP(A911, [1]!Table9[#All], 4, FALSE))), "Yes", "No")</f>
        <v>No</v>
      </c>
      <c r="E911" s="16" t="str">
        <f>VLOOKUP(A911, [1]!Table9[#All], 3, FALSE)</f>
        <v>Plant</v>
      </c>
      <c r="F911" s="15" t="str">
        <f>VLOOKUP(A911, [1]!Table9[#All], 26, FALSE)</f>
        <v>Formula</v>
      </c>
      <c r="G911" s="15" t="str">
        <f>IF(D911="No", "--",VLOOKUP(A911, [1]!Table9[#All], 25, FALSE))</f>
        <v>--</v>
      </c>
      <c r="H911" s="14" t="str">
        <f>IF(D911="No", "Not discussed on USFS. ", VLOOKUP(A911, [1]!Table9[#All], 24, FALSE))</f>
        <v xml:space="preserve">Not discussed on USFS. </v>
      </c>
      <c r="I911" s="14" t="str">
        <f>IF(NOT(ISBLANK(#REF!)),  "Pre-activity Survey Required", "")</f>
        <v>Pre-activity Survey Required</v>
      </c>
      <c r="J911" s="13" t="str">
        <f>IF(D911="No", "Not discussed on USFS. ", _xlfn.CONCAT(A911, " (", VLOOKUP(A911, [1]!Table9[#All], 11, FALSE), "; Habitat description: ", C911, ") - Within 1-mi of a CNDDB/SCE/USFS occurrence record (", VLOOKUP(A911, [1]!Table9[#All], 34, FALSE), "). " ))</f>
        <v xml:space="preserve">Not discussed on USFS. </v>
      </c>
      <c r="K911" s="10" t="str">
        <f>IF(D911="No", "-- ", VLOOKUP(A911, [1]!Table9[#All], 35, FALSE))</f>
        <v xml:space="preserve">-- </v>
      </c>
      <c r="L911" s="12" t="str">
        <f>IF(D911="No", "--", VLOOKUP(A911, [1]!Table9[#All], 28, FALSE))</f>
        <v>--</v>
      </c>
      <c r="M911" s="11" t="str">
        <f>IF(D911="No", "Not discussed on USFS. ", _xlfn.CONCAT(A911, " (", VLOOKUP(A911, [1]!Table9[#All], 11, FALSE), "; Habitat description: ", C911, ") - Within 1-mi of a CNDDB/SCE/USFS occurrence record (", VLOOKUP(A911, [1]!Table9[#All], 27, FALSE), "). " ))</f>
        <v xml:space="preserve">Not discussed on USFS. </v>
      </c>
      <c r="N911" s="10" t="str">
        <f>IF(D911="No", "-- ", VLOOKUP(A911, [1]!Table9[#All], 29, FALSE))</f>
        <v xml:space="preserve">-- </v>
      </c>
      <c r="O911" s="10" t="str">
        <f>IF(D911="No", "--", VLOOKUP(A911, [1]!Table9[#All], 30, FALSE))</f>
        <v>--</v>
      </c>
      <c r="P911" s="7" t="str">
        <f>IF(D911="No", "Not discussed on USFS. ", IF(VLOOKUP(A911, [1]!Table9[#All], 31, FALSE)="--", "--",  _xlfn.CONCAT(A911, " (", VLOOKUP(A911, [1]!Table9[#All], 11, FALSE), "; Habitat description: ", C911, ") - Within 1-mi of a CNDDB/SCE/USFS occurrence record (", VLOOKUP(A911, [1]!Table9[#All], 31, FALSE), "). " )))</f>
        <v xml:space="preserve">Not discussed on USFS. </v>
      </c>
      <c r="Q911" s="6" t="str">
        <f>IF(D911="No", "Not discussed on USFS. ", IF(VLOOKUP(A911, [1]!Table9[#All], 31, FALSE)="--", "--",  VLOOKUP(A911, [1]!Table9[#All], 32, FALSE)))</f>
        <v xml:space="preserve">Not discussed on USFS. </v>
      </c>
      <c r="R911" s="6" t="str">
        <f>IF(D911="No", "Not discussed on USFS. ", IF(VLOOKUP(A911, [1]!Table9[#All], 31, FALSE)="--", "--", VLOOKUP(A911, [1]!Table9[#All], 33, FALSE)))</f>
        <v xml:space="preserve">Not discussed on USFS. </v>
      </c>
      <c r="S911" s="9" t="s">
        <v>2</v>
      </c>
      <c r="T911" s="8" t="s">
        <v>2</v>
      </c>
      <c r="U911" s="8" t="s">
        <v>2</v>
      </c>
      <c r="V911" s="7" t="s">
        <v>2</v>
      </c>
      <c r="W911" s="6" t="s">
        <v>2</v>
      </c>
      <c r="X911" s="6" t="s">
        <v>2</v>
      </c>
    </row>
    <row r="912" spans="1:24" ht="48" x14ac:dyDescent="0.2">
      <c r="A912" s="20" t="s">
        <v>1463</v>
      </c>
      <c r="B912" s="20" t="str">
        <f>VLOOKUP(A912, [1]!Table9[#All], 2, FALSE)</f>
        <v>Ivesia patellifera</v>
      </c>
      <c r="C912" s="18" t="str">
        <f>VLOOKUP(A912, [1]!Table9[#All], 13, FALSE)</f>
        <v>granite crevices</v>
      </c>
      <c r="D912" s="17" t="str">
        <f>IF(ISNUMBER(SEARCH("1",VLOOKUP(A912, [1]!Table9[#All], 4, FALSE))), "Yes", "No")</f>
        <v>No</v>
      </c>
      <c r="E912" s="16" t="str">
        <f>VLOOKUP(A912, [1]!Table9[#All], 3, FALSE)</f>
        <v>Plant</v>
      </c>
      <c r="F912" s="15" t="str">
        <f>VLOOKUP(A912, [1]!Table9[#All], 26, FALSE)</f>
        <v>Formula</v>
      </c>
      <c r="G912" s="15" t="str">
        <f>IF(D912="No", "--",VLOOKUP(A912, [1]!Table9[#All], 25, FALSE))</f>
        <v>--</v>
      </c>
      <c r="H912" s="14" t="str">
        <f>IF(D912="No", "Not discussed on USFS. ", VLOOKUP(A912, [1]!Table9[#All], 24, FALSE))</f>
        <v xml:space="preserve">Not discussed on USFS. </v>
      </c>
      <c r="I912" s="14" t="str">
        <f>IF(NOT(ISBLANK(#REF!)),  "Pre-activity Survey Required", "")</f>
        <v>Pre-activity Survey Required</v>
      </c>
      <c r="J912" s="13" t="str">
        <f>IF(D912="No", "Not discussed on USFS. ", _xlfn.CONCAT(A912, " (", VLOOKUP(A912, [1]!Table9[#All], 11, FALSE), "; Habitat description: ", C912, ") - Within 1-mi of a CNDDB/SCE/USFS occurrence record (", VLOOKUP(A912, [1]!Table9[#All], 34, FALSE), "). " ))</f>
        <v xml:space="preserve">Not discussed on USFS. </v>
      </c>
      <c r="K912" s="10" t="str">
        <f>IF(D912="No", "-- ", VLOOKUP(A912, [1]!Table9[#All], 35, FALSE))</f>
        <v xml:space="preserve">-- </v>
      </c>
      <c r="L912" s="12" t="str">
        <f>IF(D912="No", "--", VLOOKUP(A912, [1]!Table9[#All], 28, FALSE))</f>
        <v>--</v>
      </c>
      <c r="M912" s="11" t="str">
        <f>IF(D912="No", "Not discussed on USFS. ", _xlfn.CONCAT(A912, " (", VLOOKUP(A912, [1]!Table9[#All], 11, FALSE), "; Habitat description: ", C912, ") - Within 1-mi of a CNDDB/SCE/USFS occurrence record (", VLOOKUP(A912, [1]!Table9[#All], 27, FALSE), "). " ))</f>
        <v xml:space="preserve">Not discussed on USFS. </v>
      </c>
      <c r="N912" s="10" t="str">
        <f>IF(D912="No", "-- ", VLOOKUP(A912, [1]!Table9[#All], 29, FALSE))</f>
        <v xml:space="preserve">-- </v>
      </c>
      <c r="O912" s="10" t="str">
        <f>IF(D912="No", "--", VLOOKUP(A912, [1]!Table9[#All], 30, FALSE))</f>
        <v>--</v>
      </c>
      <c r="P912" s="7" t="str">
        <f>IF(D912="No", "Not discussed on USFS. ", IF(VLOOKUP(A912, [1]!Table9[#All], 31, FALSE)="--", "--",  _xlfn.CONCAT(A912, " (", VLOOKUP(A912, [1]!Table9[#All], 11, FALSE), "; Habitat description: ", C912, ") - Within 1-mi of a CNDDB/SCE/USFS occurrence record (", VLOOKUP(A912, [1]!Table9[#All], 31, FALSE), "). " )))</f>
        <v xml:space="preserve">Not discussed on USFS. </v>
      </c>
      <c r="Q912" s="6" t="str">
        <f>IF(D912="No", "Not discussed on USFS. ", IF(VLOOKUP(A912, [1]!Table9[#All], 31, FALSE)="--", "--",  VLOOKUP(A912, [1]!Table9[#All], 32, FALSE)))</f>
        <v xml:space="preserve">Not discussed on USFS. </v>
      </c>
      <c r="R912" s="6" t="str">
        <f>IF(D912="No", "Not discussed on USFS. ", IF(VLOOKUP(A912, [1]!Table9[#All], 31, FALSE)="--", "--", VLOOKUP(A912, [1]!Table9[#All], 33, FALSE)))</f>
        <v xml:space="preserve">Not discussed on USFS. </v>
      </c>
      <c r="S912" s="9" t="s">
        <v>2</v>
      </c>
      <c r="T912" s="8" t="s">
        <v>2</v>
      </c>
      <c r="U912" s="8" t="s">
        <v>2</v>
      </c>
      <c r="V912" s="7" t="s">
        <v>2</v>
      </c>
      <c r="W912" s="6" t="s">
        <v>2</v>
      </c>
      <c r="X912" s="6" t="s">
        <v>2</v>
      </c>
    </row>
    <row r="913" spans="1:24" ht="64" x14ac:dyDescent="0.2">
      <c r="A913" s="20" t="s">
        <v>1462</v>
      </c>
      <c r="B913" s="20" t="str">
        <f>VLOOKUP(A913, [1]!Table9[#All], 2, FALSE)</f>
        <v>Synthyris missurica ssp missurica</v>
      </c>
      <c r="C913" s="18" t="str">
        <f>VLOOKUP(A913, [1]!Table9[#All], 13, FALSE)</f>
        <v>forest moist forest</v>
      </c>
      <c r="D913" s="17" t="str">
        <f>IF(ISNUMBER(SEARCH("1",VLOOKUP(A913, [1]!Table9[#All], 4, FALSE))), "Yes", "No")</f>
        <v>No</v>
      </c>
      <c r="E913" s="16" t="str">
        <f>VLOOKUP(A913, [1]!Table9[#All], 3, FALSE)</f>
        <v>Plant</v>
      </c>
      <c r="F913" s="15" t="str">
        <f>VLOOKUP(A913, [1]!Table9[#All], 26, FALSE)</f>
        <v>Formula</v>
      </c>
      <c r="G913" s="15" t="str">
        <f>IF(D913="No", "--",VLOOKUP(A913, [1]!Table9[#All], 25, FALSE))</f>
        <v>--</v>
      </c>
      <c r="H913" s="14" t="str">
        <f>IF(D913="No", "Not discussed on USFS. ", VLOOKUP(A913, [1]!Table9[#All], 24, FALSE))</f>
        <v xml:space="preserve">Not discussed on USFS. </v>
      </c>
      <c r="I913" s="14" t="str">
        <f>IF(NOT(ISBLANK(#REF!)),  "Pre-activity Survey Required", "")</f>
        <v>Pre-activity Survey Required</v>
      </c>
      <c r="J913" s="13" t="str">
        <f>IF(D913="No", "Not discussed on USFS. ", _xlfn.CONCAT(A913, " (", VLOOKUP(A913, [1]!Table9[#All], 11, FALSE), "; Habitat description: ", C913, ") - Within 1-mi of a CNDDB/SCE/USFS occurrence record (", VLOOKUP(A913, [1]!Table9[#All], 34, FALSE), "). " ))</f>
        <v xml:space="preserve">Not discussed on USFS. </v>
      </c>
      <c r="K913" s="10" t="str">
        <f>IF(D913="No", "-- ", VLOOKUP(A913, [1]!Table9[#All], 35, FALSE))</f>
        <v xml:space="preserve">-- </v>
      </c>
      <c r="L913" s="12" t="str">
        <f>IF(D913="No", "--", VLOOKUP(A913, [1]!Table9[#All], 28, FALSE))</f>
        <v>--</v>
      </c>
      <c r="M913" s="11" t="str">
        <f>IF(D913="No", "Not discussed on USFS. ", _xlfn.CONCAT(A913, " (", VLOOKUP(A913, [1]!Table9[#All], 11, FALSE), "; Habitat description: ", C913, ") - Within 1-mi of a CNDDB/SCE/USFS occurrence record (", VLOOKUP(A913, [1]!Table9[#All], 27, FALSE), "). " ))</f>
        <v xml:space="preserve">Not discussed on USFS. </v>
      </c>
      <c r="N913" s="10" t="str">
        <f>IF(D913="No", "-- ", VLOOKUP(A913, [1]!Table9[#All], 29, FALSE))</f>
        <v xml:space="preserve">-- </v>
      </c>
      <c r="O913" s="10" t="str">
        <f>IF(D913="No", "--", VLOOKUP(A913, [1]!Table9[#All], 30, FALSE))</f>
        <v>--</v>
      </c>
      <c r="P913" s="7" t="str">
        <f>IF(D913="No", "Not discussed on USFS. ", IF(VLOOKUP(A913, [1]!Table9[#All], 31, FALSE)="--", "--",  _xlfn.CONCAT(A913, " (", VLOOKUP(A913, [1]!Table9[#All], 11, FALSE), "; Habitat description: ", C913, ") - Within 1-mi of a CNDDB/SCE/USFS occurrence record (", VLOOKUP(A913, [1]!Table9[#All], 31, FALSE), "). " )))</f>
        <v xml:space="preserve">Not discussed on USFS. </v>
      </c>
      <c r="Q913" s="6" t="str">
        <f>IF(D913="No", "Not discussed on USFS. ", IF(VLOOKUP(A913, [1]!Table9[#All], 31, FALSE)="--", "--",  VLOOKUP(A913, [1]!Table9[#All], 32, FALSE)))</f>
        <v xml:space="preserve">Not discussed on USFS. </v>
      </c>
      <c r="R913" s="6" t="str">
        <f>IF(D913="No", "Not discussed on USFS. ", IF(VLOOKUP(A913, [1]!Table9[#All], 31, FALSE)="--", "--", VLOOKUP(A913, [1]!Table9[#All], 33, FALSE)))</f>
        <v xml:space="preserve">Not discussed on USFS. </v>
      </c>
      <c r="S913" s="9" t="s">
        <v>2</v>
      </c>
      <c r="T913" s="8" t="s">
        <v>2</v>
      </c>
      <c r="U913" s="8" t="s">
        <v>2</v>
      </c>
      <c r="V913" s="7" t="s">
        <v>2</v>
      </c>
      <c r="W913" s="6" t="s">
        <v>2</v>
      </c>
      <c r="X913" s="6" t="s">
        <v>2</v>
      </c>
    </row>
    <row r="914" spans="1:24" ht="64" x14ac:dyDescent="0.2">
      <c r="A914" s="20" t="s">
        <v>1461</v>
      </c>
      <c r="B914" s="20" t="str">
        <f>VLOOKUP(A914, [1]!Table9[#All], 2, FALSE)</f>
        <v>Erythronium klamathense</v>
      </c>
      <c r="C914" s="18" t="str">
        <f>VLOOKUP(A914, [1]!Table9[#All], 13, FALSE)</f>
        <v>meadows, forest openings montane forests</v>
      </c>
      <c r="D914" s="17" t="str">
        <f>IF(ISNUMBER(SEARCH("1",VLOOKUP(A914, [1]!Table9[#All], 4, FALSE))), "Yes", "No")</f>
        <v>No</v>
      </c>
      <c r="E914" s="16" t="str">
        <f>VLOOKUP(A914, [1]!Table9[#All], 3, FALSE)</f>
        <v>Plant</v>
      </c>
      <c r="F914" s="15" t="str">
        <f>VLOOKUP(A914, [1]!Table9[#All], 26, FALSE)</f>
        <v>Formula</v>
      </c>
      <c r="G914" s="15" t="str">
        <f>IF(D914="No", "--",VLOOKUP(A914, [1]!Table9[#All], 25, FALSE))</f>
        <v>--</v>
      </c>
      <c r="H914" s="14" t="str">
        <f>IF(D914="No", "Not discussed on USFS. ", VLOOKUP(A914, [1]!Table9[#All], 24, FALSE))</f>
        <v xml:space="preserve">Not discussed on USFS. </v>
      </c>
      <c r="I914" s="14" t="str">
        <f>IF(NOT(ISBLANK(#REF!)),  "Pre-activity Survey Required", "")</f>
        <v>Pre-activity Survey Required</v>
      </c>
      <c r="J914" s="13" t="str">
        <f>IF(D914="No", "Not discussed on USFS. ", _xlfn.CONCAT(A914, " (", VLOOKUP(A914, [1]!Table9[#All], 11, FALSE), "; Habitat description: ", C914, ") - Within 1-mi of a CNDDB/SCE/USFS occurrence record (", VLOOKUP(A914, [1]!Table9[#All], 34, FALSE), "). " ))</f>
        <v xml:space="preserve">Not discussed on USFS. </v>
      </c>
      <c r="K914" s="10" t="str">
        <f>IF(D914="No", "-- ", VLOOKUP(A914, [1]!Table9[#All], 35, FALSE))</f>
        <v xml:space="preserve">-- </v>
      </c>
      <c r="L914" s="12" t="str">
        <f>IF(D914="No", "--", VLOOKUP(A914, [1]!Table9[#All], 28, FALSE))</f>
        <v>--</v>
      </c>
      <c r="M914" s="11" t="str">
        <f>IF(D914="No", "Not discussed on USFS. ", _xlfn.CONCAT(A914, " (", VLOOKUP(A914, [1]!Table9[#All], 11, FALSE), "; Habitat description: ", C914, ") - Within 1-mi of a CNDDB/SCE/USFS occurrence record (", VLOOKUP(A914, [1]!Table9[#All], 27, FALSE), "). " ))</f>
        <v xml:space="preserve">Not discussed on USFS. </v>
      </c>
      <c r="N914" s="10" t="str">
        <f>IF(D914="No", "-- ", VLOOKUP(A914, [1]!Table9[#All], 29, FALSE))</f>
        <v xml:space="preserve">-- </v>
      </c>
      <c r="O914" s="10" t="str">
        <f>IF(D914="No", "--", VLOOKUP(A914, [1]!Table9[#All], 30, FALSE))</f>
        <v>--</v>
      </c>
      <c r="P914" s="7" t="str">
        <f>IF(D914="No", "Not discussed on USFS. ", IF(VLOOKUP(A914, [1]!Table9[#All], 31, FALSE)="--", "--",  _xlfn.CONCAT(A914, " (", VLOOKUP(A914, [1]!Table9[#All], 11, FALSE), "; Habitat description: ", C914, ") - Within 1-mi of a CNDDB/SCE/USFS occurrence record (", VLOOKUP(A914, [1]!Table9[#All], 31, FALSE), "). " )))</f>
        <v xml:space="preserve">Not discussed on USFS. </v>
      </c>
      <c r="Q914" s="6" t="str">
        <f>IF(D914="No", "Not discussed on USFS. ", IF(VLOOKUP(A914, [1]!Table9[#All], 31, FALSE)="--", "--",  VLOOKUP(A914, [1]!Table9[#All], 32, FALSE)))</f>
        <v xml:space="preserve">Not discussed on USFS. </v>
      </c>
      <c r="R914" s="6" t="str">
        <f>IF(D914="No", "Not discussed on USFS. ", IF(VLOOKUP(A914, [1]!Table9[#All], 31, FALSE)="--", "--", VLOOKUP(A914, [1]!Table9[#All], 33, FALSE)))</f>
        <v xml:space="preserve">Not discussed on USFS. </v>
      </c>
      <c r="S914" s="9" t="s">
        <v>2</v>
      </c>
      <c r="T914" s="8" t="s">
        <v>2</v>
      </c>
      <c r="U914" s="8" t="s">
        <v>2</v>
      </c>
      <c r="V914" s="7" t="s">
        <v>2</v>
      </c>
      <c r="W914" s="6" t="s">
        <v>2</v>
      </c>
      <c r="X914" s="6" t="s">
        <v>2</v>
      </c>
    </row>
    <row r="915" spans="1:24" ht="48" x14ac:dyDescent="0.2">
      <c r="A915" s="20" t="s">
        <v>1460</v>
      </c>
      <c r="B915" s="20" t="str">
        <f>VLOOKUP(A915, [1]!Table9[#All], 2, FALSE)</f>
        <v>Gentiana plurisetosa</v>
      </c>
      <c r="C915" s="18" t="str">
        <f>VLOOKUP(A915, [1]!Table9[#All], 13, FALSE)</f>
        <v>mountain meadows wet mountain meadows</v>
      </c>
      <c r="D915" s="17" t="str">
        <f>IF(ISNUMBER(SEARCH("1",VLOOKUP(A915, [1]!Table9[#All], 4, FALSE))), "Yes", "No")</f>
        <v>No</v>
      </c>
      <c r="E915" s="16" t="str">
        <f>VLOOKUP(A915, [1]!Table9[#All], 3, FALSE)</f>
        <v>Plant</v>
      </c>
      <c r="F915" s="15" t="str">
        <f>VLOOKUP(A915, [1]!Table9[#All], 26, FALSE)</f>
        <v>Formula</v>
      </c>
      <c r="G915" s="15" t="str">
        <f>IF(D915="No", "--",VLOOKUP(A915, [1]!Table9[#All], 25, FALSE))</f>
        <v>--</v>
      </c>
      <c r="H915" s="14" t="str">
        <f>IF(D915="No", "Not discussed on USFS. ", VLOOKUP(A915, [1]!Table9[#All], 24, FALSE))</f>
        <v xml:space="preserve">Not discussed on USFS. </v>
      </c>
      <c r="I915" s="14" t="str">
        <f>IF(NOT(ISBLANK(#REF!)),  "Pre-activity Survey Required", "")</f>
        <v>Pre-activity Survey Required</v>
      </c>
      <c r="J915" s="13" t="str">
        <f>IF(D915="No", "Not discussed on USFS. ", _xlfn.CONCAT(A915, " (", VLOOKUP(A915, [1]!Table9[#All], 11, FALSE), "; Habitat description: ", C915, ") - Within 1-mi of a CNDDB/SCE/USFS occurrence record (", VLOOKUP(A915, [1]!Table9[#All], 34, FALSE), "). " ))</f>
        <v xml:space="preserve">Not discussed on USFS. </v>
      </c>
      <c r="K915" s="10" t="str">
        <f>IF(D915="No", "-- ", VLOOKUP(A915, [1]!Table9[#All], 35, FALSE))</f>
        <v xml:space="preserve">-- </v>
      </c>
      <c r="L915" s="12" t="str">
        <f>IF(D915="No", "--", VLOOKUP(A915, [1]!Table9[#All], 28, FALSE))</f>
        <v>--</v>
      </c>
      <c r="M915" s="11" t="str">
        <f>IF(D915="No", "Not discussed on USFS. ", _xlfn.CONCAT(A915, " (", VLOOKUP(A915, [1]!Table9[#All], 11, FALSE), "; Habitat description: ", C915, ") - Within 1-mi of a CNDDB/SCE/USFS occurrence record (", VLOOKUP(A915, [1]!Table9[#All], 27, FALSE), "). " ))</f>
        <v xml:space="preserve">Not discussed on USFS. </v>
      </c>
      <c r="N915" s="10" t="str">
        <f>IF(D915="No", "-- ", VLOOKUP(A915, [1]!Table9[#All], 29, FALSE))</f>
        <v xml:space="preserve">-- </v>
      </c>
      <c r="O915" s="10" t="str">
        <f>IF(D915="No", "--", VLOOKUP(A915, [1]!Table9[#All], 30, FALSE))</f>
        <v>--</v>
      </c>
      <c r="P915" s="7" t="str">
        <f>IF(D915="No", "Not discussed on USFS. ", IF(VLOOKUP(A915, [1]!Table9[#All], 31, FALSE)="--", "--",  _xlfn.CONCAT(A915, " (", VLOOKUP(A915, [1]!Table9[#All], 11, FALSE), "; Habitat description: ", C915, ") - Within 1-mi of a CNDDB/SCE/USFS occurrence record (", VLOOKUP(A915, [1]!Table9[#All], 31, FALSE), "). " )))</f>
        <v xml:space="preserve">Not discussed on USFS. </v>
      </c>
      <c r="Q915" s="6" t="str">
        <f>IF(D915="No", "Not discussed on USFS. ", IF(VLOOKUP(A915, [1]!Table9[#All], 31, FALSE)="--", "--",  VLOOKUP(A915, [1]!Table9[#All], 32, FALSE)))</f>
        <v xml:space="preserve">Not discussed on USFS. </v>
      </c>
      <c r="R915" s="6" t="str">
        <f>IF(D915="No", "Not discussed on USFS. ", IF(VLOOKUP(A915, [1]!Table9[#All], 31, FALSE)="--", "--", VLOOKUP(A915, [1]!Table9[#All], 33, FALSE)))</f>
        <v xml:space="preserve">Not discussed on USFS. </v>
      </c>
      <c r="S915" s="9" t="s">
        <v>2</v>
      </c>
      <c r="T915" s="8" t="s">
        <v>2</v>
      </c>
      <c r="U915" s="8" t="s">
        <v>2</v>
      </c>
      <c r="V915" s="7" t="s">
        <v>2</v>
      </c>
      <c r="W915" s="6" t="s">
        <v>2</v>
      </c>
      <c r="X915" s="6" t="s">
        <v>2</v>
      </c>
    </row>
    <row r="916" spans="1:24" ht="80" x14ac:dyDescent="0.2">
      <c r="A916" s="20" t="s">
        <v>1459</v>
      </c>
      <c r="B916" s="20" t="str">
        <f>VLOOKUP(A916, [1]!Table9[#All], 2, FALSE)</f>
        <v>Catostomus snyderi</v>
      </c>
      <c r="C916" s="18" t="str">
        <f>VLOOKUP(A916, [1]!Table9[#All], 13, FALSE)</f>
        <v>intermittent or perennial stream, pond, lake or jurisdictional waters feature</v>
      </c>
      <c r="D916" s="17" t="str">
        <f>IF(ISNUMBER(SEARCH("1",VLOOKUP(A916, [1]!Table9[#All], 4, FALSE))), "Yes", "No")</f>
        <v>No</v>
      </c>
      <c r="E916" s="16" t="str">
        <f>VLOOKUP(A916, [1]!Table9[#All], 3, FALSE)</f>
        <v>Fish</v>
      </c>
      <c r="F916" s="15" t="str">
        <f>VLOOKUP(A916, [1]!Table9[#All], 26, FALSE)</f>
        <v>Formula</v>
      </c>
      <c r="G916" s="15" t="str">
        <f>IF(D916="No", "--",VLOOKUP(A916, [1]!Table9[#All], 25, FALSE))</f>
        <v>--</v>
      </c>
      <c r="H916" s="14" t="str">
        <f>IF(D916="No", "Not discussed on USFS. ", VLOOKUP(A916, [1]!Table9[#All], 24, FALSE))</f>
        <v xml:space="preserve">Not discussed on USFS. </v>
      </c>
      <c r="I916" s="14" t="str">
        <f>IF(NOT(ISBLANK(#REF!)),  "Pre-activity Survey Required", "")</f>
        <v>Pre-activity Survey Required</v>
      </c>
      <c r="J916" s="13" t="str">
        <f>IF(D916="No", "Not discussed on USFS. ", _xlfn.CONCAT(A916, " (", VLOOKUP(A916, [1]!Table9[#All], 11, FALSE), "; Habitat description: ", C916, ") - Within 1-mi of a CNDDB/SCE/USFS occurrence record (", VLOOKUP(A916, [1]!Table9[#All], 34, FALSE), "). " ))</f>
        <v xml:space="preserve">Not discussed on USFS. </v>
      </c>
      <c r="K916" s="10" t="str">
        <f>IF(D916="No", "-- ", VLOOKUP(A916, [1]!Table9[#All], 35, FALSE))</f>
        <v xml:space="preserve">-- </v>
      </c>
      <c r="L916" s="12" t="str">
        <f>IF(D916="No", "--", VLOOKUP(A916, [1]!Table9[#All], 28, FALSE))</f>
        <v>--</v>
      </c>
      <c r="M916" s="11" t="str">
        <f>IF(D916="No", "Not discussed on USFS. ", _xlfn.CONCAT(A916, " (", VLOOKUP(A916, [1]!Table9[#All], 11, FALSE), "; Habitat description: ", C916, ") - Within 1-mi of a CNDDB/SCE/USFS occurrence record (", VLOOKUP(A916, [1]!Table9[#All], 27, FALSE), "). " ))</f>
        <v xml:space="preserve">Not discussed on USFS. </v>
      </c>
      <c r="N916" s="10" t="str">
        <f>IF(D916="No", "-- ", VLOOKUP(A916, [1]!Table9[#All], 29, FALSE))</f>
        <v xml:space="preserve">-- </v>
      </c>
      <c r="O916" s="10" t="str">
        <f>IF(D916="No", "--", VLOOKUP(A916, [1]!Table9[#All], 30, FALSE))</f>
        <v>--</v>
      </c>
      <c r="P916" s="7" t="str">
        <f>IF(D916="No", "Not discussed on USFS. ", IF(VLOOKUP(A916, [1]!Table9[#All], 31, FALSE)="--", "--",  _xlfn.CONCAT(A916, " (", VLOOKUP(A916, [1]!Table9[#All], 11, FALSE), "; Habitat description: ", C916, ") - Within 1-mi of a CNDDB/SCE/USFS occurrence record (", VLOOKUP(A916, [1]!Table9[#All], 31, FALSE), "). " )))</f>
        <v xml:space="preserve">Not discussed on USFS. </v>
      </c>
      <c r="Q916" s="6" t="str">
        <f>IF(D916="No", "Not discussed on USFS. ", IF(VLOOKUP(A916, [1]!Table9[#All], 31, FALSE)="--", "--",  VLOOKUP(A916, [1]!Table9[#All], 32, FALSE)))</f>
        <v xml:space="preserve">Not discussed on USFS. </v>
      </c>
      <c r="R916" s="6" t="str">
        <f>IF(D916="No", "Not discussed on USFS. ", IF(VLOOKUP(A916, [1]!Table9[#All], 31, FALSE)="--", "--", VLOOKUP(A916, [1]!Table9[#All], 33, FALSE)))</f>
        <v xml:space="preserve">Not discussed on USFS. </v>
      </c>
      <c r="S916" s="9" t="s">
        <v>2</v>
      </c>
      <c r="T916" s="8" t="s">
        <v>2</v>
      </c>
      <c r="U916" s="8" t="s">
        <v>2</v>
      </c>
      <c r="V916" s="7" t="s">
        <v>2</v>
      </c>
      <c r="W916" s="6" t="s">
        <v>2</v>
      </c>
      <c r="X916" s="6" t="s">
        <v>2</v>
      </c>
    </row>
    <row r="917" spans="1:24" ht="64" x14ac:dyDescent="0.2">
      <c r="A917" s="20" t="s">
        <v>1458</v>
      </c>
      <c r="B917" s="20" t="str">
        <f>VLOOKUP(A917, [1]!Table9[#All], 2, FALSE)</f>
        <v>Arctostaphylos klamathensis</v>
      </c>
      <c r="C917" s="18" t="str">
        <f>VLOOKUP(A917, [1]!Table9[#All], 13, FALSE)</f>
        <v>rocky outcrops, slopes, forests subalpine forests</v>
      </c>
      <c r="D917" s="17" t="str">
        <f>IF(ISNUMBER(SEARCH("1",VLOOKUP(A917, [1]!Table9[#All], 4, FALSE))), "Yes", "No")</f>
        <v>No</v>
      </c>
      <c r="E917" s="16" t="str">
        <f>VLOOKUP(A917, [1]!Table9[#All], 3, FALSE)</f>
        <v>Plant</v>
      </c>
      <c r="F917" s="15" t="str">
        <f>VLOOKUP(A917, [1]!Table9[#All], 26, FALSE)</f>
        <v>Formula</v>
      </c>
      <c r="G917" s="15" t="str">
        <f>IF(D917="No", "--",VLOOKUP(A917, [1]!Table9[#All], 25, FALSE))</f>
        <v>--</v>
      </c>
      <c r="H917" s="14" t="str">
        <f>IF(D917="No", "Not discussed on USFS. ", VLOOKUP(A917, [1]!Table9[#All], 24, FALSE))</f>
        <v xml:space="preserve">Not discussed on USFS. </v>
      </c>
      <c r="I917" s="14" t="str">
        <f>IF(NOT(ISBLANK(#REF!)),  "Pre-activity Survey Required", "")</f>
        <v>Pre-activity Survey Required</v>
      </c>
      <c r="J917" s="13" t="str">
        <f>IF(D917="No", "Not discussed on USFS. ", _xlfn.CONCAT(A917, " (", VLOOKUP(A917, [1]!Table9[#All], 11, FALSE), "; Habitat description: ", C917, ") - Within 1-mi of a CNDDB/SCE/USFS occurrence record (", VLOOKUP(A917, [1]!Table9[#All], 34, FALSE), "). " ))</f>
        <v xml:space="preserve">Not discussed on USFS. </v>
      </c>
      <c r="K917" s="10" t="str">
        <f>IF(D917="No", "-- ", VLOOKUP(A917, [1]!Table9[#All], 35, FALSE))</f>
        <v xml:space="preserve">-- </v>
      </c>
      <c r="L917" s="12" t="str">
        <f>IF(D917="No", "--", VLOOKUP(A917, [1]!Table9[#All], 28, FALSE))</f>
        <v>--</v>
      </c>
      <c r="M917" s="11" t="str">
        <f>IF(D917="No", "Not discussed on USFS. ", _xlfn.CONCAT(A917, " (", VLOOKUP(A917, [1]!Table9[#All], 11, FALSE), "; Habitat description: ", C917, ") - Within 1-mi of a CNDDB/SCE/USFS occurrence record (", VLOOKUP(A917, [1]!Table9[#All], 27, FALSE), "). " ))</f>
        <v xml:space="preserve">Not discussed on USFS. </v>
      </c>
      <c r="N917" s="10" t="str">
        <f>IF(D917="No", "-- ", VLOOKUP(A917, [1]!Table9[#All], 29, FALSE))</f>
        <v xml:space="preserve">-- </v>
      </c>
      <c r="O917" s="10" t="str">
        <f>IF(D917="No", "--", VLOOKUP(A917, [1]!Table9[#All], 30, FALSE))</f>
        <v>--</v>
      </c>
      <c r="P917" s="7" t="str">
        <f>IF(D917="No", "Not discussed on USFS. ", IF(VLOOKUP(A917, [1]!Table9[#All], 31, FALSE)="--", "--",  _xlfn.CONCAT(A917, " (", VLOOKUP(A917, [1]!Table9[#All], 11, FALSE), "; Habitat description: ", C917, ") - Within 1-mi of a CNDDB/SCE/USFS occurrence record (", VLOOKUP(A917, [1]!Table9[#All], 31, FALSE), "). " )))</f>
        <v xml:space="preserve">Not discussed on USFS. </v>
      </c>
      <c r="Q917" s="6" t="str">
        <f>IF(D917="No", "Not discussed on USFS. ", IF(VLOOKUP(A917, [1]!Table9[#All], 31, FALSE)="--", "--",  VLOOKUP(A917, [1]!Table9[#All], 32, FALSE)))</f>
        <v xml:space="preserve">Not discussed on USFS. </v>
      </c>
      <c r="R917" s="6" t="str">
        <f>IF(D917="No", "Not discussed on USFS. ", IF(VLOOKUP(A917, [1]!Table9[#All], 31, FALSE)="--", "--", VLOOKUP(A917, [1]!Table9[#All], 33, FALSE)))</f>
        <v xml:space="preserve">Not discussed on USFS. </v>
      </c>
      <c r="S917" s="9" t="s">
        <v>2</v>
      </c>
      <c r="T917" s="8" t="s">
        <v>2</v>
      </c>
      <c r="U917" s="8" t="s">
        <v>2</v>
      </c>
      <c r="V917" s="7" t="s">
        <v>2</v>
      </c>
      <c r="W917" s="6" t="s">
        <v>2</v>
      </c>
      <c r="X917" s="6" t="s">
        <v>2</v>
      </c>
    </row>
    <row r="918" spans="1:24" ht="156" x14ac:dyDescent="0.2">
      <c r="A918" s="20" t="s">
        <v>1457</v>
      </c>
      <c r="B918" s="20" t="str">
        <f>VLOOKUP(A918, [1]!Table9[#All], 2, FALSE)</f>
        <v>Eriogonum hirtellum</v>
      </c>
      <c r="C918" s="18" t="str">
        <f>VLOOKUP(A918, [1]!Table9[#All], 13, FALSE)</f>
        <v>serpentine</v>
      </c>
      <c r="D918" s="17" t="str">
        <f>IF(ISNUMBER(SEARCH("1",VLOOKUP(A918, [1]!Table9[#All], 4, FALSE))), "Yes", "No")</f>
        <v>Yes</v>
      </c>
      <c r="E918" s="16" t="str">
        <f>VLOOKUP(A918, [1]!Table9[#All], 3, FALSE)</f>
        <v>Plant</v>
      </c>
      <c r="F918" s="15" t="str">
        <f>VLOOKUP(A918, [1]!Table9[#All], 26, FALSE)</f>
        <v>Formula</v>
      </c>
      <c r="G918" s="15" t="str">
        <f>IF(D918="No", "--",VLOOKUP(A918, [1]!Table9[#All], 25, FALSE))</f>
        <v>Work area</v>
      </c>
      <c r="H918" s="14" t="str">
        <f>IF(D918="No", "Not discussed on USFS. ", VLOOKUP(A918, [1]!Table9[#All], 24, FALSE))</f>
        <v>--</v>
      </c>
      <c r="I918" s="14" t="str">
        <f>IF(NOT(ISBLANK(#REF!)),  "Pre-activity Survey Required", "")</f>
        <v>Pre-activity Survey Required</v>
      </c>
      <c r="J918" s="13" t="str">
        <f>IF(D918="No", "Not discussed on USFS. ", _xlfn.CONCAT(A918, " (", VLOOKUP(A918, [1]!Table9[#All], 11, FALSE), "; Habitat description: ", C918, ") - Within 1-mi of a CNDDB/SCE/USFS occurrence record (", VLOOKUP(A918, [1]!Table9[#All], 34, FALSE), "). " ))</f>
        <v xml:space="preserve">Klamath Mountain buckwheat (FSS; CRPR 1B.3, Blooming Period: Jul - Sep; Habitat description: serpentine) - Within 1-mi of a CNDDB/SCE/USFS occurrence record (unsuitable habitat). </v>
      </c>
      <c r="K918" s="10" t="str">
        <f>IF(D918="No", "-- ", VLOOKUP(A918, [1]!Table9[#All], 35, FALSE))</f>
        <v>Standard OMP BMPs.</v>
      </c>
      <c r="L918" s="12" t="str">
        <f>IF(D918="No", "--", VLOOKUP(A918, [1]!Table9[#All], 28, FALSE))</f>
        <v>IIB</v>
      </c>
      <c r="M918" s="11" t="str">
        <f>IF(D918="No", "Not discussed on USFS. ", _xlfn.CONCAT(A918, " (", VLOOKUP(A918, [1]!Table9[#All], 11, FALSE), "; Habitat description: ", C918, ") - Within 1-mi of a CNDDB/SCE/USFS occurrence record (", VLOOKUP(A918, [1]!Table9[#All], 27, FALSE), "). " ))</f>
        <v xml:space="preserve">Klamath Mountain buckwheat (FSS; CRPR 1B.3, Blooming Period: Jul - Sep; Habitat description: serpentine) - Within 1-mi of a CNDDB/SCE/USFS occurrence record (habitat present). </v>
      </c>
      <c r="N918" s="10" t="str">
        <f>IF(D918="No", "-- ", VLOOKUP(A918, [1]!Table9[#All], 29, FALSE))</f>
        <v xml:space="preserve">BE BMP Plant-1(a)(c-d); 
General Measures and Standard OMP BMPs. </v>
      </c>
      <c r="O918" s="10" t="str">
        <f>IF(D918="No", "--", VLOOKUP(A918, [1]!Table9[#All], 30, FALSE))</f>
        <v xml:space="preserve">Pre-Activity Survey (Klamath Mountain buckwheat): A biological survey is required. 
FSS Plant Avoidance (Klamath Mountain buckwheat): If Klamath Mountain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18" s="7" t="str">
        <f>IF(D918="No", "Not discussed on USFS. ", IF(VLOOKUP(A918, [1]!Table9[#All], 31, FALSE)="--", "--",  _xlfn.CONCAT(A918, " (", VLOOKUP(A918, [1]!Table9[#All], 11, FALSE), "; Habitat description: ", C918, ") - Within 1-mi of a CNDDB/SCE/USFS occurrence record (", VLOOKUP(A918, [1]!Table9[#All], 31, FALSE), "). " )))</f>
        <v>--</v>
      </c>
      <c r="Q918" s="6" t="str">
        <f>IF(D918="No", "Not discussed on USFS. ", IF(VLOOKUP(A918, [1]!Table9[#All], 31, FALSE)="--", "--",  VLOOKUP(A918, [1]!Table9[#All], 32, FALSE)))</f>
        <v>--</v>
      </c>
      <c r="R918" s="6" t="str">
        <f>IF(D918="No", "Not discussed on USFS. ", IF(VLOOKUP(A918, [1]!Table9[#All], 31, FALSE)="--", "--", VLOOKUP(A918, [1]!Table9[#All], 33, FALSE)))</f>
        <v>--</v>
      </c>
      <c r="S918" s="9" t="s">
        <v>2</v>
      </c>
      <c r="T918" s="8" t="s">
        <v>2</v>
      </c>
      <c r="U918" s="8" t="s">
        <v>2</v>
      </c>
      <c r="V918" s="7" t="s">
        <v>2</v>
      </c>
      <c r="W918" s="6" t="s">
        <v>2</v>
      </c>
      <c r="X918" s="6" t="s">
        <v>2</v>
      </c>
    </row>
    <row r="919" spans="1:24" ht="156" x14ac:dyDescent="0.2">
      <c r="A919" s="20" t="s">
        <v>1456</v>
      </c>
      <c r="B919" s="20" t="str">
        <f>VLOOKUP(A919, [1]!Table9[#All], 2, FALSE)</f>
        <v>Silene salmonacea</v>
      </c>
      <c r="C919" s="18" t="str">
        <f>VLOOKUP(A919, [1]!Table9[#All], 13, FALSE)</f>
        <v>serpentine in openings or mixed conifer forests serpentine and iron-rich openings</v>
      </c>
      <c r="D919" s="17" t="str">
        <f>IF(ISNUMBER(SEARCH("1",VLOOKUP(A919, [1]!Table9[#All], 4, FALSE))), "Yes", "No")</f>
        <v>Yes</v>
      </c>
      <c r="E919" s="16" t="str">
        <f>VLOOKUP(A919, [1]!Table9[#All], 3, FALSE)</f>
        <v>Plant</v>
      </c>
      <c r="F919" s="15" t="str">
        <f>VLOOKUP(A919, [1]!Table9[#All], 26, FALSE)</f>
        <v>Formula</v>
      </c>
      <c r="G919" s="15" t="str">
        <f>IF(D919="No", "--",VLOOKUP(A919, [1]!Table9[#All], 25, FALSE))</f>
        <v>Work area</v>
      </c>
      <c r="H919" s="14" t="str">
        <f>IF(D919="No", "Not discussed on USFS. ", VLOOKUP(A919, [1]!Table9[#All], 24, FALSE))</f>
        <v>--</v>
      </c>
      <c r="I919" s="14" t="str">
        <f>IF(NOT(ISBLANK(#REF!)),  "Pre-activity Survey Required", "")</f>
        <v>Pre-activity Survey Required</v>
      </c>
      <c r="J919" s="13" t="str">
        <f>IF(D919="No", "Not discussed on USFS. ", _xlfn.CONCAT(A919, " (", VLOOKUP(A919, [1]!Table9[#All], 11, FALSE), "; Habitat description: ", C919, ") - Within 1-mi of a CNDDB/SCE/USFS occurrence record (", VLOOKUP(A919, [1]!Table9[#All], 34, FALSE), "). " ))</f>
        <v xml:space="preserve">Klamath Mountain catchfly (FSS; CRPR 1B.2, Blooming Period: Jun - Jul; Habitat description: serpentine in openings or mixed conifer forests serpentine and iron-rich openings) - Within 1-mi of a CNDDB/SCE/USFS occurrence record (unsuitable habitat). </v>
      </c>
      <c r="K919" s="10" t="str">
        <f>IF(D919="No", "-- ", VLOOKUP(A919, [1]!Table9[#All], 35, FALSE))</f>
        <v>Standard OMP BMPs.</v>
      </c>
      <c r="L919" s="12" t="str">
        <f>IF(D919="No", "--", VLOOKUP(A919, [1]!Table9[#All], 28, FALSE))</f>
        <v>IIB</v>
      </c>
      <c r="M919" s="11" t="str">
        <f>IF(D919="No", "Not discussed on USFS. ", _xlfn.CONCAT(A919, " (", VLOOKUP(A919, [1]!Table9[#All], 11, FALSE), "; Habitat description: ", C919, ") - Within 1-mi of a CNDDB/SCE/USFS occurrence record (", VLOOKUP(A919, [1]!Table9[#All], 27, FALSE), "). " ))</f>
        <v xml:space="preserve">Klamath Mountain catchfly (FSS; CRPR 1B.2, Blooming Period: Jun - Jul; Habitat description: serpentine in openings or mixed conifer forests serpentine and iron-rich openings) - Within 1-mi of a CNDDB/SCE/USFS occurrence record (habitat present). </v>
      </c>
      <c r="N919" s="10" t="str">
        <f>IF(D919="No", "-- ", VLOOKUP(A919, [1]!Table9[#All], 29, FALSE))</f>
        <v xml:space="preserve">BE BMP Plant-1(a)(c-d); 
General Measures and Standard OMP BMPs. </v>
      </c>
      <c r="O919" s="10" t="str">
        <f>IF(D919="No", "--", VLOOKUP(A919, [1]!Table9[#All], 30, FALSE))</f>
        <v xml:space="preserve">Pre-Activity Survey (Klamath Mountain catchfly): A biological survey is required. 
FSS Plant Avoidance (Klamath Mountain catchfly): If Klamath Mountain catchfly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19" s="7" t="str">
        <f>IF(D919="No", "Not discussed on USFS. ", IF(VLOOKUP(A919, [1]!Table9[#All], 31, FALSE)="--", "--",  _xlfn.CONCAT(A919, " (", VLOOKUP(A919, [1]!Table9[#All], 11, FALSE), "; Habitat description: ", C919, ") - Within 1-mi of a CNDDB/SCE/USFS occurrence record (", VLOOKUP(A919, [1]!Table9[#All], 31, FALSE), "). " )))</f>
        <v>--</v>
      </c>
      <c r="Q919" s="6" t="str">
        <f>IF(D919="No", "Not discussed on USFS. ", IF(VLOOKUP(A919, [1]!Table9[#All], 31, FALSE)="--", "--",  VLOOKUP(A919, [1]!Table9[#All], 32, FALSE)))</f>
        <v>--</v>
      </c>
      <c r="R919" s="6" t="str">
        <f>IF(D919="No", "Not discussed on USFS. ", IF(VLOOKUP(A919, [1]!Table9[#All], 31, FALSE)="--", "--", VLOOKUP(A919, [1]!Table9[#All], 33, FALSE)))</f>
        <v>--</v>
      </c>
      <c r="S919" s="9" t="s">
        <v>2</v>
      </c>
      <c r="T919" s="8" t="s">
        <v>2</v>
      </c>
      <c r="U919" s="8" t="s">
        <v>2</v>
      </c>
      <c r="V919" s="7" t="s">
        <v>2</v>
      </c>
      <c r="W919" s="6" t="s">
        <v>2</v>
      </c>
      <c r="X919" s="6" t="s">
        <v>2</v>
      </c>
    </row>
    <row r="920" spans="1:24" ht="90" x14ac:dyDescent="0.2">
      <c r="A920" s="20" t="s">
        <v>1455</v>
      </c>
      <c r="B920" s="20" t="str">
        <f>VLOOKUP(A920, [1]!Table9[#All], 2, FALSE)</f>
        <v>Entosphenus similis</v>
      </c>
      <c r="C920" s="18" t="str">
        <f>VLOOKUP(A920, [1]!Table9[#All], 13, FALSE)</f>
        <v>intermittent or perennial stream, pond, lake or jurisdictional waters feature</v>
      </c>
      <c r="D920" s="17" t="str">
        <f>IF(ISNUMBER(SEARCH("1",VLOOKUP(A920, [1]!Table9[#All], 4, FALSE))), "Yes", "No")</f>
        <v>Yes</v>
      </c>
      <c r="E920" s="16" t="str">
        <f>VLOOKUP(A920, [1]!Table9[#All], 3, FALSE)</f>
        <v>Fish</v>
      </c>
      <c r="F920" s="15" t="str">
        <f>VLOOKUP(A920, [1]!Table9[#All], 26, FALSE)</f>
        <v>Formula</v>
      </c>
      <c r="G920" s="15" t="str">
        <f>IF(D920="No", "--",VLOOKUP(A920, [1]!Table9[#All], 25, FALSE))</f>
        <v>25-ft</v>
      </c>
      <c r="H920" s="14" t="str">
        <f>IF(D920="No", "Not discussed on USFS. ", VLOOKUP(A920, [1]!Table9[#All], 24, FALSE))</f>
        <v>Only apply RPMs for the past 30 years (except SBNF), site age of record is older with suitable habitat within 25-ft. </v>
      </c>
      <c r="I920" s="14" t="str">
        <f>IF(NOT(ISBLANK(#REF!)),  "Pre-activity Survey Required", "")</f>
        <v>Pre-activity Survey Required</v>
      </c>
      <c r="J920" s="13" t="str">
        <f>IF(D920="No", "Not discussed on USFS. ", _xlfn.CONCAT(A920, " (", VLOOKUP(A920, [1]!Table9[#All], 11, FALSE), "; Habitat description: ", C920, ") - Within 1-mi of a CNDDB/SCE/USFS occurrence record (", VLOOKUP(A920, [1]!Table9[#All], 34, FALSE), "). " ))</f>
        <v xml:space="preserve">Klamath River lamprey (CDFW SSC; FSS; Habitat description: intermittent or perennial stream, pond, lake or jurisdictional waters feature) - Within 1-mi of a CNDDB/SCE/USFS occurrence record (unsuitable habitat). </v>
      </c>
      <c r="K920" s="10" t="str">
        <f>IF(D920="No", "-- ", VLOOKUP(A920, [1]!Table9[#All], 35, FALSE))</f>
        <v>Standard OMP BMPs.</v>
      </c>
      <c r="L920" s="12" t="str">
        <f>IF(D920="No", "--", VLOOKUP(A920, [1]!Table9[#All], 28, FALSE))</f>
        <v>IIB</v>
      </c>
      <c r="M920" s="11" t="str">
        <f>IF(D920="No", "Not discussed on USFS. ", _xlfn.CONCAT(A920, " (", VLOOKUP(A920, [1]!Table9[#All], 11, FALSE), "; Habitat description: ", C920, ") - Within 1-mi of a CNDDB/SCE/USFS occurrence record (", VLOOKUP(A920, [1]!Table9[#All], 27, FALSE), "). " ))</f>
        <v xml:space="preserve">Klamath River lamprey (CDFW SSC; FSS; Habitat description: intermittent or perennial stream, pond, lake or jurisdictional waters feature) - Within 1-mi of a CNDDB/SCE/USFS occurrence record (within 25 feet of aquatic habitat). </v>
      </c>
      <c r="N920" s="10" t="str">
        <f>IF(D920="No", "-- ", VLOOKUP(A920, [1]!Table9[#All], 29, FALSE))</f>
        <v xml:space="preserve">General Measures and Standard OMP BMPs. </v>
      </c>
      <c r="O920" s="10" t="str">
        <f>IF(D920="No", "--", VLOOKUP(A920, [1]!Table9[#All], 30, FALSE))</f>
        <v xml:space="preserve">General Measures and Standard OMP BMPs. </v>
      </c>
      <c r="P920" s="7" t="str">
        <f>IF(D920="No", "Not discussed on USFS. ", IF(VLOOKUP(A920, [1]!Table9[#All], 31, FALSE)="--", "--",  _xlfn.CONCAT(A920, " (", VLOOKUP(A920, [1]!Table9[#All], 11, FALSE), "; Habitat description: ", C920, ") - Within 1-mi of a CNDDB/SCE/USFS occurrence record (", VLOOKUP(A920, [1]!Table9[#All], 31, FALSE), "). " )))</f>
        <v xml:space="preserve">Klamath River lamprey (CDFW SSC; FSS; Habitat description: intermittent or perennial stream, pond, lake or jurisdictional waters feature) - Within 1-mi of a CNDDB/SCE/USFS occurrence record (not within 25 feet of aquatic habitat). </v>
      </c>
      <c r="Q920" s="6" t="str">
        <f>IF(D920="No", "Not discussed on USFS. ", IF(VLOOKUP(A920, [1]!Table9[#All], 31, FALSE)="--", "--",  VLOOKUP(A920, [1]!Table9[#All], 32, FALSE)))</f>
        <v xml:space="preserve">Standard OMP BMPs. </v>
      </c>
      <c r="R920" s="6" t="str">
        <f>IF(D920="No", "Not discussed on USFS. ", IF(VLOOKUP(A920, [1]!Table9[#All], 31, FALSE)="--", "--", VLOOKUP(A920, [1]!Table9[#All], 33, FALSE)))</f>
        <v xml:space="preserve">Implement Standard Environmental Requirements. </v>
      </c>
      <c r="S920" s="9" t="s">
        <v>2</v>
      </c>
      <c r="T920" s="8" t="s">
        <v>2</v>
      </c>
      <c r="U920" s="8" t="s">
        <v>2</v>
      </c>
      <c r="V920" s="7" t="s">
        <v>2</v>
      </c>
      <c r="W920" s="6" t="s">
        <v>2</v>
      </c>
      <c r="X920" s="6" t="s">
        <v>2</v>
      </c>
    </row>
    <row r="921" spans="1:24" ht="48" x14ac:dyDescent="0.2">
      <c r="A921" s="20" t="s">
        <v>1454</v>
      </c>
      <c r="B921" s="20" t="str">
        <f>VLOOKUP(A921, [1]!Table9[#All], 2, FALSE)</f>
        <v>Carex klamathensis</v>
      </c>
      <c r="C921" s="18" t="str">
        <f>VLOOKUP(A921, [1]!Table9[#All], 13, FALSE)</f>
        <v>serpentine moist and wet serpentine soil</v>
      </c>
      <c r="D921" s="17" t="str">
        <f>IF(ISNUMBER(SEARCH("1",VLOOKUP(A921, [1]!Table9[#All], 4, FALSE))), "Yes", "No")</f>
        <v>No</v>
      </c>
      <c r="E921" s="16" t="str">
        <f>VLOOKUP(A921, [1]!Table9[#All], 3, FALSE)</f>
        <v>Plant</v>
      </c>
      <c r="F921" s="15" t="str">
        <f>VLOOKUP(A921, [1]!Table9[#All], 26, FALSE)</f>
        <v>Formula</v>
      </c>
      <c r="G921" s="15" t="str">
        <f>IF(D921="No", "--",VLOOKUP(A921, [1]!Table9[#All], 25, FALSE))</f>
        <v>--</v>
      </c>
      <c r="H921" s="14" t="str">
        <f>IF(D921="No", "Not discussed on USFS. ", VLOOKUP(A921, [1]!Table9[#All], 24, FALSE))</f>
        <v xml:space="preserve">Not discussed on USFS. </v>
      </c>
      <c r="I921" s="14" t="str">
        <f>IF(NOT(ISBLANK(#REF!)),  "Pre-activity Survey Required", "")</f>
        <v>Pre-activity Survey Required</v>
      </c>
      <c r="J921" s="13" t="str">
        <f>IF(D921="No", "Not discussed on USFS. ", _xlfn.CONCAT(A921, " (", VLOOKUP(A921, [1]!Table9[#All], 11, FALSE), "; Habitat description: ", C921, ") - Within 1-mi of a CNDDB/SCE/USFS occurrence record (", VLOOKUP(A921, [1]!Table9[#All], 34, FALSE), "). " ))</f>
        <v xml:space="preserve">Not discussed on USFS. </v>
      </c>
      <c r="K921" s="10" t="str">
        <f>IF(D921="No", "-- ", VLOOKUP(A921, [1]!Table9[#All], 35, FALSE))</f>
        <v xml:space="preserve">-- </v>
      </c>
      <c r="L921" s="12" t="str">
        <f>IF(D921="No", "--", VLOOKUP(A921, [1]!Table9[#All], 28, FALSE))</f>
        <v>--</v>
      </c>
      <c r="M921" s="11" t="str">
        <f>IF(D921="No", "Not discussed on USFS. ", _xlfn.CONCAT(A921, " (", VLOOKUP(A921, [1]!Table9[#All], 11, FALSE), "; Habitat description: ", C921, ") - Within 1-mi of a CNDDB/SCE/USFS occurrence record (", VLOOKUP(A921, [1]!Table9[#All], 27, FALSE), "). " ))</f>
        <v xml:space="preserve">Not discussed on USFS. </v>
      </c>
      <c r="N921" s="10" t="str">
        <f>IF(D921="No", "-- ", VLOOKUP(A921, [1]!Table9[#All], 29, FALSE))</f>
        <v xml:space="preserve">-- </v>
      </c>
      <c r="O921" s="10" t="str">
        <f>IF(D921="No", "--", VLOOKUP(A921, [1]!Table9[#All], 30, FALSE))</f>
        <v>--</v>
      </c>
      <c r="P921" s="7" t="str">
        <f>IF(D921="No", "Not discussed on USFS. ", IF(VLOOKUP(A921, [1]!Table9[#All], 31, FALSE)="--", "--",  _xlfn.CONCAT(A921, " (", VLOOKUP(A921, [1]!Table9[#All], 11, FALSE), "; Habitat description: ", C921, ") - Within 1-mi of a CNDDB/SCE/USFS occurrence record (", VLOOKUP(A921, [1]!Table9[#All], 31, FALSE), "). " )))</f>
        <v xml:space="preserve">Not discussed on USFS. </v>
      </c>
      <c r="Q921" s="6" t="str">
        <f>IF(D921="No", "Not discussed on USFS. ", IF(VLOOKUP(A921, [1]!Table9[#All], 31, FALSE)="--", "--",  VLOOKUP(A921, [1]!Table9[#All], 32, FALSE)))</f>
        <v xml:space="preserve">Not discussed on USFS. </v>
      </c>
      <c r="R921" s="6" t="str">
        <f>IF(D921="No", "Not discussed on USFS. ", IF(VLOOKUP(A921, [1]!Table9[#All], 31, FALSE)="--", "--", VLOOKUP(A921, [1]!Table9[#All], 33, FALSE)))</f>
        <v xml:space="preserve">Not discussed on USFS. </v>
      </c>
      <c r="S921" s="9" t="s">
        <v>2</v>
      </c>
      <c r="T921" s="8" t="s">
        <v>2</v>
      </c>
      <c r="U921" s="8" t="s">
        <v>2</v>
      </c>
      <c r="V921" s="7" t="s">
        <v>2</v>
      </c>
      <c r="W921" s="6" t="s">
        <v>2</v>
      </c>
      <c r="X921" s="6" t="s">
        <v>2</v>
      </c>
    </row>
    <row r="922" spans="1:24" ht="60" x14ac:dyDescent="0.2">
      <c r="A922" s="20" t="s">
        <v>1453</v>
      </c>
      <c r="B922" s="20" t="str">
        <f>VLOOKUP(A922, [1]!Table9[#All], 2, FALSE)</f>
        <v>Lanx patelloides</v>
      </c>
      <c r="C922" s="18" t="str">
        <f>VLOOKUP(A922, [1]!Table9[#All], 13, FALSE)</f>
        <v>near freshwater</v>
      </c>
      <c r="D922" s="17" t="str">
        <f>IF(ISNUMBER(SEARCH("1",VLOOKUP(A922, [1]!Table9[#All], 4, FALSE))), "Yes", "No")</f>
        <v>Yes</v>
      </c>
      <c r="E922" s="16" t="str">
        <f>VLOOKUP(A922, [1]!Table9[#All], 3, FALSE)</f>
        <v>Invertebrate</v>
      </c>
      <c r="F922" s="15" t="str">
        <f>VLOOKUP(A922, [1]!Table9[#All], 26, FALSE)</f>
        <v>Formula</v>
      </c>
      <c r="G922" s="15" t="str">
        <f>IF(D922="No", "--",VLOOKUP(A922, [1]!Table9[#All], 25, FALSE))</f>
        <v>Work area</v>
      </c>
      <c r="H922" s="14" t="str">
        <f>IF(D922="No", "Not discussed on USFS. ", VLOOKUP(A922, [1]!Table9[#All], 24, FALSE))</f>
        <v>--</v>
      </c>
      <c r="I922" s="14" t="str">
        <f>IF(NOT(ISBLANK(#REF!)),  "Pre-activity Survey Required", "")</f>
        <v>Pre-activity Survey Required</v>
      </c>
      <c r="J922" s="13" t="str">
        <f>IF(D922="No", "Not discussed on USFS. ", _xlfn.CONCAT(A922, " (", VLOOKUP(A922, [1]!Table9[#All], 11, FALSE), "; Habitat description: ", C922, ") - Within 1-mi of a CNDDB/SCE/USFS occurrence record (", VLOOKUP(A922, [1]!Table9[#All], 34, FALSE), "). " ))</f>
        <v xml:space="preserve">kneecap lanx (FSS; Habitat description: near freshwater) - Within 1-mi of a CNDDB/SCE/USFS occurrence record (unsuitable habitat). </v>
      </c>
      <c r="K922" s="10" t="str">
        <f>IF(D922="No", "-- ", VLOOKUP(A922, [1]!Table9[#All], 35, FALSE))</f>
        <v>Standard OMP BMPs.</v>
      </c>
      <c r="L922" s="12" t="str">
        <f>IF(D922="No", "--", VLOOKUP(A922, [1]!Table9[#All], 28, FALSE))</f>
        <v>IIB</v>
      </c>
      <c r="M922" s="11" t="str">
        <f>IF(D922="No", "Not discussed on USFS. ", _xlfn.CONCAT(A922, " (", VLOOKUP(A922, [1]!Table9[#All], 11, FALSE), "; Habitat description: ", C922, ") - Within 1-mi of a CNDDB/SCE/USFS occurrence record (", VLOOKUP(A922, [1]!Table9[#All], 27, FALSE), "). " ))</f>
        <v xml:space="preserve">kneecap lanx (FSS; Habitat description: near freshwater) - Within 1-mi of a CNDDB/SCE/USFS occurrence record (habitat present). </v>
      </c>
      <c r="N922" s="10" t="str">
        <f>IF(D922="No", "-- ", VLOOKUP(A922, [1]!Table9[#All], 29, FALSE))</f>
        <v xml:space="preserve">General Measures and Standard OMP BMPs. </v>
      </c>
      <c r="O922" s="10" t="str">
        <f>IF(D922="No", "--", VLOOKUP(A922, [1]!Table9[#All], 30, FALSE))</f>
        <v xml:space="preserve">General Measures and Standard OMP BMPs. </v>
      </c>
      <c r="P922" s="7" t="str">
        <f>IF(D922="No", "Not discussed on USFS. ", IF(VLOOKUP(A922, [1]!Table9[#All], 31, FALSE)="--", "--",  _xlfn.CONCAT(A922, " (", VLOOKUP(A922, [1]!Table9[#All], 11, FALSE), "; Habitat description: ", C922, ") - Within 1-mi of a CNDDB/SCE/USFS occurrence record (", VLOOKUP(A922, [1]!Table9[#All], 31, FALSE), "). " )))</f>
        <v>--</v>
      </c>
      <c r="Q922" s="6" t="str">
        <f>IF(D922="No", "Not discussed on USFS. ", IF(VLOOKUP(A922, [1]!Table9[#All], 31, FALSE)="--", "--",  VLOOKUP(A922, [1]!Table9[#All], 32, FALSE)))</f>
        <v>--</v>
      </c>
      <c r="R922" s="6" t="str">
        <f>IF(D922="No", "Not discussed on USFS. ", IF(VLOOKUP(A922, [1]!Table9[#All], 31, FALSE)="--", "--", VLOOKUP(A922, [1]!Table9[#All], 33, FALSE)))</f>
        <v>--</v>
      </c>
      <c r="S922" s="9" t="s">
        <v>2</v>
      </c>
      <c r="T922" s="8" t="s">
        <v>2</v>
      </c>
      <c r="U922" s="8" t="s">
        <v>2</v>
      </c>
      <c r="V922" s="7" t="s">
        <v>2</v>
      </c>
      <c r="W922" s="6" t="s">
        <v>2</v>
      </c>
      <c r="X922" s="6" t="s">
        <v>2</v>
      </c>
    </row>
    <row r="923" spans="1:24" ht="180" x14ac:dyDescent="0.2">
      <c r="A923" s="20" t="s">
        <v>1452</v>
      </c>
      <c r="B923" s="20" t="str">
        <f>VLOOKUP(A923, [1]!Table9[#All], 2, FALSE)</f>
        <v>Noccaea fendleri ssp. californica</v>
      </c>
      <c r="C923" s="18" t="str">
        <f>VLOOKUP(A923, [1]!Table9[#All], 13, FALSE)</f>
        <v>serpentine outcrops</v>
      </c>
      <c r="D923" s="17" t="str">
        <f>IF(ISNUMBER(SEARCH("1",VLOOKUP(A923, [1]!Table9[#All], 4, FALSE))), "Yes", "No")</f>
        <v>Yes</v>
      </c>
      <c r="E923" s="16" t="str">
        <f>VLOOKUP(A923, [1]!Table9[#All], 3, FALSE)</f>
        <v>Plant</v>
      </c>
      <c r="F923" s="15" t="str">
        <f>VLOOKUP(A923, [1]!Table9[#All], 26, FALSE)</f>
        <v>Formula</v>
      </c>
      <c r="G923" s="15" t="str">
        <f>IF(D923="No", "--",VLOOKUP(A923, [1]!Table9[#All], 25, FALSE))</f>
        <v>Work area</v>
      </c>
      <c r="H923" s="14" t="str">
        <f>IF(D923="No", "Not discussed on USFS. ", VLOOKUP(A923, [1]!Table9[#All], 24, FALSE))</f>
        <v>--</v>
      </c>
      <c r="I923" s="14" t="str">
        <f>IF(NOT(ISBLANK(#REF!)),  "Pre-activity Survey Required", "")</f>
        <v>Pre-activity Survey Required</v>
      </c>
      <c r="J923" s="13" t="str">
        <f>IF(D923="No", "Not discussed on USFS. ", _xlfn.CONCAT(A923, " (", VLOOKUP(A923, [1]!Table9[#All], 11, FALSE), "; Habitat description: ", C923, ") - Within 1-mi of a CNDDB/SCE/USFS occurrence record (", VLOOKUP(A923, [1]!Table9[#All], 34, FALSE), "). " ))</f>
        <v xml:space="preserve">Kneeland Prairie pennycress (FE; CRPR 1B.1, Blooming Period: May - Jun; Habitat description: serpentine outcrops) - Within 1-mi of a CNDDB/SCE/USFS occurrence record (unsuitable habitat). </v>
      </c>
      <c r="K923" s="10" t="str">
        <f>IF(D923="No", "-- ", VLOOKUP(A923, [1]!Table9[#All], 35, FALSE))</f>
        <v xml:space="preserve">RPM Plant 1; 
Standard OMP BMPs. </v>
      </c>
      <c r="L923" s="12" t="str">
        <f>IF(D923="No", "--", VLOOKUP(A923, [1]!Table9[#All], 28, FALSE))</f>
        <v>IIB</v>
      </c>
      <c r="M923" s="11" t="str">
        <f>IF(D923="No", "Not discussed on USFS. ", _xlfn.CONCAT(A923, " (", VLOOKUP(A923, [1]!Table9[#All], 11, FALSE), "; Habitat description: ", C923, ") - Within 1-mi of a CNDDB/SCE/USFS occurrence record (", VLOOKUP(A923, [1]!Table9[#All], 27, FALSE), "). " ))</f>
        <v xml:space="preserve">Kneeland Prairie pennycress (FE; CRPR 1B.1, Blooming Period: May - Jun; Habitat description: serpentine outcrops) - Within 1-mi of a CNDDB/SCE/USFS occurrence record (habitat present). </v>
      </c>
      <c r="N923" s="10" t="str">
        <f>IF(D923="No", "-- ", VLOOKUP(A923, [1]!Table9[#All], 29, FALSE))</f>
        <v xml:space="preserve">RPM Plant-1-4; 
General Measures and Standard OMP BMPs. </v>
      </c>
      <c r="O923" s="10" t="str">
        <f>IF(D923="No", "--", VLOOKUP(A923, [1]!Table9[#All], 30, FALSE))</f>
        <v xml:space="preserve">Rare Plant Survey and Avoidance (Kneeland Prairie pennycress): A qualified botanist will conduct a rare plant survey for Kneeland Prairie pennycress within blooming season, verified by a reference population. All federally-listed plants within 100 feet of the work area will be flagged for avoidance. Coordination with Environmental Services Department will be required if full avoidance cannot be achieved. 
Schedule Limitation (Kneeland Prairie pennycress): Schedule all work in the year rare plant surveys are conducted. Work can occur only after rare plant surveys occur. If work gets delayed for a subsequent year, contact Environmental Services Department. 
General Measures and Standard OMP BMPs. </v>
      </c>
      <c r="P923" s="7" t="str">
        <f>IF(D923="No", "Not discussed on USFS. ", IF(VLOOKUP(A923, [1]!Table9[#All], 31, FALSE)="--", "--",  _xlfn.CONCAT(A923, " (", VLOOKUP(A923, [1]!Table9[#All], 11, FALSE), "; Habitat description: ", C923, ") - Within 1-mi of a CNDDB/SCE/USFS occurrence record (", VLOOKUP(A923, [1]!Table9[#All], 31, FALSE), "). " )))</f>
        <v>--</v>
      </c>
      <c r="Q923" s="6" t="str">
        <f>IF(D923="No", "Not discussed on USFS. ", IF(VLOOKUP(A923, [1]!Table9[#All], 31, FALSE)="--", "--",  VLOOKUP(A923, [1]!Table9[#All], 32, FALSE)))</f>
        <v>--</v>
      </c>
      <c r="R923" s="6" t="str">
        <f>IF(D923="No", "Not discussed on USFS. ", IF(VLOOKUP(A923, [1]!Table9[#All], 31, FALSE)="--", "--", VLOOKUP(A923, [1]!Table9[#All], 33, FALSE)))</f>
        <v>--</v>
      </c>
      <c r="S923" s="9" t="s">
        <v>2</v>
      </c>
      <c r="T923" s="8" t="s">
        <v>2</v>
      </c>
      <c r="U923" s="8" t="s">
        <v>2</v>
      </c>
      <c r="V923" s="7" t="s">
        <v>2</v>
      </c>
      <c r="W923" s="6" t="s">
        <v>2</v>
      </c>
      <c r="X923" s="6" t="s">
        <v>2</v>
      </c>
    </row>
    <row r="924" spans="1:24" ht="48" x14ac:dyDescent="0.2">
      <c r="A924" s="20" t="s">
        <v>1451</v>
      </c>
      <c r="B924" s="20" t="str">
        <f>VLOOKUP(A924, [1]!Table9[#All], 2, FALSE)</f>
        <v>Juncus nodosus</v>
      </c>
      <c r="C924" s="18" t="str">
        <f>VLOOKUP(A924, [1]!Table9[#All], 13, FALSE)</f>
        <v>streambanks, meadows, lake shores</v>
      </c>
      <c r="D924" s="17" t="str">
        <f>IF(ISNUMBER(SEARCH("1",VLOOKUP(A924, [1]!Table9[#All], 4, FALSE))), "Yes", "No")</f>
        <v>No</v>
      </c>
      <c r="E924" s="16" t="str">
        <f>VLOOKUP(A924, [1]!Table9[#All], 3, FALSE)</f>
        <v>Plant</v>
      </c>
      <c r="F924" s="15" t="str">
        <f>VLOOKUP(A924, [1]!Table9[#All], 26, FALSE)</f>
        <v>Formula</v>
      </c>
      <c r="G924" s="15" t="str">
        <f>IF(D924="No", "--",VLOOKUP(A924, [1]!Table9[#All], 25, FALSE))</f>
        <v>--</v>
      </c>
      <c r="H924" s="14" t="str">
        <f>IF(D924="No", "Not discussed on USFS. ", VLOOKUP(A924, [1]!Table9[#All], 24, FALSE))</f>
        <v xml:space="preserve">Not discussed on USFS. </v>
      </c>
      <c r="I924" s="14" t="str">
        <f>IF(NOT(ISBLANK(#REF!)),  "Pre-activity Survey Required", "")</f>
        <v>Pre-activity Survey Required</v>
      </c>
      <c r="J924" s="13" t="str">
        <f>IF(D924="No", "Not discussed on USFS. ", _xlfn.CONCAT(A924, " (", VLOOKUP(A924, [1]!Table9[#All], 11, FALSE), "; Habitat description: ", C924, ") - Within 1-mi of a CNDDB/SCE/USFS occurrence record (", VLOOKUP(A924, [1]!Table9[#All], 34, FALSE), "). " ))</f>
        <v xml:space="preserve">Not discussed on USFS. </v>
      </c>
      <c r="K924" s="10" t="str">
        <f>IF(D924="No", "-- ", VLOOKUP(A924, [1]!Table9[#All], 35, FALSE))</f>
        <v xml:space="preserve">-- </v>
      </c>
      <c r="L924" s="12" t="str">
        <f>IF(D924="No", "--", VLOOKUP(A924, [1]!Table9[#All], 28, FALSE))</f>
        <v>--</v>
      </c>
      <c r="M924" s="11" t="str">
        <f>IF(D924="No", "Not discussed on USFS. ", _xlfn.CONCAT(A924, " (", VLOOKUP(A924, [1]!Table9[#All], 11, FALSE), "; Habitat description: ", C924, ") - Within 1-mi of a CNDDB/SCE/USFS occurrence record (", VLOOKUP(A924, [1]!Table9[#All], 27, FALSE), "). " ))</f>
        <v xml:space="preserve">Not discussed on USFS. </v>
      </c>
      <c r="N924" s="10" t="str">
        <f>IF(D924="No", "-- ", VLOOKUP(A924, [1]!Table9[#All], 29, FALSE))</f>
        <v xml:space="preserve">-- </v>
      </c>
      <c r="O924" s="10" t="str">
        <f>IF(D924="No", "--", VLOOKUP(A924, [1]!Table9[#All], 30, FALSE))</f>
        <v>--</v>
      </c>
      <c r="P924" s="7" t="str">
        <f>IF(D924="No", "Not discussed on USFS. ", IF(VLOOKUP(A924, [1]!Table9[#All], 31, FALSE)="--", "--",  _xlfn.CONCAT(A924, " (", VLOOKUP(A924, [1]!Table9[#All], 11, FALSE), "; Habitat description: ", C924, ") - Within 1-mi of a CNDDB/SCE/USFS occurrence record (", VLOOKUP(A924, [1]!Table9[#All], 31, FALSE), "). " )))</f>
        <v xml:space="preserve">Not discussed on USFS. </v>
      </c>
      <c r="Q924" s="6" t="str">
        <f>IF(D924="No", "Not discussed on USFS. ", IF(VLOOKUP(A924, [1]!Table9[#All], 31, FALSE)="--", "--",  VLOOKUP(A924, [1]!Table9[#All], 32, FALSE)))</f>
        <v xml:space="preserve">Not discussed on USFS. </v>
      </c>
      <c r="R924" s="6" t="str">
        <f>IF(D924="No", "Not discussed on USFS. ", IF(VLOOKUP(A924, [1]!Table9[#All], 31, FALSE)="--", "--", VLOOKUP(A924, [1]!Table9[#All], 33, FALSE)))</f>
        <v xml:space="preserve">Not discussed on USFS. </v>
      </c>
      <c r="S924" s="9" t="s">
        <v>2</v>
      </c>
      <c r="T924" s="8" t="s">
        <v>2</v>
      </c>
      <c r="U924" s="8" t="s">
        <v>2</v>
      </c>
      <c r="V924" s="7" t="s">
        <v>2</v>
      </c>
      <c r="W924" s="6" t="s">
        <v>2</v>
      </c>
      <c r="X924" s="6" t="s">
        <v>2</v>
      </c>
    </row>
    <row r="925" spans="1:24" ht="48" x14ac:dyDescent="0.2">
      <c r="A925" s="20" t="s">
        <v>1450</v>
      </c>
      <c r="B925" s="20" t="str">
        <f>VLOOKUP(A925, [1]!Table9[#All], 2, FALSE)</f>
        <v>Entosthodon kochii</v>
      </c>
      <c r="C925" s="18" t="str">
        <f>VLOOKUP(A925, [1]!Table9[#All], 13, FALSE)</f>
        <v>river banks on exposed soil</v>
      </c>
      <c r="D925" s="17" t="str">
        <f>IF(ISNUMBER(SEARCH("1",VLOOKUP(A925, [1]!Table9[#All], 4, FALSE))), "Yes", "No")</f>
        <v>No</v>
      </c>
      <c r="E925" s="16" t="str">
        <f>VLOOKUP(A925, [1]!Table9[#All], 3, FALSE)</f>
        <v>Plant</v>
      </c>
      <c r="F925" s="15" t="str">
        <f>VLOOKUP(A925, [1]!Table9[#All], 26, FALSE)</f>
        <v>Formula</v>
      </c>
      <c r="G925" s="15" t="str">
        <f>IF(D925="No", "--",VLOOKUP(A925, [1]!Table9[#All], 25, FALSE))</f>
        <v>--</v>
      </c>
      <c r="H925" s="14" t="str">
        <f>IF(D925="No", "Not discussed on USFS. ", VLOOKUP(A925, [1]!Table9[#All], 24, FALSE))</f>
        <v xml:space="preserve">Not discussed on USFS. </v>
      </c>
      <c r="I925" s="14" t="str">
        <f>IF(NOT(ISBLANK(#REF!)),  "Pre-activity Survey Required", "")</f>
        <v>Pre-activity Survey Required</v>
      </c>
      <c r="J925" s="13" t="str">
        <f>IF(D925="No", "Not discussed on USFS. ", _xlfn.CONCAT(A925, " (", VLOOKUP(A925, [1]!Table9[#All], 11, FALSE), "; Habitat description: ", C925, ") - Within 1-mi of a CNDDB/SCE/USFS occurrence record (", VLOOKUP(A925, [1]!Table9[#All], 34, FALSE), "). " ))</f>
        <v xml:space="preserve">Not discussed on USFS. </v>
      </c>
      <c r="K925" s="10" t="str">
        <f>IF(D925="No", "-- ", VLOOKUP(A925, [1]!Table9[#All], 35, FALSE))</f>
        <v xml:space="preserve">-- </v>
      </c>
      <c r="L925" s="12" t="str">
        <f>IF(D925="No", "--", VLOOKUP(A925, [1]!Table9[#All], 28, FALSE))</f>
        <v>--</v>
      </c>
      <c r="M925" s="11" t="str">
        <f>IF(D925="No", "Not discussed on USFS. ", _xlfn.CONCAT(A925, " (", VLOOKUP(A925, [1]!Table9[#All], 11, FALSE), "; Habitat description: ", C925, ") - Within 1-mi of a CNDDB/SCE/USFS occurrence record (", VLOOKUP(A925, [1]!Table9[#All], 27, FALSE), "). " ))</f>
        <v xml:space="preserve">Not discussed on USFS. </v>
      </c>
      <c r="N925" s="10" t="str">
        <f>IF(D925="No", "-- ", VLOOKUP(A925, [1]!Table9[#All], 29, FALSE))</f>
        <v xml:space="preserve">-- </v>
      </c>
      <c r="O925" s="10" t="str">
        <f>IF(D925="No", "--", VLOOKUP(A925, [1]!Table9[#All], 30, FALSE))</f>
        <v>--</v>
      </c>
      <c r="P925" s="7" t="str">
        <f>IF(D925="No", "Not discussed on USFS. ", IF(VLOOKUP(A925, [1]!Table9[#All], 31, FALSE)="--", "--",  _xlfn.CONCAT(A925, " (", VLOOKUP(A925, [1]!Table9[#All], 11, FALSE), "; Habitat description: ", C925, ") - Within 1-mi of a CNDDB/SCE/USFS occurrence record (", VLOOKUP(A925, [1]!Table9[#All], 31, FALSE), "). " )))</f>
        <v xml:space="preserve">Not discussed on USFS. </v>
      </c>
      <c r="Q925" s="6" t="str">
        <f>IF(D925="No", "Not discussed on USFS. ", IF(VLOOKUP(A925, [1]!Table9[#All], 31, FALSE)="--", "--",  VLOOKUP(A925, [1]!Table9[#All], 32, FALSE)))</f>
        <v xml:space="preserve">Not discussed on USFS. </v>
      </c>
      <c r="R925" s="6" t="str">
        <f>IF(D925="No", "Not discussed on USFS. ", IF(VLOOKUP(A925, [1]!Table9[#All], 31, FALSE)="--", "--", VLOOKUP(A925, [1]!Table9[#All], 33, FALSE)))</f>
        <v xml:space="preserve">Not discussed on USFS. </v>
      </c>
      <c r="S925" s="9" t="s">
        <v>2</v>
      </c>
      <c r="T925" s="8" t="s">
        <v>2</v>
      </c>
      <c r="U925" s="8" t="s">
        <v>2</v>
      </c>
      <c r="V925" s="7" t="s">
        <v>2</v>
      </c>
      <c r="W925" s="6" t="s">
        <v>2</v>
      </c>
      <c r="X925" s="6" t="s">
        <v>2</v>
      </c>
    </row>
    <row r="926" spans="1:24" ht="156" x14ac:dyDescent="0.2">
      <c r="A926" s="20" t="s">
        <v>1449</v>
      </c>
      <c r="B926" s="20" t="str">
        <f>VLOOKUP(A926, [1]!Table9[#All], 2, FALSE)</f>
        <v>Boechera koehleri</v>
      </c>
      <c r="C926" s="18" t="str">
        <f>VLOOKUP(A926, [1]!Table9[#All], 13, FALSE)</f>
        <v>rock outcrops</v>
      </c>
      <c r="D926" s="17" t="str">
        <f>IF(ISNUMBER(SEARCH("1",VLOOKUP(A926, [1]!Table9[#All], 4, FALSE))), "Yes", "No")</f>
        <v>Yes</v>
      </c>
      <c r="E926" s="16" t="str">
        <f>VLOOKUP(A926, [1]!Table9[#All], 3, FALSE)</f>
        <v>Plant</v>
      </c>
      <c r="F926" s="15" t="str">
        <f>VLOOKUP(A926, [1]!Table9[#All], 26, FALSE)</f>
        <v>Formula</v>
      </c>
      <c r="G926" s="15" t="str">
        <f>IF(D926="No", "--",VLOOKUP(A926, [1]!Table9[#All], 25, FALSE))</f>
        <v>Work area</v>
      </c>
      <c r="H926" s="14" t="str">
        <f>IF(D926="No", "Not discussed on USFS. ", VLOOKUP(A926, [1]!Table9[#All], 24, FALSE))</f>
        <v>--</v>
      </c>
      <c r="I926" s="14" t="str">
        <f>IF(NOT(ISBLANK(#REF!)),  "Pre-activity Survey Required", "")</f>
        <v>Pre-activity Survey Required</v>
      </c>
      <c r="J926" s="13" t="str">
        <f>IF(D926="No", "Not discussed on USFS. ", _xlfn.CONCAT(A926, " (", VLOOKUP(A926, [1]!Table9[#All], 11, FALSE), "; Habitat description: ", C926, ") - Within 1-mi of a CNDDB/SCE/USFS occurrence record (", VLOOKUP(A926, [1]!Table9[#All], 34, FALSE), "). " ))</f>
        <v xml:space="preserve">Koehler's stipitate rockcress (FSS; CRPR 1B.3, Blooming Period: Apr - May; Habitat description: rock outcrops) - Within 1-mi of a CNDDB/SCE/USFS occurrence record (unsuitable habitat). </v>
      </c>
      <c r="K926" s="10" t="str">
        <f>IF(D926="No", "-- ", VLOOKUP(A926, [1]!Table9[#All], 35, FALSE))</f>
        <v>Standard OMP BMPs.</v>
      </c>
      <c r="L926" s="12" t="str">
        <f>IF(D926="No", "--", VLOOKUP(A926, [1]!Table9[#All], 28, FALSE))</f>
        <v>IIB</v>
      </c>
      <c r="M926" s="11" t="str">
        <f>IF(D926="No", "Not discussed on USFS. ", _xlfn.CONCAT(A926, " (", VLOOKUP(A926, [1]!Table9[#All], 11, FALSE), "; Habitat description: ", C926, ") - Within 1-mi of a CNDDB/SCE/USFS occurrence record (", VLOOKUP(A926, [1]!Table9[#All], 27, FALSE), "). " ))</f>
        <v xml:space="preserve">Koehler's stipitate rockcress (FSS; CRPR 1B.3, Blooming Period: Apr - May; Habitat description: rock outcrops) - Within 1-mi of a CNDDB/SCE/USFS occurrence record (habitat present). </v>
      </c>
      <c r="N926" s="10" t="str">
        <f>IF(D926="No", "-- ", VLOOKUP(A926, [1]!Table9[#All], 29, FALSE))</f>
        <v xml:space="preserve">BE BMP Plant-1(a)(c-d); 
General Measures and Standard OMP BMPs. </v>
      </c>
      <c r="O926" s="10" t="str">
        <f>IF(D926="No", "--", VLOOKUP(A926, [1]!Table9[#All], 30, FALSE))</f>
        <v xml:space="preserve">Pre-Activity Survey (Koehler's stipitate rockcress): A biological survey is required. 
FSS Plant Avoidance (Koehler's stipitate rockcress): If Koehler's stipitate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26" s="7" t="str">
        <f>IF(D926="No", "Not discussed on USFS. ", IF(VLOOKUP(A926, [1]!Table9[#All], 31, FALSE)="--", "--",  _xlfn.CONCAT(A926, " (", VLOOKUP(A926, [1]!Table9[#All], 11, FALSE), "; Habitat description: ", C926, ") - Within 1-mi of a CNDDB/SCE/USFS occurrence record (", VLOOKUP(A926, [1]!Table9[#All], 31, FALSE), "). " )))</f>
        <v>--</v>
      </c>
      <c r="Q926" s="6" t="str">
        <f>IF(D926="No", "Not discussed on USFS. ", IF(VLOOKUP(A926, [1]!Table9[#All], 31, FALSE)="--", "--",  VLOOKUP(A926, [1]!Table9[#All], 32, FALSE)))</f>
        <v>--</v>
      </c>
      <c r="R926" s="6" t="str">
        <f>IF(D926="No", "Not discussed on USFS. ", IF(VLOOKUP(A926, [1]!Table9[#All], 31, FALSE)="--", "--", VLOOKUP(A926, [1]!Table9[#All], 33, FALSE)))</f>
        <v>--</v>
      </c>
      <c r="S926" s="9" t="s">
        <v>2</v>
      </c>
      <c r="T926" s="8" t="s">
        <v>2</v>
      </c>
      <c r="U926" s="8" t="s">
        <v>2</v>
      </c>
      <c r="V926" s="7" t="s">
        <v>2</v>
      </c>
      <c r="W926" s="6" t="s">
        <v>2</v>
      </c>
      <c r="X926" s="6" t="s">
        <v>2</v>
      </c>
    </row>
    <row r="927" spans="1:24" ht="48" x14ac:dyDescent="0.2">
      <c r="A927" s="20" t="s">
        <v>1448</v>
      </c>
      <c r="B927" s="20" t="str">
        <f>VLOOKUP(A927, [1]!Table9[#All], 2, FALSE)</f>
        <v>Berberis harrisoniana</v>
      </c>
      <c r="C927" s="18" t="str">
        <f>VLOOKUP(A927, [1]!Table9[#All], 13, FALSE)</f>
        <v>rocky or talus slopes, scrub thorn scrub</v>
      </c>
      <c r="D927" s="17" t="str">
        <f>IF(ISNUMBER(SEARCH("1",VLOOKUP(A927, [1]!Table9[#All], 4, FALSE))), "Yes", "No")</f>
        <v>No</v>
      </c>
      <c r="E927" s="16" t="str">
        <f>VLOOKUP(A927, [1]!Table9[#All], 3, FALSE)</f>
        <v>Plant</v>
      </c>
      <c r="F927" s="15" t="str">
        <f>VLOOKUP(A927, [1]!Table9[#All], 26, FALSE)</f>
        <v>Formula</v>
      </c>
      <c r="G927" s="15" t="str">
        <f>IF(D927="No", "--",VLOOKUP(A927, [1]!Table9[#All], 25, FALSE))</f>
        <v>--</v>
      </c>
      <c r="H927" s="14" t="str">
        <f>IF(D927="No", "Not discussed on USFS. ", VLOOKUP(A927, [1]!Table9[#All], 24, FALSE))</f>
        <v xml:space="preserve">Not discussed on USFS. </v>
      </c>
      <c r="I927" s="14" t="str">
        <f>IF(NOT(ISBLANK(#REF!)),  "Pre-activity Survey Required", "")</f>
        <v>Pre-activity Survey Required</v>
      </c>
      <c r="J927" s="13" t="str">
        <f>IF(D927="No", "Not discussed on USFS. ", _xlfn.CONCAT(A927, " (", VLOOKUP(A927, [1]!Table9[#All], 11, FALSE), "; Habitat description: ", C927, ") - Within 1-mi of a CNDDB/SCE/USFS occurrence record (", VLOOKUP(A927, [1]!Table9[#All], 34, FALSE), "). " ))</f>
        <v xml:space="preserve">Not discussed on USFS. </v>
      </c>
      <c r="K927" s="10" t="str">
        <f>IF(D927="No", "-- ", VLOOKUP(A927, [1]!Table9[#All], 35, FALSE))</f>
        <v xml:space="preserve">-- </v>
      </c>
      <c r="L927" s="12" t="str">
        <f>IF(D927="No", "--", VLOOKUP(A927, [1]!Table9[#All], 28, FALSE))</f>
        <v>--</v>
      </c>
      <c r="M927" s="11" t="str">
        <f>IF(D927="No", "Not discussed on USFS. ", _xlfn.CONCAT(A927, " (", VLOOKUP(A927, [1]!Table9[#All], 11, FALSE), "; Habitat description: ", C927, ") - Within 1-mi of a CNDDB/SCE/USFS occurrence record (", VLOOKUP(A927, [1]!Table9[#All], 27, FALSE), "). " ))</f>
        <v xml:space="preserve">Not discussed on USFS. </v>
      </c>
      <c r="N927" s="10" t="str">
        <f>IF(D927="No", "-- ", VLOOKUP(A927, [1]!Table9[#All], 29, FALSE))</f>
        <v xml:space="preserve">-- </v>
      </c>
      <c r="O927" s="10" t="str">
        <f>IF(D927="No", "--", VLOOKUP(A927, [1]!Table9[#All], 30, FALSE))</f>
        <v>--</v>
      </c>
      <c r="P927" s="7" t="str">
        <f>IF(D927="No", "Not discussed on USFS. ", IF(VLOOKUP(A927, [1]!Table9[#All], 31, FALSE)="--", "--",  _xlfn.CONCAT(A927, " (", VLOOKUP(A927, [1]!Table9[#All], 11, FALSE), "; Habitat description: ", C927, ") - Within 1-mi of a CNDDB/SCE/USFS occurrence record (", VLOOKUP(A927, [1]!Table9[#All], 31, FALSE), "). " )))</f>
        <v xml:space="preserve">Not discussed on USFS. </v>
      </c>
      <c r="Q927" s="6" t="str">
        <f>IF(D927="No", "Not discussed on USFS. ", IF(VLOOKUP(A927, [1]!Table9[#All], 31, FALSE)="--", "--",  VLOOKUP(A927, [1]!Table9[#All], 32, FALSE)))</f>
        <v xml:space="preserve">Not discussed on USFS. </v>
      </c>
      <c r="R927" s="6" t="str">
        <f>IF(D927="No", "Not discussed on USFS. ", IF(VLOOKUP(A927, [1]!Table9[#All], 31, FALSE)="--", "--", VLOOKUP(A927, [1]!Table9[#All], 33, FALSE)))</f>
        <v xml:space="preserve">Not discussed on USFS. </v>
      </c>
      <c r="S927" s="9" t="s">
        <v>2</v>
      </c>
      <c r="T927" s="8" t="s">
        <v>2</v>
      </c>
      <c r="U927" s="8" t="s">
        <v>2</v>
      </c>
      <c r="V927" s="7" t="s">
        <v>2</v>
      </c>
      <c r="W927" s="6" t="s">
        <v>2</v>
      </c>
      <c r="X927" s="6" t="s">
        <v>2</v>
      </c>
    </row>
    <row r="928" spans="1:24" ht="64" x14ac:dyDescent="0.2">
      <c r="A928" s="20" t="s">
        <v>1447</v>
      </c>
      <c r="B928" s="20" t="str">
        <f>VLOOKUP(A928, [1]!Table9[#All], 2, FALSE)</f>
        <v>Arctostaphylos manzanita ssp elegans</v>
      </c>
      <c r="C928" s="18" t="str">
        <f>VLOOKUP(A928, [1]!Table9[#All], 13, FALSE)</f>
        <v>woodland, chaparral, conifer forest generally volcanic soils</v>
      </c>
      <c r="D928" s="17" t="str">
        <f>IF(ISNUMBER(SEARCH("1",VLOOKUP(A928, [1]!Table9[#All], 4, FALSE))), "Yes", "No")</f>
        <v>No</v>
      </c>
      <c r="E928" s="16" t="str">
        <f>VLOOKUP(A928, [1]!Table9[#All], 3, FALSE)</f>
        <v>Plant</v>
      </c>
      <c r="F928" s="15" t="str">
        <f>VLOOKUP(A928, [1]!Table9[#All], 26, FALSE)</f>
        <v>Formula</v>
      </c>
      <c r="G928" s="15" t="str">
        <f>IF(D928="No", "--",VLOOKUP(A928, [1]!Table9[#All], 25, FALSE))</f>
        <v>--</v>
      </c>
      <c r="H928" s="14" t="str">
        <f>IF(D928="No", "Not discussed on USFS. ", VLOOKUP(A928, [1]!Table9[#All], 24, FALSE))</f>
        <v xml:space="preserve">Not discussed on USFS. </v>
      </c>
      <c r="I928" s="14" t="str">
        <f>IF(NOT(ISBLANK(#REF!)),  "Pre-activity Survey Required", "")</f>
        <v>Pre-activity Survey Required</v>
      </c>
      <c r="J928" s="13" t="str">
        <f>IF(D928="No", "Not discussed on USFS. ", _xlfn.CONCAT(A928, " (", VLOOKUP(A928, [1]!Table9[#All], 11, FALSE), "; Habitat description: ", C928, ") - Within 1-mi of a CNDDB/SCE/USFS occurrence record (", VLOOKUP(A928, [1]!Table9[#All], 34, FALSE), "). " ))</f>
        <v xml:space="preserve">Not discussed on USFS. </v>
      </c>
      <c r="K928" s="10" t="str">
        <f>IF(D928="No", "-- ", VLOOKUP(A928, [1]!Table9[#All], 35, FALSE))</f>
        <v xml:space="preserve">-- </v>
      </c>
      <c r="L928" s="12" t="str">
        <f>IF(D928="No", "--", VLOOKUP(A928, [1]!Table9[#All], 28, FALSE))</f>
        <v>--</v>
      </c>
      <c r="M928" s="11" t="str">
        <f>IF(D928="No", "Not discussed on USFS. ", _xlfn.CONCAT(A928, " (", VLOOKUP(A928, [1]!Table9[#All], 11, FALSE), "; Habitat description: ", C928, ") - Within 1-mi of a CNDDB/SCE/USFS occurrence record (", VLOOKUP(A928, [1]!Table9[#All], 27, FALSE), "). " ))</f>
        <v xml:space="preserve">Not discussed on USFS. </v>
      </c>
      <c r="N928" s="10" t="str">
        <f>IF(D928="No", "-- ", VLOOKUP(A928, [1]!Table9[#All], 29, FALSE))</f>
        <v xml:space="preserve">-- </v>
      </c>
      <c r="O928" s="10" t="str">
        <f>IF(D928="No", "--", VLOOKUP(A928, [1]!Table9[#All], 30, FALSE))</f>
        <v>--</v>
      </c>
      <c r="P928" s="7" t="str">
        <f>IF(D928="No", "Not discussed on USFS. ", IF(VLOOKUP(A928, [1]!Table9[#All], 31, FALSE)="--", "--",  _xlfn.CONCAT(A928, " (", VLOOKUP(A928, [1]!Table9[#All], 11, FALSE), "; Habitat description: ", C928, ") - Within 1-mi of a CNDDB/SCE/USFS occurrence record (", VLOOKUP(A928, [1]!Table9[#All], 31, FALSE), "). " )))</f>
        <v xml:space="preserve">Not discussed on USFS. </v>
      </c>
      <c r="Q928" s="6" t="str">
        <f>IF(D928="No", "Not discussed on USFS. ", IF(VLOOKUP(A928, [1]!Table9[#All], 31, FALSE)="--", "--",  VLOOKUP(A928, [1]!Table9[#All], 32, FALSE)))</f>
        <v xml:space="preserve">Not discussed on USFS. </v>
      </c>
      <c r="R928" s="6" t="str">
        <f>IF(D928="No", "Not discussed on USFS. ", IF(VLOOKUP(A928, [1]!Table9[#All], 31, FALSE)="--", "--", VLOOKUP(A928, [1]!Table9[#All], 33, FALSE)))</f>
        <v xml:space="preserve">Not discussed on USFS. </v>
      </c>
      <c r="S928" s="9" t="s">
        <v>2</v>
      </c>
      <c r="T928" s="8" t="s">
        <v>2</v>
      </c>
      <c r="U928" s="8" t="s">
        <v>2</v>
      </c>
      <c r="V928" s="7" t="s">
        <v>2</v>
      </c>
      <c r="W928" s="6" t="s">
        <v>2</v>
      </c>
      <c r="X928" s="6" t="s">
        <v>2</v>
      </c>
    </row>
    <row r="929" spans="1:24" ht="48" x14ac:dyDescent="0.2">
      <c r="A929" s="20" t="s">
        <v>1446</v>
      </c>
      <c r="B929" s="20" t="str">
        <f>VLOOKUP(A929, [1]!Table9[#All], 2, FALSE)</f>
        <v>Silene krantzii</v>
      </c>
      <c r="C929" s="18" t="str">
        <f>VLOOKUP(A929, [1]!Table9[#All], 13, FALSE)</f>
        <v>open sandy or gravelly areas, above tree line</v>
      </c>
      <c r="D929" s="17" t="str">
        <f>IF(ISNUMBER(SEARCH("1",VLOOKUP(A929, [1]!Table9[#All], 4, FALSE))), "Yes", "No")</f>
        <v>No</v>
      </c>
      <c r="E929" s="16" t="str">
        <f>VLOOKUP(A929, [1]!Table9[#All], 3, FALSE)</f>
        <v>Plant</v>
      </c>
      <c r="F929" s="15" t="str">
        <f>VLOOKUP(A929, [1]!Table9[#All], 26, FALSE)</f>
        <v>Formula</v>
      </c>
      <c r="G929" s="15" t="str">
        <f>IF(D929="No", "--",VLOOKUP(A929, [1]!Table9[#All], 25, FALSE))</f>
        <v>--</v>
      </c>
      <c r="H929" s="14" t="str">
        <f>IF(D929="No", "Not discussed on USFS. ", VLOOKUP(A929, [1]!Table9[#All], 24, FALSE))</f>
        <v xml:space="preserve">Not discussed on USFS. </v>
      </c>
      <c r="I929" s="14" t="str">
        <f>IF(NOT(ISBLANK(#REF!)),  "Pre-activity Survey Required", "")</f>
        <v>Pre-activity Survey Required</v>
      </c>
      <c r="J929" s="13" t="str">
        <f>IF(D929="No", "Not discussed on USFS. ", _xlfn.CONCAT(A929, " (", VLOOKUP(A929, [1]!Table9[#All], 11, FALSE), "; Habitat description: ", C929, ") - Within 1-mi of a CNDDB/SCE/USFS occurrence record (", VLOOKUP(A929, [1]!Table9[#All], 34, FALSE), "). " ))</f>
        <v xml:space="preserve">Not discussed on USFS. </v>
      </c>
      <c r="K929" s="10" t="str">
        <f>IF(D929="No", "-- ", VLOOKUP(A929, [1]!Table9[#All], 35, FALSE))</f>
        <v xml:space="preserve">-- </v>
      </c>
      <c r="L929" s="12" t="str">
        <f>IF(D929="No", "--", VLOOKUP(A929, [1]!Table9[#All], 28, FALSE))</f>
        <v>--</v>
      </c>
      <c r="M929" s="11" t="str">
        <f>IF(D929="No", "Not discussed on USFS. ", _xlfn.CONCAT(A929, " (", VLOOKUP(A929, [1]!Table9[#All], 11, FALSE), "; Habitat description: ", C929, ") - Within 1-mi of a CNDDB/SCE/USFS occurrence record (", VLOOKUP(A929, [1]!Table9[#All], 27, FALSE), "). " ))</f>
        <v xml:space="preserve">Not discussed on USFS. </v>
      </c>
      <c r="N929" s="10" t="str">
        <f>IF(D929="No", "-- ", VLOOKUP(A929, [1]!Table9[#All], 29, FALSE))</f>
        <v xml:space="preserve">-- </v>
      </c>
      <c r="O929" s="10" t="str">
        <f>IF(D929="No", "--", VLOOKUP(A929, [1]!Table9[#All], 30, FALSE))</f>
        <v>--</v>
      </c>
      <c r="P929" s="7" t="str">
        <f>IF(D929="No", "Not discussed on USFS. ", IF(VLOOKUP(A929, [1]!Table9[#All], 31, FALSE)="--", "--",  _xlfn.CONCAT(A929, " (", VLOOKUP(A929, [1]!Table9[#All], 11, FALSE), "; Habitat description: ", C929, ") - Within 1-mi of a CNDDB/SCE/USFS occurrence record (", VLOOKUP(A929, [1]!Table9[#All], 31, FALSE), "). " )))</f>
        <v xml:space="preserve">Not discussed on USFS. </v>
      </c>
      <c r="Q929" s="6" t="str">
        <f>IF(D929="No", "Not discussed on USFS. ", IF(VLOOKUP(A929, [1]!Table9[#All], 31, FALSE)="--", "--",  VLOOKUP(A929, [1]!Table9[#All], 32, FALSE)))</f>
        <v xml:space="preserve">Not discussed on USFS. </v>
      </c>
      <c r="R929" s="6" t="str">
        <f>IF(D929="No", "Not discussed on USFS. ", IF(VLOOKUP(A929, [1]!Table9[#All], 31, FALSE)="--", "--", VLOOKUP(A929, [1]!Table9[#All], 33, FALSE)))</f>
        <v xml:space="preserve">Not discussed on USFS. </v>
      </c>
      <c r="S929" s="9" t="s">
        <v>2</v>
      </c>
      <c r="T929" s="8" t="s">
        <v>2</v>
      </c>
      <c r="U929" s="8" t="s">
        <v>2</v>
      </c>
      <c r="V929" s="7" t="s">
        <v>2</v>
      </c>
      <c r="W929" s="6" t="s">
        <v>2</v>
      </c>
      <c r="X929" s="6" t="s">
        <v>2</v>
      </c>
    </row>
    <row r="930" spans="1:24" ht="96" x14ac:dyDescent="0.2">
      <c r="A930" s="20" t="s">
        <v>1445</v>
      </c>
      <c r="B930" s="20" t="str">
        <f>VLOOKUP(A930, [1]!Table9[#All], 2, FALSE)</f>
        <v>Streptanthus morrisonii ssp kruckebergii</v>
      </c>
      <c r="C930" s="18" t="str">
        <f>VLOOKUP(A930, [1]!Table9[#All], 13, FALSE)</f>
        <v>serpentine barrens, chaparral, pine woodland cypress/knobcone pine woodland</v>
      </c>
      <c r="D930" s="17" t="str">
        <f>IF(ISNUMBER(SEARCH("1",VLOOKUP(A930, [1]!Table9[#All], 4, FALSE))), "Yes", "No")</f>
        <v>No</v>
      </c>
      <c r="E930" s="16" t="str">
        <f>VLOOKUP(A930, [1]!Table9[#All], 3, FALSE)</f>
        <v>Plant</v>
      </c>
      <c r="F930" s="15" t="str">
        <f>VLOOKUP(A930, [1]!Table9[#All], 26, FALSE)</f>
        <v>Formula</v>
      </c>
      <c r="G930" s="15" t="str">
        <f>IF(D930="No", "--",VLOOKUP(A930, [1]!Table9[#All], 25, FALSE))</f>
        <v>--</v>
      </c>
      <c r="H930" s="14" t="str">
        <f>IF(D930="No", "Not discussed on USFS. ", VLOOKUP(A930, [1]!Table9[#All], 24, FALSE))</f>
        <v xml:space="preserve">Not discussed on USFS. </v>
      </c>
      <c r="I930" s="14" t="str">
        <f>IF(NOT(ISBLANK(#REF!)),  "Pre-activity Survey Required", "")</f>
        <v>Pre-activity Survey Required</v>
      </c>
      <c r="J930" s="13" t="str">
        <f>IF(D930="No", "Not discussed on USFS. ", _xlfn.CONCAT(A930, " (", VLOOKUP(A930, [1]!Table9[#All], 11, FALSE), "; Habitat description: ", C930, ") - Within 1-mi of a CNDDB/SCE/USFS occurrence record (", VLOOKUP(A930, [1]!Table9[#All], 34, FALSE), "). " ))</f>
        <v xml:space="preserve">Not discussed on USFS. </v>
      </c>
      <c r="K930" s="10" t="str">
        <f>IF(D930="No", "-- ", VLOOKUP(A930, [1]!Table9[#All], 35, FALSE))</f>
        <v xml:space="preserve">-- </v>
      </c>
      <c r="L930" s="12" t="str">
        <f>IF(D930="No", "--", VLOOKUP(A930, [1]!Table9[#All], 28, FALSE))</f>
        <v>--</v>
      </c>
      <c r="M930" s="11" t="str">
        <f>IF(D930="No", "Not discussed on USFS. ", _xlfn.CONCAT(A930, " (", VLOOKUP(A930, [1]!Table9[#All], 11, FALSE), "; Habitat description: ", C930, ") - Within 1-mi of a CNDDB/SCE/USFS occurrence record (", VLOOKUP(A930, [1]!Table9[#All], 27, FALSE), "). " ))</f>
        <v xml:space="preserve">Not discussed on USFS. </v>
      </c>
      <c r="N930" s="10" t="str">
        <f>IF(D930="No", "-- ", VLOOKUP(A930, [1]!Table9[#All], 29, FALSE))</f>
        <v xml:space="preserve">-- </v>
      </c>
      <c r="O930" s="10" t="str">
        <f>IF(D930="No", "--", VLOOKUP(A930, [1]!Table9[#All], 30, FALSE))</f>
        <v>--</v>
      </c>
      <c r="P930" s="7" t="str">
        <f>IF(D930="No", "Not discussed on USFS. ", IF(VLOOKUP(A930, [1]!Table9[#All], 31, FALSE)="--", "--",  _xlfn.CONCAT(A930, " (", VLOOKUP(A930, [1]!Table9[#All], 11, FALSE), "; Habitat description: ", C930, ") - Within 1-mi of a CNDDB/SCE/USFS occurrence record (", VLOOKUP(A930, [1]!Table9[#All], 31, FALSE), "). " )))</f>
        <v xml:space="preserve">Not discussed on USFS. </v>
      </c>
      <c r="Q930" s="6" t="str">
        <f>IF(D930="No", "Not discussed on USFS. ", IF(VLOOKUP(A930, [1]!Table9[#All], 31, FALSE)="--", "--",  VLOOKUP(A930, [1]!Table9[#All], 32, FALSE)))</f>
        <v xml:space="preserve">Not discussed on USFS. </v>
      </c>
      <c r="R930" s="6" t="str">
        <f>IF(D930="No", "Not discussed on USFS. ", IF(VLOOKUP(A930, [1]!Table9[#All], 31, FALSE)="--", "--", VLOOKUP(A930, [1]!Table9[#All], 33, FALSE)))</f>
        <v xml:space="preserve">Not discussed on USFS. </v>
      </c>
      <c r="S930" s="9" t="s">
        <v>2</v>
      </c>
      <c r="T930" s="8" t="s">
        <v>2</v>
      </c>
      <c r="U930" s="8" t="s">
        <v>2</v>
      </c>
      <c r="V930" s="7" t="s">
        <v>2</v>
      </c>
      <c r="W930" s="6" t="s">
        <v>2</v>
      </c>
      <c r="X930" s="6" t="s">
        <v>2</v>
      </c>
    </row>
    <row r="931" spans="1:24" ht="168" x14ac:dyDescent="0.2">
      <c r="A931" s="20" t="s">
        <v>1444</v>
      </c>
      <c r="B931" s="20" t="str">
        <f>VLOOKUP(A931, [1]!Table9[#All], 2, FALSE)</f>
        <v>Cirsium scariosum var. loncholepis</v>
      </c>
      <c r="C931" s="18" t="str">
        <f>VLOOKUP(A931, [1]!Table9[#All], 13, FALSE)</f>
        <v>marshes, dune wetlands</v>
      </c>
      <c r="D931" s="17" t="str">
        <f>IF(ISNUMBER(SEARCH("1",VLOOKUP(A931, [1]!Table9[#All], 4, FALSE))), "Yes", "No")</f>
        <v>Yes</v>
      </c>
      <c r="E931" s="16" t="str">
        <f>VLOOKUP(A931, [1]!Table9[#All], 3, FALSE)</f>
        <v>Plant</v>
      </c>
      <c r="F931" s="15" t="str">
        <f>VLOOKUP(A931, [1]!Table9[#All], 26, FALSE)</f>
        <v>Formula</v>
      </c>
      <c r="G931" s="15" t="str">
        <f>IF(D931="No", "--",VLOOKUP(A931, [1]!Table9[#All], 25, FALSE))</f>
        <v>Work area</v>
      </c>
      <c r="H931" s="14" t="str">
        <f>IF(D931="No", "Not discussed on USFS. ", VLOOKUP(A931, [1]!Table9[#All], 24, FALSE))</f>
        <v>--</v>
      </c>
      <c r="I931" s="14" t="str">
        <f>IF(NOT(ISBLANK(#REF!)),  "Pre-activity Survey Required", "")</f>
        <v>Pre-activity Survey Required</v>
      </c>
      <c r="J931" s="13" t="str">
        <f>IF(D931="No", "Not discussed on USFS. ", _xlfn.CONCAT(A931, " (", VLOOKUP(A931, [1]!Table9[#All], 11, FALSE), "; Habitat description: ", C931, ") - Within 1-mi of a CNDDB/SCE/USFS occurrence record (", VLOOKUP(A931, [1]!Table9[#All], 34, FALSE), "). " ))</f>
        <v xml:space="preserve">La Graciosa thistle (FE; ST; CRPR 1B.1, Blooming Period: May - Sep; Habitat description: marshes, dune wetlands) - Within 1-mi of a CNDDB/SCE/USFS occurrence record (unsuitable habitat). </v>
      </c>
      <c r="K931" s="10" t="str">
        <f>IF(D931="No", "-- ", VLOOKUP(A931, [1]!Table9[#All], 35, FALSE))</f>
        <v xml:space="preserve">RPM Plant 1; 
Standard OMP BMPs. </v>
      </c>
      <c r="L931" s="12" t="str">
        <f>IF(D931="No", "--", VLOOKUP(A931, [1]!Table9[#All], 28, FALSE))</f>
        <v>IIB</v>
      </c>
      <c r="M931" s="11" t="str">
        <f>IF(D931="No", "Not discussed on USFS. ", _xlfn.CONCAT(A931, " (", VLOOKUP(A931, [1]!Table9[#All], 11, FALSE), "; Habitat description: ", C931, ") - Within 1-mi of a CNDDB/SCE/USFS occurrence record (", VLOOKUP(A931, [1]!Table9[#All], 27, FALSE), "). " ))</f>
        <v xml:space="preserve">La Graciosa thistle (FE; ST; CRPR 1B.1, Blooming Period: May - Sep; Habitat description: marshes, dune wetlands) - Within 1-mi of a CNDDB/SCE/USFS occurrence record (habitat present). </v>
      </c>
      <c r="N931" s="10" t="str">
        <f>IF(D931="No", "-- ", VLOOKUP(A931, [1]!Table9[#All], 29, FALSE))</f>
        <v xml:space="preserve">RPM Plant-1-4; 
General Measures and Standard OMP BMPs. </v>
      </c>
      <c r="O931" s="10" t="str">
        <f>IF(D931="No", "--", VLOOKUP(A931, [1]!Table9[#All], 30, FALSE))</f>
        <v xml:space="preserve">Rare Plant Survey and Avoidance (La Graciosa thistle): A qualified botanist will conduct a rare plant survey for La Graciosa thistle within blooming season, verified by a reference population. All federally-listed plants within 100 feet of the work area will be flagged for avoidance. Coordination with Environmental Services Department will be required if full avoidance cannot be achieved. 
Schedule Limitation (La Graciosa thistle): Schedule all work in the year rare plant surveys are conducted. Work can occur only after rare plant surveys occur. If work gets delayed for a subsequent year, contact Environmental Services Department. 
General Measures and Standard OMP BMPs. </v>
      </c>
      <c r="P931" s="7" t="str">
        <f>IF(D931="No", "Not discussed on USFS. ", IF(VLOOKUP(A931, [1]!Table9[#All], 31, FALSE)="--", "--",  _xlfn.CONCAT(A931, " (", VLOOKUP(A931, [1]!Table9[#All], 11, FALSE), "; Habitat description: ", C931, ") - Within 1-mi of a CNDDB/SCE/USFS occurrence record (", VLOOKUP(A931, [1]!Table9[#All], 31, FALSE), "). " )))</f>
        <v>--</v>
      </c>
      <c r="Q931" s="6" t="str">
        <f>IF(D931="No", "Not discussed on USFS. ", IF(VLOOKUP(A931, [1]!Table9[#All], 31, FALSE)="--", "--",  VLOOKUP(A931, [1]!Table9[#All], 32, FALSE)))</f>
        <v>--</v>
      </c>
      <c r="R931" s="6" t="str">
        <f>IF(D931="No", "Not discussed on USFS. ", IF(VLOOKUP(A931, [1]!Table9[#All], 31, FALSE)="--", "--", VLOOKUP(A931, [1]!Table9[#All], 33, FALSE)))</f>
        <v>--</v>
      </c>
      <c r="S931" s="9" t="s">
        <v>2</v>
      </c>
      <c r="T931" s="8" t="s">
        <v>2</v>
      </c>
      <c r="U931" s="8" t="s">
        <v>2</v>
      </c>
      <c r="V931" s="7" t="s">
        <v>2</v>
      </c>
      <c r="W931" s="6" t="s">
        <v>2</v>
      </c>
      <c r="X931" s="6" t="s">
        <v>2</v>
      </c>
    </row>
    <row r="932" spans="1:24" ht="156" x14ac:dyDescent="0.2">
      <c r="A932" s="20" t="s">
        <v>1443</v>
      </c>
      <c r="B932" s="20" t="str">
        <f>VLOOKUP(A932, [1]!Table9[#All], 2, FALSE)</f>
        <v>Calochortus simulans</v>
      </c>
      <c r="C932" s="18" t="str">
        <f>VLOOKUP(A932, [1]!Table9[#All], 13, FALSE)</f>
        <v xml:space="preserve">sand, grassland to pine forest </v>
      </c>
      <c r="D932" s="17" t="str">
        <f>IF(ISNUMBER(SEARCH("1",VLOOKUP(A932, [1]!Table9[#All], 4, FALSE))), "Yes", "No")</f>
        <v>Yes</v>
      </c>
      <c r="E932" s="16" t="str">
        <f>VLOOKUP(A932, [1]!Table9[#All], 3, FALSE)</f>
        <v>Plant</v>
      </c>
      <c r="F932" s="15" t="str">
        <f>VLOOKUP(A932, [1]!Table9[#All], 26, FALSE)</f>
        <v>Formula</v>
      </c>
      <c r="G932" s="15" t="str">
        <f>IF(D932="No", "--",VLOOKUP(A932, [1]!Table9[#All], 25, FALSE))</f>
        <v>Work area</v>
      </c>
      <c r="H932" s="14" t="str">
        <f>IF(D932="No", "Not discussed on USFS. ", VLOOKUP(A932, [1]!Table9[#All], 24, FALSE))</f>
        <v>--</v>
      </c>
      <c r="I932" s="14" t="str">
        <f>IF(NOT(ISBLANK(#REF!)),  "Pre-activity Survey Required", "")</f>
        <v>Pre-activity Survey Required</v>
      </c>
      <c r="J932" s="13" t="str">
        <f>IF(D932="No", "Not discussed on USFS. ", _xlfn.CONCAT(A932, " (", VLOOKUP(A932, [1]!Table9[#All], 11, FALSE), "; Habitat description: ", C932, ") - Within 1-mi of a CNDDB/SCE/USFS occurrence record (", VLOOKUP(A932, [1]!Table9[#All], 34, FALSE), "). " ))</f>
        <v xml:space="preserve">La Panza mariposa-lily (FSS; CRPR 1B.3, Blooming Period: Apr - Jun; Habitat description: sand, grassland to pine forest ) - Within 1-mi of a CNDDB/SCE/USFS occurrence record (unsuitable habitat). </v>
      </c>
      <c r="K932" s="10" t="str">
        <f>IF(D932="No", "-- ", VLOOKUP(A932, [1]!Table9[#All], 35, FALSE))</f>
        <v>Standard OMP BMPs.</v>
      </c>
      <c r="L932" s="12" t="str">
        <f>IF(D932="No", "--", VLOOKUP(A932, [1]!Table9[#All], 28, FALSE))</f>
        <v>IIB</v>
      </c>
      <c r="M932" s="11" t="str">
        <f>IF(D932="No", "Not discussed on USFS. ", _xlfn.CONCAT(A932, " (", VLOOKUP(A932, [1]!Table9[#All], 11, FALSE), "; Habitat description: ", C932, ") - Within 1-mi of a CNDDB/SCE/USFS occurrence record (", VLOOKUP(A932, [1]!Table9[#All], 27, FALSE), "). " ))</f>
        <v xml:space="preserve">La Panza mariposa-lily (FSS; CRPR 1B.3, Blooming Period: Apr - Jun; Habitat description: sand, grassland to pine forest ) - Within 1-mi of a CNDDB/SCE/USFS occurrence record (habitat present). </v>
      </c>
      <c r="N932" s="10" t="str">
        <f>IF(D932="No", "-- ", VLOOKUP(A932, [1]!Table9[#All], 29, FALSE))</f>
        <v xml:space="preserve">BE BMP Plant-1(a)(c-d); 
General Measures and Standard OMP BMPs. </v>
      </c>
      <c r="O932" s="10" t="str">
        <f>IF(D932="No", "--", VLOOKUP(A932, [1]!Table9[#All], 30, FALSE))</f>
        <v xml:space="preserve">Pre-Activity Survey (La Panza mariposa-lily): A biological survey is required. 
FSS Plant Avoidance (La Panza mariposa-lily): If La Panza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32" s="7" t="str">
        <f>IF(D932="No", "Not discussed on USFS. ", IF(VLOOKUP(A932, [1]!Table9[#All], 31, FALSE)="--", "--",  _xlfn.CONCAT(A932, " (", VLOOKUP(A932, [1]!Table9[#All], 11, FALSE), "; Habitat description: ", C932, ") - Within 1-mi of a CNDDB/SCE/USFS occurrence record (", VLOOKUP(A932, [1]!Table9[#All], 31, FALSE), "). " )))</f>
        <v>--</v>
      </c>
      <c r="Q932" s="6" t="str">
        <f>IF(D932="No", "Not discussed on USFS. ", IF(VLOOKUP(A932, [1]!Table9[#All], 31, FALSE)="--", "--",  VLOOKUP(A932, [1]!Table9[#All], 32, FALSE)))</f>
        <v>--</v>
      </c>
      <c r="R932" s="6" t="str">
        <f>IF(D932="No", "Not discussed on USFS. ", IF(VLOOKUP(A932, [1]!Table9[#All], 31, FALSE)="--", "--", VLOOKUP(A932, [1]!Table9[#All], 33, FALSE)))</f>
        <v>--</v>
      </c>
      <c r="S932" s="9" t="s">
        <v>2</v>
      </c>
      <c r="T932" s="8" t="s">
        <v>2</v>
      </c>
      <c r="U932" s="8" t="s">
        <v>2</v>
      </c>
      <c r="V932" s="7" t="s">
        <v>2</v>
      </c>
      <c r="W932" s="6" t="s">
        <v>2</v>
      </c>
      <c r="X932" s="6" t="s">
        <v>2</v>
      </c>
    </row>
    <row r="933" spans="1:24" ht="48" x14ac:dyDescent="0.2">
      <c r="A933" s="20" t="s">
        <v>1442</v>
      </c>
      <c r="B933" s="20" t="str">
        <f>VLOOKUP(A933, [1]!Table9[#All], 2, FALSE)</f>
        <v>Arctostaphylos purissima</v>
      </c>
      <c r="C933" s="18" t="str">
        <f>VLOOKUP(A933, [1]!Table9[#All], 13, FALSE)</f>
        <v>sandstone outcrops, chaparral sandy soils</v>
      </c>
      <c r="D933" s="17" t="str">
        <f>IF(ISNUMBER(SEARCH("1",VLOOKUP(A933, [1]!Table9[#All], 4, FALSE))), "Yes", "No")</f>
        <v>No</v>
      </c>
      <c r="E933" s="16" t="str">
        <f>VLOOKUP(A933, [1]!Table9[#All], 3, FALSE)</f>
        <v>Plant</v>
      </c>
      <c r="F933" s="15" t="str">
        <f>VLOOKUP(A933, [1]!Table9[#All], 26, FALSE)</f>
        <v>Formula</v>
      </c>
      <c r="G933" s="15" t="str">
        <f>IF(D933="No", "--",VLOOKUP(A933, [1]!Table9[#All], 25, FALSE))</f>
        <v>--</v>
      </c>
      <c r="H933" s="14" t="str">
        <f>IF(D933="No", "Not discussed on USFS. ", VLOOKUP(A933, [1]!Table9[#All], 24, FALSE))</f>
        <v xml:space="preserve">Not discussed on USFS. </v>
      </c>
      <c r="I933" s="14" t="str">
        <f>IF(NOT(ISBLANK(#REF!)),  "Pre-activity Survey Required", "")</f>
        <v>Pre-activity Survey Required</v>
      </c>
      <c r="J933" s="13" t="str">
        <f>IF(D933="No", "Not discussed on USFS. ", _xlfn.CONCAT(A933, " (", VLOOKUP(A933, [1]!Table9[#All], 11, FALSE), "; Habitat description: ", C933, ") - Within 1-mi of a CNDDB/SCE/USFS occurrence record (", VLOOKUP(A933, [1]!Table9[#All], 34, FALSE), "). " ))</f>
        <v xml:space="preserve">Not discussed on USFS. </v>
      </c>
      <c r="K933" s="10" t="str">
        <f>IF(D933="No", "-- ", VLOOKUP(A933, [1]!Table9[#All], 35, FALSE))</f>
        <v xml:space="preserve">-- </v>
      </c>
      <c r="L933" s="12" t="str">
        <f>IF(D933="No", "--", VLOOKUP(A933, [1]!Table9[#All], 28, FALSE))</f>
        <v>--</v>
      </c>
      <c r="M933" s="11" t="str">
        <f>IF(D933="No", "Not discussed on USFS. ", _xlfn.CONCAT(A933, " (", VLOOKUP(A933, [1]!Table9[#All], 11, FALSE), "; Habitat description: ", C933, ") - Within 1-mi of a CNDDB/SCE/USFS occurrence record (", VLOOKUP(A933, [1]!Table9[#All], 27, FALSE), "). " ))</f>
        <v xml:space="preserve">Not discussed on USFS. </v>
      </c>
      <c r="N933" s="10" t="str">
        <f>IF(D933="No", "-- ", VLOOKUP(A933, [1]!Table9[#All], 29, FALSE))</f>
        <v xml:space="preserve">-- </v>
      </c>
      <c r="O933" s="10" t="str">
        <f>IF(D933="No", "--", VLOOKUP(A933, [1]!Table9[#All], 30, FALSE))</f>
        <v>--</v>
      </c>
      <c r="P933" s="7" t="str">
        <f>IF(D933="No", "Not discussed on USFS. ", IF(VLOOKUP(A933, [1]!Table9[#All], 31, FALSE)="--", "--",  _xlfn.CONCAT(A933, " (", VLOOKUP(A933, [1]!Table9[#All], 11, FALSE), "; Habitat description: ", C933, ") - Within 1-mi of a CNDDB/SCE/USFS occurrence record (", VLOOKUP(A933, [1]!Table9[#All], 31, FALSE), "). " )))</f>
        <v xml:space="preserve">Not discussed on USFS. </v>
      </c>
      <c r="Q933" s="6" t="str">
        <f>IF(D933="No", "Not discussed on USFS. ", IF(VLOOKUP(A933, [1]!Table9[#All], 31, FALSE)="--", "--",  VLOOKUP(A933, [1]!Table9[#All], 32, FALSE)))</f>
        <v xml:space="preserve">Not discussed on USFS. </v>
      </c>
      <c r="R933" s="6" t="str">
        <f>IF(D933="No", "Not discussed on USFS. ", IF(VLOOKUP(A933, [1]!Table9[#All], 31, FALSE)="--", "--", VLOOKUP(A933, [1]!Table9[#All], 33, FALSE)))</f>
        <v xml:space="preserve">Not discussed on USFS. </v>
      </c>
      <c r="S933" s="9" t="s">
        <v>2</v>
      </c>
      <c r="T933" s="8" t="s">
        <v>2</v>
      </c>
      <c r="U933" s="8" t="s">
        <v>2</v>
      </c>
      <c r="V933" s="7" t="s">
        <v>2</v>
      </c>
      <c r="W933" s="6" t="s">
        <v>2</v>
      </c>
      <c r="X933" s="6" t="s">
        <v>2</v>
      </c>
    </row>
    <row r="934" spans="1:24" ht="48" x14ac:dyDescent="0.2">
      <c r="A934" s="20" t="s">
        <v>1441</v>
      </c>
      <c r="B934" s="20" t="str">
        <f>VLOOKUP(A934, [1]!Table9[#All], 2, FALSE)</f>
        <v>Viguiera purisimae</v>
      </c>
      <c r="C934" s="18" t="str">
        <f>VLOOKUP(A934, [1]!Table9[#All], 13, FALSE)</f>
        <v>coastal sage scrub</v>
      </c>
      <c r="D934" s="17" t="str">
        <f>IF(ISNUMBER(SEARCH("1",VLOOKUP(A934, [1]!Table9[#All], 4, FALSE))), "Yes", "No")</f>
        <v>No</v>
      </c>
      <c r="E934" s="16" t="str">
        <f>VLOOKUP(A934, [1]!Table9[#All], 3, FALSE)</f>
        <v>Plant</v>
      </c>
      <c r="F934" s="15" t="str">
        <f>VLOOKUP(A934, [1]!Table9[#All], 26, FALSE)</f>
        <v>Formula</v>
      </c>
      <c r="G934" s="15" t="str">
        <f>IF(D934="No", "--",VLOOKUP(A934, [1]!Table9[#All], 25, FALSE))</f>
        <v>--</v>
      </c>
      <c r="H934" s="14" t="str">
        <f>IF(D934="No", "Not discussed on USFS. ", VLOOKUP(A934, [1]!Table9[#All], 24, FALSE))</f>
        <v xml:space="preserve">Not discussed on USFS. </v>
      </c>
      <c r="I934" s="14" t="str">
        <f>IF(NOT(ISBLANK(#REF!)),  "Pre-activity Survey Required", "")</f>
        <v>Pre-activity Survey Required</v>
      </c>
      <c r="J934" s="13" t="str">
        <f>IF(D934="No", "Not discussed on USFS. ", _xlfn.CONCAT(A934, " (", VLOOKUP(A934, [1]!Table9[#All], 11, FALSE), "; Habitat description: ", C934, ") - Within 1-mi of a CNDDB/SCE/USFS occurrence record (", VLOOKUP(A934, [1]!Table9[#All], 34, FALSE), "). " ))</f>
        <v xml:space="preserve">Not discussed on USFS. </v>
      </c>
      <c r="K934" s="10" t="str">
        <f>IF(D934="No", "-- ", VLOOKUP(A934, [1]!Table9[#All], 35, FALSE))</f>
        <v xml:space="preserve">-- </v>
      </c>
      <c r="L934" s="12" t="str">
        <f>IF(D934="No", "--", VLOOKUP(A934, [1]!Table9[#All], 28, FALSE))</f>
        <v>--</v>
      </c>
      <c r="M934" s="11" t="str">
        <f>IF(D934="No", "Not discussed on USFS. ", _xlfn.CONCAT(A934, " (", VLOOKUP(A934, [1]!Table9[#All], 11, FALSE), "; Habitat description: ", C934, ") - Within 1-mi of a CNDDB/SCE/USFS occurrence record (", VLOOKUP(A934, [1]!Table9[#All], 27, FALSE), "). " ))</f>
        <v xml:space="preserve">Not discussed on USFS. </v>
      </c>
      <c r="N934" s="10" t="str">
        <f>IF(D934="No", "-- ", VLOOKUP(A934, [1]!Table9[#All], 29, FALSE))</f>
        <v xml:space="preserve">-- </v>
      </c>
      <c r="O934" s="10" t="str">
        <f>IF(D934="No", "--", VLOOKUP(A934, [1]!Table9[#All], 30, FALSE))</f>
        <v>--</v>
      </c>
      <c r="P934" s="7" t="str">
        <f>IF(D934="No", "Not discussed on USFS. ", IF(VLOOKUP(A934, [1]!Table9[#All], 31, FALSE)="--", "--",  _xlfn.CONCAT(A934, " (", VLOOKUP(A934, [1]!Table9[#All], 11, FALSE), "; Habitat description: ", C934, ") - Within 1-mi of a CNDDB/SCE/USFS occurrence record (", VLOOKUP(A934, [1]!Table9[#All], 31, FALSE), "). " )))</f>
        <v xml:space="preserve">Not discussed on USFS. </v>
      </c>
      <c r="Q934" s="6" t="str">
        <f>IF(D934="No", "Not discussed on USFS. ", IF(VLOOKUP(A934, [1]!Table9[#All], 31, FALSE)="--", "--",  VLOOKUP(A934, [1]!Table9[#All], 32, FALSE)))</f>
        <v xml:space="preserve">Not discussed on USFS. </v>
      </c>
      <c r="R934" s="6" t="str">
        <f>IF(D934="No", "Not discussed on USFS. ", IF(VLOOKUP(A934, [1]!Table9[#All], 31, FALSE)="--", "--", VLOOKUP(A934, [1]!Table9[#All], 33, FALSE)))</f>
        <v xml:space="preserve">Not discussed on USFS. </v>
      </c>
      <c r="S934" s="9" t="s">
        <v>2</v>
      </c>
      <c r="T934" s="8" t="s">
        <v>2</v>
      </c>
      <c r="U934" s="8" t="s">
        <v>2</v>
      </c>
      <c r="V934" s="7" t="s">
        <v>2</v>
      </c>
      <c r="W934" s="6" t="s">
        <v>2</v>
      </c>
      <c r="X934" s="6" t="s">
        <v>2</v>
      </c>
    </row>
    <row r="935" spans="1:24" ht="64" x14ac:dyDescent="0.2">
      <c r="A935" s="20" t="s">
        <v>1440</v>
      </c>
      <c r="B935" s="20" t="str">
        <f>VLOOKUP(A935, [1]!Table9[#All], 2, FALSE)</f>
        <v>Carex lenticularis var. limnophila</v>
      </c>
      <c r="C935" s="18" t="str">
        <f>VLOOKUP(A935, [1]!Table9[#All], 13, FALSE)</f>
        <v>wet places</v>
      </c>
      <c r="D935" s="17" t="str">
        <f>IF(ISNUMBER(SEARCH("1",VLOOKUP(A935, [1]!Table9[#All], 4, FALSE))), "Yes", "No")</f>
        <v>No</v>
      </c>
      <c r="E935" s="16" t="str">
        <f>VLOOKUP(A935, [1]!Table9[#All], 3, FALSE)</f>
        <v>Plant</v>
      </c>
      <c r="F935" s="15" t="str">
        <f>VLOOKUP(A935, [1]!Table9[#All], 26, FALSE)</f>
        <v>Formula</v>
      </c>
      <c r="G935" s="15" t="str">
        <f>IF(D935="No", "--",VLOOKUP(A935, [1]!Table9[#All], 25, FALSE))</f>
        <v>--</v>
      </c>
      <c r="H935" s="14" t="str">
        <f>IF(D935="No", "Not discussed on USFS. ", VLOOKUP(A935, [1]!Table9[#All], 24, FALSE))</f>
        <v xml:space="preserve">Not discussed on USFS. </v>
      </c>
      <c r="I935" s="14" t="str">
        <f>IF(NOT(ISBLANK(#REF!)),  "Pre-activity Survey Required", "")</f>
        <v>Pre-activity Survey Required</v>
      </c>
      <c r="J935" s="13" t="str">
        <f>IF(D935="No", "Not discussed on USFS. ", _xlfn.CONCAT(A935, " (", VLOOKUP(A935, [1]!Table9[#All], 11, FALSE), "; Habitat description: ", C935, ") - Within 1-mi of a CNDDB/SCE/USFS occurrence record (", VLOOKUP(A935, [1]!Table9[#All], 34, FALSE), "). " ))</f>
        <v xml:space="preserve">Not discussed on USFS. </v>
      </c>
      <c r="K935" s="10" t="str">
        <f>IF(D935="No", "-- ", VLOOKUP(A935, [1]!Table9[#All], 35, FALSE))</f>
        <v xml:space="preserve">-- </v>
      </c>
      <c r="L935" s="12" t="str">
        <f>IF(D935="No", "--", VLOOKUP(A935, [1]!Table9[#All], 28, FALSE))</f>
        <v>--</v>
      </c>
      <c r="M935" s="11" t="str">
        <f>IF(D935="No", "Not discussed on USFS. ", _xlfn.CONCAT(A935, " (", VLOOKUP(A935, [1]!Table9[#All], 11, FALSE), "; Habitat description: ", C935, ") - Within 1-mi of a CNDDB/SCE/USFS occurrence record (", VLOOKUP(A935, [1]!Table9[#All], 27, FALSE), "). " ))</f>
        <v xml:space="preserve">Not discussed on USFS. </v>
      </c>
      <c r="N935" s="10" t="str">
        <f>IF(D935="No", "-- ", VLOOKUP(A935, [1]!Table9[#All], 29, FALSE))</f>
        <v xml:space="preserve">-- </v>
      </c>
      <c r="O935" s="10" t="str">
        <f>IF(D935="No", "--", VLOOKUP(A935, [1]!Table9[#All], 30, FALSE))</f>
        <v>--</v>
      </c>
      <c r="P935" s="7" t="str">
        <f>IF(D935="No", "Not discussed on USFS. ", IF(VLOOKUP(A935, [1]!Table9[#All], 31, FALSE)="--", "--",  _xlfn.CONCAT(A935, " (", VLOOKUP(A935, [1]!Table9[#All], 11, FALSE), "; Habitat description: ", C935, ") - Within 1-mi of a CNDDB/SCE/USFS occurrence record (", VLOOKUP(A935, [1]!Table9[#All], 31, FALSE), "). " )))</f>
        <v xml:space="preserve">Not discussed on USFS. </v>
      </c>
      <c r="Q935" s="6" t="str">
        <f>IF(D935="No", "Not discussed on USFS. ", IF(VLOOKUP(A935, [1]!Table9[#All], 31, FALSE)="--", "--",  VLOOKUP(A935, [1]!Table9[#All], 32, FALSE)))</f>
        <v xml:space="preserve">Not discussed on USFS. </v>
      </c>
      <c r="R935" s="6" t="str">
        <f>IF(D935="No", "Not discussed on USFS. ", IF(VLOOKUP(A935, [1]!Table9[#All], 31, FALSE)="--", "--", VLOOKUP(A935, [1]!Table9[#All], 33, FALSE)))</f>
        <v xml:space="preserve">Not discussed on USFS. </v>
      </c>
      <c r="S935" s="9" t="s">
        <v>2</v>
      </c>
      <c r="T935" s="8" t="s">
        <v>2</v>
      </c>
      <c r="U935" s="8" t="s">
        <v>2</v>
      </c>
      <c r="V935" s="7" t="s">
        <v>2</v>
      </c>
      <c r="W935" s="6" t="s">
        <v>2</v>
      </c>
      <c r="X935" s="6" t="s">
        <v>2</v>
      </c>
    </row>
    <row r="936" spans="1:24" ht="168" x14ac:dyDescent="0.2">
      <c r="A936" s="20" t="s">
        <v>1439</v>
      </c>
      <c r="B936" s="20" t="str">
        <f>VLOOKUP(A936, [1]!Table9[#All], 2, FALSE)</f>
        <v>Dudleya stolonifera</v>
      </c>
      <c r="C936" s="18" t="str">
        <f>VLOOKUP(A936, [1]!Table9[#All], 13, FALSE)</f>
        <v>sandstone cliffs/outcrops, coastal sage or chaparral scrub</v>
      </c>
      <c r="D936" s="17" t="str">
        <f>IF(ISNUMBER(SEARCH("1",VLOOKUP(A936, [1]!Table9[#All], 4, FALSE))), "Yes", "No")</f>
        <v>Yes</v>
      </c>
      <c r="E936" s="16" t="str">
        <f>VLOOKUP(A936, [1]!Table9[#All], 3, FALSE)</f>
        <v>Plant</v>
      </c>
      <c r="F936" s="15" t="str">
        <f>VLOOKUP(A936, [1]!Table9[#All], 26, FALSE)</f>
        <v>Formula</v>
      </c>
      <c r="G936" s="15" t="str">
        <f>IF(D936="No", "--",VLOOKUP(A936, [1]!Table9[#All], 25, FALSE))</f>
        <v>Work area</v>
      </c>
      <c r="H936" s="14" t="str">
        <f>IF(D936="No", "Not discussed on USFS. ", VLOOKUP(A936, [1]!Table9[#All], 24, FALSE))</f>
        <v>--</v>
      </c>
      <c r="I936" s="14" t="str">
        <f>IF(NOT(ISBLANK(#REF!)),  "Pre-activity Survey Required", "")</f>
        <v>Pre-activity Survey Required</v>
      </c>
      <c r="J936" s="13" t="str">
        <f>IF(D936="No", "Not discussed on USFS. ", _xlfn.CONCAT(A936, " (", VLOOKUP(A936, [1]!Table9[#All], 11, FALSE), "; Habitat description: ", C936, ") - Within 1-mi of a CNDDB/SCE/USFS occurrence record (", VLOOKUP(A936, [1]!Table9[#All], 34, FALSE), "). " ))</f>
        <v xml:space="preserve">Laguna Beach dudleya (FT; ST; CRPR 1B.1, Blooming Period: May - Jul; Habitat description: sandstone cliffs/outcrops, coastal sage or chaparral scrub) - Within 1-mi of a CNDDB/SCE/USFS occurrence record (unsuitable habitat). </v>
      </c>
      <c r="K936" s="10" t="str">
        <f>IF(D936="No", "-- ", VLOOKUP(A936, [1]!Table9[#All], 35, FALSE))</f>
        <v xml:space="preserve">RPM Plant 1; 
Standard OMP BMPs. </v>
      </c>
      <c r="L936" s="12" t="str">
        <f>IF(D936="No", "--", VLOOKUP(A936, [1]!Table9[#All], 28, FALSE))</f>
        <v>IIB</v>
      </c>
      <c r="M936" s="11" t="str">
        <f>IF(D936="No", "Not discussed on USFS. ", _xlfn.CONCAT(A936, " (", VLOOKUP(A936, [1]!Table9[#All], 11, FALSE), "; Habitat description: ", C936, ") - Within 1-mi of a CNDDB/SCE/USFS occurrence record (", VLOOKUP(A936, [1]!Table9[#All], 27, FALSE), "). " ))</f>
        <v xml:space="preserve">Laguna Beach dudleya (FT; ST; CRPR 1B.1, Blooming Period: May - Jul; Habitat description: sandstone cliffs/outcrops, coastal sage or chaparral scrub) - Within 1-mi of a CNDDB/SCE/USFS occurrence record (habitat present). </v>
      </c>
      <c r="N936" s="10" t="str">
        <f>IF(D936="No", "-- ", VLOOKUP(A936, [1]!Table9[#All], 29, FALSE))</f>
        <v xml:space="preserve">RPM Plant-1-4; 
General Measures and Standard OMP BMPs. </v>
      </c>
      <c r="O936" s="10" t="str">
        <f>IF(D936="No", "--", VLOOKUP(A936, [1]!Table9[#All], 30, FALSE))</f>
        <v xml:space="preserve">Rare Plant Survey and Avoidance (Laguna Beach dudleya): A qualified botanist will conduct a rare plant survey for Laguna Beach dudleya within blooming season, verified by a reference population. All federally-listed plants within 100 feet of the work area will be flagged for avoidance. Coordination with Environmental Services Department will be required if full avoidance cannot be achieved. 
Schedule Limitation (Laguna Beach dudleya): Schedule all work in the year rare plant surveys are conducted. Work can occur only after rare plant surveys occur. If work gets delayed for a subsequent year, contact Environmental Services Department. 
General Measures and Standard OMP BMPs. </v>
      </c>
      <c r="P936" s="7" t="str">
        <f>IF(D936="No", "Not discussed on USFS. ", IF(VLOOKUP(A936, [1]!Table9[#All], 31, FALSE)="--", "--",  _xlfn.CONCAT(A936, " (", VLOOKUP(A936, [1]!Table9[#All], 11, FALSE), "; Habitat description: ", C936, ") - Within 1-mi of a CNDDB/SCE/USFS occurrence record (", VLOOKUP(A936, [1]!Table9[#All], 31, FALSE), "). " )))</f>
        <v>--</v>
      </c>
      <c r="Q936" s="6" t="str">
        <f>IF(D936="No", "Not discussed on USFS. ", IF(VLOOKUP(A936, [1]!Table9[#All], 31, FALSE)="--", "--",  VLOOKUP(A936, [1]!Table9[#All], 32, FALSE)))</f>
        <v>--</v>
      </c>
      <c r="R936" s="6" t="str">
        <f>IF(D936="No", "Not discussed on USFS. ", IF(VLOOKUP(A936, [1]!Table9[#All], 31, FALSE)="--", "--", VLOOKUP(A936, [1]!Table9[#All], 33, FALSE)))</f>
        <v>--</v>
      </c>
      <c r="S936" s="9" t="s">
        <v>2</v>
      </c>
      <c r="T936" s="8" t="s">
        <v>2</v>
      </c>
      <c r="U936" s="8" t="s">
        <v>2</v>
      </c>
      <c r="V936" s="7" t="s">
        <v>2</v>
      </c>
      <c r="W936" s="6" t="s">
        <v>2</v>
      </c>
      <c r="X936" s="6" t="s">
        <v>2</v>
      </c>
    </row>
    <row r="937" spans="1:24" ht="48" x14ac:dyDescent="0.2">
      <c r="A937" s="20" t="s">
        <v>1438</v>
      </c>
      <c r="B937" s="20" t="str">
        <f>VLOOKUP(A937, [1]!Table9[#All], 2, FALSE)</f>
        <v>Heuchera brevistaminea</v>
      </c>
      <c r="C937" s="18" t="str">
        <f>VLOOKUP(A937, [1]!Table9[#All], 13, FALSE)</f>
        <v>dry, steep, rocky areas</v>
      </c>
      <c r="D937" s="17" t="str">
        <f>IF(ISNUMBER(SEARCH("1",VLOOKUP(A937, [1]!Table9[#All], 4, FALSE))), "Yes", "No")</f>
        <v>No</v>
      </c>
      <c r="E937" s="16" t="str">
        <f>VLOOKUP(A937, [1]!Table9[#All], 3, FALSE)</f>
        <v>Plant</v>
      </c>
      <c r="F937" s="15" t="str">
        <f>VLOOKUP(A937, [1]!Table9[#All], 26, FALSE)</f>
        <v>Formula</v>
      </c>
      <c r="G937" s="15" t="str">
        <f>IF(D937="No", "--",VLOOKUP(A937, [1]!Table9[#All], 25, FALSE))</f>
        <v>--</v>
      </c>
      <c r="H937" s="14" t="str">
        <f>IF(D937="No", "Not discussed on USFS. ", VLOOKUP(A937, [1]!Table9[#All], 24, FALSE))</f>
        <v xml:space="preserve">Not discussed on USFS. </v>
      </c>
      <c r="I937" s="14" t="str">
        <f>IF(NOT(ISBLANK(#REF!)),  "Pre-activity Survey Required", "")</f>
        <v>Pre-activity Survey Required</v>
      </c>
      <c r="J937" s="13" t="str">
        <f>IF(D937="No", "Not discussed on USFS. ", _xlfn.CONCAT(A937, " (", VLOOKUP(A937, [1]!Table9[#All], 11, FALSE), "; Habitat description: ", C937, ") - Within 1-mi of a CNDDB/SCE/USFS occurrence record (", VLOOKUP(A937, [1]!Table9[#All], 34, FALSE), "). " ))</f>
        <v xml:space="preserve">Not discussed on USFS. </v>
      </c>
      <c r="K937" s="10" t="str">
        <f>IF(D937="No", "-- ", VLOOKUP(A937, [1]!Table9[#All], 35, FALSE))</f>
        <v xml:space="preserve">-- </v>
      </c>
      <c r="L937" s="12" t="str">
        <f>IF(D937="No", "--", VLOOKUP(A937, [1]!Table9[#All], 28, FALSE))</f>
        <v>--</v>
      </c>
      <c r="M937" s="11" t="str">
        <f>IF(D937="No", "Not discussed on USFS. ", _xlfn.CONCAT(A937, " (", VLOOKUP(A937, [1]!Table9[#All], 11, FALSE), "; Habitat description: ", C937, ") - Within 1-mi of a CNDDB/SCE/USFS occurrence record (", VLOOKUP(A937, [1]!Table9[#All], 27, FALSE), "). " ))</f>
        <v xml:space="preserve">Not discussed on USFS. </v>
      </c>
      <c r="N937" s="10" t="str">
        <f>IF(D937="No", "-- ", VLOOKUP(A937, [1]!Table9[#All], 29, FALSE))</f>
        <v xml:space="preserve">-- </v>
      </c>
      <c r="O937" s="10" t="str">
        <f>IF(D937="No", "--", VLOOKUP(A937, [1]!Table9[#All], 30, FALSE))</f>
        <v>--</v>
      </c>
      <c r="P937" s="7" t="str">
        <f>IF(D937="No", "Not discussed on USFS. ", IF(VLOOKUP(A937, [1]!Table9[#All], 31, FALSE)="--", "--",  _xlfn.CONCAT(A937, " (", VLOOKUP(A937, [1]!Table9[#All], 11, FALSE), "; Habitat description: ", C937, ") - Within 1-mi of a CNDDB/SCE/USFS occurrence record (", VLOOKUP(A937, [1]!Table9[#All], 31, FALSE), "). " )))</f>
        <v xml:space="preserve">Not discussed on USFS. </v>
      </c>
      <c r="Q937" s="6" t="str">
        <f>IF(D937="No", "Not discussed on USFS. ", IF(VLOOKUP(A937, [1]!Table9[#All], 31, FALSE)="--", "--",  VLOOKUP(A937, [1]!Table9[#All], 32, FALSE)))</f>
        <v xml:space="preserve">Not discussed on USFS. </v>
      </c>
      <c r="R937" s="6" t="str">
        <f>IF(D937="No", "Not discussed on USFS. ", IF(VLOOKUP(A937, [1]!Table9[#All], 31, FALSE)="--", "--", VLOOKUP(A937, [1]!Table9[#All], 33, FALSE)))</f>
        <v xml:space="preserve">Not discussed on USFS. </v>
      </c>
      <c r="S937" s="9" t="s">
        <v>2</v>
      </c>
      <c r="T937" s="8" t="s">
        <v>2</v>
      </c>
      <c r="U937" s="8" t="s">
        <v>2</v>
      </c>
      <c r="V937" s="7" t="s">
        <v>2</v>
      </c>
      <c r="W937" s="6" t="s">
        <v>2</v>
      </c>
      <c r="X937" s="6" t="s">
        <v>2</v>
      </c>
    </row>
    <row r="938" spans="1:24" ht="80" x14ac:dyDescent="0.2">
      <c r="A938" s="20" t="s">
        <v>1437</v>
      </c>
      <c r="B938" s="20" t="str">
        <f>VLOOKUP(A938, [1]!Table9[#All], 2, FALSE)</f>
        <v>Ericameria cuneata var. macrocephala</v>
      </c>
      <c r="C938" s="18" t="str">
        <f>VLOOKUP(A938, [1]!Table9[#All], 13, FALSE)</f>
        <v>rock crevices</v>
      </c>
      <c r="D938" s="17" t="str">
        <f>IF(ISNUMBER(SEARCH("1",VLOOKUP(A938, [1]!Table9[#All], 4, FALSE))), "Yes", "No")</f>
        <v>No</v>
      </c>
      <c r="E938" s="16" t="str">
        <f>VLOOKUP(A938, [1]!Table9[#All], 3, FALSE)</f>
        <v>Plant</v>
      </c>
      <c r="F938" s="15" t="str">
        <f>VLOOKUP(A938, [1]!Table9[#All], 26, FALSE)</f>
        <v>Formula</v>
      </c>
      <c r="G938" s="15" t="str">
        <f>IF(D938="No", "--",VLOOKUP(A938, [1]!Table9[#All], 25, FALSE))</f>
        <v>--</v>
      </c>
      <c r="H938" s="14" t="str">
        <f>IF(D938="No", "Not discussed on USFS. ", VLOOKUP(A938, [1]!Table9[#All], 24, FALSE))</f>
        <v xml:space="preserve">Not discussed on USFS. </v>
      </c>
      <c r="I938" s="14" t="str">
        <f>IF(NOT(ISBLANK(#REF!)),  "Pre-activity Survey Required", "")</f>
        <v>Pre-activity Survey Required</v>
      </c>
      <c r="J938" s="13" t="str">
        <f>IF(D938="No", "Not discussed on USFS. ", _xlfn.CONCAT(A938, " (", VLOOKUP(A938, [1]!Table9[#All], 11, FALSE), "; Habitat description: ", C938, ") - Within 1-mi of a CNDDB/SCE/USFS occurrence record (", VLOOKUP(A938, [1]!Table9[#All], 34, FALSE), "). " ))</f>
        <v xml:space="preserve">Not discussed on USFS. </v>
      </c>
      <c r="K938" s="10" t="str">
        <f>IF(D938="No", "-- ", VLOOKUP(A938, [1]!Table9[#All], 35, FALSE))</f>
        <v xml:space="preserve">-- </v>
      </c>
      <c r="L938" s="12" t="str">
        <f>IF(D938="No", "--", VLOOKUP(A938, [1]!Table9[#All], 28, FALSE))</f>
        <v>--</v>
      </c>
      <c r="M938" s="11" t="str">
        <f>IF(D938="No", "Not discussed on USFS. ", _xlfn.CONCAT(A938, " (", VLOOKUP(A938, [1]!Table9[#All], 11, FALSE), "; Habitat description: ", C938, ") - Within 1-mi of a CNDDB/SCE/USFS occurrence record (", VLOOKUP(A938, [1]!Table9[#All], 27, FALSE), "). " ))</f>
        <v xml:space="preserve">Not discussed on USFS. </v>
      </c>
      <c r="N938" s="10" t="str">
        <f>IF(D938="No", "-- ", VLOOKUP(A938, [1]!Table9[#All], 29, FALSE))</f>
        <v xml:space="preserve">-- </v>
      </c>
      <c r="O938" s="10" t="str">
        <f>IF(D938="No", "--", VLOOKUP(A938, [1]!Table9[#All], 30, FALSE))</f>
        <v>--</v>
      </c>
      <c r="P938" s="7" t="str">
        <f>IF(D938="No", "Not discussed on USFS. ", IF(VLOOKUP(A938, [1]!Table9[#All], 31, FALSE)="--", "--",  _xlfn.CONCAT(A938, " (", VLOOKUP(A938, [1]!Table9[#All], 11, FALSE), "; Habitat description: ", C938, ") - Within 1-mi of a CNDDB/SCE/USFS occurrence record (", VLOOKUP(A938, [1]!Table9[#All], 31, FALSE), "). " )))</f>
        <v xml:space="preserve">Not discussed on USFS. </v>
      </c>
      <c r="Q938" s="6" t="str">
        <f>IF(D938="No", "Not discussed on USFS. ", IF(VLOOKUP(A938, [1]!Table9[#All], 31, FALSE)="--", "--",  VLOOKUP(A938, [1]!Table9[#All], 32, FALSE)))</f>
        <v xml:space="preserve">Not discussed on USFS. </v>
      </c>
      <c r="R938" s="6" t="str">
        <f>IF(D938="No", "Not discussed on USFS. ", IF(VLOOKUP(A938, [1]!Table9[#All], 31, FALSE)="--", "--", VLOOKUP(A938, [1]!Table9[#All], 33, FALSE)))</f>
        <v xml:space="preserve">Not discussed on USFS. </v>
      </c>
      <c r="S938" s="9" t="s">
        <v>2</v>
      </c>
      <c r="T938" s="8" t="s">
        <v>2</v>
      </c>
      <c r="U938" s="8" t="s">
        <v>2</v>
      </c>
      <c r="V938" s="7" t="s">
        <v>2</v>
      </c>
      <c r="W938" s="6" t="s">
        <v>2</v>
      </c>
      <c r="X938" s="6" t="s">
        <v>2</v>
      </c>
    </row>
    <row r="939" spans="1:24" ht="156" x14ac:dyDescent="0.2">
      <c r="A939" s="20" t="s">
        <v>1436</v>
      </c>
      <c r="B939" s="20" t="str">
        <f>VLOOKUP(A939, [1]!Table9[#All], 2, FALSE)</f>
        <v>Streptanthus bernardinus</v>
      </c>
      <c r="C939" s="18" t="str">
        <f>VLOOKUP(A939, [1]!Table9[#All], 13, FALSE)</f>
        <v>conifer forests, chaparral montane conifer forests</v>
      </c>
      <c r="D939" s="17" t="str">
        <f>IF(ISNUMBER(SEARCH("1",VLOOKUP(A939, [1]!Table9[#All], 4, FALSE))), "Yes", "No")</f>
        <v>Yes</v>
      </c>
      <c r="E939" s="16" t="str">
        <f>VLOOKUP(A939, [1]!Table9[#All], 3, FALSE)</f>
        <v>Plant</v>
      </c>
      <c r="F939" s="15" t="str">
        <f>VLOOKUP(A939, [1]!Table9[#All], 26, FALSE)</f>
        <v>Formula</v>
      </c>
      <c r="G939" s="15" t="str">
        <f>IF(D939="No", "--",VLOOKUP(A939, [1]!Table9[#All], 25, FALSE))</f>
        <v>Work area</v>
      </c>
      <c r="H939" s="14" t="str">
        <f>IF(D939="No", "Not discussed on USFS. ", VLOOKUP(A939, [1]!Table9[#All], 24, FALSE))</f>
        <v xml:space="preserve">Only discussed in INF, if reviewing INF apply same RPM's and language as other CRPR 1/2 plant receive. </v>
      </c>
      <c r="I939" s="14" t="str">
        <f>IF(NOT(ISBLANK(#REF!)),  "Pre-activity Survey Required", "")</f>
        <v>Pre-activity Survey Required</v>
      </c>
      <c r="J939" s="13" t="str">
        <f>IF(D939="No", "Not discussed on USFS. ", _xlfn.CONCAT(A939, " (", VLOOKUP(A939, [1]!Table9[#All], 11, FALSE), "; Habitat description: ", C939, ") - Within 1-mi of a CNDDB/SCE/USFS occurrence record (", VLOOKUP(A939, [1]!Table9[#All], 34, FALSE), "). " ))</f>
        <v xml:space="preserve">Laguna Mountains jewelflower (INF:SCC; CRPR 4.3, Blooming Period: Jun - Aug; Habitat description: conifer forests, chaparral montane conifer forests) - Within 1-mi of a CNDDB/SCE/USFS occurrence record (unsuitable habitat). </v>
      </c>
      <c r="K939" s="10" t="str">
        <f>IF(D939="No", "-- ", VLOOKUP(A939, [1]!Table9[#All], 35, FALSE))</f>
        <v>Standard OMP BMPs.</v>
      </c>
      <c r="L939" s="12" t="str">
        <f>IF(D939="No", "--", VLOOKUP(A939, [1]!Table9[#All], 28, FALSE))</f>
        <v>IIB</v>
      </c>
      <c r="M939" s="11" t="str">
        <f>IF(D939="No", "Not discussed on USFS. ", _xlfn.CONCAT(A939, " (", VLOOKUP(A939, [1]!Table9[#All], 11, FALSE), "; Habitat description: ", C939, ") - Within 1-mi of a CNDDB/SCE/USFS occurrence record (", VLOOKUP(A939, [1]!Table9[#All], 27, FALSE), "). " ))</f>
        <v xml:space="preserve">Laguna Mountains jewelflower (INF:SCC; CRPR 4.3, Blooming Period: Jun - Aug; Habitat description: conifer forests, chaparral montane conifer forests) - Within 1-mi of a CNDDB/SCE/USFS occurrence record (habitat present). </v>
      </c>
      <c r="N939" s="10" t="str">
        <f>IF(D939="No", "-- ", VLOOKUP(A939, [1]!Table9[#All], 29, FALSE))</f>
        <v xml:space="preserve">BE BMP Plant-1(a)(c-d); 
General Measures and Standard OMP BMPs. </v>
      </c>
      <c r="O939" s="10" t="str">
        <f>IF(D939="No", "--", VLOOKUP(A939, [1]!Table9[#All], 30, FALSE))</f>
        <v xml:space="preserve">Pre-Activity Survey (Laguna Mountains jewelflower): A biological survey is required. 
FSS Plant Avoidance (Laguna Mountains jewelflower): If Laguna Mountains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39" s="7" t="str">
        <f>IF(D939="No", "Not discussed on USFS. ", IF(VLOOKUP(A939, [1]!Table9[#All], 31, FALSE)="--", "--",  _xlfn.CONCAT(A939, " (", VLOOKUP(A939, [1]!Table9[#All], 11, FALSE), "; Habitat description: ", C939, ") - Within 1-mi of a CNDDB/SCE/USFS occurrence record (", VLOOKUP(A939, [1]!Table9[#All], 31, FALSE), "). " )))</f>
        <v>--</v>
      </c>
      <c r="Q939" s="6" t="str">
        <f>IF(D939="No", "Not discussed on USFS. ", IF(VLOOKUP(A939, [1]!Table9[#All], 31, FALSE)="--", "--",  VLOOKUP(A939, [1]!Table9[#All], 32, FALSE)))</f>
        <v>--</v>
      </c>
      <c r="R939" s="6" t="str">
        <f>IF(D939="No", "Not discussed on USFS. ", IF(VLOOKUP(A939, [1]!Table9[#All], 31, FALSE)="--", "--", VLOOKUP(A939, [1]!Table9[#All], 33, FALSE)))</f>
        <v>--</v>
      </c>
      <c r="S939" s="9" t="s">
        <v>2</v>
      </c>
      <c r="T939" s="8" t="s">
        <v>2</v>
      </c>
      <c r="U939" s="8" t="s">
        <v>2</v>
      </c>
      <c r="V939" s="7" t="s">
        <v>2</v>
      </c>
      <c r="W939" s="6" t="s">
        <v>2</v>
      </c>
      <c r="X939" s="6" t="s">
        <v>2</v>
      </c>
    </row>
    <row r="940" spans="1:24" ht="96" x14ac:dyDescent="0.2">
      <c r="A940" s="20" t="s">
        <v>1435</v>
      </c>
      <c r="B940" s="20" t="str">
        <f>VLOOKUP(A940, [1]!Table9[#All], 2, FALSE)</f>
        <v>Pyrgus ruralis lagunae</v>
      </c>
      <c r="C940" s="18" t="str">
        <f>VLOOKUP(A940, [1]!Table9[#All], 13, FALSE)</f>
        <v>wet montane meadows with yellow pines; sole larval foodplant is Cleveland's horkelia (horkelia clevelandii)</v>
      </c>
      <c r="D940" s="17" t="str">
        <f>IF(ISNUMBER(SEARCH("1",VLOOKUP(A940, [1]!Table9[#All], 4, FALSE))), "Yes", "No")</f>
        <v>Yes</v>
      </c>
      <c r="E940" s="16" t="str">
        <f>VLOOKUP(A940, [1]!Table9[#All], 3, FALSE)</f>
        <v>Invertebrate</v>
      </c>
      <c r="F940" s="15" t="str">
        <f>VLOOKUP(A940, [1]!Table9[#All], 26, FALSE)</f>
        <v>Formula</v>
      </c>
      <c r="G940" s="15" t="str">
        <f>IF(D940="No", "--",VLOOKUP(A940, [1]!Table9[#All], 25, FALSE))</f>
        <v>Work area</v>
      </c>
      <c r="H940" s="14" t="str">
        <f>IF(D940="No", "Not discussed on USFS. ", VLOOKUP(A940, [1]!Table9[#All], 24, FALSE))</f>
        <v>Contact PM if occurring on USFS</v>
      </c>
      <c r="I940" s="14" t="str">
        <f>IF(NOT(ISBLANK(#REF!)),  "Pre-activity Survey Required", "")</f>
        <v>Pre-activity Survey Required</v>
      </c>
      <c r="J940" s="13" t="str">
        <f>IF(D940="No", "Not discussed on USFS. ", _xlfn.CONCAT(A940, " (", VLOOKUP(A940, [1]!Table9[#All], 11, FALSE), "; Habitat description: ", C940, ") - Within 1-mi of a CNDDB/SCE/USFS occurrence record (", VLOOKUP(A940, [1]!Table9[#All], 34, FALSE), "). " ))</f>
        <v xml:space="preserve">Laguna Mountains skipper (FE; Habitat description: wet montane meadows with yellow pines; sole larval foodplant is Cleveland's horkelia (horkelia clevelandii)) - Within 1-mi of a CNDDB/SCE/USFS occurrence record (unsuitable habitat). </v>
      </c>
      <c r="K940" s="10" t="str">
        <f>IF(D940="No", "-- ", VLOOKUP(A940, [1]!Table9[#All], 35, FALSE))</f>
        <v>Standard OMP BMPs.</v>
      </c>
      <c r="L940" s="12" t="str">
        <f>IF(D940="No", "--", VLOOKUP(A940, [1]!Table9[#All], 28, FALSE))</f>
        <v>IIB</v>
      </c>
      <c r="M940" s="11" t="str">
        <f>IF(D940="No", "Not discussed on USFS. ", _xlfn.CONCAT(A940, " (", VLOOKUP(A940, [1]!Table9[#All], 11, FALSE), "; Habitat description: ", C940, ") - Within 1-mi of a CNDDB/SCE/USFS occurrence record (", VLOOKUP(A940, [1]!Table9[#All], 27, FALSE), "). " ))</f>
        <v xml:space="preserve">Laguna Mountains skipper (FE; Habitat description: wet montane meadows with yellow pines; sole larval foodplant is Cleveland's horkelia (horkelia clevelandii)) - Within 1-mi of a CNDDB/SCE/USFS occurrence record (habitat present). </v>
      </c>
      <c r="N940" s="10" t="str">
        <f>IF(D940="No", "-- ", VLOOKUP(A940, [1]!Table9[#All], 29, FALSE))</f>
        <v>Contact PM if occurring on USFS</v>
      </c>
      <c r="O940" s="10" t="str">
        <f>IF(D940="No", "--", VLOOKUP(A940, [1]!Table9[#All], 30, FALSE))</f>
        <v>Contact PM if occurring on USFS</v>
      </c>
      <c r="P940" s="7" t="str">
        <f>IF(D940="No", "Not discussed on USFS. ", IF(VLOOKUP(A940, [1]!Table9[#All], 31, FALSE)="--", "--",  _xlfn.CONCAT(A940, " (", VLOOKUP(A940, [1]!Table9[#All], 11, FALSE), "; Habitat description: ", C940, ") - Within 1-mi of a CNDDB/SCE/USFS occurrence record (", VLOOKUP(A940, [1]!Table9[#All], 31, FALSE), "). " )))</f>
        <v>--</v>
      </c>
      <c r="Q940" s="6" t="str">
        <f>IF(D940="No", "Not discussed on USFS. ", IF(VLOOKUP(A940, [1]!Table9[#All], 31, FALSE)="--", "--",  VLOOKUP(A940, [1]!Table9[#All], 32, FALSE)))</f>
        <v>--</v>
      </c>
      <c r="R940" s="6" t="str">
        <f>IF(D940="No", "Not discussed on USFS. ", IF(VLOOKUP(A940, [1]!Table9[#All], 31, FALSE)="--", "--", VLOOKUP(A940, [1]!Table9[#All], 33, FALSE)))</f>
        <v>--</v>
      </c>
      <c r="S940" s="9" t="s">
        <v>2</v>
      </c>
      <c r="T940" s="8" t="s">
        <v>2</v>
      </c>
      <c r="U940" s="8" t="s">
        <v>2</v>
      </c>
      <c r="V940" s="7" t="s">
        <v>2</v>
      </c>
      <c r="W940" s="6" t="s">
        <v>2</v>
      </c>
      <c r="X940" s="6" t="s">
        <v>2</v>
      </c>
    </row>
    <row r="941" spans="1:24" ht="180" x14ac:dyDescent="0.2">
      <c r="A941" s="20" t="s">
        <v>1434</v>
      </c>
      <c r="B941" s="20" t="str">
        <f>VLOOKUP(A941, [1]!Table9[#All], 2, FALSE)</f>
        <v>Oncorhynchus clarkii henshawi</v>
      </c>
      <c r="C941" s="18" t="str">
        <f>VLOOKUP(A941, [1]!Table9[#All], 13, FALSE)</f>
        <v>intermittent or perennial stream, pond, lake or jurisdictional waters feature</v>
      </c>
      <c r="D941" s="17" t="str">
        <f>IF(ISNUMBER(SEARCH("1",VLOOKUP(A941, [1]!Table9[#All], 4, FALSE))), "Yes", "No")</f>
        <v>Yes</v>
      </c>
      <c r="E941" s="16" t="str">
        <f>VLOOKUP(A941, [1]!Table9[#All], 3, FALSE)</f>
        <v>Fish</v>
      </c>
      <c r="F941" s="15" t="str">
        <f>VLOOKUP(A941, [1]!Table9[#All], 26, FALSE)</f>
        <v>Formula</v>
      </c>
      <c r="G941" s="15" t="str">
        <f>IF(D941="No", "--",VLOOKUP(A941, [1]!Table9[#All], 25, FALSE))</f>
        <v>25-ft</v>
      </c>
      <c r="H941" s="14" t="str">
        <f>IF(D941="No", "Not discussed on USFS. ", VLOOKUP(A941, [1]!Table9[#All], 24, FALSE))</f>
        <v xml:space="preserve">If within 25-ft of occupied or potentially occupied waterways apply measures. </v>
      </c>
      <c r="I941" s="14" t="str">
        <f>IF(NOT(ISBLANK(#REF!)),  "Pre-activity Survey Required", "")</f>
        <v>Pre-activity Survey Required</v>
      </c>
      <c r="J941" s="13" t="str">
        <f>IF(D941="No", "Not discussed on USFS. ", _xlfn.CONCAT(A941, " (", VLOOKUP(A941, [1]!Table9[#All], 11, FALSE), "; Habitat description: ", C941, ") - Within 1-mi of a CNDDB/SCE/USFS occurrence record (", VLOOKUP(A941, [1]!Table9[#All], 34, FALSE), "). " ))</f>
        <v xml:space="preserve">Lahontan cutthroat trout (FT; Habitat description: intermittent or perennial stream, pond, lake or jurisdictional waters feature) - Within 1-mi of a CNDDB/SCE/USFS occurrence record (unsuitable habitat). </v>
      </c>
      <c r="K941" s="10" t="str">
        <f>IF(D941="No", "-- ", VLOOKUP(A941, [1]!Table9[#All], 35, FALSE))</f>
        <v>Standard OMP BMPs.</v>
      </c>
      <c r="L941" s="12" t="str">
        <f>IF(D941="No", "--", VLOOKUP(A941, [1]!Table9[#All], 28, FALSE))</f>
        <v>IIB</v>
      </c>
      <c r="M941" s="11" t="str">
        <f>IF(D941="No", "Not discussed on USFS. ", _xlfn.CONCAT(A941, " (", VLOOKUP(A941, [1]!Table9[#All], 11, FALSE), "; Habitat description: ", C941, ") - Within 1-mi of a CNDDB/SCE/USFS occurrence record (", VLOOKUP(A941, [1]!Table9[#All], 27, FALSE), "). " ))</f>
        <v xml:space="preserve">Lahontan cutthroat trout (FT; Habitat description: intermittent or perennial stream, pond, lake or jurisdictional waters feature) - Within 1-mi of a CNDDB/SCE/USFS occurrence record (within 25 feet of aquatic habitat). </v>
      </c>
      <c r="N941" s="10" t="str">
        <f>IF(D941="No", "-- ", VLOOKUP(A941, [1]!Table9[#All], 29, FALSE))</f>
        <v xml:space="preserve">RPM LCT-1-3;
General Measures and Standard OMP BMPs. </v>
      </c>
      <c r="O941" s="10" t="str">
        <f>IF(D941="No", "--", VLOOKUP(A941, [1]!Table9[#All], 30, FALSE))</f>
        <v xml:space="preserve">No activities will be conducted within an occupied active stream channel or aquatic habitat. 
Schedule Limitation (fish): No activities will be conducted within the active, flowing stream channel or aquatic habitat. Schedule all work between August 1 and February 28; if the project cannot comply with these dates, contact ESD. 
Biological Monitor (Lahontan cutthroat trout):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941" s="7" t="str">
        <f>IF(D941="No", "Not discussed on USFS. ", IF(VLOOKUP(A941, [1]!Table9[#All], 31, FALSE)="--", "--",  _xlfn.CONCAT(A941, " (", VLOOKUP(A941, [1]!Table9[#All], 11, FALSE), "; Habitat description: ", C941, ") - Within 1-mi of a CNDDB/SCE/USFS occurrence record (", VLOOKUP(A941, [1]!Table9[#All], 31, FALSE), "). " )))</f>
        <v>--</v>
      </c>
      <c r="Q941" s="6" t="str">
        <f>IF(D941="No", "Not discussed on USFS. ", IF(VLOOKUP(A941, [1]!Table9[#All], 31, FALSE)="--", "--",  VLOOKUP(A941, [1]!Table9[#All], 32, FALSE)))</f>
        <v>--</v>
      </c>
      <c r="R941" s="6" t="str">
        <f>IF(D941="No", "Not discussed on USFS. ", IF(VLOOKUP(A941, [1]!Table9[#All], 31, FALSE)="--", "--", VLOOKUP(A941, [1]!Table9[#All], 33, FALSE)))</f>
        <v>--</v>
      </c>
      <c r="S941" s="9" t="s">
        <v>2</v>
      </c>
      <c r="T941" s="8" t="s">
        <v>2</v>
      </c>
      <c r="U941" s="8" t="s">
        <v>2</v>
      </c>
      <c r="V941" s="7" t="s">
        <v>2</v>
      </c>
      <c r="W941" s="6" t="s">
        <v>2</v>
      </c>
      <c r="X941" s="6" t="s">
        <v>2</v>
      </c>
    </row>
    <row r="942" spans="1:24" ht="80" x14ac:dyDescent="0.2">
      <c r="A942" s="20" t="s">
        <v>1433</v>
      </c>
      <c r="B942" s="20" t="str">
        <f>VLOOKUP(A942, [1]!Table9[#All], 2, FALSE)</f>
        <v>Siphateles bicolor pectinifer</v>
      </c>
      <c r="C942" s="18" t="str">
        <f>VLOOKUP(A942, [1]!Table9[#All], 13, FALSE)</f>
        <v>intermittent or perennial stream, pond, lake or jurisdictional waters feature</v>
      </c>
      <c r="D942" s="17" t="str">
        <f>IF(ISNUMBER(SEARCH("1",VLOOKUP(A942, [1]!Table9[#All], 4, FALSE))), "Yes", "No")</f>
        <v>No</v>
      </c>
      <c r="E942" s="16" t="str">
        <f>VLOOKUP(A942, [1]!Table9[#All], 3, FALSE)</f>
        <v>Fish</v>
      </c>
      <c r="F942" s="15" t="str">
        <f>VLOOKUP(A942, [1]!Table9[#All], 26, FALSE)</f>
        <v>Formula</v>
      </c>
      <c r="G942" s="15" t="str">
        <f>IF(D942="No", "--",VLOOKUP(A942, [1]!Table9[#All], 25, FALSE))</f>
        <v>--</v>
      </c>
      <c r="H942" s="14" t="str">
        <f>IF(D942="No", "Not discussed on USFS. ", VLOOKUP(A942, [1]!Table9[#All], 24, FALSE))</f>
        <v xml:space="preserve">Not discussed on USFS. </v>
      </c>
      <c r="I942" s="14" t="str">
        <f>IF(NOT(ISBLANK(#REF!)),  "Pre-activity Survey Required", "")</f>
        <v>Pre-activity Survey Required</v>
      </c>
      <c r="J942" s="13" t="str">
        <f>IF(D942="No", "Not discussed on USFS. ", _xlfn.CONCAT(A942, " (", VLOOKUP(A942, [1]!Table9[#All], 11, FALSE), "; Habitat description: ", C942, ") - Within 1-mi of a CNDDB/SCE/USFS occurrence record (", VLOOKUP(A942, [1]!Table9[#All], 34, FALSE), "). " ))</f>
        <v xml:space="preserve">Not discussed on USFS. </v>
      </c>
      <c r="K942" s="10" t="str">
        <f>IF(D942="No", "-- ", VLOOKUP(A942, [1]!Table9[#All], 35, FALSE))</f>
        <v xml:space="preserve">-- </v>
      </c>
      <c r="L942" s="12" t="str">
        <f>IF(D942="No", "--", VLOOKUP(A942, [1]!Table9[#All], 28, FALSE))</f>
        <v>--</v>
      </c>
      <c r="M942" s="11" t="str">
        <f>IF(D942="No", "Not discussed on USFS. ", _xlfn.CONCAT(A942, " (", VLOOKUP(A942, [1]!Table9[#All], 11, FALSE), "; Habitat description: ", C942, ") - Within 1-mi of a CNDDB/SCE/USFS occurrence record (", VLOOKUP(A942, [1]!Table9[#All], 27, FALSE), "). " ))</f>
        <v xml:space="preserve">Not discussed on USFS. </v>
      </c>
      <c r="N942" s="10" t="str">
        <f>IF(D942="No", "-- ", VLOOKUP(A942, [1]!Table9[#All], 29, FALSE))</f>
        <v xml:space="preserve">-- </v>
      </c>
      <c r="O942" s="10" t="str">
        <f>IF(D942="No", "--", VLOOKUP(A942, [1]!Table9[#All], 30, FALSE))</f>
        <v>--</v>
      </c>
      <c r="P942" s="7" t="str">
        <f>IF(D942="No", "Not discussed on USFS. ", IF(VLOOKUP(A942, [1]!Table9[#All], 31, FALSE)="--", "--",  _xlfn.CONCAT(A942, " (", VLOOKUP(A942, [1]!Table9[#All], 11, FALSE), "; Habitat description: ", C942, ") - Within 1-mi of a CNDDB/SCE/USFS occurrence record (", VLOOKUP(A942, [1]!Table9[#All], 31, FALSE), "). " )))</f>
        <v xml:space="preserve">Not discussed on USFS. </v>
      </c>
      <c r="Q942" s="6" t="str">
        <f>IF(D942="No", "Not discussed on USFS. ", IF(VLOOKUP(A942, [1]!Table9[#All], 31, FALSE)="--", "--",  VLOOKUP(A942, [1]!Table9[#All], 32, FALSE)))</f>
        <v xml:space="preserve">Not discussed on USFS. </v>
      </c>
      <c r="R942" s="6" t="str">
        <f>IF(D942="No", "Not discussed on USFS. ", IF(VLOOKUP(A942, [1]!Table9[#All], 31, FALSE)="--", "--", VLOOKUP(A942, [1]!Table9[#All], 33, FALSE)))</f>
        <v xml:space="preserve">Not discussed on USFS. </v>
      </c>
      <c r="S942" s="9" t="s">
        <v>2</v>
      </c>
      <c r="T942" s="8" t="s">
        <v>2</v>
      </c>
      <c r="U942" s="8" t="s">
        <v>2</v>
      </c>
      <c r="V942" s="7" t="s">
        <v>2</v>
      </c>
      <c r="W942" s="6" t="s">
        <v>2</v>
      </c>
      <c r="X942" s="6" t="s">
        <v>2</v>
      </c>
    </row>
    <row r="943" spans="1:24" ht="80" x14ac:dyDescent="0.2">
      <c r="A943" s="20" t="s">
        <v>1432</v>
      </c>
      <c r="B943" s="20" t="str">
        <f>VLOOKUP(A943, [1]!Table9[#All], 2, FALSE)</f>
        <v>Catostomus lahontan</v>
      </c>
      <c r="C943" s="18" t="str">
        <f>VLOOKUP(A943, [1]!Table9[#All], 13, FALSE)</f>
        <v>intermittent or perennial stream, pond, lake or jurisdictional waters feature</v>
      </c>
      <c r="D943" s="17" t="str">
        <f>IF(ISNUMBER(SEARCH("1",VLOOKUP(A943, [1]!Table9[#All], 4, FALSE))), "Yes", "No")</f>
        <v>No</v>
      </c>
      <c r="E943" s="16" t="str">
        <f>VLOOKUP(A943, [1]!Table9[#All], 3, FALSE)</f>
        <v>Fish</v>
      </c>
      <c r="F943" s="15" t="str">
        <f>VLOOKUP(A943, [1]!Table9[#All], 26, FALSE)</f>
        <v>Formula</v>
      </c>
      <c r="G943" s="15" t="str">
        <f>IF(D943="No", "--",VLOOKUP(A943, [1]!Table9[#All], 25, FALSE))</f>
        <v>--</v>
      </c>
      <c r="H943" s="14" t="str">
        <f>IF(D943="No", "Not discussed on USFS. ", VLOOKUP(A943, [1]!Table9[#All], 24, FALSE))</f>
        <v xml:space="preserve">Not discussed on USFS. </v>
      </c>
      <c r="I943" s="14" t="str">
        <f>IF(NOT(ISBLANK(#REF!)),  "Pre-activity Survey Required", "")</f>
        <v>Pre-activity Survey Required</v>
      </c>
      <c r="J943" s="13" t="str">
        <f>IF(D943="No", "Not discussed on USFS. ", _xlfn.CONCAT(A943, " (", VLOOKUP(A943, [1]!Table9[#All], 11, FALSE), "; Habitat description: ", C943, ") - Within 1-mi of a CNDDB/SCE/USFS occurrence record (", VLOOKUP(A943, [1]!Table9[#All], 34, FALSE), "). " ))</f>
        <v xml:space="preserve">Not discussed on USFS. </v>
      </c>
      <c r="K943" s="10" t="str">
        <f>IF(D943="No", "-- ", VLOOKUP(A943, [1]!Table9[#All], 35, FALSE))</f>
        <v xml:space="preserve">-- </v>
      </c>
      <c r="L943" s="12" t="str">
        <f>IF(D943="No", "--", VLOOKUP(A943, [1]!Table9[#All], 28, FALSE))</f>
        <v>--</v>
      </c>
      <c r="M943" s="11" t="str">
        <f>IF(D943="No", "Not discussed on USFS. ", _xlfn.CONCAT(A943, " (", VLOOKUP(A943, [1]!Table9[#All], 11, FALSE), "; Habitat description: ", C943, ") - Within 1-mi of a CNDDB/SCE/USFS occurrence record (", VLOOKUP(A943, [1]!Table9[#All], 27, FALSE), "). " ))</f>
        <v xml:space="preserve">Not discussed on USFS. </v>
      </c>
      <c r="N943" s="10" t="str">
        <f>IF(D943="No", "-- ", VLOOKUP(A943, [1]!Table9[#All], 29, FALSE))</f>
        <v xml:space="preserve">-- </v>
      </c>
      <c r="O943" s="10" t="str">
        <f>IF(D943="No", "--", VLOOKUP(A943, [1]!Table9[#All], 30, FALSE))</f>
        <v>--</v>
      </c>
      <c r="P943" s="7" t="str">
        <f>IF(D943="No", "Not discussed on USFS. ", IF(VLOOKUP(A943, [1]!Table9[#All], 31, FALSE)="--", "--",  _xlfn.CONCAT(A943, " (", VLOOKUP(A943, [1]!Table9[#All], 11, FALSE), "; Habitat description: ", C943, ") - Within 1-mi of a CNDDB/SCE/USFS occurrence record (", VLOOKUP(A943, [1]!Table9[#All], 31, FALSE), "). " )))</f>
        <v xml:space="preserve">Not discussed on USFS. </v>
      </c>
      <c r="Q943" s="6" t="str">
        <f>IF(D943="No", "Not discussed on USFS. ", IF(VLOOKUP(A943, [1]!Table9[#All], 31, FALSE)="--", "--",  VLOOKUP(A943, [1]!Table9[#All], 32, FALSE)))</f>
        <v xml:space="preserve">Not discussed on USFS. </v>
      </c>
      <c r="R943" s="6" t="str">
        <f>IF(D943="No", "Not discussed on USFS. ", IF(VLOOKUP(A943, [1]!Table9[#All], 31, FALSE)="--", "--", VLOOKUP(A943, [1]!Table9[#All], 33, FALSE)))</f>
        <v xml:space="preserve">Not discussed on USFS. </v>
      </c>
      <c r="S943" s="9" t="s">
        <v>2</v>
      </c>
      <c r="T943" s="8" t="s">
        <v>2</v>
      </c>
      <c r="U943" s="8" t="s">
        <v>2</v>
      </c>
      <c r="V943" s="7" t="s">
        <v>2</v>
      </c>
      <c r="W943" s="6" t="s">
        <v>2</v>
      </c>
      <c r="X943" s="6" t="s">
        <v>2</v>
      </c>
    </row>
    <row r="944" spans="1:24" ht="168" x14ac:dyDescent="0.2">
      <c r="A944" s="20" t="s">
        <v>1431</v>
      </c>
      <c r="B944" s="20" t="str">
        <f>VLOOKUP(A944, [1]!Table9[#All], 2, FALSE)</f>
        <v>Sedella leiocarpa</v>
      </c>
      <c r="C944" s="18" t="str">
        <f>VLOOKUP(A944, [1]!Table9[#All], 13, FALSE)</f>
        <v>dry vernal pools, rocky depressions</v>
      </c>
      <c r="D944" s="17" t="str">
        <f>IF(ISNUMBER(SEARCH("1",VLOOKUP(A944, [1]!Table9[#All], 4, FALSE))), "Yes", "No")</f>
        <v>Yes</v>
      </c>
      <c r="E944" s="16" t="str">
        <f>VLOOKUP(A944, [1]!Table9[#All], 3, FALSE)</f>
        <v>Plant</v>
      </c>
      <c r="F944" s="15" t="str">
        <f>VLOOKUP(A944, [1]!Table9[#All], 26, FALSE)</f>
        <v>Formula</v>
      </c>
      <c r="G944" s="15" t="str">
        <f>IF(D944="No", "--",VLOOKUP(A944, [1]!Table9[#All], 25, FALSE))</f>
        <v>Work area</v>
      </c>
      <c r="H944" s="14" t="str">
        <f>IF(D944="No", "Not discussed on USFS. ", VLOOKUP(A944, [1]!Table9[#All], 24, FALSE))</f>
        <v>--</v>
      </c>
      <c r="I944" s="14" t="str">
        <f>IF(NOT(ISBLANK(#REF!)),  "Pre-activity Survey Required", "")</f>
        <v>Pre-activity Survey Required</v>
      </c>
      <c r="J944" s="13" t="str">
        <f>IF(D944="No", "Not discussed on USFS. ", _xlfn.CONCAT(A944, " (", VLOOKUP(A944, [1]!Table9[#All], 11, FALSE), "; Habitat description: ", C944, ") - Within 1-mi of a CNDDB/SCE/USFS occurrence record (", VLOOKUP(A944, [1]!Table9[#All], 34, FALSE), "). " ))</f>
        <v xml:space="preserve">Lake County stonecrop (FE; SE; CRPR 1B.1, Blooming Period: Apr - May; Habitat description: dry vernal pools, rocky depressions) - Within 1-mi of a CNDDB/SCE/USFS occurrence record (unsuitable habitat). </v>
      </c>
      <c r="K944" s="10" t="str">
        <f>IF(D944="No", "-- ", VLOOKUP(A944, [1]!Table9[#All], 35, FALSE))</f>
        <v xml:space="preserve">RPM Plant 1; 
Standard OMP BMPs. </v>
      </c>
      <c r="L944" s="12" t="str">
        <f>IF(D944="No", "--", VLOOKUP(A944, [1]!Table9[#All], 28, FALSE))</f>
        <v>IIB</v>
      </c>
      <c r="M944" s="11" t="str">
        <f>IF(D944="No", "Not discussed on USFS. ", _xlfn.CONCAT(A944, " (", VLOOKUP(A944, [1]!Table9[#All], 11, FALSE), "; Habitat description: ", C944, ") - Within 1-mi of a CNDDB/SCE/USFS occurrence record (", VLOOKUP(A944, [1]!Table9[#All], 27, FALSE), "). " ))</f>
        <v xml:space="preserve">Lake County stonecrop (FE; SE; CRPR 1B.1, Blooming Period: Apr - May; Habitat description: dry vernal pools, rocky depressions) - Within 1-mi of a CNDDB/SCE/USFS occurrence record (habitat present). </v>
      </c>
      <c r="N944" s="10" t="str">
        <f>IF(D944="No", "-- ", VLOOKUP(A944, [1]!Table9[#All], 29, FALSE))</f>
        <v xml:space="preserve">RPM Plant-1-4; 
General Measures and Standard OMP BMPs. </v>
      </c>
      <c r="O944" s="10" t="str">
        <f>IF(D944="No", "--", VLOOKUP(A944, [1]!Table9[#All], 30, FALSE))</f>
        <v xml:space="preserve">Rare Plant Survey and Avoidance (Lake County stonecrop): A qualified botanist will conduct a rare plant survey for Lake County stonecrop within blooming season, verified by a reference population. All federally-listed plants within 100 feet of the work area will be flagged for avoidance. Coordination with Environmental Services Department will be required if full avoidance cannot be achieved. 
Schedule Limitation (Lake County stonecrop): Schedule all work in the year rare plant surveys are conducted. Work can occur only after rare plant surveys occur. If work gets delayed for a subsequent year, contact Environmental Services Department. 
General Measures and Standard OMP BMPs. </v>
      </c>
      <c r="P944" s="7" t="str">
        <f>IF(D944="No", "Not discussed on USFS. ", IF(VLOOKUP(A944, [1]!Table9[#All], 31, FALSE)="--", "--",  _xlfn.CONCAT(A944, " (", VLOOKUP(A944, [1]!Table9[#All], 11, FALSE), "; Habitat description: ", C944, ") - Within 1-mi of a CNDDB/SCE/USFS occurrence record (", VLOOKUP(A944, [1]!Table9[#All], 31, FALSE), "). " )))</f>
        <v>--</v>
      </c>
      <c r="Q944" s="6" t="str">
        <f>IF(D944="No", "Not discussed on USFS. ", IF(VLOOKUP(A944, [1]!Table9[#All], 31, FALSE)="--", "--",  VLOOKUP(A944, [1]!Table9[#All], 32, FALSE)))</f>
        <v>--</v>
      </c>
      <c r="R944" s="6" t="str">
        <f>IF(D944="No", "Not discussed on USFS. ", IF(VLOOKUP(A944, [1]!Table9[#All], 31, FALSE)="--", "--", VLOOKUP(A944, [1]!Table9[#All], 33, FALSE)))</f>
        <v>--</v>
      </c>
      <c r="S944" s="9" t="s">
        <v>2</v>
      </c>
      <c r="T944" s="8" t="s">
        <v>2</v>
      </c>
      <c r="U944" s="8" t="s">
        <v>2</v>
      </c>
      <c r="V944" s="7" t="s">
        <v>2</v>
      </c>
      <c r="W944" s="6" t="s">
        <v>2</v>
      </c>
      <c r="X944" s="6" t="s">
        <v>2</v>
      </c>
    </row>
    <row r="945" spans="1:24" ht="144" x14ac:dyDescent="0.2">
      <c r="A945" s="20" t="s">
        <v>1430</v>
      </c>
      <c r="B945" s="20" t="str">
        <f>VLOOKUP(A945, [1]!Table9[#All], 2, FALSE)</f>
        <v>Hesperolinon didymocarpum</v>
      </c>
      <c r="C945" s="18" t="str">
        <f>VLOOKUP(A945, [1]!Table9[#All], 13, FALSE)</f>
        <v>serpentine, chaparral, grassland</v>
      </c>
      <c r="D945" s="17" t="str">
        <f>IF(ISNUMBER(SEARCH("1",VLOOKUP(A945, [1]!Table9[#All], 4, FALSE))), "Yes", "No")</f>
        <v>Yes</v>
      </c>
      <c r="E945" s="16" t="str">
        <f>VLOOKUP(A945, [1]!Table9[#All], 3, FALSE)</f>
        <v>Plant</v>
      </c>
      <c r="F945" s="15" t="str">
        <f>VLOOKUP(A945, [1]!Table9[#All], 26, FALSE)</f>
        <v>Formula</v>
      </c>
      <c r="G945" s="15" t="str">
        <f>IF(D945="No", "--",VLOOKUP(A945, [1]!Table9[#All], 25, FALSE))</f>
        <v>Work area</v>
      </c>
      <c r="H945" s="14" t="str">
        <f>IF(D945="No", "Not discussed on USFS. ", VLOOKUP(A945, [1]!Table9[#All], 24, FALSE))</f>
        <v>--</v>
      </c>
      <c r="I945" s="14" t="str">
        <f>IF(NOT(ISBLANK(#REF!)),  "Pre-activity Survey Required", "")</f>
        <v>Pre-activity Survey Required</v>
      </c>
      <c r="J945" s="13" t="str">
        <f>IF(D945="No", "Not discussed on USFS. ", _xlfn.CONCAT(A945, " (", VLOOKUP(A945, [1]!Table9[#All], 11, FALSE), "; Habitat description: ", C945, ") - Within 1-mi of a CNDDB/SCE/USFS occurrence record (", VLOOKUP(A945, [1]!Table9[#All], 34, FALSE), "). " ))</f>
        <v xml:space="preserve">Lake County western flax (SE; CRPR 1B.2, Blooming Period: May - Jul; Habitat description: serpentine, chaparral, grassland) - Within 1-mi of a CNDDB/SCE/USFS occurrence record (unsuitable habitat). </v>
      </c>
      <c r="K945" s="10" t="str">
        <f>IF(D945="No", "-- ", VLOOKUP(A945, [1]!Table9[#All], 35, FALSE))</f>
        <v>Standard OMP BMPs.</v>
      </c>
      <c r="L945" s="12" t="str">
        <f>IF(D945="No", "--", VLOOKUP(A945, [1]!Table9[#All], 28, FALSE))</f>
        <v>IIB</v>
      </c>
      <c r="M945" s="11" t="str">
        <f>IF(D945="No", "Not discussed on USFS. ", _xlfn.CONCAT(A945, " (", VLOOKUP(A945, [1]!Table9[#All], 11, FALSE), "; Habitat description: ", C945, ") - Within 1-mi of a CNDDB/SCE/USFS occurrence record (", VLOOKUP(A945, [1]!Table9[#All], 27, FALSE), "). " ))</f>
        <v xml:space="preserve">Lake County western flax (SE; CRPR 1B.2, Blooming Period: May - Jul; Habitat description: serpentine, chaparral, grassland) - Within 1-mi of a CNDDB/SCE/USFS occurrence record (habitat present). </v>
      </c>
      <c r="N945" s="10" t="str">
        <f>IF(D945="No", "-- ", VLOOKUP(A945, [1]!Table9[#All], 29, FALSE))</f>
        <v xml:space="preserve">BE BMP Plant-1(a); 
General Measures and Standard OMP BMPs. </v>
      </c>
      <c r="O945" s="10" t="str">
        <f>IF(D945="No", "--", VLOOKUP(A945, [1]!Table9[#All], 30, FALSE))</f>
        <v xml:space="preserve">Pre-Activity Survey (Lake County western flax): A biological survey is required. 
State Threatened Plant Avoidance (Lake County western flax): If Lake County western flaxis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945" s="7" t="str">
        <f>IF(D945="No", "Not discussed on USFS. ", IF(VLOOKUP(A945, [1]!Table9[#All], 31, FALSE)="--", "--",  _xlfn.CONCAT(A945, " (", VLOOKUP(A945, [1]!Table9[#All], 11, FALSE), "; Habitat description: ", C945, ") - Within 1-mi of a CNDDB/SCE/USFS occurrence record (", VLOOKUP(A945, [1]!Table9[#All], 31, FALSE), "). " )))</f>
        <v>--</v>
      </c>
      <c r="Q945" s="6" t="str">
        <f>IF(D945="No", "Not discussed on USFS. ", IF(VLOOKUP(A945, [1]!Table9[#All], 31, FALSE)="--", "--",  VLOOKUP(A945, [1]!Table9[#All], 32, FALSE)))</f>
        <v>--</v>
      </c>
      <c r="R945" s="6" t="str">
        <f>IF(D945="No", "Not discussed on USFS. ", IF(VLOOKUP(A945, [1]!Table9[#All], 31, FALSE)="--", "--", VLOOKUP(A945, [1]!Table9[#All], 33, FALSE)))</f>
        <v>--</v>
      </c>
      <c r="S945" s="9" t="s">
        <v>2</v>
      </c>
      <c r="T945" s="8" t="s">
        <v>2</v>
      </c>
      <c r="U945" s="8" t="s">
        <v>2</v>
      </c>
      <c r="V945" s="7" t="s">
        <v>2</v>
      </c>
      <c r="W945" s="6" t="s">
        <v>2</v>
      </c>
      <c r="X945" s="6" t="s">
        <v>2</v>
      </c>
    </row>
    <row r="946" spans="1:24" ht="156" x14ac:dyDescent="0.2">
      <c r="A946" s="20" t="s">
        <v>1429</v>
      </c>
      <c r="B946" s="20" t="str">
        <f>VLOOKUP(A946, [1]!Table9[#All], 2, FALSE)</f>
        <v>Sidalcea hickmanii ssp. pillsburiensis</v>
      </c>
      <c r="C946" s="18" t="str">
        <f>VLOOKUP(A946, [1]!Table9[#All], 13, FALSE)</f>
        <v>chaparral, ephemeral drainage</v>
      </c>
      <c r="D946" s="17" t="str">
        <f>IF(ISNUMBER(SEARCH("1",VLOOKUP(A946, [1]!Table9[#All], 4, FALSE))), "Yes", "No")</f>
        <v>Yes</v>
      </c>
      <c r="E946" s="16" t="str">
        <f>VLOOKUP(A946, [1]!Table9[#All], 3, FALSE)</f>
        <v>Plant</v>
      </c>
      <c r="F946" s="15" t="str">
        <f>VLOOKUP(A946, [1]!Table9[#All], 26, FALSE)</f>
        <v>Formula</v>
      </c>
      <c r="G946" s="15" t="str">
        <f>IF(D946="No", "--",VLOOKUP(A946, [1]!Table9[#All], 25, FALSE))</f>
        <v>Work area</v>
      </c>
      <c r="H946" s="14" t="str">
        <f>IF(D946="No", "Not discussed on USFS. ", VLOOKUP(A946, [1]!Table9[#All], 24, FALSE))</f>
        <v>--</v>
      </c>
      <c r="I946" s="14" t="str">
        <f>IF(NOT(ISBLANK(#REF!)),  "Pre-activity Survey Required", "")</f>
        <v>Pre-activity Survey Required</v>
      </c>
      <c r="J946" s="13" t="str">
        <f>IF(D946="No", "Not discussed on USFS. ", _xlfn.CONCAT(A946, " (", VLOOKUP(A946, [1]!Table9[#All], 11, FALSE), "; Habitat description: ", C946, ") - Within 1-mi of a CNDDB/SCE/USFS occurrence record (", VLOOKUP(A946, [1]!Table9[#All], 34, FALSE), "). " ))</f>
        <v xml:space="preserve">Lake Pillsbury checkerbloom (FSS; CRPR 1B.2, Blooming Period: Jul - Aug; Habitat description: chaparral, ephemeral drainage) - Within 1-mi of a CNDDB/SCE/USFS occurrence record (unsuitable habitat). </v>
      </c>
      <c r="K946" s="10" t="str">
        <f>IF(D946="No", "-- ", VLOOKUP(A946, [1]!Table9[#All], 35, FALSE))</f>
        <v>Standard OMP BMPs.</v>
      </c>
      <c r="L946" s="12" t="str">
        <f>IF(D946="No", "--", VLOOKUP(A946, [1]!Table9[#All], 28, FALSE))</f>
        <v>IIB</v>
      </c>
      <c r="M946" s="11" t="str">
        <f>IF(D946="No", "Not discussed on USFS. ", _xlfn.CONCAT(A946, " (", VLOOKUP(A946, [1]!Table9[#All], 11, FALSE), "; Habitat description: ", C946, ") - Within 1-mi of a CNDDB/SCE/USFS occurrence record (", VLOOKUP(A946, [1]!Table9[#All], 27, FALSE), "). " ))</f>
        <v xml:space="preserve">Lake Pillsbury checkerbloom (FSS; CRPR 1B.2, Blooming Period: Jul - Aug; Habitat description: chaparral, ephemeral drainage) - Within 1-mi of a CNDDB/SCE/USFS occurrence record (habitat present). </v>
      </c>
      <c r="N946" s="10" t="str">
        <f>IF(D946="No", "-- ", VLOOKUP(A946, [1]!Table9[#All], 29, FALSE))</f>
        <v xml:space="preserve">BE BMP Plant-1(a)(c-d); 
General Measures and Standard OMP BMPs. </v>
      </c>
      <c r="O946" s="10" t="str">
        <f>IF(D946="No", "--", VLOOKUP(A946, [1]!Table9[#All], 30, FALSE))</f>
        <v xml:space="preserve">Pre-Activity Survey (Lake Pillsbury checkerbloom): A biological survey is required. 
FSS Plant Avoidance (Lake Pillsbury checkerbloom): If Lake Pillsbury checkerbloom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46" s="7" t="str">
        <f>IF(D946="No", "Not discussed on USFS. ", IF(VLOOKUP(A946, [1]!Table9[#All], 31, FALSE)="--", "--",  _xlfn.CONCAT(A946, " (", VLOOKUP(A946, [1]!Table9[#All], 11, FALSE), "; Habitat description: ", C946, ") - Within 1-mi of a CNDDB/SCE/USFS occurrence record (", VLOOKUP(A946, [1]!Table9[#All], 31, FALSE), "). " )))</f>
        <v>--</v>
      </c>
      <c r="Q946" s="6" t="str">
        <f>IF(D946="No", "Not discussed on USFS. ", IF(VLOOKUP(A946, [1]!Table9[#All], 31, FALSE)="--", "--",  VLOOKUP(A946, [1]!Table9[#All], 32, FALSE)))</f>
        <v>--</v>
      </c>
      <c r="R946" s="6" t="str">
        <f>IF(D946="No", "Not discussed on USFS. ", IF(VLOOKUP(A946, [1]!Table9[#All], 31, FALSE)="--", "--", VLOOKUP(A946, [1]!Table9[#All], 33, FALSE)))</f>
        <v>--</v>
      </c>
      <c r="S946" s="9" t="s">
        <v>2</v>
      </c>
      <c r="T946" s="8" t="s">
        <v>2</v>
      </c>
      <c r="U946" s="8" t="s">
        <v>2</v>
      </c>
      <c r="V946" s="7" t="s">
        <v>2</v>
      </c>
      <c r="W946" s="6" t="s">
        <v>2</v>
      </c>
      <c r="X946" s="6" t="s">
        <v>2</v>
      </c>
    </row>
    <row r="947" spans="1:24" ht="156" x14ac:dyDescent="0.2">
      <c r="A947" s="20" t="s">
        <v>1428</v>
      </c>
      <c r="B947" s="20" t="str">
        <f>VLOOKUP(A947, [1]!Table9[#All], 2, FALSE)</f>
        <v>Ceanothus cyaneus</v>
      </c>
      <c r="C947" s="18" t="str">
        <f>VLOOKUP(A947, [1]!Table9[#All], 13, FALSE)</f>
        <v>slopes, ridges, chaparral</v>
      </c>
      <c r="D947" s="17" t="str">
        <f>IF(ISNUMBER(SEARCH("1",VLOOKUP(A947, [1]!Table9[#All], 4, FALSE))), "Yes", "No")</f>
        <v>Yes</v>
      </c>
      <c r="E947" s="16" t="str">
        <f>VLOOKUP(A947, [1]!Table9[#All], 3, FALSE)</f>
        <v>Plant</v>
      </c>
      <c r="F947" s="15" t="str">
        <f>VLOOKUP(A947, [1]!Table9[#All], 26, FALSE)</f>
        <v>Formula</v>
      </c>
      <c r="G947" s="15" t="str">
        <f>IF(D947="No", "--",VLOOKUP(A947, [1]!Table9[#All], 25, FALSE))</f>
        <v>Work area</v>
      </c>
      <c r="H947" s="14" t="str">
        <f>IF(D947="No", "Not discussed on USFS. ", VLOOKUP(A947, [1]!Table9[#All], 24, FALSE))</f>
        <v>--</v>
      </c>
      <c r="I947" s="14" t="str">
        <f>IF(NOT(ISBLANK(#REF!)),  "Pre-activity Survey Required", "")</f>
        <v>Pre-activity Survey Required</v>
      </c>
      <c r="J947" s="13" t="str">
        <f>IF(D947="No", "Not discussed on USFS. ", _xlfn.CONCAT(A947, " (", VLOOKUP(A947, [1]!Table9[#All], 11, FALSE), "; Habitat description: ", C947, ") - Within 1-mi of a CNDDB/SCE/USFS occurrence record (", VLOOKUP(A947, [1]!Table9[#All], 34, FALSE), "). " ))</f>
        <v xml:space="preserve">Lakeside ceanothus (FSS; BLM:S; CRPR 1B.2, Blooming Period: Apr - Jun; Habitat description: slopes, ridges, chaparral) - Within 1-mi of a CNDDB/SCE/USFS occurrence record (unsuitable habitat). </v>
      </c>
      <c r="K947" s="10" t="str">
        <f>IF(D947="No", "-- ", VLOOKUP(A947, [1]!Table9[#All], 35, FALSE))</f>
        <v>Standard OMP BMPs.</v>
      </c>
      <c r="L947" s="12" t="str">
        <f>IF(D947="No", "--", VLOOKUP(A947, [1]!Table9[#All], 28, FALSE))</f>
        <v>IIB</v>
      </c>
      <c r="M947" s="11" t="str">
        <f>IF(D947="No", "Not discussed on USFS. ", _xlfn.CONCAT(A947, " (", VLOOKUP(A947, [1]!Table9[#All], 11, FALSE), "; Habitat description: ", C947, ") - Within 1-mi of a CNDDB/SCE/USFS occurrence record (", VLOOKUP(A947, [1]!Table9[#All], 27, FALSE), "). " ))</f>
        <v xml:space="preserve">Lakeside ceanothus (FSS; BLM:S; CRPR 1B.2, Blooming Period: Apr - Jun; Habitat description: slopes, ridges, chaparral) - Within 1-mi of a CNDDB/SCE/USFS occurrence record (habitat present). </v>
      </c>
      <c r="N947" s="10" t="str">
        <f>IF(D947="No", "-- ", VLOOKUP(A947, [1]!Table9[#All], 29, FALSE))</f>
        <v xml:space="preserve">BE BMP Plant-1(a)(c-d); 
General Measures and Standard OMP BMPs. </v>
      </c>
      <c r="O947" s="10" t="str">
        <f>IF(D947="No", "--", VLOOKUP(A947, [1]!Table9[#All], 30, FALSE))</f>
        <v xml:space="preserve">Pre-Activity Survey (Lakeside ceanothus): A biological survey is required. 
FSS Plant Avoidance (Lakeside ceanothus): If Lakeside ceanothus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47" s="7" t="str">
        <f>IF(D947="No", "Not discussed on USFS. ", IF(VLOOKUP(A947, [1]!Table9[#All], 31, FALSE)="--", "--",  _xlfn.CONCAT(A947, " (", VLOOKUP(A947, [1]!Table9[#All], 11, FALSE), "; Habitat description: ", C947, ") - Within 1-mi of a CNDDB/SCE/USFS occurrence record (", VLOOKUP(A947, [1]!Table9[#All], 31, FALSE), "). " )))</f>
        <v>--</v>
      </c>
      <c r="Q947" s="6" t="str">
        <f>IF(D947="No", "Not discussed on USFS. ", IF(VLOOKUP(A947, [1]!Table9[#All], 31, FALSE)="--", "--",  VLOOKUP(A947, [1]!Table9[#All], 32, FALSE)))</f>
        <v>--</v>
      </c>
      <c r="R947" s="6" t="str">
        <f>IF(D947="No", "Not discussed on USFS. ", IF(VLOOKUP(A947, [1]!Table9[#All], 31, FALSE)="--", "--", VLOOKUP(A947, [1]!Table9[#All], 33, FALSE)))</f>
        <v>--</v>
      </c>
      <c r="S947" s="9" t="s">
        <v>2</v>
      </c>
      <c r="T947" s="8" t="s">
        <v>2</v>
      </c>
      <c r="U947" s="8" t="s">
        <v>2</v>
      </c>
      <c r="V947" s="7" t="s">
        <v>2</v>
      </c>
      <c r="W947" s="6" t="s">
        <v>2</v>
      </c>
      <c r="X947" s="6" t="s">
        <v>2</v>
      </c>
    </row>
    <row r="948" spans="1:24" ht="48" x14ac:dyDescent="0.2">
      <c r="A948" s="20" t="s">
        <v>1427</v>
      </c>
      <c r="B948" s="20" t="str">
        <f>VLOOKUP(A948, [1]!Table9[#All], 2, FALSE)</f>
        <v>Astragalus preussii var laxiflorus</v>
      </c>
      <c r="C948" s="18" t="str">
        <f>VLOOKUP(A948, [1]!Table9[#All], 13, FALSE)</f>
        <v>flats alkaline flats</v>
      </c>
      <c r="D948" s="17" t="str">
        <f>IF(ISNUMBER(SEARCH("1",VLOOKUP(A948, [1]!Table9[#All], 4, FALSE))), "Yes", "No")</f>
        <v>No</v>
      </c>
      <c r="E948" s="16" t="str">
        <f>VLOOKUP(A948, [1]!Table9[#All], 3, FALSE)</f>
        <v>Plant</v>
      </c>
      <c r="F948" s="15" t="str">
        <f>VLOOKUP(A948, [1]!Table9[#All], 26, FALSE)</f>
        <v>Formula</v>
      </c>
      <c r="G948" s="15" t="str">
        <f>IF(D948="No", "--",VLOOKUP(A948, [1]!Table9[#All], 25, FALSE))</f>
        <v>--</v>
      </c>
      <c r="H948" s="14" t="str">
        <f>IF(D948="No", "Not discussed on USFS. ", VLOOKUP(A948, [1]!Table9[#All], 24, FALSE))</f>
        <v xml:space="preserve">Not discussed on USFS. </v>
      </c>
      <c r="I948" s="14" t="str">
        <f>IF(NOT(ISBLANK(#REF!)),  "Pre-activity Survey Required", "")</f>
        <v>Pre-activity Survey Required</v>
      </c>
      <c r="J948" s="13" t="str">
        <f>IF(D948="No", "Not discussed on USFS. ", _xlfn.CONCAT(A948, " (", VLOOKUP(A948, [1]!Table9[#All], 11, FALSE), "; Habitat description: ", C948, ") - Within 1-mi of a CNDDB/SCE/USFS occurrence record (", VLOOKUP(A948, [1]!Table9[#All], 34, FALSE), "). " ))</f>
        <v xml:space="preserve">Not discussed on USFS. </v>
      </c>
      <c r="K948" s="10" t="str">
        <f>IF(D948="No", "-- ", VLOOKUP(A948, [1]!Table9[#All], 35, FALSE))</f>
        <v xml:space="preserve">-- </v>
      </c>
      <c r="L948" s="12" t="str">
        <f>IF(D948="No", "--", VLOOKUP(A948, [1]!Table9[#All], 28, FALSE))</f>
        <v>--</v>
      </c>
      <c r="M948" s="11" t="str">
        <f>IF(D948="No", "Not discussed on USFS. ", _xlfn.CONCAT(A948, " (", VLOOKUP(A948, [1]!Table9[#All], 11, FALSE), "; Habitat description: ", C948, ") - Within 1-mi of a CNDDB/SCE/USFS occurrence record (", VLOOKUP(A948, [1]!Table9[#All], 27, FALSE), "). " ))</f>
        <v xml:space="preserve">Not discussed on USFS. </v>
      </c>
      <c r="N948" s="10" t="str">
        <f>IF(D948="No", "-- ", VLOOKUP(A948, [1]!Table9[#All], 29, FALSE))</f>
        <v xml:space="preserve">-- </v>
      </c>
      <c r="O948" s="10" t="str">
        <f>IF(D948="No", "--", VLOOKUP(A948, [1]!Table9[#All], 30, FALSE))</f>
        <v>--</v>
      </c>
      <c r="P948" s="7" t="str">
        <f>IF(D948="No", "Not discussed on USFS. ", IF(VLOOKUP(A948, [1]!Table9[#All], 31, FALSE)="--", "--",  _xlfn.CONCAT(A948, " (", VLOOKUP(A948, [1]!Table9[#All], 11, FALSE), "; Habitat description: ", C948, ") - Within 1-mi of a CNDDB/SCE/USFS occurrence record (", VLOOKUP(A948, [1]!Table9[#All], 31, FALSE), "). " )))</f>
        <v xml:space="preserve">Not discussed on USFS. </v>
      </c>
      <c r="Q948" s="6" t="str">
        <f>IF(D948="No", "Not discussed on USFS. ", IF(VLOOKUP(A948, [1]!Table9[#All], 31, FALSE)="--", "--",  VLOOKUP(A948, [1]!Table9[#All], 32, FALSE)))</f>
        <v xml:space="preserve">Not discussed on USFS. </v>
      </c>
      <c r="R948" s="6" t="str">
        <f>IF(D948="No", "Not discussed on USFS. ", IF(VLOOKUP(A948, [1]!Table9[#All], 31, FALSE)="--", "--", VLOOKUP(A948, [1]!Table9[#All], 33, FALSE)))</f>
        <v xml:space="preserve">Not discussed on USFS. </v>
      </c>
      <c r="S948" s="9" t="s">
        <v>2</v>
      </c>
      <c r="T948" s="8" t="s">
        <v>2</v>
      </c>
      <c r="U948" s="8" t="s">
        <v>2</v>
      </c>
      <c r="V948" s="7" t="s">
        <v>2</v>
      </c>
      <c r="W948" s="6" t="s">
        <v>2</v>
      </c>
      <c r="X948" s="6" t="s">
        <v>2</v>
      </c>
    </row>
    <row r="949" spans="1:24" ht="48" x14ac:dyDescent="0.2">
      <c r="A949" s="20" t="s">
        <v>1426</v>
      </c>
      <c r="B949" s="20" t="str">
        <f>VLOOKUP(A949, [1]!Table9[#All], 2, FALSE)</f>
        <v>Ladeania lanceolata</v>
      </c>
      <c r="C949" s="18" t="str">
        <f>VLOOKUP(A949, [1]!Table9[#All], 13, FALSE)</f>
        <v>alluvial plains, sand</v>
      </c>
      <c r="D949" s="17" t="str">
        <f>IF(ISNUMBER(SEARCH("1",VLOOKUP(A949, [1]!Table9[#All], 4, FALSE))), "Yes", "No")</f>
        <v>No</v>
      </c>
      <c r="E949" s="16" t="str">
        <f>VLOOKUP(A949, [1]!Table9[#All], 3, FALSE)</f>
        <v>Plant</v>
      </c>
      <c r="F949" s="15" t="str">
        <f>VLOOKUP(A949, [1]!Table9[#All], 26, FALSE)</f>
        <v>Formula</v>
      </c>
      <c r="G949" s="15" t="str">
        <f>IF(D949="No", "--",VLOOKUP(A949, [1]!Table9[#All], 25, FALSE))</f>
        <v>--</v>
      </c>
      <c r="H949" s="14" t="str">
        <f>IF(D949="No", "Not discussed on USFS. ", VLOOKUP(A949, [1]!Table9[#All], 24, FALSE))</f>
        <v xml:space="preserve">Not discussed on USFS. </v>
      </c>
      <c r="I949" s="14" t="str">
        <f>IF(NOT(ISBLANK(#REF!)),  "Pre-activity Survey Required", "")</f>
        <v>Pre-activity Survey Required</v>
      </c>
      <c r="J949" s="13" t="str">
        <f>IF(D949="No", "Not discussed on USFS. ", _xlfn.CONCAT(A949, " (", VLOOKUP(A949, [1]!Table9[#All], 11, FALSE), "; Habitat description: ", C949, ") - Within 1-mi of a CNDDB/SCE/USFS occurrence record (", VLOOKUP(A949, [1]!Table9[#All], 34, FALSE), "). " ))</f>
        <v xml:space="preserve">Not discussed on USFS. </v>
      </c>
      <c r="K949" s="10" t="str">
        <f>IF(D949="No", "-- ", VLOOKUP(A949, [1]!Table9[#All], 35, FALSE))</f>
        <v xml:space="preserve">-- </v>
      </c>
      <c r="L949" s="12" t="str">
        <f>IF(D949="No", "--", VLOOKUP(A949, [1]!Table9[#All], 28, FALSE))</f>
        <v>--</v>
      </c>
      <c r="M949" s="11" t="str">
        <f>IF(D949="No", "Not discussed on USFS. ", _xlfn.CONCAT(A949, " (", VLOOKUP(A949, [1]!Table9[#All], 11, FALSE), "; Habitat description: ", C949, ") - Within 1-mi of a CNDDB/SCE/USFS occurrence record (", VLOOKUP(A949, [1]!Table9[#All], 27, FALSE), "). " ))</f>
        <v xml:space="preserve">Not discussed on USFS. </v>
      </c>
      <c r="N949" s="10" t="str">
        <f>IF(D949="No", "-- ", VLOOKUP(A949, [1]!Table9[#All], 29, FALSE))</f>
        <v xml:space="preserve">-- </v>
      </c>
      <c r="O949" s="10" t="str">
        <f>IF(D949="No", "--", VLOOKUP(A949, [1]!Table9[#All], 30, FALSE))</f>
        <v>--</v>
      </c>
      <c r="P949" s="7" t="str">
        <f>IF(D949="No", "Not discussed on USFS. ", IF(VLOOKUP(A949, [1]!Table9[#All], 31, FALSE)="--", "--",  _xlfn.CONCAT(A949, " (", VLOOKUP(A949, [1]!Table9[#All], 11, FALSE), "; Habitat description: ", C949, ") - Within 1-mi of a CNDDB/SCE/USFS occurrence record (", VLOOKUP(A949, [1]!Table9[#All], 31, FALSE), "). " )))</f>
        <v xml:space="preserve">Not discussed on USFS. </v>
      </c>
      <c r="Q949" s="6" t="str">
        <f>IF(D949="No", "Not discussed on USFS. ", IF(VLOOKUP(A949, [1]!Table9[#All], 31, FALSE)="--", "--",  VLOOKUP(A949, [1]!Table9[#All], 32, FALSE)))</f>
        <v xml:space="preserve">Not discussed on USFS. </v>
      </c>
      <c r="R949" s="6" t="str">
        <f>IF(D949="No", "Not discussed on USFS. ", IF(VLOOKUP(A949, [1]!Table9[#All], 31, FALSE)="--", "--", VLOOKUP(A949, [1]!Table9[#All], 33, FALSE)))</f>
        <v xml:space="preserve">Not discussed on USFS. </v>
      </c>
      <c r="S949" s="9" t="s">
        <v>2</v>
      </c>
      <c r="T949" s="8" t="s">
        <v>2</v>
      </c>
      <c r="U949" s="8" t="s">
        <v>2</v>
      </c>
      <c r="V949" s="7" t="s">
        <v>2</v>
      </c>
      <c r="W949" s="6" t="s">
        <v>2</v>
      </c>
      <c r="X949" s="6" t="s">
        <v>2</v>
      </c>
    </row>
    <row r="950" spans="1:24" ht="156" x14ac:dyDescent="0.2">
      <c r="A950" s="20" t="s">
        <v>1425</v>
      </c>
      <c r="B950" s="20" t="str">
        <f>VLOOKUP(A950, [1]!Table9[#All], 2, FALSE)</f>
        <v>Ladeania lanceolata (Psoralidium lanceolatum)</v>
      </c>
      <c r="C950" s="18" t="str">
        <f>VLOOKUP(A950, [1]!Table9[#All], 13, FALSE)</f>
        <v>dry, rocky slopes, open areas, and disturbed sites where Lance-leaved scurf-pea occurs</v>
      </c>
      <c r="D950" s="17" t="str">
        <f>IF(ISNUMBER(SEARCH("1",VLOOKUP(A950, [1]!Table9[#All], 4, FALSE))), "Yes", "No")</f>
        <v>Yes</v>
      </c>
      <c r="E950" s="16" t="str">
        <f>VLOOKUP(A950, [1]!Table9[#All], 3, FALSE)</f>
        <v>Plant</v>
      </c>
      <c r="F950" s="15" t="str">
        <f>VLOOKUP(A950, [1]!Table9[#All], 26, FALSE)</f>
        <v>Formula</v>
      </c>
      <c r="G950" s="15" t="str">
        <f>IF(D950="No", "--",VLOOKUP(A950, [1]!Table9[#All], 25, FALSE))</f>
        <v>Work area</v>
      </c>
      <c r="H950" s="14" t="str">
        <f>IF(D950="No", "Not discussed on USFS. ", VLOOKUP(A950, [1]!Table9[#All], 24, FALSE))</f>
        <v xml:space="preserve">Only discussed in INF, if reviewing INF apply same RPM's and language as other CRPR 1/2 plant receive. </v>
      </c>
      <c r="I950" s="14" t="str">
        <f>IF(NOT(ISBLANK(#REF!)),  "Pre-activity Survey Required", "")</f>
        <v>Pre-activity Survey Required</v>
      </c>
      <c r="J950" s="13" t="str">
        <f>IF(D950="No", "Not discussed on USFS. ", _xlfn.CONCAT(A950, " (", VLOOKUP(A950, [1]!Table9[#All], 11, FALSE), "; Habitat description: ", C950, ") - Within 1-mi of a CNDDB/SCE/USFS occurrence record (", VLOOKUP(A950, [1]!Table9[#All], 34, FALSE), "). " ))</f>
        <v xml:space="preserve">Lance-leaved scurf-pea (INF:SCC; CRPR 4.3, Blooming Period: May - Jul; Habitat description: dry, rocky slopes, open areas, and disturbed sites where Lance-leaved scurf-pea occurs) - Within 1-mi of a CNDDB/SCE/USFS occurrence record (unsuitable habitat). </v>
      </c>
      <c r="K950" s="10" t="str">
        <f>IF(D950="No", "-- ", VLOOKUP(A950, [1]!Table9[#All], 35, FALSE))</f>
        <v>Standard OMP BMPs.</v>
      </c>
      <c r="L950" s="12" t="str">
        <f>IF(D950="No", "--", VLOOKUP(A950, [1]!Table9[#All], 28, FALSE))</f>
        <v>IIB</v>
      </c>
      <c r="M950" s="11" t="str">
        <f>IF(D950="No", "Not discussed on USFS. ", _xlfn.CONCAT(A950, " (", VLOOKUP(A950, [1]!Table9[#All], 11, FALSE), "; Habitat description: ", C950, ") - Within 1-mi of a CNDDB/SCE/USFS occurrence record (", VLOOKUP(A950, [1]!Table9[#All], 27, FALSE), "). " ))</f>
        <v xml:space="preserve">Lance-leaved scurf-pea (INF:SCC; CRPR 4.3, Blooming Period: May - Jul; Habitat description: dry, rocky slopes, open areas, and disturbed sites where Lance-leaved scurf-pea occurs) - Within 1-mi of a CNDDB/SCE/USFS occurrence record (habitat present). </v>
      </c>
      <c r="N950" s="10" t="str">
        <f>IF(D950="No", "-- ", VLOOKUP(A950, [1]!Table9[#All], 29, FALSE))</f>
        <v xml:space="preserve">BE BMP Plant-1(a)(c-d); 
General Measures and Standard OMP BMPs. </v>
      </c>
      <c r="O950" s="10" t="str">
        <f>IF(D950="No", "--", VLOOKUP(A950, [1]!Table9[#All], 30, FALSE))</f>
        <v xml:space="preserve">Pre-Activity Survey (Lance-leaved scurf-pea): A biological survey is required. 
FSS Plant Avoidance (Lance-leaved scurf-pea): If Lance-leaved scurf-pea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50" s="7" t="str">
        <f>IF(D950="No", "Not discussed on USFS. ", IF(VLOOKUP(A950, [1]!Table9[#All], 31, FALSE)="--", "--",  _xlfn.CONCAT(A950, " (", VLOOKUP(A950, [1]!Table9[#All], 11, FALSE), "; Habitat description: ", C950, ") - Within 1-mi of a CNDDB/SCE/USFS occurrence record (", VLOOKUP(A950, [1]!Table9[#All], 31, FALSE), "). " )))</f>
        <v>--</v>
      </c>
      <c r="Q950" s="6" t="str">
        <f>IF(D950="No", "Not discussed on USFS. ", IF(VLOOKUP(A950, [1]!Table9[#All], 31, FALSE)="--", "--",  VLOOKUP(A950, [1]!Table9[#All], 32, FALSE)))</f>
        <v>--</v>
      </c>
      <c r="R950" s="6" t="str">
        <f>IF(D950="No", "Not discussed on USFS. ", IF(VLOOKUP(A950, [1]!Table9[#All], 31, FALSE)="--", "--", VLOOKUP(A950, [1]!Table9[#All], 33, FALSE)))</f>
        <v>--</v>
      </c>
      <c r="S950" s="9" t="s">
        <v>2</v>
      </c>
      <c r="T950" s="8" t="s">
        <v>2</v>
      </c>
      <c r="U950" s="8" t="s">
        <v>2</v>
      </c>
      <c r="V950" s="7" t="s">
        <v>2</v>
      </c>
      <c r="W950" s="6" t="s">
        <v>2</v>
      </c>
      <c r="X950" s="6" t="s">
        <v>2</v>
      </c>
    </row>
    <row r="951" spans="1:24" ht="180" x14ac:dyDescent="0.2">
      <c r="A951" s="20" t="s">
        <v>1424</v>
      </c>
      <c r="B951" s="20" t="str">
        <f>VLOOKUP(A951, [1]!Table9[#All], 2, FALSE)</f>
        <v>Astragalus jaegerianus</v>
      </c>
      <c r="C951" s="18" t="str">
        <f>VLOOKUP(A951, [1]!Table9[#All], 13, FALSE)</f>
        <v>desert shrubs, sand, gravel</v>
      </c>
      <c r="D951" s="17" t="str">
        <f>IF(ISNUMBER(SEARCH("1",VLOOKUP(A951, [1]!Table9[#All], 4, FALSE))), "Yes", "No")</f>
        <v>Yes</v>
      </c>
      <c r="E951" s="16" t="str">
        <f>VLOOKUP(A951, [1]!Table9[#All], 3, FALSE)</f>
        <v>Plant</v>
      </c>
      <c r="F951" s="15" t="str">
        <f>VLOOKUP(A951, [1]!Table9[#All], 26, FALSE)</f>
        <v>Formula</v>
      </c>
      <c r="G951" s="15" t="str">
        <f>IF(D951="No", "--",VLOOKUP(A951, [1]!Table9[#All], 25, FALSE))</f>
        <v>Work area</v>
      </c>
      <c r="H951" s="14" t="str">
        <f>IF(D951="No", "Not discussed on USFS. ", VLOOKUP(A951, [1]!Table9[#All], 24, FALSE))</f>
        <v>--</v>
      </c>
      <c r="I951" s="14" t="str">
        <f>IF(NOT(ISBLANK(#REF!)),  "Pre-activity Survey Required", "")</f>
        <v>Pre-activity Survey Required</v>
      </c>
      <c r="J951" s="13" t="str">
        <f>IF(D951="No", "Not discussed on USFS. ", _xlfn.CONCAT(A951, " (", VLOOKUP(A951, [1]!Table9[#All], 11, FALSE), "; Habitat description: ", C951, ") - Within 1-mi of a CNDDB/SCE/USFS occurrence record (", VLOOKUP(A951, [1]!Table9[#All], 34, FALSE), "). " ))</f>
        <v xml:space="preserve">Lane Mountain milk-vetch (FE; CRPR 1B.1, Blooming Period: Apr - Jun; Habitat description: desert shrubs, sand, gravel) - Within 1-mi of a CNDDB/SCE/USFS occurrence record (unsuitable habitat). </v>
      </c>
      <c r="K951" s="10" t="str">
        <f>IF(D951="No", "-- ", VLOOKUP(A951, [1]!Table9[#All], 35, FALSE))</f>
        <v xml:space="preserve">RPM Plant 1; 
Standard OMP BMPs. </v>
      </c>
      <c r="L951" s="12" t="str">
        <f>IF(D951="No", "--", VLOOKUP(A951, [1]!Table9[#All], 28, FALSE))</f>
        <v>IIB</v>
      </c>
      <c r="M951" s="11" t="str">
        <f>IF(D951="No", "Not discussed on USFS. ", _xlfn.CONCAT(A951, " (", VLOOKUP(A951, [1]!Table9[#All], 11, FALSE), "; Habitat description: ", C951, ") - Within 1-mi of a CNDDB/SCE/USFS occurrence record (", VLOOKUP(A951, [1]!Table9[#All], 27, FALSE), "). " ))</f>
        <v xml:space="preserve">Lane Mountain milk-vetch (FE; CRPR 1B.1, Blooming Period: Apr - Jun; Habitat description: desert shrubs, sand, gravel) - Within 1-mi of a CNDDB/SCE/USFS occurrence record (habitat present). </v>
      </c>
      <c r="N951" s="10" t="str">
        <f>IF(D951="No", "-- ", VLOOKUP(A951, [1]!Table9[#All], 29, FALSE))</f>
        <v xml:space="preserve">RPM Plant-1-4; 
General Measures and Standard OMP BMPs. </v>
      </c>
      <c r="O951" s="10" t="str">
        <f>IF(D951="No", "--", VLOOKUP(A951, [1]!Table9[#All], 30, FALSE))</f>
        <v xml:space="preserve">Rare Plant Survey and Avoidance (Lane Mountain milk-vetch): A qualified botanist will conduct a rare plant survey for Lane Mountain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(Lane Mountain milk-vetch): Schedule all work in the year rare plant surveys are conducted. Work can occur only after rare plant surveys occur. If work gets delayed for a subsequent year, contact Environmental Services Department. 
General Measures and Standard OMP BMPs. </v>
      </c>
      <c r="P951" s="7" t="str">
        <f>IF(D951="No", "Not discussed on USFS. ", IF(VLOOKUP(A951, [1]!Table9[#All], 31, FALSE)="--", "--",  _xlfn.CONCAT(A951, " (", VLOOKUP(A951, [1]!Table9[#All], 11, FALSE), "; Habitat description: ", C951, ") - Within 1-mi of a CNDDB/SCE/USFS occurrence record (", VLOOKUP(A951, [1]!Table9[#All], 31, FALSE), "). " )))</f>
        <v>--</v>
      </c>
      <c r="Q951" s="6" t="str">
        <f>IF(D951="No", "Not discussed on USFS. ", IF(VLOOKUP(A951, [1]!Table9[#All], 31, FALSE)="--", "--",  VLOOKUP(A951, [1]!Table9[#All], 32, FALSE)))</f>
        <v>--</v>
      </c>
      <c r="R951" s="6" t="str">
        <f>IF(D951="No", "Not discussed on USFS. ", IF(VLOOKUP(A951, [1]!Table9[#All], 31, FALSE)="--", "--", VLOOKUP(A951, [1]!Table9[#All], 33, FALSE)))</f>
        <v>--</v>
      </c>
      <c r="S951" s="9" t="s">
        <v>2</v>
      </c>
      <c r="T951" s="8" t="s">
        <v>2</v>
      </c>
      <c r="U951" s="8" t="s">
        <v>2</v>
      </c>
      <c r="V951" s="7" t="s">
        <v>2</v>
      </c>
      <c r="W951" s="6" t="s">
        <v>2</v>
      </c>
      <c r="X951" s="6" t="s">
        <v>2</v>
      </c>
    </row>
    <row r="952" spans="1:24" ht="112" x14ac:dyDescent="0.2">
      <c r="A952" s="20" t="s">
        <v>1423</v>
      </c>
      <c r="B952" s="20" t="str">
        <f>VLOOKUP(A952, [1]!Table9[#All], 2, FALSE)</f>
        <v>Apodemia mormo langei</v>
      </c>
      <c r="C952" s="18" t="str">
        <f>VLOOKUP(A952, [1]!Table9[#All], 13, FALSE)</f>
        <v>sand dunes along a riverbank, hilly scrub; sole larval foodplant is naked-stemmed buckwheat (eriogonum nudum var psychicola)</v>
      </c>
      <c r="D952" s="17" t="str">
        <f>IF(ISNUMBER(SEARCH("1",VLOOKUP(A952, [1]!Table9[#All], 4, FALSE))), "Yes", "No")</f>
        <v>Yes</v>
      </c>
      <c r="E952" s="16" t="str">
        <f>VLOOKUP(A952, [1]!Table9[#All], 3, FALSE)</f>
        <v>Invertebrate</v>
      </c>
      <c r="F952" s="15" t="str">
        <f>VLOOKUP(A952, [1]!Table9[#All], 26, FALSE)</f>
        <v>Formula</v>
      </c>
      <c r="G952" s="15" t="str">
        <f>IF(D952="No", "--",VLOOKUP(A952, [1]!Table9[#All], 25, FALSE))</f>
        <v>Work area</v>
      </c>
      <c r="H952" s="14" t="str">
        <f>IF(D952="No", "Not discussed on USFS. ", VLOOKUP(A952, [1]!Table9[#All], 24, FALSE))</f>
        <v>Contact PM if occurring on USFS</v>
      </c>
      <c r="I952" s="14" t="str">
        <f>IF(NOT(ISBLANK(#REF!)),  "Pre-activity Survey Required", "")</f>
        <v>Pre-activity Survey Required</v>
      </c>
      <c r="J952" s="13" t="str">
        <f>IF(D952="No", "Not discussed on USFS. ", _xlfn.CONCAT(A952, " (", VLOOKUP(A952, [1]!Table9[#All], 11, FALSE), "; Habitat description: ", C952, ") - Within 1-mi of a CNDDB/SCE/USFS occurrence record (", VLOOKUP(A952, [1]!Table9[#All], 34, FALSE), "). " ))</f>
        <v xml:space="preserve">Lange's metalmark butterfly (FE; Habitat description: sand dunes along a riverbank, hilly scrub; sole larval foodplant is naked-stemmed buckwheat (eriogonum nudum var psychicola)) - Within 1-mi of a CNDDB/SCE/USFS occurrence record (unsuitable habitat). </v>
      </c>
      <c r="K952" s="10" t="str">
        <f>IF(D952="No", "-- ", VLOOKUP(A952, [1]!Table9[#All], 35, FALSE))</f>
        <v>Standard OMP BMPs.</v>
      </c>
      <c r="L952" s="12" t="str">
        <f>IF(D952="No", "--", VLOOKUP(A952, [1]!Table9[#All], 28, FALSE))</f>
        <v>IIB</v>
      </c>
      <c r="M952" s="11" t="str">
        <f>IF(D952="No", "Not discussed on USFS. ", _xlfn.CONCAT(A952, " (", VLOOKUP(A952, [1]!Table9[#All], 11, FALSE), "; Habitat description: ", C952, ") - Within 1-mi of a CNDDB/SCE/USFS occurrence record (", VLOOKUP(A952, [1]!Table9[#All], 27, FALSE), "). " ))</f>
        <v xml:space="preserve">Lange's metalmark butterfly (FE; Habitat description: sand dunes along a riverbank, hilly scrub; sole larval foodplant is naked-stemmed buckwheat (eriogonum nudum var psychicola)) - Within 1-mi of a CNDDB/SCE/USFS occurrence record (habitat present). </v>
      </c>
      <c r="N952" s="10" t="str">
        <f>IF(D952="No", "-- ", VLOOKUP(A952, [1]!Table9[#All], 29, FALSE))</f>
        <v>Contact PM if occurring on USFS</v>
      </c>
      <c r="O952" s="10" t="str">
        <f>IF(D952="No", "--", VLOOKUP(A952, [1]!Table9[#All], 30, FALSE))</f>
        <v>Contact PM if occurring on USFS</v>
      </c>
      <c r="P952" s="7" t="str">
        <f>IF(D952="No", "Not discussed on USFS. ", IF(VLOOKUP(A952, [1]!Table9[#All], 31, FALSE)="--", "--",  _xlfn.CONCAT(A952, " (", VLOOKUP(A952, [1]!Table9[#All], 11, FALSE), "; Habitat description: ", C952, ") - Within 1-mi of a CNDDB/SCE/USFS occurrence record (", VLOOKUP(A952, [1]!Table9[#All], 31, FALSE), "). " )))</f>
        <v>--</v>
      </c>
      <c r="Q952" s="6" t="str">
        <f>IF(D952="No", "Not discussed on USFS. ", IF(VLOOKUP(A952, [1]!Table9[#All], 31, FALSE)="--", "--",  VLOOKUP(A952, [1]!Table9[#All], 32, FALSE)))</f>
        <v>--</v>
      </c>
      <c r="R952" s="6" t="str">
        <f>IF(D952="No", "Not discussed on USFS. ", IF(VLOOKUP(A952, [1]!Table9[#All], 31, FALSE)="--", "--", VLOOKUP(A952, [1]!Table9[#All], 33, FALSE)))</f>
        <v>--</v>
      </c>
      <c r="S952" s="9" t="s">
        <v>2</v>
      </c>
      <c r="T952" s="8" t="s">
        <v>2</v>
      </c>
      <c r="U952" s="8" t="s">
        <v>2</v>
      </c>
      <c r="V952" s="7" t="s">
        <v>2</v>
      </c>
      <c r="W952" s="6" t="s">
        <v>2</v>
      </c>
      <c r="X952" s="6" t="s">
        <v>2</v>
      </c>
    </row>
    <row r="953" spans="1:24" ht="96" x14ac:dyDescent="0.2">
      <c r="A953" s="20" t="s">
        <v>1422</v>
      </c>
      <c r="B953" s="20" t="str">
        <f>VLOOKUP(A953, [1]!Table9[#All], 2, FALSE)</f>
        <v>Viola langsdorffii</v>
      </c>
      <c r="C953" s="18" t="str">
        <f>VLOOKUP(A953, [1]!Table9[#All], 13, FALSE)</f>
        <v>in bogs of coastal dunes and sandy areas stabilized areas dominated by per species of carex, juncus</v>
      </c>
      <c r="D953" s="17" t="str">
        <f>IF(ISNUMBER(SEARCH("1",VLOOKUP(A953, [1]!Table9[#All], 4, FALSE))), "Yes", "No")</f>
        <v>No</v>
      </c>
      <c r="E953" s="16" t="str">
        <f>VLOOKUP(A953, [1]!Table9[#All], 3, FALSE)</f>
        <v>Plant</v>
      </c>
      <c r="F953" s="15" t="str">
        <f>VLOOKUP(A953, [1]!Table9[#All], 26, FALSE)</f>
        <v>Formula</v>
      </c>
      <c r="G953" s="15" t="str">
        <f>IF(D953="No", "--",VLOOKUP(A953, [1]!Table9[#All], 25, FALSE))</f>
        <v>--</v>
      </c>
      <c r="H953" s="14" t="str">
        <f>IF(D953="No", "Not discussed on USFS. ", VLOOKUP(A953, [1]!Table9[#All], 24, FALSE))</f>
        <v xml:space="preserve">Not discussed on USFS. </v>
      </c>
      <c r="I953" s="14" t="str">
        <f>IF(NOT(ISBLANK(#REF!)),  "Pre-activity Survey Required", "")</f>
        <v>Pre-activity Survey Required</v>
      </c>
      <c r="J953" s="13" t="str">
        <f>IF(D953="No", "Not discussed on USFS. ", _xlfn.CONCAT(A953, " (", VLOOKUP(A953, [1]!Table9[#All], 11, FALSE), "; Habitat description: ", C953, ") - Within 1-mi of a CNDDB/SCE/USFS occurrence record (", VLOOKUP(A953, [1]!Table9[#All], 34, FALSE), "). " ))</f>
        <v xml:space="preserve">Not discussed on USFS. </v>
      </c>
      <c r="K953" s="10" t="str">
        <f>IF(D953="No", "-- ", VLOOKUP(A953, [1]!Table9[#All], 35, FALSE))</f>
        <v xml:space="preserve">-- </v>
      </c>
      <c r="L953" s="12" t="str">
        <f>IF(D953="No", "--", VLOOKUP(A953, [1]!Table9[#All], 28, FALSE))</f>
        <v>--</v>
      </c>
      <c r="M953" s="11" t="str">
        <f>IF(D953="No", "Not discussed on USFS. ", _xlfn.CONCAT(A953, " (", VLOOKUP(A953, [1]!Table9[#All], 11, FALSE), "; Habitat description: ", C953, ") - Within 1-mi of a CNDDB/SCE/USFS occurrence record (", VLOOKUP(A953, [1]!Table9[#All], 27, FALSE), "). " ))</f>
        <v xml:space="preserve">Not discussed on USFS. </v>
      </c>
      <c r="N953" s="10" t="str">
        <f>IF(D953="No", "-- ", VLOOKUP(A953, [1]!Table9[#All], 29, FALSE))</f>
        <v xml:space="preserve">-- </v>
      </c>
      <c r="O953" s="10" t="str">
        <f>IF(D953="No", "--", VLOOKUP(A953, [1]!Table9[#All], 30, FALSE))</f>
        <v>--</v>
      </c>
      <c r="P953" s="7" t="str">
        <f>IF(D953="No", "Not discussed on USFS. ", IF(VLOOKUP(A953, [1]!Table9[#All], 31, FALSE)="--", "--",  _xlfn.CONCAT(A953, " (", VLOOKUP(A953, [1]!Table9[#All], 11, FALSE), "; Habitat description: ", C953, ") - Within 1-mi of a CNDDB/SCE/USFS occurrence record (", VLOOKUP(A953, [1]!Table9[#All], 31, FALSE), "). " )))</f>
        <v xml:space="preserve">Not discussed on USFS. </v>
      </c>
      <c r="Q953" s="6" t="str">
        <f>IF(D953="No", "Not discussed on USFS. ", IF(VLOOKUP(A953, [1]!Table9[#All], 31, FALSE)="--", "--",  VLOOKUP(A953, [1]!Table9[#All], 32, FALSE)))</f>
        <v xml:space="preserve">Not discussed on USFS. </v>
      </c>
      <c r="R953" s="6" t="str">
        <f>IF(D953="No", "Not discussed on USFS. ", IF(VLOOKUP(A953, [1]!Table9[#All], 31, FALSE)="--", "--", VLOOKUP(A953, [1]!Table9[#All], 33, FALSE)))</f>
        <v xml:space="preserve">Not discussed on USFS. </v>
      </c>
      <c r="S953" s="9" t="s">
        <v>2</v>
      </c>
      <c r="T953" s="8" t="s">
        <v>2</v>
      </c>
      <c r="U953" s="8" t="s">
        <v>2</v>
      </c>
      <c r="V953" s="7" t="s">
        <v>2</v>
      </c>
      <c r="W953" s="6" t="s">
        <v>2</v>
      </c>
      <c r="X953" s="6" t="s">
        <v>2</v>
      </c>
    </row>
    <row r="954" spans="1:24" ht="180" x14ac:dyDescent="0.2">
      <c r="A954" s="20" t="s">
        <v>1421</v>
      </c>
      <c r="B954" s="20" t="str">
        <f>VLOOKUP(A954, [1]!Table9[#All], 2, FALSE)</f>
        <v>Amsinckia grandiflora</v>
      </c>
      <c r="C954" s="18" t="str">
        <f>VLOOKUP(A954, [1]!Table9[#All], 13, FALSE)</f>
        <v>grassy slopes</v>
      </c>
      <c r="D954" s="17" t="str">
        <f>IF(ISNUMBER(SEARCH("1",VLOOKUP(A954, [1]!Table9[#All], 4, FALSE))), "Yes", "No")</f>
        <v>Yes</v>
      </c>
      <c r="E954" s="16" t="str">
        <f>VLOOKUP(A954, [1]!Table9[#All], 3, FALSE)</f>
        <v>Plant</v>
      </c>
      <c r="F954" s="15" t="str">
        <f>VLOOKUP(A954, [1]!Table9[#All], 26, FALSE)</f>
        <v>Formula</v>
      </c>
      <c r="G954" s="15" t="str">
        <f>IF(D954="No", "--",VLOOKUP(A954, [1]!Table9[#All], 25, FALSE))</f>
        <v>Work area</v>
      </c>
      <c r="H954" s="14" t="str">
        <f>IF(D954="No", "Not discussed on USFS. ", VLOOKUP(A954, [1]!Table9[#All], 24, FALSE))</f>
        <v>--</v>
      </c>
      <c r="I954" s="14" t="str">
        <f>IF(NOT(ISBLANK(#REF!)),  "Pre-activity Survey Required", "")</f>
        <v>Pre-activity Survey Required</v>
      </c>
      <c r="J954" s="13" t="str">
        <f>IF(D954="No", "Not discussed on USFS. ", _xlfn.CONCAT(A954, " (", VLOOKUP(A954, [1]!Table9[#All], 11, FALSE), "; Habitat description: ", C954, ") - Within 1-mi of a CNDDB/SCE/USFS occurrence record (", VLOOKUP(A954, [1]!Table9[#All], 34, FALSE), "). " ))</f>
        <v xml:space="preserve">large-flowered fiddleneck (FE; SE; CRPR 1B.1, Blooming Period: Mar - May; Habitat description: grassy slopes) - Within 1-mi of a CNDDB/SCE/USFS occurrence record (unsuitable habitat). </v>
      </c>
      <c r="K954" s="10" t="str">
        <f>IF(D954="No", "-- ", VLOOKUP(A954, [1]!Table9[#All], 35, FALSE))</f>
        <v xml:space="preserve">RPM Plant 1; 
Standard OMP BMPs. </v>
      </c>
      <c r="L954" s="12" t="str">
        <f>IF(D954="No", "--", VLOOKUP(A954, [1]!Table9[#All], 28, FALSE))</f>
        <v>IIB</v>
      </c>
      <c r="M954" s="11" t="str">
        <f>IF(D954="No", "Not discussed on USFS. ", _xlfn.CONCAT(A954, " (", VLOOKUP(A954, [1]!Table9[#All], 11, FALSE), "; Habitat description: ", C954, ") - Within 1-mi of a CNDDB/SCE/USFS occurrence record (", VLOOKUP(A954, [1]!Table9[#All], 27, FALSE), "). " ))</f>
        <v xml:space="preserve">large-flowered fiddleneck (FE; SE; CRPR 1B.1, Blooming Period: Mar - May; Habitat description: grassy slopes) - Within 1-mi of a CNDDB/SCE/USFS occurrence record (habitat present). </v>
      </c>
      <c r="N954" s="10" t="str">
        <f>IF(D954="No", "-- ", VLOOKUP(A954, [1]!Table9[#All], 29, FALSE))</f>
        <v xml:space="preserve">RPM Plant-1-4; 
General Measures and Standard OMP BMPs. </v>
      </c>
      <c r="O954" s="10" t="str">
        <f>IF(D954="No", "--", VLOOKUP(A954, [1]!Table9[#All], 30, FALSE))</f>
        <v xml:space="preserve">Rare Plant Survey and Avoidance (large-flowered fiddleneck): A qualified botanist will conduct a rare plant survey for large-flowered fiddleneck within blooming season, verified by a reference population. All federally-listed plants within 100 feet of the work area will be flagged for avoidance. Coordination with Environmental Services Department will be required if full avoidance cannot be achieved. 
Schedule Limitation (large-flowered fiddleneck): Schedule all work in the year rare plant surveys are conducted. Work can occur only after rare plant surveys occur. If work gets delayed for a subsequent year, contact Environmental Services Department. 
General Measures and Standard OMP BMPs. </v>
      </c>
      <c r="P954" s="7" t="str">
        <f>IF(D954="No", "Not discussed on USFS. ", IF(VLOOKUP(A954, [1]!Table9[#All], 31, FALSE)="--", "--",  _xlfn.CONCAT(A954, " (", VLOOKUP(A954, [1]!Table9[#All], 11, FALSE), "; Habitat description: ", C954, ") - Within 1-mi of a CNDDB/SCE/USFS occurrence record (", VLOOKUP(A954, [1]!Table9[#All], 31, FALSE), "). " )))</f>
        <v>--</v>
      </c>
      <c r="Q954" s="6" t="str">
        <f>IF(D954="No", "Not discussed on USFS. ", IF(VLOOKUP(A954, [1]!Table9[#All], 31, FALSE)="--", "--",  VLOOKUP(A954, [1]!Table9[#All], 32, FALSE)))</f>
        <v>--</v>
      </c>
      <c r="R954" s="6" t="str">
        <f>IF(D954="No", "Not discussed on USFS. ", IF(VLOOKUP(A954, [1]!Table9[#All], 31, FALSE)="--", "--", VLOOKUP(A954, [1]!Table9[#All], 33, FALSE)))</f>
        <v>--</v>
      </c>
      <c r="S954" s="9" t="s">
        <v>2</v>
      </c>
      <c r="T954" s="8" t="s">
        <v>2</v>
      </c>
      <c r="U954" s="8" t="s">
        <v>2</v>
      </c>
      <c r="V954" s="7" t="s">
        <v>2</v>
      </c>
      <c r="W954" s="6" t="s">
        <v>2</v>
      </c>
      <c r="X954" s="6" t="s">
        <v>2</v>
      </c>
    </row>
    <row r="955" spans="1:24" ht="48" x14ac:dyDescent="0.2">
      <c r="A955" s="20" t="s">
        <v>1420</v>
      </c>
      <c r="B955" s="20" t="str">
        <f>VLOOKUP(A955, [1]!Table9[#All], 2, FALSE)</f>
        <v>Triteleia grandiflora</v>
      </c>
      <c r="C955" s="18" t="str">
        <f>VLOOKUP(A955, [1]!Table9[#All], 13, FALSE)</f>
        <v>grassland, sagebrush, hills, pine forest</v>
      </c>
      <c r="D955" s="17" t="str">
        <f>IF(ISNUMBER(SEARCH("1",VLOOKUP(A955, [1]!Table9[#All], 4, FALSE))), "Yes", "No")</f>
        <v>No</v>
      </c>
      <c r="E955" s="16" t="str">
        <f>VLOOKUP(A955, [1]!Table9[#All], 3, FALSE)</f>
        <v>Plant</v>
      </c>
      <c r="F955" s="15" t="str">
        <f>VLOOKUP(A955, [1]!Table9[#All], 26, FALSE)</f>
        <v>Formula</v>
      </c>
      <c r="G955" s="15" t="str">
        <f>IF(D955="No", "--",VLOOKUP(A955, [1]!Table9[#All], 25, FALSE))</f>
        <v>--</v>
      </c>
      <c r="H955" s="14" t="str">
        <f>IF(D955="No", "Not discussed on USFS. ", VLOOKUP(A955, [1]!Table9[#All], 24, FALSE))</f>
        <v xml:space="preserve">Not discussed on USFS. </v>
      </c>
      <c r="I955" s="14" t="str">
        <f>IF(NOT(ISBLANK(#REF!)),  "Pre-activity Survey Required", "")</f>
        <v>Pre-activity Survey Required</v>
      </c>
      <c r="J955" s="13" t="str">
        <f>IF(D955="No", "Not discussed on USFS. ", _xlfn.CONCAT(A955, " (", VLOOKUP(A955, [1]!Table9[#All], 11, FALSE), "; Habitat description: ", C955, ") - Within 1-mi of a CNDDB/SCE/USFS occurrence record (", VLOOKUP(A955, [1]!Table9[#All], 34, FALSE), "). " ))</f>
        <v xml:space="preserve">Not discussed on USFS. </v>
      </c>
      <c r="K955" s="10" t="str">
        <f>IF(D955="No", "-- ", VLOOKUP(A955, [1]!Table9[#All], 35, FALSE))</f>
        <v xml:space="preserve">-- </v>
      </c>
      <c r="L955" s="12" t="str">
        <f>IF(D955="No", "--", VLOOKUP(A955, [1]!Table9[#All], 28, FALSE))</f>
        <v>--</v>
      </c>
      <c r="M955" s="11" t="str">
        <f>IF(D955="No", "Not discussed on USFS. ", _xlfn.CONCAT(A955, " (", VLOOKUP(A955, [1]!Table9[#All], 11, FALSE), "; Habitat description: ", C955, ") - Within 1-mi of a CNDDB/SCE/USFS occurrence record (", VLOOKUP(A955, [1]!Table9[#All], 27, FALSE), "). " ))</f>
        <v xml:space="preserve">Not discussed on USFS. </v>
      </c>
      <c r="N955" s="10" t="str">
        <f>IF(D955="No", "-- ", VLOOKUP(A955, [1]!Table9[#All], 29, FALSE))</f>
        <v xml:space="preserve">-- </v>
      </c>
      <c r="O955" s="10" t="str">
        <f>IF(D955="No", "--", VLOOKUP(A955, [1]!Table9[#All], 30, FALSE))</f>
        <v>--</v>
      </c>
      <c r="P955" s="7" t="str">
        <f>IF(D955="No", "Not discussed on USFS. ", IF(VLOOKUP(A955, [1]!Table9[#All], 31, FALSE)="--", "--",  _xlfn.CONCAT(A955, " (", VLOOKUP(A955, [1]!Table9[#All], 11, FALSE), "; Habitat description: ", C955, ") - Within 1-mi of a CNDDB/SCE/USFS occurrence record (", VLOOKUP(A955, [1]!Table9[#All], 31, FALSE), "). " )))</f>
        <v xml:space="preserve">Not discussed on USFS. </v>
      </c>
      <c r="Q955" s="6" t="str">
        <f>IF(D955="No", "Not discussed on USFS. ", IF(VLOOKUP(A955, [1]!Table9[#All], 31, FALSE)="--", "--",  VLOOKUP(A955, [1]!Table9[#All], 32, FALSE)))</f>
        <v xml:space="preserve">Not discussed on USFS. </v>
      </c>
      <c r="R955" s="6" t="str">
        <f>IF(D955="No", "Not discussed on USFS. ", IF(VLOOKUP(A955, [1]!Table9[#All], 31, FALSE)="--", "--", VLOOKUP(A955, [1]!Table9[#All], 33, FALSE)))</f>
        <v xml:space="preserve">Not discussed on USFS. </v>
      </c>
      <c r="S955" s="9" t="s">
        <v>2</v>
      </c>
      <c r="T955" s="8" t="s">
        <v>2</v>
      </c>
      <c r="U955" s="8" t="s">
        <v>2</v>
      </c>
      <c r="V955" s="7" t="s">
        <v>2</v>
      </c>
      <c r="W955" s="6" t="s">
        <v>2</v>
      </c>
      <c r="X955" s="6" t="s">
        <v>2</v>
      </c>
    </row>
    <row r="956" spans="1:24" ht="96" x14ac:dyDescent="0.2">
      <c r="A956" s="20" t="s">
        <v>1419</v>
      </c>
      <c r="B956" s="20" t="str">
        <f>VLOOKUP(A956, [1]!Table9[#All], 2, FALSE)</f>
        <v>Ensatina eschscholtzii klauberi</v>
      </c>
      <c r="C956" s="18" t="str">
        <f>VLOOKUP(A956, [1]!Table9[#All], 13, FALSE)</f>
        <v>moist shaded forests and oak woodlands; found under rocks, logs, bark pieces, other debris</v>
      </c>
      <c r="D956" s="17" t="str">
        <f>IF(ISNUMBER(SEARCH("1",VLOOKUP(A956, [1]!Table9[#All], 4, FALSE))), "Yes", "No")</f>
        <v>Yes</v>
      </c>
      <c r="E956" s="16" t="str">
        <f>VLOOKUP(A956, [1]!Table9[#All], 3, FALSE)</f>
        <v>Amphibian</v>
      </c>
      <c r="F956" s="15" t="str">
        <f>VLOOKUP(A956, [1]!Table9[#All], 26, FALSE)</f>
        <v>Formula</v>
      </c>
      <c r="G956" s="15" t="str">
        <f>IF(D956="No", "--",VLOOKUP(A956, [1]!Table9[#All], 25, FALSE))</f>
        <v>Work area</v>
      </c>
      <c r="H956" s="14" t="str">
        <f>IF(D956="No", "Not discussed on USFS. ", VLOOKUP(A956, [1]!Table9[#All], 24, FALSE))</f>
        <v>--</v>
      </c>
      <c r="I956" s="14" t="str">
        <f>IF(NOT(ISBLANK(#REF!)),  "Pre-activity Survey Required", "")</f>
        <v>Pre-activity Survey Required</v>
      </c>
      <c r="J956" s="13" t="str">
        <f>IF(D956="No", "Not discussed on USFS. ", _xlfn.CONCAT(A956, " (", VLOOKUP(A956, [1]!Table9[#All], 11, FALSE), "; Habitat description: ", C956, ") - Within 1-mi of a CNDDB/SCE/USFS occurrence record (", VLOOKUP(A956, [1]!Table9[#All], 34, FALSE), "). " ))</f>
        <v xml:space="preserve">large-blotched salamander (CDFW WL; FSS; Habitat description: moist shaded forests and oak woodlands; found under rocks, logs, bark pieces, other debris) - Within 1-mi of a CNDDB/SCE/USFS occurrence record (unsuitable habitat). </v>
      </c>
      <c r="K956" s="10" t="str">
        <f>IF(D956="No", "-- ", VLOOKUP(A956, [1]!Table9[#All], 35, FALSE))</f>
        <v>Standard OMP BMPs.</v>
      </c>
      <c r="L956" s="12" t="str">
        <f>IF(D956="No", "--", VLOOKUP(A956, [1]!Table9[#All], 28, FALSE))</f>
        <v>IIB</v>
      </c>
      <c r="M956" s="11" t="str">
        <f>IF(D956="No", "Not discussed on USFS. ", _xlfn.CONCAT(A956, " (", VLOOKUP(A956, [1]!Table9[#All], 11, FALSE), "; Habitat description: ", C956, ") - Within 1-mi of a CNDDB/SCE/USFS occurrence record (", VLOOKUP(A956, [1]!Table9[#All], 27, FALSE), "). " ))</f>
        <v xml:space="preserve">large-blotched salamander (CDFW WL; FSS; Habitat description: moist shaded forests and oak woodlands; found under rocks, logs, bark pieces, other debris) - Within 1-mi of a CNDDB/SCE/USFS occurrence record (habitat present). </v>
      </c>
      <c r="N956" s="10" t="str">
        <f>IF(D956="No", "-- ", VLOOKUP(A956, [1]!Table9[#All], 29, FALSE))</f>
        <v xml:space="preserve">Biological Pre-activity Survey (large-blotched salamander; 
General Measures and Standard OMP BMPs. </v>
      </c>
      <c r="O956" s="10" t="str">
        <f>IF(D956="No", "--", VLOOKUP(A956, [1]!Table9[#All], 30, FALSE))</f>
        <v xml:space="preserve">Biological Pre-activity Survey (large-blotched salamander): A biological survey is required. 
General Measures and Standard OMP BMPs. </v>
      </c>
      <c r="P956" s="7" t="str">
        <f>IF(D956="No", "Not discussed on USFS. ", IF(VLOOKUP(A956, [1]!Table9[#All], 31, FALSE)="--", "--",  _xlfn.CONCAT(A956, " (", VLOOKUP(A956, [1]!Table9[#All], 11, FALSE), "; Habitat description: ", C956, ") - Within 1-mi of a CNDDB/SCE/USFS occurrence record (", VLOOKUP(A956, [1]!Table9[#All], 31, FALSE), "). " )))</f>
        <v>--</v>
      </c>
      <c r="Q956" s="6" t="str">
        <f>IF(D956="No", "Not discussed on USFS. ", IF(VLOOKUP(A956, [1]!Table9[#All], 31, FALSE)="--", "--",  VLOOKUP(A956, [1]!Table9[#All], 32, FALSE)))</f>
        <v>--</v>
      </c>
      <c r="R956" s="6" t="str">
        <f>IF(D956="No", "Not discussed on USFS. ", IF(VLOOKUP(A956, [1]!Table9[#All], 31, FALSE)="--", "--", VLOOKUP(A956, [1]!Table9[#All], 33, FALSE)))</f>
        <v>--</v>
      </c>
      <c r="S956" s="9" t="s">
        <v>2</v>
      </c>
      <c r="T956" s="8" t="s">
        <v>2</v>
      </c>
      <c r="U956" s="8" t="s">
        <v>2</v>
      </c>
      <c r="V956" s="7" t="s">
        <v>2</v>
      </c>
      <c r="W956" s="6" t="s">
        <v>2</v>
      </c>
      <c r="X956" s="6" t="s">
        <v>2</v>
      </c>
    </row>
    <row r="957" spans="1:24" ht="48" x14ac:dyDescent="0.2">
      <c r="A957" s="20" t="s">
        <v>1418</v>
      </c>
      <c r="B957" s="20" t="str">
        <f>VLOOKUP(A957, [1]!Table9[#All], 2, FALSE)</f>
        <v>Colubrina californica</v>
      </c>
      <c r="C957" s="18" t="str">
        <f>VLOOKUP(A957, [1]!Table9[#All], 13, FALSE)</f>
        <v>desert scrub</v>
      </c>
      <c r="D957" s="17" t="str">
        <f>IF(ISNUMBER(SEARCH("1",VLOOKUP(A957, [1]!Table9[#All], 4, FALSE))), "Yes", "No")</f>
        <v>No</v>
      </c>
      <c r="E957" s="16" t="str">
        <f>VLOOKUP(A957, [1]!Table9[#All], 3, FALSE)</f>
        <v>Plant</v>
      </c>
      <c r="F957" s="15" t="str">
        <f>VLOOKUP(A957, [1]!Table9[#All], 26, FALSE)</f>
        <v>Formula</v>
      </c>
      <c r="G957" s="15" t="str">
        <f>IF(D957="No", "--",VLOOKUP(A957, [1]!Table9[#All], 25, FALSE))</f>
        <v>--</v>
      </c>
      <c r="H957" s="14" t="str">
        <f>IF(D957="No", "Not discussed on USFS. ", VLOOKUP(A957, [1]!Table9[#All], 24, FALSE))</f>
        <v xml:space="preserve">Not discussed on USFS. </v>
      </c>
      <c r="I957" s="14" t="str">
        <f>IF(NOT(ISBLANK(#REF!)),  "Pre-activity Survey Required", "")</f>
        <v>Pre-activity Survey Required</v>
      </c>
      <c r="J957" s="13" t="str">
        <f>IF(D957="No", "Not discussed on USFS. ", _xlfn.CONCAT(A957, " (", VLOOKUP(A957, [1]!Table9[#All], 11, FALSE), "; Habitat description: ", C957, ") - Within 1-mi of a CNDDB/SCE/USFS occurrence record (", VLOOKUP(A957, [1]!Table9[#All], 34, FALSE), "). " ))</f>
        <v xml:space="preserve">Not discussed on USFS. </v>
      </c>
      <c r="K957" s="10" t="str">
        <f>IF(D957="No", "-- ", VLOOKUP(A957, [1]!Table9[#All], 35, FALSE))</f>
        <v xml:space="preserve">-- </v>
      </c>
      <c r="L957" s="12" t="str">
        <f>IF(D957="No", "--", VLOOKUP(A957, [1]!Table9[#All], 28, FALSE))</f>
        <v>--</v>
      </c>
      <c r="M957" s="11" t="str">
        <f>IF(D957="No", "Not discussed on USFS. ", _xlfn.CONCAT(A957, " (", VLOOKUP(A957, [1]!Table9[#All], 11, FALSE), "; Habitat description: ", C957, ") - Within 1-mi of a CNDDB/SCE/USFS occurrence record (", VLOOKUP(A957, [1]!Table9[#All], 27, FALSE), "). " ))</f>
        <v xml:space="preserve">Not discussed on USFS. </v>
      </c>
      <c r="N957" s="10" t="str">
        <f>IF(D957="No", "-- ", VLOOKUP(A957, [1]!Table9[#All], 29, FALSE))</f>
        <v xml:space="preserve">-- </v>
      </c>
      <c r="O957" s="10" t="str">
        <f>IF(D957="No", "--", VLOOKUP(A957, [1]!Table9[#All], 30, FALSE))</f>
        <v>--</v>
      </c>
      <c r="P957" s="7" t="str">
        <f>IF(D957="No", "Not discussed on USFS. ", IF(VLOOKUP(A957, [1]!Table9[#All], 31, FALSE)="--", "--",  _xlfn.CONCAT(A957, " (", VLOOKUP(A957, [1]!Table9[#All], 11, FALSE), "; Habitat description: ", C957, ") - Within 1-mi of a CNDDB/SCE/USFS occurrence record (", VLOOKUP(A957, [1]!Table9[#All], 31, FALSE), "). " )))</f>
        <v xml:space="preserve">Not discussed on USFS. </v>
      </c>
      <c r="Q957" s="6" t="str">
        <f>IF(D957="No", "Not discussed on USFS. ", IF(VLOOKUP(A957, [1]!Table9[#All], 31, FALSE)="--", "--",  VLOOKUP(A957, [1]!Table9[#All], 32, FALSE)))</f>
        <v xml:space="preserve">Not discussed on USFS. </v>
      </c>
      <c r="R957" s="6" t="str">
        <f>IF(D957="No", "Not discussed on USFS. ", IF(VLOOKUP(A957, [1]!Table9[#All], 31, FALSE)="--", "--", VLOOKUP(A957, [1]!Table9[#All], 33, FALSE)))</f>
        <v xml:space="preserve">Not discussed on USFS. </v>
      </c>
      <c r="S957" s="9" t="s">
        <v>2</v>
      </c>
      <c r="T957" s="8" t="s">
        <v>2</v>
      </c>
      <c r="U957" s="8" t="s">
        <v>2</v>
      </c>
      <c r="V957" s="7" t="s">
        <v>2</v>
      </c>
      <c r="W957" s="6" t="s">
        <v>2</v>
      </c>
      <c r="X957" s="6" t="s">
        <v>2</v>
      </c>
    </row>
    <row r="958" spans="1:24" ht="48" x14ac:dyDescent="0.2">
      <c r="A958" s="20" t="s">
        <v>1417</v>
      </c>
      <c r="B958" s="20" t="str">
        <f>VLOOKUP(A958, [1]!Table9[#All], 2, FALSE)</f>
        <v>Castilleja lassenensis</v>
      </c>
      <c r="C958" s="18" t="str">
        <f>VLOOKUP(A958, [1]!Table9[#All], 13, FALSE)</f>
        <v>coniferous forest, meadows and seeps</v>
      </c>
      <c r="D958" s="17" t="str">
        <f>IF(ISNUMBER(SEARCH("1",VLOOKUP(A958, [1]!Table9[#All], 4, FALSE))), "Yes", "No")</f>
        <v>No</v>
      </c>
      <c r="E958" s="16" t="str">
        <f>VLOOKUP(A958, [1]!Table9[#All], 3, FALSE)</f>
        <v>Plant</v>
      </c>
      <c r="F958" s="15" t="str">
        <f>VLOOKUP(A958, [1]!Table9[#All], 26, FALSE)</f>
        <v>Formula</v>
      </c>
      <c r="G958" s="15" t="str">
        <f>IF(D958="No", "--",VLOOKUP(A958, [1]!Table9[#All], 25, FALSE))</f>
        <v>--</v>
      </c>
      <c r="H958" s="14" t="str">
        <f>IF(D958="No", "Not discussed on USFS. ", VLOOKUP(A958, [1]!Table9[#All], 24, FALSE))</f>
        <v xml:space="preserve">Not discussed on USFS. </v>
      </c>
      <c r="I958" s="14" t="str">
        <f>IF(NOT(ISBLANK(#REF!)),  "Pre-activity Survey Required", "")</f>
        <v>Pre-activity Survey Required</v>
      </c>
      <c r="J958" s="13" t="str">
        <f>IF(D958="No", "Not discussed on USFS. ", _xlfn.CONCAT(A958, " (", VLOOKUP(A958, [1]!Table9[#All], 11, FALSE), "; Habitat description: ", C958, ") - Within 1-mi of a CNDDB/SCE/USFS occurrence record (", VLOOKUP(A958, [1]!Table9[#All], 34, FALSE), "). " ))</f>
        <v xml:space="preserve">Not discussed on USFS. </v>
      </c>
      <c r="K958" s="10" t="str">
        <f>IF(D958="No", "-- ", VLOOKUP(A958, [1]!Table9[#All], 35, FALSE))</f>
        <v xml:space="preserve">-- </v>
      </c>
      <c r="L958" s="12" t="str">
        <f>IF(D958="No", "--", VLOOKUP(A958, [1]!Table9[#All], 28, FALSE))</f>
        <v>--</v>
      </c>
      <c r="M958" s="11" t="str">
        <f>IF(D958="No", "Not discussed on USFS. ", _xlfn.CONCAT(A958, " (", VLOOKUP(A958, [1]!Table9[#All], 11, FALSE), "; Habitat description: ", C958, ") - Within 1-mi of a CNDDB/SCE/USFS occurrence record (", VLOOKUP(A958, [1]!Table9[#All], 27, FALSE), "). " ))</f>
        <v xml:space="preserve">Not discussed on USFS. </v>
      </c>
      <c r="N958" s="10" t="str">
        <f>IF(D958="No", "-- ", VLOOKUP(A958, [1]!Table9[#All], 29, FALSE))</f>
        <v xml:space="preserve">-- </v>
      </c>
      <c r="O958" s="10" t="str">
        <f>IF(D958="No", "--", VLOOKUP(A958, [1]!Table9[#All], 30, FALSE))</f>
        <v>--</v>
      </c>
      <c r="P958" s="7" t="str">
        <f>IF(D958="No", "Not discussed on USFS. ", IF(VLOOKUP(A958, [1]!Table9[#All], 31, FALSE)="--", "--",  _xlfn.CONCAT(A958, " (", VLOOKUP(A958, [1]!Table9[#All], 11, FALSE), "; Habitat description: ", C958, ") - Within 1-mi of a CNDDB/SCE/USFS occurrence record (", VLOOKUP(A958, [1]!Table9[#All], 31, FALSE), "). " )))</f>
        <v xml:space="preserve">Not discussed on USFS. </v>
      </c>
      <c r="Q958" s="6" t="str">
        <f>IF(D958="No", "Not discussed on USFS. ", IF(VLOOKUP(A958, [1]!Table9[#All], 31, FALSE)="--", "--",  VLOOKUP(A958, [1]!Table9[#All], 32, FALSE)))</f>
        <v xml:space="preserve">Not discussed on USFS. </v>
      </c>
      <c r="R958" s="6" t="str">
        <f>IF(D958="No", "Not discussed on USFS. ", IF(VLOOKUP(A958, [1]!Table9[#All], 31, FALSE)="--", "--", VLOOKUP(A958, [1]!Table9[#All], 33, FALSE)))</f>
        <v xml:space="preserve">Not discussed on USFS. </v>
      </c>
      <c r="S958" s="9" t="s">
        <v>2</v>
      </c>
      <c r="T958" s="8" t="s">
        <v>2</v>
      </c>
      <c r="U958" s="8" t="s">
        <v>2</v>
      </c>
      <c r="V958" s="7" t="s">
        <v>2</v>
      </c>
      <c r="W958" s="6" t="s">
        <v>2</v>
      </c>
      <c r="X958" s="6" t="s">
        <v>2</v>
      </c>
    </row>
    <row r="959" spans="1:24" ht="48" x14ac:dyDescent="0.2">
      <c r="A959" s="20" t="s">
        <v>1416</v>
      </c>
      <c r="B959" s="20" t="str">
        <f>VLOOKUP(A959, [1]!Table9[#All], 2, FALSE)</f>
        <v>Haplodontium tehamense</v>
      </c>
      <c r="C959" s="18" t="str">
        <f>VLOOKUP(A959, [1]!Table9[#All], 13, FALSE)</f>
        <v>crevices of volcanic rock in montane areas</v>
      </c>
      <c r="D959" s="17" t="str">
        <f>IF(ISNUMBER(SEARCH("1",VLOOKUP(A959, [1]!Table9[#All], 4, FALSE))), "Yes", "No")</f>
        <v>No</v>
      </c>
      <c r="E959" s="16" t="str">
        <f>VLOOKUP(A959, [1]!Table9[#All], 3, FALSE)</f>
        <v>Plant</v>
      </c>
      <c r="F959" s="15" t="str">
        <f>VLOOKUP(A959, [1]!Table9[#All], 26, FALSE)</f>
        <v>Formula</v>
      </c>
      <c r="G959" s="15" t="str">
        <f>IF(D959="No", "--",VLOOKUP(A959, [1]!Table9[#All], 25, FALSE))</f>
        <v>--</v>
      </c>
      <c r="H959" s="14" t="str">
        <f>IF(D959="No", "Not discussed on USFS. ", VLOOKUP(A959, [1]!Table9[#All], 24, FALSE))</f>
        <v xml:space="preserve">Not discussed on USFS. </v>
      </c>
      <c r="I959" s="14" t="str">
        <f>IF(NOT(ISBLANK(#REF!)),  "Pre-activity Survey Required", "")</f>
        <v>Pre-activity Survey Required</v>
      </c>
      <c r="J959" s="13" t="str">
        <f>IF(D959="No", "Not discussed on USFS. ", _xlfn.CONCAT(A959, " (", VLOOKUP(A959, [1]!Table9[#All], 11, FALSE), "; Habitat description: ", C959, ") - Within 1-mi of a CNDDB/SCE/USFS occurrence record (", VLOOKUP(A959, [1]!Table9[#All], 34, FALSE), "). " ))</f>
        <v xml:space="preserve">Not discussed on USFS. </v>
      </c>
      <c r="K959" s="10" t="str">
        <f>IF(D959="No", "-- ", VLOOKUP(A959, [1]!Table9[#All], 35, FALSE))</f>
        <v xml:space="preserve">-- </v>
      </c>
      <c r="L959" s="12" t="str">
        <f>IF(D959="No", "--", VLOOKUP(A959, [1]!Table9[#All], 28, FALSE))</f>
        <v>--</v>
      </c>
      <c r="M959" s="11" t="str">
        <f>IF(D959="No", "Not discussed on USFS. ", _xlfn.CONCAT(A959, " (", VLOOKUP(A959, [1]!Table9[#All], 11, FALSE), "; Habitat description: ", C959, ") - Within 1-mi of a CNDDB/SCE/USFS occurrence record (", VLOOKUP(A959, [1]!Table9[#All], 27, FALSE), "). " ))</f>
        <v xml:space="preserve">Not discussed on USFS. </v>
      </c>
      <c r="N959" s="10" t="str">
        <f>IF(D959="No", "-- ", VLOOKUP(A959, [1]!Table9[#All], 29, FALSE))</f>
        <v xml:space="preserve">-- </v>
      </c>
      <c r="O959" s="10" t="str">
        <f>IF(D959="No", "--", VLOOKUP(A959, [1]!Table9[#All], 30, FALSE))</f>
        <v>--</v>
      </c>
      <c r="P959" s="7" t="str">
        <f>IF(D959="No", "Not discussed on USFS. ", IF(VLOOKUP(A959, [1]!Table9[#All], 31, FALSE)="--", "--",  _xlfn.CONCAT(A959, " (", VLOOKUP(A959, [1]!Table9[#All], 11, FALSE), "; Habitat description: ", C959, ") - Within 1-mi of a CNDDB/SCE/USFS occurrence record (", VLOOKUP(A959, [1]!Table9[#All], 31, FALSE), "). " )))</f>
        <v xml:space="preserve">Not discussed on USFS. </v>
      </c>
      <c r="Q959" s="6" t="str">
        <f>IF(D959="No", "Not discussed on USFS. ", IF(VLOOKUP(A959, [1]!Table9[#All], 31, FALSE)="--", "--",  VLOOKUP(A959, [1]!Table9[#All], 32, FALSE)))</f>
        <v xml:space="preserve">Not discussed on USFS. </v>
      </c>
      <c r="R959" s="6" t="str">
        <f>IF(D959="No", "Not discussed on USFS. ", IF(VLOOKUP(A959, [1]!Table9[#All], 31, FALSE)="--", "--", VLOOKUP(A959, [1]!Table9[#All], 33, FALSE)))</f>
        <v xml:space="preserve">Not discussed on USFS. </v>
      </c>
      <c r="S959" s="9" t="s">
        <v>2</v>
      </c>
      <c r="T959" s="8" t="s">
        <v>2</v>
      </c>
      <c r="U959" s="8" t="s">
        <v>2</v>
      </c>
      <c r="V959" s="7" t="s">
        <v>2</v>
      </c>
      <c r="W959" s="6" t="s">
        <v>2</v>
      </c>
      <c r="X959" s="6" t="s">
        <v>2</v>
      </c>
    </row>
    <row r="960" spans="1:24" ht="132" x14ac:dyDescent="0.2">
      <c r="A960" s="20" t="s">
        <v>1415</v>
      </c>
      <c r="B960" s="20" t="str">
        <f>VLOOKUP(A960, [1]!Table9[#All], 2, FALSE)</f>
        <v>Lupinus constancei</v>
      </c>
      <c r="C960" s="18" t="str">
        <f>VLOOKUP(A960, [1]!Table9[#All], 13, FALSE)</f>
        <v>serpentine barrens, openings in coniferous forests openings in lower montane coniferous forests</v>
      </c>
      <c r="D960" s="17" t="str">
        <f>IF(ISNUMBER(SEARCH("1",VLOOKUP(A960, [1]!Table9[#All], 4, FALSE))), "Yes", "No")</f>
        <v>Yes</v>
      </c>
      <c r="E960" s="16" t="str">
        <f>VLOOKUP(A960, [1]!Table9[#All], 3, FALSE)</f>
        <v>Plant</v>
      </c>
      <c r="F960" s="15" t="str">
        <f>VLOOKUP(A960, [1]!Table9[#All], 26, FALSE)</f>
        <v>Formula</v>
      </c>
      <c r="G960" s="15" t="str">
        <f>IF(D960="No", "--",VLOOKUP(A960, [1]!Table9[#All], 25, FALSE))</f>
        <v>Work area</v>
      </c>
      <c r="H960" s="14" t="str">
        <f>IF(D960="No", "Not discussed on USFS. ", VLOOKUP(A960, [1]!Table9[#All], 24, FALSE))</f>
        <v>--</v>
      </c>
      <c r="I960" s="14" t="str">
        <f>IF(NOT(ISBLANK(#REF!)),  "Pre-activity Survey Required", "")</f>
        <v>Pre-activity Survey Required</v>
      </c>
      <c r="J960" s="13" t="str">
        <f>IF(D960="No", "Not discussed on USFS. ", _xlfn.CONCAT(A960, " (", VLOOKUP(A960, [1]!Table9[#All], 11, FALSE), "; Habitat description: ", C960, ") - Within 1-mi of a CNDDB/SCE/USFS occurrence record (", VLOOKUP(A960, [1]!Table9[#All], 34, FALSE), "). " ))</f>
        <v xml:space="preserve">Lassics lupine (FE; SE; CRPR 1B.1, Blooming Period: Jul - Jul; Habitat description: serpentine barrens, openings in coniferous forests openings in lower montane coniferous forests) - Within 1-mi of a CNDDB/SCE/USFS occurrence record (unsuitable habitat). </v>
      </c>
      <c r="K960" s="10" t="str">
        <f>IF(D960="No", "-- ", VLOOKUP(A960, [1]!Table9[#All], 35, FALSE))</f>
        <v>Standard OMP BMPs.</v>
      </c>
      <c r="L960" s="12" t="str">
        <f>IF(D960="No", "--", VLOOKUP(A960, [1]!Table9[#All], 28, FALSE))</f>
        <v>IIB</v>
      </c>
      <c r="M960" s="11" t="str">
        <f>IF(D960="No", "Not discussed on USFS. ", _xlfn.CONCAT(A960, " (", VLOOKUP(A960, [1]!Table9[#All], 11, FALSE), "; Habitat description: ", C960, ") - Within 1-mi of a CNDDB/SCE/USFS occurrence record (", VLOOKUP(A960, [1]!Table9[#All], 27, FALSE), "). " ))</f>
        <v xml:space="preserve">Lassics lupine (FE; SE; CRPR 1B.1, Blooming Period: Jul - Jul; Habitat description: serpentine barrens, openings in coniferous forests openings in lower montane coniferous forests) - Within 1-mi of a CNDDB/SCE/USFS occurrence record (habitat present). </v>
      </c>
      <c r="N960" s="10" t="str">
        <f>IF(D960="No", "-- ", VLOOKUP(A960, [1]!Table9[#All], 29, FALSE))</f>
        <v xml:space="preserve">BE BMP Plant-1(a); 
General Measures and Standard OMP BMPs. </v>
      </c>
      <c r="O960" s="10" t="str">
        <f>IF(D960="No", "--", VLOOKUP(A960, [1]!Table9[#All], 30, FALSE))</f>
        <v xml:space="preserve">Pre-Activity Survey (Lassics lupine): A biological survey is required. 
State Threatened Plant Avoidance (Lassics lupine): If Lassics lupineis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960" s="7" t="str">
        <f>IF(D960="No", "Not discussed on USFS. ", IF(VLOOKUP(A960, [1]!Table9[#All], 31, FALSE)="--", "--",  _xlfn.CONCAT(A960, " (", VLOOKUP(A960, [1]!Table9[#All], 11, FALSE), "; Habitat description: ", C960, ") - Within 1-mi of a CNDDB/SCE/USFS occurrence record (", VLOOKUP(A960, [1]!Table9[#All], 31, FALSE), "). " )))</f>
        <v>--</v>
      </c>
      <c r="Q960" s="6" t="str">
        <f>IF(D960="No", "Not discussed on USFS. ", IF(VLOOKUP(A960, [1]!Table9[#All], 31, FALSE)="--", "--",  VLOOKUP(A960, [1]!Table9[#All], 32, FALSE)))</f>
        <v>--</v>
      </c>
      <c r="R960" s="6" t="str">
        <f>IF(D960="No", "Not discussed on USFS. ", IF(VLOOKUP(A960, [1]!Table9[#All], 31, FALSE)="--", "--", VLOOKUP(A960, [1]!Table9[#All], 33, FALSE)))</f>
        <v>--</v>
      </c>
      <c r="S960" s="9" t="s">
        <v>2</v>
      </c>
      <c r="T960" s="8" t="s">
        <v>2</v>
      </c>
      <c r="U960" s="8" t="s">
        <v>2</v>
      </c>
      <c r="V960" s="7" t="s">
        <v>2</v>
      </c>
      <c r="W960" s="6" t="s">
        <v>2</v>
      </c>
      <c r="X960" s="6" t="s">
        <v>2</v>
      </c>
    </row>
    <row r="961" spans="1:24" ht="156" x14ac:dyDescent="0.2">
      <c r="A961" s="20" t="s">
        <v>1414</v>
      </c>
      <c r="B961" s="20" t="str">
        <f>VLOOKUP(A961, [1]!Table9[#All], 2, FALSE)</f>
        <v>Sabulina decumbens</v>
      </c>
      <c r="C961" s="18" t="str">
        <f>VLOOKUP(A961, [1]!Table9[#All], 13, FALSE)</f>
        <v xml:space="preserve">serpentine in pine forests serpentine soils in Jeffery-pine forests </v>
      </c>
      <c r="D961" s="17" t="str">
        <f>IF(ISNUMBER(SEARCH("1",VLOOKUP(A961, [1]!Table9[#All], 4, FALSE))), "Yes", "No")</f>
        <v>Yes</v>
      </c>
      <c r="E961" s="16" t="str">
        <f>VLOOKUP(A961, [1]!Table9[#All], 3, FALSE)</f>
        <v>Plant</v>
      </c>
      <c r="F961" s="15" t="str">
        <f>VLOOKUP(A961, [1]!Table9[#All], 26, FALSE)</f>
        <v>Formula</v>
      </c>
      <c r="G961" s="15" t="str">
        <f>IF(D961="No", "--",VLOOKUP(A961, [1]!Table9[#All], 25, FALSE))</f>
        <v>Work area</v>
      </c>
      <c r="H961" s="14" t="str">
        <f>IF(D961="No", "Not discussed on USFS. ", VLOOKUP(A961, [1]!Table9[#All], 24, FALSE))</f>
        <v>--</v>
      </c>
      <c r="I961" s="14" t="str">
        <f>IF(NOT(ISBLANK(#REF!)),  "Pre-activity Survey Required", "")</f>
        <v>Pre-activity Survey Required</v>
      </c>
      <c r="J961" s="13" t="str">
        <f>IF(D961="No", "Not discussed on USFS. ", _xlfn.CONCAT(A961, " (", VLOOKUP(A961, [1]!Table9[#All], 11, FALSE), "; Habitat description: ", C961, ") - Within 1-mi of a CNDDB/SCE/USFS occurrence record (", VLOOKUP(A961, [1]!Table9[#All], 34, FALSE), "). " ))</f>
        <v xml:space="preserve">Lassics sandwort (FSS; CRPR 1B.2, Blooming Period: Mar - Sep; Habitat description: serpentine in pine forests serpentine soils in Jeffery-pine forests ) - Within 1-mi of a CNDDB/SCE/USFS occurrence record (unsuitable habitat). </v>
      </c>
      <c r="K961" s="10" t="str">
        <f>IF(D961="No", "-- ", VLOOKUP(A961, [1]!Table9[#All], 35, FALSE))</f>
        <v>Standard OMP BMPs.</v>
      </c>
      <c r="L961" s="12" t="str">
        <f>IF(D961="No", "--", VLOOKUP(A961, [1]!Table9[#All], 28, FALSE))</f>
        <v>IIB</v>
      </c>
      <c r="M961" s="11" t="str">
        <f>IF(D961="No", "Not discussed on USFS. ", _xlfn.CONCAT(A961, " (", VLOOKUP(A961, [1]!Table9[#All], 11, FALSE), "; Habitat description: ", C961, ") - Within 1-mi of a CNDDB/SCE/USFS occurrence record (", VLOOKUP(A961, [1]!Table9[#All], 27, FALSE), "). " ))</f>
        <v xml:space="preserve">Lassics sandwort (FSS; CRPR 1B.2, Blooming Period: Mar - Sep; Habitat description: serpentine in pine forests serpentine soils in Jeffery-pine forests ) - Within 1-mi of a CNDDB/SCE/USFS occurrence record (habitat present). </v>
      </c>
      <c r="N961" s="10" t="str">
        <f>IF(D961="No", "-- ", VLOOKUP(A961, [1]!Table9[#All], 29, FALSE))</f>
        <v xml:space="preserve">BE BMP Plant-1(a)(c-d); 
General Measures and Standard OMP BMPs. </v>
      </c>
      <c r="O961" s="10" t="str">
        <f>IF(D961="No", "--", VLOOKUP(A961, [1]!Table9[#All], 30, FALSE))</f>
        <v xml:space="preserve">Pre-Activity Survey (Lassics sandwort): A biological survey is required. 
FSS Plant Avoidance (Lassics sandwort): If Lassics sandwort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61" s="7" t="str">
        <f>IF(D961="No", "Not discussed on USFS. ", IF(VLOOKUP(A961, [1]!Table9[#All], 31, FALSE)="--", "--",  _xlfn.CONCAT(A961, " (", VLOOKUP(A961, [1]!Table9[#All], 11, FALSE), "; Habitat description: ", C961, ") - Within 1-mi of a CNDDB/SCE/USFS occurrence record (", VLOOKUP(A961, [1]!Table9[#All], 31, FALSE), "). " )))</f>
        <v>--</v>
      </c>
      <c r="Q961" s="6" t="str">
        <f>IF(D961="No", "Not discussed on USFS. ", IF(VLOOKUP(A961, [1]!Table9[#All], 31, FALSE)="--", "--",  VLOOKUP(A961, [1]!Table9[#All], 32, FALSE)))</f>
        <v>--</v>
      </c>
      <c r="R961" s="6" t="str">
        <f>IF(D961="No", "Not discussed on USFS. ", IF(VLOOKUP(A961, [1]!Table9[#All], 31, FALSE)="--", "--", VLOOKUP(A961, [1]!Table9[#All], 33, FALSE)))</f>
        <v>--</v>
      </c>
      <c r="S961" s="9" t="s">
        <v>2</v>
      </c>
      <c r="T961" s="8" t="s">
        <v>2</v>
      </c>
      <c r="U961" s="8" t="s">
        <v>2</v>
      </c>
      <c r="V961" s="7" t="s">
        <v>2</v>
      </c>
      <c r="W961" s="6" t="s">
        <v>2</v>
      </c>
      <c r="X961" s="6" t="s">
        <v>2</v>
      </c>
    </row>
    <row r="962" spans="1:24" ht="48" x14ac:dyDescent="0.2">
      <c r="A962" s="20" t="s">
        <v>1413</v>
      </c>
      <c r="B962" s="20" t="str">
        <f>VLOOKUP(A962, [1]!Table9[#All], 2, FALSE)</f>
        <v>Boechera yorkii</v>
      </c>
      <c r="C962" s="18" t="str">
        <f>VLOOKUP(A962, [1]!Table9[#All], 13, FALSE)</f>
        <v>rock crevices, ledges calcareous rock crevices</v>
      </c>
      <c r="D962" s="17" t="str">
        <f>IF(ISNUMBER(SEARCH("1",VLOOKUP(A962, [1]!Table9[#All], 4, FALSE))), "Yes", "No")</f>
        <v>No</v>
      </c>
      <c r="E962" s="16" t="str">
        <f>VLOOKUP(A962, [1]!Table9[#All], 3, FALSE)</f>
        <v>Plant</v>
      </c>
      <c r="F962" s="15" t="str">
        <f>VLOOKUP(A962, [1]!Table9[#All], 26, FALSE)</f>
        <v>Formula</v>
      </c>
      <c r="G962" s="15" t="str">
        <f>IF(D962="No", "--",VLOOKUP(A962, [1]!Table9[#All], 25, FALSE))</f>
        <v>--</v>
      </c>
      <c r="H962" s="14" t="str">
        <f>IF(D962="No", "Not discussed on USFS. ", VLOOKUP(A962, [1]!Table9[#All], 24, FALSE))</f>
        <v xml:space="preserve">Not discussed on USFS. </v>
      </c>
      <c r="I962" s="14" t="str">
        <f>IF(NOT(ISBLANK(#REF!)),  "Pre-activity Survey Required", "")</f>
        <v>Pre-activity Survey Required</v>
      </c>
      <c r="J962" s="13" t="str">
        <f>IF(D962="No", "Not discussed on USFS. ", _xlfn.CONCAT(A962, " (", VLOOKUP(A962, [1]!Table9[#All], 11, FALSE), "; Habitat description: ", C962, ") - Within 1-mi of a CNDDB/SCE/USFS occurrence record (", VLOOKUP(A962, [1]!Table9[#All], 34, FALSE), "). " ))</f>
        <v xml:space="preserve">Not discussed on USFS. </v>
      </c>
      <c r="K962" s="10" t="str">
        <f>IF(D962="No", "-- ", VLOOKUP(A962, [1]!Table9[#All], 35, FALSE))</f>
        <v xml:space="preserve">-- </v>
      </c>
      <c r="L962" s="12" t="str">
        <f>IF(D962="No", "--", VLOOKUP(A962, [1]!Table9[#All], 28, FALSE))</f>
        <v>--</v>
      </c>
      <c r="M962" s="11" t="str">
        <f>IF(D962="No", "Not discussed on USFS. ", _xlfn.CONCAT(A962, " (", VLOOKUP(A962, [1]!Table9[#All], 11, FALSE), "; Habitat description: ", C962, ") - Within 1-mi of a CNDDB/SCE/USFS occurrence record (", VLOOKUP(A962, [1]!Table9[#All], 27, FALSE), "). " ))</f>
        <v xml:space="preserve">Not discussed on USFS. </v>
      </c>
      <c r="N962" s="10" t="str">
        <f>IF(D962="No", "-- ", VLOOKUP(A962, [1]!Table9[#All], 29, FALSE))</f>
        <v xml:space="preserve">-- </v>
      </c>
      <c r="O962" s="10" t="str">
        <f>IF(D962="No", "--", VLOOKUP(A962, [1]!Table9[#All], 30, FALSE))</f>
        <v>--</v>
      </c>
      <c r="P962" s="7" t="str">
        <f>IF(D962="No", "Not discussed on USFS. ", IF(VLOOKUP(A962, [1]!Table9[#All], 31, FALSE)="--", "--",  _xlfn.CONCAT(A962, " (", VLOOKUP(A962, [1]!Table9[#All], 11, FALSE), "; Habitat description: ", C962, ") - Within 1-mi of a CNDDB/SCE/USFS occurrence record (", VLOOKUP(A962, [1]!Table9[#All], 31, FALSE), "). " )))</f>
        <v xml:space="preserve">Not discussed on USFS. </v>
      </c>
      <c r="Q962" s="6" t="str">
        <f>IF(D962="No", "Not discussed on USFS. ", IF(VLOOKUP(A962, [1]!Table9[#All], 31, FALSE)="--", "--",  VLOOKUP(A962, [1]!Table9[#All], 32, FALSE)))</f>
        <v xml:space="preserve">Not discussed on USFS. </v>
      </c>
      <c r="R962" s="6" t="str">
        <f>IF(D962="No", "Not discussed on USFS. ", IF(VLOOKUP(A962, [1]!Table9[#All], 31, FALSE)="--", "--", VLOOKUP(A962, [1]!Table9[#All], 33, FALSE)))</f>
        <v xml:space="preserve">Not discussed on USFS. </v>
      </c>
      <c r="S962" s="9" t="s">
        <v>2</v>
      </c>
      <c r="T962" s="8" t="s">
        <v>2</v>
      </c>
      <c r="U962" s="8" t="s">
        <v>2</v>
      </c>
      <c r="V962" s="7" t="s">
        <v>2</v>
      </c>
      <c r="W962" s="6" t="s">
        <v>2</v>
      </c>
      <c r="X962" s="6" t="s">
        <v>2</v>
      </c>
    </row>
    <row r="963" spans="1:24" ht="156" x14ac:dyDescent="0.2">
      <c r="A963" s="20" t="s">
        <v>1412</v>
      </c>
      <c r="B963" s="20" t="str">
        <f>VLOOKUP(A963, [1]!Table9[#All], 2, FALSE)</f>
        <v>Calochortus fimbriatus</v>
      </c>
      <c r="C963" s="18" t="str">
        <f>VLOOKUP(A963, [1]!Table9[#All], 13, FALSE)</f>
        <v>dry, open coastal woodland, chaparral</v>
      </c>
      <c r="D963" s="17" t="str">
        <f>IF(ISNUMBER(SEARCH("1",VLOOKUP(A963, [1]!Table9[#All], 4, FALSE))), "Yes", "No")</f>
        <v>Yes</v>
      </c>
      <c r="E963" s="16" t="str">
        <f>VLOOKUP(A963, [1]!Table9[#All], 3, FALSE)</f>
        <v>Plant</v>
      </c>
      <c r="F963" s="15" t="str">
        <f>VLOOKUP(A963, [1]!Table9[#All], 26, FALSE)</f>
        <v>Formula</v>
      </c>
      <c r="G963" s="15" t="str">
        <f>IF(D963="No", "--",VLOOKUP(A963, [1]!Table9[#All], 25, FALSE))</f>
        <v>Work area</v>
      </c>
      <c r="H963" s="14" t="str">
        <f>IF(D963="No", "Not discussed on USFS. ", VLOOKUP(A963, [1]!Table9[#All], 24, FALSE))</f>
        <v>--</v>
      </c>
      <c r="I963" s="14" t="str">
        <f>IF(NOT(ISBLANK(#REF!)),  "Pre-activity Survey Required", "")</f>
        <v>Pre-activity Survey Required</v>
      </c>
      <c r="J963" s="13" t="str">
        <f>IF(D963="No", "Not discussed on USFS. ", _xlfn.CONCAT(A963, " (", VLOOKUP(A963, [1]!Table9[#All], 11, FALSE), "; Habitat description: ", C963, ") - Within 1-mi of a CNDDB/SCE/USFS occurrence record (", VLOOKUP(A963, [1]!Table9[#All], 34, FALSE), "). " ))</f>
        <v xml:space="preserve">late flowered mariposa-lily (FSS; CRPR 1B.3, Blooming Period: Jun - Aug; Habitat description: dry, open coastal woodland, chaparral) - Within 1-mi of a CNDDB/SCE/USFS occurrence record (unsuitable habitat). </v>
      </c>
      <c r="K963" s="10" t="str">
        <f>IF(D963="No", "-- ", VLOOKUP(A963, [1]!Table9[#All], 35, FALSE))</f>
        <v>Standard OMP BMPs.</v>
      </c>
      <c r="L963" s="12" t="str">
        <f>IF(D963="No", "--", VLOOKUP(A963, [1]!Table9[#All], 28, FALSE))</f>
        <v>IIB</v>
      </c>
      <c r="M963" s="11" t="str">
        <f>IF(D963="No", "Not discussed on USFS. ", _xlfn.CONCAT(A963, " (", VLOOKUP(A963, [1]!Table9[#All], 11, FALSE), "; Habitat description: ", C963, ") - Within 1-mi of a CNDDB/SCE/USFS occurrence record (", VLOOKUP(A963, [1]!Table9[#All], 27, FALSE), "). " ))</f>
        <v xml:space="preserve">late flowered mariposa-lily (FSS; CRPR 1B.3, Blooming Period: Jun - Aug; Habitat description: dry, open coastal woodland, chaparral) - Within 1-mi of a CNDDB/SCE/USFS occurrence record (habitat present). </v>
      </c>
      <c r="N963" s="10" t="str">
        <f>IF(D963="No", "-- ", VLOOKUP(A963, [1]!Table9[#All], 29, FALSE))</f>
        <v xml:space="preserve">BE BMP Plant-1(a)(c-d); 
General Measures and Standard OMP BMPs. </v>
      </c>
      <c r="O963" s="10" t="str">
        <f>IF(D963="No", "--", VLOOKUP(A963, [1]!Table9[#All], 30, FALSE))</f>
        <v xml:space="preserve">Pre-Activity Survey (late flowered mariposa-lily): A biological survey is required. 
FSS Plant Avoidance (late flowered mariposa-lily): If late flowered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63" s="7" t="str">
        <f>IF(D963="No", "Not discussed on USFS. ", IF(VLOOKUP(A963, [1]!Table9[#All], 31, FALSE)="--", "--",  _xlfn.CONCAT(A963, " (", VLOOKUP(A963, [1]!Table9[#All], 11, FALSE), "; Habitat description: ", C963, ") - Within 1-mi of a CNDDB/SCE/USFS occurrence record (", VLOOKUP(A963, [1]!Table9[#All], 31, FALSE), "). " )))</f>
        <v>--</v>
      </c>
      <c r="Q963" s="6" t="str">
        <f>IF(D963="No", "Not discussed on USFS. ", IF(VLOOKUP(A963, [1]!Table9[#All], 31, FALSE)="--", "--",  VLOOKUP(A963, [1]!Table9[#All], 32, FALSE)))</f>
        <v>--</v>
      </c>
      <c r="R963" s="6" t="str">
        <f>IF(D963="No", "Not discussed on USFS. ", IF(VLOOKUP(A963, [1]!Table9[#All], 31, FALSE)="--", "--", VLOOKUP(A963, [1]!Table9[#All], 33, FALSE)))</f>
        <v>--</v>
      </c>
      <c r="S963" s="9" t="s">
        <v>2</v>
      </c>
      <c r="T963" s="8" t="s">
        <v>2</v>
      </c>
      <c r="U963" s="8" t="s">
        <v>2</v>
      </c>
      <c r="V963" s="7" t="s">
        <v>2</v>
      </c>
      <c r="W963" s="6" t="s">
        <v>2</v>
      </c>
      <c r="X963" s="6" t="s">
        <v>2</v>
      </c>
    </row>
    <row r="964" spans="1:24" ht="156" x14ac:dyDescent="0.2">
      <c r="A964" s="20" t="s">
        <v>1411</v>
      </c>
      <c r="B964" s="20" t="str">
        <f>VLOOKUP(A964, [1]!Table9[#All], 2, FALSE)</f>
        <v>Saltugilia latimeri</v>
      </c>
      <c r="C964" s="18" t="str">
        <f>VLOOKUP(A964, [1]!Table9[#All], 13, FALSE)</f>
        <v>dry desert slopes, coarse sand or rocky soils, scrub</v>
      </c>
      <c r="D964" s="17" t="str">
        <f>IF(ISNUMBER(SEARCH("1",VLOOKUP(A964, [1]!Table9[#All], 4, FALSE))), "Yes", "No")</f>
        <v>Yes</v>
      </c>
      <c r="E964" s="16" t="str">
        <f>VLOOKUP(A964, [1]!Table9[#All], 3, FALSE)</f>
        <v>Plant</v>
      </c>
      <c r="F964" s="15" t="str">
        <f>VLOOKUP(A964, [1]!Table9[#All], 26, FALSE)</f>
        <v>Formula</v>
      </c>
      <c r="G964" s="15" t="str">
        <f>IF(D964="No", "--",VLOOKUP(A964, [1]!Table9[#All], 25, FALSE))</f>
        <v>Work area</v>
      </c>
      <c r="H964" s="14" t="str">
        <f>IF(D964="No", "Not discussed on USFS. ", VLOOKUP(A964, [1]!Table9[#All], 24, FALSE))</f>
        <v>--</v>
      </c>
      <c r="I964" s="14" t="str">
        <f>IF(NOT(ISBLANK(#REF!)),  "Pre-activity Survey Required", "")</f>
        <v>Pre-activity Survey Required</v>
      </c>
      <c r="J964" s="13" t="str">
        <f>IF(D964="No", "Not discussed on USFS. ", _xlfn.CONCAT(A964, " (", VLOOKUP(A964, [1]!Table9[#All], 11, FALSE), "; Habitat description: ", C964, ") - Within 1-mi of a CNDDB/SCE/USFS occurrence record (", VLOOKUP(A964, [1]!Table9[#All], 34, FALSE), "). " ))</f>
        <v xml:space="preserve">Latimer's woodland gilia (FSS; BLM:S; CRPR 1B.2, Blooming Period: Mar - Jun; Habitat description: dry desert slopes, coarse sand or rocky soils, scrub) - Within 1-mi of a CNDDB/SCE/USFS occurrence record (unsuitable habitat). </v>
      </c>
      <c r="K964" s="10" t="str">
        <f>IF(D964="No", "-- ", VLOOKUP(A964, [1]!Table9[#All], 35, FALSE))</f>
        <v>Standard OMP BMPs.</v>
      </c>
      <c r="L964" s="12" t="str">
        <f>IF(D964="No", "--", VLOOKUP(A964, [1]!Table9[#All], 28, FALSE))</f>
        <v>IIB</v>
      </c>
      <c r="M964" s="11" t="str">
        <f>IF(D964="No", "Not discussed on USFS. ", _xlfn.CONCAT(A964, " (", VLOOKUP(A964, [1]!Table9[#All], 11, FALSE), "; Habitat description: ", C964, ") - Within 1-mi of a CNDDB/SCE/USFS occurrence record (", VLOOKUP(A964, [1]!Table9[#All], 27, FALSE), "). " ))</f>
        <v xml:space="preserve">Latimer's woodland gilia (FSS; BLM:S; CRPR 1B.2, Blooming Period: Mar - Jun; Habitat description: dry desert slopes, coarse sand or rocky soils, scrub) - Within 1-mi of a CNDDB/SCE/USFS occurrence record (habitat present). </v>
      </c>
      <c r="N964" s="10" t="str">
        <f>IF(D964="No", "-- ", VLOOKUP(A964, [1]!Table9[#All], 29, FALSE))</f>
        <v xml:space="preserve">BE BMP Plant-1(a)(c-d); 
General Measures and Standard OMP BMPs. </v>
      </c>
      <c r="O964" s="10" t="str">
        <f>IF(D964="No", "--", VLOOKUP(A964, [1]!Table9[#All], 30, FALSE))</f>
        <v xml:space="preserve">Pre-Activity Survey (Latimer's woodland gilia): A biological survey is required. 
FSS Plant Avoidance (Latimer's woodland gilia): If Latimer's woodland gilia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64" s="7" t="str">
        <f>IF(D964="No", "Not discussed on USFS. ", IF(VLOOKUP(A964, [1]!Table9[#All], 31, FALSE)="--", "--",  _xlfn.CONCAT(A964, " (", VLOOKUP(A964, [1]!Table9[#All], 11, FALSE), "; Habitat description: ", C964, ") - Within 1-mi of a CNDDB/SCE/USFS occurrence record (", VLOOKUP(A964, [1]!Table9[#All], 31, FALSE), "). " )))</f>
        <v>--</v>
      </c>
      <c r="Q964" s="6" t="str">
        <f>IF(D964="No", "Not discussed on USFS. ", IF(VLOOKUP(A964, [1]!Table9[#All], 31, FALSE)="--", "--",  VLOOKUP(A964, [1]!Table9[#All], 32, FALSE)))</f>
        <v>--</v>
      </c>
      <c r="R964" s="6" t="str">
        <f>IF(D964="No", "Not discussed on USFS. ", IF(VLOOKUP(A964, [1]!Table9[#All], 31, FALSE)="--", "--", VLOOKUP(A964, [1]!Table9[#All], 33, FALSE)))</f>
        <v>--</v>
      </c>
      <c r="S964" s="9" t="s">
        <v>2</v>
      </c>
      <c r="T964" s="8" t="s">
        <v>2</v>
      </c>
      <c r="U964" s="8" t="s">
        <v>2</v>
      </c>
      <c r="V964" s="7" t="s">
        <v>2</v>
      </c>
      <c r="W964" s="6" t="s">
        <v>2</v>
      </c>
      <c r="X964" s="6" t="s">
        <v>2</v>
      </c>
    </row>
    <row r="965" spans="1:24" ht="48" x14ac:dyDescent="0.2">
      <c r="A965" s="20" t="s">
        <v>1410</v>
      </c>
      <c r="B965" s="20" t="str">
        <f>VLOOKUP(A965, [1]!Table9[#All], 2, FALSE)</f>
        <v>Astragalus oophorus var. lavinii</v>
      </c>
      <c r="C965" s="18" t="str">
        <f>VLOOKUP(A965, [1]!Table9[#All], 13, FALSE)</f>
        <v>dry open areas, sagebrush, pine</v>
      </c>
      <c r="D965" s="17" t="str">
        <f>IF(ISNUMBER(SEARCH("1",VLOOKUP(A965, [1]!Table9[#All], 4, FALSE))), "Yes", "No")</f>
        <v>No</v>
      </c>
      <c r="E965" s="16" t="str">
        <f>VLOOKUP(A965, [1]!Table9[#All], 3, FALSE)</f>
        <v>Plant</v>
      </c>
      <c r="F965" s="15" t="str">
        <f>VLOOKUP(A965, [1]!Table9[#All], 26, FALSE)</f>
        <v>Formula</v>
      </c>
      <c r="G965" s="15" t="str">
        <f>IF(D965="No", "--",VLOOKUP(A965, [1]!Table9[#All], 25, FALSE))</f>
        <v>--</v>
      </c>
      <c r="H965" s="14" t="str">
        <f>IF(D965="No", "Not discussed on USFS. ", VLOOKUP(A965, [1]!Table9[#All], 24, FALSE))</f>
        <v xml:space="preserve">Not discussed on USFS. </v>
      </c>
      <c r="I965" s="14" t="str">
        <f>IF(NOT(ISBLANK(#REF!)),  "Pre-activity Survey Required", "")</f>
        <v>Pre-activity Survey Required</v>
      </c>
      <c r="J965" s="13" t="str">
        <f>IF(D965="No", "Not discussed on USFS. ", _xlfn.CONCAT(A965, " (", VLOOKUP(A965, [1]!Table9[#All], 11, FALSE), "; Habitat description: ", C965, ") - Within 1-mi of a CNDDB/SCE/USFS occurrence record (", VLOOKUP(A965, [1]!Table9[#All], 34, FALSE), "). " ))</f>
        <v xml:space="preserve">Not discussed on USFS. </v>
      </c>
      <c r="K965" s="10" t="str">
        <f>IF(D965="No", "-- ", VLOOKUP(A965, [1]!Table9[#All], 35, FALSE))</f>
        <v xml:space="preserve">-- </v>
      </c>
      <c r="L965" s="12" t="str">
        <f>IF(D965="No", "--", VLOOKUP(A965, [1]!Table9[#All], 28, FALSE))</f>
        <v>--</v>
      </c>
      <c r="M965" s="11" t="str">
        <f>IF(D965="No", "Not discussed on USFS. ", _xlfn.CONCAT(A965, " (", VLOOKUP(A965, [1]!Table9[#All], 11, FALSE), "; Habitat description: ", C965, ") - Within 1-mi of a CNDDB/SCE/USFS occurrence record (", VLOOKUP(A965, [1]!Table9[#All], 27, FALSE), "). " ))</f>
        <v xml:space="preserve">Not discussed on USFS. </v>
      </c>
      <c r="N965" s="10" t="str">
        <f>IF(D965="No", "-- ", VLOOKUP(A965, [1]!Table9[#All], 29, FALSE))</f>
        <v xml:space="preserve">-- </v>
      </c>
      <c r="O965" s="10" t="str">
        <f>IF(D965="No", "--", VLOOKUP(A965, [1]!Table9[#All], 30, FALSE))</f>
        <v>--</v>
      </c>
      <c r="P965" s="7" t="str">
        <f>IF(D965="No", "Not discussed on USFS. ", IF(VLOOKUP(A965, [1]!Table9[#All], 31, FALSE)="--", "--",  _xlfn.CONCAT(A965, " (", VLOOKUP(A965, [1]!Table9[#All], 11, FALSE), "; Habitat description: ", C965, ") - Within 1-mi of a CNDDB/SCE/USFS occurrence record (", VLOOKUP(A965, [1]!Table9[#All], 31, FALSE), "). " )))</f>
        <v xml:space="preserve">Not discussed on USFS. </v>
      </c>
      <c r="Q965" s="6" t="str">
        <f>IF(D965="No", "Not discussed on USFS. ", IF(VLOOKUP(A965, [1]!Table9[#All], 31, FALSE)="--", "--",  VLOOKUP(A965, [1]!Table9[#All], 32, FALSE)))</f>
        <v xml:space="preserve">Not discussed on USFS. </v>
      </c>
      <c r="R965" s="6" t="str">
        <f>IF(D965="No", "Not discussed on USFS. ", IF(VLOOKUP(A965, [1]!Table9[#All], 31, FALSE)="--", "--", VLOOKUP(A965, [1]!Table9[#All], 33, FALSE)))</f>
        <v xml:space="preserve">Not discussed on USFS. </v>
      </c>
      <c r="S965" s="9" t="s">
        <v>2</v>
      </c>
      <c r="T965" s="8" t="s">
        <v>2</v>
      </c>
      <c r="U965" s="8" t="s">
        <v>2</v>
      </c>
      <c r="V965" s="7" t="s">
        <v>2</v>
      </c>
      <c r="W965" s="6" t="s">
        <v>2</v>
      </c>
      <c r="X965" s="6" t="s">
        <v>2</v>
      </c>
    </row>
    <row r="966" spans="1:24" ht="64" x14ac:dyDescent="0.2">
      <c r="A966" s="20" t="s">
        <v>1409</v>
      </c>
      <c r="B966" s="20" t="str">
        <f>VLOOKUP(A966, [1]!Table9[#All], 2, FALSE)</f>
        <v>Spinus lawrencei</v>
      </c>
      <c r="C966" s="18" t="str">
        <f>VLOOKUP(A966, [1]!Table9[#All], 13, FALSE)</f>
        <v>open woodlands, chaparral, brushy areas, open fields of tall annual weeds</v>
      </c>
      <c r="D966" s="17" t="str">
        <f>IF(ISNUMBER(SEARCH("1",VLOOKUP(A966, [1]!Table9[#All], 4, FALSE))), "Yes", "No")</f>
        <v>No</v>
      </c>
      <c r="E966" s="16" t="str">
        <f>VLOOKUP(A966, [1]!Table9[#All], 3, FALSE)</f>
        <v>Bird</v>
      </c>
      <c r="F966" s="15" t="str">
        <f>VLOOKUP(A966, [1]!Table9[#All], 26, FALSE)</f>
        <v>Formula</v>
      </c>
      <c r="G966" s="15" t="str">
        <f>IF(D966="No", "--",VLOOKUP(A966, [1]!Table9[#All], 25, FALSE))</f>
        <v>--</v>
      </c>
      <c r="H966" s="14" t="str">
        <f>IF(D966="No", "Not discussed on USFS. ", VLOOKUP(A966, [1]!Table9[#All], 24, FALSE))</f>
        <v xml:space="preserve">Not discussed on USFS. </v>
      </c>
      <c r="I966" s="14" t="str">
        <f>IF(NOT(ISBLANK(#REF!)),  "Pre-activity Survey Required", "")</f>
        <v>Pre-activity Survey Required</v>
      </c>
      <c r="J966" s="13" t="str">
        <f>IF(D966="No", "Not discussed on USFS. ", _xlfn.CONCAT(A966, " (", VLOOKUP(A966, [1]!Table9[#All], 11, FALSE), "; Habitat description: ", C966, ") - Within 1-mi of a CNDDB/SCE/USFS occurrence record (", VLOOKUP(A966, [1]!Table9[#All], 34, FALSE), "). " ))</f>
        <v xml:space="preserve">Not discussed on USFS. </v>
      </c>
      <c r="K966" s="10" t="str">
        <f>IF(D966="No", "-- ", VLOOKUP(A966, [1]!Table9[#All], 35, FALSE))</f>
        <v xml:space="preserve">-- </v>
      </c>
      <c r="L966" s="12" t="str">
        <f>IF(D966="No", "--", VLOOKUP(A966, [1]!Table9[#All], 28, FALSE))</f>
        <v>--</v>
      </c>
      <c r="M966" s="11" t="str">
        <f>IF(D966="No", "Not discussed on USFS. ", _xlfn.CONCAT(A966, " (", VLOOKUP(A966, [1]!Table9[#All], 11, FALSE), "; Habitat description: ", C966, ") - Within 1-mi of a CNDDB/SCE/USFS occurrence record (", VLOOKUP(A966, [1]!Table9[#All], 27, FALSE), "). " ))</f>
        <v xml:space="preserve">Not discussed on USFS. </v>
      </c>
      <c r="N966" s="10" t="str">
        <f>IF(D966="No", "-- ", VLOOKUP(A966, [1]!Table9[#All], 29, FALSE))</f>
        <v xml:space="preserve">-- </v>
      </c>
      <c r="O966" s="10" t="str">
        <f>IF(D966="No", "--", VLOOKUP(A966, [1]!Table9[#All], 30, FALSE))</f>
        <v>--</v>
      </c>
      <c r="P966" s="7" t="str">
        <f>IF(D966="No", "Not discussed on USFS. ", IF(VLOOKUP(A966, [1]!Table9[#All], 31, FALSE)="--", "--",  _xlfn.CONCAT(A966, " (", VLOOKUP(A966, [1]!Table9[#All], 11, FALSE), "; Habitat description: ", C966, ") - Within 1-mi of a CNDDB/SCE/USFS occurrence record (", VLOOKUP(A966, [1]!Table9[#All], 31, FALSE), "). " )))</f>
        <v xml:space="preserve">Not discussed on USFS. </v>
      </c>
      <c r="Q966" s="6" t="str">
        <f>IF(D966="No", "Not discussed on USFS. ", IF(VLOOKUP(A966, [1]!Table9[#All], 31, FALSE)="--", "--",  VLOOKUP(A966, [1]!Table9[#All], 32, FALSE)))</f>
        <v xml:space="preserve">Not discussed on USFS. </v>
      </c>
      <c r="R966" s="6" t="str">
        <f>IF(D966="No", "Not discussed on USFS. ", IF(VLOOKUP(A966, [1]!Table9[#All], 31, FALSE)="--", "--", VLOOKUP(A966, [1]!Table9[#All], 33, FALSE)))</f>
        <v xml:space="preserve">Not discussed on USFS. </v>
      </c>
      <c r="S966" s="9" t="s">
        <v>2</v>
      </c>
      <c r="T966" s="8" t="s">
        <v>2</v>
      </c>
      <c r="U966" s="8" t="s">
        <v>2</v>
      </c>
      <c r="V966" s="7" t="s">
        <v>2</v>
      </c>
      <c r="W966" s="6" t="s">
        <v>2</v>
      </c>
      <c r="X966" s="6" t="s">
        <v>2</v>
      </c>
    </row>
    <row r="967" spans="1:24" ht="168" x14ac:dyDescent="0.2">
      <c r="A967" s="20" t="s">
        <v>1408</v>
      </c>
      <c r="B967" s="20" t="str">
        <f>VLOOKUP(A967, [1]!Table9[#All], 2, FALSE)</f>
        <v>Packera layneae</v>
      </c>
      <c r="C967" s="18" t="str">
        <f>VLOOKUP(A967, [1]!Table9[#All], 13, FALSE)</f>
        <v xml:space="preserve">openings, disturbed areas, serpentine </v>
      </c>
      <c r="D967" s="17" t="str">
        <f>IF(ISNUMBER(SEARCH("1",VLOOKUP(A967, [1]!Table9[#All], 4, FALSE))), "Yes", "No")</f>
        <v>Yes</v>
      </c>
      <c r="E967" s="16" t="str">
        <f>VLOOKUP(A967, [1]!Table9[#All], 3, FALSE)</f>
        <v>Plant</v>
      </c>
      <c r="F967" s="15" t="str">
        <f>VLOOKUP(A967, [1]!Table9[#All], 26, FALSE)</f>
        <v>Formula</v>
      </c>
      <c r="G967" s="15" t="str">
        <f>IF(D967="No", "--",VLOOKUP(A967, [1]!Table9[#All], 25, FALSE))</f>
        <v>Work area</v>
      </c>
      <c r="H967" s="14" t="str">
        <f>IF(D967="No", "Not discussed on USFS. ", VLOOKUP(A967, [1]!Table9[#All], 24, FALSE))</f>
        <v>--</v>
      </c>
      <c r="I967" s="14" t="str">
        <f>IF(NOT(ISBLANK(#REF!)),  "Pre-activity Survey Required", "")</f>
        <v>Pre-activity Survey Required</v>
      </c>
      <c r="J967" s="13" t="str">
        <f>IF(D967="No", "Not discussed on USFS. ", _xlfn.CONCAT(A967, " (", VLOOKUP(A967, [1]!Table9[#All], 11, FALSE), "; Habitat description: ", C967, ") - Within 1-mi of a CNDDB/SCE/USFS occurrence record (", VLOOKUP(A967, [1]!Table9[#All], 34, FALSE), "). " ))</f>
        <v xml:space="preserve">Layne's ragwort (FT; SR; CRPR 1B.2, Blooming Period: Apr - Jun; Habitat description: openings, disturbed areas, serpentine ) - Within 1-mi of a CNDDB/SCE/USFS occurrence record (unsuitable habitat). </v>
      </c>
      <c r="K967" s="10" t="str">
        <f>IF(D967="No", "-- ", VLOOKUP(A967, [1]!Table9[#All], 35, FALSE))</f>
        <v xml:space="preserve">RPM Plant 1; 
Standard OMP BMPs. </v>
      </c>
      <c r="L967" s="12" t="str">
        <f>IF(D967="No", "--", VLOOKUP(A967, [1]!Table9[#All], 28, FALSE))</f>
        <v>IIB</v>
      </c>
      <c r="M967" s="11" t="str">
        <f>IF(D967="No", "Not discussed on USFS. ", _xlfn.CONCAT(A967, " (", VLOOKUP(A967, [1]!Table9[#All], 11, FALSE), "; Habitat description: ", C967, ") - Within 1-mi of a CNDDB/SCE/USFS occurrence record (", VLOOKUP(A967, [1]!Table9[#All], 27, FALSE), "). " ))</f>
        <v xml:space="preserve">Layne's ragwort (FT; SR; CRPR 1B.2, Blooming Period: Apr - Jun; Habitat description: openings, disturbed areas, serpentine ) - Within 1-mi of a CNDDB/SCE/USFS occurrence record (habitat present). </v>
      </c>
      <c r="N967" s="10" t="str">
        <f>IF(D967="No", "-- ", VLOOKUP(A967, [1]!Table9[#All], 29, FALSE))</f>
        <v xml:space="preserve">RPM Plant-1-4; 
General Measures and Standard OMP BMPs. </v>
      </c>
      <c r="O967" s="10" t="str">
        <f>IF(D967="No", "--", VLOOKUP(A967, [1]!Table9[#All], 30, FALSE))</f>
        <v xml:space="preserve">Rare Plant Survey and Avoidance (Layne's ragwort): A qualified botanist will conduct a rare plant survey for Layne's ragwort within blooming season, verified by a reference population. All federally-listed plants within 100 feet of the work area will be flagged for avoidance. Coordination with Environmental Services Department will be required if full avoidance cannot be achieved. 
Schedule Limitation (Layne's ragwort): Schedule all work in the year rare plant surveys are conducted. Work can occur only after rare plant surveys occur. If work gets delayed for a subsequent year, contact Environmental Services Department. 
General Measures and Standard OMP BMPs. </v>
      </c>
      <c r="P967" s="7" t="str">
        <f>IF(D967="No", "Not discussed on USFS. ", IF(VLOOKUP(A967, [1]!Table9[#All], 31, FALSE)="--", "--",  _xlfn.CONCAT(A967, " (", VLOOKUP(A967, [1]!Table9[#All], 11, FALSE), "; Habitat description: ", C967, ") - Within 1-mi of a CNDDB/SCE/USFS occurrence record (", VLOOKUP(A967, [1]!Table9[#All], 31, FALSE), "). " )))</f>
        <v>--</v>
      </c>
      <c r="Q967" s="6" t="str">
        <f>IF(D967="No", "Not discussed on USFS. ", IF(VLOOKUP(A967, [1]!Table9[#All], 31, FALSE)="--", "--",  VLOOKUP(A967, [1]!Table9[#All], 32, FALSE)))</f>
        <v>--</v>
      </c>
      <c r="R967" s="6" t="str">
        <f>IF(D967="No", "Not discussed on USFS. ", IF(VLOOKUP(A967, [1]!Table9[#All], 31, FALSE)="--", "--", VLOOKUP(A967, [1]!Table9[#All], 33, FALSE)))</f>
        <v>--</v>
      </c>
      <c r="S967" s="9" t="s">
        <v>2</v>
      </c>
      <c r="T967" s="8" t="s">
        <v>2</v>
      </c>
      <c r="U967" s="8" t="s">
        <v>2</v>
      </c>
      <c r="V967" s="7" t="s">
        <v>2</v>
      </c>
      <c r="W967" s="6" t="s">
        <v>2</v>
      </c>
      <c r="X967" s="6" t="s">
        <v>2</v>
      </c>
    </row>
    <row r="968" spans="1:24" ht="48" x14ac:dyDescent="0.2">
      <c r="A968" s="20" t="s">
        <v>1407</v>
      </c>
      <c r="B968" s="20" t="str">
        <f>VLOOKUP(A968, [1]!Table9[#All], 2, FALSE)</f>
        <v>Toxostoma lecontei</v>
      </c>
      <c r="C968" s="18" t="str">
        <f>VLOOKUP(A968, [1]!Table9[#All], 13, FALSE)</f>
        <v>very dry, lightly vegetated desert</v>
      </c>
      <c r="D968" s="17" t="str">
        <f>IF(ISNUMBER(SEARCH("1",VLOOKUP(A968, [1]!Table9[#All], 4, FALSE))), "Yes", "No")</f>
        <v>No</v>
      </c>
      <c r="E968" s="16" t="str">
        <f>VLOOKUP(A968, [1]!Table9[#All], 3, FALSE)</f>
        <v>Bird</v>
      </c>
      <c r="F968" s="15" t="str">
        <f>VLOOKUP(A968, [1]!Table9[#All], 26, FALSE)</f>
        <v>Formula</v>
      </c>
      <c r="G968" s="15" t="str">
        <f>IF(D968="No", "--",VLOOKUP(A968, [1]!Table9[#All], 25, FALSE))</f>
        <v>--</v>
      </c>
      <c r="H968" s="14" t="str">
        <f>IF(D968="No", "Not discussed on USFS. ", VLOOKUP(A968, [1]!Table9[#All], 24, FALSE))</f>
        <v xml:space="preserve">Not discussed on USFS. </v>
      </c>
      <c r="I968" s="14" t="str">
        <f>IF(NOT(ISBLANK(#REF!)),  "Pre-activity Survey Required", "")</f>
        <v>Pre-activity Survey Required</v>
      </c>
      <c r="J968" s="13" t="str">
        <f>IF(D968="No", "Not discussed on USFS. ", _xlfn.CONCAT(A968, " (", VLOOKUP(A968, [1]!Table9[#All], 11, FALSE), "; Habitat description: ", C968, ") - Within 1-mi of a CNDDB/SCE/USFS occurrence record (", VLOOKUP(A968, [1]!Table9[#All], 34, FALSE), "). " ))</f>
        <v xml:space="preserve">Not discussed on USFS. </v>
      </c>
      <c r="K968" s="10" t="str">
        <f>IF(D968="No", "-- ", VLOOKUP(A968, [1]!Table9[#All], 35, FALSE))</f>
        <v xml:space="preserve">-- </v>
      </c>
      <c r="L968" s="12" t="str">
        <f>IF(D968="No", "--", VLOOKUP(A968, [1]!Table9[#All], 28, FALSE))</f>
        <v>--</v>
      </c>
      <c r="M968" s="11" t="str">
        <f>IF(D968="No", "Not discussed on USFS. ", _xlfn.CONCAT(A968, " (", VLOOKUP(A968, [1]!Table9[#All], 11, FALSE), "; Habitat description: ", C968, ") - Within 1-mi of a CNDDB/SCE/USFS occurrence record (", VLOOKUP(A968, [1]!Table9[#All], 27, FALSE), "). " ))</f>
        <v xml:space="preserve">Not discussed on USFS. </v>
      </c>
      <c r="N968" s="10" t="str">
        <f>IF(D968="No", "-- ", VLOOKUP(A968, [1]!Table9[#All], 29, FALSE))</f>
        <v xml:space="preserve">-- </v>
      </c>
      <c r="O968" s="10" t="str">
        <f>IF(D968="No", "--", VLOOKUP(A968, [1]!Table9[#All], 30, FALSE))</f>
        <v>--</v>
      </c>
      <c r="P968" s="7" t="str">
        <f>IF(D968="No", "Not discussed on USFS. ", IF(VLOOKUP(A968, [1]!Table9[#All], 31, FALSE)="--", "--",  _xlfn.CONCAT(A968, " (", VLOOKUP(A968, [1]!Table9[#All], 11, FALSE), "; Habitat description: ", C968, ") - Within 1-mi of a CNDDB/SCE/USFS occurrence record (", VLOOKUP(A968, [1]!Table9[#All], 31, FALSE), "). " )))</f>
        <v xml:space="preserve">Not discussed on USFS. </v>
      </c>
      <c r="Q968" s="6" t="str">
        <f>IF(D968="No", "Not discussed on USFS. ", IF(VLOOKUP(A968, [1]!Table9[#All], 31, FALSE)="--", "--",  VLOOKUP(A968, [1]!Table9[#All], 32, FALSE)))</f>
        <v xml:space="preserve">Not discussed on USFS. </v>
      </c>
      <c r="R968" s="6" t="str">
        <f>IF(D968="No", "Not discussed on USFS. ", IF(VLOOKUP(A968, [1]!Table9[#All], 31, FALSE)="--", "--", VLOOKUP(A968, [1]!Table9[#All], 33, FALSE)))</f>
        <v xml:space="preserve">Not discussed on USFS. </v>
      </c>
      <c r="S968" s="9" t="s">
        <v>2</v>
      </c>
      <c r="T968" s="8" t="s">
        <v>2</v>
      </c>
      <c r="U968" s="8" t="s">
        <v>2</v>
      </c>
      <c r="V968" s="7" t="s">
        <v>2</v>
      </c>
      <c r="W968" s="6" t="s">
        <v>2</v>
      </c>
      <c r="X968" s="6" t="s">
        <v>2</v>
      </c>
    </row>
    <row r="969" spans="1:24" ht="48" x14ac:dyDescent="0.2">
      <c r="A969" s="20" t="s">
        <v>1406</v>
      </c>
      <c r="B969" s="20" t="str">
        <f>VLOOKUP(A969, [1]!Table9[#All], 2, FALSE)</f>
        <v>Calamagrostis foliosa</v>
      </c>
      <c r="C969" s="18" t="str">
        <f>VLOOKUP(A969, [1]!Table9[#All], 13, FALSE)</f>
        <v>coastal scrub, forest, rock outcrops, crevices, cliffs</v>
      </c>
      <c r="D969" s="17" t="str">
        <f>IF(ISNUMBER(SEARCH("1",VLOOKUP(A969, [1]!Table9[#All], 4, FALSE))), "Yes", "No")</f>
        <v>No</v>
      </c>
      <c r="E969" s="16" t="str">
        <f>VLOOKUP(A969, [1]!Table9[#All], 3, FALSE)</f>
        <v>Plant</v>
      </c>
      <c r="F969" s="15" t="str">
        <f>VLOOKUP(A969, [1]!Table9[#All], 26, FALSE)</f>
        <v>Formula</v>
      </c>
      <c r="G969" s="15" t="str">
        <f>IF(D969="No", "--",VLOOKUP(A969, [1]!Table9[#All], 25, FALSE))</f>
        <v>--</v>
      </c>
      <c r="H969" s="14" t="str">
        <f>IF(D969="No", "Not discussed on USFS. ", VLOOKUP(A969, [1]!Table9[#All], 24, FALSE))</f>
        <v xml:space="preserve">Not discussed on USFS. </v>
      </c>
      <c r="I969" s="14" t="str">
        <f>IF(NOT(ISBLANK(#REF!)),  "Pre-activity Survey Required", "")</f>
        <v>Pre-activity Survey Required</v>
      </c>
      <c r="J969" s="13" t="str">
        <f>IF(D969="No", "Not discussed on USFS. ", _xlfn.CONCAT(A969, " (", VLOOKUP(A969, [1]!Table9[#All], 11, FALSE), "; Habitat description: ", C969, ") - Within 1-mi of a CNDDB/SCE/USFS occurrence record (", VLOOKUP(A969, [1]!Table9[#All], 34, FALSE), "). " ))</f>
        <v xml:space="preserve">Not discussed on USFS. </v>
      </c>
      <c r="K969" s="10" t="str">
        <f>IF(D969="No", "-- ", VLOOKUP(A969, [1]!Table9[#All], 35, FALSE))</f>
        <v xml:space="preserve">-- </v>
      </c>
      <c r="L969" s="12" t="str">
        <f>IF(D969="No", "--", VLOOKUP(A969, [1]!Table9[#All], 28, FALSE))</f>
        <v>--</v>
      </c>
      <c r="M969" s="11" t="str">
        <f>IF(D969="No", "Not discussed on USFS. ", _xlfn.CONCAT(A969, " (", VLOOKUP(A969, [1]!Table9[#All], 11, FALSE), "; Habitat description: ", C969, ") - Within 1-mi of a CNDDB/SCE/USFS occurrence record (", VLOOKUP(A969, [1]!Table9[#All], 27, FALSE), "). " ))</f>
        <v xml:space="preserve">Not discussed on USFS. </v>
      </c>
      <c r="N969" s="10" t="str">
        <f>IF(D969="No", "-- ", VLOOKUP(A969, [1]!Table9[#All], 29, FALSE))</f>
        <v xml:space="preserve">-- </v>
      </c>
      <c r="O969" s="10" t="str">
        <f>IF(D969="No", "--", VLOOKUP(A969, [1]!Table9[#All], 30, FALSE))</f>
        <v>--</v>
      </c>
      <c r="P969" s="7" t="str">
        <f>IF(D969="No", "Not discussed on USFS. ", IF(VLOOKUP(A969, [1]!Table9[#All], 31, FALSE)="--", "--",  _xlfn.CONCAT(A969, " (", VLOOKUP(A969, [1]!Table9[#All], 11, FALSE), "; Habitat description: ", C969, ") - Within 1-mi of a CNDDB/SCE/USFS occurrence record (", VLOOKUP(A969, [1]!Table9[#All], 31, FALSE), "). " )))</f>
        <v xml:space="preserve">Not discussed on USFS. </v>
      </c>
      <c r="Q969" s="6" t="str">
        <f>IF(D969="No", "Not discussed on USFS. ", IF(VLOOKUP(A969, [1]!Table9[#All], 31, FALSE)="--", "--",  VLOOKUP(A969, [1]!Table9[#All], 32, FALSE)))</f>
        <v xml:space="preserve">Not discussed on USFS. </v>
      </c>
      <c r="R969" s="6" t="str">
        <f>IF(D969="No", "Not discussed on USFS. ", IF(VLOOKUP(A969, [1]!Table9[#All], 31, FALSE)="--", "--", VLOOKUP(A969, [1]!Table9[#All], 33, FALSE)))</f>
        <v xml:space="preserve">Not discussed on USFS. </v>
      </c>
      <c r="S969" s="9" t="s">
        <v>2</v>
      </c>
      <c r="T969" s="8" t="s">
        <v>2</v>
      </c>
      <c r="U969" s="8" t="s">
        <v>2</v>
      </c>
      <c r="V969" s="7" t="s">
        <v>2</v>
      </c>
      <c r="W969" s="6" t="s">
        <v>2</v>
      </c>
      <c r="X969" s="6" t="s">
        <v>2</v>
      </c>
    </row>
    <row r="970" spans="1:24" ht="156" x14ac:dyDescent="0.2">
      <c r="A970" s="20" t="s">
        <v>1405</v>
      </c>
      <c r="B970" s="20" t="str">
        <f>VLOOKUP(A970, [1]!Table9[#All], 2, FALSE)</f>
        <v>Mitellastra caulescens</v>
      </c>
      <c r="C970" s="18" t="str">
        <f>VLOOKUP(A970, [1]!Table9[#All], 13, FALSE)</f>
        <v>wet shaded areas</v>
      </c>
      <c r="D970" s="17" t="str">
        <f>IF(ISNUMBER(SEARCH("1",VLOOKUP(A970, [1]!Table9[#All], 4, FALSE))), "Yes", "No")</f>
        <v>Yes</v>
      </c>
      <c r="E970" s="16" t="str">
        <f>VLOOKUP(A970, [1]!Table9[#All], 3, FALSE)</f>
        <v>Plant</v>
      </c>
      <c r="F970" s="15" t="str">
        <f>VLOOKUP(A970, [1]!Table9[#All], 26, FALSE)</f>
        <v>Formula</v>
      </c>
      <c r="G970" s="15" t="str">
        <f>IF(D970="No", "--",VLOOKUP(A970, [1]!Table9[#All], 25, FALSE))</f>
        <v>Work area</v>
      </c>
      <c r="H970" s="14" t="str">
        <f>IF(D970="No", "Not discussed on USFS. ", VLOOKUP(A970, [1]!Table9[#All], 24, FALSE))</f>
        <v xml:space="preserve">Only discussed in INF, if reviewing INF apply same RPM's and language as other CRPR 1/2 plant receive. </v>
      </c>
      <c r="I970" s="14" t="str">
        <f>IF(NOT(ISBLANK(#REF!)),  "Pre-activity Survey Required", "")</f>
        <v>Pre-activity Survey Required</v>
      </c>
      <c r="J970" s="13" t="str">
        <f>IF(D970="No", "Not discussed on USFS. ", _xlfn.CONCAT(A970, " (", VLOOKUP(A970, [1]!Table9[#All], 11, FALSE), "; Habitat description: ", C970, ") - Within 1-mi of a CNDDB/SCE/USFS occurrence record (", VLOOKUP(A970, [1]!Table9[#All], 34, FALSE), "). " ))</f>
        <v xml:space="preserve">leafy stemmed mitrewort (INF:SCC; CRPR 4.2, Blooming Period: May - Jul; Habitat description: wet shaded areas) - Within 1-mi of a CNDDB/SCE/USFS occurrence record (unsuitable habitat). </v>
      </c>
      <c r="K970" s="10" t="str">
        <f>IF(D970="No", "-- ", VLOOKUP(A970, [1]!Table9[#All], 35, FALSE))</f>
        <v>Standard OMP BMPs.</v>
      </c>
      <c r="L970" s="12" t="str">
        <f>IF(D970="No", "--", VLOOKUP(A970, [1]!Table9[#All], 28, FALSE))</f>
        <v>IIB</v>
      </c>
      <c r="M970" s="11" t="str">
        <f>IF(D970="No", "Not discussed on USFS. ", _xlfn.CONCAT(A970, " (", VLOOKUP(A970, [1]!Table9[#All], 11, FALSE), "; Habitat description: ", C970, ") - Within 1-mi of a CNDDB/SCE/USFS occurrence record (", VLOOKUP(A970, [1]!Table9[#All], 27, FALSE), "). " ))</f>
        <v xml:space="preserve">leafy stemmed mitrewort (INF:SCC; CRPR 4.2, Blooming Period: May - Jul; Habitat description: wet shaded areas) - Within 1-mi of a CNDDB/SCE/USFS occurrence record (habitat present). </v>
      </c>
      <c r="N970" s="10" t="str">
        <f>IF(D970="No", "-- ", VLOOKUP(A970, [1]!Table9[#All], 29, FALSE))</f>
        <v xml:space="preserve">BE BMP Plant-1(a)(c-d); 
General Measures and Standard OMP BMPs. </v>
      </c>
      <c r="O970" s="10" t="str">
        <f>IF(D970="No", "--", VLOOKUP(A970, [1]!Table9[#All], 30, FALSE))</f>
        <v xml:space="preserve">Pre-Activity Survey (leafy stemmed mitrewort): A biological survey is required. 
FSS Plant Avoidance (leafy stemmed mitrewort): If leafy stemmed mitrewort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70" s="7" t="str">
        <f>IF(D970="No", "Not discussed on USFS. ", IF(VLOOKUP(A970, [1]!Table9[#All], 31, FALSE)="--", "--",  _xlfn.CONCAT(A970, " (", VLOOKUP(A970, [1]!Table9[#All], 11, FALSE), "; Habitat description: ", C970, ") - Within 1-mi of a CNDDB/SCE/USFS occurrence record (", VLOOKUP(A970, [1]!Table9[#All], 31, FALSE), "). " )))</f>
        <v>--</v>
      </c>
      <c r="Q970" s="6" t="str">
        <f>IF(D970="No", "Not discussed on USFS. ", IF(VLOOKUP(A970, [1]!Table9[#All], 31, FALSE)="--", "--",  VLOOKUP(A970, [1]!Table9[#All], 32, FALSE)))</f>
        <v>--</v>
      </c>
      <c r="R970" s="6" t="str">
        <f>IF(D970="No", "Not discussed on USFS. ", IF(VLOOKUP(A970, [1]!Table9[#All], 31, FALSE)="--", "--", VLOOKUP(A970, [1]!Table9[#All], 33, FALSE)))</f>
        <v>--</v>
      </c>
      <c r="S970" s="9" t="s">
        <v>2</v>
      </c>
      <c r="T970" s="8" t="s">
        <v>2</v>
      </c>
      <c r="U970" s="8" t="s">
        <v>2</v>
      </c>
      <c r="V970" s="7" t="s">
        <v>2</v>
      </c>
      <c r="W970" s="6" t="s">
        <v>2</v>
      </c>
      <c r="X970" s="6" t="s">
        <v>2</v>
      </c>
    </row>
    <row r="971" spans="1:24" ht="132" x14ac:dyDescent="0.2">
      <c r="A971" s="20" t="s">
        <v>1404</v>
      </c>
      <c r="B971" s="20" t="str">
        <f>VLOOKUP(A971, [1]!Table9[#All], 2, FALSE)</f>
        <v>vireo bellii pusillus</v>
      </c>
      <c r="C971" s="18" t="str">
        <f>VLOOKUP(A971, [1]!Table9[#All], 13, FALSE)</f>
        <v>willow thickets and dense shrubs near riparian areas</v>
      </c>
      <c r="D971" s="17" t="str">
        <f>IF(ISNUMBER(SEARCH("1",VLOOKUP(A971, [1]!Table9[#All], 4, FALSE))), "Yes", "No")</f>
        <v>Yes</v>
      </c>
      <c r="E971" s="16" t="str">
        <f>VLOOKUP(A971, [1]!Table9[#All], 3, FALSE)</f>
        <v>Bird</v>
      </c>
      <c r="F971" s="15" t="str">
        <f>VLOOKUP(A971, [1]!Table9[#All], 26, FALSE)</f>
        <v>Formula</v>
      </c>
      <c r="G971" s="15" t="str">
        <f>IF(D971="No", "--",VLOOKUP(A971, [1]!Table9[#All], 25, FALSE))</f>
        <v>Work area</v>
      </c>
      <c r="H971" s="14" t="str">
        <f>IF(D971="No", "Not discussed on USFS. ", VLOOKUP(A971, [1]!Table9[#All], 24, FALSE))</f>
        <v>--</v>
      </c>
      <c r="I971" s="14" t="str">
        <f>IF(NOT(ISBLANK(#REF!)),  "Pre-activity Survey Required", "")</f>
        <v>Pre-activity Survey Required</v>
      </c>
      <c r="J971" s="13" t="str">
        <f>IF(D971="No", "Not discussed on USFS. ", _xlfn.CONCAT(A971, " (", VLOOKUP(A971, [1]!Table9[#All], 11, FALSE), "; Habitat description: ", C971, ") - Within 1-mi of a CNDDB/SCE/USFS occurrence record (", VLOOKUP(A971, [1]!Table9[#All], 34, FALSE), "). " ))</f>
        <v xml:space="preserve">Least Bell's vireo (FE; SE; Habitat description: willow thickets and dense shrubs near riparian areas) - Within 1-mi of a CNDDB/SCE/USFS occurrence record (unsuitable habitat). </v>
      </c>
      <c r="K971" s="10" t="str">
        <f>IF(D971="No", "-- ", VLOOKUP(A971, [1]!Table9[#All], 35, FALSE))</f>
        <v>Standard OMP BMPs.</v>
      </c>
      <c r="L971" s="12" t="str">
        <f>IF(D971="No", "--", VLOOKUP(A971, [1]!Table9[#All], 28, FALSE))</f>
        <v>IIB</v>
      </c>
      <c r="M971" s="11" t="str">
        <f>IF(D971="No", "Not discussed on USFS. ", _xlfn.CONCAT(A971, " (", VLOOKUP(A971, [1]!Table9[#All], 11, FALSE), "; Habitat description: ", C971, ") - Within 1-mi of a CNDDB/SCE/USFS occurrence record (", VLOOKUP(A971, [1]!Table9[#All], 27, FALSE), "). " ))</f>
        <v xml:space="preserve">Least Bell's vireo (FE; SE; Habitat description: willow thickets and dense shrubs near riparian areas) - Within 1-mi of a CNDDB/SCE/USFS occurrence record (habitat present). </v>
      </c>
      <c r="N971" s="10" t="str">
        <f>IF(D971="No", "-- ", VLOOKUP(A971, [1]!Table9[#All], 29, FALSE))</f>
        <v xml:space="preserve">RPM LBVI-1-3, 4(b-c); 
General Measures and Standard OMP BMPs. </v>
      </c>
      <c r="O971" s="10" t="str">
        <f>IF(D971="No", "--", VLOOKUP(A971, [1]!Table9[#All], 30, FALSE))</f>
        <v xml:space="preserve">Schedule Limitation (LBVI): Schedule all work between September 1 and February 28; if the project cannot comply with these dates, contact SCE ED. 
Biological Monitor (least Bill's vireo):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971" s="7" t="str">
        <f>IF(D971="No", "Not discussed on USFS. ", IF(VLOOKUP(A971, [1]!Table9[#All], 31, FALSE)="--", "--",  _xlfn.CONCAT(A971, " (", VLOOKUP(A971, [1]!Table9[#All], 11, FALSE), "; Habitat description: ", C971, ") - Within 1-mi of a CNDDB/SCE/USFS occurrence record (", VLOOKUP(A971, [1]!Table9[#All], 31, FALSE), "). " )))</f>
        <v>--</v>
      </c>
      <c r="Q971" s="6" t="str">
        <f>IF(D971="No", "Not discussed on USFS. ", IF(VLOOKUP(A971, [1]!Table9[#All], 31, FALSE)="--", "--",  VLOOKUP(A971, [1]!Table9[#All], 32, FALSE)))</f>
        <v>--</v>
      </c>
      <c r="R971" s="6" t="str">
        <f>IF(D971="No", "Not discussed on USFS. ", IF(VLOOKUP(A971, [1]!Table9[#All], 31, FALSE)="--", "--", VLOOKUP(A971, [1]!Table9[#All], 33, FALSE)))</f>
        <v>--</v>
      </c>
      <c r="S971" s="9" t="s">
        <v>2</v>
      </c>
      <c r="T971" s="8" t="s">
        <v>2</v>
      </c>
      <c r="U971" s="8" t="s">
        <v>2</v>
      </c>
      <c r="V971" s="7" t="s">
        <v>2</v>
      </c>
      <c r="W971" s="6" t="s">
        <v>2</v>
      </c>
      <c r="X971" s="6" t="s">
        <v>2</v>
      </c>
    </row>
    <row r="972" spans="1:24" ht="48" x14ac:dyDescent="0.2">
      <c r="A972" s="20" t="s">
        <v>1403</v>
      </c>
      <c r="B972" s="20" t="str">
        <f>VLOOKUP(A972, [1]!Table9[#All], 2, FALSE)</f>
        <v>Ixobrychus exilis</v>
      </c>
      <c r="C972" s="18" t="str">
        <f>VLOOKUP(A972, [1]!Table9[#All], 13, FALSE)</f>
        <v>dense marshland, reedy ponds</v>
      </c>
      <c r="D972" s="17" t="str">
        <f>IF(ISNUMBER(SEARCH("1",VLOOKUP(A972, [1]!Table9[#All], 4, FALSE))), "Yes", "No")</f>
        <v>No</v>
      </c>
      <c r="E972" s="16" t="str">
        <f>VLOOKUP(A972, [1]!Table9[#All], 3, FALSE)</f>
        <v>Bird</v>
      </c>
      <c r="F972" s="15" t="str">
        <f>VLOOKUP(A972, [1]!Table9[#All], 26, FALSE)</f>
        <v>Formula</v>
      </c>
      <c r="G972" s="15" t="str">
        <f>IF(D972="No", "--",VLOOKUP(A972, [1]!Table9[#All], 25, FALSE))</f>
        <v>--</v>
      </c>
      <c r="H972" s="14" t="str">
        <f>IF(D972="No", "Not discussed on USFS. ", VLOOKUP(A972, [1]!Table9[#All], 24, FALSE))</f>
        <v xml:space="preserve">Not discussed on USFS. </v>
      </c>
      <c r="I972" s="14" t="str">
        <f>IF(NOT(ISBLANK(#REF!)),  "Pre-activity Survey Required", "")</f>
        <v>Pre-activity Survey Required</v>
      </c>
      <c r="J972" s="13" t="str">
        <f>IF(D972="No", "Not discussed on USFS. ", _xlfn.CONCAT(A972, " (", VLOOKUP(A972, [1]!Table9[#All], 11, FALSE), "; Habitat description: ", C972, ") - Within 1-mi of a CNDDB/SCE/USFS occurrence record (", VLOOKUP(A972, [1]!Table9[#All], 34, FALSE), "). " ))</f>
        <v xml:space="preserve">Not discussed on USFS. </v>
      </c>
      <c r="K972" s="10" t="str">
        <f>IF(D972="No", "-- ", VLOOKUP(A972, [1]!Table9[#All], 35, FALSE))</f>
        <v xml:space="preserve">-- </v>
      </c>
      <c r="L972" s="12" t="str">
        <f>IF(D972="No", "--", VLOOKUP(A972, [1]!Table9[#All], 28, FALSE))</f>
        <v>--</v>
      </c>
      <c r="M972" s="11" t="str">
        <f>IF(D972="No", "Not discussed on USFS. ", _xlfn.CONCAT(A972, " (", VLOOKUP(A972, [1]!Table9[#All], 11, FALSE), "; Habitat description: ", C972, ") - Within 1-mi of a CNDDB/SCE/USFS occurrence record (", VLOOKUP(A972, [1]!Table9[#All], 27, FALSE), "). " ))</f>
        <v xml:space="preserve">Not discussed on USFS. </v>
      </c>
      <c r="N972" s="10" t="str">
        <f>IF(D972="No", "-- ", VLOOKUP(A972, [1]!Table9[#All], 29, FALSE))</f>
        <v xml:space="preserve">-- </v>
      </c>
      <c r="O972" s="10" t="str">
        <f>IF(D972="No", "--", VLOOKUP(A972, [1]!Table9[#All], 30, FALSE))</f>
        <v>--</v>
      </c>
      <c r="P972" s="7" t="str">
        <f>IF(D972="No", "Not discussed on USFS. ", IF(VLOOKUP(A972, [1]!Table9[#All], 31, FALSE)="--", "--",  _xlfn.CONCAT(A972, " (", VLOOKUP(A972, [1]!Table9[#All], 11, FALSE), "; Habitat description: ", C972, ") - Within 1-mi of a CNDDB/SCE/USFS occurrence record (", VLOOKUP(A972, [1]!Table9[#All], 31, FALSE), "). " )))</f>
        <v xml:space="preserve">Not discussed on USFS. </v>
      </c>
      <c r="Q972" s="6" t="str">
        <f>IF(D972="No", "Not discussed on USFS. ", IF(VLOOKUP(A972, [1]!Table9[#All], 31, FALSE)="--", "--",  VLOOKUP(A972, [1]!Table9[#All], 32, FALSE)))</f>
        <v xml:space="preserve">Not discussed on USFS. </v>
      </c>
      <c r="R972" s="6" t="str">
        <f>IF(D972="No", "Not discussed on USFS. ", IF(VLOOKUP(A972, [1]!Table9[#All], 31, FALSE)="--", "--", VLOOKUP(A972, [1]!Table9[#All], 33, FALSE)))</f>
        <v xml:space="preserve">Not discussed on USFS. </v>
      </c>
      <c r="S972" s="9" t="s">
        <v>2</v>
      </c>
      <c r="T972" s="8" t="s">
        <v>2</v>
      </c>
      <c r="U972" s="8" t="s">
        <v>2</v>
      </c>
      <c r="V972" s="7" t="s">
        <v>2</v>
      </c>
      <c r="W972" s="6" t="s">
        <v>2</v>
      </c>
      <c r="X972" s="6" t="s">
        <v>2</v>
      </c>
    </row>
    <row r="973" spans="1:24" ht="48" x14ac:dyDescent="0.2">
      <c r="A973" s="20" t="s">
        <v>1402</v>
      </c>
      <c r="B973" s="20" t="str">
        <f>VLOOKUP(A973, [1]!Table9[#All], 2, FALSE)</f>
        <v>Legenere limosa</v>
      </c>
      <c r="C973" s="18" t="str">
        <f>VLOOKUP(A973, [1]!Table9[#All], 13, FALSE)</f>
        <v>wet areas, vernal pools, ponds</v>
      </c>
      <c r="D973" s="17" t="str">
        <f>IF(ISNUMBER(SEARCH("1",VLOOKUP(A973, [1]!Table9[#All], 4, FALSE))), "Yes", "No")</f>
        <v>No</v>
      </c>
      <c r="E973" s="16" t="str">
        <f>VLOOKUP(A973, [1]!Table9[#All], 3, FALSE)</f>
        <v>Plant</v>
      </c>
      <c r="F973" s="15" t="str">
        <f>VLOOKUP(A973, [1]!Table9[#All], 26, FALSE)</f>
        <v>Formula</v>
      </c>
      <c r="G973" s="15" t="str">
        <f>IF(D973="No", "--",VLOOKUP(A973, [1]!Table9[#All], 25, FALSE))</f>
        <v>--</v>
      </c>
      <c r="H973" s="14" t="str">
        <f>IF(D973="No", "Not discussed on USFS. ", VLOOKUP(A973, [1]!Table9[#All], 24, FALSE))</f>
        <v xml:space="preserve">Not discussed on USFS. </v>
      </c>
      <c r="I973" s="14" t="str">
        <f>IF(NOT(ISBLANK(#REF!)),  "Pre-activity Survey Required", "")</f>
        <v>Pre-activity Survey Required</v>
      </c>
      <c r="J973" s="13" t="str">
        <f>IF(D973="No", "Not discussed on USFS. ", _xlfn.CONCAT(A973, " (", VLOOKUP(A973, [1]!Table9[#All], 11, FALSE), "; Habitat description: ", C973, ") - Within 1-mi of a CNDDB/SCE/USFS occurrence record (", VLOOKUP(A973, [1]!Table9[#All], 34, FALSE), "). " ))</f>
        <v xml:space="preserve">Not discussed on USFS. </v>
      </c>
      <c r="K973" s="10" t="str">
        <f>IF(D973="No", "-- ", VLOOKUP(A973, [1]!Table9[#All], 35, FALSE))</f>
        <v xml:space="preserve">-- </v>
      </c>
      <c r="L973" s="12" t="str">
        <f>IF(D973="No", "--", VLOOKUP(A973, [1]!Table9[#All], 28, FALSE))</f>
        <v>--</v>
      </c>
      <c r="M973" s="11" t="str">
        <f>IF(D973="No", "Not discussed on USFS. ", _xlfn.CONCAT(A973, " (", VLOOKUP(A973, [1]!Table9[#All], 11, FALSE), "; Habitat description: ", C973, ") - Within 1-mi of a CNDDB/SCE/USFS occurrence record (", VLOOKUP(A973, [1]!Table9[#All], 27, FALSE), "). " ))</f>
        <v xml:space="preserve">Not discussed on USFS. </v>
      </c>
      <c r="N973" s="10" t="str">
        <f>IF(D973="No", "-- ", VLOOKUP(A973, [1]!Table9[#All], 29, FALSE))</f>
        <v xml:space="preserve">-- </v>
      </c>
      <c r="O973" s="10" t="str">
        <f>IF(D973="No", "--", VLOOKUP(A973, [1]!Table9[#All], 30, FALSE))</f>
        <v>--</v>
      </c>
      <c r="P973" s="7" t="str">
        <f>IF(D973="No", "Not discussed on USFS. ", IF(VLOOKUP(A973, [1]!Table9[#All], 31, FALSE)="--", "--",  _xlfn.CONCAT(A973, " (", VLOOKUP(A973, [1]!Table9[#All], 11, FALSE), "; Habitat description: ", C973, ") - Within 1-mi of a CNDDB/SCE/USFS occurrence record (", VLOOKUP(A973, [1]!Table9[#All], 31, FALSE), "). " )))</f>
        <v xml:space="preserve">Not discussed on USFS. </v>
      </c>
      <c r="Q973" s="6" t="str">
        <f>IF(D973="No", "Not discussed on USFS. ", IF(VLOOKUP(A973, [1]!Table9[#All], 31, FALSE)="--", "--",  VLOOKUP(A973, [1]!Table9[#All], 32, FALSE)))</f>
        <v xml:space="preserve">Not discussed on USFS. </v>
      </c>
      <c r="R973" s="6" t="str">
        <f>IF(D973="No", "Not discussed on USFS. ", IF(VLOOKUP(A973, [1]!Table9[#All], 31, FALSE)="--", "--", VLOOKUP(A973, [1]!Table9[#All], 33, FALSE)))</f>
        <v xml:space="preserve">Not discussed on USFS. </v>
      </c>
      <c r="S973" s="9" t="s">
        <v>2</v>
      </c>
      <c r="T973" s="8" t="s">
        <v>2</v>
      </c>
      <c r="U973" s="8" t="s">
        <v>2</v>
      </c>
      <c r="V973" s="7" t="s">
        <v>2</v>
      </c>
      <c r="W973" s="6" t="s">
        <v>2</v>
      </c>
      <c r="X973" s="6" t="s">
        <v>2</v>
      </c>
    </row>
    <row r="974" spans="1:24" ht="156" x14ac:dyDescent="0.2">
      <c r="A974" s="20" t="s">
        <v>1401</v>
      </c>
      <c r="B974" s="20" t="str">
        <f>VLOOKUP(A974, [1]!Table9[#All], 2, FALSE)</f>
        <v>Caulanthus lemmonii</v>
      </c>
      <c r="C974" s="18" t="str">
        <f>VLOOKUP(A974, [1]!Table9[#All], 13, FALSE)</f>
        <v>grassland, chaparral, scrub</v>
      </c>
      <c r="D974" s="17" t="str">
        <f>IF(ISNUMBER(SEARCH("1",VLOOKUP(A974, [1]!Table9[#All], 4, FALSE))), "Yes", "No")</f>
        <v>Yes</v>
      </c>
      <c r="E974" s="16" t="str">
        <f>VLOOKUP(A974, [1]!Table9[#All], 3, FALSE)</f>
        <v>Plant</v>
      </c>
      <c r="F974" s="15" t="str">
        <f>VLOOKUP(A974, [1]!Table9[#All], 26, FALSE)</f>
        <v>Formula</v>
      </c>
      <c r="G974" s="15" t="str">
        <f>IF(D974="No", "--",VLOOKUP(A974, [1]!Table9[#All], 25, FALSE))</f>
        <v>Work area</v>
      </c>
      <c r="H974" s="14" t="str">
        <f>IF(D974="No", "Not discussed on USFS. ", VLOOKUP(A974, [1]!Table9[#All], 24, FALSE))</f>
        <v>--</v>
      </c>
      <c r="I974" s="14" t="str">
        <f>IF(NOT(ISBLANK(#REF!)),  "Pre-activity Survey Required", "")</f>
        <v>Pre-activity Survey Required</v>
      </c>
      <c r="J974" s="13" t="str">
        <f>IF(D974="No", "Not discussed on USFS. ", _xlfn.CONCAT(A974, " (", VLOOKUP(A974, [1]!Table9[#All], 11, FALSE), "; Habitat description: ", C974, ") - Within 1-mi of a CNDDB/SCE/USFS occurrence record (", VLOOKUP(A974, [1]!Table9[#All], 34, FALSE), "). " ))</f>
        <v xml:space="preserve">Lemmon's jewelflower (FSS; BLM:S; CRPR 1B.2, Blooming Period: Mar - May; Habitat description: grassland, chaparral, scrub) - Within 1-mi of a CNDDB/SCE/USFS occurrence record (unsuitable habitat). </v>
      </c>
      <c r="K974" s="10" t="str">
        <f>IF(D974="No", "-- ", VLOOKUP(A974, [1]!Table9[#All], 35, FALSE))</f>
        <v>Standard OMP BMPs.</v>
      </c>
      <c r="L974" s="12" t="str">
        <f>IF(D974="No", "--", VLOOKUP(A974, [1]!Table9[#All], 28, FALSE))</f>
        <v>IIB</v>
      </c>
      <c r="M974" s="11" t="str">
        <f>IF(D974="No", "Not discussed on USFS. ", _xlfn.CONCAT(A974, " (", VLOOKUP(A974, [1]!Table9[#All], 11, FALSE), "; Habitat description: ", C974, ") - Within 1-mi of a CNDDB/SCE/USFS occurrence record (", VLOOKUP(A974, [1]!Table9[#All], 27, FALSE), "). " ))</f>
        <v xml:space="preserve">Lemmon's jewelflower (FSS; BLM:S; CRPR 1B.2, Blooming Period: Mar - May; Habitat description: grassland, chaparral, scrub) - Within 1-mi of a CNDDB/SCE/USFS occurrence record (habitat present). </v>
      </c>
      <c r="N974" s="10" t="str">
        <f>IF(D974="No", "-- ", VLOOKUP(A974, [1]!Table9[#All], 29, FALSE))</f>
        <v xml:space="preserve">BE BMP Plant-1(a)(c-d); 
General Measures and Standard OMP BMPs. </v>
      </c>
      <c r="O974" s="10" t="str">
        <f>IF(D974="No", "--", VLOOKUP(A974, [1]!Table9[#All], 30, FALSE))</f>
        <v xml:space="preserve">Pre-Activity Survey (Lemmon's jewelflower): A biological survey is required. 
FSS Plant Avoidance (Lemmon's jewelflower): If Lemmon's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74" s="7" t="str">
        <f>IF(D974="No", "Not discussed on USFS. ", IF(VLOOKUP(A974, [1]!Table9[#All], 31, FALSE)="--", "--",  _xlfn.CONCAT(A974, " (", VLOOKUP(A974, [1]!Table9[#All], 11, FALSE), "; Habitat description: ", C974, ") - Within 1-mi of a CNDDB/SCE/USFS occurrence record (", VLOOKUP(A974, [1]!Table9[#All], 31, FALSE), "). " )))</f>
        <v>--</v>
      </c>
      <c r="Q974" s="6" t="str">
        <f>IF(D974="No", "Not discussed on USFS. ", IF(VLOOKUP(A974, [1]!Table9[#All], 31, FALSE)="--", "--",  VLOOKUP(A974, [1]!Table9[#All], 32, FALSE)))</f>
        <v>--</v>
      </c>
      <c r="R974" s="6" t="str">
        <f>IF(D974="No", "Not discussed on USFS. ", IF(VLOOKUP(A974, [1]!Table9[#All], 31, FALSE)="--", "--", VLOOKUP(A974, [1]!Table9[#All], 33, FALSE)))</f>
        <v>--</v>
      </c>
      <c r="S974" s="9" t="s">
        <v>2</v>
      </c>
      <c r="T974" s="8" t="s">
        <v>2</v>
      </c>
      <c r="U974" s="8" t="s">
        <v>2</v>
      </c>
      <c r="V974" s="7" t="s">
        <v>2</v>
      </c>
      <c r="W974" s="6" t="s">
        <v>2</v>
      </c>
      <c r="X974" s="6" t="s">
        <v>2</v>
      </c>
    </row>
    <row r="975" spans="1:24" ht="156" x14ac:dyDescent="0.2">
      <c r="A975" s="20" t="s">
        <v>1400</v>
      </c>
      <c r="B975" s="20" t="str">
        <f>VLOOKUP(A975, [1]!Table9[#All], 2, FALSE)</f>
        <v>Astragalus lemmonii</v>
      </c>
      <c r="C975" s="18" t="str">
        <f>VLOOKUP(A975, [1]!Table9[#All], 13, FALSE)</f>
        <v xml:space="preserve">meadows, lake shores moist alkaline meadows </v>
      </c>
      <c r="D975" s="17" t="str">
        <f>IF(ISNUMBER(SEARCH("1",VLOOKUP(A975, [1]!Table9[#All], 4, FALSE))), "Yes", "No")</f>
        <v>Yes</v>
      </c>
      <c r="E975" s="16" t="str">
        <f>VLOOKUP(A975, [1]!Table9[#All], 3, FALSE)</f>
        <v>Plant</v>
      </c>
      <c r="F975" s="15" t="str">
        <f>VLOOKUP(A975, [1]!Table9[#All], 26, FALSE)</f>
        <v>Formula</v>
      </c>
      <c r="G975" s="15" t="str">
        <f>IF(D975="No", "--",VLOOKUP(A975, [1]!Table9[#All], 25, FALSE))</f>
        <v>Work area</v>
      </c>
      <c r="H975" s="14" t="str">
        <f>IF(D975="No", "Not discussed on USFS. ", VLOOKUP(A975, [1]!Table9[#All], 24, FALSE))</f>
        <v>--</v>
      </c>
      <c r="I975" s="14" t="str">
        <f>IF(NOT(ISBLANK(#REF!)),  "Pre-activity Survey Required", "")</f>
        <v>Pre-activity Survey Required</v>
      </c>
      <c r="J975" s="13" t="str">
        <f>IF(D975="No", "Not discussed on USFS. ", _xlfn.CONCAT(A975, " (", VLOOKUP(A975, [1]!Table9[#All], 11, FALSE), "; Habitat description: ", C975, ") - Within 1-mi of a CNDDB/SCE/USFS occurrence record (", VLOOKUP(A975, [1]!Table9[#All], 34, FALSE), "). " ))</f>
        <v xml:space="preserve">Lemmon's milk-vetch (FSS; BLM:S; CRPR 1B.2, Blooming Period: May - Sep; Habitat description: meadows, lake shores moist alkaline meadows ) - Within 1-mi of a CNDDB/SCE/USFS occurrence record (unsuitable habitat). </v>
      </c>
      <c r="K975" s="10" t="str">
        <f>IF(D975="No", "-- ", VLOOKUP(A975, [1]!Table9[#All], 35, FALSE))</f>
        <v>Standard OMP BMPs.</v>
      </c>
      <c r="L975" s="12" t="str">
        <f>IF(D975="No", "--", VLOOKUP(A975, [1]!Table9[#All], 28, FALSE))</f>
        <v>IIB</v>
      </c>
      <c r="M975" s="11" t="str">
        <f>IF(D975="No", "Not discussed on USFS. ", _xlfn.CONCAT(A975, " (", VLOOKUP(A975, [1]!Table9[#All], 11, FALSE), "; Habitat description: ", C975, ") - Within 1-mi of a CNDDB/SCE/USFS occurrence record (", VLOOKUP(A975, [1]!Table9[#All], 27, FALSE), "). " ))</f>
        <v xml:space="preserve">Lemmon's milk-vetch (FSS; BLM:S; CRPR 1B.2, Blooming Period: May - Sep; Habitat description: meadows, lake shores moist alkaline meadows ) - Within 1-mi of a CNDDB/SCE/USFS occurrence record (habitat present). </v>
      </c>
      <c r="N975" s="10" t="str">
        <f>IF(D975="No", "-- ", VLOOKUP(A975, [1]!Table9[#All], 29, FALSE))</f>
        <v xml:space="preserve">BE BMP Plant-1(a)(c-d); 
General Measures and Standard OMP BMPs. </v>
      </c>
      <c r="O975" s="10" t="str">
        <f>IF(D975="No", "--", VLOOKUP(A975, [1]!Table9[#All], 30, FALSE))</f>
        <v xml:space="preserve">Pre-Activity Survey (Lemmon's milk-vetch): A biological survey is required. 
FSS Plant Avoidance (Lemmon's milk-vetch): If Lemmon's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75" s="7" t="str">
        <f>IF(D975="No", "Not discussed on USFS. ", IF(VLOOKUP(A975, [1]!Table9[#All], 31, FALSE)="--", "--",  _xlfn.CONCAT(A975, " (", VLOOKUP(A975, [1]!Table9[#All], 11, FALSE), "; Habitat description: ", C975, ") - Within 1-mi of a CNDDB/SCE/USFS occurrence record (", VLOOKUP(A975, [1]!Table9[#All], 31, FALSE), "). " )))</f>
        <v>--</v>
      </c>
      <c r="Q975" s="6" t="str">
        <f>IF(D975="No", "Not discussed on USFS. ", IF(VLOOKUP(A975, [1]!Table9[#All], 31, FALSE)="--", "--",  VLOOKUP(A975, [1]!Table9[#All], 32, FALSE)))</f>
        <v>--</v>
      </c>
      <c r="R975" s="6" t="str">
        <f>IF(D975="No", "Not discussed on USFS. ", IF(VLOOKUP(A975, [1]!Table9[#All], 31, FALSE)="--", "--", VLOOKUP(A975, [1]!Table9[#All], 33, FALSE)))</f>
        <v>--</v>
      </c>
      <c r="S975" s="9" t="s">
        <v>2</v>
      </c>
      <c r="T975" s="8" t="s">
        <v>2</v>
      </c>
      <c r="U975" s="8" t="s">
        <v>2</v>
      </c>
      <c r="V975" s="7" t="s">
        <v>2</v>
      </c>
      <c r="W975" s="6" t="s">
        <v>2</v>
      </c>
      <c r="X975" s="6" t="s">
        <v>2</v>
      </c>
    </row>
    <row r="976" spans="1:24" ht="132" x14ac:dyDescent="0.2">
      <c r="A976" s="20" t="s">
        <v>1399</v>
      </c>
      <c r="B976" s="20" t="str">
        <f>VLOOKUP(A976, [1]!Table9[#All], 2, FALSE)</f>
        <v>Lilium parryi</v>
      </c>
      <c r="C976" s="18" t="str">
        <f>VLOOKUP(A976, [1]!Table9[#All], 13, FALSE)</f>
        <v>meadows, streams, seeps, wet areas, shady canyons along perennial rivers, usually in conifer forest</v>
      </c>
      <c r="D976" s="17" t="str">
        <f>IF(ISNUMBER(SEARCH("1",VLOOKUP(A976, [1]!Table9[#All], 4, FALSE))), "Yes", "No")</f>
        <v>Yes</v>
      </c>
      <c r="E976" s="16" t="str">
        <f>VLOOKUP(A976, [1]!Table9[#All], 3, FALSE)</f>
        <v>Plant</v>
      </c>
      <c r="F976" s="15" t="str">
        <f>VLOOKUP(A976, [1]!Table9[#All], 26, FALSE)</f>
        <v>Formula</v>
      </c>
      <c r="G976" s="15" t="str">
        <f>IF(D976="No", "--",VLOOKUP(A976, [1]!Table9[#All], 25, FALSE))</f>
        <v>Work area</v>
      </c>
      <c r="H976" s="14" t="str">
        <f>IF(D976="No", "Not discussed on USFS. ", VLOOKUP(A976, [1]!Table9[#All], 24, FALSE))</f>
        <v>--</v>
      </c>
      <c r="I976" s="14" t="str">
        <f>IF(NOT(ISBLANK(#REF!)),  "Pre-activity Survey Required", "")</f>
        <v>Pre-activity Survey Required</v>
      </c>
      <c r="J976" s="13" t="str">
        <f>IF(D976="No", "Not discussed on USFS. ", _xlfn.CONCAT(A976, " (", VLOOKUP(A976, [1]!Table9[#All], 11, FALSE), "; Habitat description: ", C976, ") - Within 1-mi of a CNDDB/SCE/USFS occurrence record (", VLOOKUP(A976, [1]!Table9[#All], 34, FALSE), "). " ))</f>
        <v xml:space="preserve">lemon lily (FSS; CRPR 1B.2, Blooming Period: Jun - Sep; Habitat description: meadows, streams, seeps, wet areas, shady canyons along perennial rivers, usually in conifer forest) - Within 1-mi of a CNDDB/SCE/USFS occurrence record (unsuitable habitat). </v>
      </c>
      <c r="K976" s="10" t="str">
        <f>IF(D976="No", "-- ", VLOOKUP(A976, [1]!Table9[#All], 35, FALSE))</f>
        <v>Standard OMP BMPs.</v>
      </c>
      <c r="L976" s="12" t="str">
        <f>IF(D976="No", "--", VLOOKUP(A976, [1]!Table9[#All], 28, FALSE))</f>
        <v>IIB</v>
      </c>
      <c r="M976" s="11" t="str">
        <f>IF(D976="No", "Not discussed on USFS. ", _xlfn.CONCAT(A976, " (", VLOOKUP(A976, [1]!Table9[#All], 11, FALSE), "; Habitat description: ", C976, ") - Within 1-mi of a CNDDB/SCE/USFS occurrence record (", VLOOKUP(A976, [1]!Table9[#All], 27, FALSE), "). " ))</f>
        <v xml:space="preserve">lemon lily (FSS; CRPR 1B.2, Blooming Period: Jun - Sep; Habitat description: meadows, streams, seeps, wet areas, shady canyons along perennial rivers, usually in conifer forest) - Within 1-mi of a CNDDB/SCE/USFS occurrence record (habitat present). </v>
      </c>
      <c r="N976" s="10" t="str">
        <f>IF(D976="No", "-- ", VLOOKUP(A976, [1]!Table9[#All], 29, FALSE))</f>
        <v xml:space="preserve">BE BMP Plant-1(a)(c-d); 
General Measures and Standard OMP BMPs. </v>
      </c>
      <c r="O976" s="10" t="str">
        <f>IF(D976="No", "--", VLOOKUP(A976, [1]!Table9[#All], 30, FALSE))</f>
        <v xml:space="preserve">Pre-Activity Survey (lemon lily): A biological survey is required. 
FSS Plant Avoidance (lemon lily): If lemon 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76" s="7" t="str">
        <f>IF(D976="No", "Not discussed on USFS. ", IF(VLOOKUP(A976, [1]!Table9[#All], 31, FALSE)="--", "--",  _xlfn.CONCAT(A976, " (", VLOOKUP(A976, [1]!Table9[#All], 11, FALSE), "; Habitat description: ", C976, ") - Within 1-mi of a CNDDB/SCE/USFS occurrence record (", VLOOKUP(A976, [1]!Table9[#All], 31, FALSE), "). " )))</f>
        <v>--</v>
      </c>
      <c r="Q976" s="6" t="str">
        <f>IF(D976="No", "Not discussed on USFS. ", IF(VLOOKUP(A976, [1]!Table9[#All], 31, FALSE)="--", "--",  VLOOKUP(A976, [1]!Table9[#All], 32, FALSE)))</f>
        <v>--</v>
      </c>
      <c r="R976" s="6" t="str">
        <f>IF(D976="No", "Not discussed on USFS. ", IF(VLOOKUP(A976, [1]!Table9[#All], 31, FALSE)="--", "--", VLOOKUP(A976, [1]!Table9[#All], 33, FALSE)))</f>
        <v>--</v>
      </c>
      <c r="S976" s="9" t="s">
        <v>2</v>
      </c>
      <c r="T976" s="8" t="s">
        <v>2</v>
      </c>
      <c r="U976" s="8" t="s">
        <v>2</v>
      </c>
      <c r="V976" s="7" t="s">
        <v>2</v>
      </c>
      <c r="W976" s="6" t="s">
        <v>2</v>
      </c>
      <c r="X976" s="6" t="s">
        <v>2</v>
      </c>
    </row>
    <row r="977" spans="1:24" ht="156" x14ac:dyDescent="0.2">
      <c r="A977" s="20" t="s">
        <v>1398</v>
      </c>
      <c r="B977" s="20" t="str">
        <f>VLOOKUP(A977, [1]!Table9[#All], 2, FALSE)</f>
        <v>Astragalus lentiformis</v>
      </c>
      <c r="C977" s="18" t="str">
        <f>VLOOKUP(A977, [1]!Table9[#All], 13, FALSE)</f>
        <v>sagebrush or pine dry sandy soils</v>
      </c>
      <c r="D977" s="17" t="str">
        <f>IF(ISNUMBER(SEARCH("1",VLOOKUP(A977, [1]!Table9[#All], 4, FALSE))), "Yes", "No")</f>
        <v>Yes</v>
      </c>
      <c r="E977" s="16" t="str">
        <f>VLOOKUP(A977, [1]!Table9[#All], 3, FALSE)</f>
        <v>Plant</v>
      </c>
      <c r="F977" s="15" t="str">
        <f>VLOOKUP(A977, [1]!Table9[#All], 26, FALSE)</f>
        <v>Formula</v>
      </c>
      <c r="G977" s="15" t="str">
        <f>IF(D977="No", "--",VLOOKUP(A977, [1]!Table9[#All], 25, FALSE))</f>
        <v>Work area</v>
      </c>
      <c r="H977" s="14" t="str">
        <f>IF(D977="No", "Not discussed on USFS. ", VLOOKUP(A977, [1]!Table9[#All], 24, FALSE))</f>
        <v>--</v>
      </c>
      <c r="I977" s="14" t="str">
        <f>IF(NOT(ISBLANK(#REF!)),  "Pre-activity Survey Required", "")</f>
        <v>Pre-activity Survey Required</v>
      </c>
      <c r="J977" s="13" t="str">
        <f>IF(D977="No", "Not discussed on USFS. ", _xlfn.CONCAT(A977, " (", VLOOKUP(A977, [1]!Table9[#All], 11, FALSE), "; Habitat description: ", C977, ") - Within 1-mi of a CNDDB/SCE/USFS occurrence record (", VLOOKUP(A977, [1]!Table9[#All], 34, FALSE), "). " ))</f>
        <v xml:space="preserve">lens pod milk-vetch (FSS; BLM:S; CRPR 1B.2, Blooming Period: May - Jul; Habitat description: sagebrush or pine dry sandy soils) - Within 1-mi of a CNDDB/SCE/USFS occurrence record (unsuitable habitat). </v>
      </c>
      <c r="K977" s="10" t="str">
        <f>IF(D977="No", "-- ", VLOOKUP(A977, [1]!Table9[#All], 35, FALSE))</f>
        <v>Standard OMP BMPs.</v>
      </c>
      <c r="L977" s="12" t="str">
        <f>IF(D977="No", "--", VLOOKUP(A977, [1]!Table9[#All], 28, FALSE))</f>
        <v>IIB</v>
      </c>
      <c r="M977" s="11" t="str">
        <f>IF(D977="No", "Not discussed on USFS. ", _xlfn.CONCAT(A977, " (", VLOOKUP(A977, [1]!Table9[#All], 11, FALSE), "; Habitat description: ", C977, ") - Within 1-mi of a CNDDB/SCE/USFS occurrence record (", VLOOKUP(A977, [1]!Table9[#All], 27, FALSE), "). " ))</f>
        <v xml:space="preserve">lens pod milk-vetch (FSS; BLM:S; CRPR 1B.2, Blooming Period: May - Jul; Habitat description: sagebrush or pine dry sandy soils) - Within 1-mi of a CNDDB/SCE/USFS occurrence record (habitat present). </v>
      </c>
      <c r="N977" s="10" t="str">
        <f>IF(D977="No", "-- ", VLOOKUP(A977, [1]!Table9[#All], 29, FALSE))</f>
        <v xml:space="preserve">BE BMP Plant-1(a)(c-d); 
General Measures and Standard OMP BMPs. </v>
      </c>
      <c r="O977" s="10" t="str">
        <f>IF(D977="No", "--", VLOOKUP(A977, [1]!Table9[#All], 30, FALSE))</f>
        <v xml:space="preserve">Pre-Activity Survey (lens pod milk-vetch): A biological survey is required. 
FSS Plant Avoidance (lens pod milk-vetch): If lens pod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77" s="7" t="str">
        <f>IF(D977="No", "Not discussed on USFS. ", IF(VLOOKUP(A977, [1]!Table9[#All], 31, FALSE)="--", "--",  _xlfn.CONCAT(A977, " (", VLOOKUP(A977, [1]!Table9[#All], 11, FALSE), "; Habitat description: ", C977, ") - Within 1-mi of a CNDDB/SCE/USFS occurrence record (", VLOOKUP(A977, [1]!Table9[#All], 31, FALSE), "). " )))</f>
        <v>--</v>
      </c>
      <c r="Q977" s="6" t="str">
        <f>IF(D977="No", "Not discussed on USFS. ", IF(VLOOKUP(A977, [1]!Table9[#All], 31, FALSE)="--", "--",  VLOOKUP(A977, [1]!Table9[#All], 32, FALSE)))</f>
        <v>--</v>
      </c>
      <c r="R977" s="6" t="str">
        <f>IF(D977="No", "Not discussed on USFS. ", IF(VLOOKUP(A977, [1]!Table9[#All], 31, FALSE)="--", "--", VLOOKUP(A977, [1]!Table9[#All], 33, FALSE)))</f>
        <v>--</v>
      </c>
      <c r="S977" s="9" t="s">
        <v>2</v>
      </c>
      <c r="T977" s="8" t="s">
        <v>2</v>
      </c>
      <c r="U977" s="8" t="s">
        <v>2</v>
      </c>
      <c r="V977" s="7" t="s">
        <v>2</v>
      </c>
      <c r="W977" s="6" t="s">
        <v>2</v>
      </c>
      <c r="X977" s="6" t="s">
        <v>2</v>
      </c>
    </row>
    <row r="978" spans="1:24" ht="75" x14ac:dyDescent="0.2">
      <c r="A978" s="20" t="s">
        <v>1397</v>
      </c>
      <c r="B978" s="20" t="str">
        <f>VLOOKUP(A978, [1]!Table9[#All], 2, FALSE)</f>
        <v>Leptonycteris yerbabuenae</v>
      </c>
      <c r="C978" s="18" t="str">
        <f>VLOOKUP(A978, [1]!Table9[#All], 13, FALSE)</f>
        <v>found near cacti, caves, desert scrub and on wooded mountains</v>
      </c>
      <c r="D978" s="17" t="str">
        <f>IF(ISNUMBER(SEARCH("1",VLOOKUP(A978, [1]!Table9[#All], 4, FALSE))), "Yes", "No")</f>
        <v>Yes</v>
      </c>
      <c r="E978" s="16" t="str">
        <f>VLOOKUP(A978, [1]!Table9[#All], 3, FALSE)</f>
        <v>Mammal</v>
      </c>
      <c r="F978" s="15" t="str">
        <f>VLOOKUP(A978, [1]!Table9[#All], 26, FALSE)</f>
        <v>Formula</v>
      </c>
      <c r="G978" s="15" t="str">
        <f>IF(D978="No", "--",VLOOKUP(A978, [1]!Table9[#All], 25, FALSE))</f>
        <v>Work area</v>
      </c>
      <c r="H978" s="14" t="str">
        <f>IF(D978="No", "Not discussed on USFS. ", VLOOKUP(A978, [1]!Table9[#All], 24, FALSE))</f>
        <v>--</v>
      </c>
      <c r="I978" s="14" t="str">
        <f>IF(NOT(ISBLANK(#REF!)),  "Pre-activity Survey Required", "")</f>
        <v>Pre-activity Survey Required</v>
      </c>
      <c r="J978" s="13" t="str">
        <f>IF(D978="No", "Not discussed on USFS. ", _xlfn.CONCAT(A978, " (", VLOOKUP(A978, [1]!Table9[#All], 11, FALSE), "; Habitat description: ", C978, ") - Within 1-mi of a CNDDB/SCE/USFS occurrence record (", VLOOKUP(A978, [1]!Table9[#All], 34, FALSE), "). " ))</f>
        <v xml:space="preserve">lesser long-nosed bat (CDFW SSC; SBNF:WL; Habitat description: found near cacti, caves, desert scrub and on wooded mountains) - Within 1-mi of a CNDDB/SCE/USFS occurrence record (unsuitable habitat). </v>
      </c>
      <c r="K978" s="10" t="str">
        <f>IF(D978="No", "-- ", VLOOKUP(A978, [1]!Table9[#All], 35, FALSE))</f>
        <v>Standard OMP BMPs.</v>
      </c>
      <c r="L978" s="12" t="str">
        <f>IF(D978="No", "--", VLOOKUP(A978, [1]!Table9[#All], 28, FALSE))</f>
        <v>IIB</v>
      </c>
      <c r="M978" s="11" t="str">
        <f>IF(D978="No", "Not discussed on USFS. ", _xlfn.CONCAT(A978, " (", VLOOKUP(A978, [1]!Table9[#All], 11, FALSE), "; Habitat description: ", C978, ") - Within 1-mi of a CNDDB/SCE/USFS occurrence record (", VLOOKUP(A978, [1]!Table9[#All], 27, FALSE), "). " ))</f>
        <v xml:space="preserve">lesser long-nosed bat (CDFW SSC; SBNF:WL; Habitat description: found near cacti, caves, desert scrub and on wooded mountains) - Within 1-mi of a CNDDB/SCE/USFS occurrence record (habitat present). </v>
      </c>
      <c r="N978" s="10" t="str">
        <f>IF(D978="No", "-- ", VLOOKUP(A978, [1]!Table9[#All], 29, FALSE))</f>
        <v xml:space="preserve">BE BMP Mammal-1; 
General Measures and Standard OMP BMPs. </v>
      </c>
      <c r="O978" s="10" t="str">
        <f>IF(D978="No", "--", VLOOKUP(A978, [1]!Table9[#All], 30, FALSE))</f>
        <v xml:space="preserve">General Measures and Standard OMP BMPs. </v>
      </c>
      <c r="P978" s="7" t="str">
        <f>IF(D978="No", "Not discussed on USFS. ", IF(VLOOKUP(A978, [1]!Table9[#All], 31, FALSE)="--", "--",  _xlfn.CONCAT(A978, " (", VLOOKUP(A978, [1]!Table9[#All], 11, FALSE), "; Habitat description: ", C978, ") - Within 1-mi of a CNDDB/SCE/USFS occurrence record (", VLOOKUP(A978, [1]!Table9[#All], 31, FALSE), "). " )))</f>
        <v>--</v>
      </c>
      <c r="Q978" s="6" t="str">
        <f>IF(D978="No", "Not discussed on USFS. ", IF(VLOOKUP(A978, [1]!Table9[#All], 31, FALSE)="--", "--",  VLOOKUP(A978, [1]!Table9[#All], 32, FALSE)))</f>
        <v>--</v>
      </c>
      <c r="R978" s="6" t="str">
        <f>IF(D978="No", "Not discussed on USFS. ", IF(VLOOKUP(A978, [1]!Table9[#All], 31, FALSE)="--", "--", VLOOKUP(A978, [1]!Table9[#All], 33, FALSE)))</f>
        <v>--</v>
      </c>
      <c r="S978" s="9" t="s">
        <v>2</v>
      </c>
      <c r="T978" s="8" t="s">
        <v>2</v>
      </c>
      <c r="U978" s="8" t="s">
        <v>2</v>
      </c>
      <c r="V978" s="7" t="s">
        <v>2</v>
      </c>
      <c r="W978" s="6" t="s">
        <v>2</v>
      </c>
      <c r="X978" s="6" t="s">
        <v>2</v>
      </c>
    </row>
    <row r="979" spans="1:24" ht="48" x14ac:dyDescent="0.2">
      <c r="A979" s="20" t="s">
        <v>1396</v>
      </c>
      <c r="B979" s="20" t="str">
        <f>VLOOKUP(A979, [1]!Table9[#All], 2, FALSE)</f>
        <v>Atriplex minuscula</v>
      </c>
      <c r="C979" s="18" t="str">
        <f>VLOOKUP(A979, [1]!Table9[#All], 13, FALSE)</f>
        <v>sandy alkaline soil</v>
      </c>
      <c r="D979" s="17" t="str">
        <f>IF(ISNUMBER(SEARCH("1",VLOOKUP(A979, [1]!Table9[#All], 4, FALSE))), "Yes", "No")</f>
        <v>No</v>
      </c>
      <c r="E979" s="16" t="str">
        <f>VLOOKUP(A979, [1]!Table9[#All], 3, FALSE)</f>
        <v>Plant</v>
      </c>
      <c r="F979" s="15" t="str">
        <f>VLOOKUP(A979, [1]!Table9[#All], 26, FALSE)</f>
        <v>Formula</v>
      </c>
      <c r="G979" s="15" t="str">
        <f>IF(D979="No", "--",VLOOKUP(A979, [1]!Table9[#All], 25, FALSE))</f>
        <v>--</v>
      </c>
      <c r="H979" s="14" t="str">
        <f>IF(D979="No", "Not discussed on USFS. ", VLOOKUP(A979, [1]!Table9[#All], 24, FALSE))</f>
        <v xml:space="preserve">Not discussed on USFS. </v>
      </c>
      <c r="I979" s="14" t="str">
        <f>IF(NOT(ISBLANK(#REF!)),  "Pre-activity Survey Required", "")</f>
        <v>Pre-activity Survey Required</v>
      </c>
      <c r="J979" s="13" t="str">
        <f>IF(D979="No", "Not discussed on USFS. ", _xlfn.CONCAT(A979, " (", VLOOKUP(A979, [1]!Table9[#All], 11, FALSE), "; Habitat description: ", C979, ") - Within 1-mi of a CNDDB/SCE/USFS occurrence record (", VLOOKUP(A979, [1]!Table9[#All], 34, FALSE), "). " ))</f>
        <v xml:space="preserve">Not discussed on USFS. </v>
      </c>
      <c r="K979" s="10" t="str">
        <f>IF(D979="No", "-- ", VLOOKUP(A979, [1]!Table9[#All], 35, FALSE))</f>
        <v xml:space="preserve">-- </v>
      </c>
      <c r="L979" s="12" t="str">
        <f>IF(D979="No", "--", VLOOKUP(A979, [1]!Table9[#All], 28, FALSE))</f>
        <v>--</v>
      </c>
      <c r="M979" s="11" t="str">
        <f>IF(D979="No", "Not discussed on USFS. ", _xlfn.CONCAT(A979, " (", VLOOKUP(A979, [1]!Table9[#All], 11, FALSE), "; Habitat description: ", C979, ") - Within 1-mi of a CNDDB/SCE/USFS occurrence record (", VLOOKUP(A979, [1]!Table9[#All], 27, FALSE), "). " ))</f>
        <v xml:space="preserve">Not discussed on USFS. </v>
      </c>
      <c r="N979" s="10" t="str">
        <f>IF(D979="No", "-- ", VLOOKUP(A979, [1]!Table9[#All], 29, FALSE))</f>
        <v xml:space="preserve">-- </v>
      </c>
      <c r="O979" s="10" t="str">
        <f>IF(D979="No", "--", VLOOKUP(A979, [1]!Table9[#All], 30, FALSE))</f>
        <v>--</v>
      </c>
      <c r="P979" s="7" t="str">
        <f>IF(D979="No", "Not discussed on USFS. ", IF(VLOOKUP(A979, [1]!Table9[#All], 31, FALSE)="--", "--",  _xlfn.CONCAT(A979, " (", VLOOKUP(A979, [1]!Table9[#All], 11, FALSE), "; Habitat description: ", C979, ") - Within 1-mi of a CNDDB/SCE/USFS occurrence record (", VLOOKUP(A979, [1]!Table9[#All], 31, FALSE), "). " )))</f>
        <v xml:space="preserve">Not discussed on USFS. </v>
      </c>
      <c r="Q979" s="6" t="str">
        <f>IF(D979="No", "Not discussed on USFS. ", IF(VLOOKUP(A979, [1]!Table9[#All], 31, FALSE)="--", "--",  VLOOKUP(A979, [1]!Table9[#All], 32, FALSE)))</f>
        <v xml:space="preserve">Not discussed on USFS. </v>
      </c>
      <c r="R979" s="6" t="str">
        <f>IF(D979="No", "Not discussed on USFS. ", IF(VLOOKUP(A979, [1]!Table9[#All], 31, FALSE)="--", "--", VLOOKUP(A979, [1]!Table9[#All], 33, FALSE)))</f>
        <v xml:space="preserve">Not discussed on USFS. </v>
      </c>
      <c r="S979" s="9" t="s">
        <v>2</v>
      </c>
      <c r="T979" s="8" t="s">
        <v>2</v>
      </c>
      <c r="U979" s="8" t="s">
        <v>2</v>
      </c>
      <c r="V979" s="7" t="s">
        <v>2</v>
      </c>
      <c r="W979" s="6" t="s">
        <v>2</v>
      </c>
      <c r="X979" s="6" t="s">
        <v>2</v>
      </c>
    </row>
    <row r="980" spans="1:24" ht="96" x14ac:dyDescent="0.2">
      <c r="A980" s="20" t="s">
        <v>1395</v>
      </c>
      <c r="B980" s="20" t="str">
        <f>VLOOKUP(A980, [1]!Table9[#All], 2, FALSE)</f>
        <v>Batrachoseps minor</v>
      </c>
      <c r="C980" s="18" t="str">
        <f>VLOOKUP(A980, [1]!Table9[#All], 13, FALSE)</f>
        <v>moist locations in forests of mixed oak, tanbark oak, sycamore and laurel above 1,300 ft</v>
      </c>
      <c r="D980" s="17" t="str">
        <f>IF(ISNUMBER(SEARCH("1",VLOOKUP(A980, [1]!Table9[#All], 4, FALSE))), "Yes", "No")</f>
        <v>Yes</v>
      </c>
      <c r="E980" s="16" t="str">
        <f>VLOOKUP(A980, [1]!Table9[#All], 3, FALSE)</f>
        <v>Amphibian</v>
      </c>
      <c r="F980" s="15" t="str">
        <f>VLOOKUP(A980, [1]!Table9[#All], 26, FALSE)</f>
        <v>Formula</v>
      </c>
      <c r="G980" s="15" t="str">
        <f>IF(D980="No", "--",VLOOKUP(A980, [1]!Table9[#All], 25, FALSE))</f>
        <v>Work area</v>
      </c>
      <c r="H980" s="14" t="str">
        <f>IF(D980="No", "Not discussed on USFS. ", VLOOKUP(A980, [1]!Table9[#All], 24, FALSE))</f>
        <v>--</v>
      </c>
      <c r="I980" s="14" t="str">
        <f>IF(NOT(ISBLANK(#REF!)),  "Pre-activity Survey Required", "")</f>
        <v>Pre-activity Survey Required</v>
      </c>
      <c r="J980" s="13" t="str">
        <f>IF(D980="No", "Not discussed on USFS. ", _xlfn.CONCAT(A980, " (", VLOOKUP(A980, [1]!Table9[#All], 11, FALSE), "; Habitat description: ", C980, ") - Within 1-mi of a CNDDB/SCE/USFS occurrence record (", VLOOKUP(A980, [1]!Table9[#All], 34, FALSE), "). " ))</f>
        <v xml:space="preserve">lesser slender salamander (CDFW SSC; FSS; Habitat description: moist locations in forests of mixed oak, tanbark oak, sycamore and laurel above 1,300 ft) - Within 1-mi of a CNDDB/SCE/USFS occurrence record (unsuitable habitat). </v>
      </c>
      <c r="K980" s="10" t="str">
        <f>IF(D980="No", "-- ", VLOOKUP(A980, [1]!Table9[#All], 35, FALSE))</f>
        <v>Standard OMP BMPs.</v>
      </c>
      <c r="L980" s="12" t="str">
        <f>IF(D980="No", "--", VLOOKUP(A980, [1]!Table9[#All], 28, FALSE))</f>
        <v>IIB</v>
      </c>
      <c r="M980" s="11" t="str">
        <f>IF(D980="No", "Not discussed on USFS. ", _xlfn.CONCAT(A980, " (", VLOOKUP(A980, [1]!Table9[#All], 11, FALSE), "; Habitat description: ", C980, ") - Within 1-mi of a CNDDB/SCE/USFS occurrence record (", VLOOKUP(A980, [1]!Table9[#All], 27, FALSE), "). " ))</f>
        <v xml:space="preserve">lesser slender salamander (CDFW SSC; FSS; Habitat description: moist locations in forests of mixed oak, tanbark oak, sycamore and laurel above 1,300 ft) - Within 1-mi of a CNDDB/SCE/USFS occurrence record (habitat present). </v>
      </c>
      <c r="N980" s="10" t="str">
        <f>IF(D980="No", "-- ", VLOOKUP(A980, [1]!Table9[#All], 29, FALSE))</f>
        <v xml:space="preserve">Biological Pre-activity Survey (lesser slender salamander; 
General Measures and Standard OMP BMPs. </v>
      </c>
      <c r="O980" s="10" t="str">
        <f>IF(D980="No", "--", VLOOKUP(A980, [1]!Table9[#All], 30, FALSE))</f>
        <v xml:space="preserve">Biological Pre-activity Survey (lesser slender salamander): A biological survey is required. 
General Measures and Standard OMP BMPs. </v>
      </c>
      <c r="P980" s="7" t="str">
        <f>IF(D980="No", "Not discussed on USFS. ", IF(VLOOKUP(A980, [1]!Table9[#All], 31, FALSE)="--", "--",  _xlfn.CONCAT(A980, " (", VLOOKUP(A980, [1]!Table9[#All], 11, FALSE), "; Habitat description: ", C980, ") - Within 1-mi of a CNDDB/SCE/USFS occurrence record (", VLOOKUP(A980, [1]!Table9[#All], 31, FALSE), "). " )))</f>
        <v>--</v>
      </c>
      <c r="Q980" s="6" t="str">
        <f>IF(D980="No", "Not discussed on USFS. ", IF(VLOOKUP(A980, [1]!Table9[#All], 31, FALSE)="--", "--",  VLOOKUP(A980, [1]!Table9[#All], 32, FALSE)))</f>
        <v>--</v>
      </c>
      <c r="R980" s="6" t="str">
        <f>IF(D980="No", "Not discussed on USFS. ", IF(VLOOKUP(A980, [1]!Table9[#All], 31, FALSE)="--", "--", VLOOKUP(A980, [1]!Table9[#All], 33, FALSE)))</f>
        <v>--</v>
      </c>
      <c r="S980" s="9" t="s">
        <v>2</v>
      </c>
      <c r="T980" s="8" t="s">
        <v>2</v>
      </c>
      <c r="U980" s="8" t="s">
        <v>2</v>
      </c>
      <c r="V980" s="7" t="s">
        <v>2</v>
      </c>
      <c r="W980" s="6" t="s">
        <v>2</v>
      </c>
      <c r="X980" s="6" t="s">
        <v>2</v>
      </c>
    </row>
    <row r="981" spans="1:24" ht="48" x14ac:dyDescent="0.2">
      <c r="A981" s="20" t="s">
        <v>1394</v>
      </c>
      <c r="B981" s="20" t="str">
        <f>VLOOKUP(A981, [1]!Table9[#All], 2, FALSE)</f>
        <v>Poa lettermanii</v>
      </c>
      <c r="C981" s="18" t="str">
        <f>VLOOKUP(A981, [1]!Table9[#All], 13, FALSE)</f>
        <v>high alpine, around boulders sandy soil around boulders</v>
      </c>
      <c r="D981" s="17" t="str">
        <f>IF(ISNUMBER(SEARCH("1",VLOOKUP(A981, [1]!Table9[#All], 4, FALSE))), "Yes", "No")</f>
        <v>No</v>
      </c>
      <c r="E981" s="16" t="str">
        <f>VLOOKUP(A981, [1]!Table9[#All], 3, FALSE)</f>
        <v>Plant</v>
      </c>
      <c r="F981" s="15" t="str">
        <f>VLOOKUP(A981, [1]!Table9[#All], 26, FALSE)</f>
        <v>Formula</v>
      </c>
      <c r="G981" s="15" t="str">
        <f>IF(D981="No", "--",VLOOKUP(A981, [1]!Table9[#All], 25, FALSE))</f>
        <v>--</v>
      </c>
      <c r="H981" s="14" t="str">
        <f>IF(D981="No", "Not discussed on USFS. ", VLOOKUP(A981, [1]!Table9[#All], 24, FALSE))</f>
        <v xml:space="preserve">Not discussed on USFS. </v>
      </c>
      <c r="I981" s="14" t="str">
        <f>IF(NOT(ISBLANK(#REF!)),  "Pre-activity Survey Required", "")</f>
        <v>Pre-activity Survey Required</v>
      </c>
      <c r="J981" s="13" t="str">
        <f>IF(D981="No", "Not discussed on USFS. ", _xlfn.CONCAT(A981, " (", VLOOKUP(A981, [1]!Table9[#All], 11, FALSE), "; Habitat description: ", C981, ") - Within 1-mi of a CNDDB/SCE/USFS occurrence record (", VLOOKUP(A981, [1]!Table9[#All], 34, FALSE), "). " ))</f>
        <v xml:space="preserve">Not discussed on USFS. </v>
      </c>
      <c r="K981" s="10" t="str">
        <f>IF(D981="No", "-- ", VLOOKUP(A981, [1]!Table9[#All], 35, FALSE))</f>
        <v xml:space="preserve">-- </v>
      </c>
      <c r="L981" s="12" t="str">
        <f>IF(D981="No", "--", VLOOKUP(A981, [1]!Table9[#All], 28, FALSE))</f>
        <v>--</v>
      </c>
      <c r="M981" s="11" t="str">
        <f>IF(D981="No", "Not discussed on USFS. ", _xlfn.CONCAT(A981, " (", VLOOKUP(A981, [1]!Table9[#All], 11, FALSE), "; Habitat description: ", C981, ") - Within 1-mi of a CNDDB/SCE/USFS occurrence record (", VLOOKUP(A981, [1]!Table9[#All], 27, FALSE), "). " ))</f>
        <v xml:space="preserve">Not discussed on USFS. </v>
      </c>
      <c r="N981" s="10" t="str">
        <f>IF(D981="No", "-- ", VLOOKUP(A981, [1]!Table9[#All], 29, FALSE))</f>
        <v xml:space="preserve">-- </v>
      </c>
      <c r="O981" s="10" t="str">
        <f>IF(D981="No", "--", VLOOKUP(A981, [1]!Table9[#All], 30, FALSE))</f>
        <v>--</v>
      </c>
      <c r="P981" s="7" t="str">
        <f>IF(D981="No", "Not discussed on USFS. ", IF(VLOOKUP(A981, [1]!Table9[#All], 31, FALSE)="--", "--",  _xlfn.CONCAT(A981, " (", VLOOKUP(A981, [1]!Table9[#All], 11, FALSE), "; Habitat description: ", C981, ") - Within 1-mi of a CNDDB/SCE/USFS occurrence record (", VLOOKUP(A981, [1]!Table9[#All], 31, FALSE), "). " )))</f>
        <v xml:space="preserve">Not discussed on USFS. </v>
      </c>
      <c r="Q981" s="6" t="str">
        <f>IF(D981="No", "Not discussed on USFS. ", IF(VLOOKUP(A981, [1]!Table9[#All], 31, FALSE)="--", "--",  VLOOKUP(A981, [1]!Table9[#All], 32, FALSE)))</f>
        <v xml:space="preserve">Not discussed on USFS. </v>
      </c>
      <c r="R981" s="6" t="str">
        <f>IF(D981="No", "Not discussed on USFS. ", IF(VLOOKUP(A981, [1]!Table9[#All], 31, FALSE)="--", "--", VLOOKUP(A981, [1]!Table9[#All], 33, FALSE)))</f>
        <v xml:space="preserve">Not discussed on USFS. </v>
      </c>
      <c r="S981" s="9" t="s">
        <v>2</v>
      </c>
      <c r="T981" s="8" t="s">
        <v>2</v>
      </c>
      <c r="U981" s="8" t="s">
        <v>2</v>
      </c>
      <c r="V981" s="7" t="s">
        <v>2</v>
      </c>
      <c r="W981" s="6" t="s">
        <v>2</v>
      </c>
      <c r="X981" s="6" t="s">
        <v>2</v>
      </c>
    </row>
    <row r="982" spans="1:24" ht="156" x14ac:dyDescent="0.2">
      <c r="A982" s="20" t="s">
        <v>1393</v>
      </c>
      <c r="B982" s="20" t="str">
        <f>VLOOKUP(A982, [1]!Table9[#All], 2, FALSE)</f>
        <v>Packera eurycephala var lewisrosei</v>
      </c>
      <c r="C982" s="18" t="str">
        <f>VLOOKUP(A982, [1]!Table9[#All], 13, FALSE)</f>
        <v>rocky slopes serpentine-derived soil</v>
      </c>
      <c r="D982" s="17" t="str">
        <f>IF(ISNUMBER(SEARCH("1",VLOOKUP(A982, [1]!Table9[#All], 4, FALSE))), "Yes", "No")</f>
        <v>Yes</v>
      </c>
      <c r="E982" s="16" t="str">
        <f>VLOOKUP(A982, [1]!Table9[#All], 3, FALSE)</f>
        <v>Plant</v>
      </c>
      <c r="F982" s="15" t="str">
        <f>VLOOKUP(A982, [1]!Table9[#All], 26, FALSE)</f>
        <v>Formula</v>
      </c>
      <c r="G982" s="15" t="str">
        <f>IF(D982="No", "--",VLOOKUP(A982, [1]!Table9[#All], 25, FALSE))</f>
        <v>Work area</v>
      </c>
      <c r="H982" s="14" t="str">
        <f>IF(D982="No", "Not discussed on USFS. ", VLOOKUP(A982, [1]!Table9[#All], 24, FALSE))</f>
        <v>--</v>
      </c>
      <c r="I982" s="14" t="str">
        <f>IF(NOT(ISBLANK(#REF!)),  "Pre-activity Survey Required", "")</f>
        <v>Pre-activity Survey Required</v>
      </c>
      <c r="J982" s="13" t="str">
        <f>IF(D982="No", "Not discussed on USFS. ", _xlfn.CONCAT(A982, " (", VLOOKUP(A982, [1]!Table9[#All], 11, FALSE), "; Habitat description: ", C982, ") - Within 1-mi of a CNDDB/SCE/USFS occurrence record (", VLOOKUP(A982, [1]!Table9[#All], 34, FALSE), "). " ))</f>
        <v xml:space="preserve">Lewis Rose's ragwort (FSS; BLM:S; CRPR 1B.2, Blooming Period: Apr - Jun; Habitat description: rocky slopes serpentine-derived soil) - Within 1-mi of a CNDDB/SCE/USFS occurrence record (unsuitable habitat). </v>
      </c>
      <c r="K982" s="10" t="str">
        <f>IF(D982="No", "-- ", VLOOKUP(A982, [1]!Table9[#All], 35, FALSE))</f>
        <v>Standard OMP BMPs.</v>
      </c>
      <c r="L982" s="12" t="str">
        <f>IF(D982="No", "--", VLOOKUP(A982, [1]!Table9[#All], 28, FALSE))</f>
        <v>IIB</v>
      </c>
      <c r="M982" s="11" t="str">
        <f>IF(D982="No", "Not discussed on USFS. ", _xlfn.CONCAT(A982, " (", VLOOKUP(A982, [1]!Table9[#All], 11, FALSE), "; Habitat description: ", C982, ") - Within 1-mi of a CNDDB/SCE/USFS occurrence record (", VLOOKUP(A982, [1]!Table9[#All], 27, FALSE), "). " ))</f>
        <v xml:space="preserve">Lewis Rose's ragwort (FSS; BLM:S; CRPR 1B.2, Blooming Period: Apr - Jun; Habitat description: rocky slopes serpentine-derived soil) - Within 1-mi of a CNDDB/SCE/USFS occurrence record (habitat present). </v>
      </c>
      <c r="N982" s="10" t="str">
        <f>IF(D982="No", "-- ", VLOOKUP(A982, [1]!Table9[#All], 29, FALSE))</f>
        <v xml:space="preserve">BE BMP Plant-1(a)(c-d); 
General Measures and Standard OMP BMPs. </v>
      </c>
      <c r="O982" s="10" t="str">
        <f>IF(D982="No", "--", VLOOKUP(A982, [1]!Table9[#All], 30, FALSE))</f>
        <v xml:space="preserve">Pre-Activity Survey (Lewis Rose's ragwort): A biological survey is required. 
FSS Plant Avoidance (Lewis Rose's ragwort): If Lewis Rose's ragwort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82" s="7" t="str">
        <f>IF(D982="No", "Not discussed on USFS. ", IF(VLOOKUP(A982, [1]!Table9[#All], 31, FALSE)="--", "--",  _xlfn.CONCAT(A982, " (", VLOOKUP(A982, [1]!Table9[#All], 11, FALSE), "; Habitat description: ", C982, ") - Within 1-mi of a CNDDB/SCE/USFS occurrence record (", VLOOKUP(A982, [1]!Table9[#All], 31, FALSE), "). " )))</f>
        <v>--</v>
      </c>
      <c r="Q982" s="6" t="str">
        <f>IF(D982="No", "Not discussed on USFS. ", IF(VLOOKUP(A982, [1]!Table9[#All], 31, FALSE)="--", "--",  VLOOKUP(A982, [1]!Table9[#All], 32, FALSE)))</f>
        <v>--</v>
      </c>
      <c r="R982" s="6" t="str">
        <f>IF(D982="No", "Not discussed on USFS. ", IF(VLOOKUP(A982, [1]!Table9[#All], 31, FALSE)="--", "--", VLOOKUP(A982, [1]!Table9[#All], 33, FALSE)))</f>
        <v>--</v>
      </c>
      <c r="S982" s="9" t="s">
        <v>2</v>
      </c>
      <c r="T982" s="8" t="s">
        <v>2</v>
      </c>
      <c r="U982" s="8" t="s">
        <v>2</v>
      </c>
      <c r="V982" s="7" t="s">
        <v>2</v>
      </c>
      <c r="W982" s="6" t="s">
        <v>2</v>
      </c>
      <c r="X982" s="6" t="s">
        <v>2</v>
      </c>
    </row>
    <row r="983" spans="1:24" ht="48" x14ac:dyDescent="0.2">
      <c r="A983" s="20" t="s">
        <v>1392</v>
      </c>
      <c r="B983" s="20" t="str">
        <f>VLOOKUP(A983, [1]!Table9[#All], 2, FALSE)</f>
        <v>Melanerpes lewis</v>
      </c>
      <c r="C983" s="18" t="str">
        <f>VLOOKUP(A983, [1]!Table9[#All], 13, FALSE)</f>
        <v>--</v>
      </c>
      <c r="D983" s="17" t="str">
        <f>IF(ISNUMBER(SEARCH("1",VLOOKUP(A983, [1]!Table9[#All], 4, FALSE))), "Yes", "No")</f>
        <v>No</v>
      </c>
      <c r="E983" s="16" t="str">
        <f>VLOOKUP(A983, [1]!Table9[#All], 3, FALSE)</f>
        <v>Bird</v>
      </c>
      <c r="F983" s="15" t="str">
        <f>VLOOKUP(A983, [1]!Table9[#All], 26, FALSE)</f>
        <v>Formula</v>
      </c>
      <c r="G983" s="15" t="str">
        <f>IF(D983="No", "--",VLOOKUP(A983, [1]!Table9[#All], 25, FALSE))</f>
        <v>--</v>
      </c>
      <c r="H983" s="14" t="str">
        <f>IF(D983="No", "Not discussed on USFS. ", VLOOKUP(A983, [1]!Table9[#All], 24, FALSE))</f>
        <v xml:space="preserve">Not discussed on USFS. </v>
      </c>
      <c r="I983" s="14" t="str">
        <f>IF(NOT(ISBLANK(#REF!)),  "Pre-activity Survey Required", "")</f>
        <v>Pre-activity Survey Required</v>
      </c>
      <c r="J983" s="13" t="str">
        <f>IF(D983="No", "Not discussed on USFS. ", _xlfn.CONCAT(A983, " (", VLOOKUP(A983, [1]!Table9[#All], 11, FALSE), "; Habitat description: ", C983, ") - Within 1-mi of a CNDDB/SCE/USFS occurrence record (", VLOOKUP(A983, [1]!Table9[#All], 34, FALSE), "). " ))</f>
        <v xml:space="preserve">Not discussed on USFS. </v>
      </c>
      <c r="K983" s="10" t="str">
        <f>IF(D983="No", "-- ", VLOOKUP(A983, [1]!Table9[#All], 35, FALSE))</f>
        <v xml:space="preserve">-- </v>
      </c>
      <c r="L983" s="12" t="str">
        <f>IF(D983="No", "--", VLOOKUP(A983, [1]!Table9[#All], 28, FALSE))</f>
        <v>--</v>
      </c>
      <c r="M983" s="11" t="str">
        <f>IF(D983="No", "Not discussed on USFS. ", _xlfn.CONCAT(A983, " (", VLOOKUP(A983, [1]!Table9[#All], 11, FALSE), "; Habitat description: ", C983, ") - Within 1-mi of a CNDDB/SCE/USFS occurrence record (", VLOOKUP(A983, [1]!Table9[#All], 27, FALSE), "). " ))</f>
        <v xml:space="preserve">Not discussed on USFS. </v>
      </c>
      <c r="N983" s="10" t="str">
        <f>IF(D983="No", "-- ", VLOOKUP(A983, [1]!Table9[#All], 29, FALSE))</f>
        <v xml:space="preserve">-- </v>
      </c>
      <c r="O983" s="10" t="str">
        <f>IF(D983="No", "--", VLOOKUP(A983, [1]!Table9[#All], 30, FALSE))</f>
        <v>--</v>
      </c>
      <c r="P983" s="7" t="str">
        <f>IF(D983="No", "Not discussed on USFS. ", IF(VLOOKUP(A983, [1]!Table9[#All], 31, FALSE)="--", "--",  _xlfn.CONCAT(A983, " (", VLOOKUP(A983, [1]!Table9[#All], 11, FALSE), "; Habitat description: ", C983, ") - Within 1-mi of a CNDDB/SCE/USFS occurrence record (", VLOOKUP(A983, [1]!Table9[#All], 31, FALSE), "). " )))</f>
        <v xml:space="preserve">Not discussed on USFS. </v>
      </c>
      <c r="Q983" s="6" t="str">
        <f>IF(D983="No", "Not discussed on USFS. ", IF(VLOOKUP(A983, [1]!Table9[#All], 31, FALSE)="--", "--",  VLOOKUP(A983, [1]!Table9[#All], 32, FALSE)))</f>
        <v xml:space="preserve">Not discussed on USFS. </v>
      </c>
      <c r="R983" s="6" t="str">
        <f>IF(D983="No", "Not discussed on USFS. ", IF(VLOOKUP(A983, [1]!Table9[#All], 31, FALSE)="--", "--", VLOOKUP(A983, [1]!Table9[#All], 33, FALSE)))</f>
        <v xml:space="preserve">Not discussed on USFS. </v>
      </c>
      <c r="S983" s="9" t="s">
        <v>2</v>
      </c>
      <c r="T983" s="8" t="s">
        <v>2</v>
      </c>
      <c r="U983" s="8" t="s">
        <v>2</v>
      </c>
      <c r="V983" s="7" t="s">
        <v>2</v>
      </c>
      <c r="W983" s="6" t="s">
        <v>2</v>
      </c>
      <c r="X983" s="6" t="s">
        <v>2</v>
      </c>
    </row>
    <row r="984" spans="1:24" ht="156" x14ac:dyDescent="0.2">
      <c r="A984" s="20" t="s">
        <v>1391</v>
      </c>
      <c r="B984" s="20" t="str">
        <f>VLOOKUP(A984, [1]!Table9[#All], 2, FALSE)</f>
        <v>Carex petasata</v>
      </c>
      <c r="C984" s="18" t="str">
        <f>VLOOKUP(A984, [1]!Table9[#All], 13, FALSE)</f>
        <v>meadows, open forest dry to wet meadows</v>
      </c>
      <c r="D984" s="17" t="str">
        <f>IF(ISNUMBER(SEARCH("1",VLOOKUP(A984, [1]!Table9[#All], 4, FALSE))), "Yes", "No")</f>
        <v>Yes</v>
      </c>
      <c r="E984" s="16" t="str">
        <f>VLOOKUP(A984, [1]!Table9[#All], 3, FALSE)</f>
        <v>Plant</v>
      </c>
      <c r="F984" s="15" t="str">
        <f>VLOOKUP(A984, [1]!Table9[#All], 26, FALSE)</f>
        <v>Formula</v>
      </c>
      <c r="G984" s="15" t="str">
        <f>IF(D984="No", "--",VLOOKUP(A984, [1]!Table9[#All], 25, FALSE))</f>
        <v>Work area</v>
      </c>
      <c r="H984" s="14" t="str">
        <f>IF(D984="No", "Not discussed on USFS. ", VLOOKUP(A984, [1]!Table9[#All], 24, FALSE))</f>
        <v>--</v>
      </c>
      <c r="I984" s="14" t="str">
        <f>IF(NOT(ISBLANK(#REF!)),  "Pre-activity Survey Required", "")</f>
        <v>Pre-activity Survey Required</v>
      </c>
      <c r="J984" s="13" t="str">
        <f>IF(D984="No", "Not discussed on USFS. ", _xlfn.CONCAT(A984, " (", VLOOKUP(A984, [1]!Table9[#All], 11, FALSE), "; Habitat description: ", C984, ") - Within 1-mi of a CNDDB/SCE/USFS occurrence record (", VLOOKUP(A984, [1]!Table9[#All], 34, FALSE), "). " ))</f>
        <v xml:space="preserve">Liddon's sedge (INF:SCC; CRPR 2B.3, Blooming Period: Jun - Jul; Habitat description: meadows, open forest dry to wet meadows) - Within 1-mi of a CNDDB/SCE/USFS occurrence record (unsuitable habitat). </v>
      </c>
      <c r="K984" s="10" t="str">
        <f>IF(D984="No", "-- ", VLOOKUP(A984, [1]!Table9[#All], 35, FALSE))</f>
        <v>Standard OMP BMPs.</v>
      </c>
      <c r="L984" s="12" t="str">
        <f>IF(D984="No", "--", VLOOKUP(A984, [1]!Table9[#All], 28, FALSE))</f>
        <v>IIB</v>
      </c>
      <c r="M984" s="11" t="str">
        <f>IF(D984="No", "Not discussed on USFS. ", _xlfn.CONCAT(A984, " (", VLOOKUP(A984, [1]!Table9[#All], 11, FALSE), "; Habitat description: ", C984, ") - Within 1-mi of a CNDDB/SCE/USFS occurrence record (", VLOOKUP(A984, [1]!Table9[#All], 27, FALSE), "). " ))</f>
        <v xml:space="preserve">Liddon's sedge (INF:SCC; CRPR 2B.3, Blooming Period: Jun - Jul; Habitat description: meadows, open forest dry to wet meadows) - Within 1-mi of a CNDDB/SCE/USFS occurrence record (habitat present). </v>
      </c>
      <c r="N984" s="10" t="str">
        <f>IF(D984="No", "-- ", VLOOKUP(A984, [1]!Table9[#All], 29, FALSE))</f>
        <v xml:space="preserve">BE BMP Plant-1(a)(c-d); 
General Measures and Standard OMP BMPs. </v>
      </c>
      <c r="O984" s="10" t="str">
        <f>IF(D984="No", "--", VLOOKUP(A984, [1]!Table9[#All], 30, FALSE))</f>
        <v xml:space="preserve">Pre-Activity Survey (Liddon's sedge): A biological survey is required. 
FSS Plant Avoidance (Liddon's sedge): If Liddon's sedge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84" s="7" t="str">
        <f>IF(D984="No", "Not discussed on USFS. ", IF(VLOOKUP(A984, [1]!Table9[#All], 31, FALSE)="--", "--",  _xlfn.CONCAT(A984, " (", VLOOKUP(A984, [1]!Table9[#All], 11, FALSE), "; Habitat description: ", C984, ") - Within 1-mi of a CNDDB/SCE/USFS occurrence record (", VLOOKUP(A984, [1]!Table9[#All], 31, FALSE), "). " )))</f>
        <v>--</v>
      </c>
      <c r="Q984" s="6" t="str">
        <f>IF(D984="No", "Not discussed on USFS. ", IF(VLOOKUP(A984, [1]!Table9[#All], 31, FALSE)="--", "--",  VLOOKUP(A984, [1]!Table9[#All], 32, FALSE)))</f>
        <v>--</v>
      </c>
      <c r="R984" s="6" t="str">
        <f>IF(D984="No", "Not discussed on USFS. ", IF(VLOOKUP(A984, [1]!Table9[#All], 31, FALSE)="--", "--", VLOOKUP(A984, [1]!Table9[#All], 33, FALSE)))</f>
        <v>--</v>
      </c>
      <c r="S984" s="9" t="s">
        <v>2</v>
      </c>
      <c r="T984" s="8" t="s">
        <v>2</v>
      </c>
      <c r="U984" s="8" t="s">
        <v>2</v>
      </c>
      <c r="V984" s="7" t="s">
        <v>2</v>
      </c>
      <c r="W984" s="6" t="s">
        <v>2</v>
      </c>
      <c r="X984" s="6" t="s">
        <v>2</v>
      </c>
    </row>
    <row r="985" spans="1:24" ht="156" x14ac:dyDescent="0.2">
      <c r="A985" s="20" t="s">
        <v>1390</v>
      </c>
      <c r="B985" s="20" t="str">
        <f>VLOOKUP(A985, [1]!Table9[#All], 2, FALSE)</f>
        <v>Mobergia calculiformis</v>
      </c>
      <c r="C985" s="18" t="str">
        <f>VLOOKUP(A985, [1]!Table9[#All], 13, FALSE)</f>
        <v>on rocks</v>
      </c>
      <c r="D985" s="17" t="str">
        <f>IF(ISNUMBER(SEARCH("1",VLOOKUP(A985, [1]!Table9[#All], 4, FALSE))), "Yes", "No")</f>
        <v>Yes</v>
      </c>
      <c r="E985" s="16" t="str">
        <f>VLOOKUP(A985, [1]!Table9[#All], 3, FALSE)</f>
        <v>Plant</v>
      </c>
      <c r="F985" s="15" t="str">
        <f>VLOOKUP(A985, [1]!Table9[#All], 26, FALSE)</f>
        <v>Formula</v>
      </c>
      <c r="G985" s="15" t="str">
        <f>IF(D985="No", "--",VLOOKUP(A985, [1]!Table9[#All], 25, FALSE))</f>
        <v>Work area</v>
      </c>
      <c r="H985" s="14" t="str">
        <f>IF(D985="No", "Not discussed on USFS. ", VLOOKUP(A985, [1]!Table9[#All], 24, FALSE))</f>
        <v xml:space="preserve">Only discussed in INF, if reviewing INF apply same RPM's and language as other CRPR 1/2 plant receive. </v>
      </c>
      <c r="I985" s="14" t="str">
        <f>IF(NOT(ISBLANK(#REF!)),  "Pre-activity Survey Required", "")</f>
        <v>Pre-activity Survey Required</v>
      </c>
      <c r="J985" s="13" t="str">
        <f>IF(D985="No", "Not discussed on USFS. ", _xlfn.CONCAT(A985, " (", VLOOKUP(A985, [1]!Table9[#All], 11, FALSE), "; Habitat description: ", C985, ") - Within 1-mi of a CNDDB/SCE/USFS occurrence record (", VLOOKUP(A985, [1]!Table9[#All], 34, FALSE), "). " ))</f>
        <v xml:space="preserve">light gray lichen (INF:SCC; CRPR 3; Habitat description: on rocks) - Within 1-mi of a CNDDB/SCE/USFS occurrence record (unsuitable habitat). </v>
      </c>
      <c r="K985" s="10" t="str">
        <f>IF(D985="No", "-- ", VLOOKUP(A985, [1]!Table9[#All], 35, FALSE))</f>
        <v>Standard OMP BMPs.</v>
      </c>
      <c r="L985" s="12" t="str">
        <f>IF(D985="No", "--", VLOOKUP(A985, [1]!Table9[#All], 28, FALSE))</f>
        <v>IIB</v>
      </c>
      <c r="M985" s="11" t="str">
        <f>IF(D985="No", "Not discussed on USFS. ", _xlfn.CONCAT(A985, " (", VLOOKUP(A985, [1]!Table9[#All], 11, FALSE), "; Habitat description: ", C985, ") - Within 1-mi of a CNDDB/SCE/USFS occurrence record (", VLOOKUP(A985, [1]!Table9[#All], 27, FALSE), "). " ))</f>
        <v xml:space="preserve">light gray lichen (INF:SCC; CRPR 3; Habitat description: on rocks) - Within 1-mi of a CNDDB/SCE/USFS occurrence record (habitat present). </v>
      </c>
      <c r="N985" s="10" t="str">
        <f>IF(D985="No", "-- ", VLOOKUP(A985, [1]!Table9[#All], 29, FALSE))</f>
        <v xml:space="preserve">BE BMP Plant-1(a)(c-d); 
General Measures and Standard OMP BMPs. </v>
      </c>
      <c r="O985" s="10" t="str">
        <f>IF(D985="No", "--", VLOOKUP(A985, [1]!Table9[#All], 30, FALSE))</f>
        <v xml:space="preserve">Pre-Activity Survey (light gray lichen): A biological survey is required. 
FSS Plant Avoidance (light gray lichen): If light gray lichen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85" s="7" t="str">
        <f>IF(D985="No", "Not discussed on USFS. ", IF(VLOOKUP(A985, [1]!Table9[#All], 31, FALSE)="--", "--",  _xlfn.CONCAT(A985, " (", VLOOKUP(A985, [1]!Table9[#All], 11, FALSE), "; Habitat description: ", C985, ") - Within 1-mi of a CNDDB/SCE/USFS occurrence record (", VLOOKUP(A985, [1]!Table9[#All], 31, FALSE), "). " )))</f>
        <v>--</v>
      </c>
      <c r="Q985" s="6" t="str">
        <f>IF(D985="No", "Not discussed on USFS. ", IF(VLOOKUP(A985, [1]!Table9[#All], 31, FALSE)="--", "--",  VLOOKUP(A985, [1]!Table9[#All], 32, FALSE)))</f>
        <v>--</v>
      </c>
      <c r="R985" s="6" t="str">
        <f>IF(D985="No", "Not discussed on USFS. ", IF(VLOOKUP(A985, [1]!Table9[#All], 31, FALSE)="--", "--", VLOOKUP(A985, [1]!Table9[#All], 33, FALSE)))</f>
        <v>--</v>
      </c>
      <c r="S985" s="9" t="s">
        <v>2</v>
      </c>
      <c r="T985" s="8" t="s">
        <v>2</v>
      </c>
      <c r="U985" s="8" t="s">
        <v>2</v>
      </c>
      <c r="V985" s="7" t="s">
        <v>2</v>
      </c>
      <c r="W985" s="6" t="s">
        <v>2</v>
      </c>
      <c r="X985" s="6" t="s">
        <v>2</v>
      </c>
    </row>
    <row r="986" spans="1:24" ht="75" x14ac:dyDescent="0.2">
      <c r="A986" s="20" t="s">
        <v>1389</v>
      </c>
      <c r="B986" s="20" t="str">
        <f>VLOOKUP(A986, [1]!Table9[#All], 2, FALSE)</f>
        <v>Rallus obsoletus levipes</v>
      </c>
      <c r="C986" s="18" t="str">
        <f>VLOOKUP(A986, [1]!Table9[#All], 13, FALSE)</f>
        <v>coastal salt marshes and surrounding coastal wetlands/meadows</v>
      </c>
      <c r="D986" s="17" t="str">
        <f>IF(ISNUMBER(SEARCH("1",VLOOKUP(A986, [1]!Table9[#All], 4, FALSE))), "Yes", "No")</f>
        <v>Yes</v>
      </c>
      <c r="E986" s="16" t="str">
        <f>VLOOKUP(A986, [1]!Table9[#All], 3, FALSE)</f>
        <v>Bird</v>
      </c>
      <c r="F986" s="15" t="str">
        <f>VLOOKUP(A986, [1]!Table9[#All], 26, FALSE)</f>
        <v>Formula</v>
      </c>
      <c r="G986" s="15" t="str">
        <f>IF(D986="No", "--",VLOOKUP(A986, [1]!Table9[#All], 25, FALSE))</f>
        <v>--</v>
      </c>
      <c r="H986" s="14" t="str">
        <f>IF(D986="No", "Not discussed on USFS. ", VLOOKUP(A986, [1]!Table9[#All], 24, FALSE))</f>
        <v>Notify SME if found on USFS</v>
      </c>
      <c r="I986" s="14" t="str">
        <f>IF(NOT(ISBLANK(#REF!)),  "Pre-activity Survey Required", "")</f>
        <v>Pre-activity Survey Required</v>
      </c>
      <c r="J986" s="13" t="str">
        <f>IF(D986="No", "Not discussed on USFS. ", _xlfn.CONCAT(A986, " (", VLOOKUP(A986, [1]!Table9[#All], 11, FALSE), "; Habitat description: ", C986, ") - Within 1-mi of a CNDDB/SCE/USFS occurrence record (", VLOOKUP(A986, [1]!Table9[#All], 34, FALSE), "). " ))</f>
        <v xml:space="preserve">light-footed Ridgway's rail (FE; SE; CDFW FP; Habitat description: coastal salt marshes and surrounding coastal wetlands/meadows) - Within 1-mi of a CNDDB/SCE/USFS occurrence record (--). </v>
      </c>
      <c r="K986" s="10" t="str">
        <f>IF(D986="No", "-- ", VLOOKUP(A986, [1]!Table9[#All], 35, FALSE))</f>
        <v>--</v>
      </c>
      <c r="L986" s="12" t="str">
        <f>IF(D986="No", "--", VLOOKUP(A986, [1]!Table9[#All], 28, FALSE))</f>
        <v>--</v>
      </c>
      <c r="M986" s="11" t="str">
        <f>IF(D986="No", "Not discussed on USFS. ", _xlfn.CONCAT(A986, " (", VLOOKUP(A986, [1]!Table9[#All], 11, FALSE), "; Habitat description: ", C986, ") - Within 1-mi of a CNDDB/SCE/USFS occurrence record (", VLOOKUP(A986, [1]!Table9[#All], 27, FALSE), "). " ))</f>
        <v xml:space="preserve">light-footed Ridgway's rail (FE; SE; CDFW FP; Habitat description: coastal salt marshes and surrounding coastal wetlands/meadows) - Within 1-mi of a CNDDB/SCE/USFS occurrence record (--). </v>
      </c>
      <c r="N986" s="10" t="str">
        <f>IF(D986="No", "-- ", VLOOKUP(A986, [1]!Table9[#All], 29, FALSE))</f>
        <v>Notify SME if found on USFS</v>
      </c>
      <c r="O986" s="10" t="str">
        <f>IF(D986="No", "--", VLOOKUP(A986, [1]!Table9[#All], 30, FALSE))</f>
        <v>Notify SME if found on USFS</v>
      </c>
      <c r="P986" s="7" t="str">
        <f>IF(D986="No", "Not discussed on USFS. ", IF(VLOOKUP(A986, [1]!Table9[#All], 31, FALSE)="--", "--",  _xlfn.CONCAT(A986, " (", VLOOKUP(A986, [1]!Table9[#All], 11, FALSE), "; Habitat description: ", C986, ") - Within 1-mi of a CNDDB/SCE/USFS occurrence record (", VLOOKUP(A986, [1]!Table9[#All], 31, FALSE), "). " )))</f>
        <v>--</v>
      </c>
      <c r="Q986" s="6" t="str">
        <f>IF(D986="No", "Not discussed on USFS. ", IF(VLOOKUP(A986, [1]!Table9[#All], 31, FALSE)="--", "--",  VLOOKUP(A986, [1]!Table9[#All], 32, FALSE)))</f>
        <v>--</v>
      </c>
      <c r="R986" s="6" t="str">
        <f>IF(D986="No", "Not discussed on USFS. ", IF(VLOOKUP(A986, [1]!Table9[#All], 31, FALSE)="--", "--", VLOOKUP(A986, [1]!Table9[#All], 33, FALSE)))</f>
        <v>--</v>
      </c>
      <c r="S986" s="9" t="s">
        <v>2</v>
      </c>
      <c r="T986" s="8" t="s">
        <v>2</v>
      </c>
      <c r="U986" s="8" t="s">
        <v>2</v>
      </c>
      <c r="V986" s="7" t="s">
        <v>2</v>
      </c>
      <c r="W986" s="6" t="s">
        <v>2</v>
      </c>
      <c r="X986" s="6" t="s">
        <v>2</v>
      </c>
    </row>
    <row r="987" spans="1:24" ht="80" x14ac:dyDescent="0.2">
      <c r="A987" s="20" t="s">
        <v>1388</v>
      </c>
      <c r="B987" s="20" t="str">
        <f>VLOOKUP(A987, [1]!Table9[#All], 2, FALSE)</f>
        <v>Lupinus uncialis</v>
      </c>
      <c r="C987" s="18" t="str">
        <f>VLOOKUP(A987, [1]!Table9[#All], 13, FALSE)</f>
        <v>open areas, barrens, talus in sagebrush or pine woodland, on limestone, rhyolite, gravel volcanic gravel</v>
      </c>
      <c r="D987" s="17" t="str">
        <f>IF(ISNUMBER(SEARCH("1",VLOOKUP(A987, [1]!Table9[#All], 4, FALSE))), "Yes", "No")</f>
        <v>No</v>
      </c>
      <c r="E987" s="16" t="str">
        <f>VLOOKUP(A987, [1]!Table9[#All], 3, FALSE)</f>
        <v>Plant</v>
      </c>
      <c r="F987" s="15" t="str">
        <f>VLOOKUP(A987, [1]!Table9[#All], 26, FALSE)</f>
        <v>Formula</v>
      </c>
      <c r="G987" s="15" t="str">
        <f>IF(D987="No", "--",VLOOKUP(A987, [1]!Table9[#All], 25, FALSE))</f>
        <v>--</v>
      </c>
      <c r="H987" s="14" t="str">
        <f>IF(D987="No", "Not discussed on USFS. ", VLOOKUP(A987, [1]!Table9[#All], 24, FALSE))</f>
        <v xml:space="preserve">Not discussed on USFS. </v>
      </c>
      <c r="I987" s="14" t="str">
        <f>IF(NOT(ISBLANK(#REF!)),  "Pre-activity Survey Required", "")</f>
        <v>Pre-activity Survey Required</v>
      </c>
      <c r="J987" s="13" t="str">
        <f>IF(D987="No", "Not discussed on USFS. ", _xlfn.CONCAT(A987, " (", VLOOKUP(A987, [1]!Table9[#All], 11, FALSE), "; Habitat description: ", C987, ") - Within 1-mi of a CNDDB/SCE/USFS occurrence record (", VLOOKUP(A987, [1]!Table9[#All], 34, FALSE), "). " ))</f>
        <v xml:space="preserve">Not discussed on USFS. </v>
      </c>
      <c r="K987" s="10" t="str">
        <f>IF(D987="No", "-- ", VLOOKUP(A987, [1]!Table9[#All], 35, FALSE))</f>
        <v xml:space="preserve">-- </v>
      </c>
      <c r="L987" s="12" t="str">
        <f>IF(D987="No", "--", VLOOKUP(A987, [1]!Table9[#All], 28, FALSE))</f>
        <v>--</v>
      </c>
      <c r="M987" s="11" t="str">
        <f>IF(D987="No", "Not discussed on USFS. ", _xlfn.CONCAT(A987, " (", VLOOKUP(A987, [1]!Table9[#All], 11, FALSE), "; Habitat description: ", C987, ") - Within 1-mi of a CNDDB/SCE/USFS occurrence record (", VLOOKUP(A987, [1]!Table9[#All], 27, FALSE), "). " ))</f>
        <v xml:space="preserve">Not discussed on USFS. </v>
      </c>
      <c r="N987" s="10" t="str">
        <f>IF(D987="No", "-- ", VLOOKUP(A987, [1]!Table9[#All], 29, FALSE))</f>
        <v xml:space="preserve">-- </v>
      </c>
      <c r="O987" s="10" t="str">
        <f>IF(D987="No", "--", VLOOKUP(A987, [1]!Table9[#All], 30, FALSE))</f>
        <v>--</v>
      </c>
      <c r="P987" s="7" t="str">
        <f>IF(D987="No", "Not discussed on USFS. ", IF(VLOOKUP(A987, [1]!Table9[#All], 31, FALSE)="--", "--",  _xlfn.CONCAT(A987, " (", VLOOKUP(A987, [1]!Table9[#All], 11, FALSE), "; Habitat description: ", C987, ") - Within 1-mi of a CNDDB/SCE/USFS occurrence record (", VLOOKUP(A987, [1]!Table9[#All], 31, FALSE), "). " )))</f>
        <v xml:space="preserve">Not discussed on USFS. </v>
      </c>
      <c r="Q987" s="6" t="str">
        <f>IF(D987="No", "Not discussed on USFS. ", IF(VLOOKUP(A987, [1]!Table9[#All], 31, FALSE)="--", "--",  VLOOKUP(A987, [1]!Table9[#All], 32, FALSE)))</f>
        <v xml:space="preserve">Not discussed on USFS. </v>
      </c>
      <c r="R987" s="6" t="str">
        <f>IF(D987="No", "Not discussed on USFS. ", IF(VLOOKUP(A987, [1]!Table9[#All], 31, FALSE)="--", "--", VLOOKUP(A987, [1]!Table9[#All], 33, FALSE)))</f>
        <v xml:space="preserve">Not discussed on USFS. </v>
      </c>
      <c r="S987" s="9" t="s">
        <v>2</v>
      </c>
      <c r="T987" s="8" t="s">
        <v>2</v>
      </c>
      <c r="U987" s="8" t="s">
        <v>2</v>
      </c>
      <c r="V987" s="7" t="s">
        <v>2</v>
      </c>
      <c r="W987" s="6" t="s">
        <v>2</v>
      </c>
      <c r="X987" s="6" t="s">
        <v>2</v>
      </c>
    </row>
    <row r="988" spans="1:24" ht="144" x14ac:dyDescent="0.2">
      <c r="A988" s="20" t="s">
        <v>1387</v>
      </c>
      <c r="B988" s="20" t="str">
        <f>VLOOKUP(A988, [1]!Table9[#All], 2, FALSE)</f>
        <v>Eriastrum ertterae</v>
      </c>
      <c r="C988" s="18" t="str">
        <f>VLOOKUP(A988, [1]!Table9[#All], 13, FALSE)</f>
        <v>edge of chaparral hard packed sand at the edge of chaparral</v>
      </c>
      <c r="D988" s="17" t="str">
        <f>IF(ISNUMBER(SEARCH("1",VLOOKUP(A988, [1]!Table9[#All], 4, FALSE))), "Yes", "No")</f>
        <v>Yes</v>
      </c>
      <c r="E988" s="16" t="str">
        <f>VLOOKUP(A988, [1]!Table9[#All], 3, FALSE)</f>
        <v>Plant</v>
      </c>
      <c r="F988" s="15" t="str">
        <f>VLOOKUP(A988, [1]!Table9[#All], 26, FALSE)</f>
        <v>Formula</v>
      </c>
      <c r="G988" s="15" t="str">
        <f>IF(D988="No", "--",VLOOKUP(A988, [1]!Table9[#All], 25, FALSE))</f>
        <v>Work area</v>
      </c>
      <c r="H988" s="14" t="str">
        <f>IF(D988="No", "Not discussed on USFS. ", VLOOKUP(A988, [1]!Table9[#All], 24, FALSE))</f>
        <v>--</v>
      </c>
      <c r="I988" s="14" t="str">
        <f>IF(NOT(ISBLANK(#REF!)),  "Pre-activity Survey Required", "")</f>
        <v>Pre-activity Survey Required</v>
      </c>
      <c r="J988" s="13" t="str">
        <f>IF(D988="No", "Not discussed on USFS. ", _xlfn.CONCAT(A988, " (", VLOOKUP(A988, [1]!Table9[#All], 11, FALSE), "; Habitat description: ", C988, ") - Within 1-mi of a CNDDB/SCE/USFS occurrence record (", VLOOKUP(A988, [1]!Table9[#All], 34, FALSE), "). " ))</f>
        <v xml:space="preserve">Lime Ridge eriastrum (SCE; CRPR 1B.1, Blooming Period: Jun - Jun; Habitat description: edge of chaparral hard packed sand at the edge of chaparral) - Within 1-mi of a CNDDB/SCE/USFS occurrence record (unsuitable habitat). </v>
      </c>
      <c r="K988" s="10" t="str">
        <f>IF(D988="No", "-- ", VLOOKUP(A988, [1]!Table9[#All], 35, FALSE))</f>
        <v>Standard OMP BMPs.</v>
      </c>
      <c r="L988" s="12" t="str">
        <f>IF(D988="No", "--", VLOOKUP(A988, [1]!Table9[#All], 28, FALSE))</f>
        <v>IIB</v>
      </c>
      <c r="M988" s="11" t="str">
        <f>IF(D988="No", "Not discussed on USFS. ", _xlfn.CONCAT(A988, " (", VLOOKUP(A988, [1]!Table9[#All], 11, FALSE), "; Habitat description: ", C988, ") - Within 1-mi of a CNDDB/SCE/USFS occurrence record (", VLOOKUP(A988, [1]!Table9[#All], 27, FALSE), "). " ))</f>
        <v xml:space="preserve">Lime Ridge eriastrum (SCE; CRPR 1B.1, Blooming Period: Jun - Jun; Habitat description: edge of chaparral hard packed sand at the edge of chaparral) - Within 1-mi of a CNDDB/SCE/USFS occurrence record (habitat present). </v>
      </c>
      <c r="N988" s="10" t="str">
        <f>IF(D988="No", "-- ", VLOOKUP(A988, [1]!Table9[#All], 29, FALSE))</f>
        <v xml:space="preserve">BE BMP Plant-1(a); 
General Measures and Standard OMP BMPs. </v>
      </c>
      <c r="O988" s="10" t="str">
        <f>IF(D988="No", "--", VLOOKUP(A988, [1]!Table9[#All], 30, FALSE))</f>
        <v xml:space="preserve">Pre-Activity Survey (Lime Ridge eriastrum): A biological survey is required. 
State Threatened Plant Avoidance (Lime Ridge eriastrum): If Lime Ridge eriastrumis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988" s="7" t="str">
        <f>IF(D988="No", "Not discussed on USFS. ", IF(VLOOKUP(A988, [1]!Table9[#All], 31, FALSE)="--", "--",  _xlfn.CONCAT(A988, " (", VLOOKUP(A988, [1]!Table9[#All], 11, FALSE), "; Habitat description: ", C988, ") - Within 1-mi of a CNDDB/SCE/USFS occurrence record (", VLOOKUP(A988, [1]!Table9[#All], 31, FALSE), "). " )))</f>
        <v>--</v>
      </c>
      <c r="Q988" s="6" t="str">
        <f>IF(D988="No", "Not discussed on USFS. ", IF(VLOOKUP(A988, [1]!Table9[#All], 31, FALSE)="--", "--",  VLOOKUP(A988, [1]!Table9[#All], 32, FALSE)))</f>
        <v>--</v>
      </c>
      <c r="R988" s="6" t="str">
        <f>IF(D988="No", "Not discussed on USFS. ", IF(VLOOKUP(A988, [1]!Table9[#All], 31, FALSE)="--", "--", VLOOKUP(A988, [1]!Table9[#All], 33, FALSE)))</f>
        <v>--</v>
      </c>
      <c r="S988" s="9" t="s">
        <v>2</v>
      </c>
      <c r="T988" s="8" t="s">
        <v>2</v>
      </c>
      <c r="U988" s="8" t="s">
        <v>2</v>
      </c>
      <c r="V988" s="7" t="s">
        <v>2</v>
      </c>
      <c r="W988" s="6" t="s">
        <v>2</v>
      </c>
      <c r="X988" s="6" t="s">
        <v>2</v>
      </c>
    </row>
    <row r="989" spans="1:24" ht="48" x14ac:dyDescent="0.2">
      <c r="A989" s="20" t="s">
        <v>1386</v>
      </c>
      <c r="B989" s="20" t="str">
        <f>VLOOKUP(A989, [1]!Table9[#All], 2, FALSE)</f>
        <v>Navarretia gowenii</v>
      </c>
      <c r="C989" s="18" t="str">
        <f>VLOOKUP(A989, [1]!Table9[#All], 13, FALSE)</f>
        <v>clay, serpentine</v>
      </c>
      <c r="D989" s="17" t="str">
        <f>IF(ISNUMBER(SEARCH("1",VLOOKUP(A989, [1]!Table9[#All], 4, FALSE))), "Yes", "No")</f>
        <v>No</v>
      </c>
      <c r="E989" s="16" t="str">
        <f>VLOOKUP(A989, [1]!Table9[#All], 3, FALSE)</f>
        <v>Plant</v>
      </c>
      <c r="F989" s="15" t="str">
        <f>VLOOKUP(A989, [1]!Table9[#All], 26, FALSE)</f>
        <v>Formula</v>
      </c>
      <c r="G989" s="15" t="str">
        <f>IF(D989="No", "--",VLOOKUP(A989, [1]!Table9[#All], 25, FALSE))</f>
        <v>--</v>
      </c>
      <c r="H989" s="14" t="str">
        <f>IF(D989="No", "Not discussed on USFS. ", VLOOKUP(A989, [1]!Table9[#All], 24, FALSE))</f>
        <v xml:space="preserve">Not discussed on USFS. </v>
      </c>
      <c r="I989" s="14" t="str">
        <f>IF(NOT(ISBLANK(#REF!)),  "Pre-activity Survey Required", "")</f>
        <v>Pre-activity Survey Required</v>
      </c>
      <c r="J989" s="13" t="str">
        <f>IF(D989="No", "Not discussed on USFS. ", _xlfn.CONCAT(A989, " (", VLOOKUP(A989, [1]!Table9[#All], 11, FALSE), "; Habitat description: ", C989, ") - Within 1-mi of a CNDDB/SCE/USFS occurrence record (", VLOOKUP(A989, [1]!Table9[#All], 34, FALSE), "). " ))</f>
        <v xml:space="preserve">Not discussed on USFS. </v>
      </c>
      <c r="K989" s="10" t="str">
        <f>IF(D989="No", "-- ", VLOOKUP(A989, [1]!Table9[#All], 35, FALSE))</f>
        <v xml:space="preserve">-- </v>
      </c>
      <c r="L989" s="12" t="str">
        <f>IF(D989="No", "--", VLOOKUP(A989, [1]!Table9[#All], 28, FALSE))</f>
        <v>--</v>
      </c>
      <c r="M989" s="11" t="str">
        <f>IF(D989="No", "Not discussed on USFS. ", _xlfn.CONCAT(A989, " (", VLOOKUP(A989, [1]!Table9[#All], 11, FALSE), "; Habitat description: ", C989, ") - Within 1-mi of a CNDDB/SCE/USFS occurrence record (", VLOOKUP(A989, [1]!Table9[#All], 27, FALSE), "). " ))</f>
        <v xml:space="preserve">Not discussed on USFS. </v>
      </c>
      <c r="N989" s="10" t="str">
        <f>IF(D989="No", "-- ", VLOOKUP(A989, [1]!Table9[#All], 29, FALSE))</f>
        <v xml:space="preserve">-- </v>
      </c>
      <c r="O989" s="10" t="str">
        <f>IF(D989="No", "--", VLOOKUP(A989, [1]!Table9[#All], 30, FALSE))</f>
        <v>--</v>
      </c>
      <c r="P989" s="7" t="str">
        <f>IF(D989="No", "Not discussed on USFS. ", IF(VLOOKUP(A989, [1]!Table9[#All], 31, FALSE)="--", "--",  _xlfn.CONCAT(A989, " (", VLOOKUP(A989, [1]!Table9[#All], 11, FALSE), "; Habitat description: ", C989, ") - Within 1-mi of a CNDDB/SCE/USFS occurrence record (", VLOOKUP(A989, [1]!Table9[#All], 31, FALSE), "). " )))</f>
        <v xml:space="preserve">Not discussed on USFS. </v>
      </c>
      <c r="Q989" s="6" t="str">
        <f>IF(D989="No", "Not discussed on USFS. ", IF(VLOOKUP(A989, [1]!Table9[#All], 31, FALSE)="--", "--",  VLOOKUP(A989, [1]!Table9[#All], 32, FALSE)))</f>
        <v xml:space="preserve">Not discussed on USFS. </v>
      </c>
      <c r="R989" s="6" t="str">
        <f>IF(D989="No", "Not discussed on USFS. ", IF(VLOOKUP(A989, [1]!Table9[#All], 31, FALSE)="--", "--", VLOOKUP(A989, [1]!Table9[#All], 33, FALSE)))</f>
        <v xml:space="preserve">Not discussed on USFS. </v>
      </c>
      <c r="S989" s="9" t="s">
        <v>2</v>
      </c>
      <c r="T989" s="8" t="s">
        <v>2</v>
      </c>
      <c r="U989" s="8" t="s">
        <v>2</v>
      </c>
      <c r="V989" s="7" t="s">
        <v>2</v>
      </c>
      <c r="W989" s="6" t="s">
        <v>2</v>
      </c>
      <c r="X989" s="6" t="s">
        <v>2</v>
      </c>
    </row>
    <row r="990" spans="1:24" ht="156" x14ac:dyDescent="0.2">
      <c r="A990" s="20" t="s">
        <v>1385</v>
      </c>
      <c r="B990" s="20" t="str">
        <f>VLOOKUP(A990, [1]!Table9[#All], 2, FALSE)</f>
        <v>Penstemon calcareus</v>
      </c>
      <c r="C990" s="18" t="str">
        <f>VLOOKUP(A990, [1]!Table9[#All], 13, FALSE)</f>
        <v>limestone crevices, rocky slopes in pine woodland, Joshua-tree scrub rocky slopes in pinyon/juniper woodland</v>
      </c>
      <c r="D990" s="17" t="str">
        <f>IF(ISNUMBER(SEARCH("1",VLOOKUP(A990, [1]!Table9[#All], 4, FALSE))), "Yes", "No")</f>
        <v>Yes</v>
      </c>
      <c r="E990" s="16" t="str">
        <f>VLOOKUP(A990, [1]!Table9[#All], 3, FALSE)</f>
        <v>Plant</v>
      </c>
      <c r="F990" s="15" t="str">
        <f>VLOOKUP(A990, [1]!Table9[#All], 26, FALSE)</f>
        <v>Formula</v>
      </c>
      <c r="G990" s="15" t="str">
        <f>IF(D990="No", "--",VLOOKUP(A990, [1]!Table9[#All], 25, FALSE))</f>
        <v>Work area</v>
      </c>
      <c r="H990" s="14" t="str">
        <f>IF(D990="No", "Not discussed on USFS. ", VLOOKUP(A990, [1]!Table9[#All], 24, FALSE))</f>
        <v>--</v>
      </c>
      <c r="I990" s="14" t="str">
        <f>IF(NOT(ISBLANK(#REF!)),  "Pre-activity Survey Required", "")</f>
        <v>Pre-activity Survey Required</v>
      </c>
      <c r="J990" s="13" t="str">
        <f>IF(D990="No", "Not discussed on USFS. ", _xlfn.CONCAT(A990, " (", VLOOKUP(A990, [1]!Table9[#All], 11, FALSE), "; Habitat description: ", C990, ") - Within 1-mi of a CNDDB/SCE/USFS occurrence record (", VLOOKUP(A990, [1]!Table9[#All], 34, FALSE), "). " ))</f>
        <v xml:space="preserve">Limestone beardtongue (INF:SCC; CRPR 1B.3, Blooming Period: Apr - May; Habitat description: limestone crevices, rocky slopes in pine woodland, Joshua-tree scrub rocky slopes in pinyon/juniper woodland) - Within 1-mi of a CNDDB/SCE/USFS occurrence record (unsuitable habitat). </v>
      </c>
      <c r="K990" s="10" t="str">
        <f>IF(D990="No", "-- ", VLOOKUP(A990, [1]!Table9[#All], 35, FALSE))</f>
        <v>Standard OMP BMPs.</v>
      </c>
      <c r="L990" s="12" t="str">
        <f>IF(D990="No", "--", VLOOKUP(A990, [1]!Table9[#All], 28, FALSE))</f>
        <v>IIB</v>
      </c>
      <c r="M990" s="11" t="str">
        <f>IF(D990="No", "Not discussed on USFS. ", _xlfn.CONCAT(A990, " (", VLOOKUP(A990, [1]!Table9[#All], 11, FALSE), "; Habitat description: ", C990, ") - Within 1-mi of a CNDDB/SCE/USFS occurrence record (", VLOOKUP(A990, [1]!Table9[#All], 27, FALSE), "). " ))</f>
        <v xml:space="preserve">Limestone beardtongue (INF:SCC; CRPR 1B.3, Blooming Period: Apr - May; Habitat description: limestone crevices, rocky slopes in pine woodland, Joshua-tree scrub rocky slopes in pinyon/juniper woodland) - Within 1-mi of a CNDDB/SCE/USFS occurrence record (habitat present). </v>
      </c>
      <c r="N990" s="10" t="str">
        <f>IF(D990="No", "-- ", VLOOKUP(A990, [1]!Table9[#All], 29, FALSE))</f>
        <v xml:space="preserve">BE BMP Plant-1(a)(c-d); 
General Measures and Standard OMP BMPs. </v>
      </c>
      <c r="O990" s="10" t="str">
        <f>IF(D990="No", "--", VLOOKUP(A990, [1]!Table9[#All], 30, FALSE))</f>
        <v xml:space="preserve">Pre-Activity Survey (limestone beardtongue): A biological survey is required. 
FSS Plant Avoidance (limestone beardtongue): If limestone beardtongue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90" s="7" t="str">
        <f>IF(D990="No", "Not discussed on USFS. ", IF(VLOOKUP(A990, [1]!Table9[#All], 31, FALSE)="--", "--",  _xlfn.CONCAT(A990, " (", VLOOKUP(A990, [1]!Table9[#All], 11, FALSE), "; Habitat description: ", C990, ") - Within 1-mi of a CNDDB/SCE/USFS occurrence record (", VLOOKUP(A990, [1]!Table9[#All], 31, FALSE), "). " )))</f>
        <v>--</v>
      </c>
      <c r="Q990" s="6" t="str">
        <f>IF(D990="No", "Not discussed on USFS. ", IF(VLOOKUP(A990, [1]!Table9[#All], 31, FALSE)="--", "--",  VLOOKUP(A990, [1]!Table9[#All], 32, FALSE)))</f>
        <v>--</v>
      </c>
      <c r="R990" s="6" t="str">
        <f>IF(D990="No", "Not discussed on USFS. ", IF(VLOOKUP(A990, [1]!Table9[#All], 31, FALSE)="--", "--", VLOOKUP(A990, [1]!Table9[#All], 33, FALSE)))</f>
        <v>--</v>
      </c>
      <c r="S990" s="9" t="s">
        <v>2</v>
      </c>
      <c r="T990" s="8" t="s">
        <v>2</v>
      </c>
      <c r="U990" s="8" t="s">
        <v>2</v>
      </c>
      <c r="V990" s="7" t="s">
        <v>2</v>
      </c>
      <c r="W990" s="6" t="s">
        <v>2</v>
      </c>
      <c r="X990" s="6" t="s">
        <v>2</v>
      </c>
    </row>
    <row r="991" spans="1:24" ht="156" x14ac:dyDescent="0.2">
      <c r="A991" s="20" t="s">
        <v>1384</v>
      </c>
      <c r="B991" s="20" t="str">
        <f>VLOOKUP(A991, [1]!Table9[#All], 2, FALSE)</f>
        <v>Erigeron uncialis var uncialis</v>
      </c>
      <c r="C991" s="18" t="str">
        <f>VLOOKUP(A991, [1]!Table9[#All], 13, FALSE)</f>
        <v>limestone crevices, sagebrush scrub, forest subalpine forest</v>
      </c>
      <c r="D991" s="17" t="str">
        <f>IF(ISNUMBER(SEARCH("1",VLOOKUP(A991, [1]!Table9[#All], 4, FALSE))), "Yes", "No")</f>
        <v>Yes</v>
      </c>
      <c r="E991" s="16" t="str">
        <f>VLOOKUP(A991, [1]!Table9[#All], 3, FALSE)</f>
        <v>Plant</v>
      </c>
      <c r="F991" s="15" t="str">
        <f>VLOOKUP(A991, [1]!Table9[#All], 26, FALSE)</f>
        <v>Formula</v>
      </c>
      <c r="G991" s="15" t="str">
        <f>IF(D991="No", "--",VLOOKUP(A991, [1]!Table9[#All], 25, FALSE))</f>
        <v>Work area</v>
      </c>
      <c r="H991" s="14" t="str">
        <f>IF(D991="No", "Not discussed on USFS. ", VLOOKUP(A991, [1]!Table9[#All], 24, FALSE))</f>
        <v>--</v>
      </c>
      <c r="I991" s="14" t="str">
        <f>IF(NOT(ISBLANK(#REF!)),  "Pre-activity Survey Required", "")</f>
        <v>Pre-activity Survey Required</v>
      </c>
      <c r="J991" s="13" t="str">
        <f>IF(D991="No", "Not discussed on USFS. ", _xlfn.CONCAT(A991, " (", VLOOKUP(A991, [1]!Table9[#All], 11, FALSE), "; Habitat description: ", C991, ") - Within 1-mi of a CNDDB/SCE/USFS occurrence record (", VLOOKUP(A991, [1]!Table9[#All], 34, FALSE), "). " ))</f>
        <v xml:space="preserve">Limestone daisy (FSS; CRPR 1B.2, Blooming Period: Jun - Jul; Habitat description: limestone crevices, sagebrush scrub, forest subalpine forest) - Within 1-mi of a CNDDB/SCE/USFS occurrence record (unsuitable habitat). </v>
      </c>
      <c r="K991" s="10" t="str">
        <f>IF(D991="No", "-- ", VLOOKUP(A991, [1]!Table9[#All], 35, FALSE))</f>
        <v>Standard OMP BMPs.</v>
      </c>
      <c r="L991" s="12" t="str">
        <f>IF(D991="No", "--", VLOOKUP(A991, [1]!Table9[#All], 28, FALSE))</f>
        <v>IIB</v>
      </c>
      <c r="M991" s="11" t="str">
        <f>IF(D991="No", "Not discussed on USFS. ", _xlfn.CONCAT(A991, " (", VLOOKUP(A991, [1]!Table9[#All], 11, FALSE), "; Habitat description: ", C991, ") - Within 1-mi of a CNDDB/SCE/USFS occurrence record (", VLOOKUP(A991, [1]!Table9[#All], 27, FALSE), "). " ))</f>
        <v xml:space="preserve">Limestone daisy (FSS; CRPR 1B.2, Blooming Period: Jun - Jul; Habitat description: limestone crevices, sagebrush scrub, forest subalpine forest) - Within 1-mi of a CNDDB/SCE/USFS occurrence record (habitat present). </v>
      </c>
      <c r="N991" s="10" t="str">
        <f>IF(D991="No", "-- ", VLOOKUP(A991, [1]!Table9[#All], 29, FALSE))</f>
        <v xml:space="preserve">BE BMP Plant-1(a)(c-d); 
General Measures and Standard OMP BMPs. </v>
      </c>
      <c r="O991" s="10" t="str">
        <f>IF(D991="No", "--", VLOOKUP(A991, [1]!Table9[#All], 30, FALSE))</f>
        <v xml:space="preserve">Pre-Activity Survey (limestone daisy): A biological survey is required. 
FSS Plant Avoidance (limestone daisy): If limestone daisy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91" s="7" t="str">
        <f>IF(D991="No", "Not discussed on USFS. ", IF(VLOOKUP(A991, [1]!Table9[#All], 31, FALSE)="--", "--",  _xlfn.CONCAT(A991, " (", VLOOKUP(A991, [1]!Table9[#All], 11, FALSE), "; Habitat description: ", C991, ") - Within 1-mi of a CNDDB/SCE/USFS occurrence record (", VLOOKUP(A991, [1]!Table9[#All], 31, FALSE), "). " )))</f>
        <v>--</v>
      </c>
      <c r="Q991" s="6" t="str">
        <f>IF(D991="No", "Not discussed on USFS. ", IF(VLOOKUP(A991, [1]!Table9[#All], 31, FALSE)="--", "--",  VLOOKUP(A991, [1]!Table9[#All], 32, FALSE)))</f>
        <v>--</v>
      </c>
      <c r="R991" s="6" t="str">
        <f>IF(D991="No", "Not discussed on USFS. ", IF(VLOOKUP(A991, [1]!Table9[#All], 31, FALSE)="--", "--", VLOOKUP(A991, [1]!Table9[#All], 33, FALSE)))</f>
        <v>--</v>
      </c>
      <c r="S991" s="9" t="s">
        <v>2</v>
      </c>
      <c r="T991" s="8" t="s">
        <v>2</v>
      </c>
      <c r="U991" s="8" t="s">
        <v>2</v>
      </c>
      <c r="V991" s="7" t="s">
        <v>2</v>
      </c>
      <c r="W991" s="6" t="s">
        <v>2</v>
      </c>
      <c r="X991" s="6" t="s">
        <v>2</v>
      </c>
    </row>
    <row r="992" spans="1:24" ht="48" x14ac:dyDescent="0.2">
      <c r="A992" s="20" t="s">
        <v>1383</v>
      </c>
      <c r="B992" s="20" t="str">
        <f>VLOOKUP(A992, [1]!Table9[#All], 2, FALSE)</f>
        <v>Erythranthe calcicola</v>
      </c>
      <c r="C992" s="18" t="str">
        <f>VLOOKUP(A992, [1]!Table9[#All], 13, FALSE)</f>
        <v xml:space="preserve">disturbed areas along small streams generally granitic soil </v>
      </c>
      <c r="D992" s="17" t="str">
        <f>IF(ISNUMBER(SEARCH("1",VLOOKUP(A992, [1]!Table9[#All], 4, FALSE))), "Yes", "No")</f>
        <v>No</v>
      </c>
      <c r="E992" s="16" t="str">
        <f>VLOOKUP(A992, [1]!Table9[#All], 3, FALSE)</f>
        <v>Plant</v>
      </c>
      <c r="F992" s="15" t="str">
        <f>VLOOKUP(A992, [1]!Table9[#All], 26, FALSE)</f>
        <v>Formula</v>
      </c>
      <c r="G992" s="15" t="str">
        <f>IF(D992="No", "--",VLOOKUP(A992, [1]!Table9[#All], 25, FALSE))</f>
        <v>--</v>
      </c>
      <c r="H992" s="14" t="str">
        <f>IF(D992="No", "Not discussed on USFS. ", VLOOKUP(A992, [1]!Table9[#All], 24, FALSE))</f>
        <v xml:space="preserve">Not discussed on USFS. </v>
      </c>
      <c r="I992" s="14" t="str">
        <f>IF(NOT(ISBLANK(#REF!)),  "Pre-activity Survey Required", "")</f>
        <v>Pre-activity Survey Required</v>
      </c>
      <c r="J992" s="13" t="str">
        <f>IF(D992="No", "Not discussed on USFS. ", _xlfn.CONCAT(A992, " (", VLOOKUP(A992, [1]!Table9[#All], 11, FALSE), "; Habitat description: ", C992, ") - Within 1-mi of a CNDDB/SCE/USFS occurrence record (", VLOOKUP(A992, [1]!Table9[#All], 34, FALSE), "). " ))</f>
        <v xml:space="preserve">Not discussed on USFS. </v>
      </c>
      <c r="K992" s="10" t="str">
        <f>IF(D992="No", "-- ", VLOOKUP(A992, [1]!Table9[#All], 35, FALSE))</f>
        <v xml:space="preserve">-- </v>
      </c>
      <c r="L992" s="12" t="str">
        <f>IF(D992="No", "--", VLOOKUP(A992, [1]!Table9[#All], 28, FALSE))</f>
        <v>--</v>
      </c>
      <c r="M992" s="11" t="str">
        <f>IF(D992="No", "Not discussed on USFS. ", _xlfn.CONCAT(A992, " (", VLOOKUP(A992, [1]!Table9[#All], 11, FALSE), "; Habitat description: ", C992, ") - Within 1-mi of a CNDDB/SCE/USFS occurrence record (", VLOOKUP(A992, [1]!Table9[#All], 27, FALSE), "). " ))</f>
        <v xml:space="preserve">Not discussed on USFS. </v>
      </c>
      <c r="N992" s="10" t="str">
        <f>IF(D992="No", "-- ", VLOOKUP(A992, [1]!Table9[#All], 29, FALSE))</f>
        <v xml:space="preserve">-- </v>
      </c>
      <c r="O992" s="10" t="str">
        <f>IF(D992="No", "--", VLOOKUP(A992, [1]!Table9[#All], 30, FALSE))</f>
        <v>--</v>
      </c>
      <c r="P992" s="7" t="str">
        <f>IF(D992="No", "Not discussed on USFS. ", IF(VLOOKUP(A992, [1]!Table9[#All], 31, FALSE)="--", "--",  _xlfn.CONCAT(A992, " (", VLOOKUP(A992, [1]!Table9[#All], 11, FALSE), "; Habitat description: ", C992, ") - Within 1-mi of a CNDDB/SCE/USFS occurrence record (", VLOOKUP(A992, [1]!Table9[#All], 31, FALSE), "). " )))</f>
        <v xml:space="preserve">Not discussed on USFS. </v>
      </c>
      <c r="Q992" s="6" t="str">
        <f>IF(D992="No", "Not discussed on USFS. ", IF(VLOOKUP(A992, [1]!Table9[#All], 31, FALSE)="--", "--",  VLOOKUP(A992, [1]!Table9[#All], 32, FALSE)))</f>
        <v xml:space="preserve">Not discussed on USFS. </v>
      </c>
      <c r="R992" s="6" t="str">
        <f>IF(D992="No", "Not discussed on USFS. ", IF(VLOOKUP(A992, [1]!Table9[#All], 31, FALSE)="--", "--", VLOOKUP(A992, [1]!Table9[#All], 33, FALSE)))</f>
        <v xml:space="preserve">Not discussed on USFS. </v>
      </c>
      <c r="S992" s="9" t="s">
        <v>2</v>
      </c>
      <c r="T992" s="8" t="s">
        <v>2</v>
      </c>
      <c r="U992" s="8" t="s">
        <v>2</v>
      </c>
      <c r="V992" s="7" t="s">
        <v>2</v>
      </c>
      <c r="W992" s="6" t="s">
        <v>2</v>
      </c>
      <c r="X992" s="6" t="s">
        <v>2</v>
      </c>
    </row>
    <row r="993" spans="1:24" ht="96" x14ac:dyDescent="0.2">
      <c r="A993" s="20" t="s">
        <v>1382</v>
      </c>
      <c r="B993" s="20" t="str">
        <f>VLOOKUP(A993, [1]!Table9[#All], 2, FALSE)</f>
        <v>Hydromantes brunus</v>
      </c>
      <c r="C993" s="18" t="str">
        <f>VLOOKUP(A993, [1]!Table9[#All], 13, FALSE)</f>
        <v>mossy limestone crevices and cliffside rock fragments; has also been found in abandoned mine tunnels</v>
      </c>
      <c r="D993" s="17" t="str">
        <f>IF(ISNUMBER(SEARCH("1",VLOOKUP(A993, [1]!Table9[#All], 4, FALSE))), "Yes", "No")</f>
        <v>Yes</v>
      </c>
      <c r="E993" s="16" t="str">
        <f>VLOOKUP(A993, [1]!Table9[#All], 3, FALSE)</f>
        <v>Amphibian</v>
      </c>
      <c r="F993" s="15" t="str">
        <f>VLOOKUP(A993, [1]!Table9[#All], 26, FALSE)</f>
        <v>Formula</v>
      </c>
      <c r="G993" s="15" t="str">
        <f>IF(D993="No", "--",VLOOKUP(A993, [1]!Table9[#All], 25, FALSE))</f>
        <v>--</v>
      </c>
      <c r="H993" s="14" t="str">
        <f>IF(D993="No", "Not discussed on USFS. ", VLOOKUP(A993, [1]!Table9[#All], 24, FALSE))</f>
        <v>Notify SME if found on USFS</v>
      </c>
      <c r="I993" s="14" t="str">
        <f>IF(NOT(ISBLANK(#REF!)),  "Pre-activity Survey Required", "")</f>
        <v>Pre-activity Survey Required</v>
      </c>
      <c r="J993" s="13" t="str">
        <f>IF(D993="No", "Not discussed on USFS. ", _xlfn.CONCAT(A993, " (", VLOOKUP(A993, [1]!Table9[#All], 11, FALSE), "; Habitat description: ", C993, ") - Within 1-mi of a CNDDB/SCE/USFS occurrence record (", VLOOKUP(A993, [1]!Table9[#All], 34, FALSE), "). " ))</f>
        <v xml:space="preserve">limestone salamander (ST; CDFW FP; FSS; BLM:S; Habitat description: mossy limestone crevices and cliffside rock fragments; has also been found in abandoned mine tunnels) - Within 1-mi of a CNDDB/SCE/USFS occurrence record (--). </v>
      </c>
      <c r="K993" s="10" t="str">
        <f>IF(D993="No", "-- ", VLOOKUP(A993, [1]!Table9[#All], 35, FALSE))</f>
        <v>--</v>
      </c>
      <c r="L993" s="12" t="str">
        <f>IF(D993="No", "--", VLOOKUP(A993, [1]!Table9[#All], 28, FALSE))</f>
        <v>--</v>
      </c>
      <c r="M993" s="11" t="str">
        <f>IF(D993="No", "Not discussed on USFS. ", _xlfn.CONCAT(A993, " (", VLOOKUP(A993, [1]!Table9[#All], 11, FALSE), "; Habitat description: ", C993, ") - Within 1-mi of a CNDDB/SCE/USFS occurrence record (", VLOOKUP(A993, [1]!Table9[#All], 27, FALSE), "). " ))</f>
        <v xml:space="preserve">limestone salamander (ST; CDFW FP; FSS; BLM:S; Habitat description: mossy limestone crevices and cliffside rock fragments; has also been found in abandoned mine tunnels) - Within 1-mi of a CNDDB/SCE/USFS occurrence record (--). </v>
      </c>
      <c r="N993" s="10" t="str">
        <f>IF(D993="No", "-- ", VLOOKUP(A993, [1]!Table9[#All], 29, FALSE))</f>
        <v>Notify SME if found on USFS</v>
      </c>
      <c r="O993" s="10" t="str">
        <f>IF(D993="No", "--", VLOOKUP(A993, [1]!Table9[#All], 30, FALSE))</f>
        <v>Notify SME if found on USFS</v>
      </c>
      <c r="P993" s="7" t="str">
        <f>IF(D993="No", "Not discussed on USFS. ", IF(VLOOKUP(A993, [1]!Table9[#All], 31, FALSE)="--", "--",  _xlfn.CONCAT(A993, " (", VLOOKUP(A993, [1]!Table9[#All], 11, FALSE), "; Habitat description: ", C993, ") - Within 1-mi of a CNDDB/SCE/USFS occurrence record (", VLOOKUP(A993, [1]!Table9[#All], 31, FALSE), "). " )))</f>
        <v>--</v>
      </c>
      <c r="Q993" s="6" t="str">
        <f>IF(D993="No", "Not discussed on USFS. ", IF(VLOOKUP(A993, [1]!Table9[#All], 31, FALSE)="--", "--",  VLOOKUP(A993, [1]!Table9[#All], 32, FALSE)))</f>
        <v>--</v>
      </c>
      <c r="R993" s="6" t="str">
        <f>IF(D993="No", "Not discussed on USFS. ", IF(VLOOKUP(A993, [1]!Table9[#All], 31, FALSE)="--", "--", VLOOKUP(A993, [1]!Table9[#All], 33, FALSE)))</f>
        <v>--</v>
      </c>
      <c r="S993" s="9" t="s">
        <v>2</v>
      </c>
      <c r="T993" s="8" t="s">
        <v>2</v>
      </c>
      <c r="U993" s="8" t="s">
        <v>2</v>
      </c>
      <c r="V993" s="7" t="s">
        <v>2</v>
      </c>
      <c r="W993" s="6" t="s">
        <v>2</v>
      </c>
      <c r="X993" s="6" t="s">
        <v>2</v>
      </c>
    </row>
    <row r="994" spans="1:24" ht="48" x14ac:dyDescent="0.2">
      <c r="A994" s="20" t="s">
        <v>1381</v>
      </c>
      <c r="B994" s="20" t="str">
        <f>VLOOKUP(A994, [1]!Table9[#All], 2, FALSE)</f>
        <v>Boechera lincolnensis</v>
      </c>
      <c r="C994" s="18" t="str">
        <f>VLOOKUP(A994, [1]!Table9[#All], 13, FALSE)</f>
        <v>rocky slopes, sagebrush, scrubland gravelly soil</v>
      </c>
      <c r="D994" s="17" t="str">
        <f>IF(ISNUMBER(SEARCH("1",VLOOKUP(A994, [1]!Table9[#All], 4, FALSE))), "Yes", "No")</f>
        <v>No</v>
      </c>
      <c r="E994" s="16" t="str">
        <f>VLOOKUP(A994, [1]!Table9[#All], 3, FALSE)</f>
        <v>Plant</v>
      </c>
      <c r="F994" s="15" t="str">
        <f>VLOOKUP(A994, [1]!Table9[#All], 26, FALSE)</f>
        <v>Formula</v>
      </c>
      <c r="G994" s="15" t="str">
        <f>IF(D994="No", "--",VLOOKUP(A994, [1]!Table9[#All], 25, FALSE))</f>
        <v>--</v>
      </c>
      <c r="H994" s="14" t="str">
        <f>IF(D994="No", "Not discussed on USFS. ", VLOOKUP(A994, [1]!Table9[#All], 24, FALSE))</f>
        <v xml:space="preserve">Not discussed on USFS. </v>
      </c>
      <c r="I994" s="14" t="str">
        <f>IF(NOT(ISBLANK(#REF!)),  "Pre-activity Survey Required", "")</f>
        <v>Pre-activity Survey Required</v>
      </c>
      <c r="J994" s="13" t="str">
        <f>IF(D994="No", "Not discussed on USFS. ", _xlfn.CONCAT(A994, " (", VLOOKUP(A994, [1]!Table9[#All], 11, FALSE), "; Habitat description: ", C994, ") - Within 1-mi of a CNDDB/SCE/USFS occurrence record (", VLOOKUP(A994, [1]!Table9[#All], 34, FALSE), "). " ))</f>
        <v xml:space="preserve">Not discussed on USFS. </v>
      </c>
      <c r="K994" s="10" t="str">
        <f>IF(D994="No", "-- ", VLOOKUP(A994, [1]!Table9[#All], 35, FALSE))</f>
        <v xml:space="preserve">-- </v>
      </c>
      <c r="L994" s="12" t="str">
        <f>IF(D994="No", "--", VLOOKUP(A994, [1]!Table9[#All], 28, FALSE))</f>
        <v>--</v>
      </c>
      <c r="M994" s="11" t="str">
        <f>IF(D994="No", "Not discussed on USFS. ", _xlfn.CONCAT(A994, " (", VLOOKUP(A994, [1]!Table9[#All], 11, FALSE), "; Habitat description: ", C994, ") - Within 1-mi of a CNDDB/SCE/USFS occurrence record (", VLOOKUP(A994, [1]!Table9[#All], 27, FALSE), "). " ))</f>
        <v xml:space="preserve">Not discussed on USFS. </v>
      </c>
      <c r="N994" s="10" t="str">
        <f>IF(D994="No", "-- ", VLOOKUP(A994, [1]!Table9[#All], 29, FALSE))</f>
        <v xml:space="preserve">-- </v>
      </c>
      <c r="O994" s="10" t="str">
        <f>IF(D994="No", "--", VLOOKUP(A994, [1]!Table9[#All], 30, FALSE))</f>
        <v>--</v>
      </c>
      <c r="P994" s="7" t="str">
        <f>IF(D994="No", "Not discussed on USFS. ", IF(VLOOKUP(A994, [1]!Table9[#All], 31, FALSE)="--", "--",  _xlfn.CONCAT(A994, " (", VLOOKUP(A994, [1]!Table9[#All], 11, FALSE), "; Habitat description: ", C994, ") - Within 1-mi of a CNDDB/SCE/USFS occurrence record (", VLOOKUP(A994, [1]!Table9[#All], 31, FALSE), "). " )))</f>
        <v xml:space="preserve">Not discussed on USFS. </v>
      </c>
      <c r="Q994" s="6" t="str">
        <f>IF(D994="No", "Not discussed on USFS. ", IF(VLOOKUP(A994, [1]!Table9[#All], 31, FALSE)="--", "--",  VLOOKUP(A994, [1]!Table9[#All], 32, FALSE)))</f>
        <v xml:space="preserve">Not discussed on USFS. </v>
      </c>
      <c r="R994" s="6" t="str">
        <f>IF(D994="No", "Not discussed on USFS. ", IF(VLOOKUP(A994, [1]!Table9[#All], 31, FALSE)="--", "--", VLOOKUP(A994, [1]!Table9[#All], 33, FALSE)))</f>
        <v xml:space="preserve">Not discussed on USFS. </v>
      </c>
      <c r="S994" s="9" t="s">
        <v>2</v>
      </c>
      <c r="T994" s="8" t="s">
        <v>2</v>
      </c>
      <c r="U994" s="8" t="s">
        <v>2</v>
      </c>
      <c r="V994" s="7" t="s">
        <v>2</v>
      </c>
      <c r="W994" s="6" t="s">
        <v>2</v>
      </c>
      <c r="X994" s="6" t="s">
        <v>2</v>
      </c>
    </row>
    <row r="995" spans="1:24" ht="156" x14ac:dyDescent="0.2">
      <c r="A995" s="20" t="s">
        <v>1380</v>
      </c>
      <c r="B995" s="20" t="str">
        <f>VLOOKUP(A995, [1]!Table9[#All], 2, FALSE)</f>
        <v>Trichophorum pumilum</v>
      </c>
      <c r="C995" s="18" t="str">
        <f>VLOOKUP(A995, [1]!Table9[#All], 13, FALSE)</f>
        <v>wet site limestone soils</v>
      </c>
      <c r="D995" s="17" t="str">
        <f>IF(ISNUMBER(SEARCH("1",VLOOKUP(A995, [1]!Table9[#All], 4, FALSE))), "Yes", "No")</f>
        <v>Yes</v>
      </c>
      <c r="E995" s="16" t="str">
        <f>VLOOKUP(A995, [1]!Table9[#All], 3, FALSE)</f>
        <v>Plant</v>
      </c>
      <c r="F995" s="15" t="str">
        <f>VLOOKUP(A995, [1]!Table9[#All], 26, FALSE)</f>
        <v>Formula</v>
      </c>
      <c r="G995" s="15" t="str">
        <f>IF(D995="No", "--",VLOOKUP(A995, [1]!Table9[#All], 25, FALSE))</f>
        <v>Work area</v>
      </c>
      <c r="H995" s="14" t="str">
        <f>IF(D995="No", "Not discussed on USFS. ", VLOOKUP(A995, [1]!Table9[#All], 24, FALSE))</f>
        <v>--</v>
      </c>
      <c r="I995" s="14" t="str">
        <f>IF(NOT(ISBLANK(#REF!)),  "Pre-activity Survey Required", "")</f>
        <v>Pre-activity Survey Required</v>
      </c>
      <c r="J995" s="13" t="str">
        <f>IF(D995="No", "Not discussed on USFS. ", _xlfn.CONCAT(A995, " (", VLOOKUP(A995, [1]!Table9[#All], 11, FALSE), "; Habitat description: ", C995, ") - Within 1-mi of a CNDDB/SCE/USFS occurrence record (", VLOOKUP(A995, [1]!Table9[#All], 34, FALSE), "). " ))</f>
        <v xml:space="preserve">Little bulrush (INF:SCC; CRPR 2B.2, Blooming Period: Jun - Aug; Habitat description: wet site limestone soils) - Within 1-mi of a CNDDB/SCE/USFS occurrence record (unsuitable habitat). </v>
      </c>
      <c r="K995" s="10" t="str">
        <f>IF(D995="No", "-- ", VLOOKUP(A995, [1]!Table9[#All], 35, FALSE))</f>
        <v>Standard OMP BMPs.</v>
      </c>
      <c r="L995" s="12" t="str">
        <f>IF(D995="No", "--", VLOOKUP(A995, [1]!Table9[#All], 28, FALSE))</f>
        <v>IIB</v>
      </c>
      <c r="M995" s="11" t="str">
        <f>IF(D995="No", "Not discussed on USFS. ", _xlfn.CONCAT(A995, " (", VLOOKUP(A995, [1]!Table9[#All], 11, FALSE), "; Habitat description: ", C995, ") - Within 1-mi of a CNDDB/SCE/USFS occurrence record (", VLOOKUP(A995, [1]!Table9[#All], 27, FALSE), "). " ))</f>
        <v xml:space="preserve">Little bulrush (INF:SCC; CRPR 2B.2, Blooming Period: Jun - Aug; Habitat description: wet site limestone soils) - Within 1-mi of a CNDDB/SCE/USFS occurrence record (habitat present). </v>
      </c>
      <c r="N995" s="10" t="str">
        <f>IF(D995="No", "-- ", VLOOKUP(A995, [1]!Table9[#All], 29, FALSE))</f>
        <v xml:space="preserve">BE BMP Plant-1(a)(c-d); 
General Measures and Standard OMP BMPs. </v>
      </c>
      <c r="O995" s="10" t="str">
        <f>IF(D995="No", "--", VLOOKUP(A995, [1]!Table9[#All], 30, FALSE))</f>
        <v xml:space="preserve">Pre-Activity Survey (little bulrush): A biological survey is required. 
FSS Plant Avoidance (little bulrush): If little bulrush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995" s="7" t="str">
        <f>IF(D995="No", "Not discussed on USFS. ", IF(VLOOKUP(A995, [1]!Table9[#All], 31, FALSE)="--", "--",  _xlfn.CONCAT(A995, " (", VLOOKUP(A995, [1]!Table9[#All], 11, FALSE), "; Habitat description: ", C995, ") - Within 1-mi of a CNDDB/SCE/USFS occurrence record (", VLOOKUP(A995, [1]!Table9[#All], 31, FALSE), "). " )))</f>
        <v>--</v>
      </c>
      <c r="Q995" s="6" t="str">
        <f>IF(D995="No", "Not discussed on USFS. ", IF(VLOOKUP(A995, [1]!Table9[#All], 31, FALSE)="--", "--",  VLOOKUP(A995, [1]!Table9[#All], 32, FALSE)))</f>
        <v>--</v>
      </c>
      <c r="R995" s="6" t="str">
        <f>IF(D995="No", "Not discussed on USFS. ", IF(VLOOKUP(A995, [1]!Table9[#All], 31, FALSE)="--", "--", VLOOKUP(A995, [1]!Table9[#All], 33, FALSE)))</f>
        <v>--</v>
      </c>
      <c r="S995" s="9" t="s">
        <v>2</v>
      </c>
      <c r="T995" s="8" t="s">
        <v>2</v>
      </c>
      <c r="U995" s="8" t="s">
        <v>2</v>
      </c>
      <c r="V995" s="7" t="s">
        <v>2</v>
      </c>
      <c r="W995" s="6" t="s">
        <v>2</v>
      </c>
      <c r="X995" s="6" t="s">
        <v>2</v>
      </c>
    </row>
    <row r="996" spans="1:24" ht="64" x14ac:dyDescent="0.2">
      <c r="A996" s="20" t="s">
        <v>1379</v>
      </c>
      <c r="B996" s="20" t="str">
        <f>VLOOKUP(A996, [1]!Table9[#All], 2, FALSE)</f>
        <v>Hymenopappus filifolius var nanus</v>
      </c>
      <c r="C996" s="18" t="str">
        <f>VLOOKUP(A996, [1]!Table9[#All], 13, FALSE)</f>
        <v>pine forest limestone soils, pinyon/juniper woodland, subalpine forest</v>
      </c>
      <c r="D996" s="17" t="str">
        <f>IF(ISNUMBER(SEARCH("1",VLOOKUP(A996, [1]!Table9[#All], 4, FALSE))), "Yes", "No")</f>
        <v>No</v>
      </c>
      <c r="E996" s="16" t="str">
        <f>VLOOKUP(A996, [1]!Table9[#All], 3, FALSE)</f>
        <v>Plant</v>
      </c>
      <c r="F996" s="15" t="str">
        <f>VLOOKUP(A996, [1]!Table9[#All], 26, FALSE)</f>
        <v>Formula</v>
      </c>
      <c r="G996" s="15" t="str">
        <f>IF(D996="No", "--",VLOOKUP(A996, [1]!Table9[#All], 25, FALSE))</f>
        <v>--</v>
      </c>
      <c r="H996" s="14" t="str">
        <f>IF(D996="No", "Not discussed on USFS. ", VLOOKUP(A996, [1]!Table9[#All], 24, FALSE))</f>
        <v xml:space="preserve">Not discussed on USFS. </v>
      </c>
      <c r="I996" s="14" t="str">
        <f>IF(NOT(ISBLANK(#REF!)),  "Pre-activity Survey Required", "")</f>
        <v>Pre-activity Survey Required</v>
      </c>
      <c r="J996" s="13" t="str">
        <f>IF(D996="No", "Not discussed on USFS. ", _xlfn.CONCAT(A996, " (", VLOOKUP(A996, [1]!Table9[#All], 11, FALSE), "; Habitat description: ", C996, ") - Within 1-mi of a CNDDB/SCE/USFS occurrence record (", VLOOKUP(A996, [1]!Table9[#All], 34, FALSE), "). " ))</f>
        <v xml:space="preserve">Not discussed on USFS. </v>
      </c>
      <c r="K996" s="10" t="str">
        <f>IF(D996="No", "-- ", VLOOKUP(A996, [1]!Table9[#All], 35, FALSE))</f>
        <v xml:space="preserve">-- </v>
      </c>
      <c r="L996" s="12" t="str">
        <f>IF(D996="No", "--", VLOOKUP(A996, [1]!Table9[#All], 28, FALSE))</f>
        <v>--</v>
      </c>
      <c r="M996" s="11" t="str">
        <f>IF(D996="No", "Not discussed on USFS. ", _xlfn.CONCAT(A996, " (", VLOOKUP(A996, [1]!Table9[#All], 11, FALSE), "; Habitat description: ", C996, ") - Within 1-mi of a CNDDB/SCE/USFS occurrence record (", VLOOKUP(A996, [1]!Table9[#All], 27, FALSE), "). " ))</f>
        <v xml:space="preserve">Not discussed on USFS. </v>
      </c>
      <c r="N996" s="10" t="str">
        <f>IF(D996="No", "-- ", VLOOKUP(A996, [1]!Table9[#All], 29, FALSE))</f>
        <v xml:space="preserve">-- </v>
      </c>
      <c r="O996" s="10" t="str">
        <f>IF(D996="No", "--", VLOOKUP(A996, [1]!Table9[#All], 30, FALSE))</f>
        <v>--</v>
      </c>
      <c r="P996" s="7" t="str">
        <f>IF(D996="No", "Not discussed on USFS. ", IF(VLOOKUP(A996, [1]!Table9[#All], 31, FALSE)="--", "--",  _xlfn.CONCAT(A996, " (", VLOOKUP(A996, [1]!Table9[#All], 11, FALSE), "; Habitat description: ", C996, ") - Within 1-mi of a CNDDB/SCE/USFS occurrence record (", VLOOKUP(A996, [1]!Table9[#All], 31, FALSE), "). " )))</f>
        <v xml:space="preserve">Not discussed on USFS. </v>
      </c>
      <c r="Q996" s="6" t="str">
        <f>IF(D996="No", "Not discussed on USFS. ", IF(VLOOKUP(A996, [1]!Table9[#All], 31, FALSE)="--", "--",  VLOOKUP(A996, [1]!Table9[#All], 32, FALSE)))</f>
        <v xml:space="preserve">Not discussed on USFS. </v>
      </c>
      <c r="R996" s="6" t="str">
        <f>IF(D996="No", "Not discussed on USFS. ", IF(VLOOKUP(A996, [1]!Table9[#All], 31, FALSE)="--", "--", VLOOKUP(A996, [1]!Table9[#All], 33, FALSE)))</f>
        <v xml:space="preserve">Not discussed on USFS. </v>
      </c>
      <c r="S996" s="9" t="s">
        <v>2</v>
      </c>
      <c r="T996" s="8" t="s">
        <v>2</v>
      </c>
      <c r="U996" s="8" t="s">
        <v>2</v>
      </c>
      <c r="V996" s="7" t="s">
        <v>2</v>
      </c>
      <c r="W996" s="6" t="s">
        <v>2</v>
      </c>
      <c r="X996" s="6" t="s">
        <v>2</v>
      </c>
    </row>
    <row r="997" spans="1:24" ht="48" x14ac:dyDescent="0.2">
      <c r="A997" s="20" t="s">
        <v>1378</v>
      </c>
      <c r="B997" s="20" t="str">
        <f>VLOOKUP(A997, [1]!Table9[#All], 2, FALSE)</f>
        <v>Hulsea nana</v>
      </c>
      <c r="C997" s="18" t="str">
        <f>VLOOKUP(A997, [1]!Table9[#All], 13, FALSE)</f>
        <v>talus volcanic talus</v>
      </c>
      <c r="D997" s="17" t="str">
        <f>IF(ISNUMBER(SEARCH("1",VLOOKUP(A997, [1]!Table9[#All], 4, FALSE))), "Yes", "No")</f>
        <v>No</v>
      </c>
      <c r="E997" s="16" t="str">
        <f>VLOOKUP(A997, [1]!Table9[#All], 3, FALSE)</f>
        <v>Plant</v>
      </c>
      <c r="F997" s="15" t="str">
        <f>VLOOKUP(A997, [1]!Table9[#All], 26, FALSE)</f>
        <v>Formula</v>
      </c>
      <c r="G997" s="15" t="str">
        <f>IF(D997="No", "--",VLOOKUP(A997, [1]!Table9[#All], 25, FALSE))</f>
        <v>--</v>
      </c>
      <c r="H997" s="14" t="str">
        <f>IF(D997="No", "Not discussed on USFS. ", VLOOKUP(A997, [1]!Table9[#All], 24, FALSE))</f>
        <v xml:space="preserve">Not discussed on USFS. </v>
      </c>
      <c r="I997" s="14" t="str">
        <f>IF(NOT(ISBLANK(#REF!)),  "Pre-activity Survey Required", "")</f>
        <v>Pre-activity Survey Required</v>
      </c>
      <c r="J997" s="13" t="str">
        <f>IF(D997="No", "Not discussed on USFS. ", _xlfn.CONCAT(A997, " (", VLOOKUP(A997, [1]!Table9[#All], 11, FALSE), "; Habitat description: ", C997, ") - Within 1-mi of a CNDDB/SCE/USFS occurrence record (", VLOOKUP(A997, [1]!Table9[#All], 34, FALSE), "). " ))</f>
        <v xml:space="preserve">Not discussed on USFS. </v>
      </c>
      <c r="K997" s="10" t="str">
        <f>IF(D997="No", "-- ", VLOOKUP(A997, [1]!Table9[#All], 35, FALSE))</f>
        <v xml:space="preserve">-- </v>
      </c>
      <c r="L997" s="12" t="str">
        <f>IF(D997="No", "--", VLOOKUP(A997, [1]!Table9[#All], 28, FALSE))</f>
        <v>--</v>
      </c>
      <c r="M997" s="11" t="str">
        <f>IF(D997="No", "Not discussed on USFS. ", _xlfn.CONCAT(A997, " (", VLOOKUP(A997, [1]!Table9[#All], 11, FALSE), "; Habitat description: ", C997, ") - Within 1-mi of a CNDDB/SCE/USFS occurrence record (", VLOOKUP(A997, [1]!Table9[#All], 27, FALSE), "). " ))</f>
        <v xml:space="preserve">Not discussed on USFS. </v>
      </c>
      <c r="N997" s="10" t="str">
        <f>IF(D997="No", "-- ", VLOOKUP(A997, [1]!Table9[#All], 29, FALSE))</f>
        <v xml:space="preserve">-- </v>
      </c>
      <c r="O997" s="10" t="str">
        <f>IF(D997="No", "--", VLOOKUP(A997, [1]!Table9[#All], 30, FALSE))</f>
        <v>--</v>
      </c>
      <c r="P997" s="7" t="str">
        <f>IF(D997="No", "Not discussed on USFS. ", IF(VLOOKUP(A997, [1]!Table9[#All], 31, FALSE)="--", "--",  _xlfn.CONCAT(A997, " (", VLOOKUP(A997, [1]!Table9[#All], 11, FALSE), "; Habitat description: ", C997, ") - Within 1-mi of a CNDDB/SCE/USFS occurrence record (", VLOOKUP(A997, [1]!Table9[#All], 31, FALSE), "). " )))</f>
        <v xml:space="preserve">Not discussed on USFS. </v>
      </c>
      <c r="Q997" s="6" t="str">
        <f>IF(D997="No", "Not discussed on USFS. ", IF(VLOOKUP(A997, [1]!Table9[#All], 31, FALSE)="--", "--",  VLOOKUP(A997, [1]!Table9[#All], 32, FALSE)))</f>
        <v xml:space="preserve">Not discussed on USFS. </v>
      </c>
      <c r="R997" s="6" t="str">
        <f>IF(D997="No", "Not discussed on USFS. ", IF(VLOOKUP(A997, [1]!Table9[#All], 31, FALSE)="--", "--", VLOOKUP(A997, [1]!Table9[#All], 33, FALSE)))</f>
        <v xml:space="preserve">Not discussed on USFS. </v>
      </c>
      <c r="S997" s="9" t="s">
        <v>2</v>
      </c>
      <c r="T997" s="8" t="s">
        <v>2</v>
      </c>
      <c r="U997" s="8" t="s">
        <v>2</v>
      </c>
      <c r="V997" s="7" t="s">
        <v>2</v>
      </c>
      <c r="W997" s="6" t="s">
        <v>2</v>
      </c>
      <c r="X997" s="6" t="s">
        <v>2</v>
      </c>
    </row>
    <row r="998" spans="1:24" ht="80" x14ac:dyDescent="0.2">
      <c r="A998" s="20" t="s">
        <v>1377</v>
      </c>
      <c r="B998" s="20" t="str">
        <f>VLOOKUP(A998, [1]!Table9[#All], 2, FALSE)</f>
        <v>Oncorhynchus mykiss whitei</v>
      </c>
      <c r="C998" s="18" t="str">
        <f>VLOOKUP(A998, [1]!Table9[#All], 13, FALSE)</f>
        <v>intermittent or perennial stream, pond, lake or jurisdictional waters feature</v>
      </c>
      <c r="D998" s="17" t="str">
        <f>IF(ISNUMBER(SEARCH("1",VLOOKUP(A998, [1]!Table9[#All], 4, FALSE))), "Yes", "No")</f>
        <v>Yes</v>
      </c>
      <c r="E998" s="16" t="str">
        <f>VLOOKUP(A998, [1]!Table9[#All], 3, FALSE)</f>
        <v>Fish</v>
      </c>
      <c r="F998" s="15" t="str">
        <f>VLOOKUP(A998, [1]!Table9[#All], 26, FALSE)</f>
        <v>--</v>
      </c>
      <c r="G998" s="15" t="str">
        <f>IF(D998="No", "--",VLOOKUP(A998, [1]!Table9[#All], 25, FALSE))</f>
        <v>--</v>
      </c>
      <c r="H998" s="14" t="str">
        <f>IF(D998="No", "Not discussed on USFS. ", VLOOKUP(A998, [1]!Table9[#All], 24, FALSE))</f>
        <v>Notify SME if found on USFS</v>
      </c>
      <c r="I998" s="14" t="str">
        <f>IF(NOT(ISBLANK(#REF!)),  "Pre-activity Survey Required", "")</f>
        <v>Pre-activity Survey Required</v>
      </c>
      <c r="J998" s="13" t="str">
        <f>IF(D998="No", "Not discussed on USFS. ", _xlfn.CONCAT(A998, " (", VLOOKUP(A998, [1]!Table9[#All], 11, FALSE), "; Habitat description: ", C998, ") - Within 1-mi of a CNDDB/SCE/USFS occurrence record (", VLOOKUP(A998, [1]!Table9[#All], 34, FALSE), "). " ))</f>
        <v xml:space="preserve">Little Kern golden trout (FT; Habitat description: intermittent or perennial stream, pond, lake or jurisdictional waters feature) - Within 1-mi of a CNDDB/SCE/USFS occurrence record (unsuitable habitat). </v>
      </c>
      <c r="K998" s="10" t="str">
        <f>IF(D998="No", "-- ", VLOOKUP(A998, [1]!Table9[#All], 35, FALSE))</f>
        <v>Standard OMP BMPs.</v>
      </c>
      <c r="L998" s="12" t="str">
        <f>IF(D998="No", "--", VLOOKUP(A998, [1]!Table9[#All], 28, FALSE))</f>
        <v>--</v>
      </c>
      <c r="M998" s="11" t="str">
        <f>IF(D998="No", "Not discussed on USFS. ", _xlfn.CONCAT(A998, " (", VLOOKUP(A998, [1]!Table9[#All], 11, FALSE), "; Habitat description: ", C998, ") - Within 1-mi of a CNDDB/SCE/USFS occurrence record (", VLOOKUP(A998, [1]!Table9[#All], 27, FALSE), "). " ))</f>
        <v xml:space="preserve">Little Kern golden trout (FT; Habitat description: intermittent or perennial stream, pond, lake or jurisdictional waters feature) - Within 1-mi of a CNDDB/SCE/USFS occurrence record (--). </v>
      </c>
      <c r="N998" s="10" t="str">
        <f>IF(D998="No", "-- ", VLOOKUP(A998, [1]!Table9[#All], 29, FALSE))</f>
        <v>Notify SME if found on USFS</v>
      </c>
      <c r="O998" s="10" t="str">
        <f>IF(D998="No", "--", VLOOKUP(A998, [1]!Table9[#All], 30, FALSE))</f>
        <v>Notify SME if found on USFS</v>
      </c>
      <c r="P998" s="7" t="str">
        <f>IF(D998="No", "Not discussed on USFS. ", IF(VLOOKUP(A998, [1]!Table9[#All], 31, FALSE)="--", "--",  _xlfn.CONCAT(A998, " (", VLOOKUP(A998, [1]!Table9[#All], 11, FALSE), "; Habitat description: ", C998, ") - Within 1-mi of a CNDDB/SCE/USFS occurrence record (", VLOOKUP(A998, [1]!Table9[#All], 31, FALSE), "). " )))</f>
        <v>--</v>
      </c>
      <c r="Q998" s="6" t="str">
        <f>IF(D998="No", "Not discussed on USFS. ", IF(VLOOKUP(A998, [1]!Table9[#All], 31, FALSE)="--", "--",  VLOOKUP(A998, [1]!Table9[#All], 32, FALSE)))</f>
        <v>--</v>
      </c>
      <c r="R998" s="6" t="str">
        <f>IF(D998="No", "Not discussed on USFS. ", IF(VLOOKUP(A998, [1]!Table9[#All], 31, FALSE)="--", "--", VLOOKUP(A998, [1]!Table9[#All], 33, FALSE)))</f>
        <v>--</v>
      </c>
      <c r="S998" s="9" t="s">
        <v>2</v>
      </c>
      <c r="T998" s="8" t="s">
        <v>2</v>
      </c>
      <c r="U998" s="8" t="s">
        <v>2</v>
      </c>
      <c r="V998" s="7" t="s">
        <v>2</v>
      </c>
      <c r="W998" s="6" t="s">
        <v>2</v>
      </c>
      <c r="X998" s="6" t="s">
        <v>2</v>
      </c>
    </row>
    <row r="999" spans="1:24" ht="48" x14ac:dyDescent="0.2">
      <c r="A999" s="20" t="s">
        <v>1376</v>
      </c>
      <c r="B999" s="20" t="str">
        <f>VLOOKUP(A999, [1]!Table9[#All], 2, FALSE)</f>
        <v>Bursera microphylla</v>
      </c>
      <c r="C999" s="18" t="str">
        <f>VLOOKUP(A999, [1]!Table9[#All], 13, FALSE)</f>
        <v xml:space="preserve">rocky slopes </v>
      </c>
      <c r="D999" s="17" t="str">
        <f>IF(ISNUMBER(SEARCH("1",VLOOKUP(A999, [1]!Table9[#All], 4, FALSE))), "Yes", "No")</f>
        <v>No</v>
      </c>
      <c r="E999" s="16" t="str">
        <f>VLOOKUP(A999, [1]!Table9[#All], 3, FALSE)</f>
        <v>Plant</v>
      </c>
      <c r="F999" s="15" t="str">
        <f>VLOOKUP(A999, [1]!Table9[#All], 26, FALSE)</f>
        <v>Formula</v>
      </c>
      <c r="G999" s="15" t="str">
        <f>IF(D999="No", "--",VLOOKUP(A999, [1]!Table9[#All], 25, FALSE))</f>
        <v>--</v>
      </c>
      <c r="H999" s="14" t="str">
        <f>IF(D999="No", "Not discussed on USFS. ", VLOOKUP(A999, [1]!Table9[#All], 24, FALSE))</f>
        <v xml:space="preserve">Not discussed on USFS. </v>
      </c>
      <c r="I999" s="14" t="str">
        <f>IF(NOT(ISBLANK(#REF!)),  "Pre-activity Survey Required", "")</f>
        <v>Pre-activity Survey Required</v>
      </c>
      <c r="J999" s="13" t="str">
        <f>IF(D999="No", "Not discussed on USFS. ", _xlfn.CONCAT(A999, " (", VLOOKUP(A999, [1]!Table9[#All], 11, FALSE), "; Habitat description: ", C999, ") - Within 1-mi of a CNDDB/SCE/USFS occurrence record (", VLOOKUP(A999, [1]!Table9[#All], 34, FALSE), "). " ))</f>
        <v xml:space="preserve">Not discussed on USFS. </v>
      </c>
      <c r="K999" s="10" t="str">
        <f>IF(D999="No", "-- ", VLOOKUP(A999, [1]!Table9[#All], 35, FALSE))</f>
        <v xml:space="preserve">-- </v>
      </c>
      <c r="L999" s="12" t="str">
        <f>IF(D999="No", "--", VLOOKUP(A999, [1]!Table9[#All], 28, FALSE))</f>
        <v>--</v>
      </c>
      <c r="M999" s="11" t="str">
        <f>IF(D999="No", "Not discussed on USFS. ", _xlfn.CONCAT(A999, " (", VLOOKUP(A999, [1]!Table9[#All], 11, FALSE), "; Habitat description: ", C999, ") - Within 1-mi of a CNDDB/SCE/USFS occurrence record (", VLOOKUP(A999, [1]!Table9[#All], 27, FALSE), "). " ))</f>
        <v xml:space="preserve">Not discussed on USFS. </v>
      </c>
      <c r="N999" s="10" t="str">
        <f>IF(D999="No", "-- ", VLOOKUP(A999, [1]!Table9[#All], 29, FALSE))</f>
        <v xml:space="preserve">-- </v>
      </c>
      <c r="O999" s="10" t="str">
        <f>IF(D999="No", "--", VLOOKUP(A999, [1]!Table9[#All], 30, FALSE))</f>
        <v>--</v>
      </c>
      <c r="P999" s="7" t="str">
        <f>IF(D999="No", "Not discussed on USFS. ", IF(VLOOKUP(A999, [1]!Table9[#All], 31, FALSE)="--", "--",  _xlfn.CONCAT(A999, " (", VLOOKUP(A999, [1]!Table9[#All], 11, FALSE), "; Habitat description: ", C999, ") - Within 1-mi of a CNDDB/SCE/USFS occurrence record (", VLOOKUP(A999, [1]!Table9[#All], 31, FALSE), "). " )))</f>
        <v xml:space="preserve">Not discussed on USFS. </v>
      </c>
      <c r="Q999" s="6" t="str">
        <f>IF(D999="No", "Not discussed on USFS. ", IF(VLOOKUP(A999, [1]!Table9[#All], 31, FALSE)="--", "--",  VLOOKUP(A999, [1]!Table9[#All], 32, FALSE)))</f>
        <v xml:space="preserve">Not discussed on USFS. </v>
      </c>
      <c r="R999" s="6" t="str">
        <f>IF(D999="No", "Not discussed on USFS. ", IF(VLOOKUP(A999, [1]!Table9[#All], 31, FALSE)="--", "--", VLOOKUP(A999, [1]!Table9[#All], 33, FALSE)))</f>
        <v xml:space="preserve">Not discussed on USFS. </v>
      </c>
      <c r="S999" s="9" t="s">
        <v>2</v>
      </c>
      <c r="T999" s="8" t="s">
        <v>2</v>
      </c>
      <c r="U999" s="8" t="s">
        <v>2</v>
      </c>
      <c r="V999" s="7" t="s">
        <v>2</v>
      </c>
      <c r="W999" s="6" t="s">
        <v>2</v>
      </c>
      <c r="X999" s="6" t="s">
        <v>2</v>
      </c>
    </row>
    <row r="1000" spans="1:24" ht="48" x14ac:dyDescent="0.2">
      <c r="A1000" s="20" t="s">
        <v>1375</v>
      </c>
      <c r="B1000" s="20" t="str">
        <f>VLOOKUP(A1000, [1]!Table9[#All], 2, FALSE)</f>
        <v>Vaccinium scoparium</v>
      </c>
      <c r="C1000" s="18" t="str">
        <f>VLOOKUP(A1000, [1]!Table9[#All], 13, FALSE)</f>
        <v>rocky woodland subalpine woodland</v>
      </c>
      <c r="D1000" s="17" t="str">
        <f>IF(ISNUMBER(SEARCH("1",VLOOKUP(A1000, [1]!Table9[#All], 4, FALSE))), "Yes", "No")</f>
        <v>No</v>
      </c>
      <c r="E1000" s="16" t="str">
        <f>VLOOKUP(A1000, [1]!Table9[#All], 3, FALSE)</f>
        <v>Plant</v>
      </c>
      <c r="F1000" s="15" t="str">
        <f>VLOOKUP(A1000, [1]!Table9[#All], 26, FALSE)</f>
        <v>Formula</v>
      </c>
      <c r="G1000" s="15" t="str">
        <f>IF(D1000="No", "--",VLOOKUP(A1000, [1]!Table9[#All], 25, FALSE))</f>
        <v>--</v>
      </c>
      <c r="H1000" s="14" t="str">
        <f>IF(D1000="No", "Not discussed on USFS. ", VLOOKUP(A1000, [1]!Table9[#All], 24, FALSE))</f>
        <v xml:space="preserve">Not discussed on USFS. </v>
      </c>
      <c r="I1000" s="14" t="str">
        <f>IF(NOT(ISBLANK(#REF!)),  "Pre-activity Survey Required", "")</f>
        <v>Pre-activity Survey Required</v>
      </c>
      <c r="J1000" s="13" t="str">
        <f>IF(D1000="No", "Not discussed on USFS. ", _xlfn.CONCAT(A1000, " (", VLOOKUP(A1000, [1]!Table9[#All], 11, FALSE), "; Habitat description: ", C1000, ") - Within 1-mi of a CNDDB/SCE/USFS occurrence record (", VLOOKUP(A1000, [1]!Table9[#All], 34, FALSE), "). " ))</f>
        <v xml:space="preserve">Not discussed on USFS. </v>
      </c>
      <c r="K1000" s="10" t="str">
        <f>IF(D1000="No", "-- ", VLOOKUP(A1000, [1]!Table9[#All], 35, FALSE))</f>
        <v xml:space="preserve">-- </v>
      </c>
      <c r="L1000" s="12" t="str">
        <f>IF(D1000="No", "--", VLOOKUP(A1000, [1]!Table9[#All], 28, FALSE))</f>
        <v>--</v>
      </c>
      <c r="M1000" s="11" t="str">
        <f>IF(D1000="No", "Not discussed on USFS. ", _xlfn.CONCAT(A1000, " (", VLOOKUP(A1000, [1]!Table9[#All], 11, FALSE), "; Habitat description: ", C1000, ") - Within 1-mi of a CNDDB/SCE/USFS occurrence record (", VLOOKUP(A1000, [1]!Table9[#All], 27, FALSE), "). " ))</f>
        <v xml:space="preserve">Not discussed on USFS. </v>
      </c>
      <c r="N1000" s="10" t="str">
        <f>IF(D1000="No", "-- ", VLOOKUP(A1000, [1]!Table9[#All], 29, FALSE))</f>
        <v xml:space="preserve">-- </v>
      </c>
      <c r="O1000" s="10" t="str">
        <f>IF(D1000="No", "--", VLOOKUP(A1000, [1]!Table9[#All], 30, FALSE))</f>
        <v>--</v>
      </c>
      <c r="P1000" s="7" t="str">
        <f>IF(D1000="No", "Not discussed on USFS. ", IF(VLOOKUP(A1000, [1]!Table9[#All], 31, FALSE)="--", "--",  _xlfn.CONCAT(A1000, " (", VLOOKUP(A1000, [1]!Table9[#All], 11, FALSE), "; Habitat description: ", C1000, ") - Within 1-mi of a CNDDB/SCE/USFS occurrence record (", VLOOKUP(A1000, [1]!Table9[#All], 31, FALSE), "). " )))</f>
        <v xml:space="preserve">Not discussed on USFS. </v>
      </c>
      <c r="Q1000" s="6" t="str">
        <f>IF(D1000="No", "Not discussed on USFS. ", IF(VLOOKUP(A1000, [1]!Table9[#All], 31, FALSE)="--", "--",  VLOOKUP(A1000, [1]!Table9[#All], 32, FALSE)))</f>
        <v xml:space="preserve">Not discussed on USFS. </v>
      </c>
      <c r="R1000" s="6" t="str">
        <f>IF(D1000="No", "Not discussed on USFS. ", IF(VLOOKUP(A1000, [1]!Table9[#All], 31, FALSE)="--", "--", VLOOKUP(A1000, [1]!Table9[#All], 33, FALSE)))</f>
        <v xml:space="preserve">Not discussed on USFS. </v>
      </c>
      <c r="S1000" s="9" t="s">
        <v>2</v>
      </c>
      <c r="T1000" s="8" t="s">
        <v>2</v>
      </c>
      <c r="U1000" s="8" t="s">
        <v>2</v>
      </c>
      <c r="V1000" s="7" t="s">
        <v>2</v>
      </c>
      <c r="W1000" s="6" t="s">
        <v>2</v>
      </c>
      <c r="X1000" s="6" t="s">
        <v>2</v>
      </c>
    </row>
    <row r="1001" spans="1:24" ht="156" x14ac:dyDescent="0.2">
      <c r="A1001" s="20" t="s">
        <v>1374</v>
      </c>
      <c r="B1001" s="20" t="str">
        <f>VLOOKUP(A1001, [1]!Table9[#All], 2, FALSE)</f>
        <v>Myosurus minimus ssp. apus</v>
      </c>
      <c r="C1001" s="18" t="str">
        <f>VLOOKUP(A1001, [1]!Table9[#All], 13, FALSE)</f>
        <v>wet fields, vernal pools, streambanks, lake shores</v>
      </c>
      <c r="D1001" s="17" t="str">
        <f>IF(ISNUMBER(SEARCH("1",VLOOKUP(A1001, [1]!Table9[#All], 4, FALSE))), "Yes", "No")</f>
        <v>Yes</v>
      </c>
      <c r="E1001" s="16" t="str">
        <f>VLOOKUP(A1001, [1]!Table9[#All], 3, FALSE)</f>
        <v>Plant</v>
      </c>
      <c r="F1001" s="15" t="str">
        <f>VLOOKUP(A1001, [1]!Table9[#All], 26, FALSE)</f>
        <v>Formula</v>
      </c>
      <c r="G1001" s="15" t="str">
        <f>IF(D1001="No", "--",VLOOKUP(A1001, [1]!Table9[#All], 25, FALSE))</f>
        <v>Work area</v>
      </c>
      <c r="H1001" s="14" t="str">
        <f>IF(D1001="No", "Not discussed on USFS. ", VLOOKUP(A1001, [1]!Table9[#All], 24, FALSE))</f>
        <v xml:space="preserve">Only discussed in INF, if reviewing INF apply same RPM's and language as other CRPR 1/2 plant receive. </v>
      </c>
      <c r="I1001" s="14" t="str">
        <f>IF(NOT(ISBLANK(#REF!)),  "Pre-activity Survey Required", "")</f>
        <v>Pre-activity Survey Required</v>
      </c>
      <c r="J1001" s="13" t="str">
        <f>IF(D1001="No", "Not discussed on USFS. ", _xlfn.CONCAT(A1001, " (", VLOOKUP(A1001, [1]!Table9[#All], 11, FALSE), "; Habitat description: ", C1001, ") - Within 1-mi of a CNDDB/SCE/USFS occurrence record (", VLOOKUP(A1001, [1]!Table9[#All], 34, FALSE), "). " ))</f>
        <v xml:space="preserve">little mousetail (INF:SCC; CRPR 3.1, Blooming Period: Mar - Jun; Habitat description: wet fields, vernal pools, streambanks, lake shores) - Within 1-mi of a CNDDB/SCE/USFS occurrence record (unsuitable habitat). </v>
      </c>
      <c r="K1001" s="10" t="str">
        <f>IF(D1001="No", "-- ", VLOOKUP(A1001, [1]!Table9[#All], 35, FALSE))</f>
        <v>Standard OMP BMPs.</v>
      </c>
      <c r="L1001" s="12" t="str">
        <f>IF(D1001="No", "--", VLOOKUP(A1001, [1]!Table9[#All], 28, FALSE))</f>
        <v>IIB</v>
      </c>
      <c r="M1001" s="11" t="str">
        <f>IF(D1001="No", "Not discussed on USFS. ", _xlfn.CONCAT(A1001, " (", VLOOKUP(A1001, [1]!Table9[#All], 11, FALSE), "; Habitat description: ", C1001, ") - Within 1-mi of a CNDDB/SCE/USFS occurrence record (", VLOOKUP(A1001, [1]!Table9[#All], 27, FALSE), "). " ))</f>
        <v xml:space="preserve">little mousetail (INF:SCC; CRPR 3.1, Blooming Period: Mar - Jun; Habitat description: wet fields, vernal pools, streambanks, lake shores) - Within 1-mi of a CNDDB/SCE/USFS occurrence record (habitat present). </v>
      </c>
      <c r="N1001" s="10" t="str">
        <f>IF(D1001="No", "-- ", VLOOKUP(A1001, [1]!Table9[#All], 29, FALSE))</f>
        <v xml:space="preserve">BE BMP Plant-1(a)(c-d); 
General Measures and Standard OMP BMPs. </v>
      </c>
      <c r="O1001" s="10" t="str">
        <f>IF(D1001="No", "--", VLOOKUP(A1001, [1]!Table9[#All], 30, FALSE))</f>
        <v xml:space="preserve">Pre-Activity Survey (little mousetail): A biological survey is required. 
FSS Plant Avoidance (little mousetail): If little mousetail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01" s="7" t="str">
        <f>IF(D1001="No", "Not discussed on USFS. ", IF(VLOOKUP(A1001, [1]!Table9[#All], 31, FALSE)="--", "--",  _xlfn.CONCAT(A1001, " (", VLOOKUP(A1001, [1]!Table9[#All], 11, FALSE), "; Habitat description: ", C1001, ") - Within 1-mi of a CNDDB/SCE/USFS occurrence record (", VLOOKUP(A1001, [1]!Table9[#All], 31, FALSE), "). " )))</f>
        <v>--</v>
      </c>
      <c r="Q1001" s="6" t="str">
        <f>IF(D1001="No", "Not discussed on USFS. ", IF(VLOOKUP(A1001, [1]!Table9[#All], 31, FALSE)="--", "--",  VLOOKUP(A1001, [1]!Table9[#All], 32, FALSE)))</f>
        <v>--</v>
      </c>
      <c r="R1001" s="6" t="str">
        <f>IF(D1001="No", "Not discussed on USFS. ", IF(VLOOKUP(A1001, [1]!Table9[#All], 31, FALSE)="--", "--", VLOOKUP(A1001, [1]!Table9[#All], 33, FALSE)))</f>
        <v>--</v>
      </c>
      <c r="S1001" s="9" t="s">
        <v>2</v>
      </c>
      <c r="T1001" s="8" t="s">
        <v>2</v>
      </c>
      <c r="U1001" s="8" t="s">
        <v>2</v>
      </c>
      <c r="V1001" s="7" t="s">
        <v>2</v>
      </c>
      <c r="W1001" s="6" t="s">
        <v>2</v>
      </c>
      <c r="X1001" s="6" t="s">
        <v>2</v>
      </c>
    </row>
    <row r="1002" spans="1:24" ht="156" x14ac:dyDescent="0.2">
      <c r="A1002" s="20" t="s">
        <v>1373</v>
      </c>
      <c r="B1002" s="20" t="str">
        <f>VLOOKUP(A1002, [1]!Table9[#All], 2, FALSE)</f>
        <v>Erythranthe purpurea</v>
      </c>
      <c r="C1002" s="18" t="str">
        <f>VLOOKUP(A1002, [1]!Table9[#All], 13, FALSE)</f>
        <v>along small streams on gentle slopes</v>
      </c>
      <c r="D1002" s="17" t="str">
        <f>IF(ISNUMBER(SEARCH("1",VLOOKUP(A1002, [1]!Table9[#All], 4, FALSE))), "Yes", "No")</f>
        <v>Yes</v>
      </c>
      <c r="E1002" s="16" t="str">
        <f>VLOOKUP(A1002, [1]!Table9[#All], 3, FALSE)</f>
        <v>Plant</v>
      </c>
      <c r="F1002" s="15" t="str">
        <f>VLOOKUP(A1002, [1]!Table9[#All], 26, FALSE)</f>
        <v>Formula</v>
      </c>
      <c r="G1002" s="15" t="str">
        <f>IF(D1002="No", "--",VLOOKUP(A1002, [1]!Table9[#All], 25, FALSE))</f>
        <v>Work area</v>
      </c>
      <c r="H1002" s="14" t="str">
        <f>IF(D1002="No", "Not discussed on USFS. ", VLOOKUP(A1002, [1]!Table9[#All], 24, FALSE))</f>
        <v>--</v>
      </c>
      <c r="I1002" s="14" t="str">
        <f>IF(NOT(ISBLANK(#REF!)),  "Pre-activity Survey Required", "")</f>
        <v>Pre-activity Survey Required</v>
      </c>
      <c r="J1002" s="13" t="str">
        <f>IF(D1002="No", "Not discussed on USFS. ", _xlfn.CONCAT(A1002, " (", VLOOKUP(A1002, [1]!Table9[#All], 11, FALSE), "; Habitat description: ", C1002, ") - Within 1-mi of a CNDDB/SCE/USFS occurrence record (", VLOOKUP(A1002, [1]!Table9[#All], 34, FALSE), "). " ))</f>
        <v xml:space="preserve">little purple monkeyflower (FSS; CRPR 1B.2, Blooming Period: May - Jul; Habitat description: along small streams on gentle slopes) - Within 1-mi of a CNDDB/SCE/USFS occurrence record (unsuitable habitat). </v>
      </c>
      <c r="K1002" s="10" t="str">
        <f>IF(D1002="No", "-- ", VLOOKUP(A1002, [1]!Table9[#All], 35, FALSE))</f>
        <v>Standard OMP BMPs.</v>
      </c>
      <c r="L1002" s="12" t="str">
        <f>IF(D1002="No", "--", VLOOKUP(A1002, [1]!Table9[#All], 28, FALSE))</f>
        <v>IIB</v>
      </c>
      <c r="M1002" s="11" t="str">
        <f>IF(D1002="No", "Not discussed on USFS. ", _xlfn.CONCAT(A1002, " (", VLOOKUP(A1002, [1]!Table9[#All], 11, FALSE), "; Habitat description: ", C1002, ") - Within 1-mi of a CNDDB/SCE/USFS occurrence record (", VLOOKUP(A1002, [1]!Table9[#All], 27, FALSE), "). " ))</f>
        <v xml:space="preserve">little purple monkeyflower (FSS; CRPR 1B.2, Blooming Period: May - Jul; Habitat description: along small streams on gentle slopes) - Within 1-mi of a CNDDB/SCE/USFS occurrence record (habitat present). </v>
      </c>
      <c r="N1002" s="10" t="str">
        <f>IF(D1002="No", "-- ", VLOOKUP(A1002, [1]!Table9[#All], 29, FALSE))</f>
        <v xml:space="preserve">BE BMP Plant-1(a)(c-d); 
General Measures and Standard OMP BMPs. </v>
      </c>
      <c r="O1002" s="10" t="str">
        <f>IF(D1002="No", "--", VLOOKUP(A1002, [1]!Table9[#All], 30, FALSE))</f>
        <v xml:space="preserve">Pre-Activity Survey (little purple monkeyflower): A biological survey is required. 
FSS Plant Avoidance (little purple monkeyflower): If little purple monkeyflower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02" s="7" t="str">
        <f>IF(D1002="No", "Not discussed on USFS. ", IF(VLOOKUP(A1002, [1]!Table9[#All], 31, FALSE)="--", "--",  _xlfn.CONCAT(A1002, " (", VLOOKUP(A1002, [1]!Table9[#All], 11, FALSE), "; Habitat description: ", C1002, ") - Within 1-mi of a CNDDB/SCE/USFS occurrence record (", VLOOKUP(A1002, [1]!Table9[#All], 31, FALSE), "). " )))</f>
        <v>--</v>
      </c>
      <c r="Q1002" s="6" t="str">
        <f>IF(D1002="No", "Not discussed on USFS. ", IF(VLOOKUP(A1002, [1]!Table9[#All], 31, FALSE)="--", "--",  VLOOKUP(A1002, [1]!Table9[#All], 32, FALSE)))</f>
        <v>--</v>
      </c>
      <c r="R1002" s="6" t="str">
        <f>IF(D1002="No", "Not discussed on USFS. ", IF(VLOOKUP(A1002, [1]!Table9[#All], 31, FALSE)="--", "--", VLOOKUP(A1002, [1]!Table9[#All], 33, FALSE)))</f>
        <v>--</v>
      </c>
      <c r="S1002" s="9" t="s">
        <v>2</v>
      </c>
      <c r="T1002" s="8" t="s">
        <v>2</v>
      </c>
      <c r="U1002" s="8" t="s">
        <v>2</v>
      </c>
      <c r="V1002" s="7" t="s">
        <v>2</v>
      </c>
      <c r="W1002" s="6" t="s">
        <v>2</v>
      </c>
      <c r="X1002" s="6" t="s">
        <v>2</v>
      </c>
    </row>
    <row r="1003" spans="1:24" ht="48" x14ac:dyDescent="0.2">
      <c r="A1003" s="20" t="s">
        <v>1372</v>
      </c>
      <c r="B1003" s="20" t="str">
        <f>VLOOKUP(A1003, [1]!Table9[#All], 2, FALSE)</f>
        <v>Stipa exigua</v>
      </c>
      <c r="C1003" s="18" t="str">
        <f>VLOOKUP(A1003, [1]!Table9[#All], 13, FALSE)</f>
        <v>rocky slopes in sagebrush scrub</v>
      </c>
      <c r="D1003" s="17" t="str">
        <f>IF(ISNUMBER(SEARCH("1",VLOOKUP(A1003, [1]!Table9[#All], 4, FALSE))), "Yes", "No")</f>
        <v>No</v>
      </c>
      <c r="E1003" s="16" t="str">
        <f>VLOOKUP(A1003, [1]!Table9[#All], 3, FALSE)</f>
        <v>Plant</v>
      </c>
      <c r="F1003" s="15" t="str">
        <f>VLOOKUP(A1003, [1]!Table9[#All], 26, FALSE)</f>
        <v>Formula</v>
      </c>
      <c r="G1003" s="15" t="str">
        <f>IF(D1003="No", "--",VLOOKUP(A1003, [1]!Table9[#All], 25, FALSE))</f>
        <v>--</v>
      </c>
      <c r="H1003" s="14" t="str">
        <f>IF(D1003="No", "Not discussed on USFS. ", VLOOKUP(A1003, [1]!Table9[#All], 24, FALSE))</f>
        <v xml:space="preserve">Not discussed on USFS. </v>
      </c>
      <c r="I1003" s="14" t="str">
        <f>IF(NOT(ISBLANK(#REF!)),  "Pre-activity Survey Required", "")</f>
        <v>Pre-activity Survey Required</v>
      </c>
      <c r="J1003" s="13" t="str">
        <f>IF(D1003="No", "Not discussed on USFS. ", _xlfn.CONCAT(A1003, " (", VLOOKUP(A1003, [1]!Table9[#All], 11, FALSE), "; Habitat description: ", C1003, ") - Within 1-mi of a CNDDB/SCE/USFS occurrence record (", VLOOKUP(A1003, [1]!Table9[#All], 34, FALSE), "). " ))</f>
        <v xml:space="preserve">Not discussed on USFS. </v>
      </c>
      <c r="K1003" s="10" t="str">
        <f>IF(D1003="No", "-- ", VLOOKUP(A1003, [1]!Table9[#All], 35, FALSE))</f>
        <v xml:space="preserve">-- </v>
      </c>
      <c r="L1003" s="12" t="str">
        <f>IF(D1003="No", "--", VLOOKUP(A1003, [1]!Table9[#All], 28, FALSE))</f>
        <v>--</v>
      </c>
      <c r="M1003" s="11" t="str">
        <f>IF(D1003="No", "Not discussed on USFS. ", _xlfn.CONCAT(A1003, " (", VLOOKUP(A1003, [1]!Table9[#All], 11, FALSE), "; Habitat description: ", C1003, ") - Within 1-mi of a CNDDB/SCE/USFS occurrence record (", VLOOKUP(A1003, [1]!Table9[#All], 27, FALSE), "). " ))</f>
        <v xml:space="preserve">Not discussed on USFS. </v>
      </c>
      <c r="N1003" s="10" t="str">
        <f>IF(D1003="No", "-- ", VLOOKUP(A1003, [1]!Table9[#All], 29, FALSE))</f>
        <v xml:space="preserve">-- </v>
      </c>
      <c r="O1003" s="10" t="str">
        <f>IF(D1003="No", "--", VLOOKUP(A1003, [1]!Table9[#All], 30, FALSE))</f>
        <v>--</v>
      </c>
      <c r="P1003" s="7" t="str">
        <f>IF(D1003="No", "Not discussed on USFS. ", IF(VLOOKUP(A1003, [1]!Table9[#All], 31, FALSE)="--", "--",  _xlfn.CONCAT(A1003, " (", VLOOKUP(A1003, [1]!Table9[#All], 11, FALSE), "; Habitat description: ", C1003, ") - Within 1-mi of a CNDDB/SCE/USFS occurrence record (", VLOOKUP(A1003, [1]!Table9[#All], 31, FALSE), "). " )))</f>
        <v xml:space="preserve">Not discussed on USFS. </v>
      </c>
      <c r="Q1003" s="6" t="str">
        <f>IF(D1003="No", "Not discussed on USFS. ", IF(VLOOKUP(A1003, [1]!Table9[#All], 31, FALSE)="--", "--",  VLOOKUP(A1003, [1]!Table9[#All], 32, FALSE)))</f>
        <v xml:space="preserve">Not discussed on USFS. </v>
      </c>
      <c r="R1003" s="6" t="str">
        <f>IF(D1003="No", "Not discussed on USFS. ", IF(VLOOKUP(A1003, [1]!Table9[#All], 31, FALSE)="--", "--", VLOOKUP(A1003, [1]!Table9[#All], 33, FALSE)))</f>
        <v xml:space="preserve">Not discussed on USFS. </v>
      </c>
      <c r="S1003" s="9" t="s">
        <v>2</v>
      </c>
      <c r="T1003" s="8" t="s">
        <v>2</v>
      </c>
      <c r="U1003" s="8" t="s">
        <v>2</v>
      </c>
      <c r="V1003" s="7" t="s">
        <v>2</v>
      </c>
      <c r="W1003" s="6" t="s">
        <v>2</v>
      </c>
      <c r="X1003" s="6" t="s">
        <v>2</v>
      </c>
    </row>
    <row r="1004" spans="1:24" ht="64" x14ac:dyDescent="0.2">
      <c r="A1004" s="20" t="s">
        <v>1371</v>
      </c>
      <c r="B1004" s="20" t="str">
        <f>VLOOKUP(A1004, [1]!Table9[#All], 2, FALSE)</f>
        <v>linanthus maculatus ssp. maculatus</v>
      </c>
      <c r="C1004" s="18" t="str">
        <f>VLOOKUP(A1004, [1]!Table9[#All], 13, FALSE)</f>
        <v>sandy washes, flats</v>
      </c>
      <c r="D1004" s="17" t="str">
        <f>IF(ISNUMBER(SEARCH("1",VLOOKUP(A1004, [1]!Table9[#All], 4, FALSE))), "Yes", "No")</f>
        <v>No</v>
      </c>
      <c r="E1004" s="16" t="str">
        <f>VLOOKUP(A1004, [1]!Table9[#All], 3, FALSE)</f>
        <v>Plant</v>
      </c>
      <c r="F1004" s="15" t="str">
        <f>VLOOKUP(A1004, [1]!Table9[#All], 26, FALSE)</f>
        <v>Formula</v>
      </c>
      <c r="G1004" s="15" t="str">
        <f>IF(D1004="No", "--",VLOOKUP(A1004, [1]!Table9[#All], 25, FALSE))</f>
        <v>--</v>
      </c>
      <c r="H1004" s="14" t="str">
        <f>IF(D1004="No", "Not discussed on USFS. ", VLOOKUP(A1004, [1]!Table9[#All], 24, FALSE))</f>
        <v xml:space="preserve">Not discussed on USFS. </v>
      </c>
      <c r="I1004" s="14" t="str">
        <f>IF(NOT(ISBLANK(#REF!)),  "Pre-activity Survey Required", "")</f>
        <v>Pre-activity Survey Required</v>
      </c>
      <c r="J1004" s="13" t="str">
        <f>IF(D1004="No", "Not discussed on USFS. ", _xlfn.CONCAT(A1004, " (", VLOOKUP(A1004, [1]!Table9[#All], 11, FALSE), "; Habitat description: ", C1004, ") - Within 1-mi of a CNDDB/SCE/USFS occurrence record (", VLOOKUP(A1004, [1]!Table9[#All], 34, FALSE), "). " ))</f>
        <v xml:space="preserve">Not discussed on USFS. </v>
      </c>
      <c r="K1004" s="10" t="str">
        <f>IF(D1004="No", "-- ", VLOOKUP(A1004, [1]!Table9[#All], 35, FALSE))</f>
        <v xml:space="preserve">-- </v>
      </c>
      <c r="L1004" s="12" t="str">
        <f>IF(D1004="No", "--", VLOOKUP(A1004, [1]!Table9[#All], 28, FALSE))</f>
        <v>--</v>
      </c>
      <c r="M1004" s="11" t="str">
        <f>IF(D1004="No", "Not discussed on USFS. ", _xlfn.CONCAT(A1004, " (", VLOOKUP(A1004, [1]!Table9[#All], 11, FALSE), "; Habitat description: ", C1004, ") - Within 1-mi of a CNDDB/SCE/USFS occurrence record (", VLOOKUP(A1004, [1]!Table9[#All], 27, FALSE), "). " ))</f>
        <v xml:space="preserve">Not discussed on USFS. </v>
      </c>
      <c r="N1004" s="10" t="str">
        <f>IF(D1004="No", "-- ", VLOOKUP(A1004, [1]!Table9[#All], 29, FALSE))</f>
        <v xml:space="preserve">-- </v>
      </c>
      <c r="O1004" s="10" t="str">
        <f>IF(D1004="No", "--", VLOOKUP(A1004, [1]!Table9[#All], 30, FALSE))</f>
        <v>--</v>
      </c>
      <c r="P1004" s="7" t="str">
        <f>IF(D1004="No", "Not discussed on USFS. ", IF(VLOOKUP(A1004, [1]!Table9[#All], 31, FALSE)="--", "--",  _xlfn.CONCAT(A1004, " (", VLOOKUP(A1004, [1]!Table9[#All], 11, FALSE), "; Habitat description: ", C1004, ") - Within 1-mi of a CNDDB/SCE/USFS occurrence record (", VLOOKUP(A1004, [1]!Table9[#All], 31, FALSE), "). " )))</f>
        <v xml:space="preserve">Not discussed on USFS. </v>
      </c>
      <c r="Q1004" s="6" t="str">
        <f>IF(D1004="No", "Not discussed on USFS. ", IF(VLOOKUP(A1004, [1]!Table9[#All], 31, FALSE)="--", "--",  VLOOKUP(A1004, [1]!Table9[#All], 32, FALSE)))</f>
        <v xml:space="preserve">Not discussed on USFS. </v>
      </c>
      <c r="R1004" s="6" t="str">
        <f>IF(D1004="No", "Not discussed on USFS. ", IF(VLOOKUP(A1004, [1]!Table9[#All], 31, FALSE)="--", "--", VLOOKUP(A1004, [1]!Table9[#All], 33, FALSE)))</f>
        <v xml:space="preserve">Not discussed on USFS. </v>
      </c>
      <c r="S1004" s="9" t="s">
        <v>2</v>
      </c>
      <c r="T1004" s="8" t="s">
        <v>2</v>
      </c>
      <c r="U1004" s="8" t="s">
        <v>2</v>
      </c>
      <c r="V1004" s="7" t="s">
        <v>2</v>
      </c>
      <c r="W1004" s="6" t="s">
        <v>2</v>
      </c>
      <c r="X1004" s="6" t="s">
        <v>2</v>
      </c>
    </row>
    <row r="1005" spans="1:24" ht="156" x14ac:dyDescent="0.2">
      <c r="A1005" s="20" t="s">
        <v>1370</v>
      </c>
      <c r="B1005" s="20" t="str">
        <f>VLOOKUP(A1005, [1]!Table9[#All], 2, FALSE)</f>
        <v>Arctostaphylos edmundsii</v>
      </c>
      <c r="C1005" s="18" t="str">
        <f>VLOOKUP(A1005, [1]!Table9[#All], 13, FALSE)</f>
        <v>sandy terraces, bluffs, chaparral maritime chaparral</v>
      </c>
      <c r="D1005" s="17" t="str">
        <f>IF(ISNUMBER(SEARCH("1",VLOOKUP(A1005, [1]!Table9[#All], 4, FALSE))), "Yes", "No")</f>
        <v>Yes</v>
      </c>
      <c r="E1005" s="16" t="str">
        <f>VLOOKUP(A1005, [1]!Table9[#All], 3, FALSE)</f>
        <v>Plant</v>
      </c>
      <c r="F1005" s="15" t="str">
        <f>VLOOKUP(A1005, [1]!Table9[#All], 26, FALSE)</f>
        <v>Formula</v>
      </c>
      <c r="G1005" s="15" t="str">
        <f>IF(D1005="No", "--",VLOOKUP(A1005, [1]!Table9[#All], 25, FALSE))</f>
        <v>Work area</v>
      </c>
      <c r="H1005" s="14" t="str">
        <f>IF(D1005="No", "Not discussed on USFS. ", VLOOKUP(A1005, [1]!Table9[#All], 24, FALSE))</f>
        <v>--</v>
      </c>
      <c r="I1005" s="14" t="str">
        <f>IF(NOT(ISBLANK(#REF!)),  "Pre-activity Survey Required", "")</f>
        <v>Pre-activity Survey Required</v>
      </c>
      <c r="J1005" s="13" t="str">
        <f>IF(D1005="No", "Not discussed on USFS. ", _xlfn.CONCAT(A1005, " (", VLOOKUP(A1005, [1]!Table9[#All], 11, FALSE), "; Habitat description: ", C1005, ") - Within 1-mi of a CNDDB/SCE/USFS occurrence record (", VLOOKUP(A1005, [1]!Table9[#All], 34, FALSE), "). " ))</f>
        <v xml:space="preserve">Little Sur manzanita (FSS; CRPR 1B.2, Blooming Period: Nov - Dec; Habitat description: sandy terraces, bluffs, chaparral maritime chaparral) - Within 1-mi of a CNDDB/SCE/USFS occurrence record (unsuitable habitat). </v>
      </c>
      <c r="K1005" s="10" t="str">
        <f>IF(D1005="No", "-- ", VLOOKUP(A1005, [1]!Table9[#All], 35, FALSE))</f>
        <v>Standard OMP BMPs.</v>
      </c>
      <c r="L1005" s="12" t="str">
        <f>IF(D1005="No", "--", VLOOKUP(A1005, [1]!Table9[#All], 28, FALSE))</f>
        <v>IIB</v>
      </c>
      <c r="M1005" s="11" t="str">
        <f>IF(D1005="No", "Not discussed on USFS. ", _xlfn.CONCAT(A1005, " (", VLOOKUP(A1005, [1]!Table9[#All], 11, FALSE), "; Habitat description: ", C1005, ") - Within 1-mi of a CNDDB/SCE/USFS occurrence record (", VLOOKUP(A1005, [1]!Table9[#All], 27, FALSE), "). " ))</f>
        <v xml:space="preserve">Little Sur manzanita (FSS; CRPR 1B.2, Blooming Period: Nov - Dec; Habitat description: sandy terraces, bluffs, chaparral maritime chaparral) - Within 1-mi of a CNDDB/SCE/USFS occurrence record (habitat present). </v>
      </c>
      <c r="N1005" s="10" t="str">
        <f>IF(D1005="No", "-- ", VLOOKUP(A1005, [1]!Table9[#All], 29, FALSE))</f>
        <v xml:space="preserve">BE BMP Plant-1(a)(c-d); 
General Measures and Standard OMP BMPs. </v>
      </c>
      <c r="O1005" s="10" t="str">
        <f>IF(D1005="No", "--", VLOOKUP(A1005, [1]!Table9[#All], 30, FALSE))</f>
        <v xml:space="preserve">Pre-Activity Survey (Little Sur manzanita): A biological survey is required. 
FSS Plant Avoidance (Little Sur manzanita): If Little Sur manzanita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05" s="7" t="str">
        <f>IF(D1005="No", "Not discussed on USFS. ", IF(VLOOKUP(A1005, [1]!Table9[#All], 31, FALSE)="--", "--",  _xlfn.CONCAT(A1005, " (", VLOOKUP(A1005, [1]!Table9[#All], 11, FALSE), "; Habitat description: ", C1005, ") - Within 1-mi of a CNDDB/SCE/USFS occurrence record (", VLOOKUP(A1005, [1]!Table9[#All], 31, FALSE), "). " )))</f>
        <v>--</v>
      </c>
      <c r="Q1005" s="6" t="str">
        <f>IF(D1005="No", "Not discussed on USFS. ", IF(VLOOKUP(A1005, [1]!Table9[#All], 31, FALSE)="--", "--",  VLOOKUP(A1005, [1]!Table9[#All], 32, FALSE)))</f>
        <v>--</v>
      </c>
      <c r="R1005" s="6" t="str">
        <f>IF(D1005="No", "Not discussed on USFS. ", IF(VLOOKUP(A1005, [1]!Table9[#All], 31, FALSE)="--", "--", VLOOKUP(A1005, [1]!Table9[#All], 33, FALSE)))</f>
        <v>--</v>
      </c>
      <c r="S1005" s="9" t="s">
        <v>2</v>
      </c>
      <c r="T1005" s="8" t="s">
        <v>2</v>
      </c>
      <c r="U1005" s="8" t="s">
        <v>2</v>
      </c>
      <c r="V1005" s="7" t="s">
        <v>2</v>
      </c>
      <c r="W1005" s="6" t="s">
        <v>2</v>
      </c>
      <c r="X1005" s="6" t="s">
        <v>2</v>
      </c>
    </row>
    <row r="1006" spans="1:24" ht="132" x14ac:dyDescent="0.2">
      <c r="A1006" s="20" t="s">
        <v>1369</v>
      </c>
      <c r="B1006" s="20" t="str">
        <f>VLOOKUP(A1006, [1]!Table9[#All], 2, FALSE)</f>
        <v>Empidonax traillii brewsteri</v>
      </c>
      <c r="C1006" s="18" t="str">
        <f>VLOOKUP(A1006, [1]!Table9[#All], 13, FALSE)</f>
        <v>riparian shrubs, dense trees, thickets, and tall shrubs near wet meadows, ponds, or backwaters</v>
      </c>
      <c r="D1006" s="17" t="str">
        <f>IF(ISNUMBER(SEARCH("1",VLOOKUP(A1006, [1]!Table9[#All], 4, FALSE))), "Yes", "No")</f>
        <v>Yes</v>
      </c>
      <c r="E1006" s="16" t="str">
        <f>VLOOKUP(A1006, [1]!Table9[#All], 3, FALSE)</f>
        <v>Bird</v>
      </c>
      <c r="F1006" s="15" t="str">
        <f>VLOOKUP(A1006, [1]!Table9[#All], 26, FALSE)</f>
        <v>Formula</v>
      </c>
      <c r="G1006" s="15" t="str">
        <f>IF(D1006="No", "--",VLOOKUP(A1006, [1]!Table9[#All], 25, FALSE))</f>
        <v>Work area</v>
      </c>
      <c r="H1006" s="14" t="str">
        <f>IF(D1006="No", "Not discussed on USFS. ", VLOOKUP(A1006, [1]!Table9[#All], 24, FALSE))</f>
        <v>--</v>
      </c>
      <c r="I1006" s="14" t="str">
        <f>IF(NOT(ISBLANK(#REF!)),  "Pre-activity Survey Required", "")</f>
        <v>Pre-activity Survey Required</v>
      </c>
      <c r="J1006" s="13" t="str">
        <f>IF(D1006="No", "Not discussed on USFS. ", _xlfn.CONCAT(A1006, " (", VLOOKUP(A1006, [1]!Table9[#All], 11, FALSE), "; Habitat description: ", C1006, ") - Within 1-mi of a CNDDB/SCE/USFS occurrence record (", VLOOKUP(A1006, [1]!Table9[#All], 34, FALSE), "). " ))</f>
        <v xml:space="preserve">little willow flycatcher (SE; Habitat description: riparian shrubs, dense trees, thickets, and tall shrubs near wet meadows, ponds, or backwaters) - Within 1-mi of a CNDDB/SCE/USFS occurrence record (unsuitable habitat). </v>
      </c>
      <c r="K1006" s="10" t="str">
        <f>IF(D1006="No", "-- ", VLOOKUP(A1006, [1]!Table9[#All], 35, FALSE))</f>
        <v>Standard OMP BMPs.</v>
      </c>
      <c r="L1006" s="12" t="str">
        <f>IF(D1006="No", "--", VLOOKUP(A1006, [1]!Table9[#All], 28, FALSE))</f>
        <v>IIB</v>
      </c>
      <c r="M1006" s="11" t="str">
        <f>IF(D1006="No", "Not discussed on USFS. ", _xlfn.CONCAT(A1006, " (", VLOOKUP(A1006, [1]!Table9[#All], 11, FALSE), "; Habitat description: ", C1006, ") - Within 1-mi of a CNDDB/SCE/USFS occurrence record (", VLOOKUP(A1006, [1]!Table9[#All], 27, FALSE), "). " ))</f>
        <v xml:space="preserve">little willow flycatcher (SE; Habitat description: riparian shrubs, dense trees, thickets, and tall shrubs near wet meadows, ponds, or backwaters) - Within 1-mi of a CNDDB/SCE/USFS occurrence record (habitat present). </v>
      </c>
      <c r="N1006" s="10" t="str">
        <f>IF(D1006="No", "-- ", VLOOKUP(A1006, [1]!Table9[#All], 29, FALSE))</f>
        <v xml:space="preserve">RPM SWFL-1-3, 4(b-c); 
General Measures and Standard OMP BMPs. </v>
      </c>
      <c r="O1006" s="10" t="str">
        <f>IF(D1006="No", "--", VLOOKUP(A1006, [1]!Table9[#All], 30, FALSE))</f>
        <v xml:space="preserve">Schedule Limitation (SWFL): Schedule all work between September 1 and February 28; if the project cannot comply with these dates, contact SCE ED. 
Biological Monitor (SWFL):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1006" s="7" t="str">
        <f>IF(D1006="No", "Not discussed on USFS. ", IF(VLOOKUP(A1006, [1]!Table9[#All], 31, FALSE)="--", "--",  _xlfn.CONCAT(A1006, " (", VLOOKUP(A1006, [1]!Table9[#All], 11, FALSE), "; Habitat description: ", C1006, ") - Within 1-mi of a CNDDB/SCE/USFS occurrence record (", VLOOKUP(A1006, [1]!Table9[#All], 31, FALSE), "). " )))</f>
        <v>--</v>
      </c>
      <c r="Q1006" s="6" t="str">
        <f>IF(D1006="No", "Not discussed on USFS. ", IF(VLOOKUP(A1006, [1]!Table9[#All], 31, FALSE)="--", "--",  VLOOKUP(A1006, [1]!Table9[#All], 32, FALSE)))</f>
        <v>--</v>
      </c>
      <c r="R1006" s="6" t="str">
        <f>IF(D1006="No", "Not discussed on USFS. ", IF(VLOOKUP(A1006, [1]!Table9[#All], 31, FALSE)="--", "--", VLOOKUP(A1006, [1]!Table9[#All], 33, FALSE)))</f>
        <v>--</v>
      </c>
      <c r="S1006" s="9" t="s">
        <v>2</v>
      </c>
      <c r="T1006" s="8" t="s">
        <v>2</v>
      </c>
      <c r="U1006" s="8" t="s">
        <v>2</v>
      </c>
      <c r="V1006" s="7" t="s">
        <v>2</v>
      </c>
      <c r="W1006" s="6" t="s">
        <v>2</v>
      </c>
      <c r="X1006" s="6" t="s">
        <v>2</v>
      </c>
    </row>
    <row r="1007" spans="1:24" ht="144" x14ac:dyDescent="0.2">
      <c r="A1007" s="20" t="s">
        <v>1368</v>
      </c>
      <c r="B1007" s="20" t="str">
        <f>VLOOKUP(A1007, [1]!Table9[#All], 2, FALSE)</f>
        <v>Deinandra bacigalupii</v>
      </c>
      <c r="C1007" s="18" t="str">
        <f>VLOOKUP(A1007, [1]!Table9[#All], 13, FALSE)</f>
        <v>alkaline meadows, edges of alkali barrens or sinks, grasslands, mounds and gullies in grazed fields</v>
      </c>
      <c r="D1007" s="17" t="str">
        <f>IF(ISNUMBER(SEARCH("1",VLOOKUP(A1007, [1]!Table9[#All], 4, FALSE))), "Yes", "No")</f>
        <v>Yes</v>
      </c>
      <c r="E1007" s="16" t="str">
        <f>VLOOKUP(A1007, [1]!Table9[#All], 3, FALSE)</f>
        <v>Plant</v>
      </c>
      <c r="F1007" s="15" t="str">
        <f>VLOOKUP(A1007, [1]!Table9[#All], 26, FALSE)</f>
        <v>Formula</v>
      </c>
      <c r="G1007" s="15" t="str">
        <f>IF(D1007="No", "--",VLOOKUP(A1007, [1]!Table9[#All], 25, FALSE))</f>
        <v>Work area</v>
      </c>
      <c r="H1007" s="14" t="str">
        <f>IF(D1007="No", "Not discussed on USFS. ", VLOOKUP(A1007, [1]!Table9[#All], 24, FALSE))</f>
        <v>--</v>
      </c>
      <c r="I1007" s="14" t="str">
        <f>IF(NOT(ISBLANK(#REF!)),  "Pre-activity Survey Required", "")</f>
        <v>Pre-activity Survey Required</v>
      </c>
      <c r="J1007" s="13" t="str">
        <f>IF(D1007="No", "Not discussed on USFS. ", _xlfn.CONCAT(A1007, " (", VLOOKUP(A1007, [1]!Table9[#All], 11, FALSE), "; Habitat description: ", C1007, ") - Within 1-mi of a CNDDB/SCE/USFS occurrence record (", VLOOKUP(A1007, [1]!Table9[#All], 34, FALSE), "). " ))</f>
        <v xml:space="preserve">Livermore tarplant (SE; CRPR 1B.1, Blooming Period: Jun - Oct; Habitat description: alkaline meadows, edges of alkali barrens or sinks, grasslands, mounds and gullies in grazed fields) - Within 1-mi of a CNDDB/SCE/USFS occurrence record (unsuitable habitat). </v>
      </c>
      <c r="K1007" s="10" t="str">
        <f>IF(D1007="No", "-- ", VLOOKUP(A1007, [1]!Table9[#All], 35, FALSE))</f>
        <v>Standard OMP BMPs.</v>
      </c>
      <c r="L1007" s="12" t="str">
        <f>IF(D1007="No", "--", VLOOKUP(A1007, [1]!Table9[#All], 28, FALSE))</f>
        <v>IIB</v>
      </c>
      <c r="M1007" s="11" t="str">
        <f>IF(D1007="No", "Not discussed on USFS. ", _xlfn.CONCAT(A1007, " (", VLOOKUP(A1007, [1]!Table9[#All], 11, FALSE), "; Habitat description: ", C1007, ") - Within 1-mi of a CNDDB/SCE/USFS occurrence record (", VLOOKUP(A1007, [1]!Table9[#All], 27, FALSE), "). " ))</f>
        <v xml:space="preserve">Livermore tarplant (SE; CRPR 1B.1, Blooming Period: Jun - Oct; Habitat description: alkaline meadows, edges of alkali barrens or sinks, grasslands, mounds and gullies in grazed fields) - Within 1-mi of a CNDDB/SCE/USFS occurrence record (habitat present). </v>
      </c>
      <c r="N1007" s="10" t="str">
        <f>IF(D1007="No", "-- ", VLOOKUP(A1007, [1]!Table9[#All], 29, FALSE))</f>
        <v xml:space="preserve">BE BMP Plant-1(a); 
General Measures and Standard OMP BMPs. </v>
      </c>
      <c r="O1007" s="10" t="str">
        <f>IF(D1007="No", "--", VLOOKUP(A1007, [1]!Table9[#All], 30, FALSE))</f>
        <v xml:space="preserve">Pre-Activity Survey (Livermore tarplant): A biological survey is required. 
State Threatened Plant Avoidance (Livermore tarplant): If Livermore tarplantis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007" s="7" t="str">
        <f>IF(D1007="No", "Not discussed on USFS. ", IF(VLOOKUP(A1007, [1]!Table9[#All], 31, FALSE)="--", "--",  _xlfn.CONCAT(A1007, " (", VLOOKUP(A1007, [1]!Table9[#All], 11, FALSE), "; Habitat description: ", C1007, ") - Within 1-mi of a CNDDB/SCE/USFS occurrence record (", VLOOKUP(A1007, [1]!Table9[#All], 31, FALSE), "). " )))</f>
        <v>--</v>
      </c>
      <c r="Q1007" s="6" t="str">
        <f>IF(D1007="No", "Not discussed on USFS. ", IF(VLOOKUP(A1007, [1]!Table9[#All], 31, FALSE)="--", "--",  VLOOKUP(A1007, [1]!Table9[#All], 32, FALSE)))</f>
        <v>--</v>
      </c>
      <c r="R1007" s="6" t="str">
        <f>IF(D1007="No", "Not discussed on USFS. ", IF(VLOOKUP(A1007, [1]!Table9[#All], 31, FALSE)="--", "--", VLOOKUP(A1007, [1]!Table9[#All], 33, FALSE)))</f>
        <v>--</v>
      </c>
      <c r="S1007" s="9" t="s">
        <v>2</v>
      </c>
      <c r="T1007" s="8" t="s">
        <v>2</v>
      </c>
      <c r="U1007" s="8" t="s">
        <v>2</v>
      </c>
      <c r="V1007" s="7" t="s">
        <v>2</v>
      </c>
      <c r="W1007" s="6" t="s">
        <v>2</v>
      </c>
      <c r="X1007" s="6" t="s">
        <v>2</v>
      </c>
    </row>
    <row r="1008" spans="1:24" ht="48" x14ac:dyDescent="0.2">
      <c r="A1008" s="20" t="s">
        <v>1367</v>
      </c>
      <c r="B1008" s="20" t="str">
        <f>VLOOKUP(A1008, [1]!Table9[#All], 2, FALSE)</f>
        <v>Carex livida</v>
      </c>
      <c r="C1008" s="18" t="str">
        <f>VLOOKUP(A1008, [1]!Table9[#All], 13, FALSE)</f>
        <v>swamps, peatlands sphagnum swamps, peatlands</v>
      </c>
      <c r="D1008" s="17" t="str">
        <f>IF(ISNUMBER(SEARCH("1",VLOOKUP(A1008, [1]!Table9[#All], 4, FALSE))), "Yes", "No")</f>
        <v>No</v>
      </c>
      <c r="E1008" s="16" t="str">
        <f>VLOOKUP(A1008, [1]!Table9[#All], 3, FALSE)</f>
        <v>Plant</v>
      </c>
      <c r="F1008" s="15" t="str">
        <f>VLOOKUP(A1008, [1]!Table9[#All], 26, FALSE)</f>
        <v>Formula</v>
      </c>
      <c r="G1008" s="15" t="str">
        <f>IF(D1008="No", "--",VLOOKUP(A1008, [1]!Table9[#All], 25, FALSE))</f>
        <v>--</v>
      </c>
      <c r="H1008" s="14" t="str">
        <f>IF(D1008="No", "Not discussed on USFS. ", VLOOKUP(A1008, [1]!Table9[#All], 24, FALSE))</f>
        <v xml:space="preserve">Not discussed on USFS. </v>
      </c>
      <c r="I1008" s="14" t="str">
        <f>IF(NOT(ISBLANK(#REF!)),  "Pre-activity Survey Required", "")</f>
        <v>Pre-activity Survey Required</v>
      </c>
      <c r="J1008" s="13" t="str">
        <f>IF(D1008="No", "Not discussed on USFS. ", _xlfn.CONCAT(A1008, " (", VLOOKUP(A1008, [1]!Table9[#All], 11, FALSE), "; Habitat description: ", C1008, ") - Within 1-mi of a CNDDB/SCE/USFS occurrence record (", VLOOKUP(A1008, [1]!Table9[#All], 34, FALSE), "). " ))</f>
        <v xml:space="preserve">Not discussed on USFS. </v>
      </c>
      <c r="K1008" s="10" t="str">
        <f>IF(D1008="No", "-- ", VLOOKUP(A1008, [1]!Table9[#All], 35, FALSE))</f>
        <v xml:space="preserve">-- </v>
      </c>
      <c r="L1008" s="12" t="str">
        <f>IF(D1008="No", "--", VLOOKUP(A1008, [1]!Table9[#All], 28, FALSE))</f>
        <v>--</v>
      </c>
      <c r="M1008" s="11" t="str">
        <f>IF(D1008="No", "Not discussed on USFS. ", _xlfn.CONCAT(A1008, " (", VLOOKUP(A1008, [1]!Table9[#All], 11, FALSE), "; Habitat description: ", C1008, ") - Within 1-mi of a CNDDB/SCE/USFS occurrence record (", VLOOKUP(A1008, [1]!Table9[#All], 27, FALSE), "). " ))</f>
        <v xml:space="preserve">Not discussed on USFS. </v>
      </c>
      <c r="N1008" s="10" t="str">
        <f>IF(D1008="No", "-- ", VLOOKUP(A1008, [1]!Table9[#All], 29, FALSE))</f>
        <v xml:space="preserve">-- </v>
      </c>
      <c r="O1008" s="10" t="str">
        <f>IF(D1008="No", "--", VLOOKUP(A1008, [1]!Table9[#All], 30, FALSE))</f>
        <v>--</v>
      </c>
      <c r="P1008" s="7" t="str">
        <f>IF(D1008="No", "Not discussed on USFS. ", IF(VLOOKUP(A1008, [1]!Table9[#All], 31, FALSE)="--", "--",  _xlfn.CONCAT(A1008, " (", VLOOKUP(A1008, [1]!Table9[#All], 11, FALSE), "; Habitat description: ", C1008, ") - Within 1-mi of a CNDDB/SCE/USFS occurrence record (", VLOOKUP(A1008, [1]!Table9[#All], 31, FALSE), "). " )))</f>
        <v xml:space="preserve">Not discussed on USFS. </v>
      </c>
      <c r="Q1008" s="6" t="str">
        <f>IF(D1008="No", "Not discussed on USFS. ", IF(VLOOKUP(A1008, [1]!Table9[#All], 31, FALSE)="--", "--",  VLOOKUP(A1008, [1]!Table9[#All], 32, FALSE)))</f>
        <v xml:space="preserve">Not discussed on USFS. </v>
      </c>
      <c r="R1008" s="6" t="str">
        <f>IF(D1008="No", "Not discussed on USFS. ", IF(VLOOKUP(A1008, [1]!Table9[#All], 31, FALSE)="--", "--", VLOOKUP(A1008, [1]!Table9[#All], 33, FALSE)))</f>
        <v xml:space="preserve">Not discussed on USFS. </v>
      </c>
      <c r="S1008" s="9" t="s">
        <v>2</v>
      </c>
      <c r="T1008" s="8" t="s">
        <v>2</v>
      </c>
      <c r="U1008" s="8" t="s">
        <v>2</v>
      </c>
      <c r="V1008" s="7" t="s">
        <v>2</v>
      </c>
      <c r="W1008" s="6" t="s">
        <v>2</v>
      </c>
      <c r="X1008" s="6" t="s">
        <v>2</v>
      </c>
    </row>
    <row r="1009" spans="1:24" ht="48" x14ac:dyDescent="0.2">
      <c r="A1009" s="20" t="s">
        <v>1366</v>
      </c>
      <c r="B1009" s="20" t="str">
        <f>VLOOKUP(A1009, [1]!Table9[#All], 2, FALSE)</f>
        <v>Physalis lobata</v>
      </c>
      <c r="C1009" s="18" t="str">
        <f>VLOOKUP(A1009, [1]!Table9[#All], 13, FALSE)</f>
        <v>granitic soils, dry lake margins</v>
      </c>
      <c r="D1009" s="17" t="str">
        <f>IF(ISNUMBER(SEARCH("1",VLOOKUP(A1009, [1]!Table9[#All], 4, FALSE))), "Yes", "No")</f>
        <v>No</v>
      </c>
      <c r="E1009" s="16" t="str">
        <f>VLOOKUP(A1009, [1]!Table9[#All], 3, FALSE)</f>
        <v>Plant</v>
      </c>
      <c r="F1009" s="15" t="str">
        <f>VLOOKUP(A1009, [1]!Table9[#All], 26, FALSE)</f>
        <v>Formula</v>
      </c>
      <c r="G1009" s="15" t="str">
        <f>IF(D1009="No", "--",VLOOKUP(A1009, [1]!Table9[#All], 25, FALSE))</f>
        <v>--</v>
      </c>
      <c r="H1009" s="14" t="str">
        <f>IF(D1009="No", "Not discussed on USFS. ", VLOOKUP(A1009, [1]!Table9[#All], 24, FALSE))</f>
        <v xml:space="preserve">Not discussed on USFS. </v>
      </c>
      <c r="I1009" s="14" t="str">
        <f>IF(NOT(ISBLANK(#REF!)),  "Pre-activity Survey Required", "")</f>
        <v>Pre-activity Survey Required</v>
      </c>
      <c r="J1009" s="13" t="str">
        <f>IF(D1009="No", "Not discussed on USFS. ", _xlfn.CONCAT(A1009, " (", VLOOKUP(A1009, [1]!Table9[#All], 11, FALSE), "; Habitat description: ", C1009, ") - Within 1-mi of a CNDDB/SCE/USFS occurrence record (", VLOOKUP(A1009, [1]!Table9[#All], 34, FALSE), "). " ))</f>
        <v xml:space="preserve">Not discussed on USFS. </v>
      </c>
      <c r="K1009" s="10" t="str">
        <f>IF(D1009="No", "-- ", VLOOKUP(A1009, [1]!Table9[#All], 35, FALSE))</f>
        <v xml:space="preserve">-- </v>
      </c>
      <c r="L1009" s="12" t="str">
        <f>IF(D1009="No", "--", VLOOKUP(A1009, [1]!Table9[#All], 28, FALSE))</f>
        <v>--</v>
      </c>
      <c r="M1009" s="11" t="str">
        <f>IF(D1009="No", "Not discussed on USFS. ", _xlfn.CONCAT(A1009, " (", VLOOKUP(A1009, [1]!Table9[#All], 11, FALSE), "; Habitat description: ", C1009, ") - Within 1-mi of a CNDDB/SCE/USFS occurrence record (", VLOOKUP(A1009, [1]!Table9[#All], 27, FALSE), "). " ))</f>
        <v xml:space="preserve">Not discussed on USFS. </v>
      </c>
      <c r="N1009" s="10" t="str">
        <f>IF(D1009="No", "-- ", VLOOKUP(A1009, [1]!Table9[#All], 29, FALSE))</f>
        <v xml:space="preserve">-- </v>
      </c>
      <c r="O1009" s="10" t="str">
        <f>IF(D1009="No", "--", VLOOKUP(A1009, [1]!Table9[#All], 30, FALSE))</f>
        <v>--</v>
      </c>
      <c r="P1009" s="7" t="str">
        <f>IF(D1009="No", "Not discussed on USFS. ", IF(VLOOKUP(A1009, [1]!Table9[#All], 31, FALSE)="--", "--",  _xlfn.CONCAT(A1009, " (", VLOOKUP(A1009, [1]!Table9[#All], 11, FALSE), "; Habitat description: ", C1009, ") - Within 1-mi of a CNDDB/SCE/USFS occurrence record (", VLOOKUP(A1009, [1]!Table9[#All], 31, FALSE), "). " )))</f>
        <v xml:space="preserve">Not discussed on USFS. </v>
      </c>
      <c r="Q1009" s="6" t="str">
        <f>IF(D1009="No", "Not discussed on USFS. ", IF(VLOOKUP(A1009, [1]!Table9[#All], 31, FALSE)="--", "--",  VLOOKUP(A1009, [1]!Table9[#All], 32, FALSE)))</f>
        <v xml:space="preserve">Not discussed on USFS. </v>
      </c>
      <c r="R1009" s="6" t="str">
        <f>IF(D1009="No", "Not discussed on USFS. ", IF(VLOOKUP(A1009, [1]!Table9[#All], 31, FALSE)="--", "--", VLOOKUP(A1009, [1]!Table9[#All], 33, FALSE)))</f>
        <v xml:space="preserve">Not discussed on USFS. </v>
      </c>
      <c r="S1009" s="9" t="s">
        <v>2</v>
      </c>
      <c r="T1009" s="8" t="s">
        <v>2</v>
      </c>
      <c r="U1009" s="8" t="s">
        <v>2</v>
      </c>
      <c r="V1009" s="7" t="s">
        <v>2</v>
      </c>
      <c r="W1009" s="6" t="s">
        <v>2</v>
      </c>
      <c r="X1009" s="6" t="s">
        <v>2</v>
      </c>
    </row>
    <row r="1010" spans="1:24" ht="180" x14ac:dyDescent="0.2">
      <c r="A1010" s="20" t="s">
        <v>1365</v>
      </c>
      <c r="B1010" s="20" t="str">
        <f>VLOOKUP(A1010, [1]!Table9[#All], 2, FALSE)</f>
        <v>Eryngium constancei</v>
      </c>
      <c r="C1010" s="18" t="str">
        <f>VLOOKUP(A1010, [1]!Table9[#All], 13, FALSE)</f>
        <v>vernal pools</v>
      </c>
      <c r="D1010" s="17" t="str">
        <f>IF(ISNUMBER(SEARCH("1",VLOOKUP(A1010, [1]!Table9[#All], 4, FALSE))), "Yes", "No")</f>
        <v>Yes</v>
      </c>
      <c r="E1010" s="16" t="str">
        <f>VLOOKUP(A1010, [1]!Table9[#All], 3, FALSE)</f>
        <v>Plant</v>
      </c>
      <c r="F1010" s="15" t="str">
        <f>VLOOKUP(A1010, [1]!Table9[#All], 26, FALSE)</f>
        <v>Formula</v>
      </c>
      <c r="G1010" s="15" t="str">
        <f>IF(D1010="No", "--",VLOOKUP(A1010, [1]!Table9[#All], 25, FALSE))</f>
        <v>Work area</v>
      </c>
      <c r="H1010" s="14" t="str">
        <f>IF(D1010="No", "Not discussed on USFS. ", VLOOKUP(A1010, [1]!Table9[#All], 24, FALSE))</f>
        <v>--</v>
      </c>
      <c r="I1010" s="14" t="str">
        <f>IF(NOT(ISBLANK(#REF!)),  "Pre-activity Survey Required", "")</f>
        <v>Pre-activity Survey Required</v>
      </c>
      <c r="J1010" s="13" t="str">
        <f>IF(D1010="No", "Not discussed on USFS. ", _xlfn.CONCAT(A1010, " (", VLOOKUP(A1010, [1]!Table9[#All], 11, FALSE), "; Habitat description: ", C1010, ") - Within 1-mi of a CNDDB/SCE/USFS occurrence record (", VLOOKUP(A1010, [1]!Table9[#All], 34, FALSE), "). " ))</f>
        <v xml:space="preserve">Loch Lomond button celery (FE; SE; CRPR 1B.1, Blooming Period: Apr - Jun; Habitat description: vernal pools) - Within 1-mi of a CNDDB/SCE/USFS occurrence record (unsuitable habitat). </v>
      </c>
      <c r="K1010" s="10" t="str">
        <f>IF(D1010="No", "-- ", VLOOKUP(A1010, [1]!Table9[#All], 35, FALSE))</f>
        <v xml:space="preserve">RPM Plant 1; 
Standard OMP BMPs. </v>
      </c>
      <c r="L1010" s="12" t="str">
        <f>IF(D1010="No", "--", VLOOKUP(A1010, [1]!Table9[#All], 28, FALSE))</f>
        <v>IIB</v>
      </c>
      <c r="M1010" s="11" t="str">
        <f>IF(D1010="No", "Not discussed on USFS. ", _xlfn.CONCAT(A1010, " (", VLOOKUP(A1010, [1]!Table9[#All], 11, FALSE), "; Habitat description: ", C1010, ") - Within 1-mi of a CNDDB/SCE/USFS occurrence record (", VLOOKUP(A1010, [1]!Table9[#All], 27, FALSE), "). " ))</f>
        <v xml:space="preserve">Loch Lomond button celery (FE; SE; CRPR 1B.1, Blooming Period: Apr - Jun; Habitat description: vernal pools) - Within 1-mi of a CNDDB/SCE/USFS occurrence record (habitat present). </v>
      </c>
      <c r="N1010" s="10" t="str">
        <f>IF(D1010="No", "-- ", VLOOKUP(A1010, [1]!Table9[#All], 29, FALSE))</f>
        <v xml:space="preserve">RPM Plant-1-4; 
General Measures and Standard OMP BMPs. </v>
      </c>
      <c r="O1010" s="10" t="str">
        <f>IF(D1010="No", "--", VLOOKUP(A1010, [1]!Table9[#All], 30, FALSE))</f>
        <v xml:space="preserve">Rare Plant Survey and Avoidance (Loch Lomond button celery): A qualified botanist will conduct a rare plant survey for Loch Lomond button celery within blooming season, verified by a reference population. All federally-listed plants within 100 feet of the work area will be flagged for avoidance. Coordination with Environmental Services Department will be required if full avoidance cannot be achieved. 
Schedule Limitation (Loch Lomond button celery): Schedule all work in the year rare plant surveys are conducted. Work can occur only after rare plant surveys occur. If work gets delayed for a subsequent year, contact Environmental Services Department. 
General Measures and Standard OMP BMPs. </v>
      </c>
      <c r="P1010" s="7" t="str">
        <f>IF(D1010="No", "Not discussed on USFS. ", IF(VLOOKUP(A1010, [1]!Table9[#All], 31, FALSE)="--", "--",  _xlfn.CONCAT(A1010, " (", VLOOKUP(A1010, [1]!Table9[#All], 11, FALSE), "; Habitat description: ", C1010, ") - Within 1-mi of a CNDDB/SCE/USFS occurrence record (", VLOOKUP(A1010, [1]!Table9[#All], 31, FALSE), "). " )))</f>
        <v>--</v>
      </c>
      <c r="Q1010" s="6" t="str">
        <f>IF(D1010="No", "Not discussed on USFS. ", IF(VLOOKUP(A1010, [1]!Table9[#All], 31, FALSE)="--", "--",  VLOOKUP(A1010, [1]!Table9[#All], 32, FALSE)))</f>
        <v>--</v>
      </c>
      <c r="R1010" s="6" t="str">
        <f>IF(D1010="No", "Not discussed on USFS. ", IF(VLOOKUP(A1010, [1]!Table9[#All], 31, FALSE)="--", "--", VLOOKUP(A1010, [1]!Table9[#All], 33, FALSE)))</f>
        <v>--</v>
      </c>
      <c r="S1010" s="9" t="s">
        <v>2</v>
      </c>
      <c r="T1010" s="8" t="s">
        <v>2</v>
      </c>
      <c r="U1010" s="8" t="s">
        <v>2</v>
      </c>
      <c r="V1010" s="7" t="s">
        <v>2</v>
      </c>
      <c r="W1010" s="6" t="s">
        <v>2</v>
      </c>
      <c r="X1010" s="6" t="s">
        <v>2</v>
      </c>
    </row>
    <row r="1011" spans="1:24" ht="64" x14ac:dyDescent="0.2">
      <c r="A1011" s="20" t="s">
        <v>1364</v>
      </c>
      <c r="B1011" s="20" t="str">
        <f>VLOOKUP(A1011, [1]!Table9[#All], 2, FALSE)</f>
        <v>Lanius ludovicianus</v>
      </c>
      <c r="C1011" s="18" t="str">
        <f>VLOOKUP(A1011, [1]!Table9[#All], 13, FALSE)</f>
        <v>grasslands, semi-open scrub or low trees, large clearings in woodland/forest</v>
      </c>
      <c r="D1011" s="17" t="str">
        <f>IF(ISNUMBER(SEARCH("1",VLOOKUP(A1011, [1]!Table9[#All], 4, FALSE))), "Yes", "No")</f>
        <v>No</v>
      </c>
      <c r="E1011" s="16" t="str">
        <f>VLOOKUP(A1011, [1]!Table9[#All], 3, FALSE)</f>
        <v>Bird</v>
      </c>
      <c r="F1011" s="15" t="str">
        <f>VLOOKUP(A1011, [1]!Table9[#All], 26, FALSE)</f>
        <v>Formula</v>
      </c>
      <c r="G1011" s="15" t="str">
        <f>IF(D1011="No", "--",VLOOKUP(A1011, [1]!Table9[#All], 25, FALSE))</f>
        <v>--</v>
      </c>
      <c r="H1011" s="14" t="str">
        <f>IF(D1011="No", "Not discussed on USFS. ", VLOOKUP(A1011, [1]!Table9[#All], 24, FALSE))</f>
        <v xml:space="preserve">Not discussed on USFS. </v>
      </c>
      <c r="I1011" s="14" t="str">
        <f>IF(NOT(ISBLANK(#REF!)),  "Pre-activity Survey Required", "")</f>
        <v>Pre-activity Survey Required</v>
      </c>
      <c r="J1011" s="13" t="str">
        <f>IF(D1011="No", "Not discussed on USFS. ", _xlfn.CONCAT(A1011, " (", VLOOKUP(A1011, [1]!Table9[#All], 11, FALSE), "; Habitat description: ", C1011, ") - Within 1-mi of a CNDDB/SCE/USFS occurrence record (", VLOOKUP(A1011, [1]!Table9[#All], 34, FALSE), "). " ))</f>
        <v xml:space="preserve">Not discussed on USFS. </v>
      </c>
      <c r="K1011" s="10" t="str">
        <f>IF(D1011="No", "-- ", VLOOKUP(A1011, [1]!Table9[#All], 35, FALSE))</f>
        <v xml:space="preserve">-- </v>
      </c>
      <c r="L1011" s="12" t="str">
        <f>IF(D1011="No", "--", VLOOKUP(A1011, [1]!Table9[#All], 28, FALSE))</f>
        <v>--</v>
      </c>
      <c r="M1011" s="11" t="str">
        <f>IF(D1011="No", "Not discussed on USFS. ", _xlfn.CONCAT(A1011, " (", VLOOKUP(A1011, [1]!Table9[#All], 11, FALSE), "; Habitat description: ", C1011, ") - Within 1-mi of a CNDDB/SCE/USFS occurrence record (", VLOOKUP(A1011, [1]!Table9[#All], 27, FALSE), "). " ))</f>
        <v xml:space="preserve">Not discussed on USFS. </v>
      </c>
      <c r="N1011" s="10" t="str">
        <f>IF(D1011="No", "-- ", VLOOKUP(A1011, [1]!Table9[#All], 29, FALSE))</f>
        <v xml:space="preserve">-- </v>
      </c>
      <c r="O1011" s="10" t="str">
        <f>IF(D1011="No", "--", VLOOKUP(A1011, [1]!Table9[#All], 30, FALSE))</f>
        <v>--</v>
      </c>
      <c r="P1011" s="7" t="str">
        <f>IF(D1011="No", "Not discussed on USFS. ", IF(VLOOKUP(A1011, [1]!Table9[#All], 31, FALSE)="--", "--",  _xlfn.CONCAT(A1011, " (", VLOOKUP(A1011, [1]!Table9[#All], 11, FALSE), "; Habitat description: ", C1011, ") - Within 1-mi of a CNDDB/SCE/USFS occurrence record (", VLOOKUP(A1011, [1]!Table9[#All], 31, FALSE), "). " )))</f>
        <v xml:space="preserve">Not discussed on USFS. </v>
      </c>
      <c r="Q1011" s="6" t="str">
        <f>IF(D1011="No", "Not discussed on USFS. ", IF(VLOOKUP(A1011, [1]!Table9[#All], 31, FALSE)="--", "--",  VLOOKUP(A1011, [1]!Table9[#All], 32, FALSE)))</f>
        <v xml:space="preserve">Not discussed on USFS. </v>
      </c>
      <c r="R1011" s="6" t="str">
        <f>IF(D1011="No", "Not discussed on USFS. ", IF(VLOOKUP(A1011, [1]!Table9[#All], 31, FALSE)="--", "--", VLOOKUP(A1011, [1]!Table9[#All], 33, FALSE)))</f>
        <v xml:space="preserve">Not discussed on USFS. </v>
      </c>
      <c r="S1011" s="9" t="s">
        <v>2</v>
      </c>
      <c r="T1011" s="8" t="s">
        <v>2</v>
      </c>
      <c r="U1011" s="8" t="s">
        <v>2</v>
      </c>
      <c r="V1011" s="7" t="s">
        <v>2</v>
      </c>
      <c r="W1011" s="6" t="s">
        <v>2</v>
      </c>
      <c r="X1011" s="6" t="s">
        <v>2</v>
      </c>
    </row>
    <row r="1012" spans="1:24" ht="48" x14ac:dyDescent="0.2">
      <c r="A1012" s="20" t="s">
        <v>1363</v>
      </c>
      <c r="B1012" s="20" t="str">
        <f>VLOOKUP(A1012, [1]!Table9[#All], 2, FALSE)</f>
        <v>Hoita strobilina</v>
      </c>
      <c r="C1012" s="18" t="str">
        <f>VLOOKUP(A1012, [1]!Table9[#All], 13, FALSE)</f>
        <v>chaparral, oak woodland</v>
      </c>
      <c r="D1012" s="17" t="str">
        <f>IF(ISNUMBER(SEARCH("1",VLOOKUP(A1012, [1]!Table9[#All], 4, FALSE))), "Yes", "No")</f>
        <v>No</v>
      </c>
      <c r="E1012" s="16" t="str">
        <f>VLOOKUP(A1012, [1]!Table9[#All], 3, FALSE)</f>
        <v>Plant</v>
      </c>
      <c r="F1012" s="15" t="str">
        <f>VLOOKUP(A1012, [1]!Table9[#All], 26, FALSE)</f>
        <v>Formula</v>
      </c>
      <c r="G1012" s="15" t="str">
        <f>IF(D1012="No", "--",VLOOKUP(A1012, [1]!Table9[#All], 25, FALSE))</f>
        <v>--</v>
      </c>
      <c r="H1012" s="14" t="str">
        <f>IF(D1012="No", "Not discussed on USFS. ", VLOOKUP(A1012, [1]!Table9[#All], 24, FALSE))</f>
        <v xml:space="preserve">Not discussed on USFS. </v>
      </c>
      <c r="I1012" s="14" t="str">
        <f>IF(NOT(ISBLANK(#REF!)),  "Pre-activity Survey Required", "")</f>
        <v>Pre-activity Survey Required</v>
      </c>
      <c r="J1012" s="13" t="str">
        <f>IF(D1012="No", "Not discussed on USFS. ", _xlfn.CONCAT(A1012, " (", VLOOKUP(A1012, [1]!Table9[#All], 11, FALSE), "; Habitat description: ", C1012, ") - Within 1-mi of a CNDDB/SCE/USFS occurrence record (", VLOOKUP(A1012, [1]!Table9[#All], 34, FALSE), "). " ))</f>
        <v xml:space="preserve">Not discussed on USFS. </v>
      </c>
      <c r="K1012" s="10" t="str">
        <f>IF(D1012="No", "-- ", VLOOKUP(A1012, [1]!Table9[#All], 35, FALSE))</f>
        <v xml:space="preserve">-- </v>
      </c>
      <c r="L1012" s="12" t="str">
        <f>IF(D1012="No", "--", VLOOKUP(A1012, [1]!Table9[#All], 28, FALSE))</f>
        <v>--</v>
      </c>
      <c r="M1012" s="11" t="str">
        <f>IF(D1012="No", "Not discussed on USFS. ", _xlfn.CONCAT(A1012, " (", VLOOKUP(A1012, [1]!Table9[#All], 11, FALSE), "; Habitat description: ", C1012, ") - Within 1-mi of a CNDDB/SCE/USFS occurrence record (", VLOOKUP(A1012, [1]!Table9[#All], 27, FALSE), "). " ))</f>
        <v xml:space="preserve">Not discussed on USFS. </v>
      </c>
      <c r="N1012" s="10" t="str">
        <f>IF(D1012="No", "-- ", VLOOKUP(A1012, [1]!Table9[#All], 29, FALSE))</f>
        <v xml:space="preserve">-- </v>
      </c>
      <c r="O1012" s="10" t="str">
        <f>IF(D1012="No", "--", VLOOKUP(A1012, [1]!Table9[#All], 30, FALSE))</f>
        <v>--</v>
      </c>
      <c r="P1012" s="7" t="str">
        <f>IF(D1012="No", "Not discussed on USFS. ", IF(VLOOKUP(A1012, [1]!Table9[#All], 31, FALSE)="--", "--",  _xlfn.CONCAT(A1012, " (", VLOOKUP(A1012, [1]!Table9[#All], 11, FALSE), "; Habitat description: ", C1012, ") - Within 1-mi of a CNDDB/SCE/USFS occurrence record (", VLOOKUP(A1012, [1]!Table9[#All], 31, FALSE), "). " )))</f>
        <v xml:space="preserve">Not discussed on USFS. </v>
      </c>
      <c r="Q1012" s="6" t="str">
        <f>IF(D1012="No", "Not discussed on USFS. ", IF(VLOOKUP(A1012, [1]!Table9[#All], 31, FALSE)="--", "--",  VLOOKUP(A1012, [1]!Table9[#All], 32, FALSE)))</f>
        <v xml:space="preserve">Not discussed on USFS. </v>
      </c>
      <c r="R1012" s="6" t="str">
        <f>IF(D1012="No", "Not discussed on USFS. ", IF(VLOOKUP(A1012, [1]!Table9[#All], 31, FALSE)="--", "--", VLOOKUP(A1012, [1]!Table9[#All], 33, FALSE)))</f>
        <v xml:space="preserve">Not discussed on USFS. </v>
      </c>
      <c r="S1012" s="9" t="s">
        <v>2</v>
      </c>
      <c r="T1012" s="8" t="s">
        <v>2</v>
      </c>
      <c r="U1012" s="8" t="s">
        <v>2</v>
      </c>
      <c r="V1012" s="7" t="s">
        <v>2</v>
      </c>
      <c r="W1012" s="6" t="s">
        <v>2</v>
      </c>
      <c r="X1012" s="6" t="s">
        <v>2</v>
      </c>
    </row>
    <row r="1013" spans="1:24" ht="168" x14ac:dyDescent="0.2">
      <c r="A1013" s="20" t="s">
        <v>1362</v>
      </c>
      <c r="B1013" s="20" t="str">
        <f>VLOOKUP(A1013, [1]!Table9[#All], 2, FALSE)</f>
        <v>Eriodictyon capitatum</v>
      </c>
      <c r="C1013" s="18" t="str">
        <f>VLOOKUP(A1013, [1]!Table9[#All], 13, FALSE)</f>
        <v>ravines, mesas, chaparral, pine woodland bishop-pine woodland</v>
      </c>
      <c r="D1013" s="17" t="str">
        <f>IF(ISNUMBER(SEARCH("1",VLOOKUP(A1013, [1]!Table9[#All], 4, FALSE))), "Yes", "No")</f>
        <v>Yes</v>
      </c>
      <c r="E1013" s="16" t="str">
        <f>VLOOKUP(A1013, [1]!Table9[#All], 3, FALSE)</f>
        <v>Plant</v>
      </c>
      <c r="F1013" s="15" t="str">
        <f>VLOOKUP(A1013, [1]!Table9[#All], 26, FALSE)</f>
        <v>Formula</v>
      </c>
      <c r="G1013" s="15" t="str">
        <f>IF(D1013="No", "--",VLOOKUP(A1013, [1]!Table9[#All], 25, FALSE))</f>
        <v>Work area</v>
      </c>
      <c r="H1013" s="14" t="str">
        <f>IF(D1013="No", "Not discussed on USFS. ", VLOOKUP(A1013, [1]!Table9[#All], 24, FALSE))</f>
        <v>--</v>
      </c>
      <c r="I1013" s="14" t="str">
        <f>IF(NOT(ISBLANK(#REF!)),  "Pre-activity Survey Required", "")</f>
        <v>Pre-activity Survey Required</v>
      </c>
      <c r="J1013" s="13" t="str">
        <f>IF(D1013="No", "Not discussed on USFS. ", _xlfn.CONCAT(A1013, " (", VLOOKUP(A1013, [1]!Table9[#All], 11, FALSE), "; Habitat description: ", C1013, ") - Within 1-mi of a CNDDB/SCE/USFS occurrence record (", VLOOKUP(A1013, [1]!Table9[#All], 34, FALSE), "). " ))</f>
        <v xml:space="preserve">Lompoc yerba santa (FE; SR; CRPR 1B.2, Blooming Period: May - Aug; Habitat description: ravines, mesas, chaparral, pine woodland bishop-pine woodland) - Within 1-mi of a CNDDB/SCE/USFS occurrence record (unsuitable habitat). </v>
      </c>
      <c r="K1013" s="10" t="str">
        <f>IF(D1013="No", "-- ", VLOOKUP(A1013, [1]!Table9[#All], 35, FALSE))</f>
        <v xml:space="preserve">RPM Plant 1; 
Standard OMP BMPs. </v>
      </c>
      <c r="L1013" s="12" t="str">
        <f>IF(D1013="No", "--", VLOOKUP(A1013, [1]!Table9[#All], 28, FALSE))</f>
        <v>IIB</v>
      </c>
      <c r="M1013" s="11" t="str">
        <f>IF(D1013="No", "Not discussed on USFS. ", _xlfn.CONCAT(A1013, " (", VLOOKUP(A1013, [1]!Table9[#All], 11, FALSE), "; Habitat description: ", C1013, ") - Within 1-mi of a CNDDB/SCE/USFS occurrence record (", VLOOKUP(A1013, [1]!Table9[#All], 27, FALSE), "). " ))</f>
        <v xml:space="preserve">Lompoc yerba santa (FE; SR; CRPR 1B.2, Blooming Period: May - Aug; Habitat description: ravines, mesas, chaparral, pine woodland bishop-pine woodland) - Within 1-mi of a CNDDB/SCE/USFS occurrence record (habitat present). </v>
      </c>
      <c r="N1013" s="10" t="str">
        <f>IF(D1013="No", "-- ", VLOOKUP(A1013, [1]!Table9[#All], 29, FALSE))</f>
        <v xml:space="preserve">RPM Plant-1-4; 
General Measures and Standard OMP BMPs. </v>
      </c>
      <c r="O1013" s="10" t="str">
        <f>IF(D1013="No", "--", VLOOKUP(A1013, [1]!Table9[#All], 30, FALSE))</f>
        <v xml:space="preserve">Rare Plant Survey and Avoidance (Lompoc yerba santa): A qualified botanist will conduct a rare plant survey for Lompoc yerba santa within blooming season, verified by a reference population. All federally-listed plants within 100 feet of the work area will be flagged for avoidance. Coordination with Environmental Services Department will be required if full avoidance cannot be achieved. 
Schedule Limitation (Lompoc yerba santa): Schedule all work in the year rare plant surveys are conducted. Work can occur only after rare plant surveys occur. If work gets delayed for a subsequent year, contact Environmental Services Department. 
General Measures and Standard OMP BMPs. </v>
      </c>
      <c r="P1013" s="7" t="str">
        <f>IF(D1013="No", "Not discussed on USFS. ", IF(VLOOKUP(A1013, [1]!Table9[#All], 31, FALSE)="--", "--",  _xlfn.CONCAT(A1013, " (", VLOOKUP(A1013, [1]!Table9[#All], 11, FALSE), "; Habitat description: ", C1013, ") - Within 1-mi of a CNDDB/SCE/USFS occurrence record (", VLOOKUP(A1013, [1]!Table9[#All], 31, FALSE), "). " )))</f>
        <v>--</v>
      </c>
      <c r="Q1013" s="6" t="str">
        <f>IF(D1013="No", "Not discussed on USFS. ", IF(VLOOKUP(A1013, [1]!Table9[#All], 31, FALSE)="--", "--",  VLOOKUP(A1013, [1]!Table9[#All], 32, FALSE)))</f>
        <v>--</v>
      </c>
      <c r="R1013" s="6" t="str">
        <f>IF(D1013="No", "Not discussed on USFS. ", IF(VLOOKUP(A1013, [1]!Table9[#All], 31, FALSE)="--", "--", VLOOKUP(A1013, [1]!Table9[#All], 33, FALSE)))</f>
        <v>--</v>
      </c>
      <c r="S1013" s="9" t="s">
        <v>2</v>
      </c>
      <c r="T1013" s="8" t="s">
        <v>2</v>
      </c>
      <c r="U1013" s="8" t="s">
        <v>2</v>
      </c>
      <c r="V1013" s="7" t="s">
        <v>2</v>
      </c>
      <c r="W1013" s="6" t="s">
        <v>2</v>
      </c>
      <c r="X1013" s="6" t="s">
        <v>2</v>
      </c>
    </row>
    <row r="1014" spans="1:24" ht="112" x14ac:dyDescent="0.2">
      <c r="A1014" s="20" t="s">
        <v>1361</v>
      </c>
      <c r="B1014" s="20" t="str">
        <f>VLOOKUP(A1014, [1]!Table9[#All], 2, FALSE)</f>
        <v>Mertensia longiflora</v>
      </c>
      <c r="C1014" s="18" t="str">
        <f>VLOOKUP(A1014, [1]!Table9[#All], 13, FALSE)</f>
        <v>open, plains, sagebrush, foothills, pine forest generally spring moist, plains, foothills, sagebrush or sparse ponderosa pine forest</v>
      </c>
      <c r="D1014" s="17" t="str">
        <f>IF(ISNUMBER(SEARCH("1",VLOOKUP(A1014, [1]!Table9[#All], 4, FALSE))), "Yes", "No")</f>
        <v>No</v>
      </c>
      <c r="E1014" s="16" t="str">
        <f>VLOOKUP(A1014, [1]!Table9[#All], 3, FALSE)</f>
        <v>Plant</v>
      </c>
      <c r="F1014" s="15" t="str">
        <f>VLOOKUP(A1014, [1]!Table9[#All], 26, FALSE)</f>
        <v>Formula</v>
      </c>
      <c r="G1014" s="15" t="str">
        <f>IF(D1014="No", "--",VLOOKUP(A1014, [1]!Table9[#All], 25, FALSE))</f>
        <v>--</v>
      </c>
      <c r="H1014" s="14" t="str">
        <f>IF(D1014="No", "Not discussed on USFS. ", VLOOKUP(A1014, [1]!Table9[#All], 24, FALSE))</f>
        <v xml:space="preserve">Not discussed on USFS. </v>
      </c>
      <c r="I1014" s="14" t="str">
        <f>IF(NOT(ISBLANK(#REF!)),  "Pre-activity Survey Required", "")</f>
        <v>Pre-activity Survey Required</v>
      </c>
      <c r="J1014" s="13" t="str">
        <f>IF(D1014="No", "Not discussed on USFS. ", _xlfn.CONCAT(A1014, " (", VLOOKUP(A1014, [1]!Table9[#All], 11, FALSE), "; Habitat description: ", C1014, ") - Within 1-mi of a CNDDB/SCE/USFS occurrence record (", VLOOKUP(A1014, [1]!Table9[#All], 34, FALSE), "). " ))</f>
        <v xml:space="preserve">Not discussed on USFS. </v>
      </c>
      <c r="K1014" s="10" t="str">
        <f>IF(D1014="No", "-- ", VLOOKUP(A1014, [1]!Table9[#All], 35, FALSE))</f>
        <v xml:space="preserve">-- </v>
      </c>
      <c r="L1014" s="12" t="str">
        <f>IF(D1014="No", "--", VLOOKUP(A1014, [1]!Table9[#All], 28, FALSE))</f>
        <v>--</v>
      </c>
      <c r="M1014" s="11" t="str">
        <f>IF(D1014="No", "Not discussed on USFS. ", _xlfn.CONCAT(A1014, " (", VLOOKUP(A1014, [1]!Table9[#All], 11, FALSE), "; Habitat description: ", C1014, ") - Within 1-mi of a CNDDB/SCE/USFS occurrence record (", VLOOKUP(A1014, [1]!Table9[#All], 27, FALSE), "). " ))</f>
        <v xml:space="preserve">Not discussed on USFS. </v>
      </c>
      <c r="N1014" s="10" t="str">
        <f>IF(D1014="No", "-- ", VLOOKUP(A1014, [1]!Table9[#All], 29, FALSE))</f>
        <v xml:space="preserve">-- </v>
      </c>
      <c r="O1014" s="10" t="str">
        <f>IF(D1014="No", "--", VLOOKUP(A1014, [1]!Table9[#All], 30, FALSE))</f>
        <v>--</v>
      </c>
      <c r="P1014" s="7" t="str">
        <f>IF(D1014="No", "Not discussed on USFS. ", IF(VLOOKUP(A1014, [1]!Table9[#All], 31, FALSE)="--", "--",  _xlfn.CONCAT(A1014, " (", VLOOKUP(A1014, [1]!Table9[#All], 11, FALSE), "; Habitat description: ", C1014, ") - Within 1-mi of a CNDDB/SCE/USFS occurrence record (", VLOOKUP(A1014, [1]!Table9[#All], 31, FALSE), "). " )))</f>
        <v xml:space="preserve">Not discussed on USFS. </v>
      </c>
      <c r="Q1014" s="6" t="str">
        <f>IF(D1014="No", "Not discussed on USFS. ", IF(VLOOKUP(A1014, [1]!Table9[#All], 31, FALSE)="--", "--",  VLOOKUP(A1014, [1]!Table9[#All], 32, FALSE)))</f>
        <v xml:space="preserve">Not discussed on USFS. </v>
      </c>
      <c r="R1014" s="6" t="str">
        <f>IF(D1014="No", "Not discussed on USFS. ", IF(VLOOKUP(A1014, [1]!Table9[#All], 31, FALSE)="--", "--", VLOOKUP(A1014, [1]!Table9[#All], 33, FALSE)))</f>
        <v xml:space="preserve">Not discussed on USFS. </v>
      </c>
      <c r="S1014" s="9" t="s">
        <v>2</v>
      </c>
      <c r="T1014" s="8" t="s">
        <v>2</v>
      </c>
      <c r="U1014" s="8" t="s">
        <v>2</v>
      </c>
      <c r="V1014" s="7" t="s">
        <v>2</v>
      </c>
      <c r="W1014" s="6" t="s">
        <v>2</v>
      </c>
      <c r="X1014" s="6" t="s">
        <v>2</v>
      </c>
    </row>
    <row r="1015" spans="1:24" ht="156" x14ac:dyDescent="0.2">
      <c r="A1015" s="20" t="s">
        <v>1360</v>
      </c>
      <c r="B1015" s="20" t="str">
        <f>VLOOKUP(A1015, [1]!Table9[#All], 2, FALSE)</f>
        <v>Calochortus longebarbatus var longebarbatus</v>
      </c>
      <c r="C1015" s="18" t="str">
        <f>VLOOKUP(A1015, [1]!Table9[#All], 13, FALSE)</f>
        <v>meadows vernal meadows, heavy clay soil</v>
      </c>
      <c r="D1015" s="17" t="str">
        <f>IF(ISNUMBER(SEARCH("1",VLOOKUP(A1015, [1]!Table9[#All], 4, FALSE))), "Yes", "No")</f>
        <v>Yes</v>
      </c>
      <c r="E1015" s="16" t="str">
        <f>VLOOKUP(A1015, [1]!Table9[#All], 3, FALSE)</f>
        <v>Plant</v>
      </c>
      <c r="F1015" s="15" t="str">
        <f>VLOOKUP(A1015, [1]!Table9[#All], 26, FALSE)</f>
        <v>Formula</v>
      </c>
      <c r="G1015" s="15" t="str">
        <f>IF(D1015="No", "--",VLOOKUP(A1015, [1]!Table9[#All], 25, FALSE))</f>
        <v>Work area</v>
      </c>
      <c r="H1015" s="14" t="str">
        <f>IF(D1015="No", "Not discussed on USFS. ", VLOOKUP(A1015, [1]!Table9[#All], 24, FALSE))</f>
        <v>--</v>
      </c>
      <c r="I1015" s="14" t="str">
        <f>IF(NOT(ISBLANK(#REF!)),  "Pre-activity Survey Required", "")</f>
        <v>Pre-activity Survey Required</v>
      </c>
      <c r="J1015" s="13" t="str">
        <f>IF(D1015="No", "Not discussed on USFS. ", _xlfn.CONCAT(A1015, " (", VLOOKUP(A1015, [1]!Table9[#All], 11, FALSE), "; Habitat description: ", C1015, ") - Within 1-mi of a CNDDB/SCE/USFS occurrence record (", VLOOKUP(A1015, [1]!Table9[#All], 34, FALSE), "). " ))</f>
        <v xml:space="preserve">long haired star tulip (FSS; CRPR 1B.2, Blooming Period: Jun - Aug; Habitat description: meadows vernal meadows, heavy clay soil) - Within 1-mi of a CNDDB/SCE/USFS occurrence record (unsuitable habitat). </v>
      </c>
      <c r="K1015" s="10" t="str">
        <f>IF(D1015="No", "-- ", VLOOKUP(A1015, [1]!Table9[#All], 35, FALSE))</f>
        <v>Standard OMP BMPs.</v>
      </c>
      <c r="L1015" s="12" t="str">
        <f>IF(D1015="No", "--", VLOOKUP(A1015, [1]!Table9[#All], 28, FALSE))</f>
        <v>IIB</v>
      </c>
      <c r="M1015" s="11" t="str">
        <f>IF(D1015="No", "Not discussed on USFS. ", _xlfn.CONCAT(A1015, " (", VLOOKUP(A1015, [1]!Table9[#All], 11, FALSE), "; Habitat description: ", C1015, ") - Within 1-mi of a CNDDB/SCE/USFS occurrence record (", VLOOKUP(A1015, [1]!Table9[#All], 27, FALSE), "). " ))</f>
        <v xml:space="preserve">long haired star tulip (FSS; CRPR 1B.2, Blooming Period: Jun - Aug; Habitat description: meadows vernal meadows, heavy clay soil) - Within 1-mi of a CNDDB/SCE/USFS occurrence record (habitat present). </v>
      </c>
      <c r="N1015" s="10" t="str">
        <f>IF(D1015="No", "-- ", VLOOKUP(A1015, [1]!Table9[#All], 29, FALSE))</f>
        <v xml:space="preserve">BE BMP Plant-1(a)(c-d); 
General Measures and Standard OMP BMPs. </v>
      </c>
      <c r="O1015" s="10" t="str">
        <f>IF(D1015="No", "--", VLOOKUP(A1015, [1]!Table9[#All], 30, FALSE))</f>
        <v xml:space="preserve">Pre-Activity Survey (long haired star tulip): A biological survey is required. 
FSS Plant Avoidance (long haired star tulip): If long haired star tulip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15" s="7" t="str">
        <f>IF(D1015="No", "Not discussed on USFS. ", IF(VLOOKUP(A1015, [1]!Table9[#All], 31, FALSE)="--", "--",  _xlfn.CONCAT(A1015, " (", VLOOKUP(A1015, [1]!Table9[#All], 11, FALSE), "; Habitat description: ", C1015, ") - Within 1-mi of a CNDDB/SCE/USFS occurrence record (", VLOOKUP(A1015, [1]!Table9[#All], 31, FALSE), "). " )))</f>
        <v>--</v>
      </c>
      <c r="Q1015" s="6" t="str">
        <f>IF(D1015="No", "Not discussed on USFS. ", IF(VLOOKUP(A1015, [1]!Table9[#All], 31, FALSE)="--", "--",  VLOOKUP(A1015, [1]!Table9[#All], 32, FALSE)))</f>
        <v>--</v>
      </c>
      <c r="R1015" s="6" t="str">
        <f>IF(D1015="No", "Not discussed on USFS. ", IF(VLOOKUP(A1015, [1]!Table9[#All], 31, FALSE)="--", "--", VLOOKUP(A1015, [1]!Table9[#All], 33, FALSE)))</f>
        <v>--</v>
      </c>
      <c r="S1015" s="9" t="s">
        <v>2</v>
      </c>
      <c r="T1015" s="8" t="s">
        <v>2</v>
      </c>
      <c r="U1015" s="8" t="s">
        <v>2</v>
      </c>
      <c r="V1015" s="7" t="s">
        <v>2</v>
      </c>
      <c r="W1015" s="6" t="s">
        <v>2</v>
      </c>
      <c r="X1015" s="6" t="s">
        <v>2</v>
      </c>
    </row>
    <row r="1016" spans="1:24" ht="48" x14ac:dyDescent="0.2">
      <c r="A1016" s="20" t="s">
        <v>1359</v>
      </c>
      <c r="B1016" s="20" t="str">
        <f>VLOOKUP(A1016, [1]!Table9[#All], 2, FALSE)</f>
        <v>Stellaria longifolia</v>
      </c>
      <c r="C1016" s="18" t="str">
        <f>VLOOKUP(A1016, [1]!Table9[#All], 13, FALSE)</f>
        <v>moist areas</v>
      </c>
      <c r="D1016" s="17" t="str">
        <f>IF(ISNUMBER(SEARCH("1",VLOOKUP(A1016, [1]!Table9[#All], 4, FALSE))), "Yes", "No")</f>
        <v>No</v>
      </c>
      <c r="E1016" s="16" t="str">
        <f>VLOOKUP(A1016, [1]!Table9[#All], 3, FALSE)</f>
        <v>Plant</v>
      </c>
      <c r="F1016" s="15" t="str">
        <f>VLOOKUP(A1016, [1]!Table9[#All], 26, FALSE)</f>
        <v>Formula</v>
      </c>
      <c r="G1016" s="15" t="str">
        <f>IF(D1016="No", "--",VLOOKUP(A1016, [1]!Table9[#All], 25, FALSE))</f>
        <v>--</v>
      </c>
      <c r="H1016" s="14" t="str">
        <f>IF(D1016="No", "Not discussed on USFS. ", VLOOKUP(A1016, [1]!Table9[#All], 24, FALSE))</f>
        <v xml:space="preserve">Not discussed on USFS. </v>
      </c>
      <c r="I1016" s="14" t="str">
        <f>IF(NOT(ISBLANK(#REF!)),  "Pre-activity Survey Required", "")</f>
        <v>Pre-activity Survey Required</v>
      </c>
      <c r="J1016" s="13" t="str">
        <f>IF(D1016="No", "Not discussed on USFS. ", _xlfn.CONCAT(A1016, " (", VLOOKUP(A1016, [1]!Table9[#All], 11, FALSE), "; Habitat description: ", C1016, ") - Within 1-mi of a CNDDB/SCE/USFS occurrence record (", VLOOKUP(A1016, [1]!Table9[#All], 34, FALSE), "). " ))</f>
        <v xml:space="preserve">Not discussed on USFS. </v>
      </c>
      <c r="K1016" s="10" t="str">
        <f>IF(D1016="No", "-- ", VLOOKUP(A1016, [1]!Table9[#All], 35, FALSE))</f>
        <v xml:space="preserve">-- </v>
      </c>
      <c r="L1016" s="12" t="str">
        <f>IF(D1016="No", "--", VLOOKUP(A1016, [1]!Table9[#All], 28, FALSE))</f>
        <v>--</v>
      </c>
      <c r="M1016" s="11" t="str">
        <f>IF(D1016="No", "Not discussed on USFS. ", _xlfn.CONCAT(A1016, " (", VLOOKUP(A1016, [1]!Table9[#All], 11, FALSE), "; Habitat description: ", C1016, ") - Within 1-mi of a CNDDB/SCE/USFS occurrence record (", VLOOKUP(A1016, [1]!Table9[#All], 27, FALSE), "). " ))</f>
        <v xml:space="preserve">Not discussed on USFS. </v>
      </c>
      <c r="N1016" s="10" t="str">
        <f>IF(D1016="No", "-- ", VLOOKUP(A1016, [1]!Table9[#All], 29, FALSE))</f>
        <v xml:space="preserve">-- </v>
      </c>
      <c r="O1016" s="10" t="str">
        <f>IF(D1016="No", "--", VLOOKUP(A1016, [1]!Table9[#All], 30, FALSE))</f>
        <v>--</v>
      </c>
      <c r="P1016" s="7" t="str">
        <f>IF(D1016="No", "Not discussed on USFS. ", IF(VLOOKUP(A1016, [1]!Table9[#All], 31, FALSE)="--", "--",  _xlfn.CONCAT(A1016, " (", VLOOKUP(A1016, [1]!Table9[#All], 11, FALSE), "; Habitat description: ", C1016, ") - Within 1-mi of a CNDDB/SCE/USFS occurrence record (", VLOOKUP(A1016, [1]!Table9[#All], 31, FALSE), "). " )))</f>
        <v xml:space="preserve">Not discussed on USFS. </v>
      </c>
      <c r="Q1016" s="6" t="str">
        <f>IF(D1016="No", "Not discussed on USFS. ", IF(VLOOKUP(A1016, [1]!Table9[#All], 31, FALSE)="--", "--",  VLOOKUP(A1016, [1]!Table9[#All], 32, FALSE)))</f>
        <v xml:space="preserve">Not discussed on USFS. </v>
      </c>
      <c r="R1016" s="6" t="str">
        <f>IF(D1016="No", "Not discussed on USFS. ", IF(VLOOKUP(A1016, [1]!Table9[#All], 31, FALSE)="--", "--", VLOOKUP(A1016, [1]!Table9[#All], 33, FALSE)))</f>
        <v xml:space="preserve">Not discussed on USFS. </v>
      </c>
      <c r="S1016" s="9" t="s">
        <v>2</v>
      </c>
      <c r="T1016" s="8" t="s">
        <v>2</v>
      </c>
      <c r="U1016" s="8" t="s">
        <v>2</v>
      </c>
      <c r="V1016" s="7" t="s">
        <v>2</v>
      </c>
      <c r="W1016" s="6" t="s">
        <v>2</v>
      </c>
      <c r="X1016" s="6" t="s">
        <v>2</v>
      </c>
    </row>
    <row r="1017" spans="1:24" ht="156" x14ac:dyDescent="0.2">
      <c r="A1017" s="20" t="s">
        <v>1358</v>
      </c>
      <c r="B1017" s="20" t="str">
        <f>VLOOKUP(A1017, [1]!Table9[#All], 2, FALSE)</f>
        <v>Lewisia longipetala</v>
      </c>
      <c r="C1017" s="18" t="str">
        <f>VLOOKUP(A1017, [1]!Table9[#All], 13, FALSE)</f>
        <v>boulder, rock fields, crevices, forest scree fed by snow melt, subalpine forest</v>
      </c>
      <c r="D1017" s="17" t="str">
        <f>IF(ISNUMBER(SEARCH("1",VLOOKUP(A1017, [1]!Table9[#All], 4, FALSE))), "Yes", "No")</f>
        <v>Yes</v>
      </c>
      <c r="E1017" s="16" t="str">
        <f>VLOOKUP(A1017, [1]!Table9[#All], 3, FALSE)</f>
        <v>Plant</v>
      </c>
      <c r="F1017" s="15" t="str">
        <f>VLOOKUP(A1017, [1]!Table9[#All], 26, FALSE)</f>
        <v>Formula</v>
      </c>
      <c r="G1017" s="15" t="str">
        <f>IF(D1017="No", "--",VLOOKUP(A1017, [1]!Table9[#All], 25, FALSE))</f>
        <v>Work area</v>
      </c>
      <c r="H1017" s="14" t="str">
        <f>IF(D1017="No", "Not discussed on USFS. ", VLOOKUP(A1017, [1]!Table9[#All], 24, FALSE))</f>
        <v>--</v>
      </c>
      <c r="I1017" s="14" t="str">
        <f>IF(NOT(ISBLANK(#REF!)),  "Pre-activity Survey Required", "")</f>
        <v>Pre-activity Survey Required</v>
      </c>
      <c r="J1017" s="13" t="str">
        <f>IF(D1017="No", "Not discussed on USFS. ", _xlfn.CONCAT(A1017, " (", VLOOKUP(A1017, [1]!Table9[#All], 11, FALSE), "; Habitat description: ", C1017, ") - Within 1-mi of a CNDDB/SCE/USFS occurrence record (", VLOOKUP(A1017, [1]!Table9[#All], 34, FALSE), "). " ))</f>
        <v xml:space="preserve">long petaled lewisia (FSS; CRPR 1B.3, Blooming Period: Jul - Aug; Habitat description: boulder, rock fields, crevices, forest scree fed by snow melt, subalpine forest) - Within 1-mi of a CNDDB/SCE/USFS occurrence record (unsuitable habitat). </v>
      </c>
      <c r="K1017" s="10" t="str">
        <f>IF(D1017="No", "-- ", VLOOKUP(A1017, [1]!Table9[#All], 35, FALSE))</f>
        <v>Standard OMP BMPs.</v>
      </c>
      <c r="L1017" s="12" t="str">
        <f>IF(D1017="No", "--", VLOOKUP(A1017, [1]!Table9[#All], 28, FALSE))</f>
        <v>IIB</v>
      </c>
      <c r="M1017" s="11" t="str">
        <f>IF(D1017="No", "Not discussed on USFS. ", _xlfn.CONCAT(A1017, " (", VLOOKUP(A1017, [1]!Table9[#All], 11, FALSE), "; Habitat description: ", C1017, ") - Within 1-mi of a CNDDB/SCE/USFS occurrence record (", VLOOKUP(A1017, [1]!Table9[#All], 27, FALSE), "). " ))</f>
        <v xml:space="preserve">long petaled lewisia (FSS; CRPR 1B.3, Blooming Period: Jul - Aug; Habitat description: boulder, rock fields, crevices, forest scree fed by snow melt, subalpine forest) - Within 1-mi of a CNDDB/SCE/USFS occurrence record (habitat present). </v>
      </c>
      <c r="N1017" s="10" t="str">
        <f>IF(D1017="No", "-- ", VLOOKUP(A1017, [1]!Table9[#All], 29, FALSE))</f>
        <v xml:space="preserve">BE BMP Plant-1(a)(c-d); 
General Measures and Standard OMP BMPs. </v>
      </c>
      <c r="O1017" s="10" t="str">
        <f>IF(D1017="No", "--", VLOOKUP(A1017, [1]!Table9[#All], 30, FALSE))</f>
        <v xml:space="preserve">Pre-Activity Survey (long petaled lewisia): A biological survey is required. 
FSS Plant Avoidance (long petaled lewisia): If long petaled lewisia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17" s="7" t="str">
        <f>IF(D1017="No", "Not discussed on USFS. ", IF(VLOOKUP(A1017, [1]!Table9[#All], 31, FALSE)="--", "--",  _xlfn.CONCAT(A1017, " (", VLOOKUP(A1017, [1]!Table9[#All], 11, FALSE), "; Habitat description: ", C1017, ") - Within 1-mi of a CNDDB/SCE/USFS occurrence record (", VLOOKUP(A1017, [1]!Table9[#All], 31, FALSE), "). " )))</f>
        <v>--</v>
      </c>
      <c r="Q1017" s="6" t="str">
        <f>IF(D1017="No", "Not discussed on USFS. ", IF(VLOOKUP(A1017, [1]!Table9[#All], 31, FALSE)="--", "--",  VLOOKUP(A1017, [1]!Table9[#All], 32, FALSE)))</f>
        <v>--</v>
      </c>
      <c r="R1017" s="6" t="str">
        <f>IF(D1017="No", "Not discussed on USFS. ", IF(VLOOKUP(A1017, [1]!Table9[#All], 31, FALSE)="--", "--", VLOOKUP(A1017, [1]!Table9[#All], 33, FALSE)))</f>
        <v>--</v>
      </c>
      <c r="S1017" s="9" t="s">
        <v>2</v>
      </c>
      <c r="T1017" s="8" t="s">
        <v>2</v>
      </c>
      <c r="U1017" s="8" t="s">
        <v>2</v>
      </c>
      <c r="V1017" s="7" t="s">
        <v>2</v>
      </c>
      <c r="W1017" s="6" t="s">
        <v>2</v>
      </c>
      <c r="X1017" s="6" t="s">
        <v>2</v>
      </c>
    </row>
    <row r="1018" spans="1:24" ht="48" x14ac:dyDescent="0.2">
      <c r="A1018" s="20" t="s">
        <v>1357</v>
      </c>
      <c r="B1018" s="20" t="str">
        <f>VLOOKUP(A1018, [1]!Table9[#All], 2, FALSE)</f>
        <v>Meesia longiseta</v>
      </c>
      <c r="C1018" s="18" t="str">
        <f>VLOOKUP(A1018, [1]!Table9[#All], 13, FALSE)</f>
        <v>bogs, fens, meadows, seeps, conifer forest</v>
      </c>
      <c r="D1018" s="17" t="str">
        <f>IF(ISNUMBER(SEARCH("1",VLOOKUP(A1018, [1]!Table9[#All], 4, FALSE))), "Yes", "No")</f>
        <v>No</v>
      </c>
      <c r="E1018" s="16" t="str">
        <f>VLOOKUP(A1018, [1]!Table9[#All], 3, FALSE)</f>
        <v>Plant</v>
      </c>
      <c r="F1018" s="15" t="str">
        <f>VLOOKUP(A1018, [1]!Table9[#All], 26, FALSE)</f>
        <v>Formula</v>
      </c>
      <c r="G1018" s="15" t="str">
        <f>IF(D1018="No", "--",VLOOKUP(A1018, [1]!Table9[#All], 25, FALSE))</f>
        <v>--</v>
      </c>
      <c r="H1018" s="14" t="str">
        <f>IF(D1018="No", "Not discussed on USFS. ", VLOOKUP(A1018, [1]!Table9[#All], 24, FALSE))</f>
        <v xml:space="preserve">Not discussed on USFS. </v>
      </c>
      <c r="I1018" s="14" t="str">
        <f>IF(NOT(ISBLANK(#REF!)),  "Pre-activity Survey Required", "")</f>
        <v>Pre-activity Survey Required</v>
      </c>
      <c r="J1018" s="13" t="str">
        <f>IF(D1018="No", "Not discussed on USFS. ", _xlfn.CONCAT(A1018, " (", VLOOKUP(A1018, [1]!Table9[#All], 11, FALSE), "; Habitat description: ", C1018, ") - Within 1-mi of a CNDDB/SCE/USFS occurrence record (", VLOOKUP(A1018, [1]!Table9[#All], 34, FALSE), "). " ))</f>
        <v xml:space="preserve">Not discussed on USFS. </v>
      </c>
      <c r="K1018" s="10" t="str">
        <f>IF(D1018="No", "-- ", VLOOKUP(A1018, [1]!Table9[#All], 35, FALSE))</f>
        <v xml:space="preserve">-- </v>
      </c>
      <c r="L1018" s="12" t="str">
        <f>IF(D1018="No", "--", VLOOKUP(A1018, [1]!Table9[#All], 28, FALSE))</f>
        <v>--</v>
      </c>
      <c r="M1018" s="11" t="str">
        <f>IF(D1018="No", "Not discussed on USFS. ", _xlfn.CONCAT(A1018, " (", VLOOKUP(A1018, [1]!Table9[#All], 11, FALSE), "; Habitat description: ", C1018, ") - Within 1-mi of a CNDDB/SCE/USFS occurrence record (", VLOOKUP(A1018, [1]!Table9[#All], 27, FALSE), "). " ))</f>
        <v xml:space="preserve">Not discussed on USFS. </v>
      </c>
      <c r="N1018" s="10" t="str">
        <f>IF(D1018="No", "-- ", VLOOKUP(A1018, [1]!Table9[#All], 29, FALSE))</f>
        <v xml:space="preserve">-- </v>
      </c>
      <c r="O1018" s="10" t="str">
        <f>IF(D1018="No", "--", VLOOKUP(A1018, [1]!Table9[#All], 30, FALSE))</f>
        <v>--</v>
      </c>
      <c r="P1018" s="7" t="str">
        <f>IF(D1018="No", "Not discussed on USFS. ", IF(VLOOKUP(A1018, [1]!Table9[#All], 31, FALSE)="--", "--",  _xlfn.CONCAT(A1018, " (", VLOOKUP(A1018, [1]!Table9[#All], 11, FALSE), "; Habitat description: ", C1018, ") - Within 1-mi of a CNDDB/SCE/USFS occurrence record (", VLOOKUP(A1018, [1]!Table9[#All], 31, FALSE), "). " )))</f>
        <v xml:space="preserve">Not discussed on USFS. </v>
      </c>
      <c r="Q1018" s="6" t="str">
        <f>IF(D1018="No", "Not discussed on USFS. ", IF(VLOOKUP(A1018, [1]!Table9[#All], 31, FALSE)="--", "--",  VLOOKUP(A1018, [1]!Table9[#All], 32, FALSE)))</f>
        <v xml:space="preserve">Not discussed on USFS. </v>
      </c>
      <c r="R1018" s="6" t="str">
        <f>IF(D1018="No", "Not discussed on USFS. ", IF(VLOOKUP(A1018, [1]!Table9[#All], 31, FALSE)="--", "--", VLOOKUP(A1018, [1]!Table9[#All], 33, FALSE)))</f>
        <v xml:space="preserve">Not discussed on USFS. </v>
      </c>
      <c r="S1018" s="9" t="s">
        <v>2</v>
      </c>
      <c r="T1018" s="8" t="s">
        <v>2</v>
      </c>
      <c r="U1018" s="8" t="s">
        <v>2</v>
      </c>
      <c r="V1018" s="7" t="s">
        <v>2</v>
      </c>
      <c r="W1018" s="6" t="s">
        <v>2</v>
      </c>
      <c r="X1018" s="6" t="s">
        <v>2</v>
      </c>
    </row>
    <row r="1019" spans="1:24" ht="96" x14ac:dyDescent="0.2">
      <c r="A1019" s="20" t="s">
        <v>1356</v>
      </c>
      <c r="B1019" s="20" t="str">
        <f>VLOOKUP(A1019, [1]!Table9[#All], 2, FALSE)</f>
        <v>Chorizanthe polygonoides var. longispina</v>
      </c>
      <c r="C1019" s="18" t="str">
        <f>VLOOKUP(A1019, [1]!Table9[#All], 13, FALSE)</f>
        <v>sandy and clay soils in chaparral, coastal chaparral scrub, dunes, vernal pools, and valley and foothill grassland</v>
      </c>
      <c r="D1019" s="17" t="str">
        <f>IF(ISNUMBER(SEARCH("1",VLOOKUP(A1019, [1]!Table9[#All], 4, FALSE))), "Yes", "No")</f>
        <v>No</v>
      </c>
      <c r="E1019" s="16" t="str">
        <f>VLOOKUP(A1019, [1]!Table9[#All], 3, FALSE)</f>
        <v>Plant</v>
      </c>
      <c r="F1019" s="15" t="str">
        <f>VLOOKUP(A1019, [1]!Table9[#All], 26, FALSE)</f>
        <v>Formula</v>
      </c>
      <c r="G1019" s="15" t="str">
        <f>IF(D1019="No", "--",VLOOKUP(A1019, [1]!Table9[#All], 25, FALSE))</f>
        <v>--</v>
      </c>
      <c r="H1019" s="14" t="str">
        <f>IF(D1019="No", "Not discussed on USFS. ", VLOOKUP(A1019, [1]!Table9[#All], 24, FALSE))</f>
        <v xml:space="preserve">Not discussed on USFS. </v>
      </c>
      <c r="I1019" s="14" t="str">
        <f>IF(NOT(ISBLANK(#REF!)),  "Pre-activity Survey Required", "")</f>
        <v>Pre-activity Survey Required</v>
      </c>
      <c r="J1019" s="13" t="str">
        <f>IF(D1019="No", "Not discussed on USFS. ", _xlfn.CONCAT(A1019, " (", VLOOKUP(A1019, [1]!Table9[#All], 11, FALSE), "; Habitat description: ", C1019, ") - Within 1-mi of a CNDDB/SCE/USFS occurrence record (", VLOOKUP(A1019, [1]!Table9[#All], 34, FALSE), "). " ))</f>
        <v xml:space="preserve">Not discussed on USFS. </v>
      </c>
      <c r="K1019" s="10" t="str">
        <f>IF(D1019="No", "-- ", VLOOKUP(A1019, [1]!Table9[#All], 35, FALSE))</f>
        <v xml:space="preserve">-- </v>
      </c>
      <c r="L1019" s="12" t="str">
        <f>IF(D1019="No", "--", VLOOKUP(A1019, [1]!Table9[#All], 28, FALSE))</f>
        <v>--</v>
      </c>
      <c r="M1019" s="11" t="str">
        <f>IF(D1019="No", "Not discussed on USFS. ", _xlfn.CONCAT(A1019, " (", VLOOKUP(A1019, [1]!Table9[#All], 11, FALSE), "; Habitat description: ", C1019, ") - Within 1-mi of a CNDDB/SCE/USFS occurrence record (", VLOOKUP(A1019, [1]!Table9[#All], 27, FALSE), "). " ))</f>
        <v xml:space="preserve">Not discussed on USFS. </v>
      </c>
      <c r="N1019" s="10" t="str">
        <f>IF(D1019="No", "-- ", VLOOKUP(A1019, [1]!Table9[#All], 29, FALSE))</f>
        <v xml:space="preserve">-- </v>
      </c>
      <c r="O1019" s="10" t="str">
        <f>IF(D1019="No", "--", VLOOKUP(A1019, [1]!Table9[#All], 30, FALSE))</f>
        <v>--</v>
      </c>
      <c r="P1019" s="7" t="str">
        <f>IF(D1019="No", "Not discussed on USFS. ", IF(VLOOKUP(A1019, [1]!Table9[#All], 31, FALSE)="--", "--",  _xlfn.CONCAT(A1019, " (", VLOOKUP(A1019, [1]!Table9[#All], 11, FALSE), "; Habitat description: ", C1019, ") - Within 1-mi of a CNDDB/SCE/USFS occurrence record (", VLOOKUP(A1019, [1]!Table9[#All], 31, FALSE), "). " )))</f>
        <v xml:space="preserve">Not discussed on USFS. </v>
      </c>
      <c r="Q1019" s="6" t="str">
        <f>IF(D1019="No", "Not discussed on USFS. ", IF(VLOOKUP(A1019, [1]!Table9[#All], 31, FALSE)="--", "--",  VLOOKUP(A1019, [1]!Table9[#All], 32, FALSE)))</f>
        <v xml:space="preserve">Not discussed on USFS. </v>
      </c>
      <c r="R1019" s="6" t="str">
        <f>IF(D1019="No", "Not discussed on USFS. ", IF(VLOOKUP(A1019, [1]!Table9[#All], 31, FALSE)="--", "--", VLOOKUP(A1019, [1]!Table9[#All], 33, FALSE)))</f>
        <v xml:space="preserve">Not discussed on USFS. </v>
      </c>
      <c r="S1019" s="9" t="s">
        <v>2</v>
      </c>
      <c r="T1019" s="8" t="s">
        <v>2</v>
      </c>
      <c r="U1019" s="8" t="s">
        <v>2</v>
      </c>
      <c r="V1019" s="7" t="s">
        <v>2</v>
      </c>
      <c r="W1019" s="6" t="s">
        <v>2</v>
      </c>
      <c r="X1019" s="6" t="s">
        <v>2</v>
      </c>
    </row>
    <row r="1020" spans="1:24" ht="96" x14ac:dyDescent="0.2">
      <c r="A1020" s="20" t="s">
        <v>1355</v>
      </c>
      <c r="B1020" s="20" t="str">
        <f>VLOOKUP(A1020, [1]!Table9[#All], 2, FALSE)</f>
        <v>Oenothera longissima</v>
      </c>
      <c r="C1020" s="18" t="str">
        <f>VLOOKUP(A1020, [1]!Table9[#All], 13, FALSE)</f>
        <v>scrub and pine woodland seasonally moist places in creosote-brush scrub and pinyon/juniper woodland</v>
      </c>
      <c r="D1020" s="17" t="str">
        <f>IF(ISNUMBER(SEARCH("1",VLOOKUP(A1020, [1]!Table9[#All], 4, FALSE))), "Yes", "No")</f>
        <v>No</v>
      </c>
      <c r="E1020" s="16" t="str">
        <f>VLOOKUP(A1020, [1]!Table9[#All], 3, FALSE)</f>
        <v>Plant</v>
      </c>
      <c r="F1020" s="15" t="str">
        <f>VLOOKUP(A1020, [1]!Table9[#All], 26, FALSE)</f>
        <v>Formula</v>
      </c>
      <c r="G1020" s="15" t="str">
        <f>IF(D1020="No", "--",VLOOKUP(A1020, [1]!Table9[#All], 25, FALSE))</f>
        <v>--</v>
      </c>
      <c r="H1020" s="14" t="str">
        <f>IF(D1020="No", "Not discussed on USFS. ", VLOOKUP(A1020, [1]!Table9[#All], 24, FALSE))</f>
        <v xml:space="preserve">Not discussed on USFS. </v>
      </c>
      <c r="I1020" s="14" t="str">
        <f>IF(NOT(ISBLANK(#REF!)),  "Pre-activity Survey Required", "")</f>
        <v>Pre-activity Survey Required</v>
      </c>
      <c r="J1020" s="13" t="str">
        <f>IF(D1020="No", "Not discussed on USFS. ", _xlfn.CONCAT(A1020, " (", VLOOKUP(A1020, [1]!Table9[#All], 11, FALSE), "; Habitat description: ", C1020, ") - Within 1-mi of a CNDDB/SCE/USFS occurrence record (", VLOOKUP(A1020, [1]!Table9[#All], 34, FALSE), "). " ))</f>
        <v xml:space="preserve">Not discussed on USFS. </v>
      </c>
      <c r="K1020" s="10" t="str">
        <f>IF(D1020="No", "-- ", VLOOKUP(A1020, [1]!Table9[#All], 35, FALSE))</f>
        <v xml:space="preserve">-- </v>
      </c>
      <c r="L1020" s="12" t="str">
        <f>IF(D1020="No", "--", VLOOKUP(A1020, [1]!Table9[#All], 28, FALSE))</f>
        <v>--</v>
      </c>
      <c r="M1020" s="11" t="str">
        <f>IF(D1020="No", "Not discussed on USFS. ", _xlfn.CONCAT(A1020, " (", VLOOKUP(A1020, [1]!Table9[#All], 11, FALSE), "; Habitat description: ", C1020, ") - Within 1-mi of a CNDDB/SCE/USFS occurrence record (", VLOOKUP(A1020, [1]!Table9[#All], 27, FALSE), "). " ))</f>
        <v xml:space="preserve">Not discussed on USFS. </v>
      </c>
      <c r="N1020" s="10" t="str">
        <f>IF(D1020="No", "-- ", VLOOKUP(A1020, [1]!Table9[#All], 29, FALSE))</f>
        <v xml:space="preserve">-- </v>
      </c>
      <c r="O1020" s="10" t="str">
        <f>IF(D1020="No", "--", VLOOKUP(A1020, [1]!Table9[#All], 30, FALSE))</f>
        <v>--</v>
      </c>
      <c r="P1020" s="7" t="str">
        <f>IF(D1020="No", "Not discussed on USFS. ", IF(VLOOKUP(A1020, [1]!Table9[#All], 31, FALSE)="--", "--",  _xlfn.CONCAT(A1020, " (", VLOOKUP(A1020, [1]!Table9[#All], 11, FALSE), "; Habitat description: ", C1020, ") - Within 1-mi of a CNDDB/SCE/USFS occurrence record (", VLOOKUP(A1020, [1]!Table9[#All], 31, FALSE), "). " )))</f>
        <v xml:space="preserve">Not discussed on USFS. </v>
      </c>
      <c r="Q1020" s="6" t="str">
        <f>IF(D1020="No", "Not discussed on USFS. ", IF(VLOOKUP(A1020, [1]!Table9[#All], 31, FALSE)="--", "--",  VLOOKUP(A1020, [1]!Table9[#All], 32, FALSE)))</f>
        <v xml:space="preserve">Not discussed on USFS. </v>
      </c>
      <c r="R1020" s="6" t="str">
        <f>IF(D1020="No", "Not discussed on USFS. ", IF(VLOOKUP(A1020, [1]!Table9[#All], 31, FALSE)="--", "--", VLOOKUP(A1020, [1]!Table9[#All], 33, FALSE)))</f>
        <v xml:space="preserve">Not discussed on USFS. </v>
      </c>
      <c r="S1020" s="9" t="s">
        <v>2</v>
      </c>
      <c r="T1020" s="8" t="s">
        <v>2</v>
      </c>
      <c r="U1020" s="8" t="s">
        <v>2</v>
      </c>
      <c r="V1020" s="7" t="s">
        <v>2</v>
      </c>
      <c r="W1020" s="6" t="s">
        <v>2</v>
      </c>
      <c r="X1020" s="6" t="s">
        <v>2</v>
      </c>
    </row>
    <row r="1021" spans="1:24" ht="156" x14ac:dyDescent="0.2">
      <c r="A1021" s="20" t="s">
        <v>1354</v>
      </c>
      <c r="B1021" s="20" t="str">
        <f>VLOOKUP(A1021, [1]!Table9[#All], 2, FALSE)</f>
        <v>Silene occidentalis ssp. longistipitata</v>
      </c>
      <c r="C1021" s="18" t="str">
        <f>VLOOKUP(A1021, [1]!Table9[#All], 13, FALSE)</f>
        <v>chaparral, conifer forest</v>
      </c>
      <c r="D1021" s="17" t="str">
        <f>IF(ISNUMBER(SEARCH("1",VLOOKUP(A1021, [1]!Table9[#All], 4, FALSE))), "Yes", "No")</f>
        <v>Yes</v>
      </c>
      <c r="E1021" s="16" t="str">
        <f>VLOOKUP(A1021, [1]!Table9[#All], 3, FALSE)</f>
        <v>Plant</v>
      </c>
      <c r="F1021" s="15" t="str">
        <f>VLOOKUP(A1021, [1]!Table9[#All], 26, FALSE)</f>
        <v>Formula</v>
      </c>
      <c r="G1021" s="15" t="str">
        <f>IF(D1021="No", "--",VLOOKUP(A1021, [1]!Table9[#All], 25, FALSE))</f>
        <v>Work area</v>
      </c>
      <c r="H1021" s="14" t="str">
        <f>IF(D1021="No", "Not discussed on USFS. ", VLOOKUP(A1021, [1]!Table9[#All], 24, FALSE))</f>
        <v>--</v>
      </c>
      <c r="I1021" s="14" t="str">
        <f>IF(NOT(ISBLANK(#REF!)),  "Pre-activity Survey Required", "")</f>
        <v>Pre-activity Survey Required</v>
      </c>
      <c r="J1021" s="13" t="str">
        <f>IF(D1021="No", "Not discussed on USFS. ", _xlfn.CONCAT(A1021, " (", VLOOKUP(A1021, [1]!Table9[#All], 11, FALSE), "; Habitat description: ", C1021, ") - Within 1-mi of a CNDDB/SCE/USFS occurrence record (", VLOOKUP(A1021, [1]!Table9[#All], 34, FALSE), "). " ))</f>
        <v xml:space="preserve">long stiped campion (FSS; CRPR 1B.2, Blooming Period: Jun - Aug; Habitat description: chaparral, conifer forest) - Within 1-mi of a CNDDB/SCE/USFS occurrence record (unsuitable habitat). </v>
      </c>
      <c r="K1021" s="10" t="str">
        <f>IF(D1021="No", "-- ", VLOOKUP(A1021, [1]!Table9[#All], 35, FALSE))</f>
        <v>Standard OMP BMPs.</v>
      </c>
      <c r="L1021" s="12" t="str">
        <f>IF(D1021="No", "--", VLOOKUP(A1021, [1]!Table9[#All], 28, FALSE))</f>
        <v>IIB</v>
      </c>
      <c r="M1021" s="11" t="str">
        <f>IF(D1021="No", "Not discussed on USFS. ", _xlfn.CONCAT(A1021, " (", VLOOKUP(A1021, [1]!Table9[#All], 11, FALSE), "; Habitat description: ", C1021, ") - Within 1-mi of a CNDDB/SCE/USFS occurrence record (", VLOOKUP(A1021, [1]!Table9[#All], 27, FALSE), "). " ))</f>
        <v xml:space="preserve">long stiped campion (FSS; CRPR 1B.2, Blooming Period: Jun - Aug; Habitat description: chaparral, conifer forest) - Within 1-mi of a CNDDB/SCE/USFS occurrence record (habitat present). </v>
      </c>
      <c r="N1021" s="10" t="str">
        <f>IF(D1021="No", "-- ", VLOOKUP(A1021, [1]!Table9[#All], 29, FALSE))</f>
        <v xml:space="preserve">BE BMP Plant-1(a)(c-d); 
General Measures and Standard OMP BMPs. </v>
      </c>
      <c r="O1021" s="10" t="str">
        <f>IF(D1021="No", "--", VLOOKUP(A1021, [1]!Table9[#All], 30, FALSE))</f>
        <v xml:space="preserve">Pre-Activity Survey (long stiped campion): A biological survey is required. 
FSS Plant Avoidance (long stiped campion): If long stiped campion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21" s="7" t="str">
        <f>IF(D1021="No", "Not discussed on USFS. ", IF(VLOOKUP(A1021, [1]!Table9[#All], 31, FALSE)="--", "--",  _xlfn.CONCAT(A1021, " (", VLOOKUP(A1021, [1]!Table9[#All], 11, FALSE), "; Habitat description: ", C1021, ") - Within 1-mi of a CNDDB/SCE/USFS occurrence record (", VLOOKUP(A1021, [1]!Table9[#All], 31, FALSE), "). " )))</f>
        <v>--</v>
      </c>
      <c r="Q1021" s="6" t="str">
        <f>IF(D1021="No", "Not discussed on USFS. ", IF(VLOOKUP(A1021, [1]!Table9[#All], 31, FALSE)="--", "--",  VLOOKUP(A1021, [1]!Table9[#All], 32, FALSE)))</f>
        <v>--</v>
      </c>
      <c r="R1021" s="6" t="str">
        <f>IF(D1021="No", "Not discussed on USFS. ", IF(VLOOKUP(A1021, [1]!Table9[#All], 31, FALSE)="--", "--", VLOOKUP(A1021, [1]!Table9[#All], 33, FALSE)))</f>
        <v>--</v>
      </c>
      <c r="S1021" s="9" t="s">
        <v>2</v>
      </c>
      <c r="T1021" s="8" t="s">
        <v>2</v>
      </c>
      <c r="U1021" s="8" t="s">
        <v>2</v>
      </c>
      <c r="V1021" s="7" t="s">
        <v>2</v>
      </c>
      <c r="W1021" s="6" t="s">
        <v>2</v>
      </c>
      <c r="X1021" s="6" t="s">
        <v>2</v>
      </c>
    </row>
    <row r="1022" spans="1:24" ht="64" x14ac:dyDescent="0.2">
      <c r="A1022" s="20" t="s">
        <v>1353</v>
      </c>
      <c r="B1022" s="20" t="str">
        <f>VLOOKUP(A1022, [1]!Table9[#All], 2, FALSE)</f>
        <v>Spergularia macrotheca var longistyla</v>
      </c>
      <c r="C1022" s="18" t="str">
        <f>VLOOKUP(A1022, [1]!Table9[#All], 13, FALSE)</f>
        <v>marshes, mud flats, hot springs, meadows alkaline marshes</v>
      </c>
      <c r="D1022" s="17" t="str">
        <f>IF(ISNUMBER(SEARCH("1",VLOOKUP(A1022, [1]!Table9[#All], 4, FALSE))), "Yes", "No")</f>
        <v>No</v>
      </c>
      <c r="E1022" s="16" t="str">
        <f>VLOOKUP(A1022, [1]!Table9[#All], 3, FALSE)</f>
        <v>Plant</v>
      </c>
      <c r="F1022" s="15" t="str">
        <f>VLOOKUP(A1022, [1]!Table9[#All], 26, FALSE)</f>
        <v>Formula</v>
      </c>
      <c r="G1022" s="15" t="str">
        <f>IF(D1022="No", "--",VLOOKUP(A1022, [1]!Table9[#All], 25, FALSE))</f>
        <v>--</v>
      </c>
      <c r="H1022" s="14" t="str">
        <f>IF(D1022="No", "Not discussed on USFS. ", VLOOKUP(A1022, [1]!Table9[#All], 24, FALSE))</f>
        <v xml:space="preserve">Not discussed on USFS. </v>
      </c>
      <c r="I1022" s="14" t="str">
        <f>IF(NOT(ISBLANK(#REF!)),  "Pre-activity Survey Required", "")</f>
        <v>Pre-activity Survey Required</v>
      </c>
      <c r="J1022" s="13" t="str">
        <f>IF(D1022="No", "Not discussed on USFS. ", _xlfn.CONCAT(A1022, " (", VLOOKUP(A1022, [1]!Table9[#All], 11, FALSE), "; Habitat description: ", C1022, ") - Within 1-mi of a CNDDB/SCE/USFS occurrence record (", VLOOKUP(A1022, [1]!Table9[#All], 34, FALSE), "). " ))</f>
        <v xml:space="preserve">Not discussed on USFS. </v>
      </c>
      <c r="K1022" s="10" t="str">
        <f>IF(D1022="No", "-- ", VLOOKUP(A1022, [1]!Table9[#All], 35, FALSE))</f>
        <v xml:space="preserve">-- </v>
      </c>
      <c r="L1022" s="12" t="str">
        <f>IF(D1022="No", "--", VLOOKUP(A1022, [1]!Table9[#All], 28, FALSE))</f>
        <v>--</v>
      </c>
      <c r="M1022" s="11" t="str">
        <f>IF(D1022="No", "Not discussed on USFS. ", _xlfn.CONCAT(A1022, " (", VLOOKUP(A1022, [1]!Table9[#All], 11, FALSE), "; Habitat description: ", C1022, ") - Within 1-mi of a CNDDB/SCE/USFS occurrence record (", VLOOKUP(A1022, [1]!Table9[#All], 27, FALSE), "). " ))</f>
        <v xml:space="preserve">Not discussed on USFS. </v>
      </c>
      <c r="N1022" s="10" t="str">
        <f>IF(D1022="No", "-- ", VLOOKUP(A1022, [1]!Table9[#All], 29, FALSE))</f>
        <v xml:space="preserve">-- </v>
      </c>
      <c r="O1022" s="10" t="str">
        <f>IF(D1022="No", "--", VLOOKUP(A1022, [1]!Table9[#All], 30, FALSE))</f>
        <v>--</v>
      </c>
      <c r="P1022" s="7" t="str">
        <f>IF(D1022="No", "Not discussed on USFS. ", IF(VLOOKUP(A1022, [1]!Table9[#All], 31, FALSE)="--", "--",  _xlfn.CONCAT(A1022, " (", VLOOKUP(A1022, [1]!Table9[#All], 11, FALSE), "; Habitat description: ", C1022, ") - Within 1-mi of a CNDDB/SCE/USFS occurrence record (", VLOOKUP(A1022, [1]!Table9[#All], 31, FALSE), "). " )))</f>
        <v xml:space="preserve">Not discussed on USFS. </v>
      </c>
      <c r="Q1022" s="6" t="str">
        <f>IF(D1022="No", "Not discussed on USFS. ", IF(VLOOKUP(A1022, [1]!Table9[#All], 31, FALSE)="--", "--",  VLOOKUP(A1022, [1]!Table9[#All], 32, FALSE)))</f>
        <v xml:space="preserve">Not discussed on USFS. </v>
      </c>
      <c r="R1022" s="6" t="str">
        <f>IF(D1022="No", "Not discussed on USFS. ", IF(VLOOKUP(A1022, [1]!Table9[#All], 31, FALSE)="--", "--", VLOOKUP(A1022, [1]!Table9[#All], 33, FALSE)))</f>
        <v xml:space="preserve">Not discussed on USFS. </v>
      </c>
      <c r="S1022" s="9" t="s">
        <v>2</v>
      </c>
      <c r="T1022" s="8" t="s">
        <v>2</v>
      </c>
      <c r="U1022" s="8" t="s">
        <v>2</v>
      </c>
      <c r="V1022" s="7" t="s">
        <v>2</v>
      </c>
      <c r="W1022" s="6" t="s">
        <v>2</v>
      </c>
      <c r="X1022" s="6" t="s">
        <v>2</v>
      </c>
    </row>
    <row r="1023" spans="1:24" ht="144" x14ac:dyDescent="0.2">
      <c r="A1023" s="20" t="s">
        <v>1352</v>
      </c>
      <c r="B1023" s="20" t="str">
        <f>VLOOKUP(A1023, [1]!Table9[#All], 2, FALSE)</f>
        <v>Astragalus johannis-howellii</v>
      </c>
      <c r="C1023" s="18" t="str">
        <f>VLOOKUP(A1023, [1]!Table9[#All], 13, FALSE)</f>
        <v>sagebrush scrub, dunes, sandy flats, disturbed washes and roadsides</v>
      </c>
      <c r="D1023" s="17" t="str">
        <f>IF(ISNUMBER(SEARCH("1",VLOOKUP(A1023, [1]!Table9[#All], 4, FALSE))), "Yes", "No")</f>
        <v>Yes</v>
      </c>
      <c r="E1023" s="16" t="str">
        <f>VLOOKUP(A1023, [1]!Table9[#All], 3, FALSE)</f>
        <v>Plant</v>
      </c>
      <c r="F1023" s="15" t="str">
        <f>VLOOKUP(A1023, [1]!Table9[#All], 26, FALSE)</f>
        <v>Formula</v>
      </c>
      <c r="G1023" s="15" t="str">
        <f>IF(D1023="No", "--",VLOOKUP(A1023, [1]!Table9[#All], 25, FALSE))</f>
        <v>Work area</v>
      </c>
      <c r="H1023" s="14" t="str">
        <f>IF(D1023="No", "Not discussed on USFS. ", VLOOKUP(A1023, [1]!Table9[#All], 24, FALSE))</f>
        <v>--</v>
      </c>
      <c r="I1023" s="14" t="str">
        <f>IF(NOT(ISBLANK(#REF!)),  "Pre-activity Survey Required", "")</f>
        <v>Pre-activity Survey Required</v>
      </c>
      <c r="J1023" s="13" t="str">
        <f>IF(D1023="No", "Not discussed on USFS. ", _xlfn.CONCAT(A1023, " (", VLOOKUP(A1023, [1]!Table9[#All], 11, FALSE), "; Habitat description: ", C1023, ") - Within 1-mi of a CNDDB/SCE/USFS occurrence record (", VLOOKUP(A1023, [1]!Table9[#All], 34, FALSE), "). " ))</f>
        <v xml:space="preserve">Long Valley milk-vetch (SR; FSS; BLM:S; CRPR 1B.2, Blooming Period: Jun - Aug; Habitat description: sagebrush scrub, dunes, sandy flats, disturbed washes and roadsides) - Within 1-mi of a CNDDB/SCE/USFS occurrence record (unsuitable habitat). </v>
      </c>
      <c r="K1023" s="10" t="str">
        <f>IF(D1023="No", "-- ", VLOOKUP(A1023, [1]!Table9[#All], 35, FALSE))</f>
        <v>Standard OMP BMPs.</v>
      </c>
      <c r="L1023" s="12" t="str">
        <f>IF(D1023="No", "--", VLOOKUP(A1023, [1]!Table9[#All], 28, FALSE))</f>
        <v>IIB</v>
      </c>
      <c r="M1023" s="11" t="str">
        <f>IF(D1023="No", "Not discussed on USFS. ", _xlfn.CONCAT(A1023, " (", VLOOKUP(A1023, [1]!Table9[#All], 11, FALSE), "; Habitat description: ", C1023, ") - Within 1-mi of a CNDDB/SCE/USFS occurrence record (", VLOOKUP(A1023, [1]!Table9[#All], 27, FALSE), "). " ))</f>
        <v xml:space="preserve">Long Valley milk-vetch (SR; FSS; BLM:S; CRPR 1B.2, Blooming Period: Jun - Aug; Habitat description: sagebrush scrub, dunes, sandy flats, disturbed washes and roadsides) - Within 1-mi of a CNDDB/SCE/USFS occurrence record (habitat present). </v>
      </c>
      <c r="N1023" s="10" t="str">
        <f>IF(D1023="No", "-- ", VLOOKUP(A1023, [1]!Table9[#All], 29, FALSE))</f>
        <v xml:space="preserve">BE BMP Plant-1(a); 
General Measures and Standard OMP BMPs. </v>
      </c>
      <c r="O1023" s="10" t="str">
        <f>IF(D1023="No", "--", VLOOKUP(A1023, [1]!Table9[#All], 30, FALSE))</f>
        <v xml:space="preserve">Pre-Activity Survey (Long Valley milk-vetch): A biological survey is required. 
State Threatened Plant Avoidance (Long Valley milk-vetch): If Long Valley milk-vetchis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023" s="7" t="str">
        <f>IF(D1023="No", "Not discussed on USFS. ", IF(VLOOKUP(A1023, [1]!Table9[#All], 31, FALSE)="--", "--",  _xlfn.CONCAT(A1023, " (", VLOOKUP(A1023, [1]!Table9[#All], 11, FALSE), "; Habitat description: ", C1023, ") - Within 1-mi of a CNDDB/SCE/USFS occurrence record (", VLOOKUP(A1023, [1]!Table9[#All], 31, FALSE), "). " )))</f>
        <v>--</v>
      </c>
      <c r="Q1023" s="6" t="str">
        <f>IF(D1023="No", "Not discussed on USFS. ", IF(VLOOKUP(A1023, [1]!Table9[#All], 31, FALSE)="--", "--",  VLOOKUP(A1023, [1]!Table9[#All], 32, FALSE)))</f>
        <v>--</v>
      </c>
      <c r="R1023" s="6" t="str">
        <f>IF(D1023="No", "Not discussed on USFS. ", IF(VLOOKUP(A1023, [1]!Table9[#All], 31, FALSE)="--", "--", VLOOKUP(A1023, [1]!Table9[#All], 33, FALSE)))</f>
        <v>--</v>
      </c>
      <c r="S1023" s="9" t="s">
        <v>2</v>
      </c>
      <c r="T1023" s="8" t="s">
        <v>2</v>
      </c>
      <c r="U1023" s="8" t="s">
        <v>2</v>
      </c>
      <c r="V1023" s="7" t="s">
        <v>2</v>
      </c>
      <c r="W1023" s="6" t="s">
        <v>2</v>
      </c>
      <c r="X1023" s="6" t="s">
        <v>2</v>
      </c>
    </row>
    <row r="1024" spans="1:24" ht="80" x14ac:dyDescent="0.2">
      <c r="A1024" s="20" t="s">
        <v>1351</v>
      </c>
      <c r="B1024" s="20" t="str">
        <f>VLOOKUP(A1024, [1]!Table9[#All], 2, FALSE)</f>
        <v>Rhinichthys osculus ssp. 12</v>
      </c>
      <c r="C1024" s="18" t="str">
        <f>VLOOKUP(A1024, [1]!Table9[#All], 13, FALSE)</f>
        <v>intermittent or perennial stream, pond, lake or jurisdictional waters feature</v>
      </c>
      <c r="D1024" s="17" t="str">
        <f>IF(ISNUMBER(SEARCH("1",VLOOKUP(A1024, [1]!Table9[#All], 4, FALSE))), "Yes", "No")</f>
        <v>No</v>
      </c>
      <c r="E1024" s="16" t="str">
        <f>VLOOKUP(A1024, [1]!Table9[#All], 3, FALSE)</f>
        <v>Fish</v>
      </c>
      <c r="F1024" s="15" t="str">
        <f>VLOOKUP(A1024, [1]!Table9[#All], 26, FALSE)</f>
        <v>Formula</v>
      </c>
      <c r="G1024" s="15" t="str">
        <f>IF(D1024="No", "--",VLOOKUP(A1024, [1]!Table9[#All], 25, FALSE))</f>
        <v>--</v>
      </c>
      <c r="H1024" s="14" t="str">
        <f>IF(D1024="No", "Not discussed on USFS. ", VLOOKUP(A1024, [1]!Table9[#All], 24, FALSE))</f>
        <v xml:space="preserve">Not discussed on USFS. </v>
      </c>
      <c r="I1024" s="14" t="str">
        <f>IF(NOT(ISBLANK(#REF!)),  "Pre-activity Survey Required", "")</f>
        <v>Pre-activity Survey Required</v>
      </c>
      <c r="J1024" s="13" t="str">
        <f>IF(D1024="No", "Not discussed on USFS. ", _xlfn.CONCAT(A1024, " (", VLOOKUP(A1024, [1]!Table9[#All], 11, FALSE), "; Habitat description: ", C1024, ") - Within 1-mi of a CNDDB/SCE/USFS occurrence record (", VLOOKUP(A1024, [1]!Table9[#All], 34, FALSE), "). " ))</f>
        <v xml:space="preserve">Not discussed on USFS. </v>
      </c>
      <c r="K1024" s="10" t="str">
        <f>IF(D1024="No", "-- ", VLOOKUP(A1024, [1]!Table9[#All], 35, FALSE))</f>
        <v xml:space="preserve">-- </v>
      </c>
      <c r="L1024" s="12" t="str">
        <f>IF(D1024="No", "--", VLOOKUP(A1024, [1]!Table9[#All], 28, FALSE))</f>
        <v>--</v>
      </c>
      <c r="M1024" s="11" t="str">
        <f>IF(D1024="No", "Not discussed on USFS. ", _xlfn.CONCAT(A1024, " (", VLOOKUP(A1024, [1]!Table9[#All], 11, FALSE), "; Habitat description: ", C1024, ") - Within 1-mi of a CNDDB/SCE/USFS occurrence record (", VLOOKUP(A1024, [1]!Table9[#All], 27, FALSE), "). " ))</f>
        <v xml:space="preserve">Not discussed on USFS. </v>
      </c>
      <c r="N1024" s="10" t="str">
        <f>IF(D1024="No", "-- ", VLOOKUP(A1024, [1]!Table9[#All], 29, FALSE))</f>
        <v xml:space="preserve">-- </v>
      </c>
      <c r="O1024" s="10" t="str">
        <f>IF(D1024="No", "--", VLOOKUP(A1024, [1]!Table9[#All], 30, FALSE))</f>
        <v>--</v>
      </c>
      <c r="P1024" s="7" t="str">
        <f>IF(D1024="No", "Not discussed on USFS. ", IF(VLOOKUP(A1024, [1]!Table9[#All], 31, FALSE)="--", "--",  _xlfn.CONCAT(A1024, " (", VLOOKUP(A1024, [1]!Table9[#All], 11, FALSE), "; Habitat description: ", C1024, ") - Within 1-mi of a CNDDB/SCE/USFS occurrence record (", VLOOKUP(A1024, [1]!Table9[#All], 31, FALSE), "). " )))</f>
        <v xml:space="preserve">Not discussed on USFS. </v>
      </c>
      <c r="Q1024" s="6" t="str">
        <f>IF(D1024="No", "Not discussed on USFS. ", IF(VLOOKUP(A1024, [1]!Table9[#All], 31, FALSE)="--", "--",  VLOOKUP(A1024, [1]!Table9[#All], 32, FALSE)))</f>
        <v xml:space="preserve">Not discussed on USFS. </v>
      </c>
      <c r="R1024" s="6" t="str">
        <f>IF(D1024="No", "Not discussed on USFS. ", IF(VLOOKUP(A1024, [1]!Table9[#All], 31, FALSE)="--", "--", VLOOKUP(A1024, [1]!Table9[#All], 33, FALSE)))</f>
        <v xml:space="preserve">Not discussed on USFS. </v>
      </c>
      <c r="S1024" s="9" t="s">
        <v>2</v>
      </c>
      <c r="T1024" s="8" t="s">
        <v>2</v>
      </c>
      <c r="U1024" s="8" t="s">
        <v>2</v>
      </c>
      <c r="V1024" s="7" t="s">
        <v>2</v>
      </c>
      <c r="W1024" s="6" t="s">
        <v>2</v>
      </c>
      <c r="X1024" s="6" t="s">
        <v>2</v>
      </c>
    </row>
    <row r="1025" spans="1:24" ht="144" x14ac:dyDescent="0.2">
      <c r="A1025" s="20" t="s">
        <v>1350</v>
      </c>
      <c r="B1025" s="20" t="str">
        <f>VLOOKUP(A1025, [1]!Table9[#All], 2, FALSE)</f>
        <v>Myotis evotis</v>
      </c>
      <c r="C1025" s="18" t="str">
        <f>VLOOKUP(A1025, [1]!Table9[#All], 13, FALSE)</f>
        <v>semiarid shrublands, shortgrass prairie, subalpine forests, coastal areas, abandoned buildings, cracks in the ground, caves and loose bark on living and dead trees</v>
      </c>
      <c r="D1025" s="17" t="str">
        <f>IF(ISNUMBER(SEARCH("1",VLOOKUP(A1025, [1]!Table9[#All], 4, FALSE))), "Yes", "No")</f>
        <v>Yes</v>
      </c>
      <c r="E1025" s="16" t="str">
        <f>VLOOKUP(A1025, [1]!Table9[#All], 3, FALSE)</f>
        <v>Mammal</v>
      </c>
      <c r="F1025" s="15" t="str">
        <f>VLOOKUP(A1025, [1]!Table9[#All], 26, FALSE)</f>
        <v>Formula</v>
      </c>
      <c r="G1025" s="15" t="str">
        <f>IF(D1025="No", "--",VLOOKUP(A1025, [1]!Table9[#All], 25, FALSE))</f>
        <v>Work area</v>
      </c>
      <c r="H1025" s="14" t="str">
        <f>IF(D1025="No", "Not discussed on USFS. ", VLOOKUP(A1025, [1]!Table9[#All], 24, FALSE))</f>
        <v>--</v>
      </c>
      <c r="I1025" s="14" t="str">
        <f>IF(NOT(ISBLANK(#REF!)),  "Pre-activity Survey Required", "")</f>
        <v>Pre-activity Survey Required</v>
      </c>
      <c r="J1025" s="13" t="str">
        <f>IF(D1025="No", "Not discussed on USFS. ", _xlfn.CONCAT(A1025, " (", VLOOKUP(A1025, [1]!Table9[#All], 11, FALSE), "; Habitat description: ", C1025, ") - Within 1-mi of a CNDDB/SCE/USFS occurrence record (", VLOOKUP(A1025, [1]!Table9[#All], 34, FALSE), "). " ))</f>
        <v xml:space="preserve">long-eared myotis (SBNF:WL; BLM:S; Habitat description: semiarid shrublands, shortgrass prairie, subalpine forests, coastal areas, abandoned buildings, cracks in the ground, caves and loose bark on living and dead trees) - Within 1-mi of a CNDDB/SCE/USFS occurrence record (unsuitable habitat). </v>
      </c>
      <c r="K1025" s="10" t="str">
        <f>IF(D1025="No", "-- ", VLOOKUP(A1025, [1]!Table9[#All], 35, FALSE))</f>
        <v>Standard OMP BMPs.</v>
      </c>
      <c r="L1025" s="12" t="str">
        <f>IF(D1025="No", "--", VLOOKUP(A1025, [1]!Table9[#All], 28, FALSE))</f>
        <v>IIB</v>
      </c>
      <c r="M1025" s="11" t="str">
        <f>IF(D1025="No", "Not discussed on USFS. ", _xlfn.CONCAT(A1025, " (", VLOOKUP(A1025, [1]!Table9[#All], 11, FALSE), "; Habitat description: ", C1025, ") - Within 1-mi of a CNDDB/SCE/USFS occurrence record (", VLOOKUP(A1025, [1]!Table9[#All], 27, FALSE), "). " ))</f>
        <v xml:space="preserve">long-eared myotis (SBNF:WL; BLM:S; Habitat description: semiarid shrublands, shortgrass prairie, subalpine forests, coastal areas, abandoned buildings, cracks in the ground, caves and loose bark on living and dead trees) - Within 1-mi of a CNDDB/SCE/USFS occurrence record (habitat present). </v>
      </c>
      <c r="N1025" s="10" t="str">
        <f>IF(D1025="No", "-- ", VLOOKUP(A1025, [1]!Table9[#All], 29, FALSE))</f>
        <v xml:space="preserve">BE BMP Mammal-1; 
General Measures and Standard OMP BMPs. </v>
      </c>
      <c r="O1025" s="10" t="str">
        <f>IF(D1025="No", "--", VLOOKUP(A1025, [1]!Table9[#All], 30, FALSE))</f>
        <v xml:space="preserve">General Measures and Standard OMP BMPs. </v>
      </c>
      <c r="P1025" s="7" t="str">
        <f>IF(D1025="No", "Not discussed on USFS. ", IF(VLOOKUP(A1025, [1]!Table9[#All], 31, FALSE)="--", "--",  _xlfn.CONCAT(A1025, " (", VLOOKUP(A1025, [1]!Table9[#All], 11, FALSE), "; Habitat description: ", C1025, ") - Within 1-mi of a CNDDB/SCE/USFS occurrence record (", VLOOKUP(A1025, [1]!Table9[#All], 31, FALSE), "). " )))</f>
        <v>--</v>
      </c>
      <c r="Q1025" s="6" t="str">
        <f>IF(D1025="No", "Not discussed on USFS. ", IF(VLOOKUP(A1025, [1]!Table9[#All], 31, FALSE)="--", "--",  VLOOKUP(A1025, [1]!Table9[#All], 32, FALSE)))</f>
        <v>--</v>
      </c>
      <c r="R1025" s="6" t="str">
        <f>IF(D1025="No", "Not discussed on USFS. ", IF(VLOOKUP(A1025, [1]!Table9[#All], 31, FALSE)="--", "--", VLOOKUP(A1025, [1]!Table9[#All], 33, FALSE)))</f>
        <v>--</v>
      </c>
      <c r="S1025" s="9" t="s">
        <v>2</v>
      </c>
      <c r="T1025" s="8" t="s">
        <v>2</v>
      </c>
      <c r="U1025" s="8" t="s">
        <v>2</v>
      </c>
      <c r="V1025" s="7" t="s">
        <v>2</v>
      </c>
      <c r="W1025" s="6" t="s">
        <v>2</v>
      </c>
      <c r="X1025" s="6" t="s">
        <v>2</v>
      </c>
    </row>
    <row r="1026" spans="1:24" ht="112" x14ac:dyDescent="0.2">
      <c r="A1026" s="20" t="s">
        <v>1349</v>
      </c>
      <c r="B1026" s="20" t="str">
        <f>VLOOKUP(A1026, [1]!Table9[#All], 2, FALSE)</f>
        <v>Asio otus</v>
      </c>
      <c r="C1026" s="18" t="str">
        <f>VLOOKUP(A1026, [1]!Table9[#All], 13, FALSE)</f>
        <v>forest with extensive meadows, groves of conifers or deciduous trees in prairie country, streamside groves in desert</v>
      </c>
      <c r="D1026" s="17" t="str">
        <f>IF(ISNUMBER(SEARCH("1",VLOOKUP(A1026, [1]!Table9[#All], 4, FALSE))), "Yes", "No")</f>
        <v>No</v>
      </c>
      <c r="E1026" s="16" t="str">
        <f>VLOOKUP(A1026, [1]!Table9[#All], 3, FALSE)</f>
        <v>Bird</v>
      </c>
      <c r="F1026" s="15" t="str">
        <f>VLOOKUP(A1026, [1]!Table9[#All], 26, FALSE)</f>
        <v>Formula</v>
      </c>
      <c r="G1026" s="15" t="str">
        <f>IF(D1026="No", "--",VLOOKUP(A1026, [1]!Table9[#All], 25, FALSE))</f>
        <v>--</v>
      </c>
      <c r="H1026" s="14" t="str">
        <f>IF(D1026="No", "Not discussed on USFS. ", VLOOKUP(A1026, [1]!Table9[#All], 24, FALSE))</f>
        <v xml:space="preserve">Not discussed on USFS. </v>
      </c>
      <c r="I1026" s="14" t="str">
        <f>IF(NOT(ISBLANK(#REF!)),  "Pre-activity Survey Required", "")</f>
        <v>Pre-activity Survey Required</v>
      </c>
      <c r="J1026" s="13" t="str">
        <f>IF(D1026="No", "Not discussed on USFS. ", _xlfn.CONCAT(A1026, " (", VLOOKUP(A1026, [1]!Table9[#All], 11, FALSE), "; Habitat description: ", C1026, ") - Within 1-mi of a CNDDB/SCE/USFS occurrence record (", VLOOKUP(A1026, [1]!Table9[#All], 34, FALSE), "). " ))</f>
        <v xml:space="preserve">Not discussed on USFS. </v>
      </c>
      <c r="K1026" s="10" t="str">
        <f>IF(D1026="No", "-- ", VLOOKUP(A1026, [1]!Table9[#All], 35, FALSE))</f>
        <v xml:space="preserve">-- </v>
      </c>
      <c r="L1026" s="12" t="str">
        <f>IF(D1026="No", "--", VLOOKUP(A1026, [1]!Table9[#All], 28, FALSE))</f>
        <v>--</v>
      </c>
      <c r="M1026" s="11" t="str">
        <f>IF(D1026="No", "Not discussed on USFS. ", _xlfn.CONCAT(A1026, " (", VLOOKUP(A1026, [1]!Table9[#All], 11, FALSE), "; Habitat description: ", C1026, ") - Within 1-mi of a CNDDB/SCE/USFS occurrence record (", VLOOKUP(A1026, [1]!Table9[#All], 27, FALSE), "). " ))</f>
        <v xml:space="preserve">Not discussed on USFS. </v>
      </c>
      <c r="N1026" s="10" t="str">
        <f>IF(D1026="No", "-- ", VLOOKUP(A1026, [1]!Table9[#All], 29, FALSE))</f>
        <v xml:space="preserve">-- </v>
      </c>
      <c r="O1026" s="10" t="str">
        <f>IF(D1026="No", "--", VLOOKUP(A1026, [1]!Table9[#All], 30, FALSE))</f>
        <v>--</v>
      </c>
      <c r="P1026" s="7" t="str">
        <f>IF(D1026="No", "Not discussed on USFS. ", IF(VLOOKUP(A1026, [1]!Table9[#All], 31, FALSE)="--", "--",  _xlfn.CONCAT(A1026, " (", VLOOKUP(A1026, [1]!Table9[#All], 11, FALSE), "; Habitat description: ", C1026, ") - Within 1-mi of a CNDDB/SCE/USFS occurrence record (", VLOOKUP(A1026, [1]!Table9[#All], 31, FALSE), "). " )))</f>
        <v xml:space="preserve">Not discussed on USFS. </v>
      </c>
      <c r="Q1026" s="6" t="str">
        <f>IF(D1026="No", "Not discussed on USFS. ", IF(VLOOKUP(A1026, [1]!Table9[#All], 31, FALSE)="--", "--",  VLOOKUP(A1026, [1]!Table9[#All], 32, FALSE)))</f>
        <v xml:space="preserve">Not discussed on USFS. </v>
      </c>
      <c r="R1026" s="6" t="str">
        <f>IF(D1026="No", "Not discussed on USFS. ", IF(VLOOKUP(A1026, [1]!Table9[#All], 31, FALSE)="--", "--", VLOOKUP(A1026, [1]!Table9[#All], 33, FALSE)))</f>
        <v xml:space="preserve">Not discussed on USFS. </v>
      </c>
      <c r="S1026" s="9" t="s">
        <v>2</v>
      </c>
      <c r="T1026" s="8" t="s">
        <v>2</v>
      </c>
      <c r="U1026" s="8" t="s">
        <v>2</v>
      </c>
      <c r="V1026" s="7" t="s">
        <v>2</v>
      </c>
      <c r="W1026" s="6" t="s">
        <v>2</v>
      </c>
      <c r="X1026" s="6" t="s">
        <v>2</v>
      </c>
    </row>
    <row r="1027" spans="1:24" ht="80" x14ac:dyDescent="0.2">
      <c r="A1027" s="20" t="s">
        <v>1348</v>
      </c>
      <c r="B1027" s="20" t="str">
        <f>VLOOKUP(A1027, [1]!Table9[#All], 2, FALSE)</f>
        <v>Spirinchus thaleichthys</v>
      </c>
      <c r="C1027" s="18" t="str">
        <f>VLOOKUP(A1027, [1]!Table9[#All], 13, FALSE)</f>
        <v>intermittent or perennial stream, pond, lake or jurisdictional waters feature</v>
      </c>
      <c r="D1027" s="17" t="str">
        <f>IF(ISNUMBER(SEARCH("1",VLOOKUP(A1027, [1]!Table9[#All], 4, FALSE))), "Yes", "No")</f>
        <v>Yes</v>
      </c>
      <c r="E1027" s="16" t="str">
        <f>VLOOKUP(A1027, [1]!Table9[#All], 3, FALSE)</f>
        <v>Fish</v>
      </c>
      <c r="F1027" s="15" t="str">
        <f>VLOOKUP(A1027, [1]!Table9[#All], 26, FALSE)</f>
        <v>--</v>
      </c>
      <c r="G1027" s="15" t="str">
        <f>IF(D1027="No", "--",VLOOKUP(A1027, [1]!Table9[#All], 25, FALSE))</f>
        <v>--</v>
      </c>
      <c r="H1027" s="14" t="str">
        <f>IF(D1027="No", "Not discussed on USFS. ", VLOOKUP(A1027, [1]!Table9[#All], 24, FALSE))</f>
        <v>Notify SME if found on USFS</v>
      </c>
      <c r="I1027" s="14" t="str">
        <f>IF(NOT(ISBLANK(#REF!)),  "Pre-activity Survey Required", "")</f>
        <v>Pre-activity Survey Required</v>
      </c>
      <c r="J1027" s="13" t="str">
        <f>IF(D1027="No", "Not discussed on USFS. ", _xlfn.CONCAT(A1027, " (", VLOOKUP(A1027, [1]!Table9[#All], 11, FALSE), "; Habitat description: ", C1027, ") - Within 1-mi of a CNDDB/SCE/USFS occurrence record (", VLOOKUP(A1027, [1]!Table9[#All], 34, FALSE), "). " ))</f>
        <v xml:space="preserve">longfin smelt (FC; ST; Habitat description: intermittent or perennial stream, pond, lake or jurisdictional waters feature) - Within 1-mi of a CNDDB/SCE/USFS occurrence record (unsuitable habitat). </v>
      </c>
      <c r="K1027" s="10" t="str">
        <f>IF(D1027="No", "-- ", VLOOKUP(A1027, [1]!Table9[#All], 35, FALSE))</f>
        <v>Standard OMP BMPs.</v>
      </c>
      <c r="L1027" s="12" t="str">
        <f>IF(D1027="No", "--", VLOOKUP(A1027, [1]!Table9[#All], 28, FALSE))</f>
        <v>--</v>
      </c>
      <c r="M1027" s="11" t="str">
        <f>IF(D1027="No", "Not discussed on USFS. ", _xlfn.CONCAT(A1027, " (", VLOOKUP(A1027, [1]!Table9[#All], 11, FALSE), "; Habitat description: ", C1027, ") - Within 1-mi of a CNDDB/SCE/USFS occurrence record (", VLOOKUP(A1027, [1]!Table9[#All], 27, FALSE), "). " ))</f>
        <v xml:space="preserve">longfin smelt (FC; ST; Habitat description: intermittent or perennial stream, pond, lake or jurisdictional waters feature) - Within 1-mi of a CNDDB/SCE/USFS occurrence record (--). </v>
      </c>
      <c r="N1027" s="10" t="str">
        <f>IF(D1027="No", "-- ", VLOOKUP(A1027, [1]!Table9[#All], 29, FALSE))</f>
        <v>Notify SME if found on USFS</v>
      </c>
      <c r="O1027" s="10" t="str">
        <f>IF(D1027="No", "--", VLOOKUP(A1027, [1]!Table9[#All], 30, FALSE))</f>
        <v>Notify SME if found on USFS</v>
      </c>
      <c r="P1027" s="7" t="str">
        <f>IF(D1027="No", "Not discussed on USFS. ", IF(VLOOKUP(A1027, [1]!Table9[#All], 31, FALSE)="--", "--",  _xlfn.CONCAT(A1027, " (", VLOOKUP(A1027, [1]!Table9[#All], 11, FALSE), "; Habitat description: ", C1027, ") - Within 1-mi of a CNDDB/SCE/USFS occurrence record (", VLOOKUP(A1027, [1]!Table9[#All], 31, FALSE), "). " )))</f>
        <v>--</v>
      </c>
      <c r="Q1027" s="6" t="str">
        <f>IF(D1027="No", "Not discussed on USFS. ", IF(VLOOKUP(A1027, [1]!Table9[#All], 31, FALSE)="--", "--",  VLOOKUP(A1027, [1]!Table9[#All], 32, FALSE)))</f>
        <v>--</v>
      </c>
      <c r="R1027" s="6" t="str">
        <f>IF(D1027="No", "Not discussed on USFS. ", IF(VLOOKUP(A1027, [1]!Table9[#All], 31, FALSE)="--", "--", VLOOKUP(A1027, [1]!Table9[#All], 33, FALSE)))</f>
        <v>--</v>
      </c>
      <c r="S1027" s="9" t="s">
        <v>2</v>
      </c>
      <c r="T1027" s="8" t="s">
        <v>2</v>
      </c>
      <c r="U1027" s="8" t="s">
        <v>2</v>
      </c>
      <c r="V1027" s="7" t="s">
        <v>2</v>
      </c>
      <c r="W1027" s="6" t="s">
        <v>2</v>
      </c>
      <c r="X1027" s="6" t="s">
        <v>2</v>
      </c>
    </row>
    <row r="1028" spans="1:24" ht="120" x14ac:dyDescent="0.2">
      <c r="A1028" s="20" t="s">
        <v>1347</v>
      </c>
      <c r="B1028" s="20" t="str">
        <f>VLOOKUP(A1028, [1]!Table9[#All], 2, FALSE)</f>
        <v>Branchinecta longiantenna</v>
      </c>
      <c r="C1028" s="18" t="str">
        <f>VLOOKUP(A1028, [1]!Table9[#All], 13, FALSE)</f>
        <v>deep vernal pools and ponds</v>
      </c>
      <c r="D1028" s="17" t="str">
        <f>IF(ISNUMBER(SEARCH("1",VLOOKUP(A1028, [1]!Table9[#All], 4, FALSE))), "Yes", "No")</f>
        <v>Yes</v>
      </c>
      <c r="E1028" s="16" t="str">
        <f>VLOOKUP(A1028, [1]!Table9[#All], 3, FALSE)</f>
        <v>Invertebrate</v>
      </c>
      <c r="F1028" s="15" t="str">
        <f>VLOOKUP(A1028, [1]!Table9[#All], 26, FALSE)</f>
        <v>Formula</v>
      </c>
      <c r="G1028" s="15" t="str">
        <f>IF(D1028="No", "--",VLOOKUP(A1028, [1]!Table9[#All], 25, FALSE))</f>
        <v>250-ft</v>
      </c>
      <c r="H1028" s="14" t="str">
        <f>IF(D1028="No", "Not discussed on USFS. ", VLOOKUP(A1028, [1]!Table9[#All], 24, FALSE))</f>
        <v>Suitable if vernal pools are within 250-ft.</v>
      </c>
      <c r="I1028" s="14" t="str">
        <f>IF(NOT(ISBLANK(#REF!)),  "Pre-activity Survey Required", "")</f>
        <v>Pre-activity Survey Required</v>
      </c>
      <c r="J1028" s="13" t="str">
        <f>IF(D1028="No", "Not discussed on USFS. ", _xlfn.CONCAT(A1028, " (", VLOOKUP(A1028, [1]!Table9[#All], 11, FALSE), "; Habitat description: ", C1028, ") - Within 1-mi of a CNDDB/SCE/USFS occurrence record (", VLOOKUP(A1028, [1]!Table9[#All], 34, FALSE), "). " ))</f>
        <v xml:space="preserve">longhorn fairy shrimp (FE; Habitat description: deep vernal pools and ponds) - Within 1-mi of a CNDDB/SCE/USFS occurrence record (unsuitable habitat). </v>
      </c>
      <c r="K1028" s="10" t="str">
        <f>IF(D1028="No", "-- ", VLOOKUP(A1028, [1]!Table9[#All], 35, FALSE))</f>
        <v>Standard OMP BMPs.</v>
      </c>
      <c r="L1028" s="12" t="str">
        <f>IF(D1028="No", "--", VLOOKUP(A1028, [1]!Table9[#All], 28, FALSE))</f>
        <v>IIC</v>
      </c>
      <c r="M1028" s="11" t="str">
        <f>IF(D1028="No", "Not discussed on USFS. ", _xlfn.CONCAT(A1028, " (", VLOOKUP(A1028, [1]!Table9[#All], 11, FALSE), "; Habitat description: ", C1028, ") - Within 1-mi of a CNDDB/SCE/USFS occurrence record (", VLOOKUP(A1028, [1]!Table9[#All], 27, FALSE), "). " ))</f>
        <v xml:space="preserve">longhorn fairy shrimp (FE; Habitat description: deep vernal pools and ponds) - Within 1-mi of a CNDDB/SCE/USFS occurrence record (habitat present). </v>
      </c>
      <c r="N1028" s="10" t="str">
        <f>IF(D1028="No", "-- ", VLOOKUP(A1028, [1]!Table9[#All], 29, FALSE))</f>
        <v xml:space="preserve">RPM VSP-1-5; 
General Measures and Standard OMP BMPs. </v>
      </c>
      <c r="O1028" s="10" t="str">
        <f>IF(D1028="No", "--", VLOOKUP(A1028, [1]!Table9[#All], 30, FALSE))</f>
        <v xml:space="preserve">Biological Monitor (longhorn fairy shrimp): A biological monitor is required to survey the workspace and be present as needed. In addition, tailboard with the biological monitor is required prior to ground or vegetation disturbing activities. Any flagging used must be removed after work is completed.
Weather Restrictive Area (fairy shrimp): Work when the ground is dry; do not drive through any standing water or vernal pools. 
General Measures and Standard OMP BMPs. </v>
      </c>
      <c r="P1028" s="7" t="str">
        <f>IF(D1028="No", "Not discussed on USFS. ", IF(VLOOKUP(A1028, [1]!Table9[#All], 31, FALSE)="--", "--",  _xlfn.CONCAT(A1028, " (", VLOOKUP(A1028, [1]!Table9[#All], 11, FALSE), "; Habitat description: ", C1028, ") - Within 1-mi of a CNDDB/SCE/USFS occurrence record (", VLOOKUP(A1028, [1]!Table9[#All], 31, FALSE), "). " )))</f>
        <v>--</v>
      </c>
      <c r="Q1028" s="6" t="str">
        <f>IF(D1028="No", "Not discussed on USFS. ", IF(VLOOKUP(A1028, [1]!Table9[#All], 31, FALSE)="--", "--",  VLOOKUP(A1028, [1]!Table9[#All], 32, FALSE)))</f>
        <v>--</v>
      </c>
      <c r="R1028" s="6" t="str">
        <f>IF(D1028="No", "Not discussed on USFS. ", IF(VLOOKUP(A1028, [1]!Table9[#All], 31, FALSE)="--", "--", VLOOKUP(A1028, [1]!Table9[#All], 33, FALSE)))</f>
        <v>--</v>
      </c>
      <c r="S1028" s="9" t="s">
        <v>2</v>
      </c>
      <c r="T1028" s="8" t="s">
        <v>2</v>
      </c>
      <c r="U1028" s="8" t="s">
        <v>2</v>
      </c>
      <c r="V1028" s="7" t="s">
        <v>2</v>
      </c>
      <c r="W1028" s="6" t="s">
        <v>2</v>
      </c>
      <c r="X1028" s="6" t="s">
        <v>2</v>
      </c>
    </row>
    <row r="1029" spans="1:24" ht="80" x14ac:dyDescent="0.2">
      <c r="A1029" s="20" t="s">
        <v>1346</v>
      </c>
      <c r="B1029" s="20" t="str">
        <f>VLOOKUP(A1029, [1]!Table9[#All], 2, FALSE)</f>
        <v>Perognathus longimembris brevinasus</v>
      </c>
      <c r="C1029" s="18" t="str">
        <f>VLOOKUP(A1029, [1]!Table9[#All], 13, FALSE)</f>
        <v>coastal dunes, washes, river alluvium, and sandy sage scrub</v>
      </c>
      <c r="D1029" s="17" t="str">
        <f>IF(ISNUMBER(SEARCH("1",VLOOKUP(A1029, [1]!Table9[#All], 4, FALSE))), "Yes", "No")</f>
        <v>No</v>
      </c>
      <c r="E1029" s="16" t="str">
        <f>VLOOKUP(A1029, [1]!Table9[#All], 3, FALSE)</f>
        <v>Mammal</v>
      </c>
      <c r="F1029" s="15" t="str">
        <f>VLOOKUP(A1029, [1]!Table9[#All], 26, FALSE)</f>
        <v>Formula</v>
      </c>
      <c r="G1029" s="15" t="str">
        <f>IF(D1029="No", "--",VLOOKUP(A1029, [1]!Table9[#All], 25, FALSE))</f>
        <v>--</v>
      </c>
      <c r="H1029" s="14" t="str">
        <f>IF(D1029="No", "Not discussed on USFS. ", VLOOKUP(A1029, [1]!Table9[#All], 24, FALSE))</f>
        <v xml:space="preserve">Not discussed on USFS. </v>
      </c>
      <c r="I1029" s="14" t="str">
        <f>IF(NOT(ISBLANK(#REF!)),  "Pre-activity Survey Required", "")</f>
        <v>Pre-activity Survey Required</v>
      </c>
      <c r="J1029" s="13" t="str">
        <f>IF(D1029="No", "Not discussed on USFS. ", _xlfn.CONCAT(A1029, " (", VLOOKUP(A1029, [1]!Table9[#All], 11, FALSE), "; Habitat description: ", C1029, ") - Within 1-mi of a CNDDB/SCE/USFS occurrence record (", VLOOKUP(A1029, [1]!Table9[#All], 34, FALSE), "). " ))</f>
        <v xml:space="preserve">Not discussed on USFS. </v>
      </c>
      <c r="K1029" s="10" t="str">
        <f>IF(D1029="No", "-- ", VLOOKUP(A1029, [1]!Table9[#All], 35, FALSE))</f>
        <v xml:space="preserve">-- </v>
      </c>
      <c r="L1029" s="12" t="str">
        <f>IF(D1029="No", "--", VLOOKUP(A1029, [1]!Table9[#All], 28, FALSE))</f>
        <v>--</v>
      </c>
      <c r="M1029" s="11" t="str">
        <f>IF(D1029="No", "Not discussed on USFS. ", _xlfn.CONCAT(A1029, " (", VLOOKUP(A1029, [1]!Table9[#All], 11, FALSE), "; Habitat description: ", C1029, ") - Within 1-mi of a CNDDB/SCE/USFS occurrence record (", VLOOKUP(A1029, [1]!Table9[#All], 27, FALSE), "). " ))</f>
        <v xml:space="preserve">Not discussed on USFS. </v>
      </c>
      <c r="N1029" s="10" t="str">
        <f>IF(D1029="No", "-- ", VLOOKUP(A1029, [1]!Table9[#All], 29, FALSE))</f>
        <v xml:space="preserve">-- </v>
      </c>
      <c r="O1029" s="10" t="str">
        <f>IF(D1029="No", "--", VLOOKUP(A1029, [1]!Table9[#All], 30, FALSE))</f>
        <v>--</v>
      </c>
      <c r="P1029" s="7" t="str">
        <f>IF(D1029="No", "Not discussed on USFS. ", IF(VLOOKUP(A1029, [1]!Table9[#All], 31, FALSE)="--", "--",  _xlfn.CONCAT(A1029, " (", VLOOKUP(A1029, [1]!Table9[#All], 11, FALSE), "; Habitat description: ", C1029, ") - Within 1-mi of a CNDDB/SCE/USFS occurrence record (", VLOOKUP(A1029, [1]!Table9[#All], 31, FALSE), "). " )))</f>
        <v xml:space="preserve">Not discussed on USFS. </v>
      </c>
      <c r="Q1029" s="6" t="str">
        <f>IF(D1029="No", "Not discussed on USFS. ", IF(VLOOKUP(A1029, [1]!Table9[#All], 31, FALSE)="--", "--",  VLOOKUP(A1029, [1]!Table9[#All], 32, FALSE)))</f>
        <v xml:space="preserve">Not discussed on USFS. </v>
      </c>
      <c r="R1029" s="6" t="str">
        <f>IF(D1029="No", "Not discussed on USFS. ", IF(VLOOKUP(A1029, [1]!Table9[#All], 31, FALSE)="--", "--", VLOOKUP(A1029, [1]!Table9[#All], 33, FALSE)))</f>
        <v xml:space="preserve">Not discussed on USFS. </v>
      </c>
      <c r="S1029" s="9" t="s">
        <v>2</v>
      </c>
      <c r="T1029" s="8" t="s">
        <v>2</v>
      </c>
      <c r="U1029" s="8" t="s">
        <v>2</v>
      </c>
      <c r="V1029" s="7" t="s">
        <v>2</v>
      </c>
      <c r="W1029" s="6" t="s">
        <v>2</v>
      </c>
      <c r="X1029" s="6" t="s">
        <v>2</v>
      </c>
    </row>
    <row r="1030" spans="1:24" ht="48" x14ac:dyDescent="0.2">
      <c r="A1030" s="20" t="s">
        <v>1345</v>
      </c>
      <c r="B1030" s="20" t="str">
        <f>VLOOKUP(A1030, [1]!Table9[#All], 2, FALSE)</f>
        <v>Helianthus nuttallii ssp. parishii</v>
      </c>
      <c r="C1030" s="18" t="str">
        <f>VLOOKUP(A1030, [1]!Table9[#All], 13, FALSE)</f>
        <v xml:space="preserve">marshes </v>
      </c>
      <c r="D1030" s="17" t="str">
        <f>IF(ISNUMBER(SEARCH("1",VLOOKUP(A1030, [1]!Table9[#All], 4, FALSE))), "Yes", "No")</f>
        <v>No</v>
      </c>
      <c r="E1030" s="16" t="str">
        <f>VLOOKUP(A1030, [1]!Table9[#All], 3, FALSE)</f>
        <v>Plant</v>
      </c>
      <c r="F1030" s="15" t="str">
        <f>VLOOKUP(A1030, [1]!Table9[#All], 26, FALSE)</f>
        <v>Formula</v>
      </c>
      <c r="G1030" s="15" t="str">
        <f>IF(D1030="No", "--",VLOOKUP(A1030, [1]!Table9[#All], 25, FALSE))</f>
        <v>--</v>
      </c>
      <c r="H1030" s="14" t="str">
        <f>IF(D1030="No", "Not discussed on USFS. ", VLOOKUP(A1030, [1]!Table9[#All], 24, FALSE))</f>
        <v xml:space="preserve">Not discussed on USFS. </v>
      </c>
      <c r="I1030" s="14" t="str">
        <f>IF(NOT(ISBLANK(#REF!)),  "Pre-activity Survey Required", "")</f>
        <v>Pre-activity Survey Required</v>
      </c>
      <c r="J1030" s="13" t="str">
        <f>IF(D1030="No", "Not discussed on USFS. ", _xlfn.CONCAT(A1030, " (", VLOOKUP(A1030, [1]!Table9[#All], 11, FALSE), "; Habitat description: ", C1030, ") - Within 1-mi of a CNDDB/SCE/USFS occurrence record (", VLOOKUP(A1030, [1]!Table9[#All], 34, FALSE), "). " ))</f>
        <v xml:space="preserve">Not discussed on USFS. </v>
      </c>
      <c r="K1030" s="10" t="str">
        <f>IF(D1030="No", "-- ", VLOOKUP(A1030, [1]!Table9[#All], 35, FALSE))</f>
        <v xml:space="preserve">-- </v>
      </c>
      <c r="L1030" s="12" t="str">
        <f>IF(D1030="No", "--", VLOOKUP(A1030, [1]!Table9[#All], 28, FALSE))</f>
        <v>--</v>
      </c>
      <c r="M1030" s="11" t="str">
        <f>IF(D1030="No", "Not discussed on USFS. ", _xlfn.CONCAT(A1030, " (", VLOOKUP(A1030, [1]!Table9[#All], 11, FALSE), "; Habitat description: ", C1030, ") - Within 1-mi of a CNDDB/SCE/USFS occurrence record (", VLOOKUP(A1030, [1]!Table9[#All], 27, FALSE), "). " ))</f>
        <v xml:space="preserve">Not discussed on USFS. </v>
      </c>
      <c r="N1030" s="10" t="str">
        <f>IF(D1030="No", "-- ", VLOOKUP(A1030, [1]!Table9[#All], 29, FALSE))</f>
        <v xml:space="preserve">-- </v>
      </c>
      <c r="O1030" s="10" t="str">
        <f>IF(D1030="No", "--", VLOOKUP(A1030, [1]!Table9[#All], 30, FALSE))</f>
        <v>--</v>
      </c>
      <c r="P1030" s="7" t="str">
        <f>IF(D1030="No", "Not discussed on USFS. ", IF(VLOOKUP(A1030, [1]!Table9[#All], 31, FALSE)="--", "--",  _xlfn.CONCAT(A1030, " (", VLOOKUP(A1030, [1]!Table9[#All], 11, FALSE), "; Habitat description: ", C1030, ") - Within 1-mi of a CNDDB/SCE/USFS occurrence record (", VLOOKUP(A1030, [1]!Table9[#All], 31, FALSE), "). " )))</f>
        <v xml:space="preserve">Not discussed on USFS. </v>
      </c>
      <c r="Q1030" s="6" t="str">
        <f>IF(D1030="No", "Not discussed on USFS. ", IF(VLOOKUP(A1030, [1]!Table9[#All], 31, FALSE)="--", "--",  VLOOKUP(A1030, [1]!Table9[#All], 32, FALSE)))</f>
        <v xml:space="preserve">Not discussed on USFS. </v>
      </c>
      <c r="R1030" s="6" t="str">
        <f>IF(D1030="No", "Not discussed on USFS. ", IF(VLOOKUP(A1030, [1]!Table9[#All], 31, FALSE)="--", "--", VLOOKUP(A1030, [1]!Table9[#All], 33, FALSE)))</f>
        <v xml:space="preserve">Not discussed on USFS. </v>
      </c>
      <c r="S1030" s="9" t="s">
        <v>2</v>
      </c>
      <c r="T1030" s="8" t="s">
        <v>2</v>
      </c>
      <c r="U1030" s="8" t="s">
        <v>2</v>
      </c>
      <c r="V1030" s="7" t="s">
        <v>2</v>
      </c>
      <c r="W1030" s="6" t="s">
        <v>2</v>
      </c>
      <c r="X1030" s="6" t="s">
        <v>2</v>
      </c>
    </row>
    <row r="1031" spans="1:24" ht="48" x14ac:dyDescent="0.2">
      <c r="A1031" s="20" t="s">
        <v>1344</v>
      </c>
      <c r="B1031" s="20" t="str">
        <f>VLOOKUP(A1031, [1]!Table9[#All], 2, FALSE)</f>
        <v>Atriplex coronata var vallicola</v>
      </c>
      <c r="C1031" s="18" t="str">
        <f>VLOOKUP(A1031, [1]!Table9[#All], 13, FALSE)</f>
        <v>dried ponds alkaline soils</v>
      </c>
      <c r="D1031" s="17" t="str">
        <f>IF(ISNUMBER(SEARCH("1",VLOOKUP(A1031, [1]!Table9[#All], 4, FALSE))), "Yes", "No")</f>
        <v>No</v>
      </c>
      <c r="E1031" s="16" t="str">
        <f>VLOOKUP(A1031, [1]!Table9[#All], 3, FALSE)</f>
        <v>Plant</v>
      </c>
      <c r="F1031" s="15" t="str">
        <f>VLOOKUP(A1031, [1]!Table9[#All], 26, FALSE)</f>
        <v>Formula</v>
      </c>
      <c r="G1031" s="15" t="str">
        <f>IF(D1031="No", "--",VLOOKUP(A1031, [1]!Table9[#All], 25, FALSE))</f>
        <v>--</v>
      </c>
      <c r="H1031" s="14" t="str">
        <f>IF(D1031="No", "Not discussed on USFS. ", VLOOKUP(A1031, [1]!Table9[#All], 24, FALSE))</f>
        <v xml:space="preserve">Not discussed on USFS. </v>
      </c>
      <c r="I1031" s="14" t="str">
        <f>IF(NOT(ISBLANK(#REF!)),  "Pre-activity Survey Required", "")</f>
        <v>Pre-activity Survey Required</v>
      </c>
      <c r="J1031" s="13" t="str">
        <f>IF(D1031="No", "Not discussed on USFS. ", _xlfn.CONCAT(A1031, " (", VLOOKUP(A1031, [1]!Table9[#All], 11, FALSE), "; Habitat description: ", C1031, ") - Within 1-mi of a CNDDB/SCE/USFS occurrence record (", VLOOKUP(A1031, [1]!Table9[#All], 34, FALSE), "). " ))</f>
        <v xml:space="preserve">Not discussed on USFS. </v>
      </c>
      <c r="K1031" s="10" t="str">
        <f>IF(D1031="No", "-- ", VLOOKUP(A1031, [1]!Table9[#All], 35, FALSE))</f>
        <v xml:space="preserve">-- </v>
      </c>
      <c r="L1031" s="12" t="str">
        <f>IF(D1031="No", "--", VLOOKUP(A1031, [1]!Table9[#All], 28, FALSE))</f>
        <v>--</v>
      </c>
      <c r="M1031" s="11" t="str">
        <f>IF(D1031="No", "Not discussed on USFS. ", _xlfn.CONCAT(A1031, " (", VLOOKUP(A1031, [1]!Table9[#All], 11, FALSE), "; Habitat description: ", C1031, ") - Within 1-mi of a CNDDB/SCE/USFS occurrence record (", VLOOKUP(A1031, [1]!Table9[#All], 27, FALSE), "). " ))</f>
        <v xml:space="preserve">Not discussed on USFS. </v>
      </c>
      <c r="N1031" s="10" t="str">
        <f>IF(D1031="No", "-- ", VLOOKUP(A1031, [1]!Table9[#All], 29, FALSE))</f>
        <v xml:space="preserve">-- </v>
      </c>
      <c r="O1031" s="10" t="str">
        <f>IF(D1031="No", "--", VLOOKUP(A1031, [1]!Table9[#All], 30, FALSE))</f>
        <v>--</v>
      </c>
      <c r="P1031" s="7" t="str">
        <f>IF(D1031="No", "Not discussed on USFS. ", IF(VLOOKUP(A1031, [1]!Table9[#All], 31, FALSE)="--", "--",  _xlfn.CONCAT(A1031, " (", VLOOKUP(A1031, [1]!Table9[#All], 11, FALSE), "; Habitat description: ", C1031, ") - Within 1-mi of a CNDDB/SCE/USFS occurrence record (", VLOOKUP(A1031, [1]!Table9[#All], 31, FALSE), "). " )))</f>
        <v xml:space="preserve">Not discussed on USFS. </v>
      </c>
      <c r="Q1031" s="6" t="str">
        <f>IF(D1031="No", "Not discussed on USFS. ", IF(VLOOKUP(A1031, [1]!Table9[#All], 31, FALSE)="--", "--",  VLOOKUP(A1031, [1]!Table9[#All], 32, FALSE)))</f>
        <v xml:space="preserve">Not discussed on USFS. </v>
      </c>
      <c r="R1031" s="6" t="str">
        <f>IF(D1031="No", "Not discussed on USFS. ", IF(VLOOKUP(A1031, [1]!Table9[#All], 31, FALSE)="--", "--", VLOOKUP(A1031, [1]!Table9[#All], 33, FALSE)))</f>
        <v xml:space="preserve">Not discussed on USFS. </v>
      </c>
      <c r="S1031" s="9" t="s">
        <v>2</v>
      </c>
      <c r="T1031" s="8" t="s">
        <v>2</v>
      </c>
      <c r="U1031" s="8" t="s">
        <v>2</v>
      </c>
      <c r="V1031" s="7" t="s">
        <v>2</v>
      </c>
      <c r="W1031" s="6" t="s">
        <v>2</v>
      </c>
      <c r="X1031" s="6" t="s">
        <v>2</v>
      </c>
    </row>
    <row r="1032" spans="1:24" ht="80" x14ac:dyDescent="0.2">
      <c r="A1032" s="20" t="s">
        <v>1343</v>
      </c>
      <c r="B1032" s="20" t="str">
        <f>VLOOKUP(A1032, [1]!Table9[#All], 2, FALSE)</f>
        <v>Deltistes luxatus</v>
      </c>
      <c r="C1032" s="18" t="str">
        <f>VLOOKUP(A1032, [1]!Table9[#All], 13, FALSE)</f>
        <v>intermittent or perennial stream, pond, lake or jurisdictional waters feature</v>
      </c>
      <c r="D1032" s="17" t="str">
        <f>IF(ISNUMBER(SEARCH("1",VLOOKUP(A1032, [1]!Table9[#All], 4, FALSE))), "Yes", "No")</f>
        <v>Yes</v>
      </c>
      <c r="E1032" s="16" t="str">
        <f>VLOOKUP(A1032, [1]!Table9[#All], 3, FALSE)</f>
        <v>Fish</v>
      </c>
      <c r="F1032" s="15" t="str">
        <f>VLOOKUP(A1032, [1]!Table9[#All], 26, FALSE)</f>
        <v>--</v>
      </c>
      <c r="G1032" s="15" t="str">
        <f>IF(D1032="No", "--",VLOOKUP(A1032, [1]!Table9[#All], 25, FALSE))</f>
        <v>--</v>
      </c>
      <c r="H1032" s="14" t="str">
        <f>IF(D1032="No", "Not discussed on USFS. ", VLOOKUP(A1032, [1]!Table9[#All], 24, FALSE))</f>
        <v>Notify SME if found on USFS</v>
      </c>
      <c r="I1032" s="14" t="str">
        <f>IF(NOT(ISBLANK(#REF!)),  "Pre-activity Survey Required", "")</f>
        <v>Pre-activity Survey Required</v>
      </c>
      <c r="J1032" s="13" t="str">
        <f>IF(D1032="No", "Not discussed on USFS. ", _xlfn.CONCAT(A1032, " (", VLOOKUP(A1032, [1]!Table9[#All], 11, FALSE), "; Habitat description: ", C1032, ") - Within 1-mi of a CNDDB/SCE/USFS occurrence record (", VLOOKUP(A1032, [1]!Table9[#All], 34, FALSE), "). " ))</f>
        <v xml:space="preserve">Lost River sucker (FE; SE; CDFW FP; Habitat description: intermittent or perennial stream, pond, lake or jurisdictional waters feature) - Within 1-mi of a CNDDB/SCE/USFS occurrence record (unsuitable habitat). </v>
      </c>
      <c r="K1032" s="10" t="str">
        <f>IF(D1032="No", "-- ", VLOOKUP(A1032, [1]!Table9[#All], 35, FALSE))</f>
        <v>Standard OMP BMPs.</v>
      </c>
      <c r="L1032" s="12" t="str">
        <f>IF(D1032="No", "--", VLOOKUP(A1032, [1]!Table9[#All], 28, FALSE))</f>
        <v>--</v>
      </c>
      <c r="M1032" s="11" t="str">
        <f>IF(D1032="No", "Not discussed on USFS. ", _xlfn.CONCAT(A1032, " (", VLOOKUP(A1032, [1]!Table9[#All], 11, FALSE), "; Habitat description: ", C1032, ") - Within 1-mi of a CNDDB/SCE/USFS occurrence record (", VLOOKUP(A1032, [1]!Table9[#All], 27, FALSE), "). " ))</f>
        <v xml:space="preserve">Lost River sucker (FE; SE; CDFW FP; Habitat description: intermittent or perennial stream, pond, lake or jurisdictional waters feature) - Within 1-mi of a CNDDB/SCE/USFS occurrence record (--). </v>
      </c>
      <c r="N1032" s="10" t="str">
        <f>IF(D1032="No", "-- ", VLOOKUP(A1032, [1]!Table9[#All], 29, FALSE))</f>
        <v>Notify SME if found on USFS</v>
      </c>
      <c r="O1032" s="10" t="str">
        <f>IF(D1032="No", "--", VLOOKUP(A1032, [1]!Table9[#All], 30, FALSE))</f>
        <v>Notify SME if found on USFS</v>
      </c>
      <c r="P1032" s="7" t="str">
        <f>IF(D1032="No", "Not discussed on USFS. ", IF(VLOOKUP(A1032, [1]!Table9[#All], 31, FALSE)="--", "--",  _xlfn.CONCAT(A1032, " (", VLOOKUP(A1032, [1]!Table9[#All], 11, FALSE), "; Habitat description: ", C1032, ") - Within 1-mi of a CNDDB/SCE/USFS occurrence record (", VLOOKUP(A1032, [1]!Table9[#All], 31, FALSE), "). " )))</f>
        <v>--</v>
      </c>
      <c r="Q1032" s="6" t="str">
        <f>IF(D1032="No", "Not discussed on USFS. ", IF(VLOOKUP(A1032, [1]!Table9[#All], 31, FALSE)="--", "--",  VLOOKUP(A1032, [1]!Table9[#All], 32, FALSE)))</f>
        <v>--</v>
      </c>
      <c r="R1032" s="6" t="str">
        <f>IF(D1032="No", "Not discussed on USFS. ", IF(VLOOKUP(A1032, [1]!Table9[#All], 31, FALSE)="--", "--", VLOOKUP(A1032, [1]!Table9[#All], 33, FALSE)))</f>
        <v>--</v>
      </c>
      <c r="S1032" s="9" t="s">
        <v>2</v>
      </c>
      <c r="T1032" s="8" t="s">
        <v>2</v>
      </c>
      <c r="U1032" s="8" t="s">
        <v>2</v>
      </c>
      <c r="V1032" s="7" t="s">
        <v>2</v>
      </c>
      <c r="W1032" s="6" t="s">
        <v>2</v>
      </c>
      <c r="X1032" s="6" t="s">
        <v>2</v>
      </c>
    </row>
    <row r="1033" spans="1:24" ht="48" x14ac:dyDescent="0.2">
      <c r="A1033" s="20" t="s">
        <v>1342</v>
      </c>
      <c r="B1033" s="20" t="str">
        <f>VLOOKUP(A1033, [1]!Table9[#All], 2, FALSE)</f>
        <v>Cirsium praeteriens</v>
      </c>
      <c r="C1033" s="18" t="str">
        <f>VLOOKUP(A1033, [1]!Table9[#All], 13, FALSE)</f>
        <v>presumed extinct habitat unknown</v>
      </c>
      <c r="D1033" s="17" t="str">
        <f>IF(ISNUMBER(SEARCH("1",VLOOKUP(A1033, [1]!Table9[#All], 4, FALSE))), "Yes", "No")</f>
        <v>No</v>
      </c>
      <c r="E1033" s="16" t="str">
        <f>VLOOKUP(A1033, [1]!Table9[#All], 3, FALSE)</f>
        <v>Plant</v>
      </c>
      <c r="F1033" s="15" t="str">
        <f>VLOOKUP(A1033, [1]!Table9[#All], 26, FALSE)</f>
        <v>Formula</v>
      </c>
      <c r="G1033" s="15" t="str">
        <f>IF(D1033="No", "--",VLOOKUP(A1033, [1]!Table9[#All], 25, FALSE))</f>
        <v>--</v>
      </c>
      <c r="H1033" s="14" t="str">
        <f>IF(D1033="No", "Not discussed on USFS. ", VLOOKUP(A1033, [1]!Table9[#All], 24, FALSE))</f>
        <v xml:space="preserve">Not discussed on USFS. </v>
      </c>
      <c r="I1033" s="14" t="str">
        <f>IF(NOT(ISBLANK(#REF!)),  "Pre-activity Survey Required", "")</f>
        <v>Pre-activity Survey Required</v>
      </c>
      <c r="J1033" s="13" t="str">
        <f>IF(D1033="No", "Not discussed on USFS. ", _xlfn.CONCAT(A1033, " (", VLOOKUP(A1033, [1]!Table9[#All], 11, FALSE), "; Habitat description: ", C1033, ") - Within 1-mi of a CNDDB/SCE/USFS occurrence record (", VLOOKUP(A1033, [1]!Table9[#All], 34, FALSE), "). " ))</f>
        <v xml:space="preserve">Not discussed on USFS. </v>
      </c>
      <c r="K1033" s="10" t="str">
        <f>IF(D1033="No", "-- ", VLOOKUP(A1033, [1]!Table9[#All], 35, FALSE))</f>
        <v xml:space="preserve">-- </v>
      </c>
      <c r="L1033" s="12" t="str">
        <f>IF(D1033="No", "--", VLOOKUP(A1033, [1]!Table9[#All], 28, FALSE))</f>
        <v>--</v>
      </c>
      <c r="M1033" s="11" t="str">
        <f>IF(D1033="No", "Not discussed on USFS. ", _xlfn.CONCAT(A1033, " (", VLOOKUP(A1033, [1]!Table9[#All], 11, FALSE), "; Habitat description: ", C1033, ") - Within 1-mi of a CNDDB/SCE/USFS occurrence record (", VLOOKUP(A1033, [1]!Table9[#All], 27, FALSE), "). " ))</f>
        <v xml:space="preserve">Not discussed on USFS. </v>
      </c>
      <c r="N1033" s="10" t="str">
        <f>IF(D1033="No", "-- ", VLOOKUP(A1033, [1]!Table9[#All], 29, FALSE))</f>
        <v xml:space="preserve">-- </v>
      </c>
      <c r="O1033" s="10" t="str">
        <f>IF(D1033="No", "--", VLOOKUP(A1033, [1]!Table9[#All], 30, FALSE))</f>
        <v>--</v>
      </c>
      <c r="P1033" s="7" t="str">
        <f>IF(D1033="No", "Not discussed on USFS. ", IF(VLOOKUP(A1033, [1]!Table9[#All], 31, FALSE)="--", "--",  _xlfn.CONCAT(A1033, " (", VLOOKUP(A1033, [1]!Table9[#All], 11, FALSE), "; Habitat description: ", C1033, ") - Within 1-mi of a CNDDB/SCE/USFS occurrence record (", VLOOKUP(A1033, [1]!Table9[#All], 31, FALSE), "). " )))</f>
        <v xml:space="preserve">Not discussed on USFS. </v>
      </c>
      <c r="Q1033" s="6" t="str">
        <f>IF(D1033="No", "Not discussed on USFS. ", IF(VLOOKUP(A1033, [1]!Table9[#All], 31, FALSE)="--", "--",  VLOOKUP(A1033, [1]!Table9[#All], 32, FALSE)))</f>
        <v xml:space="preserve">Not discussed on USFS. </v>
      </c>
      <c r="R1033" s="6" t="str">
        <f>IF(D1033="No", "Not discussed on USFS. ", IF(VLOOKUP(A1033, [1]!Table9[#All], 31, FALSE)="--", "--", VLOOKUP(A1033, [1]!Table9[#All], 33, FALSE)))</f>
        <v xml:space="preserve">Not discussed on USFS. </v>
      </c>
      <c r="S1033" s="9" t="s">
        <v>2</v>
      </c>
      <c r="T1033" s="8" t="s">
        <v>2</v>
      </c>
      <c r="U1033" s="8" t="s">
        <v>2</v>
      </c>
      <c r="V1033" s="7" t="s">
        <v>2</v>
      </c>
      <c r="W1033" s="6" t="s">
        <v>2</v>
      </c>
      <c r="X1033" s="6" t="s">
        <v>2</v>
      </c>
    </row>
    <row r="1034" spans="1:24" ht="60" x14ac:dyDescent="0.2">
      <c r="A1034" s="20" t="s">
        <v>1341</v>
      </c>
      <c r="B1034" s="20" t="str">
        <f>VLOOKUP(A1034, [1]!Table9[#All], 2, FALSE)</f>
        <v>Plebejus anna lotis</v>
      </c>
      <c r="C1034" s="18" t="str">
        <f>VLOOKUP(A1034, [1]!Table9[#All], 13, FALSE)</f>
        <v>wet meadows and sphagnum-willow bogs</v>
      </c>
      <c r="D1034" s="17" t="str">
        <f>IF(ISNUMBER(SEARCH("1",VLOOKUP(A1034, [1]!Table9[#All], 4, FALSE))), "Yes", "No")</f>
        <v>Yes</v>
      </c>
      <c r="E1034" s="16" t="str">
        <f>VLOOKUP(A1034, [1]!Table9[#All], 3, FALSE)</f>
        <v>Invertebrate</v>
      </c>
      <c r="F1034" s="15" t="str">
        <f>VLOOKUP(A1034, [1]!Table9[#All], 26, FALSE)</f>
        <v>Formula</v>
      </c>
      <c r="G1034" s="15" t="str">
        <f>IF(D1034="No", "--",VLOOKUP(A1034, [1]!Table9[#All], 25, FALSE))</f>
        <v>Work area</v>
      </c>
      <c r="H1034" s="14" t="str">
        <f>IF(D1034="No", "Not discussed on USFS. ", VLOOKUP(A1034, [1]!Table9[#All], 24, FALSE))</f>
        <v>Contact PM if occurring on USFS</v>
      </c>
      <c r="I1034" s="14" t="str">
        <f>IF(NOT(ISBLANK(#REF!)),  "Pre-activity Survey Required", "")</f>
        <v>Pre-activity Survey Required</v>
      </c>
      <c r="J1034" s="13" t="str">
        <f>IF(D1034="No", "Not discussed on USFS. ", _xlfn.CONCAT(A1034, " (", VLOOKUP(A1034, [1]!Table9[#All], 11, FALSE), "; Habitat description: ", C1034, ") - Within 1-mi of a CNDDB/SCE/USFS occurrence record (", VLOOKUP(A1034, [1]!Table9[#All], 34, FALSE), "). " ))</f>
        <v xml:space="preserve">lotis blue butterfly (FE; Habitat description: wet meadows and sphagnum-willow bogs) - Within 1-mi of a CNDDB/SCE/USFS occurrence record (unsuitable habitat). </v>
      </c>
      <c r="K1034" s="10" t="str">
        <f>IF(D1034="No", "-- ", VLOOKUP(A1034, [1]!Table9[#All], 35, FALSE))</f>
        <v>Standard OMP BMPs.</v>
      </c>
      <c r="L1034" s="12" t="str">
        <f>IF(D1034="No", "--", VLOOKUP(A1034, [1]!Table9[#All], 28, FALSE))</f>
        <v>IIB</v>
      </c>
      <c r="M1034" s="11" t="str">
        <f>IF(D1034="No", "Not discussed on USFS. ", _xlfn.CONCAT(A1034, " (", VLOOKUP(A1034, [1]!Table9[#All], 11, FALSE), "; Habitat description: ", C1034, ") - Within 1-mi of a CNDDB/SCE/USFS occurrence record (", VLOOKUP(A1034, [1]!Table9[#All], 27, FALSE), "). " ))</f>
        <v xml:space="preserve">lotis blue butterfly (FE; Habitat description: wet meadows and sphagnum-willow bogs) - Within 1-mi of a CNDDB/SCE/USFS occurrence record (habitat present). </v>
      </c>
      <c r="N1034" s="10" t="str">
        <f>IF(D1034="No", "-- ", VLOOKUP(A1034, [1]!Table9[#All], 29, FALSE))</f>
        <v>Contact PM if occurring on USFS</v>
      </c>
      <c r="O1034" s="10" t="str">
        <f>IF(D1034="No", "--", VLOOKUP(A1034, [1]!Table9[#All], 30, FALSE))</f>
        <v>Contact PM if occurring on USFS</v>
      </c>
      <c r="P1034" s="7" t="str">
        <f>IF(D1034="No", "Not discussed on USFS. ", IF(VLOOKUP(A1034, [1]!Table9[#All], 31, FALSE)="--", "--",  _xlfn.CONCAT(A1034, " (", VLOOKUP(A1034, [1]!Table9[#All], 11, FALSE), "; Habitat description: ", C1034, ") - Within 1-mi of a CNDDB/SCE/USFS occurrence record (", VLOOKUP(A1034, [1]!Table9[#All], 31, FALSE), "). " )))</f>
        <v>--</v>
      </c>
      <c r="Q1034" s="6" t="str">
        <f>IF(D1034="No", "Not discussed on USFS. ", IF(VLOOKUP(A1034, [1]!Table9[#All], 31, FALSE)="--", "--",  VLOOKUP(A1034, [1]!Table9[#All], 32, FALSE)))</f>
        <v>--</v>
      </c>
      <c r="R1034" s="6" t="str">
        <f>IF(D1034="No", "Not discussed on USFS. ", IF(VLOOKUP(A1034, [1]!Table9[#All], 31, FALSE)="--", "--", VLOOKUP(A1034, [1]!Table9[#All], 33, FALSE)))</f>
        <v>--</v>
      </c>
      <c r="S1034" s="9" t="s">
        <v>2</v>
      </c>
      <c r="T1034" s="8" t="s">
        <v>2</v>
      </c>
      <c r="U1034" s="8" t="s">
        <v>2</v>
      </c>
      <c r="V1034" s="7" t="s">
        <v>2</v>
      </c>
      <c r="W1034" s="6" t="s">
        <v>2</v>
      </c>
      <c r="X1034" s="6" t="s">
        <v>2</v>
      </c>
    </row>
    <row r="1035" spans="1:24" ht="80" x14ac:dyDescent="0.2">
      <c r="A1035" s="20" t="s">
        <v>1340</v>
      </c>
      <c r="B1035" s="20" t="str">
        <f>VLOOKUP(A1035, [1]!Table9[#All], 2, FALSE)</f>
        <v>Cottus klamathensis polyporus</v>
      </c>
      <c r="C1035" s="18" t="str">
        <f>VLOOKUP(A1035, [1]!Table9[#All], 13, FALSE)</f>
        <v>intermittent or perennial stream, pond, lake or jurisdictional waters feature</v>
      </c>
      <c r="D1035" s="17" t="str">
        <f>IF(ISNUMBER(SEARCH("1",VLOOKUP(A1035, [1]!Table9[#All], 4, FALSE))), "Yes", "No")</f>
        <v>No</v>
      </c>
      <c r="E1035" s="16" t="str">
        <f>VLOOKUP(A1035, [1]!Table9[#All], 3, FALSE)</f>
        <v>Fish</v>
      </c>
      <c r="F1035" s="15" t="str">
        <f>VLOOKUP(A1035, [1]!Table9[#All], 26, FALSE)</f>
        <v>Formula</v>
      </c>
      <c r="G1035" s="15" t="str">
        <f>IF(D1035="No", "--",VLOOKUP(A1035, [1]!Table9[#All], 25, FALSE))</f>
        <v>--</v>
      </c>
      <c r="H1035" s="14" t="str">
        <f>IF(D1035="No", "Not discussed on USFS. ", VLOOKUP(A1035, [1]!Table9[#All], 24, FALSE))</f>
        <v xml:space="preserve">Not discussed on USFS. </v>
      </c>
      <c r="I1035" s="14" t="str">
        <f>IF(NOT(ISBLANK(#REF!)),  "Pre-activity Survey Required", "")</f>
        <v>Pre-activity Survey Required</v>
      </c>
      <c r="J1035" s="13" t="str">
        <f>IF(D1035="No", "Not discussed on USFS. ", _xlfn.CONCAT(A1035, " (", VLOOKUP(A1035, [1]!Table9[#All], 11, FALSE), "; Habitat description: ", C1035, ") - Within 1-mi of a CNDDB/SCE/USFS occurrence record (", VLOOKUP(A1035, [1]!Table9[#All], 34, FALSE), "). " ))</f>
        <v xml:space="preserve">Not discussed on USFS. </v>
      </c>
      <c r="K1035" s="10" t="str">
        <f>IF(D1035="No", "-- ", VLOOKUP(A1035, [1]!Table9[#All], 35, FALSE))</f>
        <v xml:space="preserve">-- </v>
      </c>
      <c r="L1035" s="12" t="str">
        <f>IF(D1035="No", "--", VLOOKUP(A1035, [1]!Table9[#All], 28, FALSE))</f>
        <v>--</v>
      </c>
      <c r="M1035" s="11" t="str">
        <f>IF(D1035="No", "Not discussed on USFS. ", _xlfn.CONCAT(A1035, " (", VLOOKUP(A1035, [1]!Table9[#All], 11, FALSE), "; Habitat description: ", C1035, ") - Within 1-mi of a CNDDB/SCE/USFS occurrence record (", VLOOKUP(A1035, [1]!Table9[#All], 27, FALSE), "). " ))</f>
        <v xml:space="preserve">Not discussed on USFS. </v>
      </c>
      <c r="N1035" s="10" t="str">
        <f>IF(D1035="No", "-- ", VLOOKUP(A1035, [1]!Table9[#All], 29, FALSE))</f>
        <v xml:space="preserve">-- </v>
      </c>
      <c r="O1035" s="10" t="str">
        <f>IF(D1035="No", "--", VLOOKUP(A1035, [1]!Table9[#All], 30, FALSE))</f>
        <v>--</v>
      </c>
      <c r="P1035" s="7" t="str">
        <f>IF(D1035="No", "Not discussed on USFS. ", IF(VLOOKUP(A1035, [1]!Table9[#All], 31, FALSE)="--", "--",  _xlfn.CONCAT(A1035, " (", VLOOKUP(A1035, [1]!Table9[#All], 11, FALSE), "; Habitat description: ", C1035, ") - Within 1-mi of a CNDDB/SCE/USFS occurrence record (", VLOOKUP(A1035, [1]!Table9[#All], 31, FALSE), "). " )))</f>
        <v xml:space="preserve">Not discussed on USFS. </v>
      </c>
      <c r="Q1035" s="6" t="str">
        <f>IF(D1035="No", "Not discussed on USFS. ", IF(VLOOKUP(A1035, [1]!Table9[#All], 31, FALSE)="--", "--",  VLOOKUP(A1035, [1]!Table9[#All], 32, FALSE)))</f>
        <v xml:space="preserve">Not discussed on USFS. </v>
      </c>
      <c r="R1035" s="6" t="str">
        <f>IF(D1035="No", "Not discussed on USFS. ", IF(VLOOKUP(A1035, [1]!Table9[#All], 31, FALSE)="--", "--", VLOOKUP(A1035, [1]!Table9[#All], 33, FALSE)))</f>
        <v xml:space="preserve">Not discussed on USFS. </v>
      </c>
      <c r="S1035" s="9" t="s">
        <v>2</v>
      </c>
      <c r="T1035" s="8" t="s">
        <v>2</v>
      </c>
      <c r="U1035" s="8" t="s">
        <v>2</v>
      </c>
      <c r="V1035" s="7" t="s">
        <v>2</v>
      </c>
      <c r="W1035" s="6" t="s">
        <v>2</v>
      </c>
      <c r="X1035" s="6" t="s">
        <v>2</v>
      </c>
    </row>
    <row r="1036" spans="1:24" ht="112" x14ac:dyDescent="0.2">
      <c r="A1036" s="20" t="s">
        <v>1339</v>
      </c>
      <c r="B1036" s="20" t="str">
        <f>VLOOKUP(A1036, [1]!Table9[#All], 2, FALSE)</f>
        <v>Lithobates yavapaiensis</v>
      </c>
      <c r="C1036" s="18" t="str">
        <f>VLOOKUP(A1036, [1]!Table9[#All], 13, FALSE)</f>
        <v>streams, river side channels, springs, ponds, stock ponds in desert scrub, grassland, woodland, and pinyon-juniper woodland</v>
      </c>
      <c r="D1036" s="17" t="str">
        <f>IF(ISNUMBER(SEARCH("1",VLOOKUP(A1036, [1]!Table9[#All], 4, FALSE))), "Yes", "No")</f>
        <v>No</v>
      </c>
      <c r="E1036" s="16" t="str">
        <f>VLOOKUP(A1036, [1]!Table9[#All], 3, FALSE)</f>
        <v>Amphibian</v>
      </c>
      <c r="F1036" s="15" t="str">
        <f>VLOOKUP(A1036, [1]!Table9[#All], 26, FALSE)</f>
        <v>Formula</v>
      </c>
      <c r="G1036" s="15" t="str">
        <f>IF(D1036="No", "--",VLOOKUP(A1036, [1]!Table9[#All], 25, FALSE))</f>
        <v>--</v>
      </c>
      <c r="H1036" s="14" t="str">
        <f>IF(D1036="No", "Not discussed on USFS. ", VLOOKUP(A1036, [1]!Table9[#All], 24, FALSE))</f>
        <v xml:space="preserve">Not discussed on USFS. </v>
      </c>
      <c r="I1036" s="14" t="str">
        <f>IF(NOT(ISBLANK(#REF!)),  "Pre-activity Survey Required", "")</f>
        <v>Pre-activity Survey Required</v>
      </c>
      <c r="J1036" s="13" t="str">
        <f>IF(D1036="No", "Not discussed on USFS. ", _xlfn.CONCAT(A1036, " (", VLOOKUP(A1036, [1]!Table9[#All], 11, FALSE), "; Habitat description: ", C1036, ") - Within 1-mi of a CNDDB/SCE/USFS occurrence record (", VLOOKUP(A1036, [1]!Table9[#All], 34, FALSE), "). " ))</f>
        <v xml:space="preserve">Not discussed on USFS. </v>
      </c>
      <c r="K1036" s="10" t="str">
        <f>IF(D1036="No", "-- ", VLOOKUP(A1036, [1]!Table9[#All], 35, FALSE))</f>
        <v xml:space="preserve">-- </v>
      </c>
      <c r="L1036" s="12" t="str">
        <f>IF(D1036="No", "--", VLOOKUP(A1036, [1]!Table9[#All], 28, FALSE))</f>
        <v>--</v>
      </c>
      <c r="M1036" s="11" t="str">
        <f>IF(D1036="No", "Not discussed on USFS. ", _xlfn.CONCAT(A1036, " (", VLOOKUP(A1036, [1]!Table9[#All], 11, FALSE), "; Habitat description: ", C1036, ") - Within 1-mi of a CNDDB/SCE/USFS occurrence record (", VLOOKUP(A1036, [1]!Table9[#All], 27, FALSE), "). " ))</f>
        <v xml:space="preserve">Not discussed on USFS. </v>
      </c>
      <c r="N1036" s="10" t="str">
        <f>IF(D1036="No", "-- ", VLOOKUP(A1036, [1]!Table9[#All], 29, FALSE))</f>
        <v xml:space="preserve">-- </v>
      </c>
      <c r="O1036" s="10" t="str">
        <f>IF(D1036="No", "--", VLOOKUP(A1036, [1]!Table9[#All], 30, FALSE))</f>
        <v>--</v>
      </c>
      <c r="P1036" s="7" t="str">
        <f>IF(D1036="No", "Not discussed on USFS. ", IF(VLOOKUP(A1036, [1]!Table9[#All], 31, FALSE)="--", "--",  _xlfn.CONCAT(A1036, " (", VLOOKUP(A1036, [1]!Table9[#All], 11, FALSE), "; Habitat description: ", C1036, ") - Within 1-mi of a CNDDB/SCE/USFS occurrence record (", VLOOKUP(A1036, [1]!Table9[#All], 31, FALSE), "). " )))</f>
        <v xml:space="preserve">Not discussed on USFS. </v>
      </c>
      <c r="Q1036" s="6" t="str">
        <f>IF(D1036="No", "Not discussed on USFS. ", IF(VLOOKUP(A1036, [1]!Table9[#All], 31, FALSE)="--", "--",  VLOOKUP(A1036, [1]!Table9[#All], 32, FALSE)))</f>
        <v xml:space="preserve">Not discussed on USFS. </v>
      </c>
      <c r="R1036" s="6" t="str">
        <f>IF(D1036="No", "Not discussed on USFS. ", IF(VLOOKUP(A1036, [1]!Table9[#All], 31, FALSE)="--", "--", VLOOKUP(A1036, [1]!Table9[#All], 33, FALSE)))</f>
        <v xml:space="preserve">Not discussed on USFS. </v>
      </c>
      <c r="S1036" s="9" t="s">
        <v>2</v>
      </c>
      <c r="T1036" s="8" t="s">
        <v>2</v>
      </c>
      <c r="U1036" s="8" t="s">
        <v>2</v>
      </c>
      <c r="V1036" s="7" t="s">
        <v>2</v>
      </c>
      <c r="W1036" s="6" t="s">
        <v>2</v>
      </c>
      <c r="X1036" s="6" t="s">
        <v>2</v>
      </c>
    </row>
    <row r="1037" spans="1:24" ht="112" x14ac:dyDescent="0.2">
      <c r="A1037" s="20" t="s">
        <v>1338</v>
      </c>
      <c r="B1037" s="20" t="str">
        <f>VLOOKUP(A1037, [1]!Table9[#All], 2, FALSE)</f>
        <v>Calystegia felix</v>
      </c>
      <c r="C1037" s="18" t="str">
        <f>VLOOKUP(A1037, [1]!Table9[#All], 13, FALSE)</f>
        <v>riparian areas, wet meadow, swales, and other moist lands; most populations now persisting in urban landscaping on native soils</v>
      </c>
      <c r="D1037" s="17" t="str">
        <f>IF(ISNUMBER(SEARCH("1",VLOOKUP(A1037, [1]!Table9[#All], 4, FALSE))), "Yes", "No")</f>
        <v>No</v>
      </c>
      <c r="E1037" s="16" t="str">
        <f>VLOOKUP(A1037, [1]!Table9[#All], 3, FALSE)</f>
        <v>Plant</v>
      </c>
      <c r="F1037" s="15" t="str">
        <f>VLOOKUP(A1037, [1]!Table9[#All], 26, FALSE)</f>
        <v>Formula</v>
      </c>
      <c r="G1037" s="15" t="str">
        <f>IF(D1037="No", "--",VLOOKUP(A1037, [1]!Table9[#All], 25, FALSE))</f>
        <v>--</v>
      </c>
      <c r="H1037" s="14" t="str">
        <f>IF(D1037="No", "Not discussed on USFS. ", VLOOKUP(A1037, [1]!Table9[#All], 24, FALSE))</f>
        <v xml:space="preserve">Not discussed on USFS. </v>
      </c>
      <c r="I1037" s="14" t="str">
        <f>IF(NOT(ISBLANK(#REF!)),  "Pre-activity Survey Required", "")</f>
        <v>Pre-activity Survey Required</v>
      </c>
      <c r="J1037" s="13" t="str">
        <f>IF(D1037="No", "Not discussed on USFS. ", _xlfn.CONCAT(A1037, " (", VLOOKUP(A1037, [1]!Table9[#All], 11, FALSE), "; Habitat description: ", C1037, ") - Within 1-mi of a CNDDB/SCE/USFS occurrence record (", VLOOKUP(A1037, [1]!Table9[#All], 34, FALSE), "). " ))</f>
        <v xml:space="preserve">Not discussed on USFS. </v>
      </c>
      <c r="K1037" s="10" t="str">
        <f>IF(D1037="No", "-- ", VLOOKUP(A1037, [1]!Table9[#All], 35, FALSE))</f>
        <v xml:space="preserve">-- </v>
      </c>
      <c r="L1037" s="12" t="str">
        <f>IF(D1037="No", "--", VLOOKUP(A1037, [1]!Table9[#All], 28, FALSE))</f>
        <v>--</v>
      </c>
      <c r="M1037" s="11" t="str">
        <f>IF(D1037="No", "Not discussed on USFS. ", _xlfn.CONCAT(A1037, " (", VLOOKUP(A1037, [1]!Table9[#All], 11, FALSE), "; Habitat description: ", C1037, ") - Within 1-mi of a CNDDB/SCE/USFS occurrence record (", VLOOKUP(A1037, [1]!Table9[#All], 27, FALSE), "). " ))</f>
        <v xml:space="preserve">Not discussed on USFS. </v>
      </c>
      <c r="N1037" s="10" t="str">
        <f>IF(D1037="No", "-- ", VLOOKUP(A1037, [1]!Table9[#All], 29, FALSE))</f>
        <v xml:space="preserve">-- </v>
      </c>
      <c r="O1037" s="10" t="str">
        <f>IF(D1037="No", "--", VLOOKUP(A1037, [1]!Table9[#All], 30, FALSE))</f>
        <v>--</v>
      </c>
      <c r="P1037" s="7" t="str">
        <f>IF(D1037="No", "Not discussed on USFS. ", IF(VLOOKUP(A1037, [1]!Table9[#All], 31, FALSE)="--", "--",  _xlfn.CONCAT(A1037, " (", VLOOKUP(A1037, [1]!Table9[#All], 11, FALSE), "; Habitat description: ", C1037, ") - Within 1-mi of a CNDDB/SCE/USFS occurrence record (", VLOOKUP(A1037, [1]!Table9[#All], 31, FALSE), "). " )))</f>
        <v xml:space="preserve">Not discussed on USFS. </v>
      </c>
      <c r="Q1037" s="6" t="str">
        <f>IF(D1037="No", "Not discussed on USFS. ", IF(VLOOKUP(A1037, [1]!Table9[#All], 31, FALSE)="--", "--",  VLOOKUP(A1037, [1]!Table9[#All], 32, FALSE)))</f>
        <v xml:space="preserve">Not discussed on USFS. </v>
      </c>
      <c r="R1037" s="6" t="str">
        <f>IF(D1037="No", "Not discussed on USFS. ", IF(VLOOKUP(A1037, [1]!Table9[#All], 31, FALSE)="--", "--", VLOOKUP(A1037, [1]!Table9[#All], 33, FALSE)))</f>
        <v xml:space="preserve">Not discussed on USFS. </v>
      </c>
      <c r="S1037" s="9" t="s">
        <v>2</v>
      </c>
      <c r="T1037" s="8" t="s">
        <v>2</v>
      </c>
      <c r="U1037" s="8" t="s">
        <v>2</v>
      </c>
      <c r="V1037" s="7" t="s">
        <v>2</v>
      </c>
      <c r="W1037" s="6" t="s">
        <v>2</v>
      </c>
      <c r="X1037" s="6" t="s">
        <v>2</v>
      </c>
    </row>
    <row r="1038" spans="1:24" ht="48" x14ac:dyDescent="0.2">
      <c r="A1038" s="20" t="s">
        <v>1337</v>
      </c>
      <c r="B1038" s="20" t="str">
        <f>VLOOKUP(A1038, [1]!Table9[#All], 2, FALSE)</f>
        <v>Leiothlypis luciae</v>
      </c>
      <c r="C1038" s="18" t="str">
        <f>VLOOKUP(A1038, [1]!Table9[#All], 13, FALSE)</f>
        <v>desert washes and riparian areas</v>
      </c>
      <c r="D1038" s="17" t="str">
        <f>IF(ISNUMBER(SEARCH("1",VLOOKUP(A1038, [1]!Table9[#All], 4, FALSE))), "Yes", "No")</f>
        <v>No</v>
      </c>
      <c r="E1038" s="16" t="str">
        <f>VLOOKUP(A1038, [1]!Table9[#All], 3, FALSE)</f>
        <v>Bird</v>
      </c>
      <c r="F1038" s="15" t="str">
        <f>VLOOKUP(A1038, [1]!Table9[#All], 26, FALSE)</f>
        <v>Formula</v>
      </c>
      <c r="G1038" s="15" t="str">
        <f>IF(D1038="No", "--",VLOOKUP(A1038, [1]!Table9[#All], 25, FALSE))</f>
        <v>--</v>
      </c>
      <c r="H1038" s="14" t="str">
        <f>IF(D1038="No", "Not discussed on USFS. ", VLOOKUP(A1038, [1]!Table9[#All], 24, FALSE))</f>
        <v xml:space="preserve">Not discussed on USFS. </v>
      </c>
      <c r="I1038" s="14" t="str">
        <f>IF(NOT(ISBLANK(#REF!)),  "Pre-activity Survey Required", "")</f>
        <v>Pre-activity Survey Required</v>
      </c>
      <c r="J1038" s="13" t="str">
        <f>IF(D1038="No", "Not discussed on USFS. ", _xlfn.CONCAT(A1038, " (", VLOOKUP(A1038, [1]!Table9[#All], 11, FALSE), "; Habitat description: ", C1038, ") - Within 1-mi of a CNDDB/SCE/USFS occurrence record (", VLOOKUP(A1038, [1]!Table9[#All], 34, FALSE), "). " ))</f>
        <v xml:space="preserve">Not discussed on USFS. </v>
      </c>
      <c r="K1038" s="10" t="str">
        <f>IF(D1038="No", "-- ", VLOOKUP(A1038, [1]!Table9[#All], 35, FALSE))</f>
        <v xml:space="preserve">-- </v>
      </c>
      <c r="L1038" s="12" t="str">
        <f>IF(D1038="No", "--", VLOOKUP(A1038, [1]!Table9[#All], 28, FALSE))</f>
        <v>--</v>
      </c>
      <c r="M1038" s="11" t="str">
        <f>IF(D1038="No", "Not discussed on USFS. ", _xlfn.CONCAT(A1038, " (", VLOOKUP(A1038, [1]!Table9[#All], 11, FALSE), "; Habitat description: ", C1038, ") - Within 1-mi of a CNDDB/SCE/USFS occurrence record (", VLOOKUP(A1038, [1]!Table9[#All], 27, FALSE), "). " ))</f>
        <v xml:space="preserve">Not discussed on USFS. </v>
      </c>
      <c r="N1038" s="10" t="str">
        <f>IF(D1038="No", "-- ", VLOOKUP(A1038, [1]!Table9[#All], 29, FALSE))</f>
        <v xml:space="preserve">-- </v>
      </c>
      <c r="O1038" s="10" t="str">
        <f>IF(D1038="No", "--", VLOOKUP(A1038, [1]!Table9[#All], 30, FALSE))</f>
        <v>--</v>
      </c>
      <c r="P1038" s="7" t="str">
        <f>IF(D1038="No", "Not discussed on USFS. ", IF(VLOOKUP(A1038, [1]!Table9[#All], 31, FALSE)="--", "--",  _xlfn.CONCAT(A1038, " (", VLOOKUP(A1038, [1]!Table9[#All], 11, FALSE), "; Habitat description: ", C1038, ") - Within 1-mi of a CNDDB/SCE/USFS occurrence record (", VLOOKUP(A1038, [1]!Table9[#All], 31, FALSE), "). " )))</f>
        <v xml:space="preserve">Not discussed on USFS. </v>
      </c>
      <c r="Q1038" s="6" t="str">
        <f>IF(D1038="No", "Not discussed on USFS. ", IF(VLOOKUP(A1038, [1]!Table9[#All], 31, FALSE)="--", "--",  VLOOKUP(A1038, [1]!Table9[#All], 32, FALSE)))</f>
        <v xml:space="preserve">Not discussed on USFS. </v>
      </c>
      <c r="R1038" s="6" t="str">
        <f>IF(D1038="No", "Not discussed on USFS. ", IF(VLOOKUP(A1038, [1]!Table9[#All], 31, FALSE)="--", "--", VLOOKUP(A1038, [1]!Table9[#All], 33, FALSE)))</f>
        <v xml:space="preserve">Not discussed on USFS. </v>
      </c>
      <c r="S1038" s="9" t="s">
        <v>2</v>
      </c>
      <c r="T1038" s="8" t="s">
        <v>2</v>
      </c>
      <c r="U1038" s="8" t="s">
        <v>2</v>
      </c>
      <c r="V1038" s="7" t="s">
        <v>2</v>
      </c>
      <c r="W1038" s="6" t="s">
        <v>2</v>
      </c>
      <c r="X1038" s="6" t="s">
        <v>2</v>
      </c>
    </row>
    <row r="1039" spans="1:24" ht="48" x14ac:dyDescent="0.2">
      <c r="A1039" s="20" t="s">
        <v>1336</v>
      </c>
      <c r="B1039" s="20" t="str">
        <f>VLOOKUP(A1039, [1]!Table9[#All], 2, FALSE)</f>
        <v>Tonestus lyallii</v>
      </c>
      <c r="C1039" s="18" t="str">
        <f>VLOOKUP(A1039, [1]!Table9[#All], 13, FALSE)</f>
        <v>meadows, barrens, rocky sites</v>
      </c>
      <c r="D1039" s="17" t="str">
        <f>IF(ISNUMBER(SEARCH("1",VLOOKUP(A1039, [1]!Table9[#All], 4, FALSE))), "Yes", "No")</f>
        <v>No</v>
      </c>
      <c r="E1039" s="16" t="str">
        <f>VLOOKUP(A1039, [1]!Table9[#All], 3, FALSE)</f>
        <v>Plant</v>
      </c>
      <c r="F1039" s="15" t="str">
        <f>VLOOKUP(A1039, [1]!Table9[#All], 26, FALSE)</f>
        <v>Formula</v>
      </c>
      <c r="G1039" s="15" t="str">
        <f>IF(D1039="No", "--",VLOOKUP(A1039, [1]!Table9[#All], 25, FALSE))</f>
        <v>--</v>
      </c>
      <c r="H1039" s="14" t="str">
        <f>IF(D1039="No", "Not discussed on USFS. ", VLOOKUP(A1039, [1]!Table9[#All], 24, FALSE))</f>
        <v xml:space="preserve">Not discussed on USFS. </v>
      </c>
      <c r="I1039" s="14" t="str">
        <f>IF(NOT(ISBLANK(#REF!)),  "Pre-activity Survey Required", "")</f>
        <v>Pre-activity Survey Required</v>
      </c>
      <c r="J1039" s="13" t="str">
        <f>IF(D1039="No", "Not discussed on USFS. ", _xlfn.CONCAT(A1039, " (", VLOOKUP(A1039, [1]!Table9[#All], 11, FALSE), "; Habitat description: ", C1039, ") - Within 1-mi of a CNDDB/SCE/USFS occurrence record (", VLOOKUP(A1039, [1]!Table9[#All], 34, FALSE), "). " ))</f>
        <v xml:space="preserve">Not discussed on USFS. </v>
      </c>
      <c r="K1039" s="10" t="str">
        <f>IF(D1039="No", "-- ", VLOOKUP(A1039, [1]!Table9[#All], 35, FALSE))</f>
        <v xml:space="preserve">-- </v>
      </c>
      <c r="L1039" s="12" t="str">
        <f>IF(D1039="No", "--", VLOOKUP(A1039, [1]!Table9[#All], 28, FALSE))</f>
        <v>--</v>
      </c>
      <c r="M1039" s="11" t="str">
        <f>IF(D1039="No", "Not discussed on USFS. ", _xlfn.CONCAT(A1039, " (", VLOOKUP(A1039, [1]!Table9[#All], 11, FALSE), "; Habitat description: ", C1039, ") - Within 1-mi of a CNDDB/SCE/USFS occurrence record (", VLOOKUP(A1039, [1]!Table9[#All], 27, FALSE), "). " ))</f>
        <v xml:space="preserve">Not discussed on USFS. </v>
      </c>
      <c r="N1039" s="10" t="str">
        <f>IF(D1039="No", "-- ", VLOOKUP(A1039, [1]!Table9[#All], 29, FALSE))</f>
        <v xml:space="preserve">-- </v>
      </c>
      <c r="O1039" s="10" t="str">
        <f>IF(D1039="No", "--", VLOOKUP(A1039, [1]!Table9[#All], 30, FALSE))</f>
        <v>--</v>
      </c>
      <c r="P1039" s="7" t="str">
        <f>IF(D1039="No", "Not discussed on USFS. ", IF(VLOOKUP(A1039, [1]!Table9[#All], 31, FALSE)="--", "--",  _xlfn.CONCAT(A1039, " (", VLOOKUP(A1039, [1]!Table9[#All], 11, FALSE), "; Habitat description: ", C1039, ") - Within 1-mi of a CNDDB/SCE/USFS occurrence record (", VLOOKUP(A1039, [1]!Table9[#All], 31, FALSE), "). " )))</f>
        <v xml:space="preserve">Not discussed on USFS. </v>
      </c>
      <c r="Q1039" s="6" t="str">
        <f>IF(D1039="No", "Not discussed on USFS. ", IF(VLOOKUP(A1039, [1]!Table9[#All], 31, FALSE)="--", "--",  VLOOKUP(A1039, [1]!Table9[#All], 32, FALSE)))</f>
        <v xml:space="preserve">Not discussed on USFS. </v>
      </c>
      <c r="R1039" s="6" t="str">
        <f>IF(D1039="No", "Not discussed on USFS. ", IF(VLOOKUP(A1039, [1]!Table9[#All], 31, FALSE)="--", "--", VLOOKUP(A1039, [1]!Table9[#All], 33, FALSE)))</f>
        <v xml:space="preserve">Not discussed on USFS. </v>
      </c>
      <c r="S1039" s="9" t="s">
        <v>2</v>
      </c>
      <c r="T1039" s="8" t="s">
        <v>2</v>
      </c>
      <c r="U1039" s="8" t="s">
        <v>2</v>
      </c>
      <c r="V1039" s="7" t="s">
        <v>2</v>
      </c>
      <c r="W1039" s="6" t="s">
        <v>2</v>
      </c>
      <c r="X1039" s="6" t="s">
        <v>2</v>
      </c>
    </row>
    <row r="1040" spans="1:24" ht="48" x14ac:dyDescent="0.2">
      <c r="A1040" s="20" t="s">
        <v>1335</v>
      </c>
      <c r="B1040" s="20" t="str">
        <f>VLOOKUP(A1040, [1]!Table9[#All], 2, FALSE)</f>
        <v>Carex lyngbyei</v>
      </c>
      <c r="C1040" s="18" t="str">
        <f>VLOOKUP(A1040, [1]!Table9[#All], 13, FALSE)</f>
        <v>brackish areas</v>
      </c>
      <c r="D1040" s="17" t="str">
        <f>IF(ISNUMBER(SEARCH("1",VLOOKUP(A1040, [1]!Table9[#All], 4, FALSE))), "Yes", "No")</f>
        <v>No</v>
      </c>
      <c r="E1040" s="16" t="str">
        <f>VLOOKUP(A1040, [1]!Table9[#All], 3, FALSE)</f>
        <v>Plant</v>
      </c>
      <c r="F1040" s="15" t="str">
        <f>VLOOKUP(A1040, [1]!Table9[#All], 26, FALSE)</f>
        <v>Formula</v>
      </c>
      <c r="G1040" s="15" t="str">
        <f>IF(D1040="No", "--",VLOOKUP(A1040, [1]!Table9[#All], 25, FALSE))</f>
        <v>--</v>
      </c>
      <c r="H1040" s="14" t="str">
        <f>IF(D1040="No", "Not discussed on USFS. ", VLOOKUP(A1040, [1]!Table9[#All], 24, FALSE))</f>
        <v xml:space="preserve">Not discussed on USFS. </v>
      </c>
      <c r="I1040" s="14" t="str">
        <f>IF(NOT(ISBLANK(#REF!)),  "Pre-activity Survey Required", "")</f>
        <v>Pre-activity Survey Required</v>
      </c>
      <c r="J1040" s="13" t="str">
        <f>IF(D1040="No", "Not discussed on USFS. ", _xlfn.CONCAT(A1040, " (", VLOOKUP(A1040, [1]!Table9[#All], 11, FALSE), "; Habitat description: ", C1040, ") - Within 1-mi of a CNDDB/SCE/USFS occurrence record (", VLOOKUP(A1040, [1]!Table9[#All], 34, FALSE), "). " ))</f>
        <v xml:space="preserve">Not discussed on USFS. </v>
      </c>
      <c r="K1040" s="10" t="str">
        <f>IF(D1040="No", "-- ", VLOOKUP(A1040, [1]!Table9[#All], 35, FALSE))</f>
        <v xml:space="preserve">-- </v>
      </c>
      <c r="L1040" s="12" t="str">
        <f>IF(D1040="No", "--", VLOOKUP(A1040, [1]!Table9[#All], 28, FALSE))</f>
        <v>--</v>
      </c>
      <c r="M1040" s="11" t="str">
        <f>IF(D1040="No", "Not discussed on USFS. ", _xlfn.CONCAT(A1040, " (", VLOOKUP(A1040, [1]!Table9[#All], 11, FALSE), "; Habitat description: ", C1040, ") - Within 1-mi of a CNDDB/SCE/USFS occurrence record (", VLOOKUP(A1040, [1]!Table9[#All], 27, FALSE), "). " ))</f>
        <v xml:space="preserve">Not discussed on USFS. </v>
      </c>
      <c r="N1040" s="10" t="str">
        <f>IF(D1040="No", "-- ", VLOOKUP(A1040, [1]!Table9[#All], 29, FALSE))</f>
        <v xml:space="preserve">-- </v>
      </c>
      <c r="O1040" s="10" t="str">
        <f>IF(D1040="No", "--", VLOOKUP(A1040, [1]!Table9[#All], 30, FALSE))</f>
        <v>--</v>
      </c>
      <c r="P1040" s="7" t="str">
        <f>IF(D1040="No", "Not discussed on USFS. ", IF(VLOOKUP(A1040, [1]!Table9[#All], 31, FALSE)="--", "--",  _xlfn.CONCAT(A1040, " (", VLOOKUP(A1040, [1]!Table9[#All], 11, FALSE), "; Habitat description: ", C1040, ") - Within 1-mi of a CNDDB/SCE/USFS occurrence record (", VLOOKUP(A1040, [1]!Table9[#All], 31, FALSE), "). " )))</f>
        <v xml:space="preserve">Not discussed on USFS. </v>
      </c>
      <c r="Q1040" s="6" t="str">
        <f>IF(D1040="No", "Not discussed on USFS. ", IF(VLOOKUP(A1040, [1]!Table9[#All], 31, FALSE)="--", "--",  VLOOKUP(A1040, [1]!Table9[#All], 32, FALSE)))</f>
        <v xml:space="preserve">Not discussed on USFS. </v>
      </c>
      <c r="R1040" s="6" t="str">
        <f>IF(D1040="No", "Not discussed on USFS. ", IF(VLOOKUP(A1040, [1]!Table9[#All], 31, FALSE)="--", "--", VLOOKUP(A1040, [1]!Table9[#All], 33, FALSE)))</f>
        <v xml:space="preserve">Not discussed on USFS. </v>
      </c>
      <c r="S1040" s="9" t="s">
        <v>2</v>
      </c>
      <c r="T1040" s="8" t="s">
        <v>2</v>
      </c>
      <c r="U1040" s="8" t="s">
        <v>2</v>
      </c>
      <c r="V1040" s="7" t="s">
        <v>2</v>
      </c>
      <c r="W1040" s="6" t="s">
        <v>2</v>
      </c>
      <c r="X1040" s="6" t="s">
        <v>2</v>
      </c>
    </row>
    <row r="1041" spans="1:24" ht="168" x14ac:dyDescent="0.2">
      <c r="A1041" s="20" t="s">
        <v>1334</v>
      </c>
      <c r="B1041" s="20" t="str">
        <f>VLOOKUP(A1041, [1]!Table9[#All], 2, FALSE)</f>
        <v>Pentachaeta lyonii</v>
      </c>
      <c r="C1041" s="18" t="str">
        <f>VLOOKUP(A1041, [1]!Table9[#All], 13, FALSE)</f>
        <v>coastal scrub, grassland, chaparral openings, rocky volcanic soils</v>
      </c>
      <c r="D1041" s="17" t="str">
        <f>IF(ISNUMBER(SEARCH("1",VLOOKUP(A1041, [1]!Table9[#All], 4, FALSE))), "Yes", "No")</f>
        <v>Yes</v>
      </c>
      <c r="E1041" s="16" t="str">
        <f>VLOOKUP(A1041, [1]!Table9[#All], 3, FALSE)</f>
        <v>Plant</v>
      </c>
      <c r="F1041" s="15" t="str">
        <f>VLOOKUP(A1041, [1]!Table9[#All], 26, FALSE)</f>
        <v>Formula</v>
      </c>
      <c r="G1041" s="15" t="str">
        <f>IF(D1041="No", "--",VLOOKUP(A1041, [1]!Table9[#All], 25, FALSE))</f>
        <v>Work area</v>
      </c>
      <c r="H1041" s="14" t="str">
        <f>IF(D1041="No", "Not discussed on USFS. ", VLOOKUP(A1041, [1]!Table9[#All], 24, FALSE))</f>
        <v>--</v>
      </c>
      <c r="I1041" s="14" t="str">
        <f>IF(NOT(ISBLANK(#REF!)),  "Pre-activity Survey Required", "")</f>
        <v>Pre-activity Survey Required</v>
      </c>
      <c r="J1041" s="13" t="str">
        <f>IF(D1041="No", "Not discussed on USFS. ", _xlfn.CONCAT(A1041, " (", VLOOKUP(A1041, [1]!Table9[#All], 11, FALSE), "; Habitat description: ", C1041, ") - Within 1-mi of a CNDDB/SCE/USFS occurrence record (", VLOOKUP(A1041, [1]!Table9[#All], 34, FALSE), "). " ))</f>
        <v xml:space="preserve">Lyon's pentachaeta (FE; SE; CRPR 1B.1, Blooming Period: Mar - Aug; Habitat description: coastal scrub, grassland, chaparral openings, rocky volcanic soils) - Within 1-mi of a CNDDB/SCE/USFS occurrence record (unsuitable habitat). </v>
      </c>
      <c r="K1041" s="10" t="str">
        <f>IF(D1041="No", "-- ", VLOOKUP(A1041, [1]!Table9[#All], 35, FALSE))</f>
        <v xml:space="preserve">RPM Plant 1; 
Standard OMP BMPs. </v>
      </c>
      <c r="L1041" s="12" t="str">
        <f>IF(D1041="No", "--", VLOOKUP(A1041, [1]!Table9[#All], 28, FALSE))</f>
        <v>IIB</v>
      </c>
      <c r="M1041" s="11" t="str">
        <f>IF(D1041="No", "Not discussed on USFS. ", _xlfn.CONCAT(A1041, " (", VLOOKUP(A1041, [1]!Table9[#All], 11, FALSE), "; Habitat description: ", C1041, ") - Within 1-mi of a CNDDB/SCE/USFS occurrence record (", VLOOKUP(A1041, [1]!Table9[#All], 27, FALSE), "). " ))</f>
        <v xml:space="preserve">Lyon's pentachaeta (FE; SE; CRPR 1B.1, Blooming Period: Mar - Aug; Habitat description: coastal scrub, grassland, chaparral openings, rocky volcanic soils) - Within 1-mi of a CNDDB/SCE/USFS occurrence record (habitat present). </v>
      </c>
      <c r="N1041" s="10" t="str">
        <f>IF(D1041="No", "-- ", VLOOKUP(A1041, [1]!Table9[#All], 29, FALSE))</f>
        <v xml:space="preserve">RPM Plant-1-4; 
General Measures and Standard OMP BMPs. </v>
      </c>
      <c r="O1041" s="10" t="str">
        <f>IF(D1041="No", "--", VLOOKUP(A1041, [1]!Table9[#All], 30, FALSE))</f>
        <v xml:space="preserve">Rare Plant Survey and Avoidance (Lyon's pentachaeta): A qualified botanist will conduct a rare plant survey for Lyon's pentachaeta within blooming season, verified by a reference population. All federally-listed plants within 100 feet of the work area will be flagged for avoidance. Coordination with Environmental Services Department will be required if full avoidance cannot be achieved. 
Schedule Limitation (Lyon's pentachaeta): Schedule all work in the year rare plant surveys are conducted. Work can occur only after rare plant surveys occur. If work gets delayed for a subsequent year, contact Environmental Services Department. 
General Measures and Standard OMP BMPs. </v>
      </c>
      <c r="P1041" s="7" t="str">
        <f>IF(D1041="No", "Not discussed on USFS. ", IF(VLOOKUP(A1041, [1]!Table9[#All], 31, FALSE)="--", "--",  _xlfn.CONCAT(A1041, " (", VLOOKUP(A1041, [1]!Table9[#All], 11, FALSE), "; Habitat description: ", C1041, ") - Within 1-mi of a CNDDB/SCE/USFS occurrence record (", VLOOKUP(A1041, [1]!Table9[#All], 31, FALSE), "). " )))</f>
        <v>--</v>
      </c>
      <c r="Q1041" s="6" t="str">
        <f>IF(D1041="No", "Not discussed on USFS. ", IF(VLOOKUP(A1041, [1]!Table9[#All], 31, FALSE)="--", "--",  VLOOKUP(A1041, [1]!Table9[#All], 32, FALSE)))</f>
        <v>--</v>
      </c>
      <c r="R1041" s="6" t="str">
        <f>IF(D1041="No", "Not discussed on USFS. ", IF(VLOOKUP(A1041, [1]!Table9[#All], 31, FALSE)="--", "--", VLOOKUP(A1041, [1]!Table9[#All], 33, FALSE)))</f>
        <v>--</v>
      </c>
      <c r="S1041" s="9" t="s">
        <v>2</v>
      </c>
      <c r="T1041" s="8" t="s">
        <v>2</v>
      </c>
      <c r="U1041" s="8" t="s">
        <v>2</v>
      </c>
      <c r="V1041" s="7" t="s">
        <v>2</v>
      </c>
      <c r="W1041" s="6" t="s">
        <v>2</v>
      </c>
      <c r="X1041" s="6" t="s">
        <v>2</v>
      </c>
    </row>
    <row r="1042" spans="1:24" ht="64" x14ac:dyDescent="0.2">
      <c r="A1042" s="20" t="s">
        <v>1333</v>
      </c>
      <c r="B1042" s="20" t="str">
        <f>VLOOKUP(A1042, [1]!Table9[#All], 2, FALSE)</f>
        <v>Phacelia lyonii</v>
      </c>
      <c r="C1042" s="18" t="str">
        <f>VLOOKUP(A1042, [1]!Table9[#All], 13, FALSE)</f>
        <v xml:space="preserve">rocky slopes, canyons only found on Catalina and San Clemente island </v>
      </c>
      <c r="D1042" s="17" t="str">
        <f>IF(ISNUMBER(SEARCH("1",VLOOKUP(A1042, [1]!Table9[#All], 4, FALSE))), "Yes", "No")</f>
        <v>No</v>
      </c>
      <c r="E1042" s="16" t="str">
        <f>VLOOKUP(A1042, [1]!Table9[#All], 3, FALSE)</f>
        <v>Plant</v>
      </c>
      <c r="F1042" s="15" t="str">
        <f>VLOOKUP(A1042, [1]!Table9[#All], 26, FALSE)</f>
        <v>Formula</v>
      </c>
      <c r="G1042" s="15" t="str">
        <f>IF(D1042="No", "--",VLOOKUP(A1042, [1]!Table9[#All], 25, FALSE))</f>
        <v>--</v>
      </c>
      <c r="H1042" s="14" t="str">
        <f>IF(D1042="No", "Not discussed on USFS. ", VLOOKUP(A1042, [1]!Table9[#All], 24, FALSE))</f>
        <v xml:space="preserve">Not discussed on USFS. </v>
      </c>
      <c r="I1042" s="14" t="str">
        <f>IF(NOT(ISBLANK(#REF!)),  "Pre-activity Survey Required", "")</f>
        <v>Pre-activity Survey Required</v>
      </c>
      <c r="J1042" s="13" t="str">
        <f>IF(D1042="No", "Not discussed on USFS. ", _xlfn.CONCAT(A1042, " (", VLOOKUP(A1042, [1]!Table9[#All], 11, FALSE), "; Habitat description: ", C1042, ") - Within 1-mi of a CNDDB/SCE/USFS occurrence record (", VLOOKUP(A1042, [1]!Table9[#All], 34, FALSE), "). " ))</f>
        <v xml:space="preserve">Not discussed on USFS. </v>
      </c>
      <c r="K1042" s="10" t="str">
        <f>IF(D1042="No", "-- ", VLOOKUP(A1042, [1]!Table9[#All], 35, FALSE))</f>
        <v xml:space="preserve">-- </v>
      </c>
      <c r="L1042" s="12" t="str">
        <f>IF(D1042="No", "--", VLOOKUP(A1042, [1]!Table9[#All], 28, FALSE))</f>
        <v>--</v>
      </c>
      <c r="M1042" s="11" t="str">
        <f>IF(D1042="No", "Not discussed on USFS. ", _xlfn.CONCAT(A1042, " (", VLOOKUP(A1042, [1]!Table9[#All], 11, FALSE), "; Habitat description: ", C1042, ") - Within 1-mi of a CNDDB/SCE/USFS occurrence record (", VLOOKUP(A1042, [1]!Table9[#All], 27, FALSE), "). " ))</f>
        <v xml:space="preserve">Not discussed on USFS. </v>
      </c>
      <c r="N1042" s="10" t="str">
        <f>IF(D1042="No", "-- ", VLOOKUP(A1042, [1]!Table9[#All], 29, FALSE))</f>
        <v xml:space="preserve">-- </v>
      </c>
      <c r="O1042" s="10" t="str">
        <f>IF(D1042="No", "--", VLOOKUP(A1042, [1]!Table9[#All], 30, FALSE))</f>
        <v>--</v>
      </c>
      <c r="P1042" s="7" t="str">
        <f>IF(D1042="No", "Not discussed on USFS. ", IF(VLOOKUP(A1042, [1]!Table9[#All], 31, FALSE)="--", "--",  _xlfn.CONCAT(A1042, " (", VLOOKUP(A1042, [1]!Table9[#All], 11, FALSE), "; Habitat description: ", C1042, ") - Within 1-mi of a CNDDB/SCE/USFS occurrence record (", VLOOKUP(A1042, [1]!Table9[#All], 31, FALSE), "). " )))</f>
        <v xml:space="preserve">Not discussed on USFS. </v>
      </c>
      <c r="Q1042" s="6" t="str">
        <f>IF(D1042="No", "Not discussed on USFS. ", IF(VLOOKUP(A1042, [1]!Table9[#All], 31, FALSE)="--", "--",  VLOOKUP(A1042, [1]!Table9[#All], 32, FALSE)))</f>
        <v xml:space="preserve">Not discussed on USFS. </v>
      </c>
      <c r="R1042" s="6" t="str">
        <f>IF(D1042="No", "Not discussed on USFS. ", IF(VLOOKUP(A1042, [1]!Table9[#All], 31, FALSE)="--", "--", VLOOKUP(A1042, [1]!Table9[#All], 33, FALSE)))</f>
        <v xml:space="preserve">Not discussed on USFS. </v>
      </c>
      <c r="S1042" s="9" t="s">
        <v>2</v>
      </c>
      <c r="T1042" s="8" t="s">
        <v>2</v>
      </c>
      <c r="U1042" s="8" t="s">
        <v>2</v>
      </c>
      <c r="V1042" s="7" t="s">
        <v>2</v>
      </c>
      <c r="W1042" s="6" t="s">
        <v>2</v>
      </c>
      <c r="X1042" s="6" t="s">
        <v>2</v>
      </c>
    </row>
    <row r="1043" spans="1:24" ht="80" x14ac:dyDescent="0.2">
      <c r="A1043" s="20" t="s">
        <v>1332</v>
      </c>
      <c r="B1043" s="20" t="str">
        <f>VLOOKUP(A1043, [1]!Table9[#All], 2, FALSE)</f>
        <v>Lomatium foeniculaceum ssp. macdougalii</v>
      </c>
      <c r="C1043" s="18" t="str">
        <f>VLOOKUP(A1043, [1]!Table9[#All], 13, FALSE)</f>
        <v>sagebrush scrub, pine woodland</v>
      </c>
      <c r="D1043" s="17" t="str">
        <f>IF(ISNUMBER(SEARCH("1",VLOOKUP(A1043, [1]!Table9[#All], 4, FALSE))), "Yes", "No")</f>
        <v>No</v>
      </c>
      <c r="E1043" s="16" t="str">
        <f>VLOOKUP(A1043, [1]!Table9[#All], 3, FALSE)</f>
        <v>Plant</v>
      </c>
      <c r="F1043" s="15" t="str">
        <f>VLOOKUP(A1043, [1]!Table9[#All], 26, FALSE)</f>
        <v>Formula</v>
      </c>
      <c r="G1043" s="15" t="str">
        <f>IF(D1043="No", "--",VLOOKUP(A1043, [1]!Table9[#All], 25, FALSE))</f>
        <v>--</v>
      </c>
      <c r="H1043" s="14" t="str">
        <f>IF(D1043="No", "Not discussed on USFS. ", VLOOKUP(A1043, [1]!Table9[#All], 24, FALSE))</f>
        <v xml:space="preserve">Not discussed on USFS. </v>
      </c>
      <c r="I1043" s="14" t="str">
        <f>IF(NOT(ISBLANK(#REF!)),  "Pre-activity Survey Required", "")</f>
        <v>Pre-activity Survey Required</v>
      </c>
      <c r="J1043" s="13" t="str">
        <f>IF(D1043="No", "Not discussed on USFS. ", _xlfn.CONCAT(A1043, " (", VLOOKUP(A1043, [1]!Table9[#All], 11, FALSE), "; Habitat description: ", C1043, ") - Within 1-mi of a CNDDB/SCE/USFS occurrence record (", VLOOKUP(A1043, [1]!Table9[#All], 34, FALSE), "). " ))</f>
        <v xml:space="preserve">Not discussed on USFS. </v>
      </c>
      <c r="K1043" s="10" t="str">
        <f>IF(D1043="No", "-- ", VLOOKUP(A1043, [1]!Table9[#All], 35, FALSE))</f>
        <v xml:space="preserve">-- </v>
      </c>
      <c r="L1043" s="12" t="str">
        <f>IF(D1043="No", "--", VLOOKUP(A1043, [1]!Table9[#All], 28, FALSE))</f>
        <v>--</v>
      </c>
      <c r="M1043" s="11" t="str">
        <f>IF(D1043="No", "Not discussed on USFS. ", _xlfn.CONCAT(A1043, " (", VLOOKUP(A1043, [1]!Table9[#All], 11, FALSE), "; Habitat description: ", C1043, ") - Within 1-mi of a CNDDB/SCE/USFS occurrence record (", VLOOKUP(A1043, [1]!Table9[#All], 27, FALSE), "). " ))</f>
        <v xml:space="preserve">Not discussed on USFS. </v>
      </c>
      <c r="N1043" s="10" t="str">
        <f>IF(D1043="No", "-- ", VLOOKUP(A1043, [1]!Table9[#All], 29, FALSE))</f>
        <v xml:space="preserve">-- </v>
      </c>
      <c r="O1043" s="10" t="str">
        <f>IF(D1043="No", "--", VLOOKUP(A1043, [1]!Table9[#All], 30, FALSE))</f>
        <v>--</v>
      </c>
      <c r="P1043" s="7" t="str">
        <f>IF(D1043="No", "Not discussed on USFS. ", IF(VLOOKUP(A1043, [1]!Table9[#All], 31, FALSE)="--", "--",  _xlfn.CONCAT(A1043, " (", VLOOKUP(A1043, [1]!Table9[#All], 11, FALSE), "; Habitat description: ", C1043, ") - Within 1-mi of a CNDDB/SCE/USFS occurrence record (", VLOOKUP(A1043, [1]!Table9[#All], 31, FALSE), "). " )))</f>
        <v xml:space="preserve">Not discussed on USFS. </v>
      </c>
      <c r="Q1043" s="6" t="str">
        <f>IF(D1043="No", "Not discussed on USFS. ", IF(VLOOKUP(A1043, [1]!Table9[#All], 31, FALSE)="--", "--",  VLOOKUP(A1043, [1]!Table9[#All], 32, FALSE)))</f>
        <v xml:space="preserve">Not discussed on USFS. </v>
      </c>
      <c r="R1043" s="6" t="str">
        <f>IF(D1043="No", "Not discussed on USFS. ", IF(VLOOKUP(A1043, [1]!Table9[#All], 31, FALSE)="--", "--", VLOOKUP(A1043, [1]!Table9[#All], 33, FALSE)))</f>
        <v xml:space="preserve">Not discussed on USFS. </v>
      </c>
      <c r="S1043" s="9" t="s">
        <v>2</v>
      </c>
      <c r="T1043" s="8" t="s">
        <v>2</v>
      </c>
      <c r="U1043" s="8" t="s">
        <v>2</v>
      </c>
      <c r="V1043" s="7" t="s">
        <v>2</v>
      </c>
      <c r="W1043" s="6" t="s">
        <v>2</v>
      </c>
      <c r="X1043" s="6" t="s">
        <v>2</v>
      </c>
    </row>
    <row r="1044" spans="1:24" ht="48" x14ac:dyDescent="0.2">
      <c r="A1044" s="20" t="s">
        <v>1331</v>
      </c>
      <c r="B1044" s="20" t="str">
        <f>VLOOKUP(A1044, [1]!Table9[#All], 2, FALSE)</f>
        <v>Ranunculus macounii</v>
      </c>
      <c r="C1044" s="18" t="str">
        <f>VLOOKUP(A1044, [1]!Table9[#All], 13, FALSE)</f>
        <v>meadows, water wet meadows, shallow water</v>
      </c>
      <c r="D1044" s="17" t="str">
        <f>IF(ISNUMBER(SEARCH("1",VLOOKUP(A1044, [1]!Table9[#All], 4, FALSE))), "Yes", "No")</f>
        <v>No</v>
      </c>
      <c r="E1044" s="16" t="str">
        <f>VLOOKUP(A1044, [1]!Table9[#All], 3, FALSE)</f>
        <v>Plant</v>
      </c>
      <c r="F1044" s="15" t="str">
        <f>VLOOKUP(A1044, [1]!Table9[#All], 26, FALSE)</f>
        <v>Formula</v>
      </c>
      <c r="G1044" s="15" t="str">
        <f>IF(D1044="No", "--",VLOOKUP(A1044, [1]!Table9[#All], 25, FALSE))</f>
        <v>--</v>
      </c>
      <c r="H1044" s="14" t="str">
        <f>IF(D1044="No", "Not discussed on USFS. ", VLOOKUP(A1044, [1]!Table9[#All], 24, FALSE))</f>
        <v xml:space="preserve">Not discussed on USFS. </v>
      </c>
      <c r="I1044" s="14" t="str">
        <f>IF(NOT(ISBLANK(#REF!)),  "Pre-activity Survey Required", "")</f>
        <v>Pre-activity Survey Required</v>
      </c>
      <c r="J1044" s="13" t="str">
        <f>IF(D1044="No", "Not discussed on USFS. ", _xlfn.CONCAT(A1044, " (", VLOOKUP(A1044, [1]!Table9[#All], 11, FALSE), "; Habitat description: ", C1044, ") - Within 1-mi of a CNDDB/SCE/USFS occurrence record (", VLOOKUP(A1044, [1]!Table9[#All], 34, FALSE), "). " ))</f>
        <v xml:space="preserve">Not discussed on USFS. </v>
      </c>
      <c r="K1044" s="10" t="str">
        <f>IF(D1044="No", "-- ", VLOOKUP(A1044, [1]!Table9[#All], 35, FALSE))</f>
        <v xml:space="preserve">-- </v>
      </c>
      <c r="L1044" s="12" t="str">
        <f>IF(D1044="No", "--", VLOOKUP(A1044, [1]!Table9[#All], 28, FALSE))</f>
        <v>--</v>
      </c>
      <c r="M1044" s="11" t="str">
        <f>IF(D1044="No", "Not discussed on USFS. ", _xlfn.CONCAT(A1044, " (", VLOOKUP(A1044, [1]!Table9[#All], 11, FALSE), "; Habitat description: ", C1044, ") - Within 1-mi of a CNDDB/SCE/USFS occurrence record (", VLOOKUP(A1044, [1]!Table9[#All], 27, FALSE), "). " ))</f>
        <v xml:space="preserve">Not discussed on USFS. </v>
      </c>
      <c r="N1044" s="10" t="str">
        <f>IF(D1044="No", "-- ", VLOOKUP(A1044, [1]!Table9[#All], 29, FALSE))</f>
        <v xml:space="preserve">-- </v>
      </c>
      <c r="O1044" s="10" t="str">
        <f>IF(D1044="No", "--", VLOOKUP(A1044, [1]!Table9[#All], 30, FALSE))</f>
        <v>--</v>
      </c>
      <c r="P1044" s="7" t="str">
        <f>IF(D1044="No", "Not discussed on USFS. ", IF(VLOOKUP(A1044, [1]!Table9[#All], 31, FALSE)="--", "--",  _xlfn.CONCAT(A1044, " (", VLOOKUP(A1044, [1]!Table9[#All], 11, FALSE), "; Habitat description: ", C1044, ") - Within 1-mi of a CNDDB/SCE/USFS occurrence record (", VLOOKUP(A1044, [1]!Table9[#All], 31, FALSE), "). " )))</f>
        <v xml:space="preserve">Not discussed on USFS. </v>
      </c>
      <c r="Q1044" s="6" t="str">
        <f>IF(D1044="No", "Not discussed on USFS. ", IF(VLOOKUP(A1044, [1]!Table9[#All], 31, FALSE)="--", "--",  VLOOKUP(A1044, [1]!Table9[#All], 32, FALSE)))</f>
        <v xml:space="preserve">Not discussed on USFS. </v>
      </c>
      <c r="R1044" s="6" t="str">
        <f>IF(D1044="No", "Not discussed on USFS. ", IF(VLOOKUP(A1044, [1]!Table9[#All], 31, FALSE)="--", "--", VLOOKUP(A1044, [1]!Table9[#All], 33, FALSE)))</f>
        <v xml:space="preserve">Not discussed on USFS. </v>
      </c>
      <c r="S1044" s="9" t="s">
        <v>2</v>
      </c>
      <c r="T1044" s="8" t="s">
        <v>2</v>
      </c>
      <c r="U1044" s="8" t="s">
        <v>2</v>
      </c>
      <c r="V1044" s="7" t="s">
        <v>2</v>
      </c>
      <c r="W1044" s="6" t="s">
        <v>2</v>
      </c>
      <c r="X1044" s="6" t="s">
        <v>2</v>
      </c>
    </row>
    <row r="1045" spans="1:24" ht="156" x14ac:dyDescent="0.2">
      <c r="A1045" s="20" t="s">
        <v>1330</v>
      </c>
      <c r="B1045" s="20" t="str">
        <f>VLOOKUP(A1045, [1]!Table9[#All], 2, FALSE)</f>
        <v>Erigeron maniopotamicus</v>
      </c>
      <c r="C1045" s="18" t="str">
        <f>VLOOKUP(A1045, [1]!Table9[#All], 13, FALSE)</f>
        <v>meadows, open woodland dry meadows and openings in mixed conifer woodlands</v>
      </c>
      <c r="D1045" s="17" t="str">
        <f>IF(ISNUMBER(SEARCH("1",VLOOKUP(A1045, [1]!Table9[#All], 4, FALSE))), "Yes", "No")</f>
        <v>Yes</v>
      </c>
      <c r="E1045" s="16" t="str">
        <f>VLOOKUP(A1045, [1]!Table9[#All], 3, FALSE)</f>
        <v>Plant</v>
      </c>
      <c r="F1045" s="15" t="str">
        <f>VLOOKUP(A1045, [1]!Table9[#All], 26, FALSE)</f>
        <v>Formula</v>
      </c>
      <c r="G1045" s="15" t="str">
        <f>IF(D1045="No", "--",VLOOKUP(A1045, [1]!Table9[#All], 25, FALSE))</f>
        <v>Work area</v>
      </c>
      <c r="H1045" s="14" t="str">
        <f>IF(D1045="No", "Not discussed on USFS. ", VLOOKUP(A1045, [1]!Table9[#All], 24, FALSE))</f>
        <v>--</v>
      </c>
      <c r="I1045" s="14" t="str">
        <f>IF(NOT(ISBLANK(#REF!)),  "Pre-activity Survey Required", "")</f>
        <v>Pre-activity Survey Required</v>
      </c>
      <c r="J1045" s="13" t="str">
        <f>IF(D1045="No", "Not discussed on USFS. ", _xlfn.CONCAT(A1045, " (", VLOOKUP(A1045, [1]!Table9[#All], 11, FALSE), "; Habitat description: ", C1045, ") - Within 1-mi of a CNDDB/SCE/USFS occurrence record (", VLOOKUP(A1045, [1]!Table9[#All], 34, FALSE), "). " ))</f>
        <v xml:space="preserve">Mad River fleabane daisy (FSS; CRPR 1B.2, Blooming Period: Jun - Aug; Habitat description: meadows, open woodland dry meadows and openings in mixed conifer woodlands) - Within 1-mi of a CNDDB/SCE/USFS occurrence record (unsuitable habitat). </v>
      </c>
      <c r="K1045" s="10" t="str">
        <f>IF(D1045="No", "-- ", VLOOKUP(A1045, [1]!Table9[#All], 35, FALSE))</f>
        <v>Standard OMP BMPs.</v>
      </c>
      <c r="L1045" s="12" t="str">
        <f>IF(D1045="No", "--", VLOOKUP(A1045, [1]!Table9[#All], 28, FALSE))</f>
        <v>IIB</v>
      </c>
      <c r="M1045" s="11" t="str">
        <f>IF(D1045="No", "Not discussed on USFS. ", _xlfn.CONCAT(A1045, " (", VLOOKUP(A1045, [1]!Table9[#All], 11, FALSE), "; Habitat description: ", C1045, ") - Within 1-mi of a CNDDB/SCE/USFS occurrence record (", VLOOKUP(A1045, [1]!Table9[#All], 27, FALSE), "). " ))</f>
        <v xml:space="preserve">Mad River fleabane daisy (FSS; CRPR 1B.2, Blooming Period: Jun - Aug; Habitat description: meadows, open woodland dry meadows and openings in mixed conifer woodlands) - Within 1-mi of a CNDDB/SCE/USFS occurrence record (habitat present). </v>
      </c>
      <c r="N1045" s="10" t="str">
        <f>IF(D1045="No", "-- ", VLOOKUP(A1045, [1]!Table9[#All], 29, FALSE))</f>
        <v xml:space="preserve">BE BMP Plant-1(a)(c-d); 
General Measures and Standard OMP BMPs. </v>
      </c>
      <c r="O1045" s="10" t="str">
        <f>IF(D1045="No", "--", VLOOKUP(A1045, [1]!Table9[#All], 30, FALSE))</f>
        <v xml:space="preserve">Pre-Activity Survey (Mad River fleabane daisy): A biological survey is required. 
FSS Plant Avoidance (Mad River fleabane daisy): If Mad River fleabane daisy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45" s="7" t="str">
        <f>IF(D1045="No", "Not discussed on USFS. ", IF(VLOOKUP(A1045, [1]!Table9[#All], 31, FALSE)="--", "--",  _xlfn.CONCAT(A1045, " (", VLOOKUP(A1045, [1]!Table9[#All], 11, FALSE), "; Habitat description: ", C1045, ") - Within 1-mi of a CNDDB/SCE/USFS occurrence record (", VLOOKUP(A1045, [1]!Table9[#All], 31, FALSE), "). " )))</f>
        <v>--</v>
      </c>
      <c r="Q1045" s="6" t="str">
        <f>IF(D1045="No", "Not discussed on USFS. ", IF(VLOOKUP(A1045, [1]!Table9[#All], 31, FALSE)="--", "--",  VLOOKUP(A1045, [1]!Table9[#All], 32, FALSE)))</f>
        <v>--</v>
      </c>
      <c r="R1045" s="6" t="str">
        <f>IF(D1045="No", "Not discussed on USFS. ", IF(VLOOKUP(A1045, [1]!Table9[#All], 31, FALSE)="--", "--", VLOOKUP(A1045, [1]!Table9[#All], 33, FALSE)))</f>
        <v>--</v>
      </c>
      <c r="S1045" s="9" t="s">
        <v>2</v>
      </c>
      <c r="T1045" s="8" t="s">
        <v>2</v>
      </c>
      <c r="U1045" s="8" t="s">
        <v>2</v>
      </c>
      <c r="V1045" s="7" t="s">
        <v>2</v>
      </c>
      <c r="W1045" s="6" t="s">
        <v>2</v>
      </c>
      <c r="X1045" s="6" t="s">
        <v>2</v>
      </c>
    </row>
    <row r="1046" spans="1:24" ht="156" x14ac:dyDescent="0.2">
      <c r="A1046" s="20" t="s">
        <v>1329</v>
      </c>
      <c r="B1046" s="20" t="str">
        <f>VLOOKUP(A1046, [1]!Table9[#All], 2, FALSE)</f>
        <v>Leptosiphon serrulatus</v>
      </c>
      <c r="C1046" s="18" t="str">
        <f>VLOOKUP(A1046, [1]!Table9[#All], 13, FALSE)</f>
        <v>openings in woodland and chaparral</v>
      </c>
      <c r="D1046" s="17" t="str">
        <f>IF(ISNUMBER(SEARCH("1",VLOOKUP(A1046, [1]!Table9[#All], 4, FALSE))), "Yes", "No")</f>
        <v>Yes</v>
      </c>
      <c r="E1046" s="16" t="str">
        <f>VLOOKUP(A1046, [1]!Table9[#All], 3, FALSE)</f>
        <v>Plant</v>
      </c>
      <c r="F1046" s="15" t="str">
        <f>VLOOKUP(A1046, [1]!Table9[#All], 26, FALSE)</f>
        <v>Formula</v>
      </c>
      <c r="G1046" s="15" t="str">
        <f>IF(D1046="No", "--",VLOOKUP(A1046, [1]!Table9[#All], 25, FALSE))</f>
        <v>Work area</v>
      </c>
      <c r="H1046" s="14" t="str">
        <f>IF(D1046="No", "Not discussed on USFS. ", VLOOKUP(A1046, [1]!Table9[#All], 24, FALSE))</f>
        <v>--</v>
      </c>
      <c r="I1046" s="14" t="str">
        <f>IF(NOT(ISBLANK(#REF!)),  "Pre-activity Survey Required", "")</f>
        <v>Pre-activity Survey Required</v>
      </c>
      <c r="J1046" s="13" t="str">
        <f>IF(D1046="No", "Not discussed on USFS. ", _xlfn.CONCAT(A1046, " (", VLOOKUP(A1046, [1]!Table9[#All], 11, FALSE), "; Habitat description: ", C1046, ") - Within 1-mi of a CNDDB/SCE/USFS occurrence record (", VLOOKUP(A1046, [1]!Table9[#All], 34, FALSE), "). " ))</f>
        <v xml:space="preserve">Madera leptosiphon (FSS; BLM:S; CRPR 1B.2, Blooming Period: Apr - May; Habitat description: openings in woodland and chaparral) - Within 1-mi of a CNDDB/SCE/USFS occurrence record (unsuitable habitat). </v>
      </c>
      <c r="K1046" s="10" t="str">
        <f>IF(D1046="No", "-- ", VLOOKUP(A1046, [1]!Table9[#All], 35, FALSE))</f>
        <v>Standard OMP BMPs.</v>
      </c>
      <c r="L1046" s="12" t="str">
        <f>IF(D1046="No", "--", VLOOKUP(A1046, [1]!Table9[#All], 28, FALSE))</f>
        <v>IIB</v>
      </c>
      <c r="M1046" s="11" t="str">
        <f>IF(D1046="No", "Not discussed on USFS. ", _xlfn.CONCAT(A1046, " (", VLOOKUP(A1046, [1]!Table9[#All], 11, FALSE), "; Habitat description: ", C1046, ") - Within 1-mi of a CNDDB/SCE/USFS occurrence record (", VLOOKUP(A1046, [1]!Table9[#All], 27, FALSE), "). " ))</f>
        <v xml:space="preserve">Madera leptosiphon (FSS; BLM:S; CRPR 1B.2, Blooming Period: Apr - May; Habitat description: openings in woodland and chaparral) - Within 1-mi of a CNDDB/SCE/USFS occurrence record (habitat present). </v>
      </c>
      <c r="N1046" s="10" t="str">
        <f>IF(D1046="No", "-- ", VLOOKUP(A1046, [1]!Table9[#All], 29, FALSE))</f>
        <v xml:space="preserve">BE BMP Plant-1(a)(c-d); 
General Measures and Standard OMP BMPs. </v>
      </c>
      <c r="O1046" s="10" t="str">
        <f>IF(D1046="No", "--", VLOOKUP(A1046, [1]!Table9[#All], 30, FALSE))</f>
        <v xml:space="preserve">Pre-Activity Survey (Madera leptosiphon): A biological survey is required. 
FSS Plant Avoidance (Madera leptosiphon): If Madera leptosiphon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46" s="7" t="str">
        <f>IF(D1046="No", "Not discussed on USFS. ", IF(VLOOKUP(A1046, [1]!Table9[#All], 31, FALSE)="--", "--",  _xlfn.CONCAT(A1046, " (", VLOOKUP(A1046, [1]!Table9[#All], 11, FALSE), "; Habitat description: ", C1046, ") - Within 1-mi of a CNDDB/SCE/USFS occurrence record (", VLOOKUP(A1046, [1]!Table9[#All], 31, FALSE), "). " )))</f>
        <v>--</v>
      </c>
      <c r="Q1046" s="6" t="str">
        <f>IF(D1046="No", "Not discussed on USFS. ", IF(VLOOKUP(A1046, [1]!Table9[#All], 31, FALSE)="--", "--",  VLOOKUP(A1046, [1]!Table9[#All], 32, FALSE)))</f>
        <v>--</v>
      </c>
      <c r="R1046" s="6" t="str">
        <f>IF(D1046="No", "Not discussed on USFS. ", IF(VLOOKUP(A1046, [1]!Table9[#All], 31, FALSE)="--", "--", VLOOKUP(A1046, [1]!Table9[#All], 33, FALSE)))</f>
        <v>--</v>
      </c>
      <c r="S1046" s="9" t="s">
        <v>2</v>
      </c>
      <c r="T1046" s="8" t="s">
        <v>2</v>
      </c>
      <c r="U1046" s="8" t="s">
        <v>2</v>
      </c>
      <c r="V1046" s="7" t="s">
        <v>2</v>
      </c>
      <c r="W1046" s="6" t="s">
        <v>2</v>
      </c>
      <c r="X1046" s="6" t="s">
        <v>2</v>
      </c>
    </row>
    <row r="1047" spans="1:24" ht="80" x14ac:dyDescent="0.2">
      <c r="A1047" s="20" t="s">
        <v>1328</v>
      </c>
      <c r="B1047" s="20" t="str">
        <f>VLOOKUP(A1047, [1]!Table9[#All], 2, FALSE)</f>
        <v>Asplenium trichomanes ssp. trichomanes</v>
      </c>
      <c r="C1047" s="18" t="str">
        <f>VLOOKUP(A1047, [1]!Table9[#All], 13, FALSE)</f>
        <v>on rocks</v>
      </c>
      <c r="D1047" s="17" t="str">
        <f>IF(ISNUMBER(SEARCH("1",VLOOKUP(A1047, [1]!Table9[#All], 4, FALSE))), "Yes", "No")</f>
        <v>No</v>
      </c>
      <c r="E1047" s="16" t="str">
        <f>VLOOKUP(A1047, [1]!Table9[#All], 3, FALSE)</f>
        <v>Plant</v>
      </c>
      <c r="F1047" s="15" t="str">
        <f>VLOOKUP(A1047, [1]!Table9[#All], 26, FALSE)</f>
        <v>Formula</v>
      </c>
      <c r="G1047" s="15" t="str">
        <f>IF(D1047="No", "--",VLOOKUP(A1047, [1]!Table9[#All], 25, FALSE))</f>
        <v>--</v>
      </c>
      <c r="H1047" s="14" t="str">
        <f>IF(D1047="No", "Not discussed on USFS. ", VLOOKUP(A1047, [1]!Table9[#All], 24, FALSE))</f>
        <v xml:space="preserve">Not discussed on USFS. </v>
      </c>
      <c r="I1047" s="14" t="str">
        <f>IF(NOT(ISBLANK(#REF!)),  "Pre-activity Survey Required", "")</f>
        <v>Pre-activity Survey Required</v>
      </c>
      <c r="J1047" s="13" t="str">
        <f>IF(D1047="No", "Not discussed on USFS. ", _xlfn.CONCAT(A1047, " (", VLOOKUP(A1047, [1]!Table9[#All], 11, FALSE), "; Habitat description: ", C1047, ") - Within 1-mi of a CNDDB/SCE/USFS occurrence record (", VLOOKUP(A1047, [1]!Table9[#All], 34, FALSE), "). " ))</f>
        <v xml:space="preserve">Not discussed on USFS. </v>
      </c>
      <c r="K1047" s="10" t="str">
        <f>IF(D1047="No", "-- ", VLOOKUP(A1047, [1]!Table9[#All], 35, FALSE))</f>
        <v xml:space="preserve">-- </v>
      </c>
      <c r="L1047" s="12" t="str">
        <f>IF(D1047="No", "--", VLOOKUP(A1047, [1]!Table9[#All], 28, FALSE))</f>
        <v>--</v>
      </c>
      <c r="M1047" s="11" t="str">
        <f>IF(D1047="No", "Not discussed on USFS. ", _xlfn.CONCAT(A1047, " (", VLOOKUP(A1047, [1]!Table9[#All], 11, FALSE), "; Habitat description: ", C1047, ") - Within 1-mi of a CNDDB/SCE/USFS occurrence record (", VLOOKUP(A1047, [1]!Table9[#All], 27, FALSE), "). " ))</f>
        <v xml:space="preserve">Not discussed on USFS. </v>
      </c>
      <c r="N1047" s="10" t="str">
        <f>IF(D1047="No", "-- ", VLOOKUP(A1047, [1]!Table9[#All], 29, FALSE))</f>
        <v xml:space="preserve">-- </v>
      </c>
      <c r="O1047" s="10" t="str">
        <f>IF(D1047="No", "--", VLOOKUP(A1047, [1]!Table9[#All], 30, FALSE))</f>
        <v>--</v>
      </c>
      <c r="P1047" s="7" t="str">
        <f>IF(D1047="No", "Not discussed on USFS. ", IF(VLOOKUP(A1047, [1]!Table9[#All], 31, FALSE)="--", "--",  _xlfn.CONCAT(A1047, " (", VLOOKUP(A1047, [1]!Table9[#All], 11, FALSE), "; Habitat description: ", C1047, ") - Within 1-mi of a CNDDB/SCE/USFS occurrence record (", VLOOKUP(A1047, [1]!Table9[#All], 31, FALSE), "). " )))</f>
        <v xml:space="preserve">Not discussed on USFS. </v>
      </c>
      <c r="Q1047" s="6" t="str">
        <f>IF(D1047="No", "Not discussed on USFS. ", IF(VLOOKUP(A1047, [1]!Table9[#All], 31, FALSE)="--", "--",  VLOOKUP(A1047, [1]!Table9[#All], 32, FALSE)))</f>
        <v xml:space="preserve">Not discussed on USFS. </v>
      </c>
      <c r="R1047" s="6" t="str">
        <f>IF(D1047="No", "Not discussed on USFS. ", IF(VLOOKUP(A1047, [1]!Table9[#All], 31, FALSE)="--", "--", VLOOKUP(A1047, [1]!Table9[#All], 33, FALSE)))</f>
        <v xml:space="preserve">Not discussed on USFS. </v>
      </c>
      <c r="S1047" s="9" t="s">
        <v>2</v>
      </c>
      <c r="T1047" s="8" t="s">
        <v>2</v>
      </c>
      <c r="U1047" s="8" t="s">
        <v>2</v>
      </c>
      <c r="V1047" s="7" t="s">
        <v>2</v>
      </c>
      <c r="W1047" s="6" t="s">
        <v>2</v>
      </c>
      <c r="X1047" s="6" t="s">
        <v>2</v>
      </c>
    </row>
    <row r="1048" spans="1:24" ht="132" x14ac:dyDescent="0.2">
      <c r="A1048" s="20" t="s">
        <v>1327</v>
      </c>
      <c r="B1048" s="20" t="str">
        <f>VLOOKUP(A1048, [1]!Table9[#All], 2, FALSE)</f>
        <v>Dryopteris filix-mas</v>
      </c>
      <c r="C1048" s="18" t="str">
        <f>VLOOKUP(A1048, [1]!Table9[#All], 13, FALSE)</f>
        <v>granitic cliffs</v>
      </c>
      <c r="D1048" s="17" t="str">
        <f>IF(ISNUMBER(SEARCH("1",VLOOKUP(A1048, [1]!Table9[#All], 4, FALSE))), "Yes", "No")</f>
        <v>Yes</v>
      </c>
      <c r="E1048" s="16" t="str">
        <f>VLOOKUP(A1048, [1]!Table9[#All], 3, FALSE)</f>
        <v>Plant</v>
      </c>
      <c r="F1048" s="15" t="str">
        <f>VLOOKUP(A1048, [1]!Table9[#All], 26, FALSE)</f>
        <v>Formula</v>
      </c>
      <c r="G1048" s="15" t="str">
        <f>IF(D1048="No", "--",VLOOKUP(A1048, [1]!Table9[#All], 25, FALSE))</f>
        <v>Work area</v>
      </c>
      <c r="H1048" s="14" t="str">
        <f>IF(D1048="No", "Not discussed on USFS. ", VLOOKUP(A1048, [1]!Table9[#All], 24, FALSE))</f>
        <v>--</v>
      </c>
      <c r="I1048" s="14" t="str">
        <f>IF(NOT(ISBLANK(#REF!)),  "Pre-activity Survey Required", "")</f>
        <v>Pre-activity Survey Required</v>
      </c>
      <c r="J1048" s="13" t="str">
        <f>IF(D1048="No", "Not discussed on USFS. ", _xlfn.CONCAT(A1048, " (", VLOOKUP(A1048, [1]!Table9[#All], 11, FALSE), "; Habitat description: ", C1048, ") - Within 1-mi of a CNDDB/SCE/USFS occurrence record (", VLOOKUP(A1048, [1]!Table9[#All], 34, FALSE), "). " ))</f>
        <v xml:space="preserve">male fern (INF:SCC; CRPR 2B.3, Blooming Period: Jul - Sep; Habitat description: granitic cliffs) - Within 1-mi of a CNDDB/SCE/USFS occurrence record (unsuitable habitat). </v>
      </c>
      <c r="K1048" s="10" t="str">
        <f>IF(D1048="No", "-- ", VLOOKUP(A1048, [1]!Table9[#All], 35, FALSE))</f>
        <v>Standard OMP BMPs.</v>
      </c>
      <c r="L1048" s="12" t="str">
        <f>IF(D1048="No", "--", VLOOKUP(A1048, [1]!Table9[#All], 28, FALSE))</f>
        <v>IIB</v>
      </c>
      <c r="M1048" s="11" t="str">
        <f>IF(D1048="No", "Not discussed on USFS. ", _xlfn.CONCAT(A1048, " (", VLOOKUP(A1048, [1]!Table9[#All], 11, FALSE), "; Habitat description: ", C1048, ") - Within 1-mi of a CNDDB/SCE/USFS occurrence record (", VLOOKUP(A1048, [1]!Table9[#All], 27, FALSE), "). " ))</f>
        <v xml:space="preserve">male fern (INF:SCC; CRPR 2B.3, Blooming Period: Jul - Sep; Habitat description: granitic cliffs) - Within 1-mi of a CNDDB/SCE/USFS occurrence record (habitat present). </v>
      </c>
      <c r="N1048" s="10" t="str">
        <f>IF(D1048="No", "-- ", VLOOKUP(A1048, [1]!Table9[#All], 29, FALSE))</f>
        <v xml:space="preserve">BE BMP Plant-1(a)(c-d); 
General Measures and Standard OMP BMPs. </v>
      </c>
      <c r="O1048" s="10" t="str">
        <f>IF(D1048="No", "--", VLOOKUP(A1048, [1]!Table9[#All], 30, FALSE))</f>
        <v xml:space="preserve">Pre-Activity Survey (male fern): A biological survey is required. 
FSS Plant Avoidance (male fern): If male fern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48" s="7" t="str">
        <f>IF(D1048="No", "Not discussed on USFS. ", IF(VLOOKUP(A1048, [1]!Table9[#All], 31, FALSE)="--", "--",  _xlfn.CONCAT(A1048, " (", VLOOKUP(A1048, [1]!Table9[#All], 11, FALSE), "; Habitat description: ", C1048, ") - Within 1-mi of a CNDDB/SCE/USFS occurrence record (", VLOOKUP(A1048, [1]!Table9[#All], 31, FALSE), "). " )))</f>
        <v>--</v>
      </c>
      <c r="Q1048" s="6" t="str">
        <f>IF(D1048="No", "Not discussed on USFS. ", IF(VLOOKUP(A1048, [1]!Table9[#All], 31, FALSE)="--", "--",  VLOOKUP(A1048, [1]!Table9[#All], 32, FALSE)))</f>
        <v>--</v>
      </c>
      <c r="R1048" s="6" t="str">
        <f>IF(D1048="No", "Not discussed on USFS. ", IF(VLOOKUP(A1048, [1]!Table9[#All], 31, FALSE)="--", "--", VLOOKUP(A1048, [1]!Table9[#All], 33, FALSE)))</f>
        <v>--</v>
      </c>
      <c r="S1048" s="9" t="s">
        <v>2</v>
      </c>
      <c r="T1048" s="8" t="s">
        <v>2</v>
      </c>
      <c r="U1048" s="8" t="s">
        <v>2</v>
      </c>
      <c r="V1048" s="7" t="s">
        <v>2</v>
      </c>
      <c r="W1048" s="6" t="s">
        <v>2</v>
      </c>
      <c r="X1048" s="6" t="s">
        <v>2</v>
      </c>
    </row>
    <row r="1049" spans="1:24" ht="64" x14ac:dyDescent="0.2">
      <c r="A1049" s="20" t="s">
        <v>1326</v>
      </c>
      <c r="B1049" s="20" t="str">
        <f>VLOOKUP(A1049, [1]!Table9[#All], 2, FALSE)</f>
        <v>Baccharis malibuensis</v>
      </c>
      <c r="C1049" s="18" t="str">
        <f>VLOOKUP(A1049, [1]!Table9[#All], 13, FALSE)</f>
        <v>grassy openings, chaparral, coastal sage scrub, and oak woodlands</v>
      </c>
      <c r="D1049" s="17" t="str">
        <f>IF(ISNUMBER(SEARCH("1",VLOOKUP(A1049, [1]!Table9[#All], 4, FALSE))), "Yes", "No")</f>
        <v>No</v>
      </c>
      <c r="E1049" s="16" t="str">
        <f>VLOOKUP(A1049, [1]!Table9[#All], 3, FALSE)</f>
        <v>Plant</v>
      </c>
      <c r="F1049" s="15" t="str">
        <f>VLOOKUP(A1049, [1]!Table9[#All], 26, FALSE)</f>
        <v>Formula</v>
      </c>
      <c r="G1049" s="15" t="str">
        <f>IF(D1049="No", "--",VLOOKUP(A1049, [1]!Table9[#All], 25, FALSE))</f>
        <v>--</v>
      </c>
      <c r="H1049" s="14" t="str">
        <f>IF(D1049="No", "Not discussed on USFS. ", VLOOKUP(A1049, [1]!Table9[#All], 24, FALSE))</f>
        <v xml:space="preserve">Not discussed on USFS. </v>
      </c>
      <c r="I1049" s="14" t="str">
        <f>IF(NOT(ISBLANK(#REF!)),  "Pre-activity Survey Required", "")</f>
        <v>Pre-activity Survey Required</v>
      </c>
      <c r="J1049" s="13" t="str">
        <f>IF(D1049="No", "Not discussed on USFS. ", _xlfn.CONCAT(A1049, " (", VLOOKUP(A1049, [1]!Table9[#All], 11, FALSE), "; Habitat description: ", C1049, ") - Within 1-mi of a CNDDB/SCE/USFS occurrence record (", VLOOKUP(A1049, [1]!Table9[#All], 34, FALSE), "). " ))</f>
        <v xml:space="preserve">Not discussed on USFS. </v>
      </c>
      <c r="K1049" s="10" t="str">
        <f>IF(D1049="No", "-- ", VLOOKUP(A1049, [1]!Table9[#All], 35, FALSE))</f>
        <v xml:space="preserve">-- </v>
      </c>
      <c r="L1049" s="12" t="str">
        <f>IF(D1049="No", "--", VLOOKUP(A1049, [1]!Table9[#All], 28, FALSE))</f>
        <v>--</v>
      </c>
      <c r="M1049" s="11" t="str">
        <f>IF(D1049="No", "Not discussed on USFS. ", _xlfn.CONCAT(A1049, " (", VLOOKUP(A1049, [1]!Table9[#All], 11, FALSE), "; Habitat description: ", C1049, ") - Within 1-mi of a CNDDB/SCE/USFS occurrence record (", VLOOKUP(A1049, [1]!Table9[#All], 27, FALSE), "). " ))</f>
        <v xml:space="preserve">Not discussed on USFS. </v>
      </c>
      <c r="N1049" s="10" t="str">
        <f>IF(D1049="No", "-- ", VLOOKUP(A1049, [1]!Table9[#All], 29, FALSE))</f>
        <v xml:space="preserve">-- </v>
      </c>
      <c r="O1049" s="10" t="str">
        <f>IF(D1049="No", "--", VLOOKUP(A1049, [1]!Table9[#All], 30, FALSE))</f>
        <v>--</v>
      </c>
      <c r="P1049" s="7" t="str">
        <f>IF(D1049="No", "Not discussed on USFS. ", IF(VLOOKUP(A1049, [1]!Table9[#All], 31, FALSE)="--", "--",  _xlfn.CONCAT(A1049, " (", VLOOKUP(A1049, [1]!Table9[#All], 11, FALSE), "; Habitat description: ", C1049, ") - Within 1-mi of a CNDDB/SCE/USFS occurrence record (", VLOOKUP(A1049, [1]!Table9[#All], 31, FALSE), "). " )))</f>
        <v xml:space="preserve">Not discussed on USFS. </v>
      </c>
      <c r="Q1049" s="6" t="str">
        <f>IF(D1049="No", "Not discussed on USFS. ", IF(VLOOKUP(A1049, [1]!Table9[#All], 31, FALSE)="--", "--",  VLOOKUP(A1049, [1]!Table9[#All], 32, FALSE)))</f>
        <v xml:space="preserve">Not discussed on USFS. </v>
      </c>
      <c r="R1049" s="6" t="str">
        <f>IF(D1049="No", "Not discussed on USFS. ", IF(VLOOKUP(A1049, [1]!Table9[#All], 31, FALSE)="--", "--", VLOOKUP(A1049, [1]!Table9[#All], 33, FALSE)))</f>
        <v xml:space="preserve">Not discussed on USFS. </v>
      </c>
      <c r="S1049" s="9" t="s">
        <v>2</v>
      </c>
      <c r="T1049" s="8" t="s">
        <v>2</v>
      </c>
      <c r="U1049" s="8" t="s">
        <v>2</v>
      </c>
      <c r="V1049" s="7" t="s">
        <v>2</v>
      </c>
      <c r="W1049" s="6" t="s">
        <v>2</v>
      </c>
      <c r="X1049" s="6" t="s">
        <v>2</v>
      </c>
    </row>
    <row r="1050" spans="1:24" ht="48" x14ac:dyDescent="0.2">
      <c r="A1050" s="20" t="s">
        <v>1325</v>
      </c>
      <c r="B1050" s="20" t="str">
        <f>VLOOKUP(A1050, [1]!Table9[#All], 2, FALSE)</f>
        <v>Bahia neomexicana</v>
      </c>
      <c r="C1050" s="18" t="str">
        <f>VLOOKUP(A1050, [1]!Table9[#All], 13, FALSE)</f>
        <v>desert scrub and woodland dry, sandy soil</v>
      </c>
      <c r="D1050" s="17" t="str">
        <f>IF(ISNUMBER(SEARCH("1",VLOOKUP(A1050, [1]!Table9[#All], 4, FALSE))), "Yes", "No")</f>
        <v>No</v>
      </c>
      <c r="E1050" s="16" t="str">
        <f>VLOOKUP(A1050, [1]!Table9[#All], 3, FALSE)</f>
        <v>Plant</v>
      </c>
      <c r="F1050" s="15" t="str">
        <f>VLOOKUP(A1050, [1]!Table9[#All], 26, FALSE)</f>
        <v>Formula</v>
      </c>
      <c r="G1050" s="15" t="str">
        <f>IF(D1050="No", "--",VLOOKUP(A1050, [1]!Table9[#All], 25, FALSE))</f>
        <v>--</v>
      </c>
      <c r="H1050" s="14" t="str">
        <f>IF(D1050="No", "Not discussed on USFS. ", VLOOKUP(A1050, [1]!Table9[#All], 24, FALSE))</f>
        <v xml:space="preserve">Not discussed on USFS. </v>
      </c>
      <c r="I1050" s="14" t="str">
        <f>IF(NOT(ISBLANK(#REF!)),  "Pre-activity Survey Required", "")</f>
        <v>Pre-activity Survey Required</v>
      </c>
      <c r="J1050" s="13" t="str">
        <f>IF(D1050="No", "Not discussed on USFS. ", _xlfn.CONCAT(A1050, " (", VLOOKUP(A1050, [1]!Table9[#All], 11, FALSE), "; Habitat description: ", C1050, ") - Within 1-mi of a CNDDB/SCE/USFS occurrence record (", VLOOKUP(A1050, [1]!Table9[#All], 34, FALSE), "). " ))</f>
        <v xml:space="preserve">Not discussed on USFS. </v>
      </c>
      <c r="K1050" s="10" t="str">
        <f>IF(D1050="No", "-- ", VLOOKUP(A1050, [1]!Table9[#All], 35, FALSE))</f>
        <v xml:space="preserve">-- </v>
      </c>
      <c r="L1050" s="12" t="str">
        <f>IF(D1050="No", "--", VLOOKUP(A1050, [1]!Table9[#All], 28, FALSE))</f>
        <v>--</v>
      </c>
      <c r="M1050" s="11" t="str">
        <f>IF(D1050="No", "Not discussed on USFS. ", _xlfn.CONCAT(A1050, " (", VLOOKUP(A1050, [1]!Table9[#All], 11, FALSE), "; Habitat description: ", C1050, ") - Within 1-mi of a CNDDB/SCE/USFS occurrence record (", VLOOKUP(A1050, [1]!Table9[#All], 27, FALSE), "). " ))</f>
        <v xml:space="preserve">Not discussed on USFS. </v>
      </c>
      <c r="N1050" s="10" t="str">
        <f>IF(D1050="No", "-- ", VLOOKUP(A1050, [1]!Table9[#All], 29, FALSE))</f>
        <v xml:space="preserve">-- </v>
      </c>
      <c r="O1050" s="10" t="str">
        <f>IF(D1050="No", "--", VLOOKUP(A1050, [1]!Table9[#All], 30, FALSE))</f>
        <v>--</v>
      </c>
      <c r="P1050" s="7" t="str">
        <f>IF(D1050="No", "Not discussed on USFS. ", IF(VLOOKUP(A1050, [1]!Table9[#All], 31, FALSE)="--", "--",  _xlfn.CONCAT(A1050, " (", VLOOKUP(A1050, [1]!Table9[#All], 11, FALSE), "; Habitat description: ", C1050, ") - Within 1-mi of a CNDDB/SCE/USFS occurrence record (", VLOOKUP(A1050, [1]!Table9[#All], 31, FALSE), "). " )))</f>
        <v xml:space="preserve">Not discussed on USFS. </v>
      </c>
      <c r="Q1050" s="6" t="str">
        <f>IF(D1050="No", "Not discussed on USFS. ", IF(VLOOKUP(A1050, [1]!Table9[#All], 31, FALSE)="--", "--",  VLOOKUP(A1050, [1]!Table9[#All], 32, FALSE)))</f>
        <v xml:space="preserve">Not discussed on USFS. </v>
      </c>
      <c r="R1050" s="6" t="str">
        <f>IF(D1050="No", "Not discussed on USFS. ", IF(VLOOKUP(A1050, [1]!Table9[#All], 31, FALSE)="--", "--", VLOOKUP(A1050, [1]!Table9[#All], 33, FALSE)))</f>
        <v xml:space="preserve">Not discussed on USFS. </v>
      </c>
      <c r="S1050" s="9" t="s">
        <v>2</v>
      </c>
      <c r="T1050" s="8" t="s">
        <v>2</v>
      </c>
      <c r="U1050" s="8" t="s">
        <v>2</v>
      </c>
      <c r="V1050" s="7" t="s">
        <v>2</v>
      </c>
      <c r="W1050" s="6" t="s">
        <v>2</v>
      </c>
      <c r="X1050" s="6" t="s">
        <v>2</v>
      </c>
    </row>
    <row r="1051" spans="1:24" ht="180" x14ac:dyDescent="0.2">
      <c r="A1051" s="20" t="s">
        <v>1324</v>
      </c>
      <c r="B1051" s="20" t="str">
        <f>VLOOKUP(A1051, [1]!Table9[#All], 2, FALSE)</f>
        <v>Navarretia leucocephala ssp. plieantha</v>
      </c>
      <c r="C1051" s="18" t="str">
        <f>VLOOKUP(A1051, [1]!Table9[#All], 13, FALSE)</f>
        <v>vernal pools</v>
      </c>
      <c r="D1051" s="17" t="str">
        <f>IF(ISNUMBER(SEARCH("1",VLOOKUP(A1051, [1]!Table9[#All], 4, FALSE))), "Yes", "No")</f>
        <v>Yes</v>
      </c>
      <c r="E1051" s="16" t="str">
        <f>VLOOKUP(A1051, [1]!Table9[#All], 3, FALSE)</f>
        <v>Plant</v>
      </c>
      <c r="F1051" s="15" t="str">
        <f>VLOOKUP(A1051, [1]!Table9[#All], 26, FALSE)</f>
        <v>Formula</v>
      </c>
      <c r="G1051" s="15" t="str">
        <f>IF(D1051="No", "--",VLOOKUP(A1051, [1]!Table9[#All], 25, FALSE))</f>
        <v>Work area</v>
      </c>
      <c r="H1051" s="14" t="str">
        <f>IF(D1051="No", "Not discussed on USFS. ", VLOOKUP(A1051, [1]!Table9[#All], 24, FALSE))</f>
        <v>--</v>
      </c>
      <c r="I1051" s="14" t="str">
        <f>IF(NOT(ISBLANK(#REF!)),  "Pre-activity Survey Required", "")</f>
        <v>Pre-activity Survey Required</v>
      </c>
      <c r="J1051" s="13" t="str">
        <f>IF(D1051="No", "Not discussed on USFS. ", _xlfn.CONCAT(A1051, " (", VLOOKUP(A1051, [1]!Table9[#All], 11, FALSE), "; Habitat description: ", C1051, ") - Within 1-mi of a CNDDB/SCE/USFS occurrence record (", VLOOKUP(A1051, [1]!Table9[#All], 34, FALSE), "). " ))</f>
        <v xml:space="preserve">many-flowered navarretia (FE; SE; CRPR 1B.2, Blooming Period: Apr - Jun; Habitat description: vernal pools) - Within 1-mi of a CNDDB/SCE/USFS occurrence record (unsuitable habitat). </v>
      </c>
      <c r="K1051" s="10" t="str">
        <f>IF(D1051="No", "-- ", VLOOKUP(A1051, [1]!Table9[#All], 35, FALSE))</f>
        <v xml:space="preserve">RPM Plant 1; 
Standard OMP BMPs. </v>
      </c>
      <c r="L1051" s="12" t="str">
        <f>IF(D1051="No", "--", VLOOKUP(A1051, [1]!Table9[#All], 28, FALSE))</f>
        <v>IIB</v>
      </c>
      <c r="M1051" s="11" t="str">
        <f>IF(D1051="No", "Not discussed on USFS. ", _xlfn.CONCAT(A1051, " (", VLOOKUP(A1051, [1]!Table9[#All], 11, FALSE), "; Habitat description: ", C1051, ") - Within 1-mi of a CNDDB/SCE/USFS occurrence record (", VLOOKUP(A1051, [1]!Table9[#All], 27, FALSE), "). " ))</f>
        <v xml:space="preserve">many-flowered navarretia (FE; SE; CRPR 1B.2, Blooming Period: Apr - Jun; Habitat description: vernal pools) - Within 1-mi of a CNDDB/SCE/USFS occurrence record (habitat present). </v>
      </c>
      <c r="N1051" s="10" t="str">
        <f>IF(D1051="No", "-- ", VLOOKUP(A1051, [1]!Table9[#All], 29, FALSE))</f>
        <v xml:space="preserve">RPM Plant-1-4; 
General Measures and Standard OMP BMPs. </v>
      </c>
      <c r="O1051" s="10" t="str">
        <f>IF(D1051="No", "--", VLOOKUP(A1051, [1]!Table9[#All], 30, FALSE))</f>
        <v xml:space="preserve">Rare Plant Survey and Avoidance (many-flowered navarretia): A qualified botanist will conduct a rare plant survey for many-flowered navarretia within blooming season, verified by a reference population. All federally-listed plants within 100 feet of the work area will be flagged for avoidance. Coordination with Environmental Services Department will be required if full avoidance cannot be achieved. 
Schedule Limitation (many-flowered navarretia): Schedule all work in the year rare plant surveys are conducted. Work can occur only after rare plant surveys occur. If work gets delayed for a subsequent year, contact Environmental Services Department. 
General Measures and Standard OMP BMPs. </v>
      </c>
      <c r="P1051" s="7" t="str">
        <f>IF(D1051="No", "Not discussed on USFS. ", IF(VLOOKUP(A1051, [1]!Table9[#All], 31, FALSE)="--", "--",  _xlfn.CONCAT(A1051, " (", VLOOKUP(A1051, [1]!Table9[#All], 11, FALSE), "; Habitat description: ", C1051, ") - Within 1-mi of a CNDDB/SCE/USFS occurrence record (", VLOOKUP(A1051, [1]!Table9[#All], 31, FALSE), "). " )))</f>
        <v>--</v>
      </c>
      <c r="Q1051" s="6" t="str">
        <f>IF(D1051="No", "Not discussed on USFS. ", IF(VLOOKUP(A1051, [1]!Table9[#All], 31, FALSE)="--", "--",  VLOOKUP(A1051, [1]!Table9[#All], 32, FALSE)))</f>
        <v>--</v>
      </c>
      <c r="R1051" s="6" t="str">
        <f>IF(D1051="No", "Not discussed on USFS. ", IF(VLOOKUP(A1051, [1]!Table9[#All], 31, FALSE)="--", "--", VLOOKUP(A1051, [1]!Table9[#All], 33, FALSE)))</f>
        <v>--</v>
      </c>
      <c r="S1051" s="9" t="s">
        <v>2</v>
      </c>
      <c r="T1051" s="8" t="s">
        <v>2</v>
      </c>
      <c r="U1051" s="8" t="s">
        <v>2</v>
      </c>
      <c r="V1051" s="7" t="s">
        <v>2</v>
      </c>
      <c r="W1051" s="6" t="s">
        <v>2</v>
      </c>
      <c r="X1051" s="6" t="s">
        <v>2</v>
      </c>
    </row>
    <row r="1052" spans="1:24" ht="64" x14ac:dyDescent="0.2">
      <c r="A1052" s="20" t="s">
        <v>1323</v>
      </c>
      <c r="B1052" s="20" t="str">
        <f>VLOOKUP(A1052, [1]!Table9[#All], 2, FALSE)</f>
        <v>Phacelia floribunda</v>
      </c>
      <c r="C1052" s="18" t="str">
        <f>VLOOKUP(A1052, [1]!Table9[#All], 13, FALSE)</f>
        <v>ravines, coastal sage scrub only found on San Clemente and Santa Barbara island</v>
      </c>
      <c r="D1052" s="17" t="str">
        <f>IF(ISNUMBER(SEARCH("1",VLOOKUP(A1052, [1]!Table9[#All], 4, FALSE))), "Yes", "No")</f>
        <v>No</v>
      </c>
      <c r="E1052" s="16" t="str">
        <f>VLOOKUP(A1052, [1]!Table9[#All], 3, FALSE)</f>
        <v>Plant</v>
      </c>
      <c r="F1052" s="15" t="str">
        <f>VLOOKUP(A1052, [1]!Table9[#All], 26, FALSE)</f>
        <v>Formula</v>
      </c>
      <c r="G1052" s="15" t="str">
        <f>IF(D1052="No", "--",VLOOKUP(A1052, [1]!Table9[#All], 25, FALSE))</f>
        <v>--</v>
      </c>
      <c r="H1052" s="14" t="str">
        <f>IF(D1052="No", "Not discussed on USFS. ", VLOOKUP(A1052, [1]!Table9[#All], 24, FALSE))</f>
        <v xml:space="preserve">Not discussed on USFS. </v>
      </c>
      <c r="I1052" s="14" t="str">
        <f>IF(NOT(ISBLANK(#REF!)),  "Pre-activity Survey Required", "")</f>
        <v>Pre-activity Survey Required</v>
      </c>
      <c r="J1052" s="13" t="str">
        <f>IF(D1052="No", "Not discussed on USFS. ", _xlfn.CONCAT(A1052, " (", VLOOKUP(A1052, [1]!Table9[#All], 11, FALSE), "; Habitat description: ", C1052, ") - Within 1-mi of a CNDDB/SCE/USFS occurrence record (", VLOOKUP(A1052, [1]!Table9[#All], 34, FALSE), "). " ))</f>
        <v xml:space="preserve">Not discussed on USFS. </v>
      </c>
      <c r="K1052" s="10" t="str">
        <f>IF(D1052="No", "-- ", VLOOKUP(A1052, [1]!Table9[#All], 35, FALSE))</f>
        <v xml:space="preserve">-- </v>
      </c>
      <c r="L1052" s="12" t="str">
        <f>IF(D1052="No", "--", VLOOKUP(A1052, [1]!Table9[#All], 28, FALSE))</f>
        <v>--</v>
      </c>
      <c r="M1052" s="11" t="str">
        <f>IF(D1052="No", "Not discussed on USFS. ", _xlfn.CONCAT(A1052, " (", VLOOKUP(A1052, [1]!Table9[#All], 11, FALSE), "; Habitat description: ", C1052, ") - Within 1-mi of a CNDDB/SCE/USFS occurrence record (", VLOOKUP(A1052, [1]!Table9[#All], 27, FALSE), "). " ))</f>
        <v xml:space="preserve">Not discussed on USFS. </v>
      </c>
      <c r="N1052" s="10" t="str">
        <f>IF(D1052="No", "-- ", VLOOKUP(A1052, [1]!Table9[#All], 29, FALSE))</f>
        <v xml:space="preserve">-- </v>
      </c>
      <c r="O1052" s="10" t="str">
        <f>IF(D1052="No", "--", VLOOKUP(A1052, [1]!Table9[#All], 30, FALSE))</f>
        <v>--</v>
      </c>
      <c r="P1052" s="7" t="str">
        <f>IF(D1052="No", "Not discussed on USFS. ", IF(VLOOKUP(A1052, [1]!Table9[#All], 31, FALSE)="--", "--",  _xlfn.CONCAT(A1052, " (", VLOOKUP(A1052, [1]!Table9[#All], 11, FALSE), "; Habitat description: ", C1052, ") - Within 1-mi of a CNDDB/SCE/USFS occurrence record (", VLOOKUP(A1052, [1]!Table9[#All], 31, FALSE), "). " )))</f>
        <v xml:space="preserve">Not discussed on USFS. </v>
      </c>
      <c r="Q1052" s="6" t="str">
        <f>IF(D1052="No", "Not discussed on USFS. ", IF(VLOOKUP(A1052, [1]!Table9[#All], 31, FALSE)="--", "--",  VLOOKUP(A1052, [1]!Table9[#All], 32, FALSE)))</f>
        <v xml:space="preserve">Not discussed on USFS. </v>
      </c>
      <c r="R1052" s="6" t="str">
        <f>IF(D1052="No", "Not discussed on USFS. ", IF(VLOOKUP(A1052, [1]!Table9[#All], 31, FALSE)="--", "--", VLOOKUP(A1052, [1]!Table9[#All], 33, FALSE)))</f>
        <v xml:space="preserve">Not discussed on USFS. </v>
      </c>
      <c r="S1052" s="9" t="s">
        <v>2</v>
      </c>
      <c r="T1052" s="8" t="s">
        <v>2</v>
      </c>
      <c r="U1052" s="8" t="s">
        <v>2</v>
      </c>
      <c r="V1052" s="7" t="s">
        <v>2</v>
      </c>
      <c r="W1052" s="6" t="s">
        <v>2</v>
      </c>
      <c r="X1052" s="6" t="s">
        <v>2</v>
      </c>
    </row>
    <row r="1053" spans="1:24" ht="156" x14ac:dyDescent="0.2">
      <c r="A1053" s="20" t="s">
        <v>1322</v>
      </c>
      <c r="B1053" s="20" t="str">
        <f>VLOOKUP(A1053, [1]!Table9[#All], 2, FALSE)</f>
        <v>Thelypodium milleflorum</v>
      </c>
      <c r="C1053" s="18" t="str">
        <f>VLOOKUP(A1053, [1]!Table9[#All], 13, FALSE)</f>
        <v>scrub sandy soils</v>
      </c>
      <c r="D1053" s="17" t="str">
        <f>IF(ISNUMBER(SEARCH("1",VLOOKUP(A1053, [1]!Table9[#All], 4, FALSE))), "Yes", "No")</f>
        <v>Yes</v>
      </c>
      <c r="E1053" s="16" t="str">
        <f>VLOOKUP(A1053, [1]!Table9[#All], 3, FALSE)</f>
        <v>Plant</v>
      </c>
      <c r="F1053" s="15" t="str">
        <f>VLOOKUP(A1053, [1]!Table9[#All], 26, FALSE)</f>
        <v>Formula</v>
      </c>
      <c r="G1053" s="15" t="str">
        <f>IF(D1053="No", "--",VLOOKUP(A1053, [1]!Table9[#All], 25, FALSE))</f>
        <v>Work area</v>
      </c>
      <c r="H1053" s="14" t="str">
        <f>IF(D1053="No", "Not discussed on USFS. ", VLOOKUP(A1053, [1]!Table9[#All], 24, FALSE))</f>
        <v>--</v>
      </c>
      <c r="I1053" s="14" t="str">
        <f>IF(NOT(ISBLANK(#REF!)),  "Pre-activity Survey Required", "")</f>
        <v>Pre-activity Survey Required</v>
      </c>
      <c r="J1053" s="13" t="str">
        <f>IF(D1053="No", "Not discussed on USFS. ", _xlfn.CONCAT(A1053, " (", VLOOKUP(A1053, [1]!Table9[#All], 11, FALSE), "; Habitat description: ", C1053, ") - Within 1-mi of a CNDDB/SCE/USFS occurrence record (", VLOOKUP(A1053, [1]!Table9[#All], 34, FALSE), "). " ))</f>
        <v xml:space="preserve">Many flowered thelypodium (INF:SCC; CRPR 2B.2, Blooming Period: Apr - Jul; Habitat description: scrub sandy soils) - Within 1-mi of a CNDDB/SCE/USFS occurrence record (unsuitable habitat). </v>
      </c>
      <c r="K1053" s="10" t="str">
        <f>IF(D1053="No", "-- ", VLOOKUP(A1053, [1]!Table9[#All], 35, FALSE))</f>
        <v>Standard OMP BMPs.</v>
      </c>
      <c r="L1053" s="12" t="str">
        <f>IF(D1053="No", "--", VLOOKUP(A1053, [1]!Table9[#All], 28, FALSE))</f>
        <v>IIB</v>
      </c>
      <c r="M1053" s="11" t="str">
        <f>IF(D1053="No", "Not discussed on USFS. ", _xlfn.CONCAT(A1053, " (", VLOOKUP(A1053, [1]!Table9[#All], 11, FALSE), "; Habitat description: ", C1053, ") - Within 1-mi of a CNDDB/SCE/USFS occurrence record (", VLOOKUP(A1053, [1]!Table9[#All], 27, FALSE), "). " ))</f>
        <v xml:space="preserve">Many flowered thelypodium (INF:SCC; CRPR 2B.2, Blooming Period: Apr - Jul; Habitat description: scrub sandy soils) - Within 1-mi of a CNDDB/SCE/USFS occurrence record (habitat present). </v>
      </c>
      <c r="N1053" s="10" t="str">
        <f>IF(D1053="No", "-- ", VLOOKUP(A1053, [1]!Table9[#All], 29, FALSE))</f>
        <v xml:space="preserve">BE BMP Plant-1(a)(c-d); 
General Measures and Standard OMP BMPs. </v>
      </c>
      <c r="O1053" s="10" t="str">
        <f>IF(D1053="No", "--", VLOOKUP(A1053, [1]!Table9[#All], 30, FALSE))</f>
        <v xml:space="preserve">Pre-Activity Survey (many flowered thelypodium): A biological survey is required. 
FSS Plant Avoidance (many flowered thelypodium): If many flowered thelypodium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53" s="7" t="str">
        <f>IF(D1053="No", "Not discussed on USFS. ", IF(VLOOKUP(A1053, [1]!Table9[#All], 31, FALSE)="--", "--",  _xlfn.CONCAT(A1053, " (", VLOOKUP(A1053, [1]!Table9[#All], 11, FALSE), "; Habitat description: ", C1053, ") - Within 1-mi of a CNDDB/SCE/USFS occurrence record (", VLOOKUP(A1053, [1]!Table9[#All], 31, FALSE), "). " )))</f>
        <v>--</v>
      </c>
      <c r="Q1053" s="6" t="str">
        <f>IF(D1053="No", "Not discussed on USFS. ", IF(VLOOKUP(A1053, [1]!Table9[#All], 31, FALSE)="--", "--",  VLOOKUP(A1053, [1]!Table9[#All], 32, FALSE)))</f>
        <v>--</v>
      </c>
      <c r="R1053" s="6" t="str">
        <f>IF(D1053="No", "Not discussed on USFS. ", IF(VLOOKUP(A1053, [1]!Table9[#All], 31, FALSE)="--", "--", VLOOKUP(A1053, [1]!Table9[#All], 33, FALSE)))</f>
        <v>--</v>
      </c>
      <c r="S1053" s="9" t="s">
        <v>2</v>
      </c>
      <c r="T1053" s="8" t="s">
        <v>2</v>
      </c>
      <c r="U1053" s="8" t="s">
        <v>2</v>
      </c>
      <c r="V1053" s="7" t="s">
        <v>2</v>
      </c>
      <c r="W1053" s="6" t="s">
        <v>2</v>
      </c>
      <c r="X1053" s="6" t="s">
        <v>2</v>
      </c>
    </row>
    <row r="1054" spans="1:24" ht="156" x14ac:dyDescent="0.2">
      <c r="A1054" s="20" t="s">
        <v>1321</v>
      </c>
      <c r="B1054" s="20" t="str">
        <f>VLOOKUP(A1054, [1]!Table9[#All], 2, FALSE)</f>
        <v>Dudleya multicaulis</v>
      </c>
      <c r="C1054" s="18" t="str">
        <f>VLOOKUP(A1054, [1]!Table9[#All], 13, FALSE)</f>
        <v>coastal plains, sandstone outcrops, rocky hillsides, coastal scrub</v>
      </c>
      <c r="D1054" s="17" t="str">
        <f>IF(ISNUMBER(SEARCH("1",VLOOKUP(A1054, [1]!Table9[#All], 4, FALSE))), "Yes", "No")</f>
        <v>Yes</v>
      </c>
      <c r="E1054" s="16" t="str">
        <f>VLOOKUP(A1054, [1]!Table9[#All], 3, FALSE)</f>
        <v>Plant</v>
      </c>
      <c r="F1054" s="15" t="str">
        <f>VLOOKUP(A1054, [1]!Table9[#All], 26, FALSE)</f>
        <v>Formula</v>
      </c>
      <c r="G1054" s="15" t="str">
        <f>IF(D1054="No", "--",VLOOKUP(A1054, [1]!Table9[#All], 25, FALSE))</f>
        <v>Work area</v>
      </c>
      <c r="H1054" s="14" t="str">
        <f>IF(D1054="No", "Not discussed on USFS. ", VLOOKUP(A1054, [1]!Table9[#All], 24, FALSE))</f>
        <v>--</v>
      </c>
      <c r="I1054" s="14" t="str">
        <f>IF(NOT(ISBLANK(#REF!)),  "Pre-activity Survey Required", "")</f>
        <v>Pre-activity Survey Required</v>
      </c>
      <c r="J1054" s="13" t="str">
        <f>IF(D1054="No", "Not discussed on USFS. ", _xlfn.CONCAT(A1054, " (", VLOOKUP(A1054, [1]!Table9[#All], 11, FALSE), "; Habitat description: ", C1054, ") - Within 1-mi of a CNDDB/SCE/USFS occurrence record (", VLOOKUP(A1054, [1]!Table9[#All], 34, FALSE), "). " ))</f>
        <v xml:space="preserve">many stemmed dudleya (FSS; CRPR 1B.2, Blooming Period: May - Jun; Habitat description: coastal plains, sandstone outcrops, rocky hillsides, coastal scrub) - Within 1-mi of a CNDDB/SCE/USFS occurrence record (unsuitable habitat). </v>
      </c>
      <c r="K1054" s="10" t="str">
        <f>IF(D1054="No", "-- ", VLOOKUP(A1054, [1]!Table9[#All], 35, FALSE))</f>
        <v>Standard OMP BMPs.</v>
      </c>
      <c r="L1054" s="12" t="str">
        <f>IF(D1054="No", "--", VLOOKUP(A1054, [1]!Table9[#All], 28, FALSE))</f>
        <v>IIB</v>
      </c>
      <c r="M1054" s="11" t="str">
        <f>IF(D1054="No", "Not discussed on USFS. ", _xlfn.CONCAT(A1054, " (", VLOOKUP(A1054, [1]!Table9[#All], 11, FALSE), "; Habitat description: ", C1054, ") - Within 1-mi of a CNDDB/SCE/USFS occurrence record (", VLOOKUP(A1054, [1]!Table9[#All], 27, FALSE), "). " ))</f>
        <v xml:space="preserve">many stemmed dudleya (FSS; CRPR 1B.2, Blooming Period: May - Jun; Habitat description: coastal plains, sandstone outcrops, rocky hillsides, coastal scrub) - Within 1-mi of a CNDDB/SCE/USFS occurrence record (habitat present). </v>
      </c>
      <c r="N1054" s="10" t="str">
        <f>IF(D1054="No", "-- ", VLOOKUP(A1054, [1]!Table9[#All], 29, FALSE))</f>
        <v xml:space="preserve">BE BMP Plant-1(a)(c-d); 
General Measures and Standard OMP BMPs. </v>
      </c>
      <c r="O1054" s="10" t="str">
        <f>IF(D1054="No", "--", VLOOKUP(A1054, [1]!Table9[#All], 30, FALSE))</f>
        <v xml:space="preserve">Pre-Activity Survey (many stemmed dudleya): A biological survey is required. 
FSS Plant Avoidance (many stemmed dudleya): If many stemmed dudleya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54" s="7" t="str">
        <f>IF(D1054="No", "Not discussed on USFS. ", IF(VLOOKUP(A1054, [1]!Table9[#All], 31, FALSE)="--", "--",  _xlfn.CONCAT(A1054, " (", VLOOKUP(A1054, [1]!Table9[#All], 11, FALSE), "; Habitat description: ", C1054, ") - Within 1-mi of a CNDDB/SCE/USFS occurrence record (", VLOOKUP(A1054, [1]!Table9[#All], 31, FALSE), "). " )))</f>
        <v>--</v>
      </c>
      <c r="Q1054" s="6" t="str">
        <f>IF(D1054="No", "Not discussed on USFS. ", IF(VLOOKUP(A1054, [1]!Table9[#All], 31, FALSE)="--", "--",  VLOOKUP(A1054, [1]!Table9[#All], 32, FALSE)))</f>
        <v>--</v>
      </c>
      <c r="R1054" s="6" t="str">
        <f>IF(D1054="No", "Not discussed on USFS. ", IF(VLOOKUP(A1054, [1]!Table9[#All], 31, FALSE)="--", "--", VLOOKUP(A1054, [1]!Table9[#All], 33, FALSE)))</f>
        <v>--</v>
      </c>
      <c r="S1054" s="9" t="s">
        <v>2</v>
      </c>
      <c r="T1054" s="8" t="s">
        <v>2</v>
      </c>
      <c r="U1054" s="8" t="s">
        <v>2</v>
      </c>
      <c r="V1054" s="7" t="s">
        <v>2</v>
      </c>
      <c r="W1054" s="6" t="s">
        <v>2</v>
      </c>
      <c r="X1054" s="6" t="s">
        <v>2</v>
      </c>
    </row>
    <row r="1055" spans="1:24" ht="156" x14ac:dyDescent="0.2">
      <c r="A1055" s="20" t="s">
        <v>1320</v>
      </c>
      <c r="B1055" s="20" t="str">
        <f>VLOOKUP(A1055, [1]!Table9[#All], 2, FALSE)</f>
        <v>Sidalcea malachroides</v>
      </c>
      <c r="C1055" s="18" t="str">
        <f>VLOOKUP(A1055, [1]!Table9[#All], 13, FALSE)</f>
        <v>woodland, clearing near coast</v>
      </c>
      <c r="D1055" s="17" t="str">
        <f>IF(ISNUMBER(SEARCH("1",VLOOKUP(A1055, [1]!Table9[#All], 4, FALSE))), "Yes", "No")</f>
        <v>Yes</v>
      </c>
      <c r="E1055" s="16" t="str">
        <f>VLOOKUP(A1055, [1]!Table9[#All], 3, FALSE)</f>
        <v>Plant</v>
      </c>
      <c r="F1055" s="15" t="str">
        <f>VLOOKUP(A1055, [1]!Table9[#All], 26, FALSE)</f>
        <v>Formula</v>
      </c>
      <c r="G1055" s="15" t="str">
        <f>IF(D1055="No", "--",VLOOKUP(A1055, [1]!Table9[#All], 25, FALSE))</f>
        <v>Work area</v>
      </c>
      <c r="H1055" s="14" t="str">
        <f>IF(D1055="No", "Not discussed on USFS. ", VLOOKUP(A1055, [1]!Table9[#All], 24, FALSE))</f>
        <v xml:space="preserve">Only discussed in INF, if reviewing INF apply same RPM's and language as other CRPR 1/2 plant receive. </v>
      </c>
      <c r="I1055" s="14" t="str">
        <f>IF(NOT(ISBLANK(#REF!)),  "Pre-activity Survey Required", "")</f>
        <v>Pre-activity Survey Required</v>
      </c>
      <c r="J1055" s="13" t="str">
        <f>IF(D1055="No", "Not discussed on USFS. ", _xlfn.CONCAT(A1055, " (", VLOOKUP(A1055, [1]!Table9[#All], 11, FALSE), "; Habitat description: ", C1055, ") - Within 1-mi of a CNDDB/SCE/USFS occurrence record (", VLOOKUP(A1055, [1]!Table9[#All], 34, FALSE), "). " ))</f>
        <v xml:space="preserve">maple leaved checkerbloom (INF:SCC; CRPR 4.2, Blooming Period: Apr - Aug; Habitat description: woodland, clearing near coast) - Within 1-mi of a CNDDB/SCE/USFS occurrence record (unsuitable habitat). </v>
      </c>
      <c r="K1055" s="10" t="str">
        <f>IF(D1055="No", "-- ", VLOOKUP(A1055, [1]!Table9[#All], 35, FALSE))</f>
        <v>Standard OMP BMPs.</v>
      </c>
      <c r="L1055" s="12" t="str">
        <f>IF(D1055="No", "--", VLOOKUP(A1055, [1]!Table9[#All], 28, FALSE))</f>
        <v>IIB</v>
      </c>
      <c r="M1055" s="11" t="str">
        <f>IF(D1055="No", "Not discussed on USFS. ", _xlfn.CONCAT(A1055, " (", VLOOKUP(A1055, [1]!Table9[#All], 11, FALSE), "; Habitat description: ", C1055, ") - Within 1-mi of a CNDDB/SCE/USFS occurrence record (", VLOOKUP(A1055, [1]!Table9[#All], 27, FALSE), "). " ))</f>
        <v xml:space="preserve">maple leaved checkerbloom (INF:SCC; CRPR 4.2, Blooming Period: Apr - Aug; Habitat description: woodland, clearing near coast) - Within 1-mi of a CNDDB/SCE/USFS occurrence record (habitat present). </v>
      </c>
      <c r="N1055" s="10" t="str">
        <f>IF(D1055="No", "-- ", VLOOKUP(A1055, [1]!Table9[#All], 29, FALSE))</f>
        <v xml:space="preserve">BE BMP Plant-1(a)(c-d); 
General Measures and Standard OMP BMPs. </v>
      </c>
      <c r="O1055" s="10" t="str">
        <f>IF(D1055="No", "--", VLOOKUP(A1055, [1]!Table9[#All], 30, FALSE))</f>
        <v xml:space="preserve">Pre-Activity Survey (maple leaved checkerbloom): A biological survey is required. 
FSS Plant Avoidance (maple leaved checkerbloom): If maple leaved checkerbloom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55" s="7" t="str">
        <f>IF(D1055="No", "Not discussed on USFS. ", IF(VLOOKUP(A1055, [1]!Table9[#All], 31, FALSE)="--", "--",  _xlfn.CONCAT(A1055, " (", VLOOKUP(A1055, [1]!Table9[#All], 11, FALSE), "; Habitat description: ", C1055, ") - Within 1-mi of a CNDDB/SCE/USFS occurrence record (", VLOOKUP(A1055, [1]!Table9[#All], 31, FALSE), "). " )))</f>
        <v>--</v>
      </c>
      <c r="Q1055" s="6" t="str">
        <f>IF(D1055="No", "Not discussed on USFS. ", IF(VLOOKUP(A1055, [1]!Table9[#All], 31, FALSE)="--", "--",  VLOOKUP(A1055, [1]!Table9[#All], 32, FALSE)))</f>
        <v>--</v>
      </c>
      <c r="R1055" s="6" t="str">
        <f>IF(D1055="No", "Not discussed on USFS. ", IF(VLOOKUP(A1055, [1]!Table9[#All], 31, FALSE)="--", "--", VLOOKUP(A1055, [1]!Table9[#All], 33, FALSE)))</f>
        <v>--</v>
      </c>
      <c r="S1055" s="9" t="s">
        <v>2</v>
      </c>
      <c r="T1055" s="8" t="s">
        <v>2</v>
      </c>
      <c r="U1055" s="8" t="s">
        <v>2</v>
      </c>
      <c r="V1055" s="7" t="s">
        <v>2</v>
      </c>
      <c r="W1055" s="6" t="s">
        <v>2</v>
      </c>
      <c r="X1055" s="6" t="s">
        <v>2</v>
      </c>
    </row>
    <row r="1056" spans="1:24" ht="48" x14ac:dyDescent="0.2">
      <c r="A1056" s="20" t="s">
        <v>1319</v>
      </c>
      <c r="B1056" s="20" t="str">
        <f>VLOOKUP(A1056, [1]!Table9[#All], 2, FALSE)</f>
        <v>Silene marmorensis</v>
      </c>
      <c r="C1056" s="18" t="str">
        <f>VLOOKUP(A1056, [1]!Table9[#All], 13, FALSE)</f>
        <v>oak woodland, conifer forest</v>
      </c>
      <c r="D1056" s="17" t="str">
        <f>IF(ISNUMBER(SEARCH("1",VLOOKUP(A1056, [1]!Table9[#All], 4, FALSE))), "Yes", "No")</f>
        <v>No</v>
      </c>
      <c r="E1056" s="16" t="str">
        <f>VLOOKUP(A1056, [1]!Table9[#All], 3, FALSE)</f>
        <v>Plant</v>
      </c>
      <c r="F1056" s="15" t="str">
        <f>VLOOKUP(A1056, [1]!Table9[#All], 26, FALSE)</f>
        <v>Formula</v>
      </c>
      <c r="G1056" s="15" t="str">
        <f>IF(D1056="No", "--",VLOOKUP(A1056, [1]!Table9[#All], 25, FALSE))</f>
        <v>--</v>
      </c>
      <c r="H1056" s="14" t="str">
        <f>IF(D1056="No", "Not discussed on USFS. ", VLOOKUP(A1056, [1]!Table9[#All], 24, FALSE))</f>
        <v xml:space="preserve">Not discussed on USFS. </v>
      </c>
      <c r="I1056" s="14" t="str">
        <f>IF(NOT(ISBLANK(#REF!)),  "Pre-activity Survey Required", "")</f>
        <v>Pre-activity Survey Required</v>
      </c>
      <c r="J1056" s="13" t="str">
        <f>IF(D1056="No", "Not discussed on USFS. ", _xlfn.CONCAT(A1056, " (", VLOOKUP(A1056, [1]!Table9[#All], 11, FALSE), "; Habitat description: ", C1056, ") - Within 1-mi of a CNDDB/SCE/USFS occurrence record (", VLOOKUP(A1056, [1]!Table9[#All], 34, FALSE), "). " ))</f>
        <v xml:space="preserve">Not discussed on USFS. </v>
      </c>
      <c r="K1056" s="10" t="str">
        <f>IF(D1056="No", "-- ", VLOOKUP(A1056, [1]!Table9[#All], 35, FALSE))</f>
        <v xml:space="preserve">-- </v>
      </c>
      <c r="L1056" s="12" t="str">
        <f>IF(D1056="No", "--", VLOOKUP(A1056, [1]!Table9[#All], 28, FALSE))</f>
        <v>--</v>
      </c>
      <c r="M1056" s="11" t="str">
        <f>IF(D1056="No", "Not discussed on USFS. ", _xlfn.CONCAT(A1056, " (", VLOOKUP(A1056, [1]!Table9[#All], 11, FALSE), "; Habitat description: ", C1056, ") - Within 1-mi of a CNDDB/SCE/USFS occurrence record (", VLOOKUP(A1056, [1]!Table9[#All], 27, FALSE), "). " ))</f>
        <v xml:space="preserve">Not discussed on USFS. </v>
      </c>
      <c r="N1056" s="10" t="str">
        <f>IF(D1056="No", "-- ", VLOOKUP(A1056, [1]!Table9[#All], 29, FALSE))</f>
        <v xml:space="preserve">-- </v>
      </c>
      <c r="O1056" s="10" t="str">
        <f>IF(D1056="No", "--", VLOOKUP(A1056, [1]!Table9[#All], 30, FALSE))</f>
        <v>--</v>
      </c>
      <c r="P1056" s="7" t="str">
        <f>IF(D1056="No", "Not discussed on USFS. ", IF(VLOOKUP(A1056, [1]!Table9[#All], 31, FALSE)="--", "--",  _xlfn.CONCAT(A1056, " (", VLOOKUP(A1056, [1]!Table9[#All], 11, FALSE), "; Habitat description: ", C1056, ") - Within 1-mi of a CNDDB/SCE/USFS occurrence record (", VLOOKUP(A1056, [1]!Table9[#All], 31, FALSE), "). " )))</f>
        <v xml:space="preserve">Not discussed on USFS. </v>
      </c>
      <c r="Q1056" s="6" t="str">
        <f>IF(D1056="No", "Not discussed on USFS. ", IF(VLOOKUP(A1056, [1]!Table9[#All], 31, FALSE)="--", "--",  VLOOKUP(A1056, [1]!Table9[#All], 32, FALSE)))</f>
        <v xml:space="preserve">Not discussed on USFS. </v>
      </c>
      <c r="R1056" s="6" t="str">
        <f>IF(D1056="No", "Not discussed on USFS. ", IF(VLOOKUP(A1056, [1]!Table9[#All], 31, FALSE)="--", "--", VLOOKUP(A1056, [1]!Table9[#All], 33, FALSE)))</f>
        <v xml:space="preserve">Not discussed on USFS. </v>
      </c>
      <c r="S1056" s="9" t="s">
        <v>2</v>
      </c>
      <c r="T1056" s="8" t="s">
        <v>2</v>
      </c>
      <c r="U1056" s="8" t="s">
        <v>2</v>
      </c>
      <c r="V1056" s="7" t="s">
        <v>2</v>
      </c>
      <c r="W1056" s="6" t="s">
        <v>2</v>
      </c>
      <c r="X1056" s="6" t="s">
        <v>2</v>
      </c>
    </row>
    <row r="1057" spans="1:24" ht="112" x14ac:dyDescent="0.2">
      <c r="A1057" s="20" t="s">
        <v>1318</v>
      </c>
      <c r="B1057" s="20" t="str">
        <f>VLOOKUP(A1057, [1]!Table9[#All], 2, FALSE)</f>
        <v>Sedum marmorense</v>
      </c>
      <c r="C1057" s="18" t="str">
        <f>VLOOKUP(A1057, [1]!Table9[#All], 13, FALSE)</f>
        <v>dry ledges, rocky ridgelines, talus found on various substrates: metasediments, metavolcanics, serpentine</v>
      </c>
      <c r="D1057" s="17" t="str">
        <f>IF(ISNUMBER(SEARCH("1",VLOOKUP(A1057, [1]!Table9[#All], 4, FALSE))), "Yes", "No")</f>
        <v>No</v>
      </c>
      <c r="E1057" s="16" t="str">
        <f>VLOOKUP(A1057, [1]!Table9[#All], 3, FALSE)</f>
        <v>Plant</v>
      </c>
      <c r="F1057" s="15" t="str">
        <f>VLOOKUP(A1057, [1]!Table9[#All], 26, FALSE)</f>
        <v>Formula</v>
      </c>
      <c r="G1057" s="15" t="str">
        <f>IF(D1057="No", "--",VLOOKUP(A1057, [1]!Table9[#All], 25, FALSE))</f>
        <v>--</v>
      </c>
      <c r="H1057" s="14" t="str">
        <f>IF(D1057="No", "Not discussed on USFS. ", VLOOKUP(A1057, [1]!Table9[#All], 24, FALSE))</f>
        <v xml:space="preserve">Not discussed on USFS. </v>
      </c>
      <c r="I1057" s="14" t="str">
        <f>IF(NOT(ISBLANK(#REF!)),  "Pre-activity Survey Required", "")</f>
        <v>Pre-activity Survey Required</v>
      </c>
      <c r="J1057" s="13" t="str">
        <f>IF(D1057="No", "Not discussed on USFS. ", _xlfn.CONCAT(A1057, " (", VLOOKUP(A1057, [1]!Table9[#All], 11, FALSE), "; Habitat description: ", C1057, ") - Within 1-mi of a CNDDB/SCE/USFS occurrence record (", VLOOKUP(A1057, [1]!Table9[#All], 34, FALSE), "). " ))</f>
        <v xml:space="preserve">Not discussed on USFS. </v>
      </c>
      <c r="K1057" s="10" t="str">
        <f>IF(D1057="No", "-- ", VLOOKUP(A1057, [1]!Table9[#All], 35, FALSE))</f>
        <v xml:space="preserve">-- </v>
      </c>
      <c r="L1057" s="12" t="str">
        <f>IF(D1057="No", "--", VLOOKUP(A1057, [1]!Table9[#All], 28, FALSE))</f>
        <v>--</v>
      </c>
      <c r="M1057" s="11" t="str">
        <f>IF(D1057="No", "Not discussed on USFS. ", _xlfn.CONCAT(A1057, " (", VLOOKUP(A1057, [1]!Table9[#All], 11, FALSE), "; Habitat description: ", C1057, ") - Within 1-mi of a CNDDB/SCE/USFS occurrence record (", VLOOKUP(A1057, [1]!Table9[#All], 27, FALSE), "). " ))</f>
        <v xml:space="preserve">Not discussed on USFS. </v>
      </c>
      <c r="N1057" s="10" t="str">
        <f>IF(D1057="No", "-- ", VLOOKUP(A1057, [1]!Table9[#All], 29, FALSE))</f>
        <v xml:space="preserve">-- </v>
      </c>
      <c r="O1057" s="10" t="str">
        <f>IF(D1057="No", "--", VLOOKUP(A1057, [1]!Table9[#All], 30, FALSE))</f>
        <v>--</v>
      </c>
      <c r="P1057" s="7" t="str">
        <f>IF(D1057="No", "Not discussed on USFS. ", IF(VLOOKUP(A1057, [1]!Table9[#All], 31, FALSE)="--", "--",  _xlfn.CONCAT(A1057, " (", VLOOKUP(A1057, [1]!Table9[#All], 11, FALSE), "; Habitat description: ", C1057, ") - Within 1-mi of a CNDDB/SCE/USFS occurrence record (", VLOOKUP(A1057, [1]!Table9[#All], 31, FALSE), "). " )))</f>
        <v xml:space="preserve">Not discussed on USFS. </v>
      </c>
      <c r="Q1057" s="6" t="str">
        <f>IF(D1057="No", "Not discussed on USFS. ", IF(VLOOKUP(A1057, [1]!Table9[#All], 31, FALSE)="--", "--",  VLOOKUP(A1057, [1]!Table9[#All], 32, FALSE)))</f>
        <v xml:space="preserve">Not discussed on USFS. </v>
      </c>
      <c r="R1057" s="6" t="str">
        <f>IF(D1057="No", "Not discussed on USFS. ", IF(VLOOKUP(A1057, [1]!Table9[#All], 31, FALSE)="--", "--", VLOOKUP(A1057, [1]!Table9[#All], 33, FALSE)))</f>
        <v xml:space="preserve">Not discussed on USFS. </v>
      </c>
      <c r="S1057" s="9" t="s">
        <v>2</v>
      </c>
      <c r="T1057" s="8" t="s">
        <v>2</v>
      </c>
      <c r="U1057" s="8" t="s">
        <v>2</v>
      </c>
      <c r="V1057" s="7" t="s">
        <v>2</v>
      </c>
      <c r="W1057" s="6" t="s">
        <v>2</v>
      </c>
      <c r="X1057" s="6" t="s">
        <v>2</v>
      </c>
    </row>
    <row r="1058" spans="1:24" ht="156" x14ac:dyDescent="0.2">
      <c r="A1058" s="20" t="s">
        <v>1317</v>
      </c>
      <c r="B1058" s="20" t="str">
        <f>VLOOKUP(A1058, [1]!Table9[#All], 2, FALSE)</f>
        <v>Petrophytum caespitosum ssp. acuminatum</v>
      </c>
      <c r="C1058" s="18" t="str">
        <f>VLOOKUP(A1058, [1]!Table9[#All], 13, FALSE)</f>
        <v>limestone cliffs, conifer forests</v>
      </c>
      <c r="D1058" s="17" t="str">
        <f>IF(ISNUMBER(SEARCH("1",VLOOKUP(A1058, [1]!Table9[#All], 4, FALSE))), "Yes", "No")</f>
        <v>Yes</v>
      </c>
      <c r="E1058" s="16" t="str">
        <f>VLOOKUP(A1058, [1]!Table9[#All], 3, FALSE)</f>
        <v>Plant</v>
      </c>
      <c r="F1058" s="15" t="str">
        <f>VLOOKUP(A1058, [1]!Table9[#All], 26, FALSE)</f>
        <v>Formula</v>
      </c>
      <c r="G1058" s="15" t="str">
        <f>IF(D1058="No", "--",VLOOKUP(A1058, [1]!Table9[#All], 25, FALSE))</f>
        <v>Work area</v>
      </c>
      <c r="H1058" s="14" t="str">
        <f>IF(D1058="No", "Not discussed on USFS. ", VLOOKUP(A1058, [1]!Table9[#All], 24, FALSE))</f>
        <v>--</v>
      </c>
      <c r="I1058" s="14" t="str">
        <f>IF(NOT(ISBLANK(#REF!)),  "Pre-activity Survey Required", "")</f>
        <v>Pre-activity Survey Required</v>
      </c>
      <c r="J1058" s="13" t="str">
        <f>IF(D1058="No", "Not discussed on USFS. ", _xlfn.CONCAT(A1058, " (", VLOOKUP(A1058, [1]!Table9[#All], 11, FALSE), "; Habitat description: ", C1058, ") - Within 1-mi of a CNDDB/SCE/USFS occurrence record (", VLOOKUP(A1058, [1]!Table9[#All], 34, FALSE), "). " ))</f>
        <v xml:space="preserve">Marble rockmat (FSS; CRPR 1B.3, Blooming Period: Jun - Sep; Habitat description: limestone cliffs, conifer forests) - Within 1-mi of a CNDDB/SCE/USFS occurrence record (unsuitable habitat). </v>
      </c>
      <c r="K1058" s="10" t="str">
        <f>IF(D1058="No", "-- ", VLOOKUP(A1058, [1]!Table9[#All], 35, FALSE))</f>
        <v>Standard OMP BMPs.</v>
      </c>
      <c r="L1058" s="12" t="str">
        <f>IF(D1058="No", "--", VLOOKUP(A1058, [1]!Table9[#All], 28, FALSE))</f>
        <v>IIB</v>
      </c>
      <c r="M1058" s="11" t="str">
        <f>IF(D1058="No", "Not discussed on USFS. ", _xlfn.CONCAT(A1058, " (", VLOOKUP(A1058, [1]!Table9[#All], 11, FALSE), "; Habitat description: ", C1058, ") - Within 1-mi of a CNDDB/SCE/USFS occurrence record (", VLOOKUP(A1058, [1]!Table9[#All], 27, FALSE), "). " ))</f>
        <v xml:space="preserve">Marble rockmat (FSS; CRPR 1B.3, Blooming Period: Jun - Sep; Habitat description: limestone cliffs, conifer forests) - Within 1-mi of a CNDDB/SCE/USFS occurrence record (habitat present). </v>
      </c>
      <c r="N1058" s="10" t="str">
        <f>IF(D1058="No", "-- ", VLOOKUP(A1058, [1]!Table9[#All], 29, FALSE))</f>
        <v xml:space="preserve">BE BMP Plant-1(a)(c-d); 
General Measures and Standard OMP BMPs. </v>
      </c>
      <c r="O1058" s="10" t="str">
        <f>IF(D1058="No", "--", VLOOKUP(A1058, [1]!Table9[#All], 30, FALSE))</f>
        <v xml:space="preserve">Pre-Activity Survey (marble rockmat): A biological survey is required. 
FSS Plant Avoidance (marble rockmat): If marble rockmat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58" s="7" t="str">
        <f>IF(D1058="No", "Not discussed on USFS. ", IF(VLOOKUP(A1058, [1]!Table9[#All], 31, FALSE)="--", "--",  _xlfn.CONCAT(A1058, " (", VLOOKUP(A1058, [1]!Table9[#All], 11, FALSE), "; Habitat description: ", C1058, ") - Within 1-mi of a CNDDB/SCE/USFS occurrence record (", VLOOKUP(A1058, [1]!Table9[#All], 31, FALSE), "). " )))</f>
        <v>--</v>
      </c>
      <c r="Q1058" s="6" t="str">
        <f>IF(D1058="No", "Not discussed on USFS. ", IF(VLOOKUP(A1058, [1]!Table9[#All], 31, FALSE)="--", "--",  VLOOKUP(A1058, [1]!Table9[#All], 32, FALSE)))</f>
        <v>--</v>
      </c>
      <c r="R1058" s="6" t="str">
        <f>IF(D1058="No", "Not discussed on USFS. ", IF(VLOOKUP(A1058, [1]!Table9[#All], 31, FALSE)="--", "--", VLOOKUP(A1058, [1]!Table9[#All], 33, FALSE)))</f>
        <v>--</v>
      </c>
      <c r="S1058" s="9" t="s">
        <v>2</v>
      </c>
      <c r="T1058" s="8" t="s">
        <v>2</v>
      </c>
      <c r="U1058" s="8" t="s">
        <v>2</v>
      </c>
      <c r="V1058" s="7" t="s">
        <v>2</v>
      </c>
      <c r="W1058" s="6" t="s">
        <v>2</v>
      </c>
      <c r="X1058" s="6" t="s">
        <v>2</v>
      </c>
    </row>
    <row r="1059" spans="1:24" ht="64" x14ac:dyDescent="0.2">
      <c r="A1059" s="20" t="s">
        <v>1316</v>
      </c>
      <c r="B1059" s="20" t="str">
        <f>VLOOKUP(A1059, [1]!Table9[#All], 2, FALSE)</f>
        <v>Brachyramphus marmoratus</v>
      </c>
      <c r="C1059" s="18" t="str">
        <f>VLOOKUP(A1059, [1]!Table9[#All], 13, FALSE)</f>
        <v>moist coastal coniferous forests, old growth forests</v>
      </c>
      <c r="D1059" s="17" t="str">
        <f>IF(ISNUMBER(SEARCH("1",VLOOKUP(A1059, [1]!Table9[#All], 4, FALSE))), "Yes", "No")</f>
        <v>Yes</v>
      </c>
      <c r="E1059" s="16" t="str">
        <f>VLOOKUP(A1059, [1]!Table9[#All], 3, FALSE)</f>
        <v>Bird</v>
      </c>
      <c r="F1059" s="15" t="str">
        <f>VLOOKUP(A1059, [1]!Table9[#All], 26, FALSE)</f>
        <v>Formula</v>
      </c>
      <c r="G1059" s="15" t="str">
        <f>IF(D1059="No", "--",VLOOKUP(A1059, [1]!Table9[#All], 25, FALSE))</f>
        <v>--</v>
      </c>
      <c r="H1059" s="14" t="str">
        <f>IF(D1059="No", "Not discussed on USFS. ", VLOOKUP(A1059, [1]!Table9[#All], 24, FALSE))</f>
        <v>Notify SME if found on USFS</v>
      </c>
      <c r="I1059" s="14" t="str">
        <f>IF(NOT(ISBLANK(#REF!)),  "Pre-activity Survey Required", "")</f>
        <v>Pre-activity Survey Required</v>
      </c>
      <c r="J1059" s="13" t="str">
        <f>IF(D1059="No", "Not discussed on USFS. ", _xlfn.CONCAT(A1059, " (", VLOOKUP(A1059, [1]!Table9[#All], 11, FALSE), "; Habitat description: ", C1059, ") - Within 1-mi of a CNDDB/SCE/USFS occurrence record (", VLOOKUP(A1059, [1]!Table9[#All], 34, FALSE), "). " ))</f>
        <v xml:space="preserve">marbled murrelet (FT; SE; Habitat description: moist coastal coniferous forests, old growth forests) - Within 1-mi of a CNDDB/SCE/USFS occurrence record (--). </v>
      </c>
      <c r="K1059" s="10" t="str">
        <f>IF(D1059="No", "-- ", VLOOKUP(A1059, [1]!Table9[#All], 35, FALSE))</f>
        <v>--</v>
      </c>
      <c r="L1059" s="12" t="str">
        <f>IF(D1059="No", "--", VLOOKUP(A1059, [1]!Table9[#All], 28, FALSE))</f>
        <v>--</v>
      </c>
      <c r="M1059" s="11" t="str">
        <f>IF(D1059="No", "Not discussed on USFS. ", _xlfn.CONCAT(A1059, " (", VLOOKUP(A1059, [1]!Table9[#All], 11, FALSE), "; Habitat description: ", C1059, ") - Within 1-mi of a CNDDB/SCE/USFS occurrence record (", VLOOKUP(A1059, [1]!Table9[#All], 27, FALSE), "). " ))</f>
        <v xml:space="preserve">marbled murrelet (FT; SE; Habitat description: moist coastal coniferous forests, old growth forests) - Within 1-mi of a CNDDB/SCE/USFS occurrence record (--). </v>
      </c>
      <c r="N1059" s="10" t="str">
        <f>IF(D1059="No", "-- ", VLOOKUP(A1059, [1]!Table9[#All], 29, FALSE))</f>
        <v>Notify SME if found on USFS</v>
      </c>
      <c r="O1059" s="10" t="str">
        <f>IF(D1059="No", "--", VLOOKUP(A1059, [1]!Table9[#All], 30, FALSE))</f>
        <v>Notify SME if found on USFS</v>
      </c>
      <c r="P1059" s="7" t="str">
        <f>IF(D1059="No", "Not discussed on USFS. ", IF(VLOOKUP(A1059, [1]!Table9[#All], 31, FALSE)="--", "--",  _xlfn.CONCAT(A1059, " (", VLOOKUP(A1059, [1]!Table9[#All], 11, FALSE), "; Habitat description: ", C1059, ") - Within 1-mi of a CNDDB/SCE/USFS occurrence record (", VLOOKUP(A1059, [1]!Table9[#All], 31, FALSE), "). " )))</f>
        <v>--</v>
      </c>
      <c r="Q1059" s="6" t="str">
        <f>IF(D1059="No", "Not discussed on USFS. ", IF(VLOOKUP(A1059, [1]!Table9[#All], 31, FALSE)="--", "--",  VLOOKUP(A1059, [1]!Table9[#All], 32, FALSE)))</f>
        <v>--</v>
      </c>
      <c r="R1059" s="6" t="str">
        <f>IF(D1059="No", "Not discussed on USFS. ", IF(VLOOKUP(A1059, [1]!Table9[#All], 31, FALSE)="--", "--", VLOOKUP(A1059, [1]!Table9[#All], 33, FALSE)))</f>
        <v>--</v>
      </c>
      <c r="S1059" s="9" t="s">
        <v>2</v>
      </c>
      <c r="T1059" s="8" t="s">
        <v>2</v>
      </c>
      <c r="U1059" s="8" t="s">
        <v>2</v>
      </c>
      <c r="V1059" s="7" t="s">
        <v>2</v>
      </c>
      <c r="W1059" s="6" t="s">
        <v>2</v>
      </c>
      <c r="X1059" s="6" t="s">
        <v>2</v>
      </c>
    </row>
    <row r="1060" spans="1:24" ht="48" x14ac:dyDescent="0.2">
      <c r="A1060" s="20" t="s">
        <v>1315</v>
      </c>
      <c r="B1060" s="20" t="str">
        <f>VLOOKUP(A1060, [1]!Table9[#All], 2, FALSE)</f>
        <v>Asarum marmoratum</v>
      </c>
      <c r="C1060" s="18" t="str">
        <f>VLOOKUP(A1060, [1]!Table9[#All], 13, FALSE)</f>
        <v>forest, exposed rocky slopes moist forest</v>
      </c>
      <c r="D1060" s="17" t="str">
        <f>IF(ISNUMBER(SEARCH("1",VLOOKUP(A1060, [1]!Table9[#All], 4, FALSE))), "Yes", "No")</f>
        <v>No</v>
      </c>
      <c r="E1060" s="16" t="str">
        <f>VLOOKUP(A1060, [1]!Table9[#All], 3, FALSE)</f>
        <v>Plant</v>
      </c>
      <c r="F1060" s="15" t="str">
        <f>VLOOKUP(A1060, [1]!Table9[#All], 26, FALSE)</f>
        <v>Formula</v>
      </c>
      <c r="G1060" s="15" t="str">
        <f>IF(D1060="No", "--",VLOOKUP(A1060, [1]!Table9[#All], 25, FALSE))</f>
        <v>--</v>
      </c>
      <c r="H1060" s="14" t="str">
        <f>IF(D1060="No", "Not discussed on USFS. ", VLOOKUP(A1060, [1]!Table9[#All], 24, FALSE))</f>
        <v xml:space="preserve">Not discussed on USFS. </v>
      </c>
      <c r="I1060" s="14" t="str">
        <f>IF(NOT(ISBLANK(#REF!)),  "Pre-activity Survey Required", "")</f>
        <v>Pre-activity Survey Required</v>
      </c>
      <c r="J1060" s="13" t="str">
        <f>IF(D1060="No", "Not discussed on USFS. ", _xlfn.CONCAT(A1060, " (", VLOOKUP(A1060, [1]!Table9[#All], 11, FALSE), "; Habitat description: ", C1060, ") - Within 1-mi of a CNDDB/SCE/USFS occurrence record (", VLOOKUP(A1060, [1]!Table9[#All], 34, FALSE), "). " ))</f>
        <v xml:space="preserve">Not discussed on USFS. </v>
      </c>
      <c r="K1060" s="10" t="str">
        <f>IF(D1060="No", "-- ", VLOOKUP(A1060, [1]!Table9[#All], 35, FALSE))</f>
        <v xml:space="preserve">-- </v>
      </c>
      <c r="L1060" s="12" t="str">
        <f>IF(D1060="No", "--", VLOOKUP(A1060, [1]!Table9[#All], 28, FALSE))</f>
        <v>--</v>
      </c>
      <c r="M1060" s="11" t="str">
        <f>IF(D1060="No", "Not discussed on USFS. ", _xlfn.CONCAT(A1060, " (", VLOOKUP(A1060, [1]!Table9[#All], 11, FALSE), "; Habitat description: ", C1060, ") - Within 1-mi of a CNDDB/SCE/USFS occurrence record (", VLOOKUP(A1060, [1]!Table9[#All], 27, FALSE), "). " ))</f>
        <v xml:space="preserve">Not discussed on USFS. </v>
      </c>
      <c r="N1060" s="10" t="str">
        <f>IF(D1060="No", "-- ", VLOOKUP(A1060, [1]!Table9[#All], 29, FALSE))</f>
        <v xml:space="preserve">-- </v>
      </c>
      <c r="O1060" s="10" t="str">
        <f>IF(D1060="No", "--", VLOOKUP(A1060, [1]!Table9[#All], 30, FALSE))</f>
        <v>--</v>
      </c>
      <c r="P1060" s="7" t="str">
        <f>IF(D1060="No", "Not discussed on USFS. ", IF(VLOOKUP(A1060, [1]!Table9[#All], 31, FALSE)="--", "--",  _xlfn.CONCAT(A1060, " (", VLOOKUP(A1060, [1]!Table9[#All], 11, FALSE), "; Habitat description: ", C1060, ") - Within 1-mi of a CNDDB/SCE/USFS occurrence record (", VLOOKUP(A1060, [1]!Table9[#All], 31, FALSE), "). " )))</f>
        <v xml:space="preserve">Not discussed on USFS. </v>
      </c>
      <c r="Q1060" s="6" t="str">
        <f>IF(D1060="No", "Not discussed on USFS. ", IF(VLOOKUP(A1060, [1]!Table9[#All], 31, FALSE)="--", "--",  VLOOKUP(A1060, [1]!Table9[#All], 32, FALSE)))</f>
        <v xml:space="preserve">Not discussed on USFS. </v>
      </c>
      <c r="R1060" s="6" t="str">
        <f>IF(D1060="No", "Not discussed on USFS. ", IF(VLOOKUP(A1060, [1]!Table9[#All], 31, FALSE)="--", "--", VLOOKUP(A1060, [1]!Table9[#All], 33, FALSE)))</f>
        <v xml:space="preserve">Not discussed on USFS. </v>
      </c>
      <c r="S1060" s="9" t="s">
        <v>2</v>
      </c>
      <c r="T1060" s="8" t="s">
        <v>2</v>
      </c>
      <c r="U1060" s="8" t="s">
        <v>2</v>
      </c>
      <c r="V1060" s="7" t="s">
        <v>2</v>
      </c>
      <c r="W1060" s="6" t="s">
        <v>2</v>
      </c>
      <c r="X1060" s="6" t="s">
        <v>2</v>
      </c>
    </row>
    <row r="1061" spans="1:24" ht="168" x14ac:dyDescent="0.2">
      <c r="A1061" s="20" t="s">
        <v>1314</v>
      </c>
      <c r="B1061" s="20" t="str">
        <f>VLOOKUP(A1061, [1]!Table9[#All], 2, FALSE)</f>
        <v>Dudleya cymosa ssp. marcescens</v>
      </c>
      <c r="C1061" s="18" t="str">
        <f>VLOOKUP(A1061, [1]!Table9[#All], 13, FALSE)</f>
        <v>shaded rocky outcrops, canyons, volcanic slopes adjacent to streams, chaparral, and oak woodland</v>
      </c>
      <c r="D1061" s="17" t="str">
        <f>IF(ISNUMBER(SEARCH("1",VLOOKUP(A1061, [1]!Table9[#All], 4, FALSE))), "Yes", "No")</f>
        <v>Yes</v>
      </c>
      <c r="E1061" s="16" t="str">
        <f>VLOOKUP(A1061, [1]!Table9[#All], 3, FALSE)</f>
        <v>Plant</v>
      </c>
      <c r="F1061" s="15" t="str">
        <f>VLOOKUP(A1061, [1]!Table9[#All], 26, FALSE)</f>
        <v>Formula</v>
      </c>
      <c r="G1061" s="15" t="str">
        <f>IF(D1061="No", "--",VLOOKUP(A1061, [1]!Table9[#All], 25, FALSE))</f>
        <v>Work area</v>
      </c>
      <c r="H1061" s="14" t="str">
        <f>IF(D1061="No", "Not discussed on USFS. ", VLOOKUP(A1061, [1]!Table9[#All], 24, FALSE))</f>
        <v>--</v>
      </c>
      <c r="I1061" s="14" t="str">
        <f>IF(NOT(ISBLANK(#REF!)),  "Pre-activity Survey Required", "")</f>
        <v>Pre-activity Survey Required</v>
      </c>
      <c r="J1061" s="13" t="str">
        <f>IF(D1061="No", "Not discussed on USFS. ", _xlfn.CONCAT(A1061, " (", VLOOKUP(A1061, [1]!Table9[#All], 11, FALSE), "; Habitat description: ", C1061, ") - Within 1-mi of a CNDDB/SCE/USFS occurrence record (", VLOOKUP(A1061, [1]!Table9[#All], 34, FALSE), "). " ))</f>
        <v xml:space="preserve">marcescent dudleya (FT; SR; CRPR 1B.2, Blooming Period: May - Jun; Habitat description: shaded rocky outcrops, canyons, volcanic slopes adjacent to streams, chaparral, and oak woodland) - Within 1-mi of a CNDDB/SCE/USFS occurrence record (unsuitable habitat). </v>
      </c>
      <c r="K1061" s="10" t="str">
        <f>IF(D1061="No", "-- ", VLOOKUP(A1061, [1]!Table9[#All], 35, FALSE))</f>
        <v xml:space="preserve">RPM Plant 1; 
Standard OMP BMPs. </v>
      </c>
      <c r="L1061" s="12" t="str">
        <f>IF(D1061="No", "--", VLOOKUP(A1061, [1]!Table9[#All], 28, FALSE))</f>
        <v>IIB</v>
      </c>
      <c r="M1061" s="11" t="str">
        <f>IF(D1061="No", "Not discussed on USFS. ", _xlfn.CONCAT(A1061, " (", VLOOKUP(A1061, [1]!Table9[#All], 11, FALSE), "; Habitat description: ", C1061, ") - Within 1-mi of a CNDDB/SCE/USFS occurrence record (", VLOOKUP(A1061, [1]!Table9[#All], 27, FALSE), "). " ))</f>
        <v xml:space="preserve">marcescent dudleya (FT; SR; CRPR 1B.2, Blooming Period: May - Jun; Habitat description: shaded rocky outcrops, canyons, volcanic slopes adjacent to streams, chaparral, and oak woodland) - Within 1-mi of a CNDDB/SCE/USFS occurrence record (habitat present). </v>
      </c>
      <c r="N1061" s="10" t="str">
        <f>IF(D1061="No", "-- ", VLOOKUP(A1061, [1]!Table9[#All], 29, FALSE))</f>
        <v xml:space="preserve">RPM Plant-1-4; 
General Measures and Standard OMP BMPs. </v>
      </c>
      <c r="O1061" s="10" t="str">
        <f>IF(D1061="No", "--", VLOOKUP(A1061, [1]!Table9[#All], 30, FALSE))</f>
        <v xml:space="preserve">Rare Plant Survey and Avoidance (marcescent dudleya): A qualified botanist will conduct a rare plant survey for marcescent dudleya within blooming season, verified by a reference population. All federally-listed plants within 100 feet of the work area will be flagged for avoidance. Coordination with Environmental Services Department will be required if full avoidance cannot be achieved. 
Schedule Limitation (marcescent dudleya): Schedule all work in the year rare plant surveys are conducted. Work can occur only after rare plant surveys occur. If work gets delayed for a subsequent year, contact Environmental Services Department. 
General Measures and Standard OMP BMPs. </v>
      </c>
      <c r="P1061" s="7" t="str">
        <f>IF(D1061="No", "Not discussed on USFS. ", IF(VLOOKUP(A1061, [1]!Table9[#All], 31, FALSE)="--", "--",  _xlfn.CONCAT(A1061, " (", VLOOKUP(A1061, [1]!Table9[#All], 11, FALSE), "; Habitat description: ", C1061, ") - Within 1-mi of a CNDDB/SCE/USFS occurrence record (", VLOOKUP(A1061, [1]!Table9[#All], 31, FALSE), "). " )))</f>
        <v>--</v>
      </c>
      <c r="Q1061" s="6" t="str">
        <f>IF(D1061="No", "Not discussed on USFS. ", IF(VLOOKUP(A1061, [1]!Table9[#All], 31, FALSE)="--", "--",  VLOOKUP(A1061, [1]!Table9[#All], 32, FALSE)))</f>
        <v>--</v>
      </c>
      <c r="R1061" s="6" t="str">
        <f>IF(D1061="No", "Not discussed on USFS. ", IF(VLOOKUP(A1061, [1]!Table9[#All], 31, FALSE)="--", "--", VLOOKUP(A1061, [1]!Table9[#All], 33, FALSE)))</f>
        <v>--</v>
      </c>
      <c r="S1061" s="9" t="s">
        <v>2</v>
      </c>
      <c r="T1061" s="8" t="s">
        <v>2</v>
      </c>
      <c r="U1061" s="8" t="s">
        <v>2</v>
      </c>
      <c r="V1061" s="7" t="s">
        <v>2</v>
      </c>
      <c r="W1061" s="6" t="s">
        <v>2</v>
      </c>
      <c r="X1061" s="6" t="s">
        <v>2</v>
      </c>
    </row>
    <row r="1062" spans="1:24" ht="75" x14ac:dyDescent="0.2">
      <c r="A1062" s="20" t="s">
        <v>1313</v>
      </c>
      <c r="B1062" s="20" t="str">
        <f>VLOOKUP(A1062, [1]!Table9[#All], 2, FALSE)</f>
        <v>Polites mardon</v>
      </c>
      <c r="C1062" s="18" t="str">
        <f>VLOOKUP(A1062, [1]!Table9[#All], 13, FALSE)</f>
        <v>glacial outwash prairies, montane meadows, open grassland</v>
      </c>
      <c r="D1062" s="17" t="str">
        <f>IF(ISNUMBER(SEARCH("1",VLOOKUP(A1062, [1]!Table9[#All], 4, FALSE))), "Yes", "No")</f>
        <v>Yes</v>
      </c>
      <c r="E1062" s="16" t="str">
        <f>VLOOKUP(A1062, [1]!Table9[#All], 3, FALSE)</f>
        <v>Invertebrate</v>
      </c>
      <c r="F1062" s="15" t="str">
        <f>VLOOKUP(A1062, [1]!Table9[#All], 26, FALSE)</f>
        <v>Formula</v>
      </c>
      <c r="G1062" s="15" t="str">
        <f>IF(D1062="No", "--",VLOOKUP(A1062, [1]!Table9[#All], 25, FALSE))</f>
        <v>Work area</v>
      </c>
      <c r="H1062" s="14" t="str">
        <f>IF(D1062="No", "Not discussed on USFS. ", VLOOKUP(A1062, [1]!Table9[#All], 24, FALSE))</f>
        <v>--</v>
      </c>
      <c r="I1062" s="14" t="str">
        <f>IF(NOT(ISBLANK(#REF!)),  "Pre-activity Survey Required", "")</f>
        <v>Pre-activity Survey Required</v>
      </c>
      <c r="J1062" s="13" t="str">
        <f>IF(D1062="No", "Not discussed on USFS. ", _xlfn.CONCAT(A1062, " (", VLOOKUP(A1062, [1]!Table9[#All], 11, FALSE), "; Habitat description: ", C1062, ") - Within 1-mi of a CNDDB/SCE/USFS occurrence record (", VLOOKUP(A1062, [1]!Table9[#All], 34, FALSE), "). " ))</f>
        <v xml:space="preserve">mardon skipper (FSS; Habitat description: glacial outwash prairies, montane meadows, open grassland) - Within 1-mi of a CNDDB/SCE/USFS occurrence record (unsuitable habitat). </v>
      </c>
      <c r="K1062" s="10" t="str">
        <f>IF(D1062="No", "-- ", VLOOKUP(A1062, [1]!Table9[#All], 35, FALSE))</f>
        <v>Standard OMP BMPs.</v>
      </c>
      <c r="L1062" s="12" t="str">
        <f>IF(D1062="No", "--", VLOOKUP(A1062, [1]!Table9[#All], 28, FALSE))</f>
        <v>IIB</v>
      </c>
      <c r="M1062" s="11" t="str">
        <f>IF(D1062="No", "Not discussed on USFS. ", _xlfn.CONCAT(A1062, " (", VLOOKUP(A1062, [1]!Table9[#All], 11, FALSE), "; Habitat description: ", C1062, ") - Within 1-mi of a CNDDB/SCE/USFS occurrence record (", VLOOKUP(A1062, [1]!Table9[#All], 27, FALSE), "). " ))</f>
        <v xml:space="preserve">mardon skipper (FSS; Habitat description: glacial outwash prairies, montane meadows, open grassland) - Within 1-mi of a CNDDB/SCE/USFS occurrence record (habitat present). </v>
      </c>
      <c r="N1062" s="10" t="str">
        <f>IF(D1062="No", "-- ", VLOOKUP(A1062, [1]!Table9[#All], 29, FALSE))</f>
        <v xml:space="preserve">General Measures and Standard OMP BMPs. </v>
      </c>
      <c r="O1062" s="10" t="str">
        <f>IF(D1062="No", "--", VLOOKUP(A1062, [1]!Table9[#All], 30, FALSE))</f>
        <v xml:space="preserve">General Measures and Standard OMP BMPs. </v>
      </c>
      <c r="P1062" s="7" t="str">
        <f>IF(D1062="No", "Not discussed on USFS. ", IF(VLOOKUP(A1062, [1]!Table9[#All], 31, FALSE)="--", "--",  _xlfn.CONCAT(A1062, " (", VLOOKUP(A1062, [1]!Table9[#All], 11, FALSE), "; Habitat description: ", C1062, ") - Within 1-mi of a CNDDB/SCE/USFS occurrence record (", VLOOKUP(A1062, [1]!Table9[#All], 31, FALSE), "). " )))</f>
        <v>--</v>
      </c>
      <c r="Q1062" s="6" t="str">
        <f>IF(D1062="No", "Not discussed on USFS. ", IF(VLOOKUP(A1062, [1]!Table9[#All], 31, FALSE)="--", "--",  VLOOKUP(A1062, [1]!Table9[#All], 32, FALSE)))</f>
        <v>--</v>
      </c>
      <c r="R1062" s="6" t="str">
        <f>IF(D1062="No", "Not discussed on USFS. ", IF(VLOOKUP(A1062, [1]!Table9[#All], 31, FALSE)="--", "--", VLOOKUP(A1062, [1]!Table9[#All], 33, FALSE)))</f>
        <v>--</v>
      </c>
      <c r="S1062" s="9" t="s">
        <v>2</v>
      </c>
      <c r="T1062" s="8" t="s">
        <v>2</v>
      </c>
      <c r="U1062" s="8" t="s">
        <v>2</v>
      </c>
      <c r="V1062" s="7" t="s">
        <v>2</v>
      </c>
      <c r="W1062" s="6" t="s">
        <v>2</v>
      </c>
      <c r="X1062" s="6" t="s">
        <v>2</v>
      </c>
    </row>
    <row r="1063" spans="1:24" ht="48" x14ac:dyDescent="0.2">
      <c r="A1063" s="20" t="s">
        <v>1312</v>
      </c>
      <c r="B1063" s="20" t="str">
        <f>VLOOKUP(A1063, [1]!Table9[#All], 2, FALSE)</f>
        <v>Fritillaria lanceolata var. tristulis</v>
      </c>
      <c r="C1063" s="18" t="str">
        <f>VLOOKUP(A1063, [1]!Table9[#All], 13, FALSE)</f>
        <v>oak or pine scrub, grassland</v>
      </c>
      <c r="D1063" s="17" t="str">
        <f>IF(ISNUMBER(SEARCH("1",VLOOKUP(A1063, [1]!Table9[#All], 4, FALSE))), "Yes", "No")</f>
        <v>No</v>
      </c>
      <c r="E1063" s="16" t="str">
        <f>VLOOKUP(A1063, [1]!Table9[#All], 3, FALSE)</f>
        <v>Plant</v>
      </c>
      <c r="F1063" s="15" t="str">
        <f>VLOOKUP(A1063, [1]!Table9[#All], 26, FALSE)</f>
        <v>Formula</v>
      </c>
      <c r="G1063" s="15" t="str">
        <f>IF(D1063="No", "--",VLOOKUP(A1063, [1]!Table9[#All], 25, FALSE))</f>
        <v>--</v>
      </c>
      <c r="H1063" s="14" t="str">
        <f>IF(D1063="No", "Not discussed on USFS. ", VLOOKUP(A1063, [1]!Table9[#All], 24, FALSE))</f>
        <v xml:space="preserve">Not discussed on USFS. </v>
      </c>
      <c r="I1063" s="14" t="str">
        <f>IF(NOT(ISBLANK(#REF!)),  "Pre-activity Survey Required", "")</f>
        <v>Pre-activity Survey Required</v>
      </c>
      <c r="J1063" s="13" t="str">
        <f>IF(D1063="No", "Not discussed on USFS. ", _xlfn.CONCAT(A1063, " (", VLOOKUP(A1063, [1]!Table9[#All], 11, FALSE), "; Habitat description: ", C1063, ") - Within 1-mi of a CNDDB/SCE/USFS occurrence record (", VLOOKUP(A1063, [1]!Table9[#All], 34, FALSE), "). " ))</f>
        <v xml:space="preserve">Not discussed on USFS. </v>
      </c>
      <c r="K1063" s="10" t="str">
        <f>IF(D1063="No", "-- ", VLOOKUP(A1063, [1]!Table9[#All], 35, FALSE))</f>
        <v xml:space="preserve">-- </v>
      </c>
      <c r="L1063" s="12" t="str">
        <f>IF(D1063="No", "--", VLOOKUP(A1063, [1]!Table9[#All], 28, FALSE))</f>
        <v>--</v>
      </c>
      <c r="M1063" s="11" t="str">
        <f>IF(D1063="No", "Not discussed on USFS. ", _xlfn.CONCAT(A1063, " (", VLOOKUP(A1063, [1]!Table9[#All], 11, FALSE), "; Habitat description: ", C1063, ") - Within 1-mi of a CNDDB/SCE/USFS occurrence record (", VLOOKUP(A1063, [1]!Table9[#All], 27, FALSE), "). " ))</f>
        <v xml:space="preserve">Not discussed on USFS. </v>
      </c>
      <c r="N1063" s="10" t="str">
        <f>IF(D1063="No", "-- ", VLOOKUP(A1063, [1]!Table9[#All], 29, FALSE))</f>
        <v xml:space="preserve">-- </v>
      </c>
      <c r="O1063" s="10" t="str">
        <f>IF(D1063="No", "--", VLOOKUP(A1063, [1]!Table9[#All], 30, FALSE))</f>
        <v>--</v>
      </c>
      <c r="P1063" s="7" t="str">
        <f>IF(D1063="No", "Not discussed on USFS. ", IF(VLOOKUP(A1063, [1]!Table9[#All], 31, FALSE)="--", "--",  _xlfn.CONCAT(A1063, " (", VLOOKUP(A1063, [1]!Table9[#All], 11, FALSE), "; Habitat description: ", C1063, ") - Within 1-mi of a CNDDB/SCE/USFS occurrence record (", VLOOKUP(A1063, [1]!Table9[#All], 31, FALSE), "). " )))</f>
        <v xml:space="preserve">Not discussed on USFS. </v>
      </c>
      <c r="Q1063" s="6" t="str">
        <f>IF(D1063="No", "Not discussed on USFS. ", IF(VLOOKUP(A1063, [1]!Table9[#All], 31, FALSE)="--", "--",  VLOOKUP(A1063, [1]!Table9[#All], 32, FALSE)))</f>
        <v xml:space="preserve">Not discussed on USFS. </v>
      </c>
      <c r="R1063" s="6" t="str">
        <f>IF(D1063="No", "Not discussed on USFS. ", IF(VLOOKUP(A1063, [1]!Table9[#All], 31, FALSE)="--", "--", VLOOKUP(A1063, [1]!Table9[#All], 33, FALSE)))</f>
        <v xml:space="preserve">Not discussed on USFS. </v>
      </c>
      <c r="S1063" s="9" t="s">
        <v>2</v>
      </c>
      <c r="T1063" s="8" t="s">
        <v>2</v>
      </c>
      <c r="U1063" s="8" t="s">
        <v>2</v>
      </c>
      <c r="V1063" s="7" t="s">
        <v>2</v>
      </c>
      <c r="W1063" s="6" t="s">
        <v>2</v>
      </c>
      <c r="X1063" s="6" t="s">
        <v>2</v>
      </c>
    </row>
    <row r="1064" spans="1:24" ht="48" x14ac:dyDescent="0.2">
      <c r="A1064" s="20" t="s">
        <v>1311</v>
      </c>
      <c r="B1064" s="20" t="str">
        <f>VLOOKUP(A1064, [1]!Table9[#All], 2, FALSE)</f>
        <v>Sidalcea hickmanii ssp. viridis</v>
      </c>
      <c r="C1064" s="18" t="str">
        <f>VLOOKUP(A1064, [1]!Table9[#All], 13, FALSE)</f>
        <v>dry ridges near coast, serpentine</v>
      </c>
      <c r="D1064" s="17" t="str">
        <f>IF(ISNUMBER(SEARCH("1",VLOOKUP(A1064, [1]!Table9[#All], 4, FALSE))), "Yes", "No")</f>
        <v>No</v>
      </c>
      <c r="E1064" s="16" t="str">
        <f>VLOOKUP(A1064, [1]!Table9[#All], 3, FALSE)</f>
        <v>Plant</v>
      </c>
      <c r="F1064" s="15" t="str">
        <f>VLOOKUP(A1064, [1]!Table9[#All], 26, FALSE)</f>
        <v>Formula</v>
      </c>
      <c r="G1064" s="15" t="str">
        <f>IF(D1064="No", "--",VLOOKUP(A1064, [1]!Table9[#All], 25, FALSE))</f>
        <v>--</v>
      </c>
      <c r="H1064" s="14" t="str">
        <f>IF(D1064="No", "Not discussed on USFS. ", VLOOKUP(A1064, [1]!Table9[#All], 24, FALSE))</f>
        <v xml:space="preserve">Not discussed on USFS. </v>
      </c>
      <c r="I1064" s="14" t="str">
        <f>IF(NOT(ISBLANK(#REF!)),  "Pre-activity Survey Required", "")</f>
        <v>Pre-activity Survey Required</v>
      </c>
      <c r="J1064" s="13" t="str">
        <f>IF(D1064="No", "Not discussed on USFS. ", _xlfn.CONCAT(A1064, " (", VLOOKUP(A1064, [1]!Table9[#All], 11, FALSE), "; Habitat description: ", C1064, ") - Within 1-mi of a CNDDB/SCE/USFS occurrence record (", VLOOKUP(A1064, [1]!Table9[#All], 34, FALSE), "). " ))</f>
        <v xml:space="preserve">Not discussed on USFS. </v>
      </c>
      <c r="K1064" s="10" t="str">
        <f>IF(D1064="No", "-- ", VLOOKUP(A1064, [1]!Table9[#All], 35, FALSE))</f>
        <v xml:space="preserve">-- </v>
      </c>
      <c r="L1064" s="12" t="str">
        <f>IF(D1064="No", "--", VLOOKUP(A1064, [1]!Table9[#All], 28, FALSE))</f>
        <v>--</v>
      </c>
      <c r="M1064" s="11" t="str">
        <f>IF(D1064="No", "Not discussed on USFS. ", _xlfn.CONCAT(A1064, " (", VLOOKUP(A1064, [1]!Table9[#All], 11, FALSE), "; Habitat description: ", C1064, ") - Within 1-mi of a CNDDB/SCE/USFS occurrence record (", VLOOKUP(A1064, [1]!Table9[#All], 27, FALSE), "). " ))</f>
        <v xml:space="preserve">Not discussed on USFS. </v>
      </c>
      <c r="N1064" s="10" t="str">
        <f>IF(D1064="No", "-- ", VLOOKUP(A1064, [1]!Table9[#All], 29, FALSE))</f>
        <v xml:space="preserve">-- </v>
      </c>
      <c r="O1064" s="10" t="str">
        <f>IF(D1064="No", "--", VLOOKUP(A1064, [1]!Table9[#All], 30, FALSE))</f>
        <v>--</v>
      </c>
      <c r="P1064" s="7" t="str">
        <f>IF(D1064="No", "Not discussed on USFS. ", IF(VLOOKUP(A1064, [1]!Table9[#All], 31, FALSE)="--", "--",  _xlfn.CONCAT(A1064, " (", VLOOKUP(A1064, [1]!Table9[#All], 11, FALSE), "; Habitat description: ", C1064, ") - Within 1-mi of a CNDDB/SCE/USFS occurrence record (", VLOOKUP(A1064, [1]!Table9[#All], 31, FALSE), "). " )))</f>
        <v xml:space="preserve">Not discussed on USFS. </v>
      </c>
      <c r="Q1064" s="6" t="str">
        <f>IF(D1064="No", "Not discussed on USFS. ", IF(VLOOKUP(A1064, [1]!Table9[#All], 31, FALSE)="--", "--",  VLOOKUP(A1064, [1]!Table9[#All], 32, FALSE)))</f>
        <v xml:space="preserve">Not discussed on USFS. </v>
      </c>
      <c r="R1064" s="6" t="str">
        <f>IF(D1064="No", "Not discussed on USFS. ", IF(VLOOKUP(A1064, [1]!Table9[#All], 31, FALSE)="--", "--", VLOOKUP(A1064, [1]!Table9[#All], 33, FALSE)))</f>
        <v xml:space="preserve">Not discussed on USFS. </v>
      </c>
      <c r="S1064" s="9" t="s">
        <v>2</v>
      </c>
      <c r="T1064" s="8" t="s">
        <v>2</v>
      </c>
      <c r="U1064" s="8" t="s">
        <v>2</v>
      </c>
      <c r="V1064" s="7" t="s">
        <v>2</v>
      </c>
      <c r="W1064" s="6" t="s">
        <v>2</v>
      </c>
      <c r="X1064" s="6" t="s">
        <v>2</v>
      </c>
    </row>
    <row r="1065" spans="1:24" ht="48" x14ac:dyDescent="0.2">
      <c r="A1065" s="20" t="s">
        <v>1310</v>
      </c>
      <c r="B1065" s="20" t="str">
        <f>VLOOKUP(A1065, [1]!Table9[#All], 2, FALSE)</f>
        <v>Navarretia rosulata</v>
      </c>
      <c r="C1065" s="18" t="str">
        <f>VLOOKUP(A1065, [1]!Table9[#All], 13, FALSE)</f>
        <v>rocky, serpentine areas</v>
      </c>
      <c r="D1065" s="17" t="str">
        <f>IF(ISNUMBER(SEARCH("1",VLOOKUP(A1065, [1]!Table9[#All], 4, FALSE))), "Yes", "No")</f>
        <v>No</v>
      </c>
      <c r="E1065" s="16" t="str">
        <f>VLOOKUP(A1065, [1]!Table9[#All], 3, FALSE)</f>
        <v>Plant</v>
      </c>
      <c r="F1065" s="15" t="str">
        <f>VLOOKUP(A1065, [1]!Table9[#All], 26, FALSE)</f>
        <v>Formula</v>
      </c>
      <c r="G1065" s="15" t="str">
        <f>IF(D1065="No", "--",VLOOKUP(A1065, [1]!Table9[#All], 25, FALSE))</f>
        <v>--</v>
      </c>
      <c r="H1065" s="14" t="str">
        <f>IF(D1065="No", "Not discussed on USFS. ", VLOOKUP(A1065, [1]!Table9[#All], 24, FALSE))</f>
        <v xml:space="preserve">Not discussed on USFS. </v>
      </c>
      <c r="I1065" s="14" t="str">
        <f>IF(NOT(ISBLANK(#REF!)),  "Pre-activity Survey Required", "")</f>
        <v>Pre-activity Survey Required</v>
      </c>
      <c r="J1065" s="13" t="str">
        <f>IF(D1065="No", "Not discussed on USFS. ", _xlfn.CONCAT(A1065, " (", VLOOKUP(A1065, [1]!Table9[#All], 11, FALSE), "; Habitat description: ", C1065, ") - Within 1-mi of a CNDDB/SCE/USFS occurrence record (", VLOOKUP(A1065, [1]!Table9[#All], 34, FALSE), "). " ))</f>
        <v xml:space="preserve">Not discussed on USFS. </v>
      </c>
      <c r="K1065" s="10" t="str">
        <f>IF(D1065="No", "-- ", VLOOKUP(A1065, [1]!Table9[#All], 35, FALSE))</f>
        <v xml:space="preserve">-- </v>
      </c>
      <c r="L1065" s="12" t="str">
        <f>IF(D1065="No", "--", VLOOKUP(A1065, [1]!Table9[#All], 28, FALSE))</f>
        <v>--</v>
      </c>
      <c r="M1065" s="11" t="str">
        <f>IF(D1065="No", "Not discussed on USFS. ", _xlfn.CONCAT(A1065, " (", VLOOKUP(A1065, [1]!Table9[#All], 11, FALSE), "; Habitat description: ", C1065, ") - Within 1-mi of a CNDDB/SCE/USFS occurrence record (", VLOOKUP(A1065, [1]!Table9[#All], 27, FALSE), "). " ))</f>
        <v xml:space="preserve">Not discussed on USFS. </v>
      </c>
      <c r="N1065" s="10" t="str">
        <f>IF(D1065="No", "-- ", VLOOKUP(A1065, [1]!Table9[#All], 29, FALSE))</f>
        <v xml:space="preserve">-- </v>
      </c>
      <c r="O1065" s="10" t="str">
        <f>IF(D1065="No", "--", VLOOKUP(A1065, [1]!Table9[#All], 30, FALSE))</f>
        <v>--</v>
      </c>
      <c r="P1065" s="7" t="str">
        <f>IF(D1065="No", "Not discussed on USFS. ", IF(VLOOKUP(A1065, [1]!Table9[#All], 31, FALSE)="--", "--",  _xlfn.CONCAT(A1065, " (", VLOOKUP(A1065, [1]!Table9[#All], 11, FALSE), "; Habitat description: ", C1065, ") - Within 1-mi of a CNDDB/SCE/USFS occurrence record (", VLOOKUP(A1065, [1]!Table9[#All], 31, FALSE), "). " )))</f>
        <v xml:space="preserve">Not discussed on USFS. </v>
      </c>
      <c r="Q1065" s="6" t="str">
        <f>IF(D1065="No", "Not discussed on USFS. ", IF(VLOOKUP(A1065, [1]!Table9[#All], 31, FALSE)="--", "--",  VLOOKUP(A1065, [1]!Table9[#All], 32, FALSE)))</f>
        <v xml:space="preserve">Not discussed on USFS. </v>
      </c>
      <c r="R1065" s="6" t="str">
        <f>IF(D1065="No", "Not discussed on USFS. ", IF(VLOOKUP(A1065, [1]!Table9[#All], 31, FALSE)="--", "--", VLOOKUP(A1065, [1]!Table9[#All], 33, FALSE)))</f>
        <v xml:space="preserve">Not discussed on USFS. </v>
      </c>
      <c r="S1065" s="9" t="s">
        <v>2</v>
      </c>
      <c r="T1065" s="8" t="s">
        <v>2</v>
      </c>
      <c r="U1065" s="8" t="s">
        <v>2</v>
      </c>
      <c r="V1065" s="7" t="s">
        <v>2</v>
      </c>
      <c r="W1065" s="6" t="s">
        <v>2</v>
      </c>
      <c r="X1065" s="6" t="s">
        <v>2</v>
      </c>
    </row>
    <row r="1066" spans="1:24" ht="156" x14ac:dyDescent="0.2">
      <c r="A1066" s="20" t="s">
        <v>1309</v>
      </c>
      <c r="B1066" s="20" t="str">
        <f>VLOOKUP(A1066, [1]!Table9[#All], 2, FALSE)</f>
        <v>Polygonum marinense</v>
      </c>
      <c r="C1066" s="18" t="str">
        <f>VLOOKUP(A1066, [1]!Table9[#All], 13, FALSE)</f>
        <v>brackish marshes, swamps coastal salt marshes</v>
      </c>
      <c r="D1066" s="17" t="str">
        <f>IF(ISNUMBER(SEARCH("1",VLOOKUP(A1066, [1]!Table9[#All], 4, FALSE))), "Yes", "No")</f>
        <v>Yes</v>
      </c>
      <c r="E1066" s="16" t="str">
        <f>VLOOKUP(A1066, [1]!Table9[#All], 3, FALSE)</f>
        <v>Plant</v>
      </c>
      <c r="F1066" s="15" t="str">
        <f>VLOOKUP(A1066, [1]!Table9[#All], 26, FALSE)</f>
        <v>Formula</v>
      </c>
      <c r="G1066" s="15" t="str">
        <f>IF(D1066="No", "--",VLOOKUP(A1066, [1]!Table9[#All], 25, FALSE))</f>
        <v>Work area</v>
      </c>
      <c r="H1066" s="14" t="str">
        <f>IF(D1066="No", "Not discussed on USFS. ", VLOOKUP(A1066, [1]!Table9[#All], 24, FALSE))</f>
        <v xml:space="preserve">Only discussed in INF, if reviewing INF apply same RPM's and language as other CRPR 1/2 plant receive. </v>
      </c>
      <c r="I1066" s="14" t="str">
        <f>IF(NOT(ISBLANK(#REF!)),  "Pre-activity Survey Required", "")</f>
        <v>Pre-activity Survey Required</v>
      </c>
      <c r="J1066" s="13" t="str">
        <f>IF(D1066="No", "Not discussed on USFS. ", _xlfn.CONCAT(A1066, " (", VLOOKUP(A1066, [1]!Table9[#All], 11, FALSE), "; Habitat description: ", C1066, ") - Within 1-mi of a CNDDB/SCE/USFS occurrence record (", VLOOKUP(A1066, [1]!Table9[#All], 34, FALSE), "). " ))</f>
        <v xml:space="preserve">Marin knotweed (INF:SCC; CRPR 3.1, Blooming Period: Apr - Aug; Habitat description: brackish marshes, swamps coastal salt marshes) - Within 1-mi of a CNDDB/SCE/USFS occurrence record (unsuitable habitat). </v>
      </c>
      <c r="K1066" s="10" t="str">
        <f>IF(D1066="No", "-- ", VLOOKUP(A1066, [1]!Table9[#All], 35, FALSE))</f>
        <v>Standard OMP BMPs.</v>
      </c>
      <c r="L1066" s="12" t="str">
        <f>IF(D1066="No", "--", VLOOKUP(A1066, [1]!Table9[#All], 28, FALSE))</f>
        <v>IIB</v>
      </c>
      <c r="M1066" s="11" t="str">
        <f>IF(D1066="No", "Not discussed on USFS. ", _xlfn.CONCAT(A1066, " (", VLOOKUP(A1066, [1]!Table9[#All], 11, FALSE), "; Habitat description: ", C1066, ") - Within 1-mi of a CNDDB/SCE/USFS occurrence record (", VLOOKUP(A1066, [1]!Table9[#All], 27, FALSE), "). " ))</f>
        <v xml:space="preserve">Marin knotweed (INF:SCC; CRPR 3.1, Blooming Period: Apr - Aug; Habitat description: brackish marshes, swamps coastal salt marshes) - Within 1-mi of a CNDDB/SCE/USFS occurrence record (habitat present). </v>
      </c>
      <c r="N1066" s="10" t="str">
        <f>IF(D1066="No", "-- ", VLOOKUP(A1066, [1]!Table9[#All], 29, FALSE))</f>
        <v xml:space="preserve">BE BMP Plant-1(a)(c-d); 
General Measures and Standard OMP BMPs. </v>
      </c>
      <c r="O1066" s="10" t="str">
        <f>IF(D1066="No", "--", VLOOKUP(A1066, [1]!Table9[#All], 30, FALSE))</f>
        <v xml:space="preserve">Pre-Activity Survey (Marin knotweed): A biological survey is required. 
FSS Plant Avoidance (Marin knotweed): If Marin knotweed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66" s="7" t="str">
        <f>IF(D1066="No", "Not discussed on USFS. ", IF(VLOOKUP(A1066, [1]!Table9[#All], 31, FALSE)="--", "--",  _xlfn.CONCAT(A1066, " (", VLOOKUP(A1066, [1]!Table9[#All], 11, FALSE), "; Habitat description: ", C1066, ") - Within 1-mi of a CNDDB/SCE/USFS occurrence record (", VLOOKUP(A1066, [1]!Table9[#All], 31, FALSE), "). " )))</f>
        <v>--</v>
      </c>
      <c r="Q1066" s="6" t="str">
        <f>IF(D1066="No", "Not discussed on USFS. ", IF(VLOOKUP(A1066, [1]!Table9[#All], 31, FALSE)="--", "--",  VLOOKUP(A1066, [1]!Table9[#All], 32, FALSE)))</f>
        <v>--</v>
      </c>
      <c r="R1066" s="6" t="str">
        <f>IF(D1066="No", "Not discussed on USFS. ", IF(VLOOKUP(A1066, [1]!Table9[#All], 31, FALSE)="--", "--", VLOOKUP(A1066, [1]!Table9[#All], 33, FALSE)))</f>
        <v>--</v>
      </c>
      <c r="S1066" s="9" t="s">
        <v>2</v>
      </c>
      <c r="T1066" s="8" t="s">
        <v>2</v>
      </c>
      <c r="U1066" s="8" t="s">
        <v>2</v>
      </c>
      <c r="V1066" s="7" t="s">
        <v>2</v>
      </c>
      <c r="W1066" s="6" t="s">
        <v>2</v>
      </c>
      <c r="X1066" s="6" t="s">
        <v>2</v>
      </c>
    </row>
    <row r="1067" spans="1:24" ht="64" x14ac:dyDescent="0.2">
      <c r="A1067" s="20" t="s">
        <v>1308</v>
      </c>
      <c r="B1067" s="20" t="str">
        <f>VLOOKUP(A1067, [1]!Table9[#All], 2, FALSE)</f>
        <v>Arctostaphylos virgata</v>
      </c>
      <c r="C1067" s="18" t="str">
        <f>VLOOKUP(A1067, [1]!Table9[#All], 13, FALSE)</f>
        <v>sandstone, granite outcrops in chaparral, conifer forest</v>
      </c>
      <c r="D1067" s="17" t="str">
        <f>IF(ISNUMBER(SEARCH("1",VLOOKUP(A1067, [1]!Table9[#All], 4, FALSE))), "Yes", "No")</f>
        <v>No</v>
      </c>
      <c r="E1067" s="16" t="str">
        <f>VLOOKUP(A1067, [1]!Table9[#All], 3, FALSE)</f>
        <v>Plant</v>
      </c>
      <c r="F1067" s="15" t="str">
        <f>VLOOKUP(A1067, [1]!Table9[#All], 26, FALSE)</f>
        <v>Formula</v>
      </c>
      <c r="G1067" s="15" t="str">
        <f>IF(D1067="No", "--",VLOOKUP(A1067, [1]!Table9[#All], 25, FALSE))</f>
        <v>--</v>
      </c>
      <c r="H1067" s="14" t="str">
        <f>IF(D1067="No", "Not discussed on USFS. ", VLOOKUP(A1067, [1]!Table9[#All], 24, FALSE))</f>
        <v xml:space="preserve">Not discussed on USFS. </v>
      </c>
      <c r="I1067" s="14" t="str">
        <f>IF(NOT(ISBLANK(#REF!)),  "Pre-activity Survey Required", "")</f>
        <v>Pre-activity Survey Required</v>
      </c>
      <c r="J1067" s="13" t="str">
        <f>IF(D1067="No", "Not discussed on USFS. ", _xlfn.CONCAT(A1067, " (", VLOOKUP(A1067, [1]!Table9[#All], 11, FALSE), "; Habitat description: ", C1067, ") - Within 1-mi of a CNDDB/SCE/USFS occurrence record (", VLOOKUP(A1067, [1]!Table9[#All], 34, FALSE), "). " ))</f>
        <v xml:space="preserve">Not discussed on USFS. </v>
      </c>
      <c r="K1067" s="10" t="str">
        <f>IF(D1067="No", "-- ", VLOOKUP(A1067, [1]!Table9[#All], 35, FALSE))</f>
        <v xml:space="preserve">-- </v>
      </c>
      <c r="L1067" s="12" t="str">
        <f>IF(D1067="No", "--", VLOOKUP(A1067, [1]!Table9[#All], 28, FALSE))</f>
        <v>--</v>
      </c>
      <c r="M1067" s="11" t="str">
        <f>IF(D1067="No", "Not discussed on USFS. ", _xlfn.CONCAT(A1067, " (", VLOOKUP(A1067, [1]!Table9[#All], 11, FALSE), "; Habitat description: ", C1067, ") - Within 1-mi of a CNDDB/SCE/USFS occurrence record (", VLOOKUP(A1067, [1]!Table9[#All], 27, FALSE), "). " ))</f>
        <v xml:space="preserve">Not discussed on USFS. </v>
      </c>
      <c r="N1067" s="10" t="str">
        <f>IF(D1067="No", "-- ", VLOOKUP(A1067, [1]!Table9[#All], 29, FALSE))</f>
        <v xml:space="preserve">-- </v>
      </c>
      <c r="O1067" s="10" t="str">
        <f>IF(D1067="No", "--", VLOOKUP(A1067, [1]!Table9[#All], 30, FALSE))</f>
        <v>--</v>
      </c>
      <c r="P1067" s="7" t="str">
        <f>IF(D1067="No", "Not discussed on USFS. ", IF(VLOOKUP(A1067, [1]!Table9[#All], 31, FALSE)="--", "--",  _xlfn.CONCAT(A1067, " (", VLOOKUP(A1067, [1]!Table9[#All], 11, FALSE), "; Habitat description: ", C1067, ") - Within 1-mi of a CNDDB/SCE/USFS occurrence record (", VLOOKUP(A1067, [1]!Table9[#All], 31, FALSE), "). " )))</f>
        <v xml:space="preserve">Not discussed on USFS. </v>
      </c>
      <c r="Q1067" s="6" t="str">
        <f>IF(D1067="No", "Not discussed on USFS. ", IF(VLOOKUP(A1067, [1]!Table9[#All], 31, FALSE)="--", "--",  VLOOKUP(A1067, [1]!Table9[#All], 32, FALSE)))</f>
        <v xml:space="preserve">Not discussed on USFS. </v>
      </c>
      <c r="R1067" s="6" t="str">
        <f>IF(D1067="No", "Not discussed on USFS. ", IF(VLOOKUP(A1067, [1]!Table9[#All], 31, FALSE)="--", "--", VLOOKUP(A1067, [1]!Table9[#All], 33, FALSE)))</f>
        <v xml:space="preserve">Not discussed on USFS. </v>
      </c>
      <c r="S1067" s="9" t="s">
        <v>2</v>
      </c>
      <c r="T1067" s="8" t="s">
        <v>2</v>
      </c>
      <c r="U1067" s="8" t="s">
        <v>2</v>
      </c>
      <c r="V1067" s="7" t="s">
        <v>2</v>
      </c>
      <c r="W1067" s="6" t="s">
        <v>2</v>
      </c>
      <c r="X1067" s="6" t="s">
        <v>2</v>
      </c>
    </row>
    <row r="1068" spans="1:24" ht="168" x14ac:dyDescent="0.2">
      <c r="A1068" s="20" t="s">
        <v>1307</v>
      </c>
      <c r="B1068" s="20" t="str">
        <f>VLOOKUP(A1068, [1]!Table9[#All], 2, FALSE)</f>
        <v>Hesperolinon congestum</v>
      </c>
      <c r="C1068" s="18" t="str">
        <f>VLOOKUP(A1068, [1]!Table9[#All], 13, FALSE)</f>
        <v>serpentine, grassland</v>
      </c>
      <c r="D1068" s="17" t="str">
        <f>IF(ISNUMBER(SEARCH("1",VLOOKUP(A1068, [1]!Table9[#All], 4, FALSE))), "Yes", "No")</f>
        <v>Yes</v>
      </c>
      <c r="E1068" s="16" t="str">
        <f>VLOOKUP(A1068, [1]!Table9[#All], 3, FALSE)</f>
        <v>Plant</v>
      </c>
      <c r="F1068" s="15" t="str">
        <f>VLOOKUP(A1068, [1]!Table9[#All], 26, FALSE)</f>
        <v>Formula</v>
      </c>
      <c r="G1068" s="15" t="str">
        <f>IF(D1068="No", "--",VLOOKUP(A1068, [1]!Table9[#All], 25, FALSE))</f>
        <v>Work area</v>
      </c>
      <c r="H1068" s="14" t="str">
        <f>IF(D1068="No", "Not discussed on USFS. ", VLOOKUP(A1068, [1]!Table9[#All], 24, FALSE))</f>
        <v>--</v>
      </c>
      <c r="I1068" s="14" t="str">
        <f>IF(NOT(ISBLANK(#REF!)),  "Pre-activity Survey Required", "")</f>
        <v>Pre-activity Survey Required</v>
      </c>
      <c r="J1068" s="13" t="str">
        <f>IF(D1068="No", "Not discussed on USFS. ", _xlfn.CONCAT(A1068, " (", VLOOKUP(A1068, [1]!Table9[#All], 11, FALSE), "; Habitat description: ", C1068, ") - Within 1-mi of a CNDDB/SCE/USFS occurrence record (", VLOOKUP(A1068, [1]!Table9[#All], 34, FALSE), "). " ))</f>
        <v xml:space="preserve">Marin western flax (FT; ST; CRPR 1B.1, Blooming Period: Apr - Aug; Habitat description: serpentine, grassland) - Within 1-mi of a CNDDB/SCE/USFS occurrence record (unsuitable habitat). </v>
      </c>
      <c r="K1068" s="10" t="str">
        <f>IF(D1068="No", "-- ", VLOOKUP(A1068, [1]!Table9[#All], 35, FALSE))</f>
        <v xml:space="preserve">RPM Plant 1; 
Standard OMP BMPs. </v>
      </c>
      <c r="L1068" s="12" t="str">
        <f>IF(D1068="No", "--", VLOOKUP(A1068, [1]!Table9[#All], 28, FALSE))</f>
        <v>IIB</v>
      </c>
      <c r="M1068" s="11" t="str">
        <f>IF(D1068="No", "Not discussed on USFS. ", _xlfn.CONCAT(A1068, " (", VLOOKUP(A1068, [1]!Table9[#All], 11, FALSE), "; Habitat description: ", C1068, ") - Within 1-mi of a CNDDB/SCE/USFS occurrence record (", VLOOKUP(A1068, [1]!Table9[#All], 27, FALSE), "). " ))</f>
        <v xml:space="preserve">Marin western flax (FT; ST; CRPR 1B.1, Blooming Period: Apr - Aug; Habitat description: serpentine, grassland) - Within 1-mi of a CNDDB/SCE/USFS occurrence record (habitat present). </v>
      </c>
      <c r="N1068" s="10" t="str">
        <f>IF(D1068="No", "-- ", VLOOKUP(A1068, [1]!Table9[#All], 29, FALSE))</f>
        <v xml:space="preserve">RPM Plant-1-4; 
General Measures and Standard OMP BMPs. </v>
      </c>
      <c r="O1068" s="10" t="str">
        <f>IF(D1068="No", "--", VLOOKUP(A1068, [1]!Table9[#All], 30, FALSE))</f>
        <v xml:space="preserve">Rare Plant Survey and Avoidance (Marin western flax): A qualified botanist will conduct a rare plant survey for Marin western flax within blooming season, verified by a reference population. All federally-listed plants within 100 feet of the work area will be flagged for avoidance. Coordination with Environmental Services Department will be required if full avoidance cannot be achieved. 
Schedule Limitation (Marin western flax): Schedule all work in the year rare plant surveys are conducted. Work can occur only after rare plant surveys occur. If work gets delayed for a subsequent year, contact Environmental Services Department. 
General Measures and Standard OMP BMPs. </v>
      </c>
      <c r="P1068" s="7" t="str">
        <f>IF(D1068="No", "Not discussed on USFS. ", IF(VLOOKUP(A1068, [1]!Table9[#All], 31, FALSE)="--", "--",  _xlfn.CONCAT(A1068, " (", VLOOKUP(A1068, [1]!Table9[#All], 11, FALSE), "; Habitat description: ", C1068, ") - Within 1-mi of a CNDDB/SCE/USFS occurrence record (", VLOOKUP(A1068, [1]!Table9[#All], 31, FALSE), "). " )))</f>
        <v>--</v>
      </c>
      <c r="Q1068" s="6" t="str">
        <f>IF(D1068="No", "Not discussed on USFS. ", IF(VLOOKUP(A1068, [1]!Table9[#All], 31, FALSE)="--", "--",  VLOOKUP(A1068, [1]!Table9[#All], 32, FALSE)))</f>
        <v>--</v>
      </c>
      <c r="R1068" s="6" t="str">
        <f>IF(D1068="No", "Not discussed on USFS. ", IF(VLOOKUP(A1068, [1]!Table9[#All], 31, FALSE)="--", "--", VLOOKUP(A1068, [1]!Table9[#All], 33, FALSE)))</f>
        <v>--</v>
      </c>
      <c r="S1068" s="9" t="s">
        <v>2</v>
      </c>
      <c r="T1068" s="8" t="s">
        <v>2</v>
      </c>
      <c r="U1068" s="8" t="s">
        <v>2</v>
      </c>
      <c r="V1068" s="7" t="s">
        <v>2</v>
      </c>
      <c r="W1068" s="6" t="s">
        <v>2</v>
      </c>
      <c r="X1068" s="6" t="s">
        <v>2</v>
      </c>
    </row>
    <row r="1069" spans="1:24" ht="156" x14ac:dyDescent="0.2">
      <c r="A1069" s="20" t="s">
        <v>1306</v>
      </c>
      <c r="B1069" s="20" t="str">
        <f>VLOOKUP(A1069, [1]!Table9[#All], 2, FALSE)</f>
        <v>Clarkia biloba ssp. australis</v>
      </c>
      <c r="C1069" s="18" t="str">
        <f>VLOOKUP(A1069, [1]!Table9[#All], 13, FALSE)</f>
        <v>chaparral, woodland</v>
      </c>
      <c r="D1069" s="17" t="str">
        <f>IF(ISNUMBER(SEARCH("1",VLOOKUP(A1069, [1]!Table9[#All], 4, FALSE))), "Yes", "No")</f>
        <v>Yes</v>
      </c>
      <c r="E1069" s="16" t="str">
        <f>VLOOKUP(A1069, [1]!Table9[#All], 3, FALSE)</f>
        <v>Plant</v>
      </c>
      <c r="F1069" s="15" t="str">
        <f>VLOOKUP(A1069, [1]!Table9[#All], 26, FALSE)</f>
        <v>Formula</v>
      </c>
      <c r="G1069" s="15" t="str">
        <f>IF(D1069="No", "--",VLOOKUP(A1069, [1]!Table9[#All], 25, FALSE))</f>
        <v>Work area</v>
      </c>
      <c r="H1069" s="14" t="str">
        <f>IF(D1069="No", "Not discussed on USFS. ", VLOOKUP(A1069, [1]!Table9[#All], 24, FALSE))</f>
        <v>--</v>
      </c>
      <c r="I1069" s="14" t="str">
        <f>IF(NOT(ISBLANK(#REF!)),  "Pre-activity Survey Required", "")</f>
        <v>Pre-activity Survey Required</v>
      </c>
      <c r="J1069" s="13" t="str">
        <f>IF(D1069="No", "Not discussed on USFS. ", _xlfn.CONCAT(A1069, " (", VLOOKUP(A1069, [1]!Table9[#All], 11, FALSE), "; Habitat description: ", C1069, ") - Within 1-mi of a CNDDB/SCE/USFS occurrence record (", VLOOKUP(A1069, [1]!Table9[#All], 34, FALSE), "). " ))</f>
        <v xml:space="preserve">Mariposa clarkia (FSS; CRPR 1B.2, Blooming Period: May - Jul; Habitat description: chaparral, woodland) - Within 1-mi of a CNDDB/SCE/USFS occurrence record (unsuitable habitat). </v>
      </c>
      <c r="K1069" s="10" t="str">
        <f>IF(D1069="No", "-- ", VLOOKUP(A1069, [1]!Table9[#All], 35, FALSE))</f>
        <v>Standard OMP BMPs.</v>
      </c>
      <c r="L1069" s="12" t="str">
        <f>IF(D1069="No", "--", VLOOKUP(A1069, [1]!Table9[#All], 28, FALSE))</f>
        <v>IIB</v>
      </c>
      <c r="M1069" s="11" t="str">
        <f>IF(D1069="No", "Not discussed on USFS. ", _xlfn.CONCAT(A1069, " (", VLOOKUP(A1069, [1]!Table9[#All], 11, FALSE), "; Habitat description: ", C1069, ") - Within 1-mi of a CNDDB/SCE/USFS occurrence record (", VLOOKUP(A1069, [1]!Table9[#All], 27, FALSE), "). " ))</f>
        <v xml:space="preserve">Mariposa clarkia (FSS; CRPR 1B.2, Blooming Period: May - Jul; Habitat description: chaparral, woodland) - Within 1-mi of a CNDDB/SCE/USFS occurrence record (habitat present). </v>
      </c>
      <c r="N1069" s="10" t="str">
        <f>IF(D1069="No", "-- ", VLOOKUP(A1069, [1]!Table9[#All], 29, FALSE))</f>
        <v xml:space="preserve">BE BMP Plant-1(a)(c-d); 
General Measures and Standard OMP BMPs. </v>
      </c>
      <c r="O1069" s="10" t="str">
        <f>IF(D1069="No", "--", VLOOKUP(A1069, [1]!Table9[#All], 30, FALSE))</f>
        <v xml:space="preserve">Pre-Activity Survey (Mariposa clarkia): A biological survey is required. 
FSS Plant Avoidance (Mariposa clarkia): If Mariposa clarkia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69" s="7" t="str">
        <f>IF(D1069="No", "Not discussed on USFS. ", IF(VLOOKUP(A1069, [1]!Table9[#All], 31, FALSE)="--", "--",  _xlfn.CONCAT(A1069, " (", VLOOKUP(A1069, [1]!Table9[#All], 11, FALSE), "; Habitat description: ", C1069, ") - Within 1-mi of a CNDDB/SCE/USFS occurrence record (", VLOOKUP(A1069, [1]!Table9[#All], 31, FALSE), "). " )))</f>
        <v>--</v>
      </c>
      <c r="Q1069" s="6" t="str">
        <f>IF(D1069="No", "Not discussed on USFS. ", IF(VLOOKUP(A1069, [1]!Table9[#All], 31, FALSE)="--", "--",  VLOOKUP(A1069, [1]!Table9[#All], 32, FALSE)))</f>
        <v>--</v>
      </c>
      <c r="R1069" s="6" t="str">
        <f>IF(D1069="No", "Not discussed on USFS. ", IF(VLOOKUP(A1069, [1]!Table9[#All], 31, FALSE)="--", "--", VLOOKUP(A1069, [1]!Table9[#All], 33, FALSE)))</f>
        <v>--</v>
      </c>
      <c r="S1069" s="9" t="s">
        <v>2</v>
      </c>
      <c r="T1069" s="8" t="s">
        <v>2</v>
      </c>
      <c r="U1069" s="8" t="s">
        <v>2</v>
      </c>
      <c r="V1069" s="7" t="s">
        <v>2</v>
      </c>
      <c r="W1069" s="6" t="s">
        <v>2</v>
      </c>
      <c r="X1069" s="6" t="s">
        <v>2</v>
      </c>
    </row>
    <row r="1070" spans="1:24" ht="80" x14ac:dyDescent="0.2">
      <c r="A1070" s="20" t="s">
        <v>1305</v>
      </c>
      <c r="B1070" s="20" t="str">
        <f>VLOOKUP(A1070, [1]!Table9[#All], 2, FALSE)</f>
        <v>Cryptantha mariposae</v>
      </c>
      <c r="C1070" s="18" t="str">
        <f>VLOOKUP(A1070, [1]!Table9[#All], 13, FALSE)</f>
        <v>slopes, ridges, flats, and rocky seeps, in chaparral, foothill woodland, and pine forest</v>
      </c>
      <c r="D1070" s="17" t="str">
        <f>IF(ISNUMBER(SEARCH("1",VLOOKUP(A1070, [1]!Table9[#All], 4, FALSE))), "Yes", "No")</f>
        <v>No</v>
      </c>
      <c r="E1070" s="16" t="str">
        <f>VLOOKUP(A1070, [1]!Table9[#All], 3, FALSE)</f>
        <v>Plant</v>
      </c>
      <c r="F1070" s="15" t="str">
        <f>VLOOKUP(A1070, [1]!Table9[#All], 26, FALSE)</f>
        <v>Formula</v>
      </c>
      <c r="G1070" s="15" t="str">
        <f>IF(D1070="No", "--",VLOOKUP(A1070, [1]!Table9[#All], 25, FALSE))</f>
        <v>--</v>
      </c>
      <c r="H1070" s="14" t="str">
        <f>IF(D1070="No", "Not discussed on USFS. ", VLOOKUP(A1070, [1]!Table9[#All], 24, FALSE))</f>
        <v xml:space="preserve">Not discussed on USFS. </v>
      </c>
      <c r="I1070" s="14" t="str">
        <f>IF(NOT(ISBLANK(#REF!)),  "Pre-activity Survey Required", "")</f>
        <v>Pre-activity Survey Required</v>
      </c>
      <c r="J1070" s="13" t="str">
        <f>IF(D1070="No", "Not discussed on USFS. ", _xlfn.CONCAT(A1070, " (", VLOOKUP(A1070, [1]!Table9[#All], 11, FALSE), "; Habitat description: ", C1070, ") - Within 1-mi of a CNDDB/SCE/USFS occurrence record (", VLOOKUP(A1070, [1]!Table9[#All], 34, FALSE), "). " ))</f>
        <v xml:space="preserve">Not discussed on USFS. </v>
      </c>
      <c r="K1070" s="10" t="str">
        <f>IF(D1070="No", "-- ", VLOOKUP(A1070, [1]!Table9[#All], 35, FALSE))</f>
        <v xml:space="preserve">-- </v>
      </c>
      <c r="L1070" s="12" t="str">
        <f>IF(D1070="No", "--", VLOOKUP(A1070, [1]!Table9[#All], 28, FALSE))</f>
        <v>--</v>
      </c>
      <c r="M1070" s="11" t="str">
        <f>IF(D1070="No", "Not discussed on USFS. ", _xlfn.CONCAT(A1070, " (", VLOOKUP(A1070, [1]!Table9[#All], 11, FALSE), "; Habitat description: ", C1070, ") - Within 1-mi of a CNDDB/SCE/USFS occurrence record (", VLOOKUP(A1070, [1]!Table9[#All], 27, FALSE), "). " ))</f>
        <v xml:space="preserve">Not discussed on USFS. </v>
      </c>
      <c r="N1070" s="10" t="str">
        <f>IF(D1070="No", "-- ", VLOOKUP(A1070, [1]!Table9[#All], 29, FALSE))</f>
        <v xml:space="preserve">-- </v>
      </c>
      <c r="O1070" s="10" t="str">
        <f>IF(D1070="No", "--", VLOOKUP(A1070, [1]!Table9[#All], 30, FALSE))</f>
        <v>--</v>
      </c>
      <c r="P1070" s="7" t="str">
        <f>IF(D1070="No", "Not discussed on USFS. ", IF(VLOOKUP(A1070, [1]!Table9[#All], 31, FALSE)="--", "--",  _xlfn.CONCAT(A1070, " (", VLOOKUP(A1070, [1]!Table9[#All], 11, FALSE), "; Habitat description: ", C1070, ") - Within 1-mi of a CNDDB/SCE/USFS occurrence record (", VLOOKUP(A1070, [1]!Table9[#All], 31, FALSE), "). " )))</f>
        <v xml:space="preserve">Not discussed on USFS. </v>
      </c>
      <c r="Q1070" s="6" t="str">
        <f>IF(D1070="No", "Not discussed on USFS. ", IF(VLOOKUP(A1070, [1]!Table9[#All], 31, FALSE)="--", "--",  VLOOKUP(A1070, [1]!Table9[#All], 32, FALSE)))</f>
        <v xml:space="preserve">Not discussed on USFS. </v>
      </c>
      <c r="R1070" s="6" t="str">
        <f>IF(D1070="No", "Not discussed on USFS. ", IF(VLOOKUP(A1070, [1]!Table9[#All], 31, FALSE)="--", "--", VLOOKUP(A1070, [1]!Table9[#All], 33, FALSE)))</f>
        <v xml:space="preserve">Not discussed on USFS. </v>
      </c>
      <c r="S1070" s="9" t="s">
        <v>2</v>
      </c>
      <c r="T1070" s="8" t="s">
        <v>2</v>
      </c>
      <c r="U1070" s="8" t="s">
        <v>2</v>
      </c>
      <c r="V1070" s="7" t="s">
        <v>2</v>
      </c>
      <c r="W1070" s="6" t="s">
        <v>2</v>
      </c>
      <c r="X1070" s="6" t="s">
        <v>2</v>
      </c>
    </row>
    <row r="1071" spans="1:24" ht="48" x14ac:dyDescent="0.2">
      <c r="A1071" s="20" t="s">
        <v>1304</v>
      </c>
      <c r="B1071" s="20" t="str">
        <f>VLOOKUP(A1071, [1]!Table9[#All], 2, FALSE)</f>
        <v>Erigeron mariposanus</v>
      </c>
      <c r="C1071" s="18" t="str">
        <f>VLOOKUP(A1071, [1]!Table9[#All], 13, FALSE)</f>
        <v>foothill woodland</v>
      </c>
      <c r="D1071" s="17" t="str">
        <f>IF(ISNUMBER(SEARCH("1",VLOOKUP(A1071, [1]!Table9[#All], 4, FALSE))), "Yes", "No")</f>
        <v>No</v>
      </c>
      <c r="E1071" s="16" t="str">
        <f>VLOOKUP(A1071, [1]!Table9[#All], 3, FALSE)</f>
        <v>Plant</v>
      </c>
      <c r="F1071" s="15" t="str">
        <f>VLOOKUP(A1071, [1]!Table9[#All], 26, FALSE)</f>
        <v>Formula</v>
      </c>
      <c r="G1071" s="15" t="str">
        <f>IF(D1071="No", "--",VLOOKUP(A1071, [1]!Table9[#All], 25, FALSE))</f>
        <v>--</v>
      </c>
      <c r="H1071" s="14" t="str">
        <f>IF(D1071="No", "Not discussed on USFS. ", VLOOKUP(A1071, [1]!Table9[#All], 24, FALSE))</f>
        <v xml:space="preserve">Not discussed on USFS. </v>
      </c>
      <c r="I1071" s="14" t="str">
        <f>IF(NOT(ISBLANK(#REF!)),  "Pre-activity Survey Required", "")</f>
        <v>Pre-activity Survey Required</v>
      </c>
      <c r="J1071" s="13" t="str">
        <f>IF(D1071="No", "Not discussed on USFS. ", _xlfn.CONCAT(A1071, " (", VLOOKUP(A1071, [1]!Table9[#All], 11, FALSE), "; Habitat description: ", C1071, ") - Within 1-mi of a CNDDB/SCE/USFS occurrence record (", VLOOKUP(A1071, [1]!Table9[#All], 34, FALSE), "). " ))</f>
        <v xml:space="preserve">Not discussed on USFS. </v>
      </c>
      <c r="K1071" s="10" t="str">
        <f>IF(D1071="No", "-- ", VLOOKUP(A1071, [1]!Table9[#All], 35, FALSE))</f>
        <v xml:space="preserve">-- </v>
      </c>
      <c r="L1071" s="12" t="str">
        <f>IF(D1071="No", "--", VLOOKUP(A1071, [1]!Table9[#All], 28, FALSE))</f>
        <v>--</v>
      </c>
      <c r="M1071" s="11" t="str">
        <f>IF(D1071="No", "Not discussed on USFS. ", _xlfn.CONCAT(A1071, " (", VLOOKUP(A1071, [1]!Table9[#All], 11, FALSE), "; Habitat description: ", C1071, ") - Within 1-mi of a CNDDB/SCE/USFS occurrence record (", VLOOKUP(A1071, [1]!Table9[#All], 27, FALSE), "). " ))</f>
        <v xml:space="preserve">Not discussed on USFS. </v>
      </c>
      <c r="N1071" s="10" t="str">
        <f>IF(D1071="No", "-- ", VLOOKUP(A1071, [1]!Table9[#All], 29, FALSE))</f>
        <v xml:space="preserve">-- </v>
      </c>
      <c r="O1071" s="10" t="str">
        <f>IF(D1071="No", "--", VLOOKUP(A1071, [1]!Table9[#All], 30, FALSE))</f>
        <v>--</v>
      </c>
      <c r="P1071" s="7" t="str">
        <f>IF(D1071="No", "Not discussed on USFS. ", IF(VLOOKUP(A1071, [1]!Table9[#All], 31, FALSE)="--", "--",  _xlfn.CONCAT(A1071, " (", VLOOKUP(A1071, [1]!Table9[#All], 11, FALSE), "; Habitat description: ", C1071, ") - Within 1-mi of a CNDDB/SCE/USFS occurrence record (", VLOOKUP(A1071, [1]!Table9[#All], 31, FALSE), "). " )))</f>
        <v xml:space="preserve">Not discussed on USFS. </v>
      </c>
      <c r="Q1071" s="6" t="str">
        <f>IF(D1071="No", "Not discussed on USFS. ", IF(VLOOKUP(A1071, [1]!Table9[#All], 31, FALSE)="--", "--",  VLOOKUP(A1071, [1]!Table9[#All], 32, FALSE)))</f>
        <v xml:space="preserve">Not discussed on USFS. </v>
      </c>
      <c r="R1071" s="6" t="str">
        <f>IF(D1071="No", "Not discussed on USFS. ", IF(VLOOKUP(A1071, [1]!Table9[#All], 31, FALSE)="--", "--", VLOOKUP(A1071, [1]!Table9[#All], 33, FALSE)))</f>
        <v xml:space="preserve">Not discussed on USFS. </v>
      </c>
      <c r="S1071" s="9" t="s">
        <v>2</v>
      </c>
      <c r="T1071" s="8" t="s">
        <v>2</v>
      </c>
      <c r="U1071" s="8" t="s">
        <v>2</v>
      </c>
      <c r="V1071" s="7" t="s">
        <v>2</v>
      </c>
      <c r="W1071" s="6" t="s">
        <v>2</v>
      </c>
      <c r="X1071" s="6" t="s">
        <v>2</v>
      </c>
    </row>
    <row r="1072" spans="1:24" ht="132" x14ac:dyDescent="0.2">
      <c r="A1072" s="20" t="s">
        <v>1303</v>
      </c>
      <c r="B1072" s="20" t="str">
        <f>VLOOKUP(A1072, [1]!Table9[#All], 2, FALSE)</f>
        <v>Lupinus citrinus var deflexus</v>
      </c>
      <c r="C1072" s="18" t="str">
        <f>VLOOKUP(A1072, [1]!Table9[#All], 13, FALSE)</f>
        <v>chaparral, foothill woodland granitic or sandy soils</v>
      </c>
      <c r="D1072" s="17" t="str">
        <f>IF(ISNUMBER(SEARCH("1",VLOOKUP(A1072, [1]!Table9[#All], 4, FALSE))), "Yes", "No")</f>
        <v>Yes</v>
      </c>
      <c r="E1072" s="16" t="str">
        <f>VLOOKUP(A1072, [1]!Table9[#All], 3, FALSE)</f>
        <v>Plant</v>
      </c>
      <c r="F1072" s="15" t="str">
        <f>VLOOKUP(A1072, [1]!Table9[#All], 26, FALSE)</f>
        <v>Formula</v>
      </c>
      <c r="G1072" s="15" t="str">
        <f>IF(D1072="No", "--",VLOOKUP(A1072, [1]!Table9[#All], 25, FALSE))</f>
        <v>Work area</v>
      </c>
      <c r="H1072" s="14" t="str">
        <f>IF(D1072="No", "Not discussed on USFS. ", VLOOKUP(A1072, [1]!Table9[#All], 24, FALSE))</f>
        <v>--</v>
      </c>
      <c r="I1072" s="14" t="str">
        <f>IF(NOT(ISBLANK(#REF!)),  "Pre-activity Survey Required", "")</f>
        <v>Pre-activity Survey Required</v>
      </c>
      <c r="J1072" s="13" t="str">
        <f>IF(D1072="No", "Not discussed on USFS. ", _xlfn.CONCAT(A1072, " (", VLOOKUP(A1072, [1]!Table9[#All], 11, FALSE), "; Habitat description: ", C1072, ") - Within 1-mi of a CNDDB/SCE/USFS occurrence record (", VLOOKUP(A1072, [1]!Table9[#All], 34, FALSE), "). " ))</f>
        <v xml:space="preserve">Mariposa lupine (ST; CRPR 1B.2, Blooming Period: Apr - May; Habitat description: chaparral, foothill woodland granitic or sandy soils) - Within 1-mi of a CNDDB/SCE/USFS occurrence record (unsuitable habitat). </v>
      </c>
      <c r="K1072" s="10" t="str">
        <f>IF(D1072="No", "-- ", VLOOKUP(A1072, [1]!Table9[#All], 35, FALSE))</f>
        <v>Standard OMP BMPs.</v>
      </c>
      <c r="L1072" s="12" t="str">
        <f>IF(D1072="No", "--", VLOOKUP(A1072, [1]!Table9[#All], 28, FALSE))</f>
        <v>IIB</v>
      </c>
      <c r="M1072" s="11" t="str">
        <f>IF(D1072="No", "Not discussed on USFS. ", _xlfn.CONCAT(A1072, " (", VLOOKUP(A1072, [1]!Table9[#All], 11, FALSE), "; Habitat description: ", C1072, ") - Within 1-mi of a CNDDB/SCE/USFS occurrence record (", VLOOKUP(A1072, [1]!Table9[#All], 27, FALSE), "). " ))</f>
        <v xml:space="preserve">Mariposa lupine (ST; CRPR 1B.2, Blooming Period: Apr - May; Habitat description: chaparral, foothill woodland granitic or sandy soils) - Within 1-mi of a CNDDB/SCE/USFS occurrence record (habitat present). </v>
      </c>
      <c r="N1072" s="10" t="str">
        <f>IF(D1072="No", "-- ", VLOOKUP(A1072, [1]!Table9[#All], 29, FALSE))</f>
        <v xml:space="preserve">BE BMP Plant-1(a); 
General Measures and Standard OMP BMPs. </v>
      </c>
      <c r="O1072" s="10" t="str">
        <f>IF(D1072="No", "--", VLOOKUP(A1072, [1]!Table9[#All], 30, FALSE))</f>
        <v xml:space="preserve">Pre-Activity Survey (Mariposa lupine): A biological survey is required. 
State Threatened Plant Avoidance (Mariposa lupine): If Mariposa lupineis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072" s="7" t="str">
        <f>IF(D1072="No", "Not discussed on USFS. ", IF(VLOOKUP(A1072, [1]!Table9[#All], 31, FALSE)="--", "--",  _xlfn.CONCAT(A1072, " (", VLOOKUP(A1072, [1]!Table9[#All], 11, FALSE), "; Habitat description: ", C1072, ") - Within 1-mi of a CNDDB/SCE/USFS occurrence record (", VLOOKUP(A1072, [1]!Table9[#All], 31, FALSE), "). " )))</f>
        <v>--</v>
      </c>
      <c r="Q1072" s="6" t="str">
        <f>IF(D1072="No", "Not discussed on USFS. ", IF(VLOOKUP(A1072, [1]!Table9[#All], 31, FALSE)="--", "--",  VLOOKUP(A1072, [1]!Table9[#All], 32, FALSE)))</f>
        <v>--</v>
      </c>
      <c r="R1072" s="6" t="str">
        <f>IF(D1072="No", "Not discussed on USFS. ", IF(VLOOKUP(A1072, [1]!Table9[#All], 31, FALSE)="--", "--", VLOOKUP(A1072, [1]!Table9[#All], 33, FALSE)))</f>
        <v>--</v>
      </c>
      <c r="S1072" s="9" t="s">
        <v>2</v>
      </c>
      <c r="T1072" s="8" t="s">
        <v>2</v>
      </c>
      <c r="U1072" s="8" t="s">
        <v>2</v>
      </c>
      <c r="V1072" s="7" t="s">
        <v>2</v>
      </c>
      <c r="W1072" s="6" t="s">
        <v>2</v>
      </c>
      <c r="X1072" s="6" t="s">
        <v>2</v>
      </c>
    </row>
    <row r="1073" spans="1:24" ht="168" x14ac:dyDescent="0.2">
      <c r="A1073" s="20" t="s">
        <v>1302</v>
      </c>
      <c r="B1073" s="20" t="str">
        <f>VLOOKUP(A1073, [1]!Table9[#All], 2, FALSE)</f>
        <v>Calyptridium pulchellum</v>
      </c>
      <c r="C1073" s="18" t="str">
        <f>VLOOKUP(A1073, [1]!Table9[#All], 13, FALSE)</f>
        <v>chaparral, gray pine and oak woodland, sandy soils, decomposing granite and metamorphic rocks</v>
      </c>
      <c r="D1073" s="17" t="str">
        <f>IF(ISNUMBER(SEARCH("1",VLOOKUP(A1073, [1]!Table9[#All], 4, FALSE))), "Yes", "No")</f>
        <v>Yes</v>
      </c>
      <c r="E1073" s="16" t="str">
        <f>VLOOKUP(A1073, [1]!Table9[#All], 3, FALSE)</f>
        <v>Plant</v>
      </c>
      <c r="F1073" s="15" t="str">
        <f>VLOOKUP(A1073, [1]!Table9[#All], 26, FALSE)</f>
        <v>Formula</v>
      </c>
      <c r="G1073" s="15" t="str">
        <f>IF(D1073="No", "--",VLOOKUP(A1073, [1]!Table9[#All], 25, FALSE))</f>
        <v>Work area</v>
      </c>
      <c r="H1073" s="14" t="str">
        <f>IF(D1073="No", "Not discussed on USFS. ", VLOOKUP(A1073, [1]!Table9[#All], 24, FALSE))</f>
        <v>--</v>
      </c>
      <c r="I1073" s="14" t="str">
        <f>IF(NOT(ISBLANK(#REF!)),  "Pre-activity Survey Required", "")</f>
        <v>Pre-activity Survey Required</v>
      </c>
      <c r="J1073" s="13" t="str">
        <f>IF(D1073="No", "Not discussed on USFS. ", _xlfn.CONCAT(A1073, " (", VLOOKUP(A1073, [1]!Table9[#All], 11, FALSE), "; Habitat description: ", C1073, ") - Within 1-mi of a CNDDB/SCE/USFS occurrence record (", VLOOKUP(A1073, [1]!Table9[#All], 34, FALSE), "). " ))</f>
        <v xml:space="preserve">Mariposa Pussypaws (FT; CRPR 1B.1, Blooming Period: Apr - May; Habitat description: chaparral, gray pine and oak woodland, sandy soils, decomposing granite and metamorphic rocks) - Within 1-mi of a CNDDB/SCE/USFS occurrence record (unsuitable habitat). </v>
      </c>
      <c r="K1073" s="10" t="str">
        <f>IF(D1073="No", "-- ", VLOOKUP(A1073, [1]!Table9[#All], 35, FALSE))</f>
        <v xml:space="preserve">RPM Plant 1; 
Standard OMP BMPs. </v>
      </c>
      <c r="L1073" s="12" t="str">
        <f>IF(D1073="No", "--", VLOOKUP(A1073, [1]!Table9[#All], 28, FALSE))</f>
        <v>IIB</v>
      </c>
      <c r="M1073" s="11" t="str">
        <f>IF(D1073="No", "Not discussed on USFS. ", _xlfn.CONCAT(A1073, " (", VLOOKUP(A1073, [1]!Table9[#All], 11, FALSE), "; Habitat description: ", C1073, ") - Within 1-mi of a CNDDB/SCE/USFS occurrence record (", VLOOKUP(A1073, [1]!Table9[#All], 27, FALSE), "). " ))</f>
        <v xml:space="preserve">Mariposa Pussypaws (FT; CRPR 1B.1, Blooming Period: Apr - May; Habitat description: chaparral, gray pine and oak woodland, sandy soils, decomposing granite and metamorphic rocks) - Within 1-mi of a CNDDB/SCE/USFS occurrence record (habitat present). </v>
      </c>
      <c r="N1073" s="10" t="str">
        <f>IF(D1073="No", "-- ", VLOOKUP(A1073, [1]!Table9[#All], 29, FALSE))</f>
        <v xml:space="preserve">RPM Plant-1-4; 
General Measures and Standard OMP BMPs. </v>
      </c>
      <c r="O1073" s="10" t="str">
        <f>IF(D1073="No", "--", VLOOKUP(A1073, [1]!Table9[#All], 30, FALSE))</f>
        <v xml:space="preserve">Rare Plant Survey and Avoidance (Mariposa pussypaws): A qualified botanist will conduct a rare plant survey for Mariposa pussypaws within blooming season, verified by a reference population. All federally-listed plants within 100 feet of the work area will be flagged for avoidance. Coordination with Environmental Services Department will be required if full avoidance cannot be achieved. 
Schedule Limitation (Mariposa pussypaws): Schedule all work in the year rare plant surveys are conducted. Work can occur only after rare plant surveys occur. If work gets delayed for a subsequent year, contact Environmental Services Department. 
General Measures and Standard OMP BMPs. </v>
      </c>
      <c r="P1073" s="7" t="str">
        <f>IF(D1073="No", "Not discussed on USFS. ", IF(VLOOKUP(A1073, [1]!Table9[#All], 31, FALSE)="--", "--",  _xlfn.CONCAT(A1073, " (", VLOOKUP(A1073, [1]!Table9[#All], 11, FALSE), "; Habitat description: ", C1073, ") - Within 1-mi of a CNDDB/SCE/USFS occurrence record (", VLOOKUP(A1073, [1]!Table9[#All], 31, FALSE), "). " )))</f>
        <v>--</v>
      </c>
      <c r="Q1073" s="6" t="str">
        <f>IF(D1073="No", "Not discussed on USFS. ", IF(VLOOKUP(A1073, [1]!Table9[#All], 31, FALSE)="--", "--",  VLOOKUP(A1073, [1]!Table9[#All], 32, FALSE)))</f>
        <v>--</v>
      </c>
      <c r="R1073" s="6" t="str">
        <f>IF(D1073="No", "Not discussed on USFS. ", IF(VLOOKUP(A1073, [1]!Table9[#All], 31, FALSE)="--", "--", VLOOKUP(A1073, [1]!Table9[#All], 33, FALSE)))</f>
        <v>--</v>
      </c>
      <c r="S1073" s="9" t="s">
        <v>2</v>
      </c>
      <c r="T1073" s="8" t="s">
        <v>2</v>
      </c>
      <c r="U1073" s="8" t="s">
        <v>2</v>
      </c>
      <c r="V1073" s="7" t="s">
        <v>2</v>
      </c>
      <c r="W1073" s="6" t="s">
        <v>2</v>
      </c>
      <c r="X1073" s="6" t="s">
        <v>2</v>
      </c>
    </row>
    <row r="1074" spans="1:24" ht="48" x14ac:dyDescent="0.2">
      <c r="A1074" s="20" t="s">
        <v>1301</v>
      </c>
      <c r="B1074" s="20" t="str">
        <f>VLOOKUP(A1074, [1]!Table9[#All], 2, FALSE)</f>
        <v>Ceanothus maritimus</v>
      </c>
      <c r="C1074" s="18" t="str">
        <f>VLOOKUP(A1074, [1]!Table9[#All], 13, FALSE)</f>
        <v>coastal hills, bluffs</v>
      </c>
      <c r="D1074" s="17" t="str">
        <f>IF(ISNUMBER(SEARCH("1",VLOOKUP(A1074, [1]!Table9[#All], 4, FALSE))), "Yes", "No")</f>
        <v>No</v>
      </c>
      <c r="E1074" s="16" t="str">
        <f>VLOOKUP(A1074, [1]!Table9[#All], 3, FALSE)</f>
        <v>Plant</v>
      </c>
      <c r="F1074" s="15" t="str">
        <f>VLOOKUP(A1074, [1]!Table9[#All], 26, FALSE)</f>
        <v>Formula</v>
      </c>
      <c r="G1074" s="15" t="str">
        <f>IF(D1074="No", "--",VLOOKUP(A1074, [1]!Table9[#All], 25, FALSE))</f>
        <v>--</v>
      </c>
      <c r="H1074" s="14" t="str">
        <f>IF(D1074="No", "Not discussed on USFS. ", VLOOKUP(A1074, [1]!Table9[#All], 24, FALSE))</f>
        <v xml:space="preserve">Not discussed on USFS. </v>
      </c>
      <c r="I1074" s="14" t="str">
        <f>IF(NOT(ISBLANK(#REF!)),  "Pre-activity Survey Required", "")</f>
        <v>Pre-activity Survey Required</v>
      </c>
      <c r="J1074" s="13" t="str">
        <f>IF(D1074="No", "Not discussed on USFS. ", _xlfn.CONCAT(A1074, " (", VLOOKUP(A1074, [1]!Table9[#All], 11, FALSE), "; Habitat description: ", C1074, ") - Within 1-mi of a CNDDB/SCE/USFS occurrence record (", VLOOKUP(A1074, [1]!Table9[#All], 34, FALSE), "). " ))</f>
        <v xml:space="preserve">Not discussed on USFS. </v>
      </c>
      <c r="K1074" s="10" t="str">
        <f>IF(D1074="No", "-- ", VLOOKUP(A1074, [1]!Table9[#All], 35, FALSE))</f>
        <v xml:space="preserve">-- </v>
      </c>
      <c r="L1074" s="12" t="str">
        <f>IF(D1074="No", "--", VLOOKUP(A1074, [1]!Table9[#All], 28, FALSE))</f>
        <v>--</v>
      </c>
      <c r="M1074" s="11" t="str">
        <f>IF(D1074="No", "Not discussed on USFS. ", _xlfn.CONCAT(A1074, " (", VLOOKUP(A1074, [1]!Table9[#All], 11, FALSE), "; Habitat description: ", C1074, ") - Within 1-mi of a CNDDB/SCE/USFS occurrence record (", VLOOKUP(A1074, [1]!Table9[#All], 27, FALSE), "). " ))</f>
        <v xml:space="preserve">Not discussed on USFS. </v>
      </c>
      <c r="N1074" s="10" t="str">
        <f>IF(D1074="No", "-- ", VLOOKUP(A1074, [1]!Table9[#All], 29, FALSE))</f>
        <v xml:space="preserve">-- </v>
      </c>
      <c r="O1074" s="10" t="str">
        <f>IF(D1074="No", "--", VLOOKUP(A1074, [1]!Table9[#All], 30, FALSE))</f>
        <v>--</v>
      </c>
      <c r="P1074" s="7" t="str">
        <f>IF(D1074="No", "Not discussed on USFS. ", IF(VLOOKUP(A1074, [1]!Table9[#All], 31, FALSE)="--", "--",  _xlfn.CONCAT(A1074, " (", VLOOKUP(A1074, [1]!Table9[#All], 11, FALSE), "; Habitat description: ", C1074, ") - Within 1-mi of a CNDDB/SCE/USFS occurrence record (", VLOOKUP(A1074, [1]!Table9[#All], 31, FALSE), "). " )))</f>
        <v xml:space="preserve">Not discussed on USFS. </v>
      </c>
      <c r="Q1074" s="6" t="str">
        <f>IF(D1074="No", "Not discussed on USFS. ", IF(VLOOKUP(A1074, [1]!Table9[#All], 31, FALSE)="--", "--",  VLOOKUP(A1074, [1]!Table9[#All], 32, FALSE)))</f>
        <v xml:space="preserve">Not discussed on USFS. </v>
      </c>
      <c r="R1074" s="6" t="str">
        <f>IF(D1074="No", "Not discussed on USFS. ", IF(VLOOKUP(A1074, [1]!Table9[#All], 31, FALSE)="--", "--", VLOOKUP(A1074, [1]!Table9[#All], 33, FALSE)))</f>
        <v xml:space="preserve">Not discussed on USFS. </v>
      </c>
      <c r="S1074" s="9" t="s">
        <v>2</v>
      </c>
      <c r="T1074" s="8" t="s">
        <v>2</v>
      </c>
      <c r="U1074" s="8" t="s">
        <v>2</v>
      </c>
      <c r="V1074" s="7" t="s">
        <v>2</v>
      </c>
      <c r="W1074" s="6" t="s">
        <v>2</v>
      </c>
      <c r="X1074" s="6" t="s">
        <v>2</v>
      </c>
    </row>
    <row r="1075" spans="1:24" ht="80" x14ac:dyDescent="0.2">
      <c r="A1075" s="20" t="s">
        <v>1300</v>
      </c>
      <c r="B1075" s="20" t="str">
        <f>VLOOKUP(A1075, [1]!Table9[#All], 2, FALSE)</f>
        <v>Triglochin palustris</v>
      </c>
      <c r="C1075" s="18" t="str">
        <f>VLOOKUP(A1075, [1]!Table9[#All], 13, FALSE)</f>
        <v>meadows, flats, stream and lake margins wet meadows and wet flats</v>
      </c>
      <c r="D1075" s="17" t="str">
        <f>IF(ISNUMBER(SEARCH("1",VLOOKUP(A1075, [1]!Table9[#All], 4, FALSE))), "Yes", "No")</f>
        <v>No</v>
      </c>
      <c r="E1075" s="16" t="str">
        <f>VLOOKUP(A1075, [1]!Table9[#All], 3, FALSE)</f>
        <v>Plant</v>
      </c>
      <c r="F1075" s="15" t="str">
        <f>VLOOKUP(A1075, [1]!Table9[#All], 26, FALSE)</f>
        <v>Formula</v>
      </c>
      <c r="G1075" s="15" t="str">
        <f>IF(D1075="No", "--",VLOOKUP(A1075, [1]!Table9[#All], 25, FALSE))</f>
        <v>--</v>
      </c>
      <c r="H1075" s="14" t="str">
        <f>IF(D1075="No", "Not discussed on USFS. ", VLOOKUP(A1075, [1]!Table9[#All], 24, FALSE))</f>
        <v xml:space="preserve">Not discussed on USFS. </v>
      </c>
      <c r="I1075" s="14" t="str">
        <f>IF(NOT(ISBLANK(#REF!)),  "Pre-activity Survey Required", "")</f>
        <v>Pre-activity Survey Required</v>
      </c>
      <c r="J1075" s="13" t="str">
        <f>IF(D1075="No", "Not discussed on USFS. ", _xlfn.CONCAT(A1075, " (", VLOOKUP(A1075, [1]!Table9[#All], 11, FALSE), "; Habitat description: ", C1075, ") - Within 1-mi of a CNDDB/SCE/USFS occurrence record (", VLOOKUP(A1075, [1]!Table9[#All], 34, FALSE), "). " ))</f>
        <v xml:space="preserve">Not discussed on USFS. </v>
      </c>
      <c r="K1075" s="10" t="str">
        <f>IF(D1075="No", "-- ", VLOOKUP(A1075, [1]!Table9[#All], 35, FALSE))</f>
        <v xml:space="preserve">-- </v>
      </c>
      <c r="L1075" s="12" t="str">
        <f>IF(D1075="No", "--", VLOOKUP(A1075, [1]!Table9[#All], 28, FALSE))</f>
        <v>--</v>
      </c>
      <c r="M1075" s="11" t="str">
        <f>IF(D1075="No", "Not discussed on USFS. ", _xlfn.CONCAT(A1075, " (", VLOOKUP(A1075, [1]!Table9[#All], 11, FALSE), "; Habitat description: ", C1075, ") - Within 1-mi of a CNDDB/SCE/USFS occurrence record (", VLOOKUP(A1075, [1]!Table9[#All], 27, FALSE), "). " ))</f>
        <v xml:space="preserve">Not discussed on USFS. </v>
      </c>
      <c r="N1075" s="10" t="str">
        <f>IF(D1075="No", "-- ", VLOOKUP(A1075, [1]!Table9[#All], 29, FALSE))</f>
        <v xml:space="preserve">-- </v>
      </c>
      <c r="O1075" s="10" t="str">
        <f>IF(D1075="No", "--", VLOOKUP(A1075, [1]!Table9[#All], 30, FALSE))</f>
        <v>--</v>
      </c>
      <c r="P1075" s="7" t="str">
        <f>IF(D1075="No", "Not discussed on USFS. ", IF(VLOOKUP(A1075, [1]!Table9[#All], 31, FALSE)="--", "--",  _xlfn.CONCAT(A1075, " (", VLOOKUP(A1075, [1]!Table9[#All], 11, FALSE), "; Habitat description: ", C1075, ") - Within 1-mi of a CNDDB/SCE/USFS occurrence record (", VLOOKUP(A1075, [1]!Table9[#All], 31, FALSE), "). " )))</f>
        <v xml:space="preserve">Not discussed on USFS. </v>
      </c>
      <c r="Q1075" s="6" t="str">
        <f>IF(D1075="No", "Not discussed on USFS. ", IF(VLOOKUP(A1075, [1]!Table9[#All], 31, FALSE)="--", "--",  VLOOKUP(A1075, [1]!Table9[#All], 32, FALSE)))</f>
        <v xml:space="preserve">Not discussed on USFS. </v>
      </c>
      <c r="R1075" s="6" t="str">
        <f>IF(D1075="No", "Not discussed on USFS. ", IF(VLOOKUP(A1075, [1]!Table9[#All], 31, FALSE)="--", "--", VLOOKUP(A1075, [1]!Table9[#All], 33, FALSE)))</f>
        <v xml:space="preserve">Not discussed on USFS. </v>
      </c>
      <c r="S1075" s="9" t="s">
        <v>2</v>
      </c>
      <c r="T1075" s="8" t="s">
        <v>2</v>
      </c>
      <c r="U1075" s="8" t="s">
        <v>2</v>
      </c>
      <c r="V1075" s="7" t="s">
        <v>2</v>
      </c>
      <c r="W1075" s="6" t="s">
        <v>2</v>
      </c>
      <c r="X1075" s="6" t="s">
        <v>2</v>
      </c>
    </row>
    <row r="1076" spans="1:24" ht="64" x14ac:dyDescent="0.2">
      <c r="A1076" s="20" t="s">
        <v>1299</v>
      </c>
      <c r="B1076" s="20" t="str">
        <f>VLOOKUP(A1076, [1]!Table9[#All], 2, FALSE)</f>
        <v>Sidalcea oregana ssp hydrophila</v>
      </c>
      <c r="C1076" s="18" t="str">
        <f>VLOOKUP(A1076, [1]!Table9[#All], 13, FALSE)</f>
        <v>streambanks, meadows wet soil of streambanks and meadows</v>
      </c>
      <c r="D1076" s="17" t="str">
        <f>IF(ISNUMBER(SEARCH("1",VLOOKUP(A1076, [1]!Table9[#All], 4, FALSE))), "Yes", "No")</f>
        <v>No</v>
      </c>
      <c r="E1076" s="16" t="str">
        <f>VLOOKUP(A1076, [1]!Table9[#All], 3, FALSE)</f>
        <v>Plant</v>
      </c>
      <c r="F1076" s="15" t="str">
        <f>VLOOKUP(A1076, [1]!Table9[#All], 26, FALSE)</f>
        <v>Formula</v>
      </c>
      <c r="G1076" s="15" t="str">
        <f>IF(D1076="No", "--",VLOOKUP(A1076, [1]!Table9[#All], 25, FALSE))</f>
        <v>--</v>
      </c>
      <c r="H1076" s="14" t="str">
        <f>IF(D1076="No", "Not discussed on USFS. ", VLOOKUP(A1076, [1]!Table9[#All], 24, FALSE))</f>
        <v xml:space="preserve">Not discussed on USFS. </v>
      </c>
      <c r="I1076" s="14" t="str">
        <f>IF(NOT(ISBLANK(#REF!)),  "Pre-activity Survey Required", "")</f>
        <v>Pre-activity Survey Required</v>
      </c>
      <c r="J1076" s="13" t="str">
        <f>IF(D1076="No", "Not discussed on USFS. ", _xlfn.CONCAT(A1076, " (", VLOOKUP(A1076, [1]!Table9[#All], 11, FALSE), "; Habitat description: ", C1076, ") - Within 1-mi of a CNDDB/SCE/USFS occurrence record (", VLOOKUP(A1076, [1]!Table9[#All], 34, FALSE), "). " ))</f>
        <v xml:space="preserve">Not discussed on USFS. </v>
      </c>
      <c r="K1076" s="10" t="str">
        <f>IF(D1076="No", "-- ", VLOOKUP(A1076, [1]!Table9[#All], 35, FALSE))</f>
        <v xml:space="preserve">-- </v>
      </c>
      <c r="L1076" s="12" t="str">
        <f>IF(D1076="No", "--", VLOOKUP(A1076, [1]!Table9[#All], 28, FALSE))</f>
        <v>--</v>
      </c>
      <c r="M1076" s="11" t="str">
        <f>IF(D1076="No", "Not discussed on USFS. ", _xlfn.CONCAT(A1076, " (", VLOOKUP(A1076, [1]!Table9[#All], 11, FALSE), "; Habitat description: ", C1076, ") - Within 1-mi of a CNDDB/SCE/USFS occurrence record (", VLOOKUP(A1076, [1]!Table9[#All], 27, FALSE), "). " ))</f>
        <v xml:space="preserve">Not discussed on USFS. </v>
      </c>
      <c r="N1076" s="10" t="str">
        <f>IF(D1076="No", "-- ", VLOOKUP(A1076, [1]!Table9[#All], 29, FALSE))</f>
        <v xml:space="preserve">-- </v>
      </c>
      <c r="O1076" s="10" t="str">
        <f>IF(D1076="No", "--", VLOOKUP(A1076, [1]!Table9[#All], 30, FALSE))</f>
        <v>--</v>
      </c>
      <c r="P1076" s="7" t="str">
        <f>IF(D1076="No", "Not discussed on USFS. ", IF(VLOOKUP(A1076, [1]!Table9[#All], 31, FALSE)="--", "--",  _xlfn.CONCAT(A1076, " (", VLOOKUP(A1076, [1]!Table9[#All], 11, FALSE), "; Habitat description: ", C1076, ") - Within 1-mi of a CNDDB/SCE/USFS occurrence record (", VLOOKUP(A1076, [1]!Table9[#All], 31, FALSE), "). " )))</f>
        <v xml:space="preserve">Not discussed on USFS. </v>
      </c>
      <c r="Q1076" s="6" t="str">
        <f>IF(D1076="No", "Not discussed on USFS. ", IF(VLOOKUP(A1076, [1]!Table9[#All], 31, FALSE)="--", "--",  VLOOKUP(A1076, [1]!Table9[#All], 32, FALSE)))</f>
        <v xml:space="preserve">Not discussed on USFS. </v>
      </c>
      <c r="R1076" s="6" t="str">
        <f>IF(D1076="No", "Not discussed on USFS. ", IF(VLOOKUP(A1076, [1]!Table9[#All], 31, FALSE)="--", "--", VLOOKUP(A1076, [1]!Table9[#All], 33, FALSE)))</f>
        <v xml:space="preserve">Not discussed on USFS. </v>
      </c>
      <c r="S1076" s="9" t="s">
        <v>2</v>
      </c>
      <c r="T1076" s="8" t="s">
        <v>2</v>
      </c>
      <c r="U1076" s="8" t="s">
        <v>2</v>
      </c>
      <c r="V1076" s="7" t="s">
        <v>2</v>
      </c>
      <c r="W1076" s="6" t="s">
        <v>2</v>
      </c>
      <c r="X1076" s="6" t="s">
        <v>2</v>
      </c>
    </row>
    <row r="1077" spans="1:24" ht="48" x14ac:dyDescent="0.2">
      <c r="A1077" s="20" t="s">
        <v>1298</v>
      </c>
      <c r="B1077" s="20" t="str">
        <f>VLOOKUP(A1077, [1]!Table9[#All], 2, FALSE)</f>
        <v>Microseris paludosa</v>
      </c>
      <c r="C1077" s="18" t="str">
        <f>VLOOKUP(A1077, [1]!Table9[#All], 13, FALSE)</f>
        <v>grassland, open woodlands moist grassland</v>
      </c>
      <c r="D1077" s="17" t="str">
        <f>IF(ISNUMBER(SEARCH("1",VLOOKUP(A1077, [1]!Table9[#All], 4, FALSE))), "Yes", "No")</f>
        <v>No</v>
      </c>
      <c r="E1077" s="16" t="str">
        <f>VLOOKUP(A1077, [1]!Table9[#All], 3, FALSE)</f>
        <v>Plant</v>
      </c>
      <c r="F1077" s="15" t="str">
        <f>VLOOKUP(A1077, [1]!Table9[#All], 26, FALSE)</f>
        <v>Formula</v>
      </c>
      <c r="G1077" s="15" t="str">
        <f>IF(D1077="No", "--",VLOOKUP(A1077, [1]!Table9[#All], 25, FALSE))</f>
        <v>--</v>
      </c>
      <c r="H1077" s="14" t="str">
        <f>IF(D1077="No", "Not discussed on USFS. ", VLOOKUP(A1077, [1]!Table9[#All], 24, FALSE))</f>
        <v xml:space="preserve">Not discussed on USFS. </v>
      </c>
      <c r="I1077" s="14" t="str">
        <f>IF(NOT(ISBLANK(#REF!)),  "Pre-activity Survey Required", "")</f>
        <v>Pre-activity Survey Required</v>
      </c>
      <c r="J1077" s="13" t="str">
        <f>IF(D1077="No", "Not discussed on USFS. ", _xlfn.CONCAT(A1077, " (", VLOOKUP(A1077, [1]!Table9[#All], 11, FALSE), "; Habitat description: ", C1077, ") - Within 1-mi of a CNDDB/SCE/USFS occurrence record (", VLOOKUP(A1077, [1]!Table9[#All], 34, FALSE), "). " ))</f>
        <v xml:space="preserve">Not discussed on USFS. </v>
      </c>
      <c r="K1077" s="10" t="str">
        <f>IF(D1077="No", "-- ", VLOOKUP(A1077, [1]!Table9[#All], 35, FALSE))</f>
        <v xml:space="preserve">-- </v>
      </c>
      <c r="L1077" s="12" t="str">
        <f>IF(D1077="No", "--", VLOOKUP(A1077, [1]!Table9[#All], 28, FALSE))</f>
        <v>--</v>
      </c>
      <c r="M1077" s="11" t="str">
        <f>IF(D1077="No", "Not discussed on USFS. ", _xlfn.CONCAT(A1077, " (", VLOOKUP(A1077, [1]!Table9[#All], 11, FALSE), "; Habitat description: ", C1077, ") - Within 1-mi of a CNDDB/SCE/USFS occurrence record (", VLOOKUP(A1077, [1]!Table9[#All], 27, FALSE), "). " ))</f>
        <v xml:space="preserve">Not discussed on USFS. </v>
      </c>
      <c r="N1077" s="10" t="str">
        <f>IF(D1077="No", "-- ", VLOOKUP(A1077, [1]!Table9[#All], 29, FALSE))</f>
        <v xml:space="preserve">-- </v>
      </c>
      <c r="O1077" s="10" t="str">
        <f>IF(D1077="No", "--", VLOOKUP(A1077, [1]!Table9[#All], 30, FALSE))</f>
        <v>--</v>
      </c>
      <c r="P1077" s="7" t="str">
        <f>IF(D1077="No", "Not discussed on USFS. ", IF(VLOOKUP(A1077, [1]!Table9[#All], 31, FALSE)="--", "--",  _xlfn.CONCAT(A1077, " (", VLOOKUP(A1077, [1]!Table9[#All], 11, FALSE), "; Habitat description: ", C1077, ") - Within 1-mi of a CNDDB/SCE/USFS occurrence record (", VLOOKUP(A1077, [1]!Table9[#All], 31, FALSE), "). " )))</f>
        <v xml:space="preserve">Not discussed on USFS. </v>
      </c>
      <c r="Q1077" s="6" t="str">
        <f>IF(D1077="No", "Not discussed on USFS. ", IF(VLOOKUP(A1077, [1]!Table9[#All], 31, FALSE)="--", "--",  VLOOKUP(A1077, [1]!Table9[#All], 32, FALSE)))</f>
        <v xml:space="preserve">Not discussed on USFS. </v>
      </c>
      <c r="R1077" s="6" t="str">
        <f>IF(D1077="No", "Not discussed on USFS. ", IF(VLOOKUP(A1077, [1]!Table9[#All], 31, FALSE)="--", "--", VLOOKUP(A1077, [1]!Table9[#All], 33, FALSE)))</f>
        <v xml:space="preserve">Not discussed on USFS. </v>
      </c>
      <c r="S1077" s="9" t="s">
        <v>2</v>
      </c>
      <c r="T1077" s="8" t="s">
        <v>2</v>
      </c>
      <c r="U1077" s="8" t="s">
        <v>2</v>
      </c>
      <c r="V1077" s="7" t="s">
        <v>2</v>
      </c>
      <c r="W1077" s="6" t="s">
        <v>2</v>
      </c>
      <c r="X1077" s="6" t="s">
        <v>2</v>
      </c>
    </row>
    <row r="1078" spans="1:24" ht="48" x14ac:dyDescent="0.2">
      <c r="A1078" s="20" t="s">
        <v>1297</v>
      </c>
      <c r="B1078" s="20" t="str">
        <f>VLOOKUP(A1078, [1]!Table9[#All], 2, FALSE)</f>
        <v>Lathyrus palustris</v>
      </c>
      <c r="C1078" s="18" t="str">
        <f>VLOOKUP(A1078, [1]!Table9[#All], 13, FALSE)</f>
        <v>coastal areas moist or wet coastal areas</v>
      </c>
      <c r="D1078" s="17" t="str">
        <f>IF(ISNUMBER(SEARCH("1",VLOOKUP(A1078, [1]!Table9[#All], 4, FALSE))), "Yes", "No")</f>
        <v>No</v>
      </c>
      <c r="E1078" s="16" t="str">
        <f>VLOOKUP(A1078, [1]!Table9[#All], 3, FALSE)</f>
        <v>Plant</v>
      </c>
      <c r="F1078" s="15" t="str">
        <f>VLOOKUP(A1078, [1]!Table9[#All], 26, FALSE)</f>
        <v>Formula</v>
      </c>
      <c r="G1078" s="15" t="str">
        <f>IF(D1078="No", "--",VLOOKUP(A1078, [1]!Table9[#All], 25, FALSE))</f>
        <v>--</v>
      </c>
      <c r="H1078" s="14" t="str">
        <f>IF(D1078="No", "Not discussed on USFS. ", VLOOKUP(A1078, [1]!Table9[#All], 24, FALSE))</f>
        <v xml:space="preserve">Not discussed on USFS. </v>
      </c>
      <c r="I1078" s="14" t="str">
        <f>IF(NOT(ISBLANK(#REF!)),  "Pre-activity Survey Required", "")</f>
        <v>Pre-activity Survey Required</v>
      </c>
      <c r="J1078" s="13" t="str">
        <f>IF(D1078="No", "Not discussed on USFS. ", _xlfn.CONCAT(A1078, " (", VLOOKUP(A1078, [1]!Table9[#All], 11, FALSE), "; Habitat description: ", C1078, ") - Within 1-mi of a CNDDB/SCE/USFS occurrence record (", VLOOKUP(A1078, [1]!Table9[#All], 34, FALSE), "). " ))</f>
        <v xml:space="preserve">Not discussed on USFS. </v>
      </c>
      <c r="K1078" s="10" t="str">
        <f>IF(D1078="No", "-- ", VLOOKUP(A1078, [1]!Table9[#All], 35, FALSE))</f>
        <v xml:space="preserve">-- </v>
      </c>
      <c r="L1078" s="12" t="str">
        <f>IF(D1078="No", "--", VLOOKUP(A1078, [1]!Table9[#All], 28, FALSE))</f>
        <v>--</v>
      </c>
      <c r="M1078" s="11" t="str">
        <f>IF(D1078="No", "Not discussed on USFS. ", _xlfn.CONCAT(A1078, " (", VLOOKUP(A1078, [1]!Table9[#All], 11, FALSE), "; Habitat description: ", C1078, ") - Within 1-mi of a CNDDB/SCE/USFS occurrence record (", VLOOKUP(A1078, [1]!Table9[#All], 27, FALSE), "). " ))</f>
        <v xml:space="preserve">Not discussed on USFS. </v>
      </c>
      <c r="N1078" s="10" t="str">
        <f>IF(D1078="No", "-- ", VLOOKUP(A1078, [1]!Table9[#All], 29, FALSE))</f>
        <v xml:space="preserve">-- </v>
      </c>
      <c r="O1078" s="10" t="str">
        <f>IF(D1078="No", "--", VLOOKUP(A1078, [1]!Table9[#All], 30, FALSE))</f>
        <v>--</v>
      </c>
      <c r="P1078" s="7" t="str">
        <f>IF(D1078="No", "Not discussed on USFS. ", IF(VLOOKUP(A1078, [1]!Table9[#All], 31, FALSE)="--", "--",  _xlfn.CONCAT(A1078, " (", VLOOKUP(A1078, [1]!Table9[#All], 11, FALSE), "; Habitat description: ", C1078, ") - Within 1-mi of a CNDDB/SCE/USFS occurrence record (", VLOOKUP(A1078, [1]!Table9[#All], 31, FALSE), "). " )))</f>
        <v xml:space="preserve">Not discussed on USFS. </v>
      </c>
      <c r="Q1078" s="6" t="str">
        <f>IF(D1078="No", "Not discussed on USFS. ", IF(VLOOKUP(A1078, [1]!Table9[#All], 31, FALSE)="--", "--",  VLOOKUP(A1078, [1]!Table9[#All], 32, FALSE)))</f>
        <v xml:space="preserve">Not discussed on USFS. </v>
      </c>
      <c r="R1078" s="6" t="str">
        <f>IF(D1078="No", "Not discussed on USFS. ", IF(VLOOKUP(A1078, [1]!Table9[#All], 31, FALSE)="--", "--", VLOOKUP(A1078, [1]!Table9[#All], 33, FALSE)))</f>
        <v xml:space="preserve">Not discussed on USFS. </v>
      </c>
      <c r="S1078" s="9" t="s">
        <v>2</v>
      </c>
      <c r="T1078" s="8" t="s">
        <v>2</v>
      </c>
      <c r="U1078" s="8" t="s">
        <v>2</v>
      </c>
      <c r="V1078" s="7" t="s">
        <v>2</v>
      </c>
      <c r="W1078" s="6" t="s">
        <v>2</v>
      </c>
      <c r="X1078" s="6" t="s">
        <v>2</v>
      </c>
    </row>
    <row r="1079" spans="1:24" ht="168" x14ac:dyDescent="0.2">
      <c r="A1079" s="20" t="s">
        <v>1296</v>
      </c>
      <c r="B1079" s="20" t="str">
        <f>VLOOKUP(A1079, [1]!Table9[#All], 2, FALSE)</f>
        <v>Arenaria paludicola</v>
      </c>
      <c r="C1079" s="18" t="str">
        <f>VLOOKUP(A1079, [1]!Table9[#All], 13, FALSE)</f>
        <v>meadows, marshes wet meadows</v>
      </c>
      <c r="D1079" s="17" t="str">
        <f>IF(ISNUMBER(SEARCH("1",VLOOKUP(A1079, [1]!Table9[#All], 4, FALSE))), "Yes", "No")</f>
        <v>Yes</v>
      </c>
      <c r="E1079" s="16" t="str">
        <f>VLOOKUP(A1079, [1]!Table9[#All], 3, FALSE)</f>
        <v>Plant</v>
      </c>
      <c r="F1079" s="15" t="str">
        <f>VLOOKUP(A1079, [1]!Table9[#All], 26, FALSE)</f>
        <v>Formula</v>
      </c>
      <c r="G1079" s="15" t="str">
        <f>IF(D1079="No", "--",VLOOKUP(A1079, [1]!Table9[#All], 25, FALSE))</f>
        <v>Work area</v>
      </c>
      <c r="H1079" s="14" t="str">
        <f>IF(D1079="No", "Not discussed on USFS. ", VLOOKUP(A1079, [1]!Table9[#All], 24, FALSE))</f>
        <v>--</v>
      </c>
      <c r="I1079" s="14" t="str">
        <f>IF(NOT(ISBLANK(#REF!)),  "Pre-activity Survey Required", "")</f>
        <v>Pre-activity Survey Required</v>
      </c>
      <c r="J1079" s="13" t="str">
        <f>IF(D1079="No", "Not discussed on USFS. ", _xlfn.CONCAT(A1079, " (", VLOOKUP(A1079, [1]!Table9[#All], 11, FALSE), "; Habitat description: ", C1079, ") - Within 1-mi of a CNDDB/SCE/USFS occurrence record (", VLOOKUP(A1079, [1]!Table9[#All], 34, FALSE), "). " ))</f>
        <v xml:space="preserve">Marsh sandwort (FE; SE; CRPR 1B.1, Blooming Period: May - Aug; Habitat description: meadows, marshes wet meadows) - Within 1-mi of a CNDDB/SCE/USFS occurrence record (unsuitable habitat). </v>
      </c>
      <c r="K1079" s="10" t="str">
        <f>IF(D1079="No", "-- ", VLOOKUP(A1079, [1]!Table9[#All], 35, FALSE))</f>
        <v xml:space="preserve">RPM Plant 1; 
Standard OMP BMPs. </v>
      </c>
      <c r="L1079" s="12" t="str">
        <f>IF(D1079="No", "--", VLOOKUP(A1079, [1]!Table9[#All], 28, FALSE))</f>
        <v>IIB</v>
      </c>
      <c r="M1079" s="11" t="str">
        <f>IF(D1079="No", "Not discussed on USFS. ", _xlfn.CONCAT(A1079, " (", VLOOKUP(A1079, [1]!Table9[#All], 11, FALSE), "; Habitat description: ", C1079, ") - Within 1-mi of a CNDDB/SCE/USFS occurrence record (", VLOOKUP(A1079, [1]!Table9[#All], 27, FALSE), "). " ))</f>
        <v xml:space="preserve">Marsh sandwort (FE; SE; CRPR 1B.1, Blooming Period: May - Aug; Habitat description: meadows, marshes wet meadows) - Within 1-mi of a CNDDB/SCE/USFS occurrence record (habitat present). </v>
      </c>
      <c r="N1079" s="10" t="str">
        <f>IF(D1079="No", "-- ", VLOOKUP(A1079, [1]!Table9[#All], 29, FALSE))</f>
        <v xml:space="preserve">RPM Plant-1-4; 
General Measures and Standard OMP BMPs. </v>
      </c>
      <c r="O1079" s="10" t="str">
        <f>IF(D1079="No", "--", VLOOKUP(A1079, [1]!Table9[#All], 30, FALSE))</f>
        <v xml:space="preserve">Rare Plant Survey and Avoidance (Marsh sandwort): A qualified botanist will conduct a rare plant survey for Marsh sandwort within blooming season, verified by a reference population. All federally-listed plants within 100 feet of the work area will be flagged for avoidance. Coordination with Environmental Services Department will be required if full avoidance cannot be achieved. 
Schedule Limitation (Marsh sandwort): Schedule all work in the year rare plant surveys are conducted. Work can occur only after rare plant surveys occur. If work gets delayed for a subsequent year, contact Environmental Services Department. 
General Measures and Standard OMP BMPs. </v>
      </c>
      <c r="P1079" s="7" t="str">
        <f>IF(D1079="No", "Not discussed on USFS. ", IF(VLOOKUP(A1079, [1]!Table9[#All], 31, FALSE)="--", "--",  _xlfn.CONCAT(A1079, " (", VLOOKUP(A1079, [1]!Table9[#All], 11, FALSE), "; Habitat description: ", C1079, ") - Within 1-mi of a CNDDB/SCE/USFS occurrence record (", VLOOKUP(A1079, [1]!Table9[#All], 31, FALSE), "). " )))</f>
        <v>--</v>
      </c>
      <c r="Q1079" s="6" t="str">
        <f>IF(D1079="No", "Not discussed on USFS. ", IF(VLOOKUP(A1079, [1]!Table9[#All], 31, FALSE)="--", "--",  VLOOKUP(A1079, [1]!Table9[#All], 32, FALSE)))</f>
        <v>--</v>
      </c>
      <c r="R1079" s="6" t="str">
        <f>IF(D1079="No", "Not discussed on USFS. ", IF(VLOOKUP(A1079, [1]!Table9[#All], 31, FALSE)="--", "--", VLOOKUP(A1079, [1]!Table9[#All], 33, FALSE)))</f>
        <v>--</v>
      </c>
      <c r="S1079" s="9" t="s">
        <v>2</v>
      </c>
      <c r="T1079" s="8" t="s">
        <v>2</v>
      </c>
      <c r="U1079" s="8" t="s">
        <v>2</v>
      </c>
      <c r="V1079" s="7" t="s">
        <v>2</v>
      </c>
      <c r="W1079" s="6" t="s">
        <v>2</v>
      </c>
      <c r="X1079" s="6" t="s">
        <v>2</v>
      </c>
    </row>
    <row r="1080" spans="1:24" ht="48" x14ac:dyDescent="0.2">
      <c r="A1080" s="20" t="s">
        <v>1295</v>
      </c>
      <c r="B1080" s="20" t="str">
        <f>VLOOKUP(A1080, [1]!Table9[#All], 2, FALSE)</f>
        <v>Scutellaria galericulata</v>
      </c>
      <c r="C1080" s="18" t="str">
        <f>VLOOKUP(A1080, [1]!Table9[#All], 13, FALSE)</f>
        <v>meadows, streambanks, conifer forests wet sites</v>
      </c>
      <c r="D1080" s="17" t="str">
        <f>IF(ISNUMBER(SEARCH("1",VLOOKUP(A1080, [1]!Table9[#All], 4, FALSE))), "Yes", "No")</f>
        <v>No</v>
      </c>
      <c r="E1080" s="16" t="str">
        <f>VLOOKUP(A1080, [1]!Table9[#All], 3, FALSE)</f>
        <v>Plant</v>
      </c>
      <c r="F1080" s="15" t="str">
        <f>VLOOKUP(A1080, [1]!Table9[#All], 26, FALSE)</f>
        <v>Formula</v>
      </c>
      <c r="G1080" s="15" t="str">
        <f>IF(D1080="No", "--",VLOOKUP(A1080, [1]!Table9[#All], 25, FALSE))</f>
        <v>--</v>
      </c>
      <c r="H1080" s="14" t="str">
        <f>IF(D1080="No", "Not discussed on USFS. ", VLOOKUP(A1080, [1]!Table9[#All], 24, FALSE))</f>
        <v xml:space="preserve">Not discussed on USFS. </v>
      </c>
      <c r="I1080" s="14" t="str">
        <f>IF(NOT(ISBLANK(#REF!)),  "Pre-activity Survey Required", "")</f>
        <v>Pre-activity Survey Required</v>
      </c>
      <c r="J1080" s="13" t="str">
        <f>IF(D1080="No", "Not discussed on USFS. ", _xlfn.CONCAT(A1080, " (", VLOOKUP(A1080, [1]!Table9[#All], 11, FALSE), "; Habitat description: ", C1080, ") - Within 1-mi of a CNDDB/SCE/USFS occurrence record (", VLOOKUP(A1080, [1]!Table9[#All], 34, FALSE), "). " ))</f>
        <v xml:space="preserve">Not discussed on USFS. </v>
      </c>
      <c r="K1080" s="10" t="str">
        <f>IF(D1080="No", "-- ", VLOOKUP(A1080, [1]!Table9[#All], 35, FALSE))</f>
        <v xml:space="preserve">-- </v>
      </c>
      <c r="L1080" s="12" t="str">
        <f>IF(D1080="No", "--", VLOOKUP(A1080, [1]!Table9[#All], 28, FALSE))</f>
        <v>--</v>
      </c>
      <c r="M1080" s="11" t="str">
        <f>IF(D1080="No", "Not discussed on USFS. ", _xlfn.CONCAT(A1080, " (", VLOOKUP(A1080, [1]!Table9[#All], 11, FALSE), "; Habitat description: ", C1080, ") - Within 1-mi of a CNDDB/SCE/USFS occurrence record (", VLOOKUP(A1080, [1]!Table9[#All], 27, FALSE), "). " ))</f>
        <v xml:space="preserve">Not discussed on USFS. </v>
      </c>
      <c r="N1080" s="10" t="str">
        <f>IF(D1080="No", "-- ", VLOOKUP(A1080, [1]!Table9[#All], 29, FALSE))</f>
        <v xml:space="preserve">-- </v>
      </c>
      <c r="O1080" s="10" t="str">
        <f>IF(D1080="No", "--", VLOOKUP(A1080, [1]!Table9[#All], 30, FALSE))</f>
        <v>--</v>
      </c>
      <c r="P1080" s="7" t="str">
        <f>IF(D1080="No", "Not discussed on USFS. ", IF(VLOOKUP(A1080, [1]!Table9[#All], 31, FALSE)="--", "--",  _xlfn.CONCAT(A1080, " (", VLOOKUP(A1080, [1]!Table9[#All], 11, FALSE), "; Habitat description: ", C1080, ") - Within 1-mi of a CNDDB/SCE/USFS occurrence record (", VLOOKUP(A1080, [1]!Table9[#All], 31, FALSE), "). " )))</f>
        <v xml:space="preserve">Not discussed on USFS. </v>
      </c>
      <c r="Q1080" s="6" t="str">
        <f>IF(D1080="No", "Not discussed on USFS. ", IF(VLOOKUP(A1080, [1]!Table9[#All], 31, FALSE)="--", "--",  VLOOKUP(A1080, [1]!Table9[#All], 32, FALSE)))</f>
        <v xml:space="preserve">Not discussed on USFS. </v>
      </c>
      <c r="R1080" s="6" t="str">
        <f>IF(D1080="No", "Not discussed on USFS. ", IF(VLOOKUP(A1080, [1]!Table9[#All], 31, FALSE)="--", "--", VLOOKUP(A1080, [1]!Table9[#All], 33, FALSE)))</f>
        <v xml:space="preserve">Not discussed on USFS. </v>
      </c>
      <c r="S1080" s="9" t="s">
        <v>2</v>
      </c>
      <c r="T1080" s="8" t="s">
        <v>2</v>
      </c>
      <c r="U1080" s="8" t="s">
        <v>2</v>
      </c>
      <c r="V1080" s="7" t="s">
        <v>2</v>
      </c>
      <c r="W1080" s="6" t="s">
        <v>2</v>
      </c>
      <c r="X1080" s="6" t="s">
        <v>2</v>
      </c>
    </row>
    <row r="1081" spans="1:24" ht="64" x14ac:dyDescent="0.2">
      <c r="A1081" s="20" t="s">
        <v>1294</v>
      </c>
      <c r="B1081" s="20" t="str">
        <f>VLOOKUP(A1081, [1]!Table9[#All], 2, FALSE)</f>
        <v>Epilobium palustre</v>
      </c>
      <c r="C1081" s="18" t="str">
        <f>VLOOKUP(A1081, [1]!Table9[#All], 13, FALSE)</f>
        <v xml:space="preserve">meadows, seeps, bogs, disturbed areas wet meadows and wet disturbed areas </v>
      </c>
      <c r="D1081" s="17" t="str">
        <f>IF(ISNUMBER(SEARCH("1",VLOOKUP(A1081, [1]!Table9[#All], 4, FALSE))), "Yes", "No")</f>
        <v>No</v>
      </c>
      <c r="E1081" s="16" t="str">
        <f>VLOOKUP(A1081, [1]!Table9[#All], 3, FALSE)</f>
        <v>Plant</v>
      </c>
      <c r="F1081" s="15" t="str">
        <f>VLOOKUP(A1081, [1]!Table9[#All], 26, FALSE)</f>
        <v>Formula</v>
      </c>
      <c r="G1081" s="15" t="str">
        <f>IF(D1081="No", "--",VLOOKUP(A1081, [1]!Table9[#All], 25, FALSE))</f>
        <v>--</v>
      </c>
      <c r="H1081" s="14" t="str">
        <f>IF(D1081="No", "Not discussed on USFS. ", VLOOKUP(A1081, [1]!Table9[#All], 24, FALSE))</f>
        <v xml:space="preserve">Not discussed on USFS. </v>
      </c>
      <c r="I1081" s="14" t="str">
        <f>IF(NOT(ISBLANK(#REF!)),  "Pre-activity Survey Required", "")</f>
        <v>Pre-activity Survey Required</v>
      </c>
      <c r="J1081" s="13" t="str">
        <f>IF(D1081="No", "Not discussed on USFS. ", _xlfn.CONCAT(A1081, " (", VLOOKUP(A1081, [1]!Table9[#All], 11, FALSE), "; Habitat description: ", C1081, ") - Within 1-mi of a CNDDB/SCE/USFS occurrence record (", VLOOKUP(A1081, [1]!Table9[#All], 34, FALSE), "). " ))</f>
        <v xml:space="preserve">Not discussed on USFS. </v>
      </c>
      <c r="K1081" s="10" t="str">
        <f>IF(D1081="No", "-- ", VLOOKUP(A1081, [1]!Table9[#All], 35, FALSE))</f>
        <v xml:space="preserve">-- </v>
      </c>
      <c r="L1081" s="12" t="str">
        <f>IF(D1081="No", "--", VLOOKUP(A1081, [1]!Table9[#All], 28, FALSE))</f>
        <v>--</v>
      </c>
      <c r="M1081" s="11" t="str">
        <f>IF(D1081="No", "Not discussed on USFS. ", _xlfn.CONCAT(A1081, " (", VLOOKUP(A1081, [1]!Table9[#All], 11, FALSE), "; Habitat description: ", C1081, ") - Within 1-mi of a CNDDB/SCE/USFS occurrence record (", VLOOKUP(A1081, [1]!Table9[#All], 27, FALSE), "). " ))</f>
        <v xml:space="preserve">Not discussed on USFS. </v>
      </c>
      <c r="N1081" s="10" t="str">
        <f>IF(D1081="No", "-- ", VLOOKUP(A1081, [1]!Table9[#All], 29, FALSE))</f>
        <v xml:space="preserve">-- </v>
      </c>
      <c r="O1081" s="10" t="str">
        <f>IF(D1081="No", "--", VLOOKUP(A1081, [1]!Table9[#All], 30, FALSE))</f>
        <v>--</v>
      </c>
      <c r="P1081" s="7" t="str">
        <f>IF(D1081="No", "Not discussed on USFS. ", IF(VLOOKUP(A1081, [1]!Table9[#All], 31, FALSE)="--", "--",  _xlfn.CONCAT(A1081, " (", VLOOKUP(A1081, [1]!Table9[#All], 11, FALSE), "; Habitat description: ", C1081, ") - Within 1-mi of a CNDDB/SCE/USFS occurrence record (", VLOOKUP(A1081, [1]!Table9[#All], 31, FALSE), "). " )))</f>
        <v xml:space="preserve">Not discussed on USFS. </v>
      </c>
      <c r="Q1081" s="6" t="str">
        <f>IF(D1081="No", "Not discussed on USFS. ", IF(VLOOKUP(A1081, [1]!Table9[#All], 31, FALSE)="--", "--",  VLOOKUP(A1081, [1]!Table9[#All], 32, FALSE)))</f>
        <v xml:space="preserve">Not discussed on USFS. </v>
      </c>
      <c r="R1081" s="6" t="str">
        <f>IF(D1081="No", "Not discussed on USFS. ", IF(VLOOKUP(A1081, [1]!Table9[#All], 31, FALSE)="--", "--", VLOOKUP(A1081, [1]!Table9[#All], 33, FALSE)))</f>
        <v xml:space="preserve">Not discussed on USFS. </v>
      </c>
      <c r="S1081" s="9" t="s">
        <v>2</v>
      </c>
      <c r="T1081" s="8" t="s">
        <v>2</v>
      </c>
      <c r="U1081" s="8" t="s">
        <v>2</v>
      </c>
      <c r="V1081" s="7" t="s">
        <v>2</v>
      </c>
      <c r="W1081" s="6" t="s">
        <v>2</v>
      </c>
      <c r="X1081" s="6" t="s">
        <v>2</v>
      </c>
    </row>
    <row r="1082" spans="1:24" ht="48" x14ac:dyDescent="0.2">
      <c r="A1082" s="20" t="s">
        <v>1293</v>
      </c>
      <c r="B1082" s="20" t="str">
        <f>VLOOKUP(A1082, [1]!Table9[#All], 2, FALSE)</f>
        <v>Poa abbreviata ssp marshii</v>
      </c>
      <c r="C1082" s="18" t="str">
        <f>VLOOKUP(A1082, [1]!Table9[#All], 13, FALSE)</f>
        <v>open ground high alpine open ground</v>
      </c>
      <c r="D1082" s="17" t="str">
        <f>IF(ISNUMBER(SEARCH("1",VLOOKUP(A1082, [1]!Table9[#All], 4, FALSE))), "Yes", "No")</f>
        <v>No</v>
      </c>
      <c r="E1082" s="16" t="str">
        <f>VLOOKUP(A1082, [1]!Table9[#All], 3, FALSE)</f>
        <v>Plant</v>
      </c>
      <c r="F1082" s="15" t="str">
        <f>VLOOKUP(A1082, [1]!Table9[#All], 26, FALSE)</f>
        <v>Formula</v>
      </c>
      <c r="G1082" s="15" t="str">
        <f>IF(D1082="No", "--",VLOOKUP(A1082, [1]!Table9[#All], 25, FALSE))</f>
        <v>--</v>
      </c>
      <c r="H1082" s="14" t="str">
        <f>IF(D1082="No", "Not discussed on USFS. ", VLOOKUP(A1082, [1]!Table9[#All], 24, FALSE))</f>
        <v xml:space="preserve">Not discussed on USFS. </v>
      </c>
      <c r="I1082" s="14" t="str">
        <f>IF(NOT(ISBLANK(#REF!)),  "Pre-activity Survey Required", "")</f>
        <v>Pre-activity Survey Required</v>
      </c>
      <c r="J1082" s="13" t="str">
        <f>IF(D1082="No", "Not discussed on USFS. ", _xlfn.CONCAT(A1082, " (", VLOOKUP(A1082, [1]!Table9[#All], 11, FALSE), "; Habitat description: ", C1082, ") - Within 1-mi of a CNDDB/SCE/USFS occurrence record (", VLOOKUP(A1082, [1]!Table9[#All], 34, FALSE), "). " ))</f>
        <v xml:space="preserve">Not discussed on USFS. </v>
      </c>
      <c r="K1082" s="10" t="str">
        <f>IF(D1082="No", "-- ", VLOOKUP(A1082, [1]!Table9[#All], 35, FALSE))</f>
        <v xml:space="preserve">-- </v>
      </c>
      <c r="L1082" s="12" t="str">
        <f>IF(D1082="No", "--", VLOOKUP(A1082, [1]!Table9[#All], 28, FALSE))</f>
        <v>--</v>
      </c>
      <c r="M1082" s="11" t="str">
        <f>IF(D1082="No", "Not discussed on USFS. ", _xlfn.CONCAT(A1082, " (", VLOOKUP(A1082, [1]!Table9[#All], 11, FALSE), "; Habitat description: ", C1082, ") - Within 1-mi of a CNDDB/SCE/USFS occurrence record (", VLOOKUP(A1082, [1]!Table9[#All], 27, FALSE), "). " ))</f>
        <v xml:space="preserve">Not discussed on USFS. </v>
      </c>
      <c r="N1082" s="10" t="str">
        <f>IF(D1082="No", "-- ", VLOOKUP(A1082, [1]!Table9[#All], 29, FALSE))</f>
        <v xml:space="preserve">-- </v>
      </c>
      <c r="O1082" s="10" t="str">
        <f>IF(D1082="No", "--", VLOOKUP(A1082, [1]!Table9[#All], 30, FALSE))</f>
        <v>--</v>
      </c>
      <c r="P1082" s="7" t="str">
        <f>IF(D1082="No", "Not discussed on USFS. ", IF(VLOOKUP(A1082, [1]!Table9[#All], 31, FALSE)="--", "--",  _xlfn.CONCAT(A1082, " (", VLOOKUP(A1082, [1]!Table9[#All], 11, FALSE), "; Habitat description: ", C1082, ") - Within 1-mi of a CNDDB/SCE/USFS occurrence record (", VLOOKUP(A1082, [1]!Table9[#All], 31, FALSE), "). " )))</f>
        <v xml:space="preserve">Not discussed on USFS. </v>
      </c>
      <c r="Q1082" s="6" t="str">
        <f>IF(D1082="No", "Not discussed on USFS. ", IF(VLOOKUP(A1082, [1]!Table9[#All], 31, FALSE)="--", "--",  VLOOKUP(A1082, [1]!Table9[#All], 32, FALSE)))</f>
        <v xml:space="preserve">Not discussed on USFS. </v>
      </c>
      <c r="R1082" s="6" t="str">
        <f>IF(D1082="No", "Not discussed on USFS. ", IF(VLOOKUP(A1082, [1]!Table9[#All], 31, FALSE)="--", "--", VLOOKUP(A1082, [1]!Table9[#All], 33, FALSE)))</f>
        <v xml:space="preserve">Not discussed on USFS. </v>
      </c>
      <c r="S1082" s="9" t="s">
        <v>2</v>
      </c>
      <c r="T1082" s="8" t="s">
        <v>2</v>
      </c>
      <c r="U1082" s="8" t="s">
        <v>2</v>
      </c>
      <c r="V1082" s="7" t="s">
        <v>2</v>
      </c>
      <c r="W1082" s="6" t="s">
        <v>2</v>
      </c>
      <c r="X1082" s="6" t="s">
        <v>2</v>
      </c>
    </row>
    <row r="1083" spans="1:24" ht="64" x14ac:dyDescent="0.2">
      <c r="A1083" s="20" t="s">
        <v>1292</v>
      </c>
      <c r="B1083" s="20" t="str">
        <f>VLOOKUP(A1083, [1]!Table9[#All], 2, FALSE)</f>
        <v>Dipodomys californicus eximius</v>
      </c>
      <c r="C1083" s="18" t="str">
        <f>VLOOKUP(A1083, [1]!Table9[#All], 13, FALSE)</f>
        <v>valley grasslands, open chaparral, and open foothill woodland</v>
      </c>
      <c r="D1083" s="17" t="str">
        <f>IF(ISNUMBER(SEARCH("1",VLOOKUP(A1083, [1]!Table9[#All], 4, FALSE))), "Yes", "No")</f>
        <v>No</v>
      </c>
      <c r="E1083" s="16" t="str">
        <f>VLOOKUP(A1083, [1]!Table9[#All], 3, FALSE)</f>
        <v>Mammal</v>
      </c>
      <c r="F1083" s="15" t="str">
        <f>VLOOKUP(A1083, [1]!Table9[#All], 26, FALSE)</f>
        <v>Formula</v>
      </c>
      <c r="G1083" s="15" t="str">
        <f>IF(D1083="No", "--",VLOOKUP(A1083, [1]!Table9[#All], 25, FALSE))</f>
        <v>--</v>
      </c>
      <c r="H1083" s="14" t="str">
        <f>IF(D1083="No", "Not discussed on USFS. ", VLOOKUP(A1083, [1]!Table9[#All], 24, FALSE))</f>
        <v xml:space="preserve">Not discussed on USFS. </v>
      </c>
      <c r="I1083" s="14" t="str">
        <f>IF(NOT(ISBLANK(#REF!)),  "Pre-activity Survey Required", "")</f>
        <v>Pre-activity Survey Required</v>
      </c>
      <c r="J1083" s="13" t="str">
        <f>IF(D1083="No", "Not discussed on USFS. ", _xlfn.CONCAT(A1083, " (", VLOOKUP(A1083, [1]!Table9[#All], 11, FALSE), "; Habitat description: ", C1083, ") - Within 1-mi of a CNDDB/SCE/USFS occurrence record (", VLOOKUP(A1083, [1]!Table9[#All], 34, FALSE), "). " ))</f>
        <v xml:space="preserve">Not discussed on USFS. </v>
      </c>
      <c r="K1083" s="10" t="str">
        <f>IF(D1083="No", "-- ", VLOOKUP(A1083, [1]!Table9[#All], 35, FALSE))</f>
        <v xml:space="preserve">-- </v>
      </c>
      <c r="L1083" s="12" t="str">
        <f>IF(D1083="No", "--", VLOOKUP(A1083, [1]!Table9[#All], 28, FALSE))</f>
        <v>--</v>
      </c>
      <c r="M1083" s="11" t="str">
        <f>IF(D1083="No", "Not discussed on USFS. ", _xlfn.CONCAT(A1083, " (", VLOOKUP(A1083, [1]!Table9[#All], 11, FALSE), "; Habitat description: ", C1083, ") - Within 1-mi of a CNDDB/SCE/USFS occurrence record (", VLOOKUP(A1083, [1]!Table9[#All], 27, FALSE), "). " ))</f>
        <v xml:space="preserve">Not discussed on USFS. </v>
      </c>
      <c r="N1083" s="10" t="str">
        <f>IF(D1083="No", "-- ", VLOOKUP(A1083, [1]!Table9[#All], 29, FALSE))</f>
        <v xml:space="preserve">-- </v>
      </c>
      <c r="O1083" s="10" t="str">
        <f>IF(D1083="No", "--", VLOOKUP(A1083, [1]!Table9[#All], 30, FALSE))</f>
        <v>--</v>
      </c>
      <c r="P1083" s="7" t="str">
        <f>IF(D1083="No", "Not discussed on USFS. ", IF(VLOOKUP(A1083, [1]!Table9[#All], 31, FALSE)="--", "--",  _xlfn.CONCAT(A1083, " (", VLOOKUP(A1083, [1]!Table9[#All], 11, FALSE), "; Habitat description: ", C1083, ") - Within 1-mi of a CNDDB/SCE/USFS occurrence record (", VLOOKUP(A1083, [1]!Table9[#All], 31, FALSE), "). " )))</f>
        <v xml:space="preserve">Not discussed on USFS. </v>
      </c>
      <c r="Q1083" s="6" t="str">
        <f>IF(D1083="No", "Not discussed on USFS. ", IF(VLOOKUP(A1083, [1]!Table9[#All], 31, FALSE)="--", "--",  VLOOKUP(A1083, [1]!Table9[#All], 32, FALSE)))</f>
        <v xml:space="preserve">Not discussed on USFS. </v>
      </c>
      <c r="R1083" s="6" t="str">
        <f>IF(D1083="No", "Not discussed on USFS. ", IF(VLOOKUP(A1083, [1]!Table9[#All], 31, FALSE)="--", "--", VLOOKUP(A1083, [1]!Table9[#All], 33, FALSE)))</f>
        <v xml:space="preserve">Not discussed on USFS. </v>
      </c>
      <c r="S1083" s="9" t="s">
        <v>2</v>
      </c>
      <c r="T1083" s="8" t="s">
        <v>2</v>
      </c>
      <c r="U1083" s="8" t="s">
        <v>2</v>
      </c>
      <c r="V1083" s="7" t="s">
        <v>2</v>
      </c>
      <c r="W1083" s="6" t="s">
        <v>2</v>
      </c>
      <c r="X1083" s="6" t="s">
        <v>2</v>
      </c>
    </row>
    <row r="1084" spans="1:24" ht="156" x14ac:dyDescent="0.2">
      <c r="A1084" s="20" t="s">
        <v>1291</v>
      </c>
      <c r="B1084" s="20" t="str">
        <f>VLOOKUP(A1084, [1]!Table9[#All], 2, FALSE)</f>
        <v>Streptanthus oliganthus</v>
      </c>
      <c r="C1084" s="18" t="str">
        <f>VLOOKUP(A1084, [1]!Table9[#All], 13, FALSE)</f>
        <v>open woodland, pine forest, sagebrush scrub dry open pinyon woodland, rocky subalpine forest</v>
      </c>
      <c r="D1084" s="17" t="str">
        <f>IF(ISNUMBER(SEARCH("1",VLOOKUP(A1084, [1]!Table9[#All], 4, FALSE))), "Yes", "No")</f>
        <v>Yes</v>
      </c>
      <c r="E1084" s="16" t="str">
        <f>VLOOKUP(A1084, [1]!Table9[#All], 3, FALSE)</f>
        <v>Plant</v>
      </c>
      <c r="F1084" s="15" t="str">
        <f>VLOOKUP(A1084, [1]!Table9[#All], 26, FALSE)</f>
        <v>Formula</v>
      </c>
      <c r="G1084" s="15" t="str">
        <f>IF(D1084="No", "--",VLOOKUP(A1084, [1]!Table9[#All], 25, FALSE))</f>
        <v>Work area</v>
      </c>
      <c r="H1084" s="14" t="str">
        <f>IF(D1084="No", "Not discussed on USFS. ", VLOOKUP(A1084, [1]!Table9[#All], 24, FALSE))</f>
        <v>--</v>
      </c>
      <c r="I1084" s="14" t="str">
        <f>IF(NOT(ISBLANK(#REF!)),  "Pre-activity Survey Required", "")</f>
        <v>Pre-activity Survey Required</v>
      </c>
      <c r="J1084" s="13" t="str">
        <f>IF(D1084="No", "Not discussed on USFS. ", _xlfn.CONCAT(A1084, " (", VLOOKUP(A1084, [1]!Table9[#All], 11, FALSE), "; Habitat description: ", C1084, ") - Within 1-mi of a CNDDB/SCE/USFS occurrence record (", VLOOKUP(A1084, [1]!Table9[#All], 34, FALSE), "). " ))</f>
        <v xml:space="preserve">Masonic Mountain jewelflower (FSS; BLM:S; CRPR 1B.2, Blooming Period: Jun - Jul; Habitat description: open woodland, pine forest, sagebrush scrub dry open pinyon woodland, rocky subalpine forest) - Within 1-mi of a CNDDB/SCE/USFS occurrence record (unsuitable habitat). </v>
      </c>
      <c r="K1084" s="10" t="str">
        <f>IF(D1084="No", "-- ", VLOOKUP(A1084, [1]!Table9[#All], 35, FALSE))</f>
        <v>Standard OMP BMPs.</v>
      </c>
      <c r="L1084" s="12" t="str">
        <f>IF(D1084="No", "--", VLOOKUP(A1084, [1]!Table9[#All], 28, FALSE))</f>
        <v>IIB</v>
      </c>
      <c r="M1084" s="11" t="str">
        <f>IF(D1084="No", "Not discussed on USFS. ", _xlfn.CONCAT(A1084, " (", VLOOKUP(A1084, [1]!Table9[#All], 11, FALSE), "; Habitat description: ", C1084, ") - Within 1-mi of a CNDDB/SCE/USFS occurrence record (", VLOOKUP(A1084, [1]!Table9[#All], 27, FALSE), "). " ))</f>
        <v xml:space="preserve">Masonic Mountain jewelflower (FSS; BLM:S; CRPR 1B.2, Blooming Period: Jun - Jul; Habitat description: open woodland, pine forest, sagebrush scrub dry open pinyon woodland, rocky subalpine forest) - Within 1-mi of a CNDDB/SCE/USFS occurrence record (habitat present). </v>
      </c>
      <c r="N1084" s="10" t="str">
        <f>IF(D1084="No", "-- ", VLOOKUP(A1084, [1]!Table9[#All], 29, FALSE))</f>
        <v xml:space="preserve">BE BMP Plant-1(a)(c-d); 
General Measures and Standard OMP BMPs. </v>
      </c>
      <c r="O1084" s="10" t="str">
        <f>IF(D1084="No", "--", VLOOKUP(A1084, [1]!Table9[#All], 30, FALSE))</f>
        <v xml:space="preserve">Pre-Activity Survey (Masonic Mountain jewelflower): A biological survey is required. 
FSS Plant Avoidance (Masonic Mountain jewelflower): If Masonic Mountain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84" s="7" t="str">
        <f>IF(D1084="No", "Not discussed on USFS. ", IF(VLOOKUP(A1084, [1]!Table9[#All], 31, FALSE)="--", "--",  _xlfn.CONCAT(A1084, " (", VLOOKUP(A1084, [1]!Table9[#All], 11, FALSE), "; Habitat description: ", C1084, ") - Within 1-mi of a CNDDB/SCE/USFS occurrence record (", VLOOKUP(A1084, [1]!Table9[#All], 31, FALSE), "). " )))</f>
        <v>--</v>
      </c>
      <c r="Q1084" s="6" t="str">
        <f>IF(D1084="No", "Not discussed on USFS. ", IF(VLOOKUP(A1084, [1]!Table9[#All], 31, FALSE)="--", "--",  VLOOKUP(A1084, [1]!Table9[#All], 32, FALSE)))</f>
        <v>--</v>
      </c>
      <c r="R1084" s="6" t="str">
        <f>IF(D1084="No", "Not discussed on USFS. ", IF(VLOOKUP(A1084, [1]!Table9[#All], 31, FALSE)="--", "--", VLOOKUP(A1084, [1]!Table9[#All], 33, FALSE)))</f>
        <v>--</v>
      </c>
      <c r="S1084" s="9" t="s">
        <v>2</v>
      </c>
      <c r="T1084" s="8" t="s">
        <v>2</v>
      </c>
      <c r="U1084" s="8" t="s">
        <v>2</v>
      </c>
      <c r="V1084" s="7" t="s">
        <v>2</v>
      </c>
      <c r="W1084" s="6" t="s">
        <v>2</v>
      </c>
      <c r="X1084" s="6" t="s">
        <v>2</v>
      </c>
    </row>
    <row r="1085" spans="1:24" ht="48" x14ac:dyDescent="0.2">
      <c r="A1085" s="20" t="s">
        <v>1290</v>
      </c>
      <c r="B1085" s="20" t="str">
        <f>VLOOKUP(A1085, [1]!Table9[#All], 2, FALSE)</f>
        <v>Boechera cobrensis</v>
      </c>
      <c r="C1085" s="18" t="str">
        <f>VLOOKUP(A1085, [1]!Table9[#All], 13, FALSE)</f>
        <v>semi desert sandy soil under shrubs</v>
      </c>
      <c r="D1085" s="17" t="str">
        <f>IF(ISNUMBER(SEARCH("1",VLOOKUP(A1085, [1]!Table9[#All], 4, FALSE))), "Yes", "No")</f>
        <v>No</v>
      </c>
      <c r="E1085" s="16" t="str">
        <f>VLOOKUP(A1085, [1]!Table9[#All], 3, FALSE)</f>
        <v>Plant</v>
      </c>
      <c r="F1085" s="15" t="str">
        <f>VLOOKUP(A1085, [1]!Table9[#All], 26, FALSE)</f>
        <v>Formula</v>
      </c>
      <c r="G1085" s="15" t="str">
        <f>IF(D1085="No", "--",VLOOKUP(A1085, [1]!Table9[#All], 25, FALSE))</f>
        <v>--</v>
      </c>
      <c r="H1085" s="14" t="str">
        <f>IF(D1085="No", "Not discussed on USFS. ", VLOOKUP(A1085, [1]!Table9[#All], 24, FALSE))</f>
        <v xml:space="preserve">Not discussed on USFS. </v>
      </c>
      <c r="I1085" s="14" t="str">
        <f>IF(NOT(ISBLANK(#REF!)),  "Pre-activity Survey Required", "")</f>
        <v>Pre-activity Survey Required</v>
      </c>
      <c r="J1085" s="13" t="str">
        <f>IF(D1085="No", "Not discussed on USFS. ", _xlfn.CONCAT(A1085, " (", VLOOKUP(A1085, [1]!Table9[#All], 11, FALSE), "; Habitat description: ", C1085, ") - Within 1-mi of a CNDDB/SCE/USFS occurrence record (", VLOOKUP(A1085, [1]!Table9[#All], 34, FALSE), "). " ))</f>
        <v xml:space="preserve">Not discussed on USFS. </v>
      </c>
      <c r="K1085" s="10" t="str">
        <f>IF(D1085="No", "-- ", VLOOKUP(A1085, [1]!Table9[#All], 35, FALSE))</f>
        <v xml:space="preserve">-- </v>
      </c>
      <c r="L1085" s="12" t="str">
        <f>IF(D1085="No", "--", VLOOKUP(A1085, [1]!Table9[#All], 28, FALSE))</f>
        <v>--</v>
      </c>
      <c r="M1085" s="11" t="str">
        <f>IF(D1085="No", "Not discussed on USFS. ", _xlfn.CONCAT(A1085, " (", VLOOKUP(A1085, [1]!Table9[#All], 11, FALSE), "; Habitat description: ", C1085, ") - Within 1-mi of a CNDDB/SCE/USFS occurrence record (", VLOOKUP(A1085, [1]!Table9[#All], 27, FALSE), "). " ))</f>
        <v xml:space="preserve">Not discussed on USFS. </v>
      </c>
      <c r="N1085" s="10" t="str">
        <f>IF(D1085="No", "-- ", VLOOKUP(A1085, [1]!Table9[#All], 29, FALSE))</f>
        <v xml:space="preserve">-- </v>
      </c>
      <c r="O1085" s="10" t="str">
        <f>IF(D1085="No", "--", VLOOKUP(A1085, [1]!Table9[#All], 30, FALSE))</f>
        <v>--</v>
      </c>
      <c r="P1085" s="7" t="str">
        <f>IF(D1085="No", "Not discussed on USFS. ", IF(VLOOKUP(A1085, [1]!Table9[#All], 31, FALSE)="--", "--",  _xlfn.CONCAT(A1085, " (", VLOOKUP(A1085, [1]!Table9[#All], 11, FALSE), "; Habitat description: ", C1085, ") - Within 1-mi of a CNDDB/SCE/USFS occurrence record (", VLOOKUP(A1085, [1]!Table9[#All], 31, FALSE), "). " )))</f>
        <v xml:space="preserve">Not discussed on USFS. </v>
      </c>
      <c r="Q1085" s="6" t="str">
        <f>IF(D1085="No", "Not discussed on USFS. ", IF(VLOOKUP(A1085, [1]!Table9[#All], 31, FALSE)="--", "--",  VLOOKUP(A1085, [1]!Table9[#All], 32, FALSE)))</f>
        <v xml:space="preserve">Not discussed on USFS. </v>
      </c>
      <c r="R1085" s="6" t="str">
        <f>IF(D1085="No", "Not discussed on USFS. ", IF(VLOOKUP(A1085, [1]!Table9[#All], 31, FALSE)="--", "--", VLOOKUP(A1085, [1]!Table9[#All], 33, FALSE)))</f>
        <v xml:space="preserve">Not discussed on USFS. </v>
      </c>
      <c r="S1085" s="9" t="s">
        <v>2</v>
      </c>
      <c r="T1085" s="8" t="s">
        <v>2</v>
      </c>
      <c r="U1085" s="8" t="s">
        <v>2</v>
      </c>
      <c r="V1085" s="7" t="s">
        <v>2</v>
      </c>
      <c r="W1085" s="6" t="s">
        <v>2</v>
      </c>
      <c r="X1085" s="6" t="s">
        <v>2</v>
      </c>
    </row>
    <row r="1086" spans="1:24" ht="48" x14ac:dyDescent="0.2">
      <c r="A1086" s="20" t="s">
        <v>1289</v>
      </c>
      <c r="B1086" s="20" t="str">
        <f>VLOOKUP(A1086, [1]!Table9[#All], 2, FALSE)</f>
        <v>Ceanothus masonii</v>
      </c>
      <c r="C1086" s="18" t="str">
        <f>VLOOKUP(A1086, [1]!Table9[#All], 13, FALSE)</f>
        <v>rocky slopes, chaparral</v>
      </c>
      <c r="D1086" s="17" t="str">
        <f>IF(ISNUMBER(SEARCH("1",VLOOKUP(A1086, [1]!Table9[#All], 4, FALSE))), "Yes", "No")</f>
        <v>No</v>
      </c>
      <c r="E1086" s="16" t="str">
        <f>VLOOKUP(A1086, [1]!Table9[#All], 3, FALSE)</f>
        <v>Plant</v>
      </c>
      <c r="F1086" s="15" t="str">
        <f>VLOOKUP(A1086, [1]!Table9[#All], 26, FALSE)</f>
        <v>Formula</v>
      </c>
      <c r="G1086" s="15" t="str">
        <f>IF(D1086="No", "--",VLOOKUP(A1086, [1]!Table9[#All], 25, FALSE))</f>
        <v>--</v>
      </c>
      <c r="H1086" s="14" t="str">
        <f>IF(D1086="No", "Not discussed on USFS. ", VLOOKUP(A1086, [1]!Table9[#All], 24, FALSE))</f>
        <v xml:space="preserve">Not discussed on USFS. </v>
      </c>
      <c r="I1086" s="14" t="str">
        <f>IF(NOT(ISBLANK(#REF!)),  "Pre-activity Survey Required", "")</f>
        <v>Pre-activity Survey Required</v>
      </c>
      <c r="J1086" s="13" t="str">
        <f>IF(D1086="No", "Not discussed on USFS. ", _xlfn.CONCAT(A1086, " (", VLOOKUP(A1086, [1]!Table9[#All], 11, FALSE), "; Habitat description: ", C1086, ") - Within 1-mi of a CNDDB/SCE/USFS occurrence record (", VLOOKUP(A1086, [1]!Table9[#All], 34, FALSE), "). " ))</f>
        <v xml:space="preserve">Not discussed on USFS. </v>
      </c>
      <c r="K1086" s="10" t="str">
        <f>IF(D1086="No", "-- ", VLOOKUP(A1086, [1]!Table9[#All], 35, FALSE))</f>
        <v xml:space="preserve">-- </v>
      </c>
      <c r="L1086" s="12" t="str">
        <f>IF(D1086="No", "--", VLOOKUP(A1086, [1]!Table9[#All], 28, FALSE))</f>
        <v>--</v>
      </c>
      <c r="M1086" s="11" t="str">
        <f>IF(D1086="No", "Not discussed on USFS. ", _xlfn.CONCAT(A1086, " (", VLOOKUP(A1086, [1]!Table9[#All], 11, FALSE), "; Habitat description: ", C1086, ") - Within 1-mi of a CNDDB/SCE/USFS occurrence record (", VLOOKUP(A1086, [1]!Table9[#All], 27, FALSE), "). " ))</f>
        <v xml:space="preserve">Not discussed on USFS. </v>
      </c>
      <c r="N1086" s="10" t="str">
        <f>IF(D1086="No", "-- ", VLOOKUP(A1086, [1]!Table9[#All], 29, FALSE))</f>
        <v xml:space="preserve">-- </v>
      </c>
      <c r="O1086" s="10" t="str">
        <f>IF(D1086="No", "--", VLOOKUP(A1086, [1]!Table9[#All], 30, FALSE))</f>
        <v>--</v>
      </c>
      <c r="P1086" s="7" t="str">
        <f>IF(D1086="No", "Not discussed on USFS. ", IF(VLOOKUP(A1086, [1]!Table9[#All], 31, FALSE)="--", "--",  _xlfn.CONCAT(A1086, " (", VLOOKUP(A1086, [1]!Table9[#All], 11, FALSE), "; Habitat description: ", C1086, ") - Within 1-mi of a CNDDB/SCE/USFS occurrence record (", VLOOKUP(A1086, [1]!Table9[#All], 31, FALSE), "). " )))</f>
        <v xml:space="preserve">Not discussed on USFS. </v>
      </c>
      <c r="Q1086" s="6" t="str">
        <f>IF(D1086="No", "Not discussed on USFS. ", IF(VLOOKUP(A1086, [1]!Table9[#All], 31, FALSE)="--", "--",  VLOOKUP(A1086, [1]!Table9[#All], 32, FALSE)))</f>
        <v xml:space="preserve">Not discussed on USFS. </v>
      </c>
      <c r="R1086" s="6" t="str">
        <f>IF(D1086="No", "Not discussed on USFS. ", IF(VLOOKUP(A1086, [1]!Table9[#All], 31, FALSE)="--", "--", VLOOKUP(A1086, [1]!Table9[#All], 33, FALSE)))</f>
        <v xml:space="preserve">Not discussed on USFS. </v>
      </c>
      <c r="S1086" s="9" t="s">
        <v>2</v>
      </c>
      <c r="T1086" s="8" t="s">
        <v>2</v>
      </c>
      <c r="U1086" s="8" t="s">
        <v>2</v>
      </c>
      <c r="V1086" s="7" t="s">
        <v>2</v>
      </c>
      <c r="W1086" s="6" t="s">
        <v>2</v>
      </c>
      <c r="X1086" s="6" t="s">
        <v>2</v>
      </c>
    </row>
    <row r="1087" spans="1:24" ht="48" x14ac:dyDescent="0.2">
      <c r="A1087" s="20" t="s">
        <v>1288</v>
      </c>
      <c r="B1087" s="20" t="str">
        <f>VLOOKUP(A1087, [1]!Table9[#All], 2, FALSE)</f>
        <v>Lilaeopsis masonii</v>
      </c>
      <c r="C1087" s="18" t="str">
        <f>VLOOKUP(A1087, [1]!Table9[#All], 13, FALSE)</f>
        <v>marshes, streambanks intertidal marshes</v>
      </c>
      <c r="D1087" s="17" t="str">
        <f>IF(ISNUMBER(SEARCH("1",VLOOKUP(A1087, [1]!Table9[#All], 4, FALSE))), "Yes", "No")</f>
        <v>No</v>
      </c>
      <c r="E1087" s="16" t="str">
        <f>VLOOKUP(A1087, [1]!Table9[#All], 3, FALSE)</f>
        <v>Plant</v>
      </c>
      <c r="F1087" s="15" t="str">
        <f>VLOOKUP(A1087, [1]!Table9[#All], 26, FALSE)</f>
        <v>Formula</v>
      </c>
      <c r="G1087" s="15" t="str">
        <f>IF(D1087="No", "--",VLOOKUP(A1087, [1]!Table9[#All], 25, FALSE))</f>
        <v>--</v>
      </c>
      <c r="H1087" s="14" t="str">
        <f>IF(D1087="No", "Not discussed on USFS. ", VLOOKUP(A1087, [1]!Table9[#All], 24, FALSE))</f>
        <v xml:space="preserve">Not discussed on USFS. </v>
      </c>
      <c r="I1087" s="14" t="str">
        <f>IF(NOT(ISBLANK(#REF!)),  "Pre-activity Survey Required", "")</f>
        <v>Pre-activity Survey Required</v>
      </c>
      <c r="J1087" s="13" t="str">
        <f>IF(D1087="No", "Not discussed on USFS. ", _xlfn.CONCAT(A1087, " (", VLOOKUP(A1087, [1]!Table9[#All], 11, FALSE), "; Habitat description: ", C1087, ") - Within 1-mi of a CNDDB/SCE/USFS occurrence record (", VLOOKUP(A1087, [1]!Table9[#All], 34, FALSE), "). " ))</f>
        <v xml:space="preserve">Not discussed on USFS. </v>
      </c>
      <c r="K1087" s="10" t="str">
        <f>IF(D1087="No", "-- ", VLOOKUP(A1087, [1]!Table9[#All], 35, FALSE))</f>
        <v xml:space="preserve">-- </v>
      </c>
      <c r="L1087" s="12" t="str">
        <f>IF(D1087="No", "--", VLOOKUP(A1087, [1]!Table9[#All], 28, FALSE))</f>
        <v>--</v>
      </c>
      <c r="M1087" s="11" t="str">
        <f>IF(D1087="No", "Not discussed on USFS. ", _xlfn.CONCAT(A1087, " (", VLOOKUP(A1087, [1]!Table9[#All], 11, FALSE), "; Habitat description: ", C1087, ") - Within 1-mi of a CNDDB/SCE/USFS occurrence record (", VLOOKUP(A1087, [1]!Table9[#All], 27, FALSE), "). " ))</f>
        <v xml:space="preserve">Not discussed on USFS. </v>
      </c>
      <c r="N1087" s="10" t="str">
        <f>IF(D1087="No", "-- ", VLOOKUP(A1087, [1]!Table9[#All], 29, FALSE))</f>
        <v xml:space="preserve">-- </v>
      </c>
      <c r="O1087" s="10" t="str">
        <f>IF(D1087="No", "--", VLOOKUP(A1087, [1]!Table9[#All], 30, FALSE))</f>
        <v>--</v>
      </c>
      <c r="P1087" s="7" t="str">
        <f>IF(D1087="No", "Not discussed on USFS. ", IF(VLOOKUP(A1087, [1]!Table9[#All], 31, FALSE)="--", "--",  _xlfn.CONCAT(A1087, " (", VLOOKUP(A1087, [1]!Table9[#All], 11, FALSE), "; Habitat description: ", C1087, ") - Within 1-mi of a CNDDB/SCE/USFS occurrence record (", VLOOKUP(A1087, [1]!Table9[#All], 31, FALSE), "). " )))</f>
        <v xml:space="preserve">Not discussed on USFS. </v>
      </c>
      <c r="Q1087" s="6" t="str">
        <f>IF(D1087="No", "Not discussed on USFS. ", IF(VLOOKUP(A1087, [1]!Table9[#All], 31, FALSE)="--", "--",  VLOOKUP(A1087, [1]!Table9[#All], 32, FALSE)))</f>
        <v xml:space="preserve">Not discussed on USFS. </v>
      </c>
      <c r="R1087" s="6" t="str">
        <f>IF(D1087="No", "Not discussed on USFS. ", IF(VLOOKUP(A1087, [1]!Table9[#All], 31, FALSE)="--", "--", VLOOKUP(A1087, [1]!Table9[#All], 33, FALSE)))</f>
        <v xml:space="preserve">Not discussed on USFS. </v>
      </c>
      <c r="S1087" s="9" t="s">
        <v>2</v>
      </c>
      <c r="T1087" s="8" t="s">
        <v>2</v>
      </c>
      <c r="U1087" s="8" t="s">
        <v>2</v>
      </c>
      <c r="V1087" s="7" t="s">
        <v>2</v>
      </c>
      <c r="W1087" s="6" t="s">
        <v>2</v>
      </c>
      <c r="X1087" s="6" t="s">
        <v>2</v>
      </c>
    </row>
    <row r="1088" spans="1:24" ht="156" x14ac:dyDescent="0.2">
      <c r="A1088" s="20" t="s">
        <v>1287</v>
      </c>
      <c r="B1088" s="20" t="str">
        <f>VLOOKUP(A1088, [1]!Table9[#All], 2, FALSE)</f>
        <v>Stylocline masonii</v>
      </c>
      <c r="C1088" s="18" t="str">
        <f>VLOOKUP(A1088, [1]!Table9[#All], 13, FALSE)</f>
        <v>washes and flats open and loose sand in washes and flats</v>
      </c>
      <c r="D1088" s="17" t="str">
        <f>IF(ISNUMBER(SEARCH("1",VLOOKUP(A1088, [1]!Table9[#All], 4, FALSE))), "Yes", "No")</f>
        <v>Yes</v>
      </c>
      <c r="E1088" s="16" t="str">
        <f>VLOOKUP(A1088, [1]!Table9[#All], 3, FALSE)</f>
        <v>Plant</v>
      </c>
      <c r="F1088" s="15" t="str">
        <f>VLOOKUP(A1088, [1]!Table9[#All], 26, FALSE)</f>
        <v>Formula</v>
      </c>
      <c r="G1088" s="15" t="str">
        <f>IF(D1088="No", "--",VLOOKUP(A1088, [1]!Table9[#All], 25, FALSE))</f>
        <v>Work area</v>
      </c>
      <c r="H1088" s="14" t="str">
        <f>IF(D1088="No", "Not discussed on USFS. ", VLOOKUP(A1088, [1]!Table9[#All], 24, FALSE))</f>
        <v>--</v>
      </c>
      <c r="I1088" s="14" t="str">
        <f>IF(NOT(ISBLANK(#REF!)),  "Pre-activity Survey Required", "")</f>
        <v>Pre-activity Survey Required</v>
      </c>
      <c r="J1088" s="13" t="str">
        <f>IF(D1088="No", "Not discussed on USFS. ", _xlfn.CONCAT(A1088, " (", VLOOKUP(A1088, [1]!Table9[#All], 11, FALSE), "; Habitat description: ", C1088, ") - Within 1-mi of a CNDDB/SCE/USFS occurrence record (", VLOOKUP(A1088, [1]!Table9[#All], 34, FALSE), "). " ))</f>
        <v xml:space="preserve">Mason's neststraw (FSS; CRPR 1B.1, Blooming Period: Mar - Jun; Habitat description: washes and flats open and loose sand in washes and flats) - Within 1-mi of a CNDDB/SCE/USFS occurrence record (unsuitable habitat). </v>
      </c>
      <c r="K1088" s="10" t="str">
        <f>IF(D1088="No", "-- ", VLOOKUP(A1088, [1]!Table9[#All], 35, FALSE))</f>
        <v>Standard OMP BMPs.</v>
      </c>
      <c r="L1088" s="12" t="str">
        <f>IF(D1088="No", "--", VLOOKUP(A1088, [1]!Table9[#All], 28, FALSE))</f>
        <v>IIB</v>
      </c>
      <c r="M1088" s="11" t="str">
        <f>IF(D1088="No", "Not discussed on USFS. ", _xlfn.CONCAT(A1088, " (", VLOOKUP(A1088, [1]!Table9[#All], 11, FALSE), "; Habitat description: ", C1088, ") - Within 1-mi of a CNDDB/SCE/USFS occurrence record (", VLOOKUP(A1088, [1]!Table9[#All], 27, FALSE), "). " ))</f>
        <v xml:space="preserve">Mason's neststraw (FSS; CRPR 1B.1, Blooming Period: Mar - Jun; Habitat description: washes and flats open and loose sand in washes and flats) - Within 1-mi of a CNDDB/SCE/USFS occurrence record (habitat present). </v>
      </c>
      <c r="N1088" s="10" t="str">
        <f>IF(D1088="No", "-- ", VLOOKUP(A1088, [1]!Table9[#All], 29, FALSE))</f>
        <v xml:space="preserve">BE BMP Plant-1(a)(c-d); 
General Measures and Standard OMP BMPs. </v>
      </c>
      <c r="O1088" s="10" t="str">
        <f>IF(D1088="No", "--", VLOOKUP(A1088, [1]!Table9[#All], 30, FALSE))</f>
        <v xml:space="preserve">Pre-Activity Survey (Mason's neststraw): A biological survey is required. 
FSS Plant Avoidance (Mason's neststraw): If Mason's neststraw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88" s="7" t="str">
        <f>IF(D1088="No", "Not discussed on USFS. ", IF(VLOOKUP(A1088, [1]!Table9[#All], 31, FALSE)="--", "--",  _xlfn.CONCAT(A1088, " (", VLOOKUP(A1088, [1]!Table9[#All], 11, FALSE), "; Habitat description: ", C1088, ") - Within 1-mi of a CNDDB/SCE/USFS occurrence record (", VLOOKUP(A1088, [1]!Table9[#All], 31, FALSE), "). " )))</f>
        <v>--</v>
      </c>
      <c r="Q1088" s="6" t="str">
        <f>IF(D1088="No", "Not discussed on USFS. ", IF(VLOOKUP(A1088, [1]!Table9[#All], 31, FALSE)="--", "--",  VLOOKUP(A1088, [1]!Table9[#All], 32, FALSE)))</f>
        <v>--</v>
      </c>
      <c r="R1088" s="6" t="str">
        <f>IF(D1088="No", "Not discussed on USFS. ", IF(VLOOKUP(A1088, [1]!Table9[#All], 31, FALSE)="--", "--", VLOOKUP(A1088, [1]!Table9[#All], 33, FALSE)))</f>
        <v>--</v>
      </c>
      <c r="S1088" s="9" t="s">
        <v>2</v>
      </c>
      <c r="T1088" s="8" t="s">
        <v>2</v>
      </c>
      <c r="U1088" s="8" t="s">
        <v>2</v>
      </c>
      <c r="V1088" s="7" t="s">
        <v>2</v>
      </c>
      <c r="W1088" s="6" t="s">
        <v>2</v>
      </c>
      <c r="X1088" s="6" t="s">
        <v>2</v>
      </c>
    </row>
    <row r="1089" spans="1:24" ht="156" x14ac:dyDescent="0.2">
      <c r="A1089" s="20" t="s">
        <v>1286</v>
      </c>
      <c r="B1089" s="20" t="str">
        <f>VLOOKUP(A1089, [1]!Table9[#All], 2, FALSE)</f>
        <v>Polemonium chartaceum</v>
      </c>
      <c r="C1089" s="18" t="str">
        <f>VLOOKUP(A1089, [1]!Table9[#All], 13, FALSE)</f>
        <v>rocky slopes, talus</v>
      </c>
      <c r="D1089" s="17" t="str">
        <f>IF(ISNUMBER(SEARCH("1",VLOOKUP(A1089, [1]!Table9[#All], 4, FALSE))), "Yes", "No")</f>
        <v>Yes</v>
      </c>
      <c r="E1089" s="16" t="str">
        <f>VLOOKUP(A1089, [1]!Table9[#All], 3, FALSE)</f>
        <v>Plant</v>
      </c>
      <c r="F1089" s="15" t="str">
        <f>VLOOKUP(A1089, [1]!Table9[#All], 26, FALSE)</f>
        <v>Formula</v>
      </c>
      <c r="G1089" s="15" t="str">
        <f>IF(D1089="No", "--",VLOOKUP(A1089, [1]!Table9[#All], 25, FALSE))</f>
        <v>Work area</v>
      </c>
      <c r="H1089" s="14" t="str">
        <f>IF(D1089="No", "Not discussed on USFS. ", VLOOKUP(A1089, [1]!Table9[#All], 24, FALSE))</f>
        <v>--</v>
      </c>
      <c r="I1089" s="14" t="str">
        <f>IF(NOT(ISBLANK(#REF!)),  "Pre-activity Survey Required", "")</f>
        <v>Pre-activity Survey Required</v>
      </c>
      <c r="J1089" s="13" t="str">
        <f>IF(D1089="No", "Not discussed on USFS. ", _xlfn.CONCAT(A1089, " (", VLOOKUP(A1089, [1]!Table9[#All], 11, FALSE), "; Habitat description: ", C1089, ") - Within 1-mi of a CNDDB/SCE/USFS occurrence record (", VLOOKUP(A1089, [1]!Table9[#All], 34, FALSE), "). " ))</f>
        <v xml:space="preserve">Mason's sky pilot (FSS; CRPR 1B.3, Blooming Period: Jun - Aug; Habitat description: rocky slopes, talus) - Within 1-mi of a CNDDB/SCE/USFS occurrence record (unsuitable habitat). </v>
      </c>
      <c r="K1089" s="10" t="str">
        <f>IF(D1089="No", "-- ", VLOOKUP(A1089, [1]!Table9[#All], 35, FALSE))</f>
        <v>Standard OMP BMPs.</v>
      </c>
      <c r="L1089" s="12" t="str">
        <f>IF(D1089="No", "--", VLOOKUP(A1089, [1]!Table9[#All], 28, FALSE))</f>
        <v>IIB</v>
      </c>
      <c r="M1089" s="11" t="str">
        <f>IF(D1089="No", "Not discussed on USFS. ", _xlfn.CONCAT(A1089, " (", VLOOKUP(A1089, [1]!Table9[#All], 11, FALSE), "; Habitat description: ", C1089, ") - Within 1-mi of a CNDDB/SCE/USFS occurrence record (", VLOOKUP(A1089, [1]!Table9[#All], 27, FALSE), "). " ))</f>
        <v xml:space="preserve">Mason's sky pilot (FSS; CRPR 1B.3, Blooming Period: Jun - Aug; Habitat description: rocky slopes, talus) - Within 1-mi of a CNDDB/SCE/USFS occurrence record (habitat present). </v>
      </c>
      <c r="N1089" s="10" t="str">
        <f>IF(D1089="No", "-- ", VLOOKUP(A1089, [1]!Table9[#All], 29, FALSE))</f>
        <v xml:space="preserve">BE BMP Plant-1(a)(c-d); 
General Measures and Standard OMP BMPs. </v>
      </c>
      <c r="O1089" s="10" t="str">
        <f>IF(D1089="No", "--", VLOOKUP(A1089, [1]!Table9[#All], 30, FALSE))</f>
        <v xml:space="preserve">Pre-Activity Survey (Mason's sky pilot): A biological survey is required. 
FSS Plant Avoidance (Mason's sky pilot): If Mason's sky pilot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089" s="7" t="str">
        <f>IF(D1089="No", "Not discussed on USFS. ", IF(VLOOKUP(A1089, [1]!Table9[#All], 31, FALSE)="--", "--",  _xlfn.CONCAT(A1089, " (", VLOOKUP(A1089, [1]!Table9[#All], 11, FALSE), "; Habitat description: ", C1089, ") - Within 1-mi of a CNDDB/SCE/USFS occurrence record (", VLOOKUP(A1089, [1]!Table9[#All], 31, FALSE), "). " )))</f>
        <v>--</v>
      </c>
      <c r="Q1089" s="6" t="str">
        <f>IF(D1089="No", "Not discussed on USFS. ", IF(VLOOKUP(A1089, [1]!Table9[#All], 31, FALSE)="--", "--",  VLOOKUP(A1089, [1]!Table9[#All], 32, FALSE)))</f>
        <v>--</v>
      </c>
      <c r="R1089" s="6" t="str">
        <f>IF(D1089="No", "Not discussed on USFS. ", IF(VLOOKUP(A1089, [1]!Table9[#All], 31, FALSE)="--", "--", VLOOKUP(A1089, [1]!Table9[#All], 33, FALSE)))</f>
        <v>--</v>
      </c>
      <c r="S1089" s="9" t="s">
        <v>2</v>
      </c>
      <c r="T1089" s="8" t="s">
        <v>2</v>
      </c>
      <c r="U1089" s="8" t="s">
        <v>2</v>
      </c>
      <c r="V1089" s="7" t="s">
        <v>2</v>
      </c>
      <c r="W1089" s="6" t="s">
        <v>2</v>
      </c>
      <c r="X1089" s="6" t="s">
        <v>2</v>
      </c>
    </row>
    <row r="1090" spans="1:24" ht="48" x14ac:dyDescent="0.2">
      <c r="A1090" s="20" t="s">
        <v>1285</v>
      </c>
      <c r="B1090" s="20" t="str">
        <f>VLOOKUP(A1090, [1]!Table9[#All], 2, FALSE)</f>
        <v>Trifolium piorkowskii</v>
      </c>
      <c r="C1090" s="18" t="str">
        <f>VLOOKUP(A1090, [1]!Table9[#All], 13, FALSE)</f>
        <v>coniferous forest, chaparral, grassland</v>
      </c>
      <c r="D1090" s="17" t="str">
        <f>IF(ISNUMBER(SEARCH("1",VLOOKUP(A1090, [1]!Table9[#All], 4, FALSE))), "Yes", "No")</f>
        <v>No</v>
      </c>
      <c r="E1090" s="16" t="str">
        <f>VLOOKUP(A1090, [1]!Table9[#All], 3, FALSE)</f>
        <v>Plant</v>
      </c>
      <c r="F1090" s="15" t="str">
        <f>VLOOKUP(A1090, [1]!Table9[#All], 26, FALSE)</f>
        <v>Formula</v>
      </c>
      <c r="G1090" s="15" t="str">
        <f>IF(D1090="No", "--",VLOOKUP(A1090, [1]!Table9[#All], 25, FALSE))</f>
        <v>--</v>
      </c>
      <c r="H1090" s="14" t="str">
        <f>IF(D1090="No", "Not discussed on USFS. ", VLOOKUP(A1090, [1]!Table9[#All], 24, FALSE))</f>
        <v xml:space="preserve">Not discussed on USFS. </v>
      </c>
      <c r="I1090" s="14" t="str">
        <f>IF(NOT(ISBLANK(#REF!)),  "Pre-activity Survey Required", "")</f>
        <v>Pre-activity Survey Required</v>
      </c>
      <c r="J1090" s="13" t="str">
        <f>IF(D1090="No", "Not discussed on USFS. ", _xlfn.CONCAT(A1090, " (", VLOOKUP(A1090, [1]!Table9[#All], 11, FALSE), "; Habitat description: ", C1090, ") - Within 1-mi of a CNDDB/SCE/USFS occurrence record (", VLOOKUP(A1090, [1]!Table9[#All], 34, FALSE), "). " ))</f>
        <v xml:space="preserve">Not discussed on USFS. </v>
      </c>
      <c r="K1090" s="10" t="str">
        <f>IF(D1090="No", "-- ", VLOOKUP(A1090, [1]!Table9[#All], 35, FALSE))</f>
        <v xml:space="preserve">-- </v>
      </c>
      <c r="L1090" s="12" t="str">
        <f>IF(D1090="No", "--", VLOOKUP(A1090, [1]!Table9[#All], 28, FALSE))</f>
        <v>--</v>
      </c>
      <c r="M1090" s="11" t="str">
        <f>IF(D1090="No", "Not discussed on USFS. ", _xlfn.CONCAT(A1090, " (", VLOOKUP(A1090, [1]!Table9[#All], 11, FALSE), "; Habitat description: ", C1090, ") - Within 1-mi of a CNDDB/SCE/USFS occurrence record (", VLOOKUP(A1090, [1]!Table9[#All], 27, FALSE), "). " ))</f>
        <v xml:space="preserve">Not discussed on USFS. </v>
      </c>
      <c r="N1090" s="10" t="str">
        <f>IF(D1090="No", "-- ", VLOOKUP(A1090, [1]!Table9[#All], 29, FALSE))</f>
        <v xml:space="preserve">-- </v>
      </c>
      <c r="O1090" s="10" t="str">
        <f>IF(D1090="No", "--", VLOOKUP(A1090, [1]!Table9[#All], 30, FALSE))</f>
        <v>--</v>
      </c>
      <c r="P1090" s="7" t="str">
        <f>IF(D1090="No", "Not discussed on USFS. ", IF(VLOOKUP(A1090, [1]!Table9[#All], 31, FALSE)="--", "--",  _xlfn.CONCAT(A1090, " (", VLOOKUP(A1090, [1]!Table9[#All], 11, FALSE), "; Habitat description: ", C1090, ") - Within 1-mi of a CNDDB/SCE/USFS occurrence record (", VLOOKUP(A1090, [1]!Table9[#All], 31, FALSE), "). " )))</f>
        <v xml:space="preserve">Not discussed on USFS. </v>
      </c>
      <c r="Q1090" s="6" t="str">
        <f>IF(D1090="No", "Not discussed on USFS. ", IF(VLOOKUP(A1090, [1]!Table9[#All], 31, FALSE)="--", "--",  VLOOKUP(A1090, [1]!Table9[#All], 32, FALSE)))</f>
        <v xml:space="preserve">Not discussed on USFS. </v>
      </c>
      <c r="R1090" s="6" t="str">
        <f>IF(D1090="No", "Not discussed on USFS. ", IF(VLOOKUP(A1090, [1]!Table9[#All], 31, FALSE)="--", "--", VLOOKUP(A1090, [1]!Table9[#All], 33, FALSE)))</f>
        <v xml:space="preserve">Not discussed on USFS. </v>
      </c>
      <c r="S1090" s="9" t="s">
        <v>2</v>
      </c>
      <c r="T1090" s="8" t="s">
        <v>2</v>
      </c>
      <c r="U1090" s="8" t="s">
        <v>2</v>
      </c>
      <c r="V1090" s="7" t="s">
        <v>2</v>
      </c>
      <c r="W1090" s="6" t="s">
        <v>2</v>
      </c>
      <c r="X1090" s="6" t="s">
        <v>2</v>
      </c>
    </row>
    <row r="1091" spans="1:24" ht="48" x14ac:dyDescent="0.2">
      <c r="A1091" s="20" t="s">
        <v>1284</v>
      </c>
      <c r="B1091" s="20" t="str">
        <f>VLOOKUP(A1091, [1]!Table9[#All], 2, FALSE)</f>
        <v>Plagiobothrys lithocaryus</v>
      </c>
      <c r="C1091" s="18" t="str">
        <f>VLOOKUP(A1091, [1]!Table9[#All], 13, FALSE)</f>
        <v>presumed extinct</v>
      </c>
      <c r="D1091" s="17" t="str">
        <f>IF(ISNUMBER(SEARCH("1",VLOOKUP(A1091, [1]!Table9[#All], 4, FALSE))), "Yes", "No")</f>
        <v>No</v>
      </c>
      <c r="E1091" s="16" t="str">
        <f>VLOOKUP(A1091, [1]!Table9[#All], 3, FALSE)</f>
        <v>Plant</v>
      </c>
      <c r="F1091" s="15" t="str">
        <f>VLOOKUP(A1091, [1]!Table9[#All], 26, FALSE)</f>
        <v>Formula</v>
      </c>
      <c r="G1091" s="15" t="str">
        <f>IF(D1091="No", "--",VLOOKUP(A1091, [1]!Table9[#All], 25, FALSE))</f>
        <v>--</v>
      </c>
      <c r="H1091" s="14" t="str">
        <f>IF(D1091="No", "Not discussed on USFS. ", VLOOKUP(A1091, [1]!Table9[#All], 24, FALSE))</f>
        <v xml:space="preserve">Not discussed on USFS. </v>
      </c>
      <c r="I1091" s="14" t="str">
        <f>IF(NOT(ISBLANK(#REF!)),  "Pre-activity Survey Required", "")</f>
        <v>Pre-activity Survey Required</v>
      </c>
      <c r="J1091" s="13" t="str">
        <f>IF(D1091="No", "Not discussed on USFS. ", _xlfn.CONCAT(A1091, " (", VLOOKUP(A1091, [1]!Table9[#All], 11, FALSE), "; Habitat description: ", C1091, ") - Within 1-mi of a CNDDB/SCE/USFS occurrence record (", VLOOKUP(A1091, [1]!Table9[#All], 34, FALSE), "). " ))</f>
        <v xml:space="preserve">Not discussed on USFS. </v>
      </c>
      <c r="K1091" s="10" t="str">
        <f>IF(D1091="No", "-- ", VLOOKUP(A1091, [1]!Table9[#All], 35, FALSE))</f>
        <v xml:space="preserve">-- </v>
      </c>
      <c r="L1091" s="12" t="str">
        <f>IF(D1091="No", "--", VLOOKUP(A1091, [1]!Table9[#All], 28, FALSE))</f>
        <v>--</v>
      </c>
      <c r="M1091" s="11" t="str">
        <f>IF(D1091="No", "Not discussed on USFS. ", _xlfn.CONCAT(A1091, " (", VLOOKUP(A1091, [1]!Table9[#All], 11, FALSE), "; Habitat description: ", C1091, ") - Within 1-mi of a CNDDB/SCE/USFS occurrence record (", VLOOKUP(A1091, [1]!Table9[#All], 27, FALSE), "). " ))</f>
        <v xml:space="preserve">Not discussed on USFS. </v>
      </c>
      <c r="N1091" s="10" t="str">
        <f>IF(D1091="No", "-- ", VLOOKUP(A1091, [1]!Table9[#All], 29, FALSE))</f>
        <v xml:space="preserve">-- </v>
      </c>
      <c r="O1091" s="10" t="str">
        <f>IF(D1091="No", "--", VLOOKUP(A1091, [1]!Table9[#All], 30, FALSE))</f>
        <v>--</v>
      </c>
      <c r="P1091" s="7" t="str">
        <f>IF(D1091="No", "Not discussed on USFS. ", IF(VLOOKUP(A1091, [1]!Table9[#All], 31, FALSE)="--", "--",  _xlfn.CONCAT(A1091, " (", VLOOKUP(A1091, [1]!Table9[#All], 11, FALSE), "; Habitat description: ", C1091, ") - Within 1-mi of a CNDDB/SCE/USFS occurrence record (", VLOOKUP(A1091, [1]!Table9[#All], 31, FALSE), "). " )))</f>
        <v xml:space="preserve">Not discussed on USFS. </v>
      </c>
      <c r="Q1091" s="6" t="str">
        <f>IF(D1091="No", "Not discussed on USFS. ", IF(VLOOKUP(A1091, [1]!Table9[#All], 31, FALSE)="--", "--",  VLOOKUP(A1091, [1]!Table9[#All], 32, FALSE)))</f>
        <v xml:space="preserve">Not discussed on USFS. </v>
      </c>
      <c r="R1091" s="6" t="str">
        <f>IF(D1091="No", "Not discussed on USFS. ", IF(VLOOKUP(A1091, [1]!Table9[#All], 31, FALSE)="--", "--", VLOOKUP(A1091, [1]!Table9[#All], 33, FALSE)))</f>
        <v xml:space="preserve">Not discussed on USFS. </v>
      </c>
      <c r="S1091" s="9" t="s">
        <v>2</v>
      </c>
      <c r="T1091" s="8" t="s">
        <v>2</v>
      </c>
      <c r="U1091" s="8" t="s">
        <v>2</v>
      </c>
      <c r="V1091" s="7" t="s">
        <v>2</v>
      </c>
      <c r="W1091" s="6" t="s">
        <v>2</v>
      </c>
      <c r="X1091" s="6" t="s">
        <v>2</v>
      </c>
    </row>
    <row r="1092" spans="1:24" ht="90" x14ac:dyDescent="0.2">
      <c r="A1092" s="20" t="s">
        <v>1283</v>
      </c>
      <c r="B1092" s="20" t="str">
        <f>VLOOKUP(A1092, [1]!Table9[#All], 2, FALSE)</f>
        <v>Oncorhynchus mykiss ssp. 2</v>
      </c>
      <c r="C1092" s="18" t="str">
        <f>VLOOKUP(A1092, [1]!Table9[#All], 13, FALSE)</f>
        <v>intermittent or perennial stream, pond, lake or jurisdictional waters feature</v>
      </c>
      <c r="D1092" s="17" t="str">
        <f>IF(ISNUMBER(SEARCH("1",VLOOKUP(A1092, [1]!Table9[#All], 4, FALSE))), "Yes", "No")</f>
        <v>Yes</v>
      </c>
      <c r="E1092" s="16" t="str">
        <f>VLOOKUP(A1092, [1]!Table9[#All], 3, FALSE)</f>
        <v>Fish</v>
      </c>
      <c r="F1092" s="15" t="str">
        <f>VLOOKUP(A1092, [1]!Table9[#All], 26, FALSE)</f>
        <v>Formula</v>
      </c>
      <c r="G1092" s="15" t="str">
        <f>IF(D1092="No", "--",VLOOKUP(A1092, [1]!Table9[#All], 25, FALSE))</f>
        <v>25-ft</v>
      </c>
      <c r="H1092" s="14" t="str">
        <f>IF(D1092="No", "Not discussed on USFS. ", VLOOKUP(A1092, [1]!Table9[#All], 24, FALSE))</f>
        <v>Only apply RPMs for the past 30 years (except SBNF), site age of record is older with suitable habitat within 25-ft. </v>
      </c>
      <c r="I1092" s="14" t="str">
        <f>IF(NOT(ISBLANK(#REF!)),  "Pre-activity Survey Required", "")</f>
        <v>Pre-activity Survey Required</v>
      </c>
      <c r="J1092" s="13" t="str">
        <f>IF(D1092="No", "Not discussed on USFS. ", _xlfn.CONCAT(A1092, " (", VLOOKUP(A1092, [1]!Table9[#All], 11, FALSE), "; Habitat description: ", C1092, ") - Within 1-mi of a CNDDB/SCE/USFS occurrence record (", VLOOKUP(A1092, [1]!Table9[#All], 34, FALSE), "). " ))</f>
        <v xml:space="preserve">McCloud River redband trout (CDFW SSC; FSS; Habitat description: intermittent or perennial stream, pond, lake or jurisdictional waters feature) - Within 1-mi of a CNDDB/SCE/USFS occurrence record (unsuitable habitat). </v>
      </c>
      <c r="K1092" s="10" t="str">
        <f>IF(D1092="No", "-- ", VLOOKUP(A1092, [1]!Table9[#All], 35, FALSE))</f>
        <v>Standard OMP BMPs.</v>
      </c>
      <c r="L1092" s="12" t="str">
        <f>IF(D1092="No", "--", VLOOKUP(A1092, [1]!Table9[#All], 28, FALSE))</f>
        <v>IIB</v>
      </c>
      <c r="M1092" s="11" t="str">
        <f>IF(D1092="No", "Not discussed on USFS. ", _xlfn.CONCAT(A1092, " (", VLOOKUP(A1092, [1]!Table9[#All], 11, FALSE), "; Habitat description: ", C1092, ") - Within 1-mi of a CNDDB/SCE/USFS occurrence record (", VLOOKUP(A1092, [1]!Table9[#All], 27, FALSE), "). " ))</f>
        <v xml:space="preserve">McCloud River redband trout (CDFW SSC; FSS; Habitat description: intermittent or perennial stream, pond, lake or jurisdictional waters feature) - Within 1-mi of a CNDDB/SCE/USFS occurrence record (within 25 feet of aquatic habitat). </v>
      </c>
      <c r="N1092" s="10" t="str">
        <f>IF(D1092="No", "-- ", VLOOKUP(A1092, [1]!Table9[#All], 29, FALSE))</f>
        <v xml:space="preserve">General Measures and Standard OMP BMPs. </v>
      </c>
      <c r="O1092" s="10" t="str">
        <f>IF(D1092="No", "--", VLOOKUP(A1092, [1]!Table9[#All], 30, FALSE))</f>
        <v xml:space="preserve">General Measures and Standard OMP BMPs. </v>
      </c>
      <c r="P1092" s="7" t="str">
        <f>IF(D1092="No", "Not discussed on USFS. ", IF(VLOOKUP(A1092, [1]!Table9[#All], 31, FALSE)="--", "--",  _xlfn.CONCAT(A1092, " (", VLOOKUP(A1092, [1]!Table9[#All], 11, FALSE), "; Habitat description: ", C1092, ") - Within 1-mi of a CNDDB/SCE/USFS occurrence record (", VLOOKUP(A1092, [1]!Table9[#All], 31, FALSE), "). " )))</f>
        <v xml:space="preserve">McCloud River redband trout (CDFW SSC; FSS; Habitat description: intermittent or perennial stream, pond, lake or jurisdictional waters feature) - Within 1-mi of a CNDDB/SCE/USFS occurrence record (not within 25 feet of aquatic habitat). </v>
      </c>
      <c r="Q1092" s="6" t="str">
        <f>IF(D1092="No", "Not discussed on USFS. ", IF(VLOOKUP(A1092, [1]!Table9[#All], 31, FALSE)="--", "--",  VLOOKUP(A1092, [1]!Table9[#All], 32, FALSE)))</f>
        <v xml:space="preserve">Standard OMP BMPs. </v>
      </c>
      <c r="R1092" s="6" t="str">
        <f>IF(D1092="No", "Not discussed on USFS. ", IF(VLOOKUP(A1092, [1]!Table9[#All], 31, FALSE)="--", "--", VLOOKUP(A1092, [1]!Table9[#All], 33, FALSE)))</f>
        <v xml:space="preserve">Implement Standard Environmental Requirements. </v>
      </c>
      <c r="S1092" s="9" t="s">
        <v>2</v>
      </c>
      <c r="T1092" s="8" t="s">
        <v>2</v>
      </c>
      <c r="U1092" s="8" t="s">
        <v>2</v>
      </c>
      <c r="V1092" s="7" t="s">
        <v>2</v>
      </c>
      <c r="W1092" s="6" t="s">
        <v>2</v>
      </c>
      <c r="X1092" s="6" t="s">
        <v>2</v>
      </c>
    </row>
    <row r="1093" spans="1:24" ht="168" x14ac:dyDescent="0.2">
      <c r="A1093" s="20" t="s">
        <v>1282</v>
      </c>
      <c r="B1093" s="20" t="str">
        <f>VLOOKUP(A1093, [1]!Table9[#All], 2, FALSE)</f>
        <v>Arabis mcdonaldiana</v>
      </c>
      <c r="C1093" s="18" t="str">
        <f>VLOOKUP(A1093, [1]!Table9[#All], 13, FALSE)</f>
        <v>steep slopes, dry ridges, serpentine areas deep +- red soils</v>
      </c>
      <c r="D1093" s="17" t="str">
        <f>IF(ISNUMBER(SEARCH("1",VLOOKUP(A1093, [1]!Table9[#All], 4, FALSE))), "Yes", "No")</f>
        <v>Yes</v>
      </c>
      <c r="E1093" s="16" t="str">
        <f>VLOOKUP(A1093, [1]!Table9[#All], 3, FALSE)</f>
        <v>Plant</v>
      </c>
      <c r="F1093" s="15" t="str">
        <f>VLOOKUP(A1093, [1]!Table9[#All], 26, FALSE)</f>
        <v>Formula</v>
      </c>
      <c r="G1093" s="15" t="str">
        <f>IF(D1093="No", "--",VLOOKUP(A1093, [1]!Table9[#All], 25, FALSE))</f>
        <v>Work area</v>
      </c>
      <c r="H1093" s="14" t="str">
        <f>IF(D1093="No", "Not discussed on USFS. ", VLOOKUP(A1093, [1]!Table9[#All], 24, FALSE))</f>
        <v>--</v>
      </c>
      <c r="I1093" s="14" t="str">
        <f>IF(NOT(ISBLANK(#REF!)),  "Pre-activity Survey Required", "")</f>
        <v>Pre-activity Survey Required</v>
      </c>
      <c r="J1093" s="13" t="str">
        <f>IF(D1093="No", "Not discussed on USFS. ", _xlfn.CONCAT(A1093, " (", VLOOKUP(A1093, [1]!Table9[#All], 11, FALSE), "; Habitat description: ", C1093, ") - Within 1-mi of a CNDDB/SCE/USFS occurrence record (", VLOOKUP(A1093, [1]!Table9[#All], 34, FALSE), "). " ))</f>
        <v xml:space="preserve">McDonald's rockcress (FE; SE; CRPR 1B.1, Blooming Period: May - Jul; Habitat description: steep slopes, dry ridges, serpentine areas deep +- red soils) - Within 1-mi of a CNDDB/SCE/USFS occurrence record (unsuitable habitat). </v>
      </c>
      <c r="K1093" s="10" t="str">
        <f>IF(D1093="No", "-- ", VLOOKUP(A1093, [1]!Table9[#All], 35, FALSE))</f>
        <v xml:space="preserve">RPM Plant 1; 
Standard OMP BMPs. </v>
      </c>
      <c r="L1093" s="12" t="str">
        <f>IF(D1093="No", "--", VLOOKUP(A1093, [1]!Table9[#All], 28, FALSE))</f>
        <v>IIB</v>
      </c>
      <c r="M1093" s="11" t="str">
        <f>IF(D1093="No", "Not discussed on USFS. ", _xlfn.CONCAT(A1093, " (", VLOOKUP(A1093, [1]!Table9[#All], 11, FALSE), "; Habitat description: ", C1093, ") - Within 1-mi of a CNDDB/SCE/USFS occurrence record (", VLOOKUP(A1093, [1]!Table9[#All], 27, FALSE), "). " ))</f>
        <v xml:space="preserve">McDonald's rockcress (FE; SE; CRPR 1B.1, Blooming Period: May - Jul; Habitat description: steep slopes, dry ridges, serpentine areas deep +- red soils) - Within 1-mi of a CNDDB/SCE/USFS occurrence record (habitat present). </v>
      </c>
      <c r="N1093" s="10" t="str">
        <f>IF(D1093="No", "-- ", VLOOKUP(A1093, [1]!Table9[#All], 29, FALSE))</f>
        <v xml:space="preserve">RPM Plant-1-4; 
General Measures and Standard OMP BMPs. </v>
      </c>
      <c r="O1093" s="10" t="str">
        <f>IF(D1093="No", "--", VLOOKUP(A1093, [1]!Table9[#All], 30, FALSE))</f>
        <v xml:space="preserve">Rare Plant Survey and Avoidance (McDonald's rockcress): A qualified botanist will conduct a rare plant survey for McDonald's rockcress within blooming season, verified by a reference population. All federally-listed plants within 100 feet of the work area will be flagged for avoidance. Coordination with Environmental Services Department will be required if full avoidance cannot be achieved. 
Schedule Limitation (McDonald's rockcress): Schedule all work in the year rare plant surveys are conducted. Work can occur only after rare plant surveys occur. If work gets delayed for a subsequent year, contact Environmental Services Department. 
General Measures and Standard OMP BMPs. </v>
      </c>
      <c r="P1093" s="7" t="str">
        <f>IF(D1093="No", "Not discussed on USFS. ", IF(VLOOKUP(A1093, [1]!Table9[#All], 31, FALSE)="--", "--",  _xlfn.CONCAT(A1093, " (", VLOOKUP(A1093, [1]!Table9[#All], 11, FALSE), "; Habitat description: ", C1093, ") - Within 1-mi of a CNDDB/SCE/USFS occurrence record (", VLOOKUP(A1093, [1]!Table9[#All], 31, FALSE), "). " )))</f>
        <v>--</v>
      </c>
      <c r="Q1093" s="6" t="str">
        <f>IF(D1093="No", "Not discussed on USFS. ", IF(VLOOKUP(A1093, [1]!Table9[#All], 31, FALSE)="--", "--",  VLOOKUP(A1093, [1]!Table9[#All], 32, FALSE)))</f>
        <v>--</v>
      </c>
      <c r="R1093" s="6" t="str">
        <f>IF(D1093="No", "Not discussed on USFS. ", IF(VLOOKUP(A1093, [1]!Table9[#All], 31, FALSE)="--", "--", VLOOKUP(A1093, [1]!Table9[#All], 33, FALSE)))</f>
        <v>--</v>
      </c>
      <c r="S1093" s="9" t="s">
        <v>2</v>
      </c>
      <c r="T1093" s="8" t="s">
        <v>2</v>
      </c>
      <c r="U1093" s="8" t="s">
        <v>2</v>
      </c>
      <c r="V1093" s="7" t="s">
        <v>2</v>
      </c>
      <c r="W1093" s="6" t="s">
        <v>2</v>
      </c>
      <c r="X1093" s="6" t="s">
        <v>2</v>
      </c>
    </row>
    <row r="1094" spans="1:24" ht="64" x14ac:dyDescent="0.2">
      <c r="A1094" s="20" t="s">
        <v>1281</v>
      </c>
      <c r="B1094" s="20" t="str">
        <f>VLOOKUP(A1094, [1]!Table9[#All], 2, FALSE)</f>
        <v>Lupinus magnificus var hesperius</v>
      </c>
      <c r="C1094" s="18" t="str">
        <f>VLOOKUP(A1094, [1]!Table9[#All], 13, FALSE)</f>
        <v xml:space="preserve">desert scrub, conifer forest sandy soils, upper montane conifer forest </v>
      </c>
      <c r="D1094" s="17" t="str">
        <f>IF(ISNUMBER(SEARCH("1",VLOOKUP(A1094, [1]!Table9[#All], 4, FALSE))), "Yes", "No")</f>
        <v>No</v>
      </c>
      <c r="E1094" s="16" t="str">
        <f>VLOOKUP(A1094, [1]!Table9[#All], 3, FALSE)</f>
        <v>Plant</v>
      </c>
      <c r="F1094" s="15" t="str">
        <f>VLOOKUP(A1094, [1]!Table9[#All], 26, FALSE)</f>
        <v>Formula</v>
      </c>
      <c r="G1094" s="15" t="str">
        <f>IF(D1094="No", "--",VLOOKUP(A1094, [1]!Table9[#All], 25, FALSE))</f>
        <v>--</v>
      </c>
      <c r="H1094" s="14" t="str">
        <f>IF(D1094="No", "Not discussed on USFS. ", VLOOKUP(A1094, [1]!Table9[#All], 24, FALSE))</f>
        <v xml:space="preserve">Not discussed on USFS. </v>
      </c>
      <c r="I1094" s="14" t="str">
        <f>IF(NOT(ISBLANK(#REF!)),  "Pre-activity Survey Required", "")</f>
        <v>Pre-activity Survey Required</v>
      </c>
      <c r="J1094" s="13" t="str">
        <f>IF(D1094="No", "Not discussed on USFS. ", _xlfn.CONCAT(A1094, " (", VLOOKUP(A1094, [1]!Table9[#All], 11, FALSE), "; Habitat description: ", C1094, ") - Within 1-mi of a CNDDB/SCE/USFS occurrence record (", VLOOKUP(A1094, [1]!Table9[#All], 34, FALSE), "). " ))</f>
        <v xml:space="preserve">Not discussed on USFS. </v>
      </c>
      <c r="K1094" s="10" t="str">
        <f>IF(D1094="No", "-- ", VLOOKUP(A1094, [1]!Table9[#All], 35, FALSE))</f>
        <v xml:space="preserve">-- </v>
      </c>
      <c r="L1094" s="12" t="str">
        <f>IF(D1094="No", "--", VLOOKUP(A1094, [1]!Table9[#All], 28, FALSE))</f>
        <v>--</v>
      </c>
      <c r="M1094" s="11" t="str">
        <f>IF(D1094="No", "Not discussed on USFS. ", _xlfn.CONCAT(A1094, " (", VLOOKUP(A1094, [1]!Table9[#All], 11, FALSE), "; Habitat description: ", C1094, ") - Within 1-mi of a CNDDB/SCE/USFS occurrence record (", VLOOKUP(A1094, [1]!Table9[#All], 27, FALSE), "). " ))</f>
        <v xml:space="preserve">Not discussed on USFS. </v>
      </c>
      <c r="N1094" s="10" t="str">
        <f>IF(D1094="No", "-- ", VLOOKUP(A1094, [1]!Table9[#All], 29, FALSE))</f>
        <v xml:space="preserve">-- </v>
      </c>
      <c r="O1094" s="10" t="str">
        <f>IF(D1094="No", "--", VLOOKUP(A1094, [1]!Table9[#All], 30, FALSE))</f>
        <v>--</v>
      </c>
      <c r="P1094" s="7" t="str">
        <f>IF(D1094="No", "Not discussed on USFS. ", IF(VLOOKUP(A1094, [1]!Table9[#All], 31, FALSE)="--", "--",  _xlfn.CONCAT(A1094, " (", VLOOKUP(A1094, [1]!Table9[#All], 11, FALSE), "; Habitat description: ", C1094, ") - Within 1-mi of a CNDDB/SCE/USFS occurrence record (", VLOOKUP(A1094, [1]!Table9[#All], 31, FALSE), "). " )))</f>
        <v xml:space="preserve">Not discussed on USFS. </v>
      </c>
      <c r="Q1094" s="6" t="str">
        <f>IF(D1094="No", "Not discussed on USFS. ", IF(VLOOKUP(A1094, [1]!Table9[#All], 31, FALSE)="--", "--",  VLOOKUP(A1094, [1]!Table9[#All], 32, FALSE)))</f>
        <v xml:space="preserve">Not discussed on USFS. </v>
      </c>
      <c r="R1094" s="6" t="str">
        <f>IF(D1094="No", "Not discussed on USFS. ", IF(VLOOKUP(A1094, [1]!Table9[#All], 31, FALSE)="--", "--", VLOOKUP(A1094, [1]!Table9[#All], 33, FALSE)))</f>
        <v xml:space="preserve">Not discussed on USFS. </v>
      </c>
      <c r="S1094" s="9" t="s">
        <v>2</v>
      </c>
      <c r="T1094" s="8" t="s">
        <v>2</v>
      </c>
      <c r="U1094" s="8" t="s">
        <v>2</v>
      </c>
      <c r="V1094" s="7" t="s">
        <v>2</v>
      </c>
      <c r="W1094" s="6" t="s">
        <v>2</v>
      </c>
      <c r="X1094" s="6" t="s">
        <v>2</v>
      </c>
    </row>
    <row r="1095" spans="1:24" ht="48" x14ac:dyDescent="0.2">
      <c r="A1095" s="20" t="s">
        <v>1280</v>
      </c>
      <c r="B1095" s="20" t="str">
        <f>VLOOKUP(A1095, [1]!Table9[#All], 2, FALSE)</f>
        <v>Castilleja ambigua var. meadii</v>
      </c>
      <c r="C1095" s="18" t="str">
        <f>VLOOKUP(A1095, [1]!Table9[#All], 13, FALSE)</f>
        <v>meadows, seeps, vernal pools</v>
      </c>
      <c r="D1095" s="17" t="str">
        <f>IF(ISNUMBER(SEARCH("1",VLOOKUP(A1095, [1]!Table9[#All], 4, FALSE))), "Yes", "No")</f>
        <v>No</v>
      </c>
      <c r="E1095" s="16" t="str">
        <f>VLOOKUP(A1095, [1]!Table9[#All], 3, FALSE)</f>
        <v>Plant</v>
      </c>
      <c r="F1095" s="15" t="str">
        <f>VLOOKUP(A1095, [1]!Table9[#All], 26, FALSE)</f>
        <v>Formula</v>
      </c>
      <c r="G1095" s="15" t="str">
        <f>IF(D1095="No", "--",VLOOKUP(A1095, [1]!Table9[#All], 25, FALSE))</f>
        <v>--</v>
      </c>
      <c r="H1095" s="14" t="str">
        <f>IF(D1095="No", "Not discussed on USFS. ", VLOOKUP(A1095, [1]!Table9[#All], 24, FALSE))</f>
        <v xml:space="preserve">Not discussed on USFS. </v>
      </c>
      <c r="I1095" s="14" t="str">
        <f>IF(NOT(ISBLANK(#REF!)),  "Pre-activity Survey Required", "")</f>
        <v>Pre-activity Survey Required</v>
      </c>
      <c r="J1095" s="13" t="str">
        <f>IF(D1095="No", "Not discussed on USFS. ", _xlfn.CONCAT(A1095, " (", VLOOKUP(A1095, [1]!Table9[#All], 11, FALSE), "; Habitat description: ", C1095, ") - Within 1-mi of a CNDDB/SCE/USFS occurrence record (", VLOOKUP(A1095, [1]!Table9[#All], 34, FALSE), "). " ))</f>
        <v xml:space="preserve">Not discussed on USFS. </v>
      </c>
      <c r="K1095" s="10" t="str">
        <f>IF(D1095="No", "-- ", VLOOKUP(A1095, [1]!Table9[#All], 35, FALSE))</f>
        <v xml:space="preserve">-- </v>
      </c>
      <c r="L1095" s="12" t="str">
        <f>IF(D1095="No", "--", VLOOKUP(A1095, [1]!Table9[#All], 28, FALSE))</f>
        <v>--</v>
      </c>
      <c r="M1095" s="11" t="str">
        <f>IF(D1095="No", "Not discussed on USFS. ", _xlfn.CONCAT(A1095, " (", VLOOKUP(A1095, [1]!Table9[#All], 11, FALSE), "; Habitat description: ", C1095, ") - Within 1-mi of a CNDDB/SCE/USFS occurrence record (", VLOOKUP(A1095, [1]!Table9[#All], 27, FALSE), "). " ))</f>
        <v xml:space="preserve">Not discussed on USFS. </v>
      </c>
      <c r="N1095" s="10" t="str">
        <f>IF(D1095="No", "-- ", VLOOKUP(A1095, [1]!Table9[#All], 29, FALSE))</f>
        <v xml:space="preserve">-- </v>
      </c>
      <c r="O1095" s="10" t="str">
        <f>IF(D1095="No", "--", VLOOKUP(A1095, [1]!Table9[#All], 30, FALSE))</f>
        <v>--</v>
      </c>
      <c r="P1095" s="7" t="str">
        <f>IF(D1095="No", "Not discussed on USFS. ", IF(VLOOKUP(A1095, [1]!Table9[#All], 31, FALSE)="--", "--",  _xlfn.CONCAT(A1095, " (", VLOOKUP(A1095, [1]!Table9[#All], 11, FALSE), "; Habitat description: ", C1095, ") - Within 1-mi of a CNDDB/SCE/USFS occurrence record (", VLOOKUP(A1095, [1]!Table9[#All], 31, FALSE), "). " )))</f>
        <v xml:space="preserve">Not discussed on USFS. </v>
      </c>
      <c r="Q1095" s="6" t="str">
        <f>IF(D1095="No", "Not discussed on USFS. ", IF(VLOOKUP(A1095, [1]!Table9[#All], 31, FALSE)="--", "--",  VLOOKUP(A1095, [1]!Table9[#All], 32, FALSE)))</f>
        <v xml:space="preserve">Not discussed on USFS. </v>
      </c>
      <c r="R1095" s="6" t="str">
        <f>IF(D1095="No", "Not discussed on USFS. ", IF(VLOOKUP(A1095, [1]!Table9[#All], 31, FALSE)="--", "--", VLOOKUP(A1095, [1]!Table9[#All], 33, FALSE)))</f>
        <v xml:space="preserve">Not discussed on USFS. </v>
      </c>
      <c r="S1095" s="9" t="s">
        <v>2</v>
      </c>
      <c r="T1095" s="8" t="s">
        <v>2</v>
      </c>
      <c r="U1095" s="8" t="s">
        <v>2</v>
      </c>
      <c r="V1095" s="7" t="s">
        <v>2</v>
      </c>
      <c r="W1095" s="6" t="s">
        <v>2</v>
      </c>
      <c r="X1095" s="6" t="s">
        <v>2</v>
      </c>
    </row>
    <row r="1096" spans="1:24" ht="48" x14ac:dyDescent="0.2">
      <c r="A1096" s="20" t="s">
        <v>1279</v>
      </c>
      <c r="B1096" s="20" t="str">
        <f>VLOOKUP(A1096, [1]!Table9[#All], 2, FALSE)</f>
        <v>Xylorhiza cognata</v>
      </c>
      <c r="C1096" s="18" t="str">
        <f>VLOOKUP(A1096, [1]!Table9[#All], 13, FALSE)</f>
        <v>canyons, washes, scrub arid canyons, creosote-brush scrub</v>
      </c>
      <c r="D1096" s="17" t="str">
        <f>IF(ISNUMBER(SEARCH("1",VLOOKUP(A1096, [1]!Table9[#All], 4, FALSE))), "Yes", "No")</f>
        <v>No</v>
      </c>
      <c r="E1096" s="16" t="str">
        <f>VLOOKUP(A1096, [1]!Table9[#All], 3, FALSE)</f>
        <v>Plant</v>
      </c>
      <c r="F1096" s="15" t="str">
        <f>VLOOKUP(A1096, [1]!Table9[#All], 26, FALSE)</f>
        <v>Formula</v>
      </c>
      <c r="G1096" s="15" t="str">
        <f>IF(D1096="No", "--",VLOOKUP(A1096, [1]!Table9[#All], 25, FALSE))</f>
        <v>--</v>
      </c>
      <c r="H1096" s="14" t="str">
        <f>IF(D1096="No", "Not discussed on USFS. ", VLOOKUP(A1096, [1]!Table9[#All], 24, FALSE))</f>
        <v xml:space="preserve">Not discussed on USFS. </v>
      </c>
      <c r="I1096" s="14" t="str">
        <f>IF(NOT(ISBLANK(#REF!)),  "Pre-activity Survey Required", "")</f>
        <v>Pre-activity Survey Required</v>
      </c>
      <c r="J1096" s="13" t="str">
        <f>IF(D1096="No", "Not discussed on USFS. ", _xlfn.CONCAT(A1096, " (", VLOOKUP(A1096, [1]!Table9[#All], 11, FALSE), "; Habitat description: ", C1096, ") - Within 1-mi of a CNDDB/SCE/USFS occurrence record (", VLOOKUP(A1096, [1]!Table9[#All], 34, FALSE), "). " ))</f>
        <v xml:space="preserve">Not discussed on USFS. </v>
      </c>
      <c r="K1096" s="10" t="str">
        <f>IF(D1096="No", "-- ", VLOOKUP(A1096, [1]!Table9[#All], 35, FALSE))</f>
        <v xml:space="preserve">-- </v>
      </c>
      <c r="L1096" s="12" t="str">
        <f>IF(D1096="No", "--", VLOOKUP(A1096, [1]!Table9[#All], 28, FALSE))</f>
        <v>--</v>
      </c>
      <c r="M1096" s="11" t="str">
        <f>IF(D1096="No", "Not discussed on USFS. ", _xlfn.CONCAT(A1096, " (", VLOOKUP(A1096, [1]!Table9[#All], 11, FALSE), "; Habitat description: ", C1096, ") - Within 1-mi of a CNDDB/SCE/USFS occurrence record (", VLOOKUP(A1096, [1]!Table9[#All], 27, FALSE), "). " ))</f>
        <v xml:space="preserve">Not discussed on USFS. </v>
      </c>
      <c r="N1096" s="10" t="str">
        <f>IF(D1096="No", "-- ", VLOOKUP(A1096, [1]!Table9[#All], 29, FALSE))</f>
        <v xml:space="preserve">-- </v>
      </c>
      <c r="O1096" s="10" t="str">
        <f>IF(D1096="No", "--", VLOOKUP(A1096, [1]!Table9[#All], 30, FALSE))</f>
        <v>--</v>
      </c>
      <c r="P1096" s="7" t="str">
        <f>IF(D1096="No", "Not discussed on USFS. ", IF(VLOOKUP(A1096, [1]!Table9[#All], 31, FALSE)="--", "--",  _xlfn.CONCAT(A1096, " (", VLOOKUP(A1096, [1]!Table9[#All], 11, FALSE), "; Habitat description: ", C1096, ") - Within 1-mi of a CNDDB/SCE/USFS occurrence record (", VLOOKUP(A1096, [1]!Table9[#All], 31, FALSE), "). " )))</f>
        <v xml:space="preserve">Not discussed on USFS. </v>
      </c>
      <c r="Q1096" s="6" t="str">
        <f>IF(D1096="No", "Not discussed on USFS. ", IF(VLOOKUP(A1096, [1]!Table9[#All], 31, FALSE)="--", "--",  VLOOKUP(A1096, [1]!Table9[#All], 32, FALSE)))</f>
        <v xml:space="preserve">Not discussed on USFS. </v>
      </c>
      <c r="R1096" s="6" t="str">
        <f>IF(D1096="No", "Not discussed on USFS. ", IF(VLOOKUP(A1096, [1]!Table9[#All], 31, FALSE)="--", "--", VLOOKUP(A1096, [1]!Table9[#All], 33, FALSE)))</f>
        <v xml:space="preserve">Not discussed on USFS. </v>
      </c>
      <c r="S1096" s="9" t="s">
        <v>2</v>
      </c>
      <c r="T1096" s="8" t="s">
        <v>2</v>
      </c>
      <c r="U1096" s="8" t="s">
        <v>2</v>
      </c>
      <c r="V1096" s="7" t="s">
        <v>2</v>
      </c>
      <c r="W1096" s="6" t="s">
        <v>2</v>
      </c>
      <c r="X1096" s="6" t="s">
        <v>2</v>
      </c>
    </row>
    <row r="1097" spans="1:24" ht="64" x14ac:dyDescent="0.2">
      <c r="A1097" s="20" t="s">
        <v>1278</v>
      </c>
      <c r="B1097" s="20" t="str">
        <f>VLOOKUP(A1097, [1]!Table9[#All], 2, FALSE)</f>
        <v>Malacothamnus mendocinensis</v>
      </c>
      <c r="C1097" s="18" t="str">
        <f>VLOOKUP(A1097, [1]!Table9[#All], 13, FALSE)</f>
        <v>chaparral, woodland, roadsides, rocky areas</v>
      </c>
      <c r="D1097" s="17" t="str">
        <f>IF(ISNUMBER(SEARCH("1",VLOOKUP(A1097, [1]!Table9[#All], 4, FALSE))), "Yes", "No")</f>
        <v>No</v>
      </c>
      <c r="E1097" s="16" t="str">
        <f>VLOOKUP(A1097, [1]!Table9[#All], 3, FALSE)</f>
        <v>Plant</v>
      </c>
      <c r="F1097" s="15" t="str">
        <f>VLOOKUP(A1097, [1]!Table9[#All], 26, FALSE)</f>
        <v>Formula</v>
      </c>
      <c r="G1097" s="15" t="str">
        <f>IF(D1097="No", "--",VLOOKUP(A1097, [1]!Table9[#All], 25, FALSE))</f>
        <v>--</v>
      </c>
      <c r="H1097" s="14" t="str">
        <f>IF(D1097="No", "Not discussed on USFS. ", VLOOKUP(A1097, [1]!Table9[#All], 24, FALSE))</f>
        <v xml:space="preserve">Not discussed on USFS. </v>
      </c>
      <c r="I1097" s="14" t="str">
        <f>IF(NOT(ISBLANK(#REF!)),  "Pre-activity Survey Required", "")</f>
        <v>Pre-activity Survey Required</v>
      </c>
      <c r="J1097" s="13" t="str">
        <f>IF(D1097="No", "Not discussed on USFS. ", _xlfn.CONCAT(A1097, " (", VLOOKUP(A1097, [1]!Table9[#All], 11, FALSE), "; Habitat description: ", C1097, ") - Within 1-mi of a CNDDB/SCE/USFS occurrence record (", VLOOKUP(A1097, [1]!Table9[#All], 34, FALSE), "). " ))</f>
        <v xml:space="preserve">Not discussed on USFS. </v>
      </c>
      <c r="K1097" s="10" t="str">
        <f>IF(D1097="No", "-- ", VLOOKUP(A1097, [1]!Table9[#All], 35, FALSE))</f>
        <v xml:space="preserve">-- </v>
      </c>
      <c r="L1097" s="12" t="str">
        <f>IF(D1097="No", "--", VLOOKUP(A1097, [1]!Table9[#All], 28, FALSE))</f>
        <v>--</v>
      </c>
      <c r="M1097" s="11" t="str">
        <f>IF(D1097="No", "Not discussed on USFS. ", _xlfn.CONCAT(A1097, " (", VLOOKUP(A1097, [1]!Table9[#All], 11, FALSE), "; Habitat description: ", C1097, ") - Within 1-mi of a CNDDB/SCE/USFS occurrence record (", VLOOKUP(A1097, [1]!Table9[#All], 27, FALSE), "). " ))</f>
        <v xml:space="preserve">Not discussed on USFS. </v>
      </c>
      <c r="N1097" s="10" t="str">
        <f>IF(D1097="No", "-- ", VLOOKUP(A1097, [1]!Table9[#All], 29, FALSE))</f>
        <v xml:space="preserve">-- </v>
      </c>
      <c r="O1097" s="10" t="str">
        <f>IF(D1097="No", "--", VLOOKUP(A1097, [1]!Table9[#All], 30, FALSE))</f>
        <v>--</v>
      </c>
      <c r="P1097" s="7" t="str">
        <f>IF(D1097="No", "Not discussed on USFS. ", IF(VLOOKUP(A1097, [1]!Table9[#All], 31, FALSE)="--", "--",  _xlfn.CONCAT(A1097, " (", VLOOKUP(A1097, [1]!Table9[#All], 11, FALSE), "; Habitat description: ", C1097, ") - Within 1-mi of a CNDDB/SCE/USFS occurrence record (", VLOOKUP(A1097, [1]!Table9[#All], 31, FALSE), "). " )))</f>
        <v xml:space="preserve">Not discussed on USFS. </v>
      </c>
      <c r="Q1097" s="6" t="str">
        <f>IF(D1097="No", "Not discussed on USFS. ", IF(VLOOKUP(A1097, [1]!Table9[#All], 31, FALSE)="--", "--",  VLOOKUP(A1097, [1]!Table9[#All], 32, FALSE)))</f>
        <v xml:space="preserve">Not discussed on USFS. </v>
      </c>
      <c r="R1097" s="6" t="str">
        <f>IF(D1097="No", "Not discussed on USFS. ", IF(VLOOKUP(A1097, [1]!Table9[#All], 31, FALSE)="--", "--", VLOOKUP(A1097, [1]!Table9[#All], 33, FALSE)))</f>
        <v xml:space="preserve">Not discussed on USFS. </v>
      </c>
      <c r="S1097" s="9" t="s">
        <v>2</v>
      </c>
      <c r="T1097" s="8" t="s">
        <v>2</v>
      </c>
      <c r="U1097" s="8" t="s">
        <v>2</v>
      </c>
      <c r="V1097" s="7" t="s">
        <v>2</v>
      </c>
      <c r="W1097" s="6" t="s">
        <v>2</v>
      </c>
      <c r="X1097" s="6" t="s">
        <v>2</v>
      </c>
    </row>
    <row r="1098" spans="1:24" ht="48" x14ac:dyDescent="0.2">
      <c r="A1098" s="20" t="s">
        <v>1277</v>
      </c>
      <c r="B1098" s="20" t="str">
        <f>VLOOKUP(A1098, [1]!Table9[#All], 2, FALSE)</f>
        <v>Castilleja mendocinensis</v>
      </c>
      <c r="C1098" s="18" t="str">
        <f>VLOOKUP(A1098, [1]!Table9[#All], 13, FALSE)</f>
        <v>coastal scrub</v>
      </c>
      <c r="D1098" s="17" t="str">
        <f>IF(ISNUMBER(SEARCH("1",VLOOKUP(A1098, [1]!Table9[#All], 4, FALSE))), "Yes", "No")</f>
        <v>No</v>
      </c>
      <c r="E1098" s="16" t="str">
        <f>VLOOKUP(A1098, [1]!Table9[#All], 3, FALSE)</f>
        <v>Plant</v>
      </c>
      <c r="F1098" s="15" t="str">
        <f>VLOOKUP(A1098, [1]!Table9[#All], 26, FALSE)</f>
        <v>Formula</v>
      </c>
      <c r="G1098" s="15" t="str">
        <f>IF(D1098="No", "--",VLOOKUP(A1098, [1]!Table9[#All], 25, FALSE))</f>
        <v>--</v>
      </c>
      <c r="H1098" s="14" t="str">
        <f>IF(D1098="No", "Not discussed on USFS. ", VLOOKUP(A1098, [1]!Table9[#All], 24, FALSE))</f>
        <v xml:space="preserve">Not discussed on USFS. </v>
      </c>
      <c r="I1098" s="14" t="str">
        <f>IF(NOT(ISBLANK(#REF!)),  "Pre-activity Survey Required", "")</f>
        <v>Pre-activity Survey Required</v>
      </c>
      <c r="J1098" s="13" t="str">
        <f>IF(D1098="No", "Not discussed on USFS. ", _xlfn.CONCAT(A1098, " (", VLOOKUP(A1098, [1]!Table9[#All], 11, FALSE), "; Habitat description: ", C1098, ") - Within 1-mi of a CNDDB/SCE/USFS occurrence record (", VLOOKUP(A1098, [1]!Table9[#All], 34, FALSE), "). " ))</f>
        <v xml:space="preserve">Not discussed on USFS. </v>
      </c>
      <c r="K1098" s="10" t="str">
        <f>IF(D1098="No", "-- ", VLOOKUP(A1098, [1]!Table9[#All], 35, FALSE))</f>
        <v xml:space="preserve">-- </v>
      </c>
      <c r="L1098" s="12" t="str">
        <f>IF(D1098="No", "--", VLOOKUP(A1098, [1]!Table9[#All], 28, FALSE))</f>
        <v>--</v>
      </c>
      <c r="M1098" s="11" t="str">
        <f>IF(D1098="No", "Not discussed on USFS. ", _xlfn.CONCAT(A1098, " (", VLOOKUP(A1098, [1]!Table9[#All], 11, FALSE), "; Habitat description: ", C1098, ") - Within 1-mi of a CNDDB/SCE/USFS occurrence record (", VLOOKUP(A1098, [1]!Table9[#All], 27, FALSE), "). " ))</f>
        <v xml:space="preserve">Not discussed on USFS. </v>
      </c>
      <c r="N1098" s="10" t="str">
        <f>IF(D1098="No", "-- ", VLOOKUP(A1098, [1]!Table9[#All], 29, FALSE))</f>
        <v xml:space="preserve">-- </v>
      </c>
      <c r="O1098" s="10" t="str">
        <f>IF(D1098="No", "--", VLOOKUP(A1098, [1]!Table9[#All], 30, FALSE))</f>
        <v>--</v>
      </c>
      <c r="P1098" s="7" t="str">
        <f>IF(D1098="No", "Not discussed on USFS. ", IF(VLOOKUP(A1098, [1]!Table9[#All], 31, FALSE)="--", "--",  _xlfn.CONCAT(A1098, " (", VLOOKUP(A1098, [1]!Table9[#All], 11, FALSE), "; Habitat description: ", C1098, ") - Within 1-mi of a CNDDB/SCE/USFS occurrence record (", VLOOKUP(A1098, [1]!Table9[#All], 31, FALSE), "). " )))</f>
        <v xml:space="preserve">Not discussed on USFS. </v>
      </c>
      <c r="Q1098" s="6" t="str">
        <f>IF(D1098="No", "Not discussed on USFS. ", IF(VLOOKUP(A1098, [1]!Table9[#All], 31, FALSE)="--", "--",  VLOOKUP(A1098, [1]!Table9[#All], 32, FALSE)))</f>
        <v xml:space="preserve">Not discussed on USFS. </v>
      </c>
      <c r="R1098" s="6" t="str">
        <f>IF(D1098="No", "Not discussed on USFS. ", IF(VLOOKUP(A1098, [1]!Table9[#All], 31, FALSE)="--", "--", VLOOKUP(A1098, [1]!Table9[#All], 33, FALSE)))</f>
        <v xml:space="preserve">Not discussed on USFS. </v>
      </c>
      <c r="S1098" s="9" t="s">
        <v>2</v>
      </c>
      <c r="T1098" s="8" t="s">
        <v>2</v>
      </c>
      <c r="U1098" s="8" t="s">
        <v>2</v>
      </c>
      <c r="V1098" s="7" t="s">
        <v>2</v>
      </c>
      <c r="W1098" s="6" t="s">
        <v>2</v>
      </c>
      <c r="X1098" s="6" t="s">
        <v>2</v>
      </c>
    </row>
    <row r="1099" spans="1:24" ht="112" x14ac:dyDescent="0.2">
      <c r="A1099" s="20" t="s">
        <v>1276</v>
      </c>
      <c r="B1099" s="20" t="str">
        <f>VLOOKUP(A1099, [1]!Table9[#All], 2, FALSE)</f>
        <v>Cuscuta pacifica var papillata</v>
      </c>
      <c r="C1099" s="18" t="str">
        <f>VLOOKUP(A1099, [1]!Table9[#All], 13, FALSE)</f>
        <v>interdunal depressions on coastal plateau parasitic on a carpobrotus, lupinus, astragalus, ambrosia</v>
      </c>
      <c r="D1099" s="17" t="str">
        <f>IF(ISNUMBER(SEARCH("1",VLOOKUP(A1099, [1]!Table9[#All], 4, FALSE))), "Yes", "No")</f>
        <v>No</v>
      </c>
      <c r="E1099" s="16" t="str">
        <f>VLOOKUP(A1099, [1]!Table9[#All], 3, FALSE)</f>
        <v>Plant</v>
      </c>
      <c r="F1099" s="15" t="str">
        <f>VLOOKUP(A1099, [1]!Table9[#All], 26, FALSE)</f>
        <v>Formula</v>
      </c>
      <c r="G1099" s="15" t="str">
        <f>IF(D1099="No", "--",VLOOKUP(A1099, [1]!Table9[#All], 25, FALSE))</f>
        <v>--</v>
      </c>
      <c r="H1099" s="14" t="str">
        <f>IF(D1099="No", "Not discussed on USFS. ", VLOOKUP(A1099, [1]!Table9[#All], 24, FALSE))</f>
        <v xml:space="preserve">Not discussed on USFS. </v>
      </c>
      <c r="I1099" s="14" t="str">
        <f>IF(NOT(ISBLANK(#REF!)),  "Pre-activity Survey Required", "")</f>
        <v>Pre-activity Survey Required</v>
      </c>
      <c r="J1099" s="13" t="str">
        <f>IF(D1099="No", "Not discussed on USFS. ", _xlfn.CONCAT(A1099, " (", VLOOKUP(A1099, [1]!Table9[#All], 11, FALSE), "; Habitat description: ", C1099, ") - Within 1-mi of a CNDDB/SCE/USFS occurrence record (", VLOOKUP(A1099, [1]!Table9[#All], 34, FALSE), "). " ))</f>
        <v xml:space="preserve">Not discussed on USFS. </v>
      </c>
      <c r="K1099" s="10" t="str">
        <f>IF(D1099="No", "-- ", VLOOKUP(A1099, [1]!Table9[#All], 35, FALSE))</f>
        <v xml:space="preserve">-- </v>
      </c>
      <c r="L1099" s="12" t="str">
        <f>IF(D1099="No", "--", VLOOKUP(A1099, [1]!Table9[#All], 28, FALSE))</f>
        <v>--</v>
      </c>
      <c r="M1099" s="11" t="str">
        <f>IF(D1099="No", "Not discussed on USFS. ", _xlfn.CONCAT(A1099, " (", VLOOKUP(A1099, [1]!Table9[#All], 11, FALSE), "; Habitat description: ", C1099, ") - Within 1-mi of a CNDDB/SCE/USFS occurrence record (", VLOOKUP(A1099, [1]!Table9[#All], 27, FALSE), "). " ))</f>
        <v xml:space="preserve">Not discussed on USFS. </v>
      </c>
      <c r="N1099" s="10" t="str">
        <f>IF(D1099="No", "-- ", VLOOKUP(A1099, [1]!Table9[#All], 29, FALSE))</f>
        <v xml:space="preserve">-- </v>
      </c>
      <c r="O1099" s="10" t="str">
        <f>IF(D1099="No", "--", VLOOKUP(A1099, [1]!Table9[#All], 30, FALSE))</f>
        <v>--</v>
      </c>
      <c r="P1099" s="7" t="str">
        <f>IF(D1099="No", "Not discussed on USFS. ", IF(VLOOKUP(A1099, [1]!Table9[#All], 31, FALSE)="--", "--",  _xlfn.CONCAT(A1099, " (", VLOOKUP(A1099, [1]!Table9[#All], 11, FALSE), "; Habitat description: ", C1099, ") - Within 1-mi of a CNDDB/SCE/USFS occurrence record (", VLOOKUP(A1099, [1]!Table9[#All], 31, FALSE), "). " )))</f>
        <v xml:space="preserve">Not discussed on USFS. </v>
      </c>
      <c r="Q1099" s="6" t="str">
        <f>IF(D1099="No", "Not discussed on USFS. ", IF(VLOOKUP(A1099, [1]!Table9[#All], 31, FALSE)="--", "--",  VLOOKUP(A1099, [1]!Table9[#All], 32, FALSE)))</f>
        <v xml:space="preserve">Not discussed on USFS. </v>
      </c>
      <c r="R1099" s="6" t="str">
        <f>IF(D1099="No", "Not discussed on USFS. ", IF(VLOOKUP(A1099, [1]!Table9[#All], 31, FALSE)="--", "--", VLOOKUP(A1099, [1]!Table9[#All], 33, FALSE)))</f>
        <v xml:space="preserve">Not discussed on USFS. </v>
      </c>
      <c r="S1099" s="9" t="s">
        <v>2</v>
      </c>
      <c r="T1099" s="8" t="s">
        <v>2</v>
      </c>
      <c r="U1099" s="8" t="s">
        <v>2</v>
      </c>
      <c r="V1099" s="7" t="s">
        <v>2</v>
      </c>
      <c r="W1099" s="6" t="s">
        <v>2</v>
      </c>
      <c r="X1099" s="6" t="s">
        <v>2</v>
      </c>
    </row>
    <row r="1100" spans="1:24" ht="156" x14ac:dyDescent="0.2">
      <c r="A1100" s="20" t="s">
        <v>1275</v>
      </c>
      <c r="B1100" s="20" t="str">
        <f>VLOOKUP(A1100, [1]!Table9[#All], 2, FALSE)</f>
        <v>Gentiana setigera</v>
      </c>
      <c r="C1100" s="18" t="str">
        <f>VLOOKUP(A1100, [1]!Table9[#All], 13, FALSE)</f>
        <v>meadows wet mountain meadows</v>
      </c>
      <c r="D1100" s="17" t="str">
        <f>IF(ISNUMBER(SEARCH("1",VLOOKUP(A1100, [1]!Table9[#All], 4, FALSE))), "Yes", "No")</f>
        <v>Yes</v>
      </c>
      <c r="E1100" s="16" t="str">
        <f>VLOOKUP(A1100, [1]!Table9[#All], 3, FALSE)</f>
        <v>Plant</v>
      </c>
      <c r="F1100" s="15" t="str">
        <f>VLOOKUP(A1100, [1]!Table9[#All], 26, FALSE)</f>
        <v>Formula</v>
      </c>
      <c r="G1100" s="15" t="str">
        <f>IF(D1100="No", "--",VLOOKUP(A1100, [1]!Table9[#All], 25, FALSE))</f>
        <v>Work area</v>
      </c>
      <c r="H1100" s="14" t="str">
        <f>IF(D1100="No", "Not discussed on USFS. ", VLOOKUP(A1100, [1]!Table9[#All], 24, FALSE))</f>
        <v>--</v>
      </c>
      <c r="I1100" s="14" t="str">
        <f>IF(NOT(ISBLANK(#REF!)),  "Pre-activity Survey Required", "")</f>
        <v>Pre-activity Survey Required</v>
      </c>
      <c r="J1100" s="13" t="str">
        <f>IF(D1100="No", "Not discussed on USFS. ", _xlfn.CONCAT(A1100, " (", VLOOKUP(A1100, [1]!Table9[#All], 11, FALSE), "; Habitat description: ", C1100, ") - Within 1-mi of a CNDDB/SCE/USFS occurrence record (", VLOOKUP(A1100, [1]!Table9[#All], 34, FALSE), "). " ))</f>
        <v xml:space="preserve">Mendocino gentian (FSS; BLM:S; CRPR 1B.2, Blooming Period: Jun - Sep; Habitat description: meadows wet mountain meadows) - Within 1-mi of a CNDDB/SCE/USFS occurrence record (unsuitable habitat). </v>
      </c>
      <c r="K1100" s="10" t="str">
        <f>IF(D1100="No", "-- ", VLOOKUP(A1100, [1]!Table9[#All], 35, FALSE))</f>
        <v>Standard OMP BMPs.</v>
      </c>
      <c r="L1100" s="12" t="str">
        <f>IF(D1100="No", "--", VLOOKUP(A1100, [1]!Table9[#All], 28, FALSE))</f>
        <v>IIB</v>
      </c>
      <c r="M1100" s="11" t="str">
        <f>IF(D1100="No", "Not discussed on USFS. ", _xlfn.CONCAT(A1100, " (", VLOOKUP(A1100, [1]!Table9[#All], 11, FALSE), "; Habitat description: ", C1100, ") - Within 1-mi of a CNDDB/SCE/USFS occurrence record (", VLOOKUP(A1100, [1]!Table9[#All], 27, FALSE), "). " ))</f>
        <v xml:space="preserve">Mendocino gentian (FSS; BLM:S; CRPR 1B.2, Blooming Period: Jun - Sep; Habitat description: meadows wet mountain meadows) - Within 1-mi of a CNDDB/SCE/USFS occurrence record (habitat present). </v>
      </c>
      <c r="N1100" s="10" t="str">
        <f>IF(D1100="No", "-- ", VLOOKUP(A1100, [1]!Table9[#All], 29, FALSE))</f>
        <v xml:space="preserve">BE BMP Plant-1(a)(c-d); 
General Measures and Standard OMP BMPs. </v>
      </c>
      <c r="O1100" s="10" t="str">
        <f>IF(D1100="No", "--", VLOOKUP(A1100, [1]!Table9[#All], 30, FALSE))</f>
        <v xml:space="preserve">Pre-Activity Survey (Mendocino gentian): A biological survey is required. 
FSS Plant Avoidance (Mendocino gentian): If Mendocino gentian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00" s="7" t="str">
        <f>IF(D1100="No", "Not discussed on USFS. ", IF(VLOOKUP(A1100, [1]!Table9[#All], 31, FALSE)="--", "--",  _xlfn.CONCAT(A1100, " (", VLOOKUP(A1100, [1]!Table9[#All], 11, FALSE), "; Habitat description: ", C1100, ") - Within 1-mi of a CNDDB/SCE/USFS occurrence record (", VLOOKUP(A1100, [1]!Table9[#All], 31, FALSE), "). " )))</f>
        <v>--</v>
      </c>
      <c r="Q1100" s="6" t="str">
        <f>IF(D1100="No", "Not discussed on USFS. ", IF(VLOOKUP(A1100, [1]!Table9[#All], 31, FALSE)="--", "--",  VLOOKUP(A1100, [1]!Table9[#All], 32, FALSE)))</f>
        <v>--</v>
      </c>
      <c r="R1100" s="6" t="str">
        <f>IF(D1100="No", "Not discussed on USFS. ", IF(VLOOKUP(A1100, [1]!Table9[#All], 31, FALSE)="--", "--", VLOOKUP(A1100, [1]!Table9[#All], 33, FALSE)))</f>
        <v>--</v>
      </c>
      <c r="S1100" s="9" t="s">
        <v>2</v>
      </c>
      <c r="T1100" s="8" t="s">
        <v>2</v>
      </c>
      <c r="U1100" s="8" t="s">
        <v>2</v>
      </c>
      <c r="V1100" s="7" t="s">
        <v>2</v>
      </c>
      <c r="W1100" s="6" t="s">
        <v>2</v>
      </c>
      <c r="X1100" s="6" t="s">
        <v>2</v>
      </c>
    </row>
    <row r="1101" spans="1:24" ht="168" x14ac:dyDescent="0.2">
      <c r="A1101" s="20" t="s">
        <v>1274</v>
      </c>
      <c r="B1101" s="20" t="str">
        <f>VLOOKUP(A1101, [1]!Table9[#All], 2, FALSE)</f>
        <v>Erysimum menziesii</v>
      </c>
      <c r="C1101" s="18" t="str">
        <f>VLOOKUP(A1101, [1]!Table9[#All], 13, FALSE)</f>
        <v>coastal dunes, headlands, cliffs</v>
      </c>
      <c r="D1101" s="17" t="str">
        <f>IF(ISNUMBER(SEARCH("1",VLOOKUP(A1101, [1]!Table9[#All], 4, FALSE))), "Yes", "No")</f>
        <v>Yes</v>
      </c>
      <c r="E1101" s="16" t="str">
        <f>VLOOKUP(A1101, [1]!Table9[#All], 3, FALSE)</f>
        <v>Plant</v>
      </c>
      <c r="F1101" s="15" t="str">
        <f>VLOOKUP(A1101, [1]!Table9[#All], 26, FALSE)</f>
        <v>Formula</v>
      </c>
      <c r="G1101" s="15" t="str">
        <f>IF(D1101="No", "--",VLOOKUP(A1101, [1]!Table9[#All], 25, FALSE))</f>
        <v>Work area</v>
      </c>
      <c r="H1101" s="14" t="str">
        <f>IF(D1101="No", "Not discussed on USFS. ", VLOOKUP(A1101, [1]!Table9[#All], 24, FALSE))</f>
        <v>--</v>
      </c>
      <c r="I1101" s="14" t="str">
        <f>IF(NOT(ISBLANK(#REF!)),  "Pre-activity Survey Required", "")</f>
        <v>Pre-activity Survey Required</v>
      </c>
      <c r="J1101" s="13" t="str">
        <f>IF(D1101="No", "Not discussed on USFS. ", _xlfn.CONCAT(A1101, " (", VLOOKUP(A1101, [1]!Table9[#All], 11, FALSE), "; Habitat description: ", C1101, ") - Within 1-mi of a CNDDB/SCE/USFS occurrence record (", VLOOKUP(A1101, [1]!Table9[#All], 34, FALSE), "). " ))</f>
        <v xml:space="preserve">Menzies' wallflower (FE; SE; CRPR 1B.1, Blooming Period: Feb - Jun; Habitat description: coastal dunes, headlands, cliffs) - Within 1-mi of a CNDDB/SCE/USFS occurrence record (unsuitable habitat). </v>
      </c>
      <c r="K1101" s="10" t="str">
        <f>IF(D1101="No", "-- ", VLOOKUP(A1101, [1]!Table9[#All], 35, FALSE))</f>
        <v xml:space="preserve">RPM Plant 1; 
Standard OMP BMPs. </v>
      </c>
      <c r="L1101" s="12" t="str">
        <f>IF(D1101="No", "--", VLOOKUP(A1101, [1]!Table9[#All], 28, FALSE))</f>
        <v>IIB</v>
      </c>
      <c r="M1101" s="11" t="str">
        <f>IF(D1101="No", "Not discussed on USFS. ", _xlfn.CONCAT(A1101, " (", VLOOKUP(A1101, [1]!Table9[#All], 11, FALSE), "; Habitat description: ", C1101, ") - Within 1-mi of a CNDDB/SCE/USFS occurrence record (", VLOOKUP(A1101, [1]!Table9[#All], 27, FALSE), "). " ))</f>
        <v xml:space="preserve">Menzies' wallflower (FE; SE; CRPR 1B.1, Blooming Period: Feb - Jun; Habitat description: coastal dunes, headlands, cliffs) - Within 1-mi of a CNDDB/SCE/USFS occurrence record (habitat present). </v>
      </c>
      <c r="N1101" s="10" t="str">
        <f>IF(D1101="No", "-- ", VLOOKUP(A1101, [1]!Table9[#All], 29, FALSE))</f>
        <v xml:space="preserve">RPM Plant-1-4; 
General Measures and Standard OMP BMPs. </v>
      </c>
      <c r="O1101" s="10" t="str">
        <f>IF(D1101="No", "--", VLOOKUP(A1101, [1]!Table9[#All], 30, FALSE))</f>
        <v xml:space="preserve">Rare Plant Survey and Avoidance (Menzies' wallflower): A qualified botanist will conduct a rare plant survey for Menzies' wallflower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(Menzies' wallflower): Schedule all work in the year rare plant surveys are conducted. Work can occur only after rare plant surveys occur. If work gets delayed for a subsequent year, contact Environmental Services Department. 
General Measures and Standard OMP BMPs. </v>
      </c>
      <c r="P1101" s="7" t="str">
        <f>IF(D1101="No", "Not discussed on USFS. ", IF(VLOOKUP(A1101, [1]!Table9[#All], 31, FALSE)="--", "--",  _xlfn.CONCAT(A1101, " (", VLOOKUP(A1101, [1]!Table9[#All], 11, FALSE), "; Habitat description: ", C1101, ") - Within 1-mi of a CNDDB/SCE/USFS occurrence record (", VLOOKUP(A1101, [1]!Table9[#All], 31, FALSE), "). " )))</f>
        <v>--</v>
      </c>
      <c r="Q1101" s="6" t="str">
        <f>IF(D1101="No", "Not discussed on USFS. ", IF(VLOOKUP(A1101, [1]!Table9[#All], 31, FALSE)="--", "--",  VLOOKUP(A1101, [1]!Table9[#All], 32, FALSE)))</f>
        <v>--</v>
      </c>
      <c r="R1101" s="6" t="str">
        <f>IF(D1101="No", "Not discussed on USFS. ", IF(VLOOKUP(A1101, [1]!Table9[#All], 31, FALSE)="--", "--", VLOOKUP(A1101, [1]!Table9[#All], 33, FALSE)))</f>
        <v>--</v>
      </c>
      <c r="S1101" s="9" t="s">
        <v>2</v>
      </c>
      <c r="T1101" s="8" t="s">
        <v>2</v>
      </c>
      <c r="U1101" s="8" t="s">
        <v>2</v>
      </c>
      <c r="V1101" s="7" t="s">
        <v>2</v>
      </c>
      <c r="W1101" s="6" t="s">
        <v>2</v>
      </c>
      <c r="X1101" s="6" t="s">
        <v>2</v>
      </c>
    </row>
    <row r="1102" spans="1:24" ht="132" x14ac:dyDescent="0.2">
      <c r="A1102" s="20" t="s">
        <v>1273</v>
      </c>
      <c r="B1102" s="20" t="str">
        <f>VLOOKUP(A1102, [1]!Table9[#All], 2, FALSE)</f>
        <v>Clarkia lingulata</v>
      </c>
      <c r="C1102" s="18" t="str">
        <f>VLOOKUP(A1102, [1]!Table9[#All], 13, FALSE)</f>
        <v>chaparral, slopes open chaparral, steep north facing slopes</v>
      </c>
      <c r="D1102" s="17" t="str">
        <f>IF(ISNUMBER(SEARCH("1",VLOOKUP(A1102, [1]!Table9[#All], 4, FALSE))), "Yes", "No")</f>
        <v>Yes</v>
      </c>
      <c r="E1102" s="16" t="str">
        <f>VLOOKUP(A1102, [1]!Table9[#All], 3, FALSE)</f>
        <v>Plant</v>
      </c>
      <c r="F1102" s="15" t="str">
        <f>VLOOKUP(A1102, [1]!Table9[#All], 26, FALSE)</f>
        <v>Formula</v>
      </c>
      <c r="G1102" s="15" t="str">
        <f>IF(D1102="No", "--",VLOOKUP(A1102, [1]!Table9[#All], 25, FALSE))</f>
        <v>Work area</v>
      </c>
      <c r="H1102" s="14" t="str">
        <f>IF(D1102="No", "Not discussed on USFS. ", VLOOKUP(A1102, [1]!Table9[#All], 24, FALSE))</f>
        <v>--</v>
      </c>
      <c r="I1102" s="14" t="str">
        <f>IF(NOT(ISBLANK(#REF!)),  "Pre-activity Survey Required", "")</f>
        <v>Pre-activity Survey Required</v>
      </c>
      <c r="J1102" s="13" t="str">
        <f>IF(D1102="No", "Not discussed on USFS. ", _xlfn.CONCAT(A1102, " (", VLOOKUP(A1102, [1]!Table9[#All], 11, FALSE), "; Habitat description: ", C1102, ") - Within 1-mi of a CNDDB/SCE/USFS occurrence record (", VLOOKUP(A1102, [1]!Table9[#All], 34, FALSE), "). " ))</f>
        <v xml:space="preserve">Merced clarkia (SE; FSS; CRPR 1B.1, Blooming Period: May - Jun; Habitat description: chaparral, slopes open chaparral, steep north facing slopes) - Within 1-mi of a CNDDB/SCE/USFS occurrence record (unsuitable habitat). </v>
      </c>
      <c r="K1102" s="10" t="str">
        <f>IF(D1102="No", "-- ", VLOOKUP(A1102, [1]!Table9[#All], 35, FALSE))</f>
        <v>Standard OMP BMPs.</v>
      </c>
      <c r="L1102" s="12" t="str">
        <f>IF(D1102="No", "--", VLOOKUP(A1102, [1]!Table9[#All], 28, FALSE))</f>
        <v>IIB</v>
      </c>
      <c r="M1102" s="11" t="str">
        <f>IF(D1102="No", "Not discussed on USFS. ", _xlfn.CONCAT(A1102, " (", VLOOKUP(A1102, [1]!Table9[#All], 11, FALSE), "; Habitat description: ", C1102, ") - Within 1-mi of a CNDDB/SCE/USFS occurrence record (", VLOOKUP(A1102, [1]!Table9[#All], 27, FALSE), "). " ))</f>
        <v xml:space="preserve">Merced clarkia (SE; FSS; CRPR 1B.1, Blooming Period: May - Jun; Habitat description: chaparral, slopes open chaparral, steep north facing slopes) - Within 1-mi of a CNDDB/SCE/USFS occurrence record (habitat present). </v>
      </c>
      <c r="N1102" s="10" t="str">
        <f>IF(D1102="No", "-- ", VLOOKUP(A1102, [1]!Table9[#All], 29, FALSE))</f>
        <v xml:space="preserve">BE BMP Plant-1(a); 
General Measures and Standard OMP BMPs. </v>
      </c>
      <c r="O1102" s="10" t="str">
        <f>IF(D1102="No", "--", VLOOKUP(A1102, [1]!Table9[#All], 30, FALSE))</f>
        <v xml:space="preserve">Pre-Activity Survey (Merced clarkia): A biological survey is required. 
State Threatened Plant Avoidance (Merced clarkia): If Merced clarkiais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102" s="7" t="str">
        <f>IF(D1102="No", "Not discussed on USFS. ", IF(VLOOKUP(A1102, [1]!Table9[#All], 31, FALSE)="--", "--",  _xlfn.CONCAT(A1102, " (", VLOOKUP(A1102, [1]!Table9[#All], 11, FALSE), "; Habitat description: ", C1102, ") - Within 1-mi of a CNDDB/SCE/USFS occurrence record (", VLOOKUP(A1102, [1]!Table9[#All], 31, FALSE), "). " )))</f>
        <v>--</v>
      </c>
      <c r="Q1102" s="6" t="str">
        <f>IF(D1102="No", "Not discussed on USFS. ", IF(VLOOKUP(A1102, [1]!Table9[#All], 31, FALSE)="--", "--",  VLOOKUP(A1102, [1]!Table9[#All], 32, FALSE)))</f>
        <v>--</v>
      </c>
      <c r="R1102" s="6" t="str">
        <f>IF(D1102="No", "Not discussed on USFS. ", IF(VLOOKUP(A1102, [1]!Table9[#All], 31, FALSE)="--", "--", VLOOKUP(A1102, [1]!Table9[#All], 33, FALSE)))</f>
        <v>--</v>
      </c>
      <c r="S1102" s="9" t="s">
        <v>2</v>
      </c>
      <c r="T1102" s="8" t="s">
        <v>2</v>
      </c>
      <c r="U1102" s="8" t="s">
        <v>2</v>
      </c>
      <c r="V1102" s="7" t="s">
        <v>2</v>
      </c>
      <c r="W1102" s="6" t="s">
        <v>2</v>
      </c>
      <c r="X1102" s="6" t="s">
        <v>2</v>
      </c>
    </row>
    <row r="1103" spans="1:24" ht="48" x14ac:dyDescent="0.2">
      <c r="A1103" s="20" t="s">
        <v>1272</v>
      </c>
      <c r="B1103" s="20" t="str">
        <f>VLOOKUP(A1103, [1]!Table9[#All], 2, FALSE)</f>
        <v>Monardella leucocephala</v>
      </c>
      <c r="C1103" s="18" t="str">
        <f>VLOOKUP(A1103, [1]!Table9[#All], 13, FALSE)</f>
        <v>grassland, interior sand dunes sandy soil in grasslands</v>
      </c>
      <c r="D1103" s="17" t="str">
        <f>IF(ISNUMBER(SEARCH("1",VLOOKUP(A1103, [1]!Table9[#All], 4, FALSE))), "Yes", "No")</f>
        <v>No</v>
      </c>
      <c r="E1103" s="16" t="str">
        <f>VLOOKUP(A1103, [1]!Table9[#All], 3, FALSE)</f>
        <v>Plant</v>
      </c>
      <c r="F1103" s="15" t="str">
        <f>VLOOKUP(A1103, [1]!Table9[#All], 26, FALSE)</f>
        <v>Formula</v>
      </c>
      <c r="G1103" s="15" t="str">
        <f>IF(D1103="No", "--",VLOOKUP(A1103, [1]!Table9[#All], 25, FALSE))</f>
        <v>--</v>
      </c>
      <c r="H1103" s="14" t="str">
        <f>IF(D1103="No", "Not discussed on USFS. ", VLOOKUP(A1103, [1]!Table9[#All], 24, FALSE))</f>
        <v xml:space="preserve">Not discussed on USFS. </v>
      </c>
      <c r="I1103" s="14" t="str">
        <f>IF(NOT(ISBLANK(#REF!)),  "Pre-activity Survey Required", "")</f>
        <v>Pre-activity Survey Required</v>
      </c>
      <c r="J1103" s="13" t="str">
        <f>IF(D1103="No", "Not discussed on USFS. ", _xlfn.CONCAT(A1103, " (", VLOOKUP(A1103, [1]!Table9[#All], 11, FALSE), "; Habitat description: ", C1103, ") - Within 1-mi of a CNDDB/SCE/USFS occurrence record (", VLOOKUP(A1103, [1]!Table9[#All], 34, FALSE), "). " ))</f>
        <v xml:space="preserve">Not discussed on USFS. </v>
      </c>
      <c r="K1103" s="10" t="str">
        <f>IF(D1103="No", "-- ", VLOOKUP(A1103, [1]!Table9[#All], 35, FALSE))</f>
        <v xml:space="preserve">-- </v>
      </c>
      <c r="L1103" s="12" t="str">
        <f>IF(D1103="No", "--", VLOOKUP(A1103, [1]!Table9[#All], 28, FALSE))</f>
        <v>--</v>
      </c>
      <c r="M1103" s="11" t="str">
        <f>IF(D1103="No", "Not discussed on USFS. ", _xlfn.CONCAT(A1103, " (", VLOOKUP(A1103, [1]!Table9[#All], 11, FALSE), "; Habitat description: ", C1103, ") - Within 1-mi of a CNDDB/SCE/USFS occurrence record (", VLOOKUP(A1103, [1]!Table9[#All], 27, FALSE), "). " ))</f>
        <v xml:space="preserve">Not discussed on USFS. </v>
      </c>
      <c r="N1103" s="10" t="str">
        <f>IF(D1103="No", "-- ", VLOOKUP(A1103, [1]!Table9[#All], 29, FALSE))</f>
        <v xml:space="preserve">-- </v>
      </c>
      <c r="O1103" s="10" t="str">
        <f>IF(D1103="No", "--", VLOOKUP(A1103, [1]!Table9[#All], 30, FALSE))</f>
        <v>--</v>
      </c>
      <c r="P1103" s="7" t="str">
        <f>IF(D1103="No", "Not discussed on USFS. ", IF(VLOOKUP(A1103, [1]!Table9[#All], 31, FALSE)="--", "--",  _xlfn.CONCAT(A1103, " (", VLOOKUP(A1103, [1]!Table9[#All], 11, FALSE), "; Habitat description: ", C1103, ") - Within 1-mi of a CNDDB/SCE/USFS occurrence record (", VLOOKUP(A1103, [1]!Table9[#All], 31, FALSE), "). " )))</f>
        <v xml:space="preserve">Not discussed on USFS. </v>
      </c>
      <c r="Q1103" s="6" t="str">
        <f>IF(D1103="No", "Not discussed on USFS. ", IF(VLOOKUP(A1103, [1]!Table9[#All], 31, FALSE)="--", "--",  VLOOKUP(A1103, [1]!Table9[#All], 32, FALSE)))</f>
        <v xml:space="preserve">Not discussed on USFS. </v>
      </c>
      <c r="R1103" s="6" t="str">
        <f>IF(D1103="No", "Not discussed on USFS. ", IF(VLOOKUP(A1103, [1]!Table9[#All], 31, FALSE)="--", "--", VLOOKUP(A1103, [1]!Table9[#All], 33, FALSE)))</f>
        <v xml:space="preserve">Not discussed on USFS. </v>
      </c>
      <c r="S1103" s="9" t="s">
        <v>2</v>
      </c>
      <c r="T1103" s="8" t="s">
        <v>2</v>
      </c>
      <c r="U1103" s="8" t="s">
        <v>2</v>
      </c>
      <c r="V1103" s="7" t="s">
        <v>2</v>
      </c>
      <c r="W1103" s="6" t="s">
        <v>2</v>
      </c>
      <c r="X1103" s="6" t="s">
        <v>2</v>
      </c>
    </row>
    <row r="1104" spans="1:24" ht="156" x14ac:dyDescent="0.2">
      <c r="A1104" s="20" t="s">
        <v>1271</v>
      </c>
      <c r="B1104" s="20" t="str">
        <f>VLOOKUP(A1104, [1]!Table9[#All], 2, FALSE)</f>
        <v>Phacelia ciliata var opaca</v>
      </c>
      <c r="C1104" s="18" t="str">
        <f>VLOOKUP(A1104, [1]!Table9[#All], 13, FALSE)</f>
        <v xml:space="preserve">grassland, fields clay or gravelly slopes in grassland, fields </v>
      </c>
      <c r="D1104" s="17" t="str">
        <f>IF(ISNUMBER(SEARCH("1",VLOOKUP(A1104, [1]!Table9[#All], 4, FALSE))), "Yes", "No")</f>
        <v>Yes</v>
      </c>
      <c r="E1104" s="16" t="str">
        <f>VLOOKUP(A1104, [1]!Table9[#All], 3, FALSE)</f>
        <v>Plant</v>
      </c>
      <c r="F1104" s="15" t="str">
        <f>VLOOKUP(A1104, [1]!Table9[#All], 26, FALSE)</f>
        <v>Formula</v>
      </c>
      <c r="G1104" s="15" t="str">
        <f>IF(D1104="No", "--",VLOOKUP(A1104, [1]!Table9[#All], 25, FALSE))</f>
        <v>Work area</v>
      </c>
      <c r="H1104" s="14" t="str">
        <f>IF(D1104="No", "Not discussed on USFS. ", VLOOKUP(A1104, [1]!Table9[#All], 24, FALSE))</f>
        <v xml:space="preserve">Only discussed in INF, if reviewing INF apply same RPM's and language as other CRPR 1/2 plant receive. </v>
      </c>
      <c r="I1104" s="14" t="str">
        <f>IF(NOT(ISBLANK(#REF!)),  "Pre-activity Survey Required", "")</f>
        <v>Pre-activity Survey Required</v>
      </c>
      <c r="J1104" s="13" t="str">
        <f>IF(D1104="No", "Not discussed on USFS. ", _xlfn.CONCAT(A1104, " (", VLOOKUP(A1104, [1]!Table9[#All], 11, FALSE), "; Habitat description: ", C1104, ") - Within 1-mi of a CNDDB/SCE/USFS occurrence record (", VLOOKUP(A1104, [1]!Table9[#All], 34, FALSE), "). " ))</f>
        <v xml:space="preserve">Merced phacelia (INF:SCC; CRPR 3.2, Blooming Period: Feb - Jun; Habitat description: grassland, fields clay or gravelly slopes in grassland, fields ) - Within 1-mi of a CNDDB/SCE/USFS occurrence record (unsuitable habitat). </v>
      </c>
      <c r="K1104" s="10" t="str">
        <f>IF(D1104="No", "-- ", VLOOKUP(A1104, [1]!Table9[#All], 35, FALSE))</f>
        <v>Standard OMP BMPs.</v>
      </c>
      <c r="L1104" s="12" t="str">
        <f>IF(D1104="No", "--", VLOOKUP(A1104, [1]!Table9[#All], 28, FALSE))</f>
        <v>IIB</v>
      </c>
      <c r="M1104" s="11" t="str">
        <f>IF(D1104="No", "Not discussed on USFS. ", _xlfn.CONCAT(A1104, " (", VLOOKUP(A1104, [1]!Table9[#All], 11, FALSE), "; Habitat description: ", C1104, ") - Within 1-mi of a CNDDB/SCE/USFS occurrence record (", VLOOKUP(A1104, [1]!Table9[#All], 27, FALSE), "). " ))</f>
        <v xml:space="preserve">Merced phacelia (INF:SCC; CRPR 3.2, Blooming Period: Feb - Jun; Habitat description: grassland, fields clay or gravelly slopes in grassland, fields ) - Within 1-mi of a CNDDB/SCE/USFS occurrence record (habitat present). </v>
      </c>
      <c r="N1104" s="10" t="str">
        <f>IF(D1104="No", "-- ", VLOOKUP(A1104, [1]!Table9[#All], 29, FALSE))</f>
        <v xml:space="preserve">BE BMP Plant-1(a)(c-d); 
General Measures and Standard OMP BMPs. </v>
      </c>
      <c r="O1104" s="10" t="str">
        <f>IF(D1104="No", "--", VLOOKUP(A1104, [1]!Table9[#All], 30, FALSE))</f>
        <v xml:space="preserve">Pre-Activity Survey (Merced phacelia): A biological survey is required. 
FSS Plant Avoidance (Merced phacelia): If Merced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04" s="7" t="str">
        <f>IF(D1104="No", "Not discussed on USFS. ", IF(VLOOKUP(A1104, [1]!Table9[#All], 31, FALSE)="--", "--",  _xlfn.CONCAT(A1104, " (", VLOOKUP(A1104, [1]!Table9[#All], 11, FALSE), "; Habitat description: ", C1104, ") - Within 1-mi of a CNDDB/SCE/USFS occurrence record (", VLOOKUP(A1104, [1]!Table9[#All], 31, FALSE), "). " )))</f>
        <v>--</v>
      </c>
      <c r="Q1104" s="6" t="str">
        <f>IF(D1104="No", "Not discussed on USFS. ", IF(VLOOKUP(A1104, [1]!Table9[#All], 31, FALSE)="--", "--",  VLOOKUP(A1104, [1]!Table9[#All], 32, FALSE)))</f>
        <v>--</v>
      </c>
      <c r="R1104" s="6" t="str">
        <f>IF(D1104="No", "Not discussed on USFS. ", IF(VLOOKUP(A1104, [1]!Table9[#All], 31, FALSE)="--", "--", VLOOKUP(A1104, [1]!Table9[#All], 33, FALSE)))</f>
        <v>--</v>
      </c>
      <c r="S1104" s="9" t="s">
        <v>2</v>
      </c>
      <c r="T1104" s="8" t="s">
        <v>2</v>
      </c>
      <c r="U1104" s="8" t="s">
        <v>2</v>
      </c>
      <c r="V1104" s="7" t="s">
        <v>2</v>
      </c>
      <c r="W1104" s="6" t="s">
        <v>2</v>
      </c>
      <c r="X1104" s="6" t="s">
        <v>2</v>
      </c>
    </row>
    <row r="1105" spans="1:24" ht="48" x14ac:dyDescent="0.2">
      <c r="A1105" s="20" t="s">
        <v>1270</v>
      </c>
      <c r="B1105" s="20" t="str">
        <f>VLOOKUP(A1105, [1]!Table9[#All], 2, FALSE)</f>
        <v>Falco columbarius</v>
      </c>
      <c r="C1105" s="18" t="str">
        <f>VLOOKUP(A1105, [1]!Table9[#All], 13, FALSE)</f>
        <v>forested openings, edges, along rivers</v>
      </c>
      <c r="D1105" s="17" t="str">
        <f>IF(ISNUMBER(SEARCH("1",VLOOKUP(A1105, [1]!Table9[#All], 4, FALSE))), "Yes", "No")</f>
        <v>No</v>
      </c>
      <c r="E1105" s="16" t="str">
        <f>VLOOKUP(A1105, [1]!Table9[#All], 3, FALSE)</f>
        <v>Bird</v>
      </c>
      <c r="F1105" s="15" t="str">
        <f>VLOOKUP(A1105, [1]!Table9[#All], 26, FALSE)</f>
        <v>Formula</v>
      </c>
      <c r="G1105" s="15" t="str">
        <f>IF(D1105="No", "--",VLOOKUP(A1105, [1]!Table9[#All], 25, FALSE))</f>
        <v>--</v>
      </c>
      <c r="H1105" s="14" t="str">
        <f>IF(D1105="No", "Not discussed on USFS. ", VLOOKUP(A1105, [1]!Table9[#All], 24, FALSE))</f>
        <v xml:space="preserve">Not discussed on USFS. </v>
      </c>
      <c r="I1105" s="14" t="str">
        <f>IF(NOT(ISBLANK(#REF!)),  "Pre-activity Survey Required", "")</f>
        <v>Pre-activity Survey Required</v>
      </c>
      <c r="J1105" s="13" t="str">
        <f>IF(D1105="No", "Not discussed on USFS. ", _xlfn.CONCAT(A1105, " (", VLOOKUP(A1105, [1]!Table9[#All], 11, FALSE), "; Habitat description: ", C1105, ") - Within 1-mi of a CNDDB/SCE/USFS occurrence record (", VLOOKUP(A1105, [1]!Table9[#All], 34, FALSE), "). " ))</f>
        <v xml:space="preserve">Not discussed on USFS. </v>
      </c>
      <c r="K1105" s="10" t="str">
        <f>IF(D1105="No", "-- ", VLOOKUP(A1105, [1]!Table9[#All], 35, FALSE))</f>
        <v xml:space="preserve">-- </v>
      </c>
      <c r="L1105" s="12" t="str">
        <f>IF(D1105="No", "--", VLOOKUP(A1105, [1]!Table9[#All], 28, FALSE))</f>
        <v>--</v>
      </c>
      <c r="M1105" s="11" t="str">
        <f>IF(D1105="No", "Not discussed on USFS. ", _xlfn.CONCAT(A1105, " (", VLOOKUP(A1105, [1]!Table9[#All], 11, FALSE), "; Habitat description: ", C1105, ") - Within 1-mi of a CNDDB/SCE/USFS occurrence record (", VLOOKUP(A1105, [1]!Table9[#All], 27, FALSE), "). " ))</f>
        <v xml:space="preserve">Not discussed on USFS. </v>
      </c>
      <c r="N1105" s="10" t="str">
        <f>IF(D1105="No", "-- ", VLOOKUP(A1105, [1]!Table9[#All], 29, FALSE))</f>
        <v xml:space="preserve">-- </v>
      </c>
      <c r="O1105" s="10" t="str">
        <f>IF(D1105="No", "--", VLOOKUP(A1105, [1]!Table9[#All], 30, FALSE))</f>
        <v>--</v>
      </c>
      <c r="P1105" s="7" t="str">
        <f>IF(D1105="No", "Not discussed on USFS. ", IF(VLOOKUP(A1105, [1]!Table9[#All], 31, FALSE)="--", "--",  _xlfn.CONCAT(A1105, " (", VLOOKUP(A1105, [1]!Table9[#All], 11, FALSE), "; Habitat description: ", C1105, ") - Within 1-mi of a CNDDB/SCE/USFS occurrence record (", VLOOKUP(A1105, [1]!Table9[#All], 31, FALSE), "). " )))</f>
        <v xml:space="preserve">Not discussed on USFS. </v>
      </c>
      <c r="Q1105" s="6" t="str">
        <f>IF(D1105="No", "Not discussed on USFS. ", IF(VLOOKUP(A1105, [1]!Table9[#All], 31, FALSE)="--", "--",  VLOOKUP(A1105, [1]!Table9[#All], 32, FALSE)))</f>
        <v xml:space="preserve">Not discussed on USFS. </v>
      </c>
      <c r="R1105" s="6" t="str">
        <f>IF(D1105="No", "Not discussed on USFS. ", IF(VLOOKUP(A1105, [1]!Table9[#All], 31, FALSE)="--", "--", VLOOKUP(A1105, [1]!Table9[#All], 33, FALSE)))</f>
        <v xml:space="preserve">Not discussed on USFS. </v>
      </c>
      <c r="S1105" s="9" t="s">
        <v>2</v>
      </c>
      <c r="T1105" s="8" t="s">
        <v>2</v>
      </c>
      <c r="U1105" s="8" t="s">
        <v>2</v>
      </c>
      <c r="V1105" s="7" t="s">
        <v>2</v>
      </c>
      <c r="W1105" s="6" t="s">
        <v>2</v>
      </c>
      <c r="X1105" s="6" t="s">
        <v>2</v>
      </c>
    </row>
    <row r="1106" spans="1:24" ht="156" x14ac:dyDescent="0.2">
      <c r="A1106" s="20" t="s">
        <v>1269</v>
      </c>
      <c r="B1106" s="20" t="str">
        <f>VLOOKUP(A1106, [1]!Table9[#All], 2, FALSE)</f>
        <v>Horkelia cuneata var. puberula</v>
      </c>
      <c r="C1106" s="18" t="str">
        <f>VLOOKUP(A1106, [1]!Table9[#All], 13, FALSE)</f>
        <v>coastal scrub, chaparral, cismontane woodland, and sandy or gravel soils</v>
      </c>
      <c r="D1106" s="17" t="str">
        <f>IF(ISNUMBER(SEARCH("1",VLOOKUP(A1106, [1]!Table9[#All], 4, FALSE))), "Yes", "No")</f>
        <v>Yes</v>
      </c>
      <c r="E1106" s="16" t="str">
        <f>VLOOKUP(A1106, [1]!Table9[#All], 3, FALSE)</f>
        <v>Plant</v>
      </c>
      <c r="F1106" s="15" t="str">
        <f>VLOOKUP(A1106, [1]!Table9[#All], 26, FALSE)</f>
        <v>Formula</v>
      </c>
      <c r="G1106" s="15" t="str">
        <f>IF(D1106="No", "--",VLOOKUP(A1106, [1]!Table9[#All], 25, FALSE))</f>
        <v>Work area</v>
      </c>
      <c r="H1106" s="14" t="str">
        <f>IF(D1106="No", "Not discussed on USFS. ", VLOOKUP(A1106, [1]!Table9[#All], 24, FALSE))</f>
        <v>--</v>
      </c>
      <c r="I1106" s="14" t="str">
        <f>IF(NOT(ISBLANK(#REF!)),  "Pre-activity Survey Required", "")</f>
        <v>Pre-activity Survey Required</v>
      </c>
      <c r="J1106" s="13" t="str">
        <f>IF(D1106="No", "Not discussed on USFS. ", _xlfn.CONCAT(A1106, " (", VLOOKUP(A1106, [1]!Table9[#All], 11, FALSE), "; Habitat description: ", C1106, ") - Within 1-mi of a CNDDB/SCE/USFS occurrence record (", VLOOKUP(A1106, [1]!Table9[#All], 34, FALSE), "). " ))</f>
        <v xml:space="preserve">mesa horkelia (FSS; CRPR 1B.1, Blooming Period: Mar - Jul; Habitat description: coastal scrub, chaparral, cismontane woodland, and sandy or gravel soils) - Within 1-mi of a CNDDB/SCE/USFS occurrence record (unsuitable habitat). </v>
      </c>
      <c r="K1106" s="10" t="str">
        <f>IF(D1106="No", "-- ", VLOOKUP(A1106, [1]!Table9[#All], 35, FALSE))</f>
        <v>Standard OMP BMPs.</v>
      </c>
      <c r="L1106" s="12" t="str">
        <f>IF(D1106="No", "--", VLOOKUP(A1106, [1]!Table9[#All], 28, FALSE))</f>
        <v>IIB</v>
      </c>
      <c r="M1106" s="11" t="str">
        <f>IF(D1106="No", "Not discussed on USFS. ", _xlfn.CONCAT(A1106, " (", VLOOKUP(A1106, [1]!Table9[#All], 11, FALSE), "; Habitat description: ", C1106, ") - Within 1-mi of a CNDDB/SCE/USFS occurrence record (", VLOOKUP(A1106, [1]!Table9[#All], 27, FALSE), "). " ))</f>
        <v xml:space="preserve">mesa horkelia (FSS; CRPR 1B.1, Blooming Period: Mar - Jul; Habitat description: coastal scrub, chaparral, cismontane woodland, and sandy or gravel soils) - Within 1-mi of a CNDDB/SCE/USFS occurrence record (habitat present). </v>
      </c>
      <c r="N1106" s="10" t="str">
        <f>IF(D1106="No", "-- ", VLOOKUP(A1106, [1]!Table9[#All], 29, FALSE))</f>
        <v xml:space="preserve">BE BMP Plant-1(a)(c-d); 
General Measures and Standard OMP BMPs. </v>
      </c>
      <c r="O1106" s="10" t="str">
        <f>IF(D1106="No", "--", VLOOKUP(A1106, [1]!Table9[#All], 30, FALSE))</f>
        <v xml:space="preserve">Pre-Activity Survey (mesa horkelia): A biological survey is required. 
FSS Plant Avoidance (mesa horkelia): If mesa horkelia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06" s="7" t="str">
        <f>IF(D1106="No", "Not discussed on USFS. ", IF(VLOOKUP(A1106, [1]!Table9[#All], 31, FALSE)="--", "--",  _xlfn.CONCAT(A1106, " (", VLOOKUP(A1106, [1]!Table9[#All], 11, FALSE), "; Habitat description: ", C1106, ") - Within 1-mi of a CNDDB/SCE/USFS occurrence record (", VLOOKUP(A1106, [1]!Table9[#All], 31, FALSE), "). " )))</f>
        <v>--</v>
      </c>
      <c r="Q1106" s="6" t="str">
        <f>IF(D1106="No", "Not discussed on USFS. ", IF(VLOOKUP(A1106, [1]!Table9[#All], 31, FALSE)="--", "--",  VLOOKUP(A1106, [1]!Table9[#All], 32, FALSE)))</f>
        <v>--</v>
      </c>
      <c r="R1106" s="6" t="str">
        <f>IF(D1106="No", "Not discussed on USFS. ", IF(VLOOKUP(A1106, [1]!Table9[#All], 31, FALSE)="--", "--", VLOOKUP(A1106, [1]!Table9[#All], 33, FALSE)))</f>
        <v>--</v>
      </c>
      <c r="S1106" s="9" t="s">
        <v>2</v>
      </c>
      <c r="T1106" s="8" t="s">
        <v>2</v>
      </c>
      <c r="U1106" s="8" t="s">
        <v>2</v>
      </c>
      <c r="V1106" s="7" t="s">
        <v>2</v>
      </c>
      <c r="W1106" s="6" t="s">
        <v>2</v>
      </c>
      <c r="X1106" s="6" t="s">
        <v>2</v>
      </c>
    </row>
    <row r="1107" spans="1:24" ht="48" x14ac:dyDescent="0.2">
      <c r="A1107" s="20" t="s">
        <v>1268</v>
      </c>
      <c r="B1107" s="20" t="str">
        <f>VLOOKUP(A1107, [1]!Table9[#All], 2, FALSE)</f>
        <v>Stylocline sonorensis</v>
      </c>
      <c r="C1107" s="18" t="str">
        <f>VLOOKUP(A1107, [1]!Table9[#All], 13, FALSE)</f>
        <v>drainages sandy drainages with prosipis</v>
      </c>
      <c r="D1107" s="17" t="str">
        <f>IF(ISNUMBER(SEARCH("1",VLOOKUP(A1107, [1]!Table9[#All], 4, FALSE))), "Yes", "No")</f>
        <v>No</v>
      </c>
      <c r="E1107" s="16" t="str">
        <f>VLOOKUP(A1107, [1]!Table9[#All], 3, FALSE)</f>
        <v>Plant</v>
      </c>
      <c r="F1107" s="15" t="str">
        <f>VLOOKUP(A1107, [1]!Table9[#All], 26, FALSE)</f>
        <v>Formula</v>
      </c>
      <c r="G1107" s="15" t="str">
        <f>IF(D1107="No", "--",VLOOKUP(A1107, [1]!Table9[#All], 25, FALSE))</f>
        <v>--</v>
      </c>
      <c r="H1107" s="14" t="str">
        <f>IF(D1107="No", "Not discussed on USFS. ", VLOOKUP(A1107, [1]!Table9[#All], 24, FALSE))</f>
        <v xml:space="preserve">Not discussed on USFS. </v>
      </c>
      <c r="I1107" s="14" t="str">
        <f>IF(NOT(ISBLANK(#REF!)),  "Pre-activity Survey Required", "")</f>
        <v>Pre-activity Survey Required</v>
      </c>
      <c r="J1107" s="13" t="str">
        <f>IF(D1107="No", "Not discussed on USFS. ", _xlfn.CONCAT(A1107, " (", VLOOKUP(A1107, [1]!Table9[#All], 11, FALSE), "; Habitat description: ", C1107, ") - Within 1-mi of a CNDDB/SCE/USFS occurrence record (", VLOOKUP(A1107, [1]!Table9[#All], 34, FALSE), "). " ))</f>
        <v xml:space="preserve">Not discussed on USFS. </v>
      </c>
      <c r="K1107" s="10" t="str">
        <f>IF(D1107="No", "-- ", VLOOKUP(A1107, [1]!Table9[#All], 35, FALSE))</f>
        <v xml:space="preserve">-- </v>
      </c>
      <c r="L1107" s="12" t="str">
        <f>IF(D1107="No", "--", VLOOKUP(A1107, [1]!Table9[#All], 28, FALSE))</f>
        <v>--</v>
      </c>
      <c r="M1107" s="11" t="str">
        <f>IF(D1107="No", "Not discussed on USFS. ", _xlfn.CONCAT(A1107, " (", VLOOKUP(A1107, [1]!Table9[#All], 11, FALSE), "; Habitat description: ", C1107, ") - Within 1-mi of a CNDDB/SCE/USFS occurrence record (", VLOOKUP(A1107, [1]!Table9[#All], 27, FALSE), "). " ))</f>
        <v xml:space="preserve">Not discussed on USFS. </v>
      </c>
      <c r="N1107" s="10" t="str">
        <f>IF(D1107="No", "-- ", VLOOKUP(A1107, [1]!Table9[#All], 29, FALSE))</f>
        <v xml:space="preserve">-- </v>
      </c>
      <c r="O1107" s="10" t="str">
        <f>IF(D1107="No", "--", VLOOKUP(A1107, [1]!Table9[#All], 30, FALSE))</f>
        <v>--</v>
      </c>
      <c r="P1107" s="7" t="str">
        <f>IF(D1107="No", "Not discussed on USFS. ", IF(VLOOKUP(A1107, [1]!Table9[#All], 31, FALSE)="--", "--",  _xlfn.CONCAT(A1107, " (", VLOOKUP(A1107, [1]!Table9[#All], 11, FALSE), "; Habitat description: ", C1107, ") - Within 1-mi of a CNDDB/SCE/USFS occurrence record (", VLOOKUP(A1107, [1]!Table9[#All], 31, FALSE), "). " )))</f>
        <v xml:space="preserve">Not discussed on USFS. </v>
      </c>
      <c r="Q1107" s="6" t="str">
        <f>IF(D1107="No", "Not discussed on USFS. ", IF(VLOOKUP(A1107, [1]!Table9[#All], 31, FALSE)="--", "--",  VLOOKUP(A1107, [1]!Table9[#All], 32, FALSE)))</f>
        <v xml:space="preserve">Not discussed on USFS. </v>
      </c>
      <c r="R1107" s="6" t="str">
        <f>IF(D1107="No", "Not discussed on USFS. ", IF(VLOOKUP(A1107, [1]!Table9[#All], 31, FALSE)="--", "--", VLOOKUP(A1107, [1]!Table9[#All], 33, FALSE)))</f>
        <v xml:space="preserve">Not discussed on USFS. </v>
      </c>
      <c r="S1107" s="9" t="s">
        <v>2</v>
      </c>
      <c r="T1107" s="8" t="s">
        <v>2</v>
      </c>
      <c r="U1107" s="8" t="s">
        <v>2</v>
      </c>
      <c r="V1107" s="7" t="s">
        <v>2</v>
      </c>
      <c r="W1107" s="6" t="s">
        <v>2</v>
      </c>
      <c r="X1107" s="6" t="s">
        <v>2</v>
      </c>
    </row>
    <row r="1108" spans="1:24" ht="180" x14ac:dyDescent="0.2">
      <c r="A1108" s="20" t="s">
        <v>1267</v>
      </c>
      <c r="B1108" s="20" t="str">
        <f>VLOOKUP(A1108, [1]!Table9[#All], 2, FALSE)</f>
        <v>Streptanthus albidus ssp. albidus</v>
      </c>
      <c r="C1108" s="18" t="str">
        <f>VLOOKUP(A1108, [1]!Table9[#All], 13, FALSE)</f>
        <v>serpentine, grassy, barren slopes</v>
      </c>
      <c r="D1108" s="17" t="str">
        <f>IF(ISNUMBER(SEARCH("1",VLOOKUP(A1108, [1]!Table9[#All], 4, FALSE))), "Yes", "No")</f>
        <v>Yes</v>
      </c>
      <c r="E1108" s="16" t="str">
        <f>VLOOKUP(A1108, [1]!Table9[#All], 3, FALSE)</f>
        <v>Plant</v>
      </c>
      <c r="F1108" s="15" t="str">
        <f>VLOOKUP(A1108, [1]!Table9[#All], 26, FALSE)</f>
        <v>Formula</v>
      </c>
      <c r="G1108" s="15" t="str">
        <f>IF(D1108="No", "--",VLOOKUP(A1108, [1]!Table9[#All], 25, FALSE))</f>
        <v>Work area</v>
      </c>
      <c r="H1108" s="14" t="str">
        <f>IF(D1108="No", "Not discussed on USFS. ", VLOOKUP(A1108, [1]!Table9[#All], 24, FALSE))</f>
        <v>--</v>
      </c>
      <c r="I1108" s="14" t="str">
        <f>IF(NOT(ISBLANK(#REF!)),  "Pre-activity Survey Required", "")</f>
        <v>Pre-activity Survey Required</v>
      </c>
      <c r="J1108" s="13" t="str">
        <f>IF(D1108="No", "Not discussed on USFS. ", _xlfn.CONCAT(A1108, " (", VLOOKUP(A1108, [1]!Table9[#All], 11, FALSE), "; Habitat description: ", C1108, ") - Within 1-mi of a CNDDB/SCE/USFS occurrence record (", VLOOKUP(A1108, [1]!Table9[#All], 34, FALSE), "). " ))</f>
        <v xml:space="preserve">Metcalf Canyon jewelflower (FE; CRPR 1B.1, Blooming Period: Apr - Jul; Habitat description: serpentine, grassy, barren slopes) - Within 1-mi of a CNDDB/SCE/USFS occurrence record (unsuitable habitat). </v>
      </c>
      <c r="K1108" s="10" t="str">
        <f>IF(D1108="No", "-- ", VLOOKUP(A1108, [1]!Table9[#All], 35, FALSE))</f>
        <v xml:space="preserve">RPM Plant 1; 
Standard OMP BMPs. </v>
      </c>
      <c r="L1108" s="12" t="str">
        <f>IF(D1108="No", "--", VLOOKUP(A1108, [1]!Table9[#All], 28, FALSE))</f>
        <v>IIB</v>
      </c>
      <c r="M1108" s="11" t="str">
        <f>IF(D1108="No", "Not discussed on USFS. ", _xlfn.CONCAT(A1108, " (", VLOOKUP(A1108, [1]!Table9[#All], 11, FALSE), "; Habitat description: ", C1108, ") - Within 1-mi of a CNDDB/SCE/USFS occurrence record (", VLOOKUP(A1108, [1]!Table9[#All], 27, FALSE), "). " ))</f>
        <v xml:space="preserve">Metcalf Canyon jewelflower (FE; CRPR 1B.1, Blooming Period: Apr - Jul; Habitat description: serpentine, grassy, barren slopes) - Within 1-mi of a CNDDB/SCE/USFS occurrence record (habitat present). </v>
      </c>
      <c r="N1108" s="10" t="str">
        <f>IF(D1108="No", "-- ", VLOOKUP(A1108, [1]!Table9[#All], 29, FALSE))</f>
        <v xml:space="preserve">RPM Plant-1-4; 
General Measures and Standard OMP BMPs. </v>
      </c>
      <c r="O1108" s="10" t="str">
        <f>IF(D1108="No", "--", VLOOKUP(A1108, [1]!Table9[#All], 30, FALSE))</f>
        <v xml:space="preserve">Rare Plant Survey and Avoidance (Metcalf Canyon jewelflower): A qualified botanist will conduct a rare plant survey for Metcalf Canyon jewelflower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(Metcalf Canyon jewelflower): Schedule all work in the year rare plant surveys are conducted. Work can occur only after rare plant surveys occur. If work gets delayed for a subsequent year, contact Environmental Services Department. 
General Measures and Standard OMP BMPs. </v>
      </c>
      <c r="P1108" s="7" t="str">
        <f>IF(D1108="No", "Not discussed on USFS. ", IF(VLOOKUP(A1108, [1]!Table9[#All], 31, FALSE)="--", "--",  _xlfn.CONCAT(A1108, " (", VLOOKUP(A1108, [1]!Table9[#All], 11, FALSE), "; Habitat description: ", C1108, ") - Within 1-mi of a CNDDB/SCE/USFS occurrence record (", VLOOKUP(A1108, [1]!Table9[#All], 31, FALSE), "). " )))</f>
        <v>--</v>
      </c>
      <c r="Q1108" s="6" t="str">
        <f>IF(D1108="No", "Not discussed on USFS. ", IF(VLOOKUP(A1108, [1]!Table9[#All], 31, FALSE)="--", "--",  VLOOKUP(A1108, [1]!Table9[#All], 32, FALSE)))</f>
        <v>--</v>
      </c>
      <c r="R1108" s="6" t="str">
        <f>IF(D1108="No", "Not discussed on USFS. ", IF(VLOOKUP(A1108, [1]!Table9[#All], 31, FALSE)="--", "--", VLOOKUP(A1108, [1]!Table9[#All], 33, FALSE)))</f>
        <v>--</v>
      </c>
      <c r="S1108" s="9" t="s">
        <v>2</v>
      </c>
      <c r="T1108" s="8" t="s">
        <v>2</v>
      </c>
      <c r="U1108" s="8" t="s">
        <v>2</v>
      </c>
      <c r="V1108" s="7" t="s">
        <v>2</v>
      </c>
      <c r="W1108" s="6" t="s">
        <v>2</v>
      </c>
      <c r="X1108" s="6" t="s">
        <v>2</v>
      </c>
    </row>
    <row r="1109" spans="1:24" ht="156" x14ac:dyDescent="0.2">
      <c r="A1109" s="20" t="s">
        <v>1266</v>
      </c>
      <c r="B1109" s="20" t="str">
        <f>VLOOKUP(A1109, [1]!Table9[#All], 2, FALSE)</f>
        <v>Usnea longissima</v>
      </c>
      <c r="C1109" s="18" t="str">
        <f>VLOOKUP(A1109, [1]!Table9[#All], 13, FALSE)</f>
        <v>conifer forest, riparian woodland; open or shaded forests that are near bodies of water such as lakes or rivers; hangs from tree branches</v>
      </c>
      <c r="D1109" s="17" t="str">
        <f>IF(ISNUMBER(SEARCH("1",VLOOKUP(A1109, [1]!Table9[#All], 4, FALSE))), "Yes", "No")</f>
        <v>Yes</v>
      </c>
      <c r="E1109" s="16" t="str">
        <f>VLOOKUP(A1109, [1]!Table9[#All], 3, FALSE)</f>
        <v>Plant</v>
      </c>
      <c r="F1109" s="15" t="str">
        <f>VLOOKUP(A1109, [1]!Table9[#All], 26, FALSE)</f>
        <v>Formula</v>
      </c>
      <c r="G1109" s="15" t="str">
        <f>IF(D1109="No", "--",VLOOKUP(A1109, [1]!Table9[#All], 25, FALSE))</f>
        <v>Work area</v>
      </c>
      <c r="H1109" s="14" t="str">
        <f>IF(D1109="No", "Not discussed on USFS. ", VLOOKUP(A1109, [1]!Table9[#All], 24, FALSE))</f>
        <v xml:space="preserve">Only discussed in INF, if reviewing INF apply same RPM's and language as other CRPR 1/2 plant receive. </v>
      </c>
      <c r="I1109" s="14" t="str">
        <f>IF(NOT(ISBLANK(#REF!)),  "Pre-activity Survey Required", "")</f>
        <v>Pre-activity Survey Required</v>
      </c>
      <c r="J1109" s="13" t="str">
        <f>IF(D1109="No", "Not discussed on USFS. ", _xlfn.CONCAT(A1109, " (", VLOOKUP(A1109, [1]!Table9[#All], 11, FALSE), "; Habitat description: ", C1109, ") - Within 1-mi of a CNDDB/SCE/USFS occurrence record (", VLOOKUP(A1109, [1]!Table9[#All], 34, FALSE), "). " ))</f>
        <v xml:space="preserve">Methuselah's beard lichen (INF:SCC; BLM:S; CRPR 4.2; Habitat description: conifer forest, riparian woodland; open or shaded forests that are near bodies of water such as lakes or rivers; hangs from tree branches) - Within 1-mi of a CNDDB/SCE/USFS occurrence record (unsuitable habitat). </v>
      </c>
      <c r="K1109" s="10" t="str">
        <f>IF(D1109="No", "-- ", VLOOKUP(A1109, [1]!Table9[#All], 35, FALSE))</f>
        <v>Standard OMP BMPs.</v>
      </c>
      <c r="L1109" s="12" t="str">
        <f>IF(D1109="No", "--", VLOOKUP(A1109, [1]!Table9[#All], 28, FALSE))</f>
        <v>IIB</v>
      </c>
      <c r="M1109" s="11" t="str">
        <f>IF(D1109="No", "Not discussed on USFS. ", _xlfn.CONCAT(A1109, " (", VLOOKUP(A1109, [1]!Table9[#All], 11, FALSE), "; Habitat description: ", C1109, ") - Within 1-mi of a CNDDB/SCE/USFS occurrence record (", VLOOKUP(A1109, [1]!Table9[#All], 27, FALSE), "). " ))</f>
        <v xml:space="preserve">Methuselah's beard lichen (INF:SCC; BLM:S; CRPR 4.2; Habitat description: conifer forest, riparian woodland; open or shaded forests that are near bodies of water such as lakes or rivers; hangs from tree branches) - Within 1-mi of a CNDDB/SCE/USFS occurrence record (habitat present). </v>
      </c>
      <c r="N1109" s="10" t="str">
        <f>IF(D1109="No", "-- ", VLOOKUP(A1109, [1]!Table9[#All], 29, FALSE))</f>
        <v xml:space="preserve">BE BMP Plant-1(a)(c-d); 
General Measures and Standard OMP BMPs. </v>
      </c>
      <c r="O1109" s="10" t="str">
        <f>IF(D1109="No", "--", VLOOKUP(A1109, [1]!Table9[#All], 30, FALSE))</f>
        <v xml:space="preserve">Pre-Activity Survey (Methuselah's beard lichen): A biological survey is required. 
FSS Plant Avoidance (Methuselah's beard lichen): If Methuselah's beard lichen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09" s="7" t="str">
        <f>IF(D1109="No", "Not discussed on USFS. ", IF(VLOOKUP(A1109, [1]!Table9[#All], 31, FALSE)="--", "--",  _xlfn.CONCAT(A1109, " (", VLOOKUP(A1109, [1]!Table9[#All], 11, FALSE), "; Habitat description: ", C1109, ") - Within 1-mi of a CNDDB/SCE/USFS occurrence record (", VLOOKUP(A1109, [1]!Table9[#All], 31, FALSE), "). " )))</f>
        <v>--</v>
      </c>
      <c r="Q1109" s="6" t="str">
        <f>IF(D1109="No", "Not discussed on USFS. ", IF(VLOOKUP(A1109, [1]!Table9[#All], 31, FALSE)="--", "--",  VLOOKUP(A1109, [1]!Table9[#All], 32, FALSE)))</f>
        <v>--</v>
      </c>
      <c r="R1109" s="6" t="str">
        <f>IF(D1109="No", "Not discussed on USFS. ", IF(VLOOKUP(A1109, [1]!Table9[#All], 31, FALSE)="--", "--", VLOOKUP(A1109, [1]!Table9[#All], 33, FALSE)))</f>
        <v>--</v>
      </c>
      <c r="S1109" s="9" t="s">
        <v>2</v>
      </c>
      <c r="T1109" s="8" t="s">
        <v>2</v>
      </c>
      <c r="U1109" s="8" t="s">
        <v>2</v>
      </c>
      <c r="V1109" s="7" t="s">
        <v>2</v>
      </c>
      <c r="W1109" s="6" t="s">
        <v>2</v>
      </c>
      <c r="X1109" s="6" t="s">
        <v>2</v>
      </c>
    </row>
    <row r="1110" spans="1:24" ht="48" x14ac:dyDescent="0.2">
      <c r="A1110" s="20" t="s">
        <v>1265</v>
      </c>
      <c r="B1110" s="20" t="str">
        <f>VLOOKUP(A1110, [1]!Table9[#All], 2, FALSE)</f>
        <v>Pleuridium mexicanum</v>
      </c>
      <c r="C1110" s="18" t="str">
        <f>VLOOKUP(A1110, [1]!Table9[#All], 13, FALSE)</f>
        <v>chaparral, seasonally dry areas</v>
      </c>
      <c r="D1110" s="17" t="str">
        <f>IF(ISNUMBER(SEARCH("1",VLOOKUP(A1110, [1]!Table9[#All], 4, FALSE))), "Yes", "No")</f>
        <v>No</v>
      </c>
      <c r="E1110" s="16" t="str">
        <f>VLOOKUP(A1110, [1]!Table9[#All], 3, FALSE)</f>
        <v>Plant</v>
      </c>
      <c r="F1110" s="15" t="str">
        <f>VLOOKUP(A1110, [1]!Table9[#All], 26, FALSE)</f>
        <v>Formula</v>
      </c>
      <c r="G1110" s="15" t="str">
        <f>IF(D1110="No", "--",VLOOKUP(A1110, [1]!Table9[#All], 25, FALSE))</f>
        <v>--</v>
      </c>
      <c r="H1110" s="14" t="str">
        <f>IF(D1110="No", "Not discussed on USFS. ", VLOOKUP(A1110, [1]!Table9[#All], 24, FALSE))</f>
        <v xml:space="preserve">Not discussed on USFS. </v>
      </c>
      <c r="I1110" s="14" t="str">
        <f>IF(NOT(ISBLANK(#REF!)),  "Pre-activity Survey Required", "")</f>
        <v>Pre-activity Survey Required</v>
      </c>
      <c r="J1110" s="13" t="str">
        <f>IF(D1110="No", "Not discussed on USFS. ", _xlfn.CONCAT(A1110, " (", VLOOKUP(A1110, [1]!Table9[#All], 11, FALSE), "; Habitat description: ", C1110, ") - Within 1-mi of a CNDDB/SCE/USFS occurrence record (", VLOOKUP(A1110, [1]!Table9[#All], 34, FALSE), "). " ))</f>
        <v xml:space="preserve">Not discussed on USFS. </v>
      </c>
      <c r="K1110" s="10" t="str">
        <f>IF(D1110="No", "-- ", VLOOKUP(A1110, [1]!Table9[#All], 35, FALSE))</f>
        <v xml:space="preserve">-- </v>
      </c>
      <c r="L1110" s="12" t="str">
        <f>IF(D1110="No", "--", VLOOKUP(A1110, [1]!Table9[#All], 28, FALSE))</f>
        <v>--</v>
      </c>
      <c r="M1110" s="11" t="str">
        <f>IF(D1110="No", "Not discussed on USFS. ", _xlfn.CONCAT(A1110, " (", VLOOKUP(A1110, [1]!Table9[#All], 11, FALSE), "; Habitat description: ", C1110, ") - Within 1-mi of a CNDDB/SCE/USFS occurrence record (", VLOOKUP(A1110, [1]!Table9[#All], 27, FALSE), "). " ))</f>
        <v xml:space="preserve">Not discussed on USFS. </v>
      </c>
      <c r="N1110" s="10" t="str">
        <f>IF(D1110="No", "-- ", VLOOKUP(A1110, [1]!Table9[#All], 29, FALSE))</f>
        <v xml:space="preserve">-- </v>
      </c>
      <c r="O1110" s="10" t="str">
        <f>IF(D1110="No", "--", VLOOKUP(A1110, [1]!Table9[#All], 30, FALSE))</f>
        <v>--</v>
      </c>
      <c r="P1110" s="7" t="str">
        <f>IF(D1110="No", "Not discussed on USFS. ", IF(VLOOKUP(A1110, [1]!Table9[#All], 31, FALSE)="--", "--",  _xlfn.CONCAT(A1110, " (", VLOOKUP(A1110, [1]!Table9[#All], 11, FALSE), "; Habitat description: ", C1110, ") - Within 1-mi of a CNDDB/SCE/USFS occurrence record (", VLOOKUP(A1110, [1]!Table9[#All], 31, FALSE), "). " )))</f>
        <v xml:space="preserve">Not discussed on USFS. </v>
      </c>
      <c r="Q1110" s="6" t="str">
        <f>IF(D1110="No", "Not discussed on USFS. ", IF(VLOOKUP(A1110, [1]!Table9[#All], 31, FALSE)="--", "--",  VLOOKUP(A1110, [1]!Table9[#All], 32, FALSE)))</f>
        <v xml:space="preserve">Not discussed on USFS. </v>
      </c>
      <c r="R1110" s="6" t="str">
        <f>IF(D1110="No", "Not discussed on USFS. ", IF(VLOOKUP(A1110, [1]!Table9[#All], 31, FALSE)="--", "--", VLOOKUP(A1110, [1]!Table9[#All], 33, FALSE)))</f>
        <v xml:space="preserve">Not discussed on USFS. </v>
      </c>
      <c r="S1110" s="9" t="s">
        <v>2</v>
      </c>
      <c r="T1110" s="8" t="s">
        <v>2</v>
      </c>
      <c r="U1110" s="8" t="s">
        <v>2</v>
      </c>
      <c r="V1110" s="7" t="s">
        <v>2</v>
      </c>
      <c r="W1110" s="6" t="s">
        <v>2</v>
      </c>
      <c r="X1110" s="6" t="s">
        <v>2</v>
      </c>
    </row>
    <row r="1111" spans="1:24" ht="168" x14ac:dyDescent="0.2">
      <c r="A1111" s="20" t="s">
        <v>1264</v>
      </c>
      <c r="B1111" s="20" t="str">
        <f>VLOOKUP(A1111, [1]!Table9[#All], 2, FALSE)</f>
        <v>Fremontodendron mexicanum</v>
      </c>
      <c r="C1111" s="18" t="str">
        <f>VLOOKUP(A1111, [1]!Table9[#All], 13, FALSE)</f>
        <v>chaparral</v>
      </c>
      <c r="D1111" s="17" t="str">
        <f>IF(ISNUMBER(SEARCH("1",VLOOKUP(A1111, [1]!Table9[#All], 4, FALSE))), "Yes", "No")</f>
        <v>Yes</v>
      </c>
      <c r="E1111" s="16" t="str">
        <f>VLOOKUP(A1111, [1]!Table9[#All], 3, FALSE)</f>
        <v>Plant</v>
      </c>
      <c r="F1111" s="15" t="str">
        <f>VLOOKUP(A1111, [1]!Table9[#All], 26, FALSE)</f>
        <v>Formula</v>
      </c>
      <c r="G1111" s="15" t="str">
        <f>IF(D1111="No", "--",VLOOKUP(A1111, [1]!Table9[#All], 25, FALSE))</f>
        <v>Work area</v>
      </c>
      <c r="H1111" s="14" t="str">
        <f>IF(D1111="No", "Not discussed on USFS. ", VLOOKUP(A1111, [1]!Table9[#All], 24, FALSE))</f>
        <v>--</v>
      </c>
      <c r="I1111" s="14" t="str">
        <f>IF(NOT(ISBLANK(#REF!)),  "Pre-activity Survey Required", "")</f>
        <v>Pre-activity Survey Required</v>
      </c>
      <c r="J1111" s="13" t="str">
        <f>IF(D1111="No", "Not discussed on USFS. ", _xlfn.CONCAT(A1111, " (", VLOOKUP(A1111, [1]!Table9[#All], 11, FALSE), "; Habitat description: ", C1111, ") - Within 1-mi of a CNDDB/SCE/USFS occurrence record (", VLOOKUP(A1111, [1]!Table9[#All], 34, FALSE), "). " ))</f>
        <v xml:space="preserve">Mexican flannelbush (FE; SR; CRPR 1B.1, Blooming Period: Mar - Jun; Habitat description: chaparral) - Within 1-mi of a CNDDB/SCE/USFS occurrence record (unsuitable habitat). </v>
      </c>
      <c r="K1111" s="10" t="str">
        <f>IF(D1111="No", "-- ", VLOOKUP(A1111, [1]!Table9[#All], 35, FALSE))</f>
        <v xml:space="preserve">RPM Plant 1; 
Standard OMP BMPs. </v>
      </c>
      <c r="L1111" s="12" t="str">
        <f>IF(D1111="No", "--", VLOOKUP(A1111, [1]!Table9[#All], 28, FALSE))</f>
        <v>IIB</v>
      </c>
      <c r="M1111" s="11" t="str">
        <f>IF(D1111="No", "Not discussed on USFS. ", _xlfn.CONCAT(A1111, " (", VLOOKUP(A1111, [1]!Table9[#All], 11, FALSE), "; Habitat description: ", C1111, ") - Within 1-mi of a CNDDB/SCE/USFS occurrence record (", VLOOKUP(A1111, [1]!Table9[#All], 27, FALSE), "). " ))</f>
        <v xml:space="preserve">Mexican flannelbush (FE; SR; CRPR 1B.1, Blooming Period: Mar - Jun; Habitat description: chaparral) - Within 1-mi of a CNDDB/SCE/USFS occurrence record (habitat present). </v>
      </c>
      <c r="N1111" s="10" t="str">
        <f>IF(D1111="No", "-- ", VLOOKUP(A1111, [1]!Table9[#All], 29, FALSE))</f>
        <v xml:space="preserve">RPM Plant-1-4; 
General Measures and Standard OMP BMPs. </v>
      </c>
      <c r="O1111" s="10" t="str">
        <f>IF(D1111="No", "--", VLOOKUP(A1111, [1]!Table9[#All], 30, FALSE))</f>
        <v xml:space="preserve">Rare Plant Survey and Avoidance (Mexican flannelbush): A qualified botanist will conduct a rare plant survey for Mexican flannelbush within blooming season, verified by a reference population. All federally-listed plants within 100 feet of the work area will be flagged for avoidance. Coordination with Environmental Services Department will be required if full avoidance cannot be achieved. 
Schedule Limitation (Mexican flannelbush): Schedule all work in the year rare plant surveys are conducted. Work can occur only after rare plant surveys occur. If work gets delayed for a subsequent year, contact Environmental Services Department. 
General Measures and Standard OMP BMPs. </v>
      </c>
      <c r="P1111" s="7" t="str">
        <f>IF(D1111="No", "Not discussed on USFS. ", IF(VLOOKUP(A1111, [1]!Table9[#All], 31, FALSE)="--", "--",  _xlfn.CONCAT(A1111, " (", VLOOKUP(A1111, [1]!Table9[#All], 11, FALSE), "; Habitat description: ", C1111, ") - Within 1-mi of a CNDDB/SCE/USFS occurrence record (", VLOOKUP(A1111, [1]!Table9[#All], 31, FALSE), "). " )))</f>
        <v>--</v>
      </c>
      <c r="Q1111" s="6" t="str">
        <f>IF(D1111="No", "Not discussed on USFS. ", IF(VLOOKUP(A1111, [1]!Table9[#All], 31, FALSE)="--", "--",  VLOOKUP(A1111, [1]!Table9[#All], 32, FALSE)))</f>
        <v>--</v>
      </c>
      <c r="R1111" s="6" t="str">
        <f>IF(D1111="No", "Not discussed on USFS. ", IF(VLOOKUP(A1111, [1]!Table9[#All], 31, FALSE)="--", "--", VLOOKUP(A1111, [1]!Table9[#All], 33, FALSE)))</f>
        <v>--</v>
      </c>
      <c r="S1111" s="9" t="s">
        <v>2</v>
      </c>
      <c r="T1111" s="8" t="s">
        <v>2</v>
      </c>
      <c r="U1111" s="8" t="s">
        <v>2</v>
      </c>
      <c r="V1111" s="7" t="s">
        <v>2</v>
      </c>
      <c r="W1111" s="6" t="s">
        <v>2</v>
      </c>
      <c r="X1111" s="6" t="s">
        <v>2</v>
      </c>
    </row>
    <row r="1112" spans="1:24" ht="48" x14ac:dyDescent="0.2">
      <c r="A1112" s="20" t="s">
        <v>1263</v>
      </c>
      <c r="B1112" s="20" t="str">
        <f>VLOOKUP(A1112, [1]!Table9[#All], 2, FALSE)</f>
        <v>Hulsea mexicana</v>
      </c>
      <c r="C1112" s="18" t="str">
        <f>VLOOKUP(A1112, [1]!Table9[#All], 13, FALSE)</f>
        <v>burns, disturbed sites</v>
      </c>
      <c r="D1112" s="17" t="str">
        <f>IF(ISNUMBER(SEARCH("1",VLOOKUP(A1112, [1]!Table9[#All], 4, FALSE))), "Yes", "No")</f>
        <v>No</v>
      </c>
      <c r="E1112" s="16" t="str">
        <f>VLOOKUP(A1112, [1]!Table9[#All], 3, FALSE)</f>
        <v>Plant</v>
      </c>
      <c r="F1112" s="15" t="str">
        <f>VLOOKUP(A1112, [1]!Table9[#All], 26, FALSE)</f>
        <v>Formula</v>
      </c>
      <c r="G1112" s="15" t="str">
        <f>IF(D1112="No", "--",VLOOKUP(A1112, [1]!Table9[#All], 25, FALSE))</f>
        <v>--</v>
      </c>
      <c r="H1112" s="14" t="str">
        <f>IF(D1112="No", "Not discussed on USFS. ", VLOOKUP(A1112, [1]!Table9[#All], 24, FALSE))</f>
        <v xml:space="preserve">Not discussed on USFS. </v>
      </c>
      <c r="I1112" s="14" t="str">
        <f>IF(NOT(ISBLANK(#REF!)),  "Pre-activity Survey Required", "")</f>
        <v>Pre-activity Survey Required</v>
      </c>
      <c r="J1112" s="13" t="str">
        <f>IF(D1112="No", "Not discussed on USFS. ", _xlfn.CONCAT(A1112, " (", VLOOKUP(A1112, [1]!Table9[#All], 11, FALSE), "; Habitat description: ", C1112, ") - Within 1-mi of a CNDDB/SCE/USFS occurrence record (", VLOOKUP(A1112, [1]!Table9[#All], 34, FALSE), "). " ))</f>
        <v xml:space="preserve">Not discussed on USFS. </v>
      </c>
      <c r="K1112" s="10" t="str">
        <f>IF(D1112="No", "-- ", VLOOKUP(A1112, [1]!Table9[#All], 35, FALSE))</f>
        <v xml:space="preserve">-- </v>
      </c>
      <c r="L1112" s="12" t="str">
        <f>IF(D1112="No", "--", VLOOKUP(A1112, [1]!Table9[#All], 28, FALSE))</f>
        <v>--</v>
      </c>
      <c r="M1112" s="11" t="str">
        <f>IF(D1112="No", "Not discussed on USFS. ", _xlfn.CONCAT(A1112, " (", VLOOKUP(A1112, [1]!Table9[#All], 11, FALSE), "; Habitat description: ", C1112, ") - Within 1-mi of a CNDDB/SCE/USFS occurrence record (", VLOOKUP(A1112, [1]!Table9[#All], 27, FALSE), "). " ))</f>
        <v xml:space="preserve">Not discussed on USFS. </v>
      </c>
      <c r="N1112" s="10" t="str">
        <f>IF(D1112="No", "-- ", VLOOKUP(A1112, [1]!Table9[#All], 29, FALSE))</f>
        <v xml:space="preserve">-- </v>
      </c>
      <c r="O1112" s="10" t="str">
        <f>IF(D1112="No", "--", VLOOKUP(A1112, [1]!Table9[#All], 30, FALSE))</f>
        <v>--</v>
      </c>
      <c r="P1112" s="7" t="str">
        <f>IF(D1112="No", "Not discussed on USFS. ", IF(VLOOKUP(A1112, [1]!Table9[#All], 31, FALSE)="--", "--",  _xlfn.CONCAT(A1112, " (", VLOOKUP(A1112, [1]!Table9[#All], 11, FALSE), "; Habitat description: ", C1112, ") - Within 1-mi of a CNDDB/SCE/USFS occurrence record (", VLOOKUP(A1112, [1]!Table9[#All], 31, FALSE), "). " )))</f>
        <v xml:space="preserve">Not discussed on USFS. </v>
      </c>
      <c r="Q1112" s="6" t="str">
        <f>IF(D1112="No", "Not discussed on USFS. ", IF(VLOOKUP(A1112, [1]!Table9[#All], 31, FALSE)="--", "--",  VLOOKUP(A1112, [1]!Table9[#All], 32, FALSE)))</f>
        <v xml:space="preserve">Not discussed on USFS. </v>
      </c>
      <c r="R1112" s="6" t="str">
        <f>IF(D1112="No", "Not discussed on USFS. ", IF(VLOOKUP(A1112, [1]!Table9[#All], 31, FALSE)="--", "--", VLOOKUP(A1112, [1]!Table9[#All], 33, FALSE)))</f>
        <v xml:space="preserve">Not discussed on USFS. </v>
      </c>
      <c r="S1112" s="9" t="s">
        <v>2</v>
      </c>
      <c r="T1112" s="8" t="s">
        <v>2</v>
      </c>
      <c r="U1112" s="8" t="s">
        <v>2</v>
      </c>
      <c r="V1112" s="7" t="s">
        <v>2</v>
      </c>
      <c r="W1112" s="6" t="s">
        <v>2</v>
      </c>
      <c r="X1112" s="6" t="s">
        <v>2</v>
      </c>
    </row>
    <row r="1113" spans="1:24" ht="112" x14ac:dyDescent="0.2">
      <c r="A1113" s="20" t="s">
        <v>1262</v>
      </c>
      <c r="B1113" s="20" t="str">
        <f>VLOOKUP(A1113, [1]!Table9[#All], 2, FALSE)</f>
        <v>Choeronycteris mexicana</v>
      </c>
      <c r="C1113" s="18" t="str">
        <f>VLOOKUP(A1113, [1]!Table9[#All], 13, FALSE)</f>
        <v xml:space="preserve">desert, montane, riparian, pinyon-juniper, roosts in desert canyons, deep caves, mines, or rocks and abandoned buildings </v>
      </c>
      <c r="D1113" s="17" t="str">
        <f>IF(ISNUMBER(SEARCH("1",VLOOKUP(A1113, [1]!Table9[#All], 4, FALSE))), "Yes", "No")</f>
        <v>Yes</v>
      </c>
      <c r="E1113" s="16" t="str">
        <f>VLOOKUP(A1113, [1]!Table9[#All], 3, FALSE)</f>
        <v>Mammal</v>
      </c>
      <c r="F1113" s="15" t="str">
        <f>VLOOKUP(A1113, [1]!Table9[#All], 26, FALSE)</f>
        <v>Formula</v>
      </c>
      <c r="G1113" s="15" t="str">
        <f>IF(D1113="No", "--",VLOOKUP(A1113, [1]!Table9[#All], 25, FALSE))</f>
        <v>Work area</v>
      </c>
      <c r="H1113" s="14" t="str">
        <f>IF(D1113="No", "Not discussed on USFS. ", VLOOKUP(A1113, [1]!Table9[#All], 24, FALSE))</f>
        <v>--</v>
      </c>
      <c r="I1113" s="14" t="str">
        <f>IF(NOT(ISBLANK(#REF!)),  "Pre-activity Survey Required", "")</f>
        <v>Pre-activity Survey Required</v>
      </c>
      <c r="J1113" s="13" t="str">
        <f>IF(D1113="No", "Not discussed on USFS. ", _xlfn.CONCAT(A1113, " (", VLOOKUP(A1113, [1]!Table9[#All], 11, FALSE), "; Habitat description: ", C1113, ") - Within 1-mi of a CNDDB/SCE/USFS occurrence record (", VLOOKUP(A1113, [1]!Table9[#All], 34, FALSE), "). " ))</f>
        <v xml:space="preserve">Mexican long-tongued bat (CDFW SSC; SBNF:WL; Habitat description: desert, montane, riparian, pinyon-juniper, roosts in desert canyons, deep caves, mines, or rocks and abandoned buildings ) - Within 1-mi of a CNDDB/SCE/USFS occurrence record (unsuitable habitat). </v>
      </c>
      <c r="K1113" s="10" t="str">
        <f>IF(D1113="No", "-- ", VLOOKUP(A1113, [1]!Table9[#All], 35, FALSE))</f>
        <v>Standard OMP BMPs.</v>
      </c>
      <c r="L1113" s="12" t="str">
        <f>IF(D1113="No", "--", VLOOKUP(A1113, [1]!Table9[#All], 28, FALSE))</f>
        <v>IIB</v>
      </c>
      <c r="M1113" s="11" t="str">
        <f>IF(D1113="No", "Not discussed on USFS. ", _xlfn.CONCAT(A1113, " (", VLOOKUP(A1113, [1]!Table9[#All], 11, FALSE), "; Habitat description: ", C1113, ") - Within 1-mi of a CNDDB/SCE/USFS occurrence record (", VLOOKUP(A1113, [1]!Table9[#All], 27, FALSE), "). " ))</f>
        <v xml:space="preserve">Mexican long-tongued bat (CDFW SSC; SBNF:WL; Habitat description: desert, montane, riparian, pinyon-juniper, roosts in desert canyons, deep caves, mines, or rocks and abandoned buildings ) - Within 1-mi of a CNDDB/SCE/USFS occurrence record (habitat present). </v>
      </c>
      <c r="N1113" s="10" t="str">
        <f>IF(D1113="No", "-- ", VLOOKUP(A1113, [1]!Table9[#All], 29, FALSE))</f>
        <v xml:space="preserve">BE BMP Mammal-1; 
General Measures and Standard OMP BMPs. </v>
      </c>
      <c r="O1113" s="10" t="str">
        <f>IF(D1113="No", "--", VLOOKUP(A1113, [1]!Table9[#All], 30, FALSE))</f>
        <v xml:space="preserve">General Measures and Standard OMP BMPs. </v>
      </c>
      <c r="P1113" s="7" t="str">
        <f>IF(D1113="No", "Not discussed on USFS. ", IF(VLOOKUP(A1113, [1]!Table9[#All], 31, FALSE)="--", "--",  _xlfn.CONCAT(A1113, " (", VLOOKUP(A1113, [1]!Table9[#All], 11, FALSE), "; Habitat description: ", C1113, ") - Within 1-mi of a CNDDB/SCE/USFS occurrence record (", VLOOKUP(A1113, [1]!Table9[#All], 31, FALSE), "). " )))</f>
        <v>--</v>
      </c>
      <c r="Q1113" s="6" t="str">
        <f>IF(D1113="No", "Not discussed on USFS. ", IF(VLOOKUP(A1113, [1]!Table9[#All], 31, FALSE)="--", "--",  VLOOKUP(A1113, [1]!Table9[#All], 32, FALSE)))</f>
        <v>--</v>
      </c>
      <c r="R1113" s="6" t="str">
        <f>IF(D1113="No", "Not discussed on USFS. ", IF(VLOOKUP(A1113, [1]!Table9[#All], 31, FALSE)="--", "--", VLOOKUP(A1113, [1]!Table9[#All], 33, FALSE)))</f>
        <v>--</v>
      </c>
      <c r="S1113" s="9" t="s">
        <v>2</v>
      </c>
      <c r="T1113" s="8" t="s">
        <v>2</v>
      </c>
      <c r="U1113" s="8" t="s">
        <v>2</v>
      </c>
      <c r="V1113" s="7" t="s">
        <v>2</v>
      </c>
      <c r="W1113" s="6" t="s">
        <v>2</v>
      </c>
      <c r="X1113" s="6" t="s">
        <v>2</v>
      </c>
    </row>
    <row r="1114" spans="1:24" ht="80" x14ac:dyDescent="0.2">
      <c r="A1114" s="20" t="s">
        <v>1261</v>
      </c>
      <c r="B1114" s="20" t="str">
        <f>VLOOKUP(A1114, [1]!Table9[#All], 2, FALSE)</f>
        <v>Malacothrix similis</v>
      </c>
      <c r="C1114" s="18" t="str">
        <f>VLOOKUP(A1114, [1]!Table9[#All], 13, FALSE)</f>
        <v>beaches, dunes presumed extinct on mainland California ; found on Santa Cruz island</v>
      </c>
      <c r="D1114" s="17" t="str">
        <f>IF(ISNUMBER(SEARCH("1",VLOOKUP(A1114, [1]!Table9[#All], 4, FALSE))), "Yes", "No")</f>
        <v>No</v>
      </c>
      <c r="E1114" s="16" t="str">
        <f>VLOOKUP(A1114, [1]!Table9[#All], 3, FALSE)</f>
        <v>Plant</v>
      </c>
      <c r="F1114" s="15" t="str">
        <f>VLOOKUP(A1114, [1]!Table9[#All], 26, FALSE)</f>
        <v>Formula</v>
      </c>
      <c r="G1114" s="15" t="str">
        <f>IF(D1114="No", "--",VLOOKUP(A1114, [1]!Table9[#All], 25, FALSE))</f>
        <v>--</v>
      </c>
      <c r="H1114" s="14" t="str">
        <f>IF(D1114="No", "Not discussed on USFS. ", VLOOKUP(A1114, [1]!Table9[#All], 24, FALSE))</f>
        <v xml:space="preserve">Not discussed on USFS. </v>
      </c>
      <c r="I1114" s="14" t="str">
        <f>IF(NOT(ISBLANK(#REF!)),  "Pre-activity Survey Required", "")</f>
        <v>Pre-activity Survey Required</v>
      </c>
      <c r="J1114" s="13" t="str">
        <f>IF(D1114="No", "Not discussed on USFS. ", _xlfn.CONCAT(A1114, " (", VLOOKUP(A1114, [1]!Table9[#All], 11, FALSE), "; Habitat description: ", C1114, ") - Within 1-mi of a CNDDB/SCE/USFS occurrence record (", VLOOKUP(A1114, [1]!Table9[#All], 34, FALSE), "). " ))</f>
        <v xml:space="preserve">Not discussed on USFS. </v>
      </c>
      <c r="K1114" s="10" t="str">
        <f>IF(D1114="No", "-- ", VLOOKUP(A1114, [1]!Table9[#All], 35, FALSE))</f>
        <v xml:space="preserve">-- </v>
      </c>
      <c r="L1114" s="12" t="str">
        <f>IF(D1114="No", "--", VLOOKUP(A1114, [1]!Table9[#All], 28, FALSE))</f>
        <v>--</v>
      </c>
      <c r="M1114" s="11" t="str">
        <f>IF(D1114="No", "Not discussed on USFS. ", _xlfn.CONCAT(A1114, " (", VLOOKUP(A1114, [1]!Table9[#All], 11, FALSE), "; Habitat description: ", C1114, ") - Within 1-mi of a CNDDB/SCE/USFS occurrence record (", VLOOKUP(A1114, [1]!Table9[#All], 27, FALSE), "). " ))</f>
        <v xml:space="preserve">Not discussed on USFS. </v>
      </c>
      <c r="N1114" s="10" t="str">
        <f>IF(D1114="No", "-- ", VLOOKUP(A1114, [1]!Table9[#All], 29, FALSE))</f>
        <v xml:space="preserve">-- </v>
      </c>
      <c r="O1114" s="10" t="str">
        <f>IF(D1114="No", "--", VLOOKUP(A1114, [1]!Table9[#All], 30, FALSE))</f>
        <v>--</v>
      </c>
      <c r="P1114" s="7" t="str">
        <f>IF(D1114="No", "Not discussed on USFS. ", IF(VLOOKUP(A1114, [1]!Table9[#All], 31, FALSE)="--", "--",  _xlfn.CONCAT(A1114, " (", VLOOKUP(A1114, [1]!Table9[#All], 11, FALSE), "; Habitat description: ", C1114, ") - Within 1-mi of a CNDDB/SCE/USFS occurrence record (", VLOOKUP(A1114, [1]!Table9[#All], 31, FALSE), "). " )))</f>
        <v xml:space="preserve">Not discussed on USFS. </v>
      </c>
      <c r="Q1114" s="6" t="str">
        <f>IF(D1114="No", "Not discussed on USFS. ", IF(VLOOKUP(A1114, [1]!Table9[#All], 31, FALSE)="--", "--",  VLOOKUP(A1114, [1]!Table9[#All], 32, FALSE)))</f>
        <v xml:space="preserve">Not discussed on USFS. </v>
      </c>
      <c r="R1114" s="6" t="str">
        <f>IF(D1114="No", "Not discussed on USFS. ", IF(VLOOKUP(A1114, [1]!Table9[#All], 31, FALSE)="--", "--", VLOOKUP(A1114, [1]!Table9[#All], 33, FALSE)))</f>
        <v xml:space="preserve">Not discussed on USFS. </v>
      </c>
      <c r="S1114" s="9" t="s">
        <v>2</v>
      </c>
      <c r="T1114" s="8" t="s">
        <v>2</v>
      </c>
      <c r="U1114" s="8" t="s">
        <v>2</v>
      </c>
      <c r="V1114" s="7" t="s">
        <v>2</v>
      </c>
      <c r="W1114" s="6" t="s">
        <v>2</v>
      </c>
      <c r="X1114" s="6" t="s">
        <v>2</v>
      </c>
    </row>
    <row r="1115" spans="1:24" ht="75" x14ac:dyDescent="0.2">
      <c r="A1115" s="20" t="s">
        <v>1260</v>
      </c>
      <c r="B1115" s="20" t="str">
        <f>VLOOKUP(A1115, [1]!Table9[#All], 2, FALSE)</f>
        <v>Antrostomus arizonae</v>
      </c>
      <c r="C1115" s="18" t="str">
        <f>VLOOKUP(A1115, [1]!Table9[#All], 13, FALSE)</f>
        <v>open woodlands, shrubby areas, and grassy meadows</v>
      </c>
      <c r="D1115" s="17" t="str">
        <f>IF(ISNUMBER(SEARCH("1",VLOOKUP(A1115, [1]!Table9[#All], 4, FALSE))), "Yes", "No")</f>
        <v>Yes</v>
      </c>
      <c r="E1115" s="16" t="str">
        <f>VLOOKUP(A1115, [1]!Table9[#All], 3, FALSE)</f>
        <v>Bird</v>
      </c>
      <c r="F1115" s="15" t="str">
        <f>VLOOKUP(A1115, [1]!Table9[#All], 26, FALSE)</f>
        <v>Formula</v>
      </c>
      <c r="G1115" s="15" t="str">
        <f>IF(D1115="No", "--",VLOOKUP(A1115, [1]!Table9[#All], 25, FALSE))</f>
        <v>Work area</v>
      </c>
      <c r="H1115" s="14" t="str">
        <f>IF(D1115="No", "Not discussed on USFS. ", VLOOKUP(A1115, [1]!Table9[#All], 24, FALSE))</f>
        <v>--</v>
      </c>
      <c r="I1115" s="14" t="str">
        <f>IF(NOT(ISBLANK(#REF!)),  "Pre-activity Survey Required", "")</f>
        <v>Pre-activity Survey Required</v>
      </c>
      <c r="J1115" s="13" t="str">
        <f>IF(D1115="No", "Not discussed on USFS. ", _xlfn.CONCAT(A1115, " (", VLOOKUP(A1115, [1]!Table9[#All], 11, FALSE), "; Habitat description: ", C1115, ") - Within 1-mi of a CNDDB/SCE/USFS occurrence record (", VLOOKUP(A1115, [1]!Table9[#All], 34, FALSE), "). " ))</f>
        <v xml:space="preserve">Mexican whip-poor-will (SBNF:WL; Habitat description: open woodlands, shrubby areas, and grassy meadows) - Within 1-mi of a CNDDB/SCE/USFS occurrence record (unsuitable habitat). </v>
      </c>
      <c r="K1115" s="10" t="str">
        <f>IF(D1115="No", "-- ", VLOOKUP(A1115, [1]!Table9[#All], 35, FALSE))</f>
        <v>Standard OMP BMPs.</v>
      </c>
      <c r="L1115" s="12" t="str">
        <f>IF(D1115="No", "--", VLOOKUP(A1115, [1]!Table9[#All], 28, FALSE))</f>
        <v>IIB</v>
      </c>
      <c r="M1115" s="11" t="str">
        <f>IF(D1115="No", "Not discussed on USFS. ", _xlfn.CONCAT(A1115, " (", VLOOKUP(A1115, [1]!Table9[#All], 11, FALSE), "; Habitat description: ", C1115, ") - Within 1-mi of a CNDDB/SCE/USFS occurrence record (", VLOOKUP(A1115, [1]!Table9[#All], 27, FALSE), "). " ))</f>
        <v xml:space="preserve">Mexican whip-poor-will (SBNF:WL; Habitat description: open woodlands, shrubby areas, and grassy meadows) - Within 1-mi of a CNDDB/SCE/USFS occurrence record (habitat present). </v>
      </c>
      <c r="N1115" s="10" t="str">
        <f>IF(D1115="No", "-- ", VLOOKUP(A1115, [1]!Table9[#All], 29, FALSE))</f>
        <v xml:space="preserve">Nest Survey; </v>
      </c>
      <c r="O1115" s="10" t="str">
        <f>IF(D1115="No", "--", VLOOKUP(A1115, [1]!Table9[#All], 30, FALSE))</f>
        <v xml:space="preserve">Nest Survey: A nest survey is required for activities scheduled between February 1 and August 31. </v>
      </c>
      <c r="P1115" s="7" t="str">
        <f>IF(D1115="No", "Not discussed on USFS. ", IF(VLOOKUP(A1115, [1]!Table9[#All], 31, FALSE)="--", "--",  _xlfn.CONCAT(A1115, " (", VLOOKUP(A1115, [1]!Table9[#All], 11, FALSE), "; Habitat description: ", C1115, ") - Within 1-mi of a CNDDB/SCE/USFS occurrence record (", VLOOKUP(A1115, [1]!Table9[#All], 31, FALSE), "). " )))</f>
        <v>--</v>
      </c>
      <c r="Q1115" s="6" t="str">
        <f>IF(D1115="No", "Not discussed on USFS. ", IF(VLOOKUP(A1115, [1]!Table9[#All], 31, FALSE)="--", "--",  VLOOKUP(A1115, [1]!Table9[#All], 32, FALSE)))</f>
        <v>--</v>
      </c>
      <c r="R1115" s="6" t="str">
        <f>IF(D1115="No", "Not discussed on USFS. ", IF(VLOOKUP(A1115, [1]!Table9[#All], 31, FALSE)="--", "--", VLOOKUP(A1115, [1]!Table9[#All], 33, FALSE)))</f>
        <v>--</v>
      </c>
      <c r="S1115" s="9" t="s">
        <v>2</v>
      </c>
      <c r="T1115" s="8" t="s">
        <v>2</v>
      </c>
      <c r="U1115" s="8" t="s">
        <v>2</v>
      </c>
      <c r="V1115" s="7" t="s">
        <v>2</v>
      </c>
      <c r="W1115" s="6" t="s">
        <v>2</v>
      </c>
      <c r="X1115" s="6" t="s">
        <v>2</v>
      </c>
    </row>
    <row r="1116" spans="1:24" ht="64" x14ac:dyDescent="0.2">
      <c r="A1116" s="20" t="s">
        <v>1259</v>
      </c>
      <c r="B1116" s="20" t="str">
        <f>VLOOKUP(A1116, [1]!Table9[#All], 2, FALSE)</f>
        <v>Mielichhoferia mielichhoferiana</v>
      </c>
      <c r="C1116" s="18" t="str">
        <f>VLOOKUP(A1116, [1]!Table9[#All], 13, FALSE)</f>
        <v>rock crevices, soil banks, roadsides</v>
      </c>
      <c r="D1116" s="17" t="str">
        <f>IF(ISNUMBER(SEARCH("1",VLOOKUP(A1116, [1]!Table9[#All], 4, FALSE))), "Yes", "No")</f>
        <v>No</v>
      </c>
      <c r="E1116" s="16" t="str">
        <f>VLOOKUP(A1116, [1]!Table9[#All], 3, FALSE)</f>
        <v>Plant</v>
      </c>
      <c r="F1116" s="15" t="str">
        <f>VLOOKUP(A1116, [1]!Table9[#All], 26, FALSE)</f>
        <v>Formula</v>
      </c>
      <c r="G1116" s="15" t="str">
        <f>IF(D1116="No", "--",VLOOKUP(A1116, [1]!Table9[#All], 25, FALSE))</f>
        <v>--</v>
      </c>
      <c r="H1116" s="14" t="str">
        <f>IF(D1116="No", "Not discussed on USFS. ", VLOOKUP(A1116, [1]!Table9[#All], 24, FALSE))</f>
        <v xml:space="preserve">Not discussed on USFS. </v>
      </c>
      <c r="I1116" s="14" t="str">
        <f>IF(NOT(ISBLANK(#REF!)),  "Pre-activity Survey Required", "")</f>
        <v>Pre-activity Survey Required</v>
      </c>
      <c r="J1116" s="13" t="str">
        <f>IF(D1116="No", "Not discussed on USFS. ", _xlfn.CONCAT(A1116, " (", VLOOKUP(A1116, [1]!Table9[#All], 11, FALSE), "; Habitat description: ", C1116, ") - Within 1-mi of a CNDDB/SCE/USFS occurrence record (", VLOOKUP(A1116, [1]!Table9[#All], 34, FALSE), "). " ))</f>
        <v xml:space="preserve">Not discussed on USFS. </v>
      </c>
      <c r="K1116" s="10" t="str">
        <f>IF(D1116="No", "-- ", VLOOKUP(A1116, [1]!Table9[#All], 35, FALSE))</f>
        <v xml:space="preserve">-- </v>
      </c>
      <c r="L1116" s="12" t="str">
        <f>IF(D1116="No", "--", VLOOKUP(A1116, [1]!Table9[#All], 28, FALSE))</f>
        <v>--</v>
      </c>
      <c r="M1116" s="11" t="str">
        <f>IF(D1116="No", "Not discussed on USFS. ", _xlfn.CONCAT(A1116, " (", VLOOKUP(A1116, [1]!Table9[#All], 11, FALSE), "; Habitat description: ", C1116, ") - Within 1-mi of a CNDDB/SCE/USFS occurrence record (", VLOOKUP(A1116, [1]!Table9[#All], 27, FALSE), "). " ))</f>
        <v xml:space="preserve">Not discussed on USFS. </v>
      </c>
      <c r="N1116" s="10" t="str">
        <f>IF(D1116="No", "-- ", VLOOKUP(A1116, [1]!Table9[#All], 29, FALSE))</f>
        <v xml:space="preserve">-- </v>
      </c>
      <c r="O1116" s="10" t="str">
        <f>IF(D1116="No", "--", VLOOKUP(A1116, [1]!Table9[#All], 30, FALSE))</f>
        <v>--</v>
      </c>
      <c r="P1116" s="7" t="str">
        <f>IF(D1116="No", "Not discussed on USFS. ", IF(VLOOKUP(A1116, [1]!Table9[#All], 31, FALSE)="--", "--",  _xlfn.CONCAT(A1116, " (", VLOOKUP(A1116, [1]!Table9[#All], 11, FALSE), "; Habitat description: ", C1116, ") - Within 1-mi of a CNDDB/SCE/USFS occurrence record (", VLOOKUP(A1116, [1]!Table9[#All], 31, FALSE), "). " )))</f>
        <v xml:space="preserve">Not discussed on USFS. </v>
      </c>
      <c r="Q1116" s="6" t="str">
        <f>IF(D1116="No", "Not discussed on USFS. ", IF(VLOOKUP(A1116, [1]!Table9[#All], 31, FALSE)="--", "--",  VLOOKUP(A1116, [1]!Table9[#All], 32, FALSE)))</f>
        <v xml:space="preserve">Not discussed on USFS. </v>
      </c>
      <c r="R1116" s="6" t="str">
        <f>IF(D1116="No", "Not discussed on USFS. ", IF(VLOOKUP(A1116, [1]!Table9[#All], 31, FALSE)="--", "--", VLOOKUP(A1116, [1]!Table9[#All], 33, FALSE)))</f>
        <v xml:space="preserve">Not discussed on USFS. </v>
      </c>
      <c r="S1116" s="9" t="s">
        <v>2</v>
      </c>
      <c r="T1116" s="8" t="s">
        <v>2</v>
      </c>
      <c r="U1116" s="8" t="s">
        <v>2</v>
      </c>
      <c r="V1116" s="7" t="s">
        <v>2</v>
      </c>
      <c r="W1116" s="6" t="s">
        <v>2</v>
      </c>
      <c r="X1116" s="6" t="s">
        <v>2</v>
      </c>
    </row>
    <row r="1117" spans="1:24" ht="156" x14ac:dyDescent="0.2">
      <c r="A1117" s="20" t="s">
        <v>1258</v>
      </c>
      <c r="B1117" s="20" t="str">
        <f>VLOOKUP(A1117, [1]!Table9[#All], 2, FALSE)</f>
        <v>Clarkia mildrediae ssp mildrediae</v>
      </c>
      <c r="C1117" s="18" t="str">
        <f>VLOOKUP(A1117, [1]!Table9[#All], 13, FALSE)</f>
        <v xml:space="preserve">pine forest yellow-pine forest </v>
      </c>
      <c r="D1117" s="17" t="str">
        <f>IF(ISNUMBER(SEARCH("1",VLOOKUP(A1117, [1]!Table9[#All], 4, FALSE))), "Yes", "No")</f>
        <v>Yes</v>
      </c>
      <c r="E1117" s="16" t="str">
        <f>VLOOKUP(A1117, [1]!Table9[#All], 3, FALSE)</f>
        <v>Plant</v>
      </c>
      <c r="F1117" s="15" t="str">
        <f>VLOOKUP(A1117, [1]!Table9[#All], 26, FALSE)</f>
        <v>Formula</v>
      </c>
      <c r="G1117" s="15" t="str">
        <f>IF(D1117="No", "--",VLOOKUP(A1117, [1]!Table9[#All], 25, FALSE))</f>
        <v>Work area</v>
      </c>
      <c r="H1117" s="14" t="str">
        <f>IF(D1117="No", "Not discussed on USFS. ", VLOOKUP(A1117, [1]!Table9[#All], 24, FALSE))</f>
        <v>--</v>
      </c>
      <c r="I1117" s="14" t="str">
        <f>IF(NOT(ISBLANK(#REF!)),  "Pre-activity Survey Required", "")</f>
        <v>Pre-activity Survey Required</v>
      </c>
      <c r="J1117" s="13" t="str">
        <f>IF(D1117="No", "Not discussed on USFS. ", _xlfn.CONCAT(A1117, " (", VLOOKUP(A1117, [1]!Table9[#All], 11, FALSE), "; Habitat description: ", C1117, ") - Within 1-mi of a CNDDB/SCE/USFS occurrence record (", VLOOKUP(A1117, [1]!Table9[#All], 34, FALSE), "). " ))</f>
        <v xml:space="preserve">Mildred's clarkia (FSS; CRPR 1B.3, Blooming Period: Jun - Jul; Habitat description: pine forest yellow-pine forest ) - Within 1-mi of a CNDDB/SCE/USFS occurrence record (unsuitable habitat). </v>
      </c>
      <c r="K1117" s="10" t="str">
        <f>IF(D1117="No", "-- ", VLOOKUP(A1117, [1]!Table9[#All], 35, FALSE))</f>
        <v>Standard OMP BMPs.</v>
      </c>
      <c r="L1117" s="12" t="str">
        <f>IF(D1117="No", "--", VLOOKUP(A1117, [1]!Table9[#All], 28, FALSE))</f>
        <v>IIB</v>
      </c>
      <c r="M1117" s="11" t="str">
        <f>IF(D1117="No", "Not discussed on USFS. ", _xlfn.CONCAT(A1117, " (", VLOOKUP(A1117, [1]!Table9[#All], 11, FALSE), "; Habitat description: ", C1117, ") - Within 1-mi of a CNDDB/SCE/USFS occurrence record (", VLOOKUP(A1117, [1]!Table9[#All], 27, FALSE), "). " ))</f>
        <v xml:space="preserve">Mildred's clarkia (FSS; CRPR 1B.3, Blooming Period: Jun - Jul; Habitat description: pine forest yellow-pine forest ) - Within 1-mi of a CNDDB/SCE/USFS occurrence record (habitat present). </v>
      </c>
      <c r="N1117" s="10" t="str">
        <f>IF(D1117="No", "-- ", VLOOKUP(A1117, [1]!Table9[#All], 29, FALSE))</f>
        <v xml:space="preserve">BE BMP Plant-1(a)(c-d); 
General Measures and Standard OMP BMPs. </v>
      </c>
      <c r="O1117" s="10" t="str">
        <f>IF(D1117="No", "--", VLOOKUP(A1117, [1]!Table9[#All], 30, FALSE))</f>
        <v xml:space="preserve">Pre-Activity Survey (Mildred's clarkia): A biological survey is required. 
FSS Plant Avoidance (Mildred's clarkia): If Mildred's clarkia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17" s="7" t="str">
        <f>IF(D1117="No", "Not discussed on USFS. ", IF(VLOOKUP(A1117, [1]!Table9[#All], 31, FALSE)="--", "--",  _xlfn.CONCAT(A1117, " (", VLOOKUP(A1117, [1]!Table9[#All], 11, FALSE), "; Habitat description: ", C1117, ") - Within 1-mi of a CNDDB/SCE/USFS occurrence record (", VLOOKUP(A1117, [1]!Table9[#All], 31, FALSE), "). " )))</f>
        <v>--</v>
      </c>
      <c r="Q1117" s="6" t="str">
        <f>IF(D1117="No", "Not discussed on USFS. ", IF(VLOOKUP(A1117, [1]!Table9[#All], 31, FALSE)="--", "--",  VLOOKUP(A1117, [1]!Table9[#All], 32, FALSE)))</f>
        <v>--</v>
      </c>
      <c r="R1117" s="6" t="str">
        <f>IF(D1117="No", "Not discussed on USFS. ", IF(VLOOKUP(A1117, [1]!Table9[#All], 31, FALSE)="--", "--", VLOOKUP(A1117, [1]!Table9[#All], 33, FALSE)))</f>
        <v>--</v>
      </c>
      <c r="S1117" s="9" t="s">
        <v>2</v>
      </c>
      <c r="T1117" s="8" t="s">
        <v>2</v>
      </c>
      <c r="U1117" s="8" t="s">
        <v>2</v>
      </c>
      <c r="V1117" s="7" t="s">
        <v>2</v>
      </c>
      <c r="W1117" s="6" t="s">
        <v>2</v>
      </c>
      <c r="X1117" s="6" t="s">
        <v>2</v>
      </c>
    </row>
    <row r="1118" spans="1:24" ht="64" x14ac:dyDescent="0.2">
      <c r="A1118" s="20" t="s">
        <v>1257</v>
      </c>
      <c r="B1118" s="20" t="str">
        <f>VLOOKUP(A1118, [1]!Table9[#All], 2, FALSE)</f>
        <v>Astragalus didymocarpus var. milesianus</v>
      </c>
      <c r="C1118" s="18" t="str">
        <f>VLOOKUP(A1118, [1]!Table9[#All], 13, FALSE)</f>
        <v>grassy areas near the coast</v>
      </c>
      <c r="D1118" s="17" t="str">
        <f>IF(ISNUMBER(SEARCH("1",VLOOKUP(A1118, [1]!Table9[#All], 4, FALSE))), "Yes", "No")</f>
        <v>No</v>
      </c>
      <c r="E1118" s="16" t="str">
        <f>VLOOKUP(A1118, [1]!Table9[#All], 3, FALSE)</f>
        <v>Plant</v>
      </c>
      <c r="F1118" s="15" t="str">
        <f>VLOOKUP(A1118, [1]!Table9[#All], 26, FALSE)</f>
        <v>Formula</v>
      </c>
      <c r="G1118" s="15" t="str">
        <f>IF(D1118="No", "--",VLOOKUP(A1118, [1]!Table9[#All], 25, FALSE))</f>
        <v>--</v>
      </c>
      <c r="H1118" s="14" t="str">
        <f>IF(D1118="No", "Not discussed on USFS. ", VLOOKUP(A1118, [1]!Table9[#All], 24, FALSE))</f>
        <v xml:space="preserve">Not discussed on USFS. </v>
      </c>
      <c r="I1118" s="14" t="str">
        <f>IF(NOT(ISBLANK(#REF!)),  "Pre-activity Survey Required", "")</f>
        <v>Pre-activity Survey Required</v>
      </c>
      <c r="J1118" s="13" t="str">
        <f>IF(D1118="No", "Not discussed on USFS. ", _xlfn.CONCAT(A1118, " (", VLOOKUP(A1118, [1]!Table9[#All], 11, FALSE), "; Habitat description: ", C1118, ") - Within 1-mi of a CNDDB/SCE/USFS occurrence record (", VLOOKUP(A1118, [1]!Table9[#All], 34, FALSE), "). " ))</f>
        <v xml:space="preserve">Not discussed on USFS. </v>
      </c>
      <c r="K1118" s="10" t="str">
        <f>IF(D1118="No", "-- ", VLOOKUP(A1118, [1]!Table9[#All], 35, FALSE))</f>
        <v xml:space="preserve">-- </v>
      </c>
      <c r="L1118" s="12" t="str">
        <f>IF(D1118="No", "--", VLOOKUP(A1118, [1]!Table9[#All], 28, FALSE))</f>
        <v>--</v>
      </c>
      <c r="M1118" s="11" t="str">
        <f>IF(D1118="No", "Not discussed on USFS. ", _xlfn.CONCAT(A1118, " (", VLOOKUP(A1118, [1]!Table9[#All], 11, FALSE), "; Habitat description: ", C1118, ") - Within 1-mi of a CNDDB/SCE/USFS occurrence record (", VLOOKUP(A1118, [1]!Table9[#All], 27, FALSE), "). " ))</f>
        <v xml:space="preserve">Not discussed on USFS. </v>
      </c>
      <c r="N1118" s="10" t="str">
        <f>IF(D1118="No", "-- ", VLOOKUP(A1118, [1]!Table9[#All], 29, FALSE))</f>
        <v xml:space="preserve">-- </v>
      </c>
      <c r="O1118" s="10" t="str">
        <f>IF(D1118="No", "--", VLOOKUP(A1118, [1]!Table9[#All], 30, FALSE))</f>
        <v>--</v>
      </c>
      <c r="P1118" s="7" t="str">
        <f>IF(D1118="No", "Not discussed on USFS. ", IF(VLOOKUP(A1118, [1]!Table9[#All], 31, FALSE)="--", "--",  _xlfn.CONCAT(A1118, " (", VLOOKUP(A1118, [1]!Table9[#All], 11, FALSE), "; Habitat description: ", C1118, ") - Within 1-mi of a CNDDB/SCE/USFS occurrence record (", VLOOKUP(A1118, [1]!Table9[#All], 31, FALSE), "). " )))</f>
        <v xml:space="preserve">Not discussed on USFS. </v>
      </c>
      <c r="Q1118" s="6" t="str">
        <f>IF(D1118="No", "Not discussed on USFS. ", IF(VLOOKUP(A1118, [1]!Table9[#All], 31, FALSE)="--", "--",  VLOOKUP(A1118, [1]!Table9[#All], 32, FALSE)))</f>
        <v xml:space="preserve">Not discussed on USFS. </v>
      </c>
      <c r="R1118" s="6" t="str">
        <f>IF(D1118="No", "Not discussed on USFS. ", IF(VLOOKUP(A1118, [1]!Table9[#All], 31, FALSE)="--", "--", VLOOKUP(A1118, [1]!Table9[#All], 33, FALSE)))</f>
        <v xml:space="preserve">Not discussed on USFS. </v>
      </c>
      <c r="S1118" s="9" t="s">
        <v>2</v>
      </c>
      <c r="T1118" s="8" t="s">
        <v>2</v>
      </c>
      <c r="U1118" s="8" t="s">
        <v>2</v>
      </c>
      <c r="V1118" s="7" t="s">
        <v>2</v>
      </c>
      <c r="W1118" s="6" t="s">
        <v>2</v>
      </c>
      <c r="X1118" s="6" t="s">
        <v>2</v>
      </c>
    </row>
    <row r="1119" spans="1:24" ht="132" x14ac:dyDescent="0.2">
      <c r="A1119" s="20" t="s">
        <v>1256</v>
      </c>
      <c r="B1119" s="20" t="str">
        <f>VLOOKUP(A1119, [1]!Table9[#All], 2, FALSE)</f>
        <v>Lupinus milo-bakeri</v>
      </c>
      <c r="C1119" s="18" t="str">
        <f>VLOOKUP(A1119, [1]!Table9[#All], 13, FALSE)</f>
        <v>woodland, grassland, open, disturbed sites</v>
      </c>
      <c r="D1119" s="17" t="str">
        <f>IF(ISNUMBER(SEARCH("1",VLOOKUP(A1119, [1]!Table9[#All], 4, FALSE))), "Yes", "No")</f>
        <v>Yes</v>
      </c>
      <c r="E1119" s="16" t="str">
        <f>VLOOKUP(A1119, [1]!Table9[#All], 3, FALSE)</f>
        <v>Plant</v>
      </c>
      <c r="F1119" s="15" t="str">
        <f>VLOOKUP(A1119, [1]!Table9[#All], 26, FALSE)</f>
        <v>Formula</v>
      </c>
      <c r="G1119" s="15" t="str">
        <f>IF(D1119="No", "--",VLOOKUP(A1119, [1]!Table9[#All], 25, FALSE))</f>
        <v>Work area</v>
      </c>
      <c r="H1119" s="14" t="str">
        <f>IF(D1119="No", "Not discussed on USFS. ", VLOOKUP(A1119, [1]!Table9[#All], 24, FALSE))</f>
        <v>--</v>
      </c>
      <c r="I1119" s="14" t="str">
        <f>IF(NOT(ISBLANK(#REF!)),  "Pre-activity Survey Required", "")</f>
        <v>Pre-activity Survey Required</v>
      </c>
      <c r="J1119" s="13" t="str">
        <f>IF(D1119="No", "Not discussed on USFS. ", _xlfn.CONCAT(A1119, " (", VLOOKUP(A1119, [1]!Table9[#All], 11, FALSE), "; Habitat description: ", C1119, ") - Within 1-mi of a CNDDB/SCE/USFS occurrence record (", VLOOKUP(A1119, [1]!Table9[#All], 34, FALSE), "). " ))</f>
        <v xml:space="preserve">Milo Baker's lupine (SE; CRPR 1B.1, Blooming Period: Jun - Sep; Habitat description: woodland, grassland, open, disturbed sites) - Within 1-mi of a CNDDB/SCE/USFS occurrence record (unsuitable habitat). </v>
      </c>
      <c r="K1119" s="10" t="str">
        <f>IF(D1119="No", "-- ", VLOOKUP(A1119, [1]!Table9[#All], 35, FALSE))</f>
        <v>Standard OMP BMPs.</v>
      </c>
      <c r="L1119" s="12" t="str">
        <f>IF(D1119="No", "--", VLOOKUP(A1119, [1]!Table9[#All], 28, FALSE))</f>
        <v>IIB</v>
      </c>
      <c r="M1119" s="11" t="str">
        <f>IF(D1119="No", "Not discussed on USFS. ", _xlfn.CONCAT(A1119, " (", VLOOKUP(A1119, [1]!Table9[#All], 11, FALSE), "; Habitat description: ", C1119, ") - Within 1-mi of a CNDDB/SCE/USFS occurrence record (", VLOOKUP(A1119, [1]!Table9[#All], 27, FALSE), "). " ))</f>
        <v xml:space="preserve">Milo Baker's lupine (SE; CRPR 1B.1, Blooming Period: Jun - Sep; Habitat description: woodland, grassland, open, disturbed sites) - Within 1-mi of a CNDDB/SCE/USFS occurrence record (habitat present). </v>
      </c>
      <c r="N1119" s="10" t="str">
        <f>IF(D1119="No", "-- ", VLOOKUP(A1119, [1]!Table9[#All], 29, FALSE))</f>
        <v xml:space="preserve">BE BMP Plant-1(a); 
General Measures and Standard OMP BMPs. </v>
      </c>
      <c r="O1119" s="10" t="str">
        <f>IF(D1119="No", "--", VLOOKUP(A1119, [1]!Table9[#All], 30, FALSE))</f>
        <v xml:space="preserve">Pre-Activity Survey (Milo Baker's lupine): A biological survey is required. 
State Threatened Plant Avoidance (Milo Baker's lupine): If Milo Baker's lupineis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119" s="7" t="str">
        <f>IF(D1119="No", "Not discussed on USFS. ", IF(VLOOKUP(A1119, [1]!Table9[#All], 31, FALSE)="--", "--",  _xlfn.CONCAT(A1119, " (", VLOOKUP(A1119, [1]!Table9[#All], 11, FALSE), "; Habitat description: ", C1119, ") - Within 1-mi of a CNDDB/SCE/USFS occurrence record (", VLOOKUP(A1119, [1]!Table9[#All], 31, FALSE), "). " )))</f>
        <v>--</v>
      </c>
      <c r="Q1119" s="6" t="str">
        <f>IF(D1119="No", "Not discussed on USFS. ", IF(VLOOKUP(A1119, [1]!Table9[#All], 31, FALSE)="--", "--",  VLOOKUP(A1119, [1]!Table9[#All], 32, FALSE)))</f>
        <v>--</v>
      </c>
      <c r="R1119" s="6" t="str">
        <f>IF(D1119="No", "Not discussed on USFS. ", IF(VLOOKUP(A1119, [1]!Table9[#All], 31, FALSE)="--", "--", VLOOKUP(A1119, [1]!Table9[#All], 33, FALSE)))</f>
        <v>--</v>
      </c>
      <c r="S1119" s="9" t="s">
        <v>2</v>
      </c>
      <c r="T1119" s="8" t="s">
        <v>2</v>
      </c>
      <c r="U1119" s="8" t="s">
        <v>2</v>
      </c>
      <c r="V1119" s="7" t="s">
        <v>2</v>
      </c>
      <c r="W1119" s="6" t="s">
        <v>2</v>
      </c>
      <c r="X1119" s="6" t="s">
        <v>2</v>
      </c>
    </row>
    <row r="1120" spans="1:24" ht="156" x14ac:dyDescent="0.2">
      <c r="A1120" s="20" t="s">
        <v>1255</v>
      </c>
      <c r="B1120" s="20" t="str">
        <f>VLOOKUP(A1120, [1]!Table9[#All], 2, FALSE)</f>
        <v>Draba cruciata</v>
      </c>
      <c r="C1120" s="18" t="str">
        <f>VLOOKUP(A1120, [1]!Table9[#All], 13, FALSE)</f>
        <v>gravelly slopes subalpine areas</v>
      </c>
      <c r="D1120" s="17" t="str">
        <f>IF(ISNUMBER(SEARCH("1",VLOOKUP(A1120, [1]!Table9[#All], 4, FALSE))), "Yes", "No")</f>
        <v>Yes</v>
      </c>
      <c r="E1120" s="16" t="str">
        <f>VLOOKUP(A1120, [1]!Table9[#All], 3, FALSE)</f>
        <v>Plant</v>
      </c>
      <c r="F1120" s="15" t="str">
        <f>VLOOKUP(A1120, [1]!Table9[#All], 26, FALSE)</f>
        <v>Formula</v>
      </c>
      <c r="G1120" s="15" t="str">
        <f>IF(D1120="No", "--",VLOOKUP(A1120, [1]!Table9[#All], 25, FALSE))</f>
        <v>Work area</v>
      </c>
      <c r="H1120" s="14" t="str">
        <f>IF(D1120="No", "Not discussed on USFS. ", VLOOKUP(A1120, [1]!Table9[#All], 24, FALSE))</f>
        <v>--</v>
      </c>
      <c r="I1120" s="14" t="str">
        <f>IF(NOT(ISBLANK(#REF!)),  "Pre-activity Survey Required", "")</f>
        <v>Pre-activity Survey Required</v>
      </c>
      <c r="J1120" s="13" t="str">
        <f>IF(D1120="No", "Not discussed on USFS. ", _xlfn.CONCAT(A1120, " (", VLOOKUP(A1120, [1]!Table9[#All], 11, FALSE), "; Habitat description: ", C1120, ") - Within 1-mi of a CNDDB/SCE/USFS occurrence record (", VLOOKUP(A1120, [1]!Table9[#All], 34, FALSE), "). " ))</f>
        <v xml:space="preserve">Mineral King draba (FSS; CRPR 1B.3, Blooming Period: Jun - Aug; Habitat description: gravelly slopes subalpine areas) - Within 1-mi of a CNDDB/SCE/USFS occurrence record (unsuitable habitat). </v>
      </c>
      <c r="K1120" s="10" t="str">
        <f>IF(D1120="No", "-- ", VLOOKUP(A1120, [1]!Table9[#All], 35, FALSE))</f>
        <v>Standard OMP BMPs.</v>
      </c>
      <c r="L1120" s="12" t="str">
        <f>IF(D1120="No", "--", VLOOKUP(A1120, [1]!Table9[#All], 28, FALSE))</f>
        <v>IIB</v>
      </c>
      <c r="M1120" s="11" t="str">
        <f>IF(D1120="No", "Not discussed on USFS. ", _xlfn.CONCAT(A1120, " (", VLOOKUP(A1120, [1]!Table9[#All], 11, FALSE), "; Habitat description: ", C1120, ") - Within 1-mi of a CNDDB/SCE/USFS occurrence record (", VLOOKUP(A1120, [1]!Table9[#All], 27, FALSE), "). " ))</f>
        <v xml:space="preserve">Mineral King draba (FSS; CRPR 1B.3, Blooming Period: Jun - Aug; Habitat description: gravelly slopes subalpine areas) - Within 1-mi of a CNDDB/SCE/USFS occurrence record (habitat present). </v>
      </c>
      <c r="N1120" s="10" t="str">
        <f>IF(D1120="No", "-- ", VLOOKUP(A1120, [1]!Table9[#All], 29, FALSE))</f>
        <v xml:space="preserve">BE BMP Plant-1(a)(c-d); 
General Measures and Standard OMP BMPs. </v>
      </c>
      <c r="O1120" s="10" t="str">
        <f>IF(D1120="No", "--", VLOOKUP(A1120, [1]!Table9[#All], 30, FALSE))</f>
        <v xml:space="preserve">Pre-Activity Survey (Mineral King draba): A biological survey is required. 
FSS Plant Avoidance (Mineral King draba): If Mineral King draba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20" s="7" t="str">
        <f>IF(D1120="No", "Not discussed on USFS. ", IF(VLOOKUP(A1120, [1]!Table9[#All], 31, FALSE)="--", "--",  _xlfn.CONCAT(A1120, " (", VLOOKUP(A1120, [1]!Table9[#All], 11, FALSE), "; Habitat description: ", C1120, ") - Within 1-mi of a CNDDB/SCE/USFS occurrence record (", VLOOKUP(A1120, [1]!Table9[#All], 31, FALSE), "). " )))</f>
        <v>--</v>
      </c>
      <c r="Q1120" s="6" t="str">
        <f>IF(D1120="No", "Not discussed on USFS. ", IF(VLOOKUP(A1120, [1]!Table9[#All], 31, FALSE)="--", "--",  VLOOKUP(A1120, [1]!Table9[#All], 32, FALSE)))</f>
        <v>--</v>
      </c>
      <c r="R1120" s="6" t="str">
        <f>IF(D1120="No", "Not discussed on USFS. ", IF(VLOOKUP(A1120, [1]!Table9[#All], 31, FALSE)="--", "--", VLOOKUP(A1120, [1]!Table9[#All], 33, FALSE)))</f>
        <v>--</v>
      </c>
      <c r="S1120" s="9" t="s">
        <v>2</v>
      </c>
      <c r="T1120" s="8" t="s">
        <v>2</v>
      </c>
      <c r="U1120" s="8" t="s">
        <v>2</v>
      </c>
      <c r="V1120" s="7" t="s">
        <v>2</v>
      </c>
      <c r="W1120" s="6" t="s">
        <v>2</v>
      </c>
      <c r="X1120" s="6" t="s">
        <v>2</v>
      </c>
    </row>
    <row r="1121" spans="1:24" ht="156" x14ac:dyDescent="0.2">
      <c r="A1121" s="20" t="s">
        <v>1254</v>
      </c>
      <c r="B1121" s="20" t="str">
        <f>VLOOKUP(A1121, [1]!Table9[#All], 2, FALSE)</f>
        <v>Botrychium minganense</v>
      </c>
      <c r="C1121" s="18" t="str">
        <f>VLOOKUP(A1121, [1]!Table9[#All], 13, FALSE)</f>
        <v>meadows, open forest along streams or around seeps</v>
      </c>
      <c r="D1121" s="17" t="str">
        <f>IF(ISNUMBER(SEARCH("1",VLOOKUP(A1121, [1]!Table9[#All], 4, FALSE))), "Yes", "No")</f>
        <v>Yes</v>
      </c>
      <c r="E1121" s="16" t="str">
        <f>VLOOKUP(A1121, [1]!Table9[#All], 3, FALSE)</f>
        <v>Plant</v>
      </c>
      <c r="F1121" s="15" t="str">
        <f>VLOOKUP(A1121, [1]!Table9[#All], 26, FALSE)</f>
        <v>Formula</v>
      </c>
      <c r="G1121" s="15" t="str">
        <f>IF(D1121="No", "--",VLOOKUP(A1121, [1]!Table9[#All], 25, FALSE))</f>
        <v>Work area</v>
      </c>
      <c r="H1121" s="14" t="str">
        <f>IF(D1121="No", "Not discussed on USFS. ", VLOOKUP(A1121, [1]!Table9[#All], 24, FALSE))</f>
        <v>--</v>
      </c>
      <c r="I1121" s="14" t="str">
        <f>IF(NOT(ISBLANK(#REF!)),  "Pre-activity Survey Required", "")</f>
        <v>Pre-activity Survey Required</v>
      </c>
      <c r="J1121" s="13" t="str">
        <f>IF(D1121="No", "Not discussed on USFS. ", _xlfn.CONCAT(A1121, " (", VLOOKUP(A1121, [1]!Table9[#All], 11, FALSE), "; Habitat description: ", C1121, ") - Within 1-mi of a CNDDB/SCE/USFS occurrence record (", VLOOKUP(A1121, [1]!Table9[#All], 34, FALSE), "). " ))</f>
        <v xml:space="preserve">Mingan moonwort (FSS; CRPR 2B.2, Blooming Period: Jul - Sep; Habitat description: meadows, open forest along streams or around seeps) - Within 1-mi of a CNDDB/SCE/USFS occurrence record (unsuitable habitat). </v>
      </c>
      <c r="K1121" s="10" t="str">
        <f>IF(D1121="No", "-- ", VLOOKUP(A1121, [1]!Table9[#All], 35, FALSE))</f>
        <v>Standard OMP BMPs.</v>
      </c>
      <c r="L1121" s="12" t="str">
        <f>IF(D1121="No", "--", VLOOKUP(A1121, [1]!Table9[#All], 28, FALSE))</f>
        <v>IIB</v>
      </c>
      <c r="M1121" s="11" t="str">
        <f>IF(D1121="No", "Not discussed on USFS. ", _xlfn.CONCAT(A1121, " (", VLOOKUP(A1121, [1]!Table9[#All], 11, FALSE), "; Habitat description: ", C1121, ") - Within 1-mi of a CNDDB/SCE/USFS occurrence record (", VLOOKUP(A1121, [1]!Table9[#All], 27, FALSE), "). " ))</f>
        <v xml:space="preserve">Mingan moonwort (FSS; CRPR 2B.2, Blooming Period: Jul - Sep; Habitat description: meadows, open forest along streams or around seeps) - Within 1-mi of a CNDDB/SCE/USFS occurrence record (habitat present). </v>
      </c>
      <c r="N1121" s="10" t="str">
        <f>IF(D1121="No", "-- ", VLOOKUP(A1121, [1]!Table9[#All], 29, FALSE))</f>
        <v xml:space="preserve">BE BMP Plant-1(a)(c-d); 
General Measures and Standard OMP BMPs. </v>
      </c>
      <c r="O1121" s="10" t="str">
        <f>IF(D1121="No", "--", VLOOKUP(A1121, [1]!Table9[#All], 30, FALSE))</f>
        <v xml:space="preserve">Pre-Activity Survey (Mingan moonwort): A biological survey is required. 
FSS Plant Avoidance (Mingan moonwort): If Mingan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21" s="7" t="str">
        <f>IF(D1121="No", "Not discussed on USFS. ", IF(VLOOKUP(A1121, [1]!Table9[#All], 31, FALSE)="--", "--",  _xlfn.CONCAT(A1121, " (", VLOOKUP(A1121, [1]!Table9[#All], 11, FALSE), "; Habitat description: ", C1121, ") - Within 1-mi of a CNDDB/SCE/USFS occurrence record (", VLOOKUP(A1121, [1]!Table9[#All], 31, FALSE), "). " )))</f>
        <v>--</v>
      </c>
      <c r="Q1121" s="6" t="str">
        <f>IF(D1121="No", "Not discussed on USFS. ", IF(VLOOKUP(A1121, [1]!Table9[#All], 31, FALSE)="--", "--",  VLOOKUP(A1121, [1]!Table9[#All], 32, FALSE)))</f>
        <v>--</v>
      </c>
      <c r="R1121" s="6" t="str">
        <f>IF(D1121="No", "Not discussed on USFS. ", IF(VLOOKUP(A1121, [1]!Table9[#All], 31, FALSE)="--", "--", VLOOKUP(A1121, [1]!Table9[#All], 33, FALSE)))</f>
        <v>--</v>
      </c>
      <c r="S1121" s="9" t="s">
        <v>2</v>
      </c>
      <c r="T1121" s="8" t="s">
        <v>2</v>
      </c>
      <c r="U1121" s="8" t="s">
        <v>2</v>
      </c>
      <c r="V1121" s="7" t="s">
        <v>2</v>
      </c>
      <c r="W1121" s="6" t="s">
        <v>2</v>
      </c>
      <c r="X1121" s="6" t="s">
        <v>2</v>
      </c>
    </row>
    <row r="1122" spans="1:24" ht="156" x14ac:dyDescent="0.2">
      <c r="A1122" s="20" t="s">
        <v>1253</v>
      </c>
      <c r="B1122" s="20" t="str">
        <f>VLOOKUP(A1122, [1]!Table9[#All], 2, FALSE)</f>
        <v>Fissidens pauperculus</v>
      </c>
      <c r="C1122" s="18" t="str">
        <f>VLOOKUP(A1122, [1]!Table9[#All], 13, FALSE)</f>
        <v>on wet rocks, streams, wet rock walls and exposed walls of streams and seeps, and on disturbed soil</v>
      </c>
      <c r="D1122" s="17" t="str">
        <f>IF(ISNUMBER(SEARCH("1",VLOOKUP(A1122, [1]!Table9[#All], 4, FALSE))), "Yes", "No")</f>
        <v>Yes</v>
      </c>
      <c r="E1122" s="16" t="str">
        <f>VLOOKUP(A1122, [1]!Table9[#All], 3, FALSE)</f>
        <v>Plant</v>
      </c>
      <c r="F1122" s="15" t="str">
        <f>VLOOKUP(A1122, [1]!Table9[#All], 26, FALSE)</f>
        <v>Formula</v>
      </c>
      <c r="G1122" s="15" t="str">
        <f>IF(D1122="No", "--",VLOOKUP(A1122, [1]!Table9[#All], 25, FALSE))</f>
        <v>Work area</v>
      </c>
      <c r="H1122" s="14" t="str">
        <f>IF(D1122="No", "Not discussed on USFS. ", VLOOKUP(A1122, [1]!Table9[#All], 24, FALSE))</f>
        <v>--</v>
      </c>
      <c r="I1122" s="14" t="str">
        <f>IF(NOT(ISBLANK(#REF!)),  "Pre-activity Survey Required", "")</f>
        <v>Pre-activity Survey Required</v>
      </c>
      <c r="J1122" s="13" t="str">
        <f>IF(D1122="No", "Not discussed on USFS. ", _xlfn.CONCAT(A1122, " (", VLOOKUP(A1122, [1]!Table9[#All], 11, FALSE), "; Habitat description: ", C1122, ") - Within 1-mi of a CNDDB/SCE/USFS occurrence record (", VLOOKUP(A1122, [1]!Table9[#All], 34, FALSE), "). " ))</f>
        <v xml:space="preserve">minute pocket moss (FSS; CRPR 1B.2; Habitat description: on wet rocks, streams, wet rock walls and exposed walls of streams and seeps, and on disturbed soil) - Within 1-mi of a CNDDB/SCE/USFS occurrence record (unsuitable habitat). </v>
      </c>
      <c r="K1122" s="10" t="str">
        <f>IF(D1122="No", "-- ", VLOOKUP(A1122, [1]!Table9[#All], 35, FALSE))</f>
        <v>Standard OMP BMPs.</v>
      </c>
      <c r="L1122" s="12" t="str">
        <f>IF(D1122="No", "--", VLOOKUP(A1122, [1]!Table9[#All], 28, FALSE))</f>
        <v>IIB</v>
      </c>
      <c r="M1122" s="11" t="str">
        <f>IF(D1122="No", "Not discussed on USFS. ", _xlfn.CONCAT(A1122, " (", VLOOKUP(A1122, [1]!Table9[#All], 11, FALSE), "; Habitat description: ", C1122, ") - Within 1-mi of a CNDDB/SCE/USFS occurrence record (", VLOOKUP(A1122, [1]!Table9[#All], 27, FALSE), "). " ))</f>
        <v xml:space="preserve">minute pocket moss (FSS; CRPR 1B.2; Habitat description: on wet rocks, streams, wet rock walls and exposed walls of streams and seeps, and on disturbed soil) - Within 1-mi of a CNDDB/SCE/USFS occurrence record (habitat present). </v>
      </c>
      <c r="N1122" s="10" t="str">
        <f>IF(D1122="No", "-- ", VLOOKUP(A1122, [1]!Table9[#All], 29, FALSE))</f>
        <v xml:space="preserve">BE BMP Plant-1(a)(c-d); 
General Measures and Standard OMP BMPs. </v>
      </c>
      <c r="O1122" s="10" t="str">
        <f>IF(D1122="No", "--", VLOOKUP(A1122, [1]!Table9[#All], 30, FALSE))</f>
        <v xml:space="preserve">Pre-Activity Survey (minute pocket moss): A biological survey is required. 
FSS Plant Avoidance (minute pocket moss): If minute pocket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22" s="7" t="str">
        <f>IF(D1122="No", "Not discussed on USFS. ", IF(VLOOKUP(A1122, [1]!Table9[#All], 31, FALSE)="--", "--",  _xlfn.CONCAT(A1122, " (", VLOOKUP(A1122, [1]!Table9[#All], 11, FALSE), "; Habitat description: ", C1122, ") - Within 1-mi of a CNDDB/SCE/USFS occurrence record (", VLOOKUP(A1122, [1]!Table9[#All], 31, FALSE), "). " )))</f>
        <v>--</v>
      </c>
      <c r="Q1122" s="6" t="str">
        <f>IF(D1122="No", "Not discussed on USFS. ", IF(VLOOKUP(A1122, [1]!Table9[#All], 31, FALSE)="--", "--",  VLOOKUP(A1122, [1]!Table9[#All], 32, FALSE)))</f>
        <v>--</v>
      </c>
      <c r="R1122" s="6" t="str">
        <f>IF(D1122="No", "Not discussed on USFS. ", IF(VLOOKUP(A1122, [1]!Table9[#All], 31, FALSE)="--", "--", VLOOKUP(A1122, [1]!Table9[#All], 33, FALSE)))</f>
        <v>--</v>
      </c>
      <c r="S1122" s="9" t="s">
        <v>2</v>
      </c>
      <c r="T1122" s="8" t="s">
        <v>2</v>
      </c>
      <c r="U1122" s="8" t="s">
        <v>2</v>
      </c>
      <c r="V1122" s="7" t="s">
        <v>2</v>
      </c>
      <c r="W1122" s="6" t="s">
        <v>2</v>
      </c>
      <c r="X1122" s="6" t="s">
        <v>2</v>
      </c>
    </row>
    <row r="1123" spans="1:24" ht="112" x14ac:dyDescent="0.2">
      <c r="A1123" s="20" t="s">
        <v>1252</v>
      </c>
      <c r="B1123" s="20" t="str">
        <f>VLOOKUP(A1123, [1]!Table9[#All], 2, FALSE)</f>
        <v>Icaricia icarioides missionensis</v>
      </c>
      <c r="C1123" s="18" t="str">
        <f>VLOOKUP(A1123, [1]!Table9[#All], 13, FALSE)</f>
        <v>grasslands, coastal scrubland, ; larval host plants are limited to lupinus albifrons, lupinus varicolor, and lupinus formosus</v>
      </c>
      <c r="D1123" s="17" t="str">
        <f>IF(ISNUMBER(SEARCH("1",VLOOKUP(A1123, [1]!Table9[#All], 4, FALSE))), "Yes", "No")</f>
        <v>Yes</v>
      </c>
      <c r="E1123" s="16" t="str">
        <f>VLOOKUP(A1123, [1]!Table9[#All], 3, FALSE)</f>
        <v>Invertebrate</v>
      </c>
      <c r="F1123" s="15" t="str">
        <f>VLOOKUP(A1123, [1]!Table9[#All], 26, FALSE)</f>
        <v>Formula</v>
      </c>
      <c r="G1123" s="15" t="str">
        <f>IF(D1123="No", "--",VLOOKUP(A1123, [1]!Table9[#All], 25, FALSE))</f>
        <v>Work area</v>
      </c>
      <c r="H1123" s="14" t="str">
        <f>IF(D1123="No", "Not discussed on USFS. ", VLOOKUP(A1123, [1]!Table9[#All], 24, FALSE))</f>
        <v>Contact PM if occurring on USFS</v>
      </c>
      <c r="I1123" s="14" t="str">
        <f>IF(NOT(ISBLANK(#REF!)),  "Pre-activity Survey Required", "")</f>
        <v>Pre-activity Survey Required</v>
      </c>
      <c r="J1123" s="13" t="str">
        <f>IF(D1123="No", "Not discussed on USFS. ", _xlfn.CONCAT(A1123, " (", VLOOKUP(A1123, [1]!Table9[#All], 11, FALSE), "; Habitat description: ", C1123, ") - Within 1-mi of a CNDDB/SCE/USFS occurrence record (", VLOOKUP(A1123, [1]!Table9[#All], 34, FALSE), "). " ))</f>
        <v xml:space="preserve">Mission blue butterfly (FE; Habitat description: grasslands, coastal scrubland, ; larval host plants are limited to lupinus albifrons, lupinus varicolor, and lupinus formosus) - Within 1-mi of a CNDDB/SCE/USFS occurrence record (unsuitable habitat). </v>
      </c>
      <c r="K1123" s="10" t="str">
        <f>IF(D1123="No", "-- ", VLOOKUP(A1123, [1]!Table9[#All], 35, FALSE))</f>
        <v>Standard OMP BMPs.</v>
      </c>
      <c r="L1123" s="12" t="str">
        <f>IF(D1123="No", "--", VLOOKUP(A1123, [1]!Table9[#All], 28, FALSE))</f>
        <v>IIB</v>
      </c>
      <c r="M1123" s="11" t="str">
        <f>IF(D1123="No", "Not discussed on USFS. ", _xlfn.CONCAT(A1123, " (", VLOOKUP(A1123, [1]!Table9[#All], 11, FALSE), "; Habitat description: ", C1123, ") - Within 1-mi of a CNDDB/SCE/USFS occurrence record (", VLOOKUP(A1123, [1]!Table9[#All], 27, FALSE), "). " ))</f>
        <v xml:space="preserve">Mission blue butterfly (FE; Habitat description: grasslands, coastal scrubland, ; larval host plants are limited to lupinus albifrons, lupinus varicolor, and lupinus formosus) - Within 1-mi of a CNDDB/SCE/USFS occurrence record (habitat present). </v>
      </c>
      <c r="N1123" s="10" t="str">
        <f>IF(D1123="No", "-- ", VLOOKUP(A1123, [1]!Table9[#All], 29, FALSE))</f>
        <v>Contact PM if occurring on USFS</v>
      </c>
      <c r="O1123" s="10" t="str">
        <f>IF(D1123="No", "--", VLOOKUP(A1123, [1]!Table9[#All], 30, FALSE))</f>
        <v>Contact PM if occurring on USFS</v>
      </c>
      <c r="P1123" s="7" t="str">
        <f>IF(D1123="No", "Not discussed on USFS. ", IF(VLOOKUP(A1123, [1]!Table9[#All], 31, FALSE)="--", "--",  _xlfn.CONCAT(A1123, " (", VLOOKUP(A1123, [1]!Table9[#All], 11, FALSE), "; Habitat description: ", C1123, ") - Within 1-mi of a CNDDB/SCE/USFS occurrence record (", VLOOKUP(A1123, [1]!Table9[#All], 31, FALSE), "). " )))</f>
        <v>--</v>
      </c>
      <c r="Q1123" s="6" t="str">
        <f>IF(D1123="No", "Not discussed on USFS. ", IF(VLOOKUP(A1123, [1]!Table9[#All], 31, FALSE)="--", "--",  VLOOKUP(A1123, [1]!Table9[#All], 32, FALSE)))</f>
        <v>--</v>
      </c>
      <c r="R1123" s="6" t="str">
        <f>IF(D1123="No", "Not discussed on USFS. ", IF(VLOOKUP(A1123, [1]!Table9[#All], 31, FALSE)="--", "--", VLOOKUP(A1123, [1]!Table9[#All], 33, FALSE)))</f>
        <v>--</v>
      </c>
      <c r="S1123" s="9" t="s">
        <v>2</v>
      </c>
      <c r="T1123" s="8" t="s">
        <v>2</v>
      </c>
      <c r="U1123" s="8" t="s">
        <v>2</v>
      </c>
      <c r="V1123" s="7" t="s">
        <v>2</v>
      </c>
      <c r="W1123" s="6" t="s">
        <v>2</v>
      </c>
      <c r="X1123" s="6" t="s">
        <v>2</v>
      </c>
    </row>
    <row r="1124" spans="1:24" ht="156" x14ac:dyDescent="0.2">
      <c r="A1124" s="20" t="s">
        <v>1251</v>
      </c>
      <c r="B1124" s="20" t="str">
        <f>VLOOKUP(A1124, [1]!Table9[#All], 2, FALSE)</f>
        <v>Githopsis diffusa ssp filicaulis</v>
      </c>
      <c r="C1124" s="18" t="str">
        <f>VLOOKUP(A1124, [1]!Table9[#All], 13, FALSE)</f>
        <v>disturbed areas moist or disturbed areas</v>
      </c>
      <c r="D1124" s="17" t="str">
        <f>IF(ISNUMBER(SEARCH("1",VLOOKUP(A1124, [1]!Table9[#All], 4, FALSE))), "Yes", "No")</f>
        <v>Yes</v>
      </c>
      <c r="E1124" s="16" t="str">
        <f>VLOOKUP(A1124, [1]!Table9[#All], 3, FALSE)</f>
        <v>Plant</v>
      </c>
      <c r="F1124" s="15" t="str">
        <f>VLOOKUP(A1124, [1]!Table9[#All], 26, FALSE)</f>
        <v>Formula</v>
      </c>
      <c r="G1124" s="15" t="str">
        <f>IF(D1124="No", "--",VLOOKUP(A1124, [1]!Table9[#All], 25, FALSE))</f>
        <v>Work area</v>
      </c>
      <c r="H1124" s="14" t="str">
        <f>IF(D1124="No", "Not discussed on USFS. ", VLOOKUP(A1124, [1]!Table9[#All], 24, FALSE))</f>
        <v>--</v>
      </c>
      <c r="I1124" s="14" t="str">
        <f>IF(NOT(ISBLANK(#REF!)),  "Pre-activity Survey Required", "")</f>
        <v>Pre-activity Survey Required</v>
      </c>
      <c r="J1124" s="13" t="str">
        <f>IF(D1124="No", "Not discussed on USFS. ", _xlfn.CONCAT(A1124, " (", VLOOKUP(A1124, [1]!Table9[#All], 11, FALSE), "; Habitat description: ", C1124, ") - Within 1-mi of a CNDDB/SCE/USFS occurrence record (", VLOOKUP(A1124, [1]!Table9[#All], 34, FALSE), "). " ))</f>
        <v xml:space="preserve">Mission Canyon bluecup (FSS; CRPR 3.1, Blooming Period: May - May; Habitat description: disturbed areas moist or disturbed areas) - Within 1-mi of a CNDDB/SCE/USFS occurrence record (unsuitable habitat). </v>
      </c>
      <c r="K1124" s="10" t="str">
        <f>IF(D1124="No", "-- ", VLOOKUP(A1124, [1]!Table9[#All], 35, FALSE))</f>
        <v>Standard OMP BMPs.</v>
      </c>
      <c r="L1124" s="12" t="str">
        <f>IF(D1124="No", "--", VLOOKUP(A1124, [1]!Table9[#All], 28, FALSE))</f>
        <v>IIB</v>
      </c>
      <c r="M1124" s="11" t="str">
        <f>IF(D1124="No", "Not discussed on USFS. ", _xlfn.CONCAT(A1124, " (", VLOOKUP(A1124, [1]!Table9[#All], 11, FALSE), "; Habitat description: ", C1124, ") - Within 1-mi of a CNDDB/SCE/USFS occurrence record (", VLOOKUP(A1124, [1]!Table9[#All], 27, FALSE), "). " ))</f>
        <v xml:space="preserve">Mission Canyon bluecup (FSS; CRPR 3.1, Blooming Period: May - May; Habitat description: disturbed areas moist or disturbed areas) - Within 1-mi of a CNDDB/SCE/USFS occurrence record (habitat present). </v>
      </c>
      <c r="N1124" s="10" t="str">
        <f>IF(D1124="No", "-- ", VLOOKUP(A1124, [1]!Table9[#All], 29, FALSE))</f>
        <v xml:space="preserve">BE BMP Plant-1(a)(c-d); 
General Measures and Standard OMP BMPs. </v>
      </c>
      <c r="O1124" s="10" t="str">
        <f>IF(D1124="No", "--", VLOOKUP(A1124, [1]!Table9[#All], 30, FALSE))</f>
        <v xml:space="preserve">Pre-Activity Survey (Mission Canyon bluecup): A biological survey is required. 
FSS Plant Avoidance (Mission Canyon bluecup): If Mission Canyon bluecup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24" s="7" t="str">
        <f>IF(D1124="No", "Not discussed on USFS. ", IF(VLOOKUP(A1124, [1]!Table9[#All], 31, FALSE)="--", "--",  _xlfn.CONCAT(A1124, " (", VLOOKUP(A1124, [1]!Table9[#All], 11, FALSE), "; Habitat description: ", C1124, ") - Within 1-mi of a CNDDB/SCE/USFS occurrence record (", VLOOKUP(A1124, [1]!Table9[#All], 31, FALSE), "). " )))</f>
        <v>--</v>
      </c>
      <c r="Q1124" s="6" t="str">
        <f>IF(D1124="No", "Not discussed on USFS. ", IF(VLOOKUP(A1124, [1]!Table9[#All], 31, FALSE)="--", "--",  VLOOKUP(A1124, [1]!Table9[#All], 32, FALSE)))</f>
        <v>--</v>
      </c>
      <c r="R1124" s="6" t="str">
        <f>IF(D1124="No", "Not discussed on USFS. ", IF(VLOOKUP(A1124, [1]!Table9[#All], 31, FALSE)="--", "--", VLOOKUP(A1124, [1]!Table9[#All], 33, FALSE)))</f>
        <v>--</v>
      </c>
      <c r="S1124" s="9" t="s">
        <v>2</v>
      </c>
      <c r="T1124" s="8" t="s">
        <v>2</v>
      </c>
      <c r="U1124" s="8" t="s">
        <v>2</v>
      </c>
      <c r="V1124" s="7" t="s">
        <v>2</v>
      </c>
      <c r="W1124" s="6" t="s">
        <v>2</v>
      </c>
      <c r="X1124" s="6" t="s">
        <v>2</v>
      </c>
    </row>
    <row r="1125" spans="1:24" ht="48" x14ac:dyDescent="0.2">
      <c r="A1125" s="20" t="s">
        <v>1250</v>
      </c>
      <c r="B1125" s="20" t="str">
        <f>VLOOKUP(A1125, [1]!Table9[#All], 2, FALSE)</f>
        <v>Navarretia miwukensis</v>
      </c>
      <c r="C1125" s="18" t="str">
        <f>VLOOKUP(A1125, [1]!Table9[#All], 13, FALSE)</f>
        <v>meadows, conifer forest</v>
      </c>
      <c r="D1125" s="17" t="str">
        <f>IF(ISNUMBER(SEARCH("1",VLOOKUP(A1125, [1]!Table9[#All], 4, FALSE))), "Yes", "No")</f>
        <v>No</v>
      </c>
      <c r="E1125" s="16" t="str">
        <f>VLOOKUP(A1125, [1]!Table9[#All], 3, FALSE)</f>
        <v>Plant</v>
      </c>
      <c r="F1125" s="15" t="str">
        <f>VLOOKUP(A1125, [1]!Table9[#All], 26, FALSE)</f>
        <v>Formula</v>
      </c>
      <c r="G1125" s="15" t="str">
        <f>IF(D1125="No", "--",VLOOKUP(A1125, [1]!Table9[#All], 25, FALSE))</f>
        <v>--</v>
      </c>
      <c r="H1125" s="14" t="str">
        <f>IF(D1125="No", "Not discussed on USFS. ", VLOOKUP(A1125, [1]!Table9[#All], 24, FALSE))</f>
        <v xml:space="preserve">Not discussed on USFS. </v>
      </c>
      <c r="I1125" s="14" t="str">
        <f>IF(NOT(ISBLANK(#REF!)),  "Pre-activity Survey Required", "")</f>
        <v>Pre-activity Survey Required</v>
      </c>
      <c r="J1125" s="13" t="str">
        <f>IF(D1125="No", "Not discussed on USFS. ", _xlfn.CONCAT(A1125, " (", VLOOKUP(A1125, [1]!Table9[#All], 11, FALSE), "; Habitat description: ", C1125, ") - Within 1-mi of a CNDDB/SCE/USFS occurrence record (", VLOOKUP(A1125, [1]!Table9[#All], 34, FALSE), "). " ))</f>
        <v xml:space="preserve">Not discussed on USFS. </v>
      </c>
      <c r="K1125" s="10" t="str">
        <f>IF(D1125="No", "-- ", VLOOKUP(A1125, [1]!Table9[#All], 35, FALSE))</f>
        <v xml:space="preserve">-- </v>
      </c>
      <c r="L1125" s="12" t="str">
        <f>IF(D1125="No", "--", VLOOKUP(A1125, [1]!Table9[#All], 28, FALSE))</f>
        <v>--</v>
      </c>
      <c r="M1125" s="11" t="str">
        <f>IF(D1125="No", "Not discussed on USFS. ", _xlfn.CONCAT(A1125, " (", VLOOKUP(A1125, [1]!Table9[#All], 11, FALSE), "; Habitat description: ", C1125, ") - Within 1-mi of a CNDDB/SCE/USFS occurrence record (", VLOOKUP(A1125, [1]!Table9[#All], 27, FALSE), "). " ))</f>
        <v xml:space="preserve">Not discussed on USFS. </v>
      </c>
      <c r="N1125" s="10" t="str">
        <f>IF(D1125="No", "-- ", VLOOKUP(A1125, [1]!Table9[#All], 29, FALSE))</f>
        <v xml:space="preserve">-- </v>
      </c>
      <c r="O1125" s="10" t="str">
        <f>IF(D1125="No", "--", VLOOKUP(A1125, [1]!Table9[#All], 30, FALSE))</f>
        <v>--</v>
      </c>
      <c r="P1125" s="7" t="str">
        <f>IF(D1125="No", "Not discussed on USFS. ", IF(VLOOKUP(A1125, [1]!Table9[#All], 31, FALSE)="--", "--",  _xlfn.CONCAT(A1125, " (", VLOOKUP(A1125, [1]!Table9[#All], 11, FALSE), "; Habitat description: ", C1125, ") - Within 1-mi of a CNDDB/SCE/USFS occurrence record (", VLOOKUP(A1125, [1]!Table9[#All], 31, FALSE), "). " )))</f>
        <v xml:space="preserve">Not discussed on USFS. </v>
      </c>
      <c r="Q1125" s="6" t="str">
        <f>IF(D1125="No", "Not discussed on USFS. ", IF(VLOOKUP(A1125, [1]!Table9[#All], 31, FALSE)="--", "--",  VLOOKUP(A1125, [1]!Table9[#All], 32, FALSE)))</f>
        <v xml:space="preserve">Not discussed on USFS. </v>
      </c>
      <c r="R1125" s="6" t="str">
        <f>IF(D1125="No", "Not discussed on USFS. ", IF(VLOOKUP(A1125, [1]!Table9[#All], 31, FALSE)="--", "--", VLOOKUP(A1125, [1]!Table9[#All], 33, FALSE)))</f>
        <v xml:space="preserve">Not discussed on USFS. </v>
      </c>
      <c r="S1125" s="9" t="s">
        <v>2</v>
      </c>
      <c r="T1125" s="8" t="s">
        <v>2</v>
      </c>
      <c r="U1125" s="8" t="s">
        <v>2</v>
      </c>
      <c r="V1125" s="7" t="s">
        <v>2</v>
      </c>
      <c r="W1125" s="6" t="s">
        <v>2</v>
      </c>
      <c r="X1125" s="6" t="s">
        <v>2</v>
      </c>
    </row>
    <row r="1126" spans="1:24" ht="156" x14ac:dyDescent="0.2">
      <c r="A1126" s="20" t="s">
        <v>1249</v>
      </c>
      <c r="B1126" s="20" t="str">
        <f>VLOOKUP(A1126, [1]!Table9[#All], 2, FALSE)</f>
        <v>Galium glabrescens ssp modocense</v>
      </c>
      <c r="C1126" s="18" t="str">
        <f>VLOOKUP(A1126, [1]!Table9[#All], 13, FALSE)</f>
        <v>talus and gravelly slopes volcanic talus</v>
      </c>
      <c r="D1126" s="17" t="str">
        <f>IF(ISNUMBER(SEARCH("1",VLOOKUP(A1126, [1]!Table9[#All], 4, FALSE))), "Yes", "No")</f>
        <v>Yes</v>
      </c>
      <c r="E1126" s="16" t="str">
        <f>VLOOKUP(A1126, [1]!Table9[#All], 3, FALSE)</f>
        <v>Plant</v>
      </c>
      <c r="F1126" s="15" t="str">
        <f>VLOOKUP(A1126, [1]!Table9[#All], 26, FALSE)</f>
        <v>Formula</v>
      </c>
      <c r="G1126" s="15" t="str">
        <f>IF(D1126="No", "--",VLOOKUP(A1126, [1]!Table9[#All], 25, FALSE))</f>
        <v>Work area</v>
      </c>
      <c r="H1126" s="14" t="str">
        <f>IF(D1126="No", "Not discussed on USFS. ", VLOOKUP(A1126, [1]!Table9[#All], 24, FALSE))</f>
        <v>--</v>
      </c>
      <c r="I1126" s="14" t="str">
        <f>IF(NOT(ISBLANK(#REF!)),  "Pre-activity Survey Required", "")</f>
        <v>Pre-activity Survey Required</v>
      </c>
      <c r="J1126" s="13" t="str">
        <f>IF(D1126="No", "Not discussed on USFS. ", _xlfn.CONCAT(A1126, " (", VLOOKUP(A1126, [1]!Table9[#All], 11, FALSE), "; Habitat description: ", C1126, ") - Within 1-mi of a CNDDB/SCE/USFS occurrence record (", VLOOKUP(A1126, [1]!Table9[#All], 34, FALSE), "). " ))</f>
        <v xml:space="preserve">Modoc bedstraw (FSS; BLM:S; CRPR 1B.2, Blooming Period: Jun - Aug; Habitat description: talus and gravelly slopes volcanic talus) - Within 1-mi of a CNDDB/SCE/USFS occurrence record (unsuitable habitat). </v>
      </c>
      <c r="K1126" s="10" t="str">
        <f>IF(D1126="No", "-- ", VLOOKUP(A1126, [1]!Table9[#All], 35, FALSE))</f>
        <v>Standard OMP BMPs.</v>
      </c>
      <c r="L1126" s="12" t="str">
        <f>IF(D1126="No", "--", VLOOKUP(A1126, [1]!Table9[#All], 28, FALSE))</f>
        <v>IIB</v>
      </c>
      <c r="M1126" s="11" t="str">
        <f>IF(D1126="No", "Not discussed on USFS. ", _xlfn.CONCAT(A1126, " (", VLOOKUP(A1126, [1]!Table9[#All], 11, FALSE), "; Habitat description: ", C1126, ") - Within 1-mi of a CNDDB/SCE/USFS occurrence record (", VLOOKUP(A1126, [1]!Table9[#All], 27, FALSE), "). " ))</f>
        <v xml:space="preserve">Modoc bedstraw (FSS; BLM:S; CRPR 1B.2, Blooming Period: Jun - Aug; Habitat description: talus and gravelly slopes volcanic talus) - Within 1-mi of a CNDDB/SCE/USFS occurrence record (habitat present). </v>
      </c>
      <c r="N1126" s="10" t="str">
        <f>IF(D1126="No", "-- ", VLOOKUP(A1126, [1]!Table9[#All], 29, FALSE))</f>
        <v xml:space="preserve">BE BMP Plant-1(a)(c-d); 
General Measures and Standard OMP BMPs. </v>
      </c>
      <c r="O1126" s="10" t="str">
        <f>IF(D1126="No", "--", VLOOKUP(A1126, [1]!Table9[#All], 30, FALSE))</f>
        <v xml:space="preserve">Pre-Activity Survey (Modoc bedstraw): A biological survey is required. 
FSS Plant Avoidance (Modoc bedstraw): If Modoc bedstraw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26" s="7" t="str">
        <f>IF(D1126="No", "Not discussed on USFS. ", IF(VLOOKUP(A1126, [1]!Table9[#All], 31, FALSE)="--", "--",  _xlfn.CONCAT(A1126, " (", VLOOKUP(A1126, [1]!Table9[#All], 11, FALSE), "; Habitat description: ", C1126, ") - Within 1-mi of a CNDDB/SCE/USFS occurrence record (", VLOOKUP(A1126, [1]!Table9[#All], 31, FALSE), "). " )))</f>
        <v>--</v>
      </c>
      <c r="Q1126" s="6" t="str">
        <f>IF(D1126="No", "Not discussed on USFS. ", IF(VLOOKUP(A1126, [1]!Table9[#All], 31, FALSE)="--", "--",  VLOOKUP(A1126, [1]!Table9[#All], 32, FALSE)))</f>
        <v>--</v>
      </c>
      <c r="R1126" s="6" t="str">
        <f>IF(D1126="No", "Not discussed on USFS. ", IF(VLOOKUP(A1126, [1]!Table9[#All], 31, FALSE)="--", "--", VLOOKUP(A1126, [1]!Table9[#All], 33, FALSE)))</f>
        <v>--</v>
      </c>
      <c r="S1126" s="9" t="s">
        <v>2</v>
      </c>
      <c r="T1126" s="8" t="s">
        <v>2</v>
      </c>
      <c r="U1126" s="8" t="s">
        <v>2</v>
      </c>
      <c r="V1126" s="7" t="s">
        <v>2</v>
      </c>
      <c r="W1126" s="6" t="s">
        <v>2</v>
      </c>
      <c r="X1126" s="6" t="s">
        <v>2</v>
      </c>
    </row>
    <row r="1127" spans="1:24" ht="80" x14ac:dyDescent="0.2">
      <c r="A1127" s="20" t="s">
        <v>1248</v>
      </c>
      <c r="B1127" s="20" t="str">
        <f>VLOOKUP(A1127, [1]!Table9[#All], 2, FALSE)</f>
        <v>Polygonum polygaloides ssp esotericum</v>
      </c>
      <c r="C1127" s="18" t="str">
        <f>VLOOKUP(A1127, [1]!Table9[#All], 13, FALSE)</f>
        <v>vernal pools, pine woodland seasonally wet places, pinyon/juniper woodland</v>
      </c>
      <c r="D1127" s="17" t="str">
        <f>IF(ISNUMBER(SEARCH("1",VLOOKUP(A1127, [1]!Table9[#All], 4, FALSE))), "Yes", "No")</f>
        <v>No</v>
      </c>
      <c r="E1127" s="16" t="str">
        <f>VLOOKUP(A1127, [1]!Table9[#All], 3, FALSE)</f>
        <v>Plant</v>
      </c>
      <c r="F1127" s="15" t="str">
        <f>VLOOKUP(A1127, [1]!Table9[#All], 26, FALSE)</f>
        <v>Formula</v>
      </c>
      <c r="G1127" s="15" t="str">
        <f>IF(D1127="No", "--",VLOOKUP(A1127, [1]!Table9[#All], 25, FALSE))</f>
        <v>--</v>
      </c>
      <c r="H1127" s="14" t="str">
        <f>IF(D1127="No", "Not discussed on USFS. ", VLOOKUP(A1127, [1]!Table9[#All], 24, FALSE))</f>
        <v xml:space="preserve">Not discussed on USFS. </v>
      </c>
      <c r="I1127" s="14" t="str">
        <f>IF(NOT(ISBLANK(#REF!)),  "Pre-activity Survey Required", "")</f>
        <v>Pre-activity Survey Required</v>
      </c>
      <c r="J1127" s="13" t="str">
        <f>IF(D1127="No", "Not discussed on USFS. ", _xlfn.CONCAT(A1127, " (", VLOOKUP(A1127, [1]!Table9[#All], 11, FALSE), "; Habitat description: ", C1127, ") - Within 1-mi of a CNDDB/SCE/USFS occurrence record (", VLOOKUP(A1127, [1]!Table9[#All], 34, FALSE), "). " ))</f>
        <v xml:space="preserve">Not discussed on USFS. </v>
      </c>
      <c r="K1127" s="10" t="str">
        <f>IF(D1127="No", "-- ", VLOOKUP(A1127, [1]!Table9[#All], 35, FALSE))</f>
        <v xml:space="preserve">-- </v>
      </c>
      <c r="L1127" s="12" t="str">
        <f>IF(D1127="No", "--", VLOOKUP(A1127, [1]!Table9[#All], 28, FALSE))</f>
        <v>--</v>
      </c>
      <c r="M1127" s="11" t="str">
        <f>IF(D1127="No", "Not discussed on USFS. ", _xlfn.CONCAT(A1127, " (", VLOOKUP(A1127, [1]!Table9[#All], 11, FALSE), "; Habitat description: ", C1127, ") - Within 1-mi of a CNDDB/SCE/USFS occurrence record (", VLOOKUP(A1127, [1]!Table9[#All], 27, FALSE), "). " ))</f>
        <v xml:space="preserve">Not discussed on USFS. </v>
      </c>
      <c r="N1127" s="10" t="str">
        <f>IF(D1127="No", "-- ", VLOOKUP(A1127, [1]!Table9[#All], 29, FALSE))</f>
        <v xml:space="preserve">-- </v>
      </c>
      <c r="O1127" s="10" t="str">
        <f>IF(D1127="No", "--", VLOOKUP(A1127, [1]!Table9[#All], 30, FALSE))</f>
        <v>--</v>
      </c>
      <c r="P1127" s="7" t="str">
        <f>IF(D1127="No", "Not discussed on USFS. ", IF(VLOOKUP(A1127, [1]!Table9[#All], 31, FALSE)="--", "--",  _xlfn.CONCAT(A1127, " (", VLOOKUP(A1127, [1]!Table9[#All], 11, FALSE), "; Habitat description: ", C1127, ") - Within 1-mi of a CNDDB/SCE/USFS occurrence record (", VLOOKUP(A1127, [1]!Table9[#All], 31, FALSE), "). " )))</f>
        <v xml:space="preserve">Not discussed on USFS. </v>
      </c>
      <c r="Q1127" s="6" t="str">
        <f>IF(D1127="No", "Not discussed on USFS. ", IF(VLOOKUP(A1127, [1]!Table9[#All], 31, FALSE)="--", "--",  VLOOKUP(A1127, [1]!Table9[#All], 32, FALSE)))</f>
        <v xml:space="preserve">Not discussed on USFS. </v>
      </c>
      <c r="R1127" s="6" t="str">
        <f>IF(D1127="No", "Not discussed on USFS. ", IF(VLOOKUP(A1127, [1]!Table9[#All], 31, FALSE)="--", "--", VLOOKUP(A1127, [1]!Table9[#All], 33, FALSE)))</f>
        <v xml:space="preserve">Not discussed on USFS. </v>
      </c>
      <c r="S1127" s="9" t="s">
        <v>2</v>
      </c>
      <c r="T1127" s="8" t="s">
        <v>2</v>
      </c>
      <c r="U1127" s="8" t="s">
        <v>2</v>
      </c>
      <c r="V1127" s="7" t="s">
        <v>2</v>
      </c>
      <c r="W1127" s="6" t="s">
        <v>2</v>
      </c>
      <c r="X1127" s="6" t="s">
        <v>2</v>
      </c>
    </row>
    <row r="1128" spans="1:24" ht="64" x14ac:dyDescent="0.2">
      <c r="A1128" s="20" t="s">
        <v>1247</v>
      </c>
      <c r="B1128" s="20" t="str">
        <f>VLOOKUP(A1128, [1]!Table9[#All], 2, FALSE)</f>
        <v>Frasera albicaulis var. modocensis</v>
      </c>
      <c r="C1128" s="18" t="str">
        <f>VLOOKUP(A1128, [1]!Table9[#All], 13, FALSE)</f>
        <v>dry brushy places</v>
      </c>
      <c r="D1128" s="17" t="str">
        <f>IF(ISNUMBER(SEARCH("1",VLOOKUP(A1128, [1]!Table9[#All], 4, FALSE))), "Yes", "No")</f>
        <v>No</v>
      </c>
      <c r="E1128" s="16" t="str">
        <f>VLOOKUP(A1128, [1]!Table9[#All], 3, FALSE)</f>
        <v>Plant</v>
      </c>
      <c r="F1128" s="15" t="str">
        <f>VLOOKUP(A1128, [1]!Table9[#All], 26, FALSE)</f>
        <v>Formula</v>
      </c>
      <c r="G1128" s="15" t="str">
        <f>IF(D1128="No", "--",VLOOKUP(A1128, [1]!Table9[#All], 25, FALSE))</f>
        <v>--</v>
      </c>
      <c r="H1128" s="14" t="str">
        <f>IF(D1128="No", "Not discussed on USFS. ", VLOOKUP(A1128, [1]!Table9[#All], 24, FALSE))</f>
        <v xml:space="preserve">Not discussed on USFS. </v>
      </c>
      <c r="I1128" s="14" t="str">
        <f>IF(NOT(ISBLANK(#REF!)),  "Pre-activity Survey Required", "")</f>
        <v>Pre-activity Survey Required</v>
      </c>
      <c r="J1128" s="13" t="str">
        <f>IF(D1128="No", "Not discussed on USFS. ", _xlfn.CONCAT(A1128, " (", VLOOKUP(A1128, [1]!Table9[#All], 11, FALSE), "; Habitat description: ", C1128, ") - Within 1-mi of a CNDDB/SCE/USFS occurrence record (", VLOOKUP(A1128, [1]!Table9[#All], 34, FALSE), "). " ))</f>
        <v xml:space="preserve">Not discussed on USFS. </v>
      </c>
      <c r="K1128" s="10" t="str">
        <f>IF(D1128="No", "-- ", VLOOKUP(A1128, [1]!Table9[#All], 35, FALSE))</f>
        <v xml:space="preserve">-- </v>
      </c>
      <c r="L1128" s="12" t="str">
        <f>IF(D1128="No", "--", VLOOKUP(A1128, [1]!Table9[#All], 28, FALSE))</f>
        <v>--</v>
      </c>
      <c r="M1128" s="11" t="str">
        <f>IF(D1128="No", "Not discussed on USFS. ", _xlfn.CONCAT(A1128, " (", VLOOKUP(A1128, [1]!Table9[#All], 11, FALSE), "; Habitat description: ", C1128, ") - Within 1-mi of a CNDDB/SCE/USFS occurrence record (", VLOOKUP(A1128, [1]!Table9[#All], 27, FALSE), "). " ))</f>
        <v xml:space="preserve">Not discussed on USFS. </v>
      </c>
      <c r="N1128" s="10" t="str">
        <f>IF(D1128="No", "-- ", VLOOKUP(A1128, [1]!Table9[#All], 29, FALSE))</f>
        <v xml:space="preserve">-- </v>
      </c>
      <c r="O1128" s="10" t="str">
        <f>IF(D1128="No", "--", VLOOKUP(A1128, [1]!Table9[#All], 30, FALSE))</f>
        <v>--</v>
      </c>
      <c r="P1128" s="7" t="str">
        <f>IF(D1128="No", "Not discussed on USFS. ", IF(VLOOKUP(A1128, [1]!Table9[#All], 31, FALSE)="--", "--",  _xlfn.CONCAT(A1128, " (", VLOOKUP(A1128, [1]!Table9[#All], 11, FALSE), "; Habitat description: ", C1128, ") - Within 1-mi of a CNDDB/SCE/USFS occurrence record (", VLOOKUP(A1128, [1]!Table9[#All], 31, FALSE), "). " )))</f>
        <v xml:space="preserve">Not discussed on USFS. </v>
      </c>
      <c r="Q1128" s="6" t="str">
        <f>IF(D1128="No", "Not discussed on USFS. ", IF(VLOOKUP(A1128, [1]!Table9[#All], 31, FALSE)="--", "--",  VLOOKUP(A1128, [1]!Table9[#All], 32, FALSE)))</f>
        <v xml:space="preserve">Not discussed on USFS. </v>
      </c>
      <c r="R1128" s="6" t="str">
        <f>IF(D1128="No", "Not discussed on USFS. ", IF(VLOOKUP(A1128, [1]!Table9[#All], 31, FALSE)="--", "--", VLOOKUP(A1128, [1]!Table9[#All], 33, FALSE)))</f>
        <v xml:space="preserve">Not discussed on USFS. </v>
      </c>
      <c r="S1128" s="9" t="s">
        <v>2</v>
      </c>
      <c r="T1128" s="8" t="s">
        <v>2</v>
      </c>
      <c r="U1128" s="8" t="s">
        <v>2</v>
      </c>
      <c r="V1128" s="7" t="s">
        <v>2</v>
      </c>
      <c r="W1128" s="6" t="s">
        <v>2</v>
      </c>
      <c r="X1128" s="6" t="s">
        <v>2</v>
      </c>
    </row>
    <row r="1129" spans="1:24" ht="80" x14ac:dyDescent="0.2">
      <c r="A1129" s="20" t="s">
        <v>1246</v>
      </c>
      <c r="B1129" s="20" t="str">
        <f>VLOOKUP(A1129, [1]!Table9[#All], 2, FALSE)</f>
        <v>Catostomus microps</v>
      </c>
      <c r="C1129" s="18" t="str">
        <f>VLOOKUP(A1129, [1]!Table9[#All], 13, FALSE)</f>
        <v>intermittent or perennial stream, pond, lake or jurisdictional waters feature</v>
      </c>
      <c r="D1129" s="17" t="str">
        <f>IF(ISNUMBER(SEARCH("1",VLOOKUP(A1129, [1]!Table9[#All], 4, FALSE))), "Yes", "No")</f>
        <v>Yes</v>
      </c>
      <c r="E1129" s="16" t="str">
        <f>VLOOKUP(A1129, [1]!Table9[#All], 3, FALSE)</f>
        <v>Fish</v>
      </c>
      <c r="F1129" s="15" t="str">
        <f>VLOOKUP(A1129, [1]!Table9[#All], 26, FALSE)</f>
        <v>--</v>
      </c>
      <c r="G1129" s="15" t="str">
        <f>IF(D1129="No", "--",VLOOKUP(A1129, [1]!Table9[#All], 25, FALSE))</f>
        <v>--</v>
      </c>
      <c r="H1129" s="14" t="str">
        <f>IF(D1129="No", "Not discussed on USFS. ", VLOOKUP(A1129, [1]!Table9[#All], 24, FALSE))</f>
        <v>Notify SME if found on USFS</v>
      </c>
      <c r="I1129" s="14" t="str">
        <f>IF(NOT(ISBLANK(#REF!)),  "Pre-activity Survey Required", "")</f>
        <v>Pre-activity Survey Required</v>
      </c>
      <c r="J1129" s="13" t="str">
        <f>IF(D1129="No", "Not discussed on USFS. ", _xlfn.CONCAT(A1129, " (", VLOOKUP(A1129, [1]!Table9[#All], 11, FALSE), "; Habitat description: ", C1129, ") - Within 1-mi of a CNDDB/SCE/USFS occurrence record (", VLOOKUP(A1129, [1]!Table9[#All], 34, FALSE), "). " ))</f>
        <v xml:space="preserve">Modoc sucker (SE; CDFW FP; Habitat description: intermittent or perennial stream, pond, lake or jurisdictional waters feature) - Within 1-mi of a CNDDB/SCE/USFS occurrence record (unsuitable habitat). </v>
      </c>
      <c r="K1129" s="10" t="str">
        <f>IF(D1129="No", "-- ", VLOOKUP(A1129, [1]!Table9[#All], 35, FALSE))</f>
        <v>Standard OMP BMPs.</v>
      </c>
      <c r="L1129" s="12" t="str">
        <f>IF(D1129="No", "--", VLOOKUP(A1129, [1]!Table9[#All], 28, FALSE))</f>
        <v>--</v>
      </c>
      <c r="M1129" s="11" t="str">
        <f>IF(D1129="No", "Not discussed on USFS. ", _xlfn.CONCAT(A1129, " (", VLOOKUP(A1129, [1]!Table9[#All], 11, FALSE), "; Habitat description: ", C1129, ") - Within 1-mi of a CNDDB/SCE/USFS occurrence record (", VLOOKUP(A1129, [1]!Table9[#All], 27, FALSE), "). " ))</f>
        <v xml:space="preserve">Modoc sucker (SE; CDFW FP; Habitat description: intermittent or perennial stream, pond, lake or jurisdictional waters feature) - Within 1-mi of a CNDDB/SCE/USFS occurrence record (--). </v>
      </c>
      <c r="N1129" s="10" t="str">
        <f>IF(D1129="No", "-- ", VLOOKUP(A1129, [1]!Table9[#All], 29, FALSE))</f>
        <v>Notify SME if found on USFS</v>
      </c>
      <c r="O1129" s="10" t="str">
        <f>IF(D1129="No", "--", VLOOKUP(A1129, [1]!Table9[#All], 30, FALSE))</f>
        <v>Notify SME if found on USFS</v>
      </c>
      <c r="P1129" s="7" t="str">
        <f>IF(D1129="No", "Not discussed on USFS. ", IF(VLOOKUP(A1129, [1]!Table9[#All], 31, FALSE)="--", "--",  _xlfn.CONCAT(A1129, " (", VLOOKUP(A1129, [1]!Table9[#All], 11, FALSE), "; Habitat description: ", C1129, ") - Within 1-mi of a CNDDB/SCE/USFS occurrence record (", VLOOKUP(A1129, [1]!Table9[#All], 31, FALSE), "). " )))</f>
        <v>--</v>
      </c>
      <c r="Q1129" s="6" t="str">
        <f>IF(D1129="No", "Not discussed on USFS. ", IF(VLOOKUP(A1129, [1]!Table9[#All], 31, FALSE)="--", "--",  VLOOKUP(A1129, [1]!Table9[#All], 32, FALSE)))</f>
        <v>--</v>
      </c>
      <c r="R1129" s="6" t="str">
        <f>IF(D1129="No", "Not discussed on USFS. ", IF(VLOOKUP(A1129, [1]!Table9[#All], 31, FALSE)="--", "--", VLOOKUP(A1129, [1]!Table9[#All], 33, FALSE)))</f>
        <v>--</v>
      </c>
      <c r="S1129" s="9" t="s">
        <v>2</v>
      </c>
      <c r="T1129" s="8" t="s">
        <v>2</v>
      </c>
      <c r="U1129" s="8" t="s">
        <v>2</v>
      </c>
      <c r="V1129" s="7" t="s">
        <v>2</v>
      </c>
      <c r="W1129" s="6" t="s">
        <v>2</v>
      </c>
      <c r="X1129" s="6" t="s">
        <v>2</v>
      </c>
    </row>
    <row r="1130" spans="1:24" ht="80" x14ac:dyDescent="0.2">
      <c r="A1130" s="20" t="s">
        <v>1245</v>
      </c>
      <c r="B1130" s="20" t="str">
        <f>VLOOKUP(A1130, [1]!Table9[#All], 2, FALSE)</f>
        <v>Xerospermophilus mohavensis</v>
      </c>
      <c r="C1130" s="18" t="str">
        <f>VLOOKUP(A1130, [1]!Table9[#All], 13, FALSE)</f>
        <v>Joshua tree woodlands, creosote/saltbush scrub, and mixed woody scrub</v>
      </c>
      <c r="D1130" s="17" t="str">
        <f>IF(ISNUMBER(SEARCH("1",VLOOKUP(A1130, [1]!Table9[#All], 4, FALSE))), "Yes", "No")</f>
        <v>Yes</v>
      </c>
      <c r="E1130" s="16" t="str">
        <f>VLOOKUP(A1130, [1]!Table9[#All], 3, FALSE)</f>
        <v>Mammal</v>
      </c>
      <c r="F1130" s="15" t="str">
        <f>VLOOKUP(A1130, [1]!Table9[#All], 26, FALSE)</f>
        <v>Formula</v>
      </c>
      <c r="G1130" s="15" t="str">
        <f>IF(D1130="No", "--",VLOOKUP(A1130, [1]!Table9[#All], 25, FALSE))</f>
        <v>--</v>
      </c>
      <c r="H1130" s="14" t="str">
        <f>IF(D1130="No", "Not discussed on USFS. ", VLOOKUP(A1130, [1]!Table9[#All], 24, FALSE))</f>
        <v>Notify SME if found on USFS</v>
      </c>
      <c r="I1130" s="14" t="str">
        <f>IF(NOT(ISBLANK(#REF!)),  "Pre-activity Survey Required", "")</f>
        <v>Pre-activity Survey Required</v>
      </c>
      <c r="J1130" s="13" t="str">
        <f>IF(D1130="No", "Not discussed on USFS. ", _xlfn.CONCAT(A1130, " (", VLOOKUP(A1130, [1]!Table9[#All], 11, FALSE), "; Habitat description: ", C1130, ") - Within 1-mi of a CNDDB/SCE/USFS occurrence record (", VLOOKUP(A1130, [1]!Table9[#All], 34, FALSE), "). " ))</f>
        <v xml:space="preserve">Mohave ground squirrel (ST; BLM:S; Habitat description: Joshua tree woodlands, creosote/saltbush scrub, and mixed woody scrub) - Within 1-mi of a CNDDB/SCE/USFS occurrence record (--). </v>
      </c>
      <c r="K1130" s="10" t="str">
        <f>IF(D1130="No", "-- ", VLOOKUP(A1130, [1]!Table9[#All], 35, FALSE))</f>
        <v>--</v>
      </c>
      <c r="L1130" s="12" t="str">
        <f>IF(D1130="No", "--", VLOOKUP(A1130, [1]!Table9[#All], 28, FALSE))</f>
        <v>--</v>
      </c>
      <c r="M1130" s="11" t="str">
        <f>IF(D1130="No", "Not discussed on USFS. ", _xlfn.CONCAT(A1130, " (", VLOOKUP(A1130, [1]!Table9[#All], 11, FALSE), "; Habitat description: ", C1130, ") - Within 1-mi of a CNDDB/SCE/USFS occurrence record (", VLOOKUP(A1130, [1]!Table9[#All], 27, FALSE), "). " ))</f>
        <v xml:space="preserve">Mohave ground squirrel (ST; BLM:S; Habitat description: Joshua tree woodlands, creosote/saltbush scrub, and mixed woody scrub) - Within 1-mi of a CNDDB/SCE/USFS occurrence record (--). </v>
      </c>
      <c r="N1130" s="10" t="str">
        <f>IF(D1130="No", "-- ", VLOOKUP(A1130, [1]!Table9[#All], 29, FALSE))</f>
        <v>Notify SME if found on USFS</v>
      </c>
      <c r="O1130" s="10" t="str">
        <f>IF(D1130="No", "--", VLOOKUP(A1130, [1]!Table9[#All], 30, FALSE))</f>
        <v>Notify SME if found on USFS</v>
      </c>
      <c r="P1130" s="7" t="str">
        <f>IF(D1130="No", "Not discussed on USFS. ", IF(VLOOKUP(A1130, [1]!Table9[#All], 31, FALSE)="--", "--",  _xlfn.CONCAT(A1130, " (", VLOOKUP(A1130, [1]!Table9[#All], 11, FALSE), "; Habitat description: ", C1130, ") - Within 1-mi of a CNDDB/SCE/USFS occurrence record (", VLOOKUP(A1130, [1]!Table9[#All], 31, FALSE), "). " )))</f>
        <v>--</v>
      </c>
      <c r="Q1130" s="6" t="str">
        <f>IF(D1130="No", "Not discussed on USFS. ", IF(VLOOKUP(A1130, [1]!Table9[#All], 31, FALSE)="--", "--",  VLOOKUP(A1130, [1]!Table9[#All], 32, FALSE)))</f>
        <v>--</v>
      </c>
      <c r="R1130" s="6" t="str">
        <f>IF(D1130="No", "Not discussed on USFS. ", IF(VLOOKUP(A1130, [1]!Table9[#All], 31, FALSE)="--", "--", VLOOKUP(A1130, [1]!Table9[#All], 33, FALSE)))</f>
        <v>--</v>
      </c>
      <c r="S1130" s="9" t="s">
        <v>2</v>
      </c>
      <c r="T1130" s="8" t="s">
        <v>2</v>
      </c>
      <c r="U1130" s="8" t="s">
        <v>2</v>
      </c>
      <c r="V1130" s="7" t="s">
        <v>2</v>
      </c>
      <c r="W1130" s="6" t="s">
        <v>2</v>
      </c>
      <c r="X1130" s="6" t="s">
        <v>2</v>
      </c>
    </row>
    <row r="1131" spans="1:24" ht="64" x14ac:dyDescent="0.2">
      <c r="A1131" s="20" t="s">
        <v>1244</v>
      </c>
      <c r="B1131" s="20" t="str">
        <f>VLOOKUP(A1131, [1]!Table9[#All], 2, FALSE)</f>
        <v>Microtus californicus mohavensis</v>
      </c>
      <c r="C1131" s="18" t="str">
        <f>VLOOKUP(A1131, [1]!Table9[#All], 13, FALSE)</f>
        <v>moist meadows, freshwater marshes, irrigated pasture, riparian habitats</v>
      </c>
      <c r="D1131" s="17" t="str">
        <f>IF(ISNUMBER(SEARCH("1",VLOOKUP(A1131, [1]!Table9[#All], 4, FALSE))), "Yes", "No")</f>
        <v>No</v>
      </c>
      <c r="E1131" s="16" t="str">
        <f>VLOOKUP(A1131, [1]!Table9[#All], 3, FALSE)</f>
        <v>Mammal</v>
      </c>
      <c r="F1131" s="15" t="str">
        <f>VLOOKUP(A1131, [1]!Table9[#All], 26, FALSE)</f>
        <v>Formula</v>
      </c>
      <c r="G1131" s="15" t="str">
        <f>IF(D1131="No", "--",VLOOKUP(A1131, [1]!Table9[#All], 25, FALSE))</f>
        <v>--</v>
      </c>
      <c r="H1131" s="14" t="str">
        <f>IF(D1131="No", "Not discussed on USFS. ", VLOOKUP(A1131, [1]!Table9[#All], 24, FALSE))</f>
        <v xml:space="preserve">Not discussed on USFS. </v>
      </c>
      <c r="I1131" s="14" t="str">
        <f>IF(NOT(ISBLANK(#REF!)),  "Pre-activity Survey Required", "")</f>
        <v>Pre-activity Survey Required</v>
      </c>
      <c r="J1131" s="13" t="str">
        <f>IF(D1131="No", "Not discussed on USFS. ", _xlfn.CONCAT(A1131, " (", VLOOKUP(A1131, [1]!Table9[#All], 11, FALSE), "; Habitat description: ", C1131, ") - Within 1-mi of a CNDDB/SCE/USFS occurrence record (", VLOOKUP(A1131, [1]!Table9[#All], 34, FALSE), "). " ))</f>
        <v xml:space="preserve">Not discussed on USFS. </v>
      </c>
      <c r="K1131" s="10" t="str">
        <f>IF(D1131="No", "-- ", VLOOKUP(A1131, [1]!Table9[#All], 35, FALSE))</f>
        <v xml:space="preserve">-- </v>
      </c>
      <c r="L1131" s="12" t="str">
        <f>IF(D1131="No", "--", VLOOKUP(A1131, [1]!Table9[#All], 28, FALSE))</f>
        <v>--</v>
      </c>
      <c r="M1131" s="11" t="str">
        <f>IF(D1131="No", "Not discussed on USFS. ", _xlfn.CONCAT(A1131, " (", VLOOKUP(A1131, [1]!Table9[#All], 11, FALSE), "; Habitat description: ", C1131, ") - Within 1-mi of a CNDDB/SCE/USFS occurrence record (", VLOOKUP(A1131, [1]!Table9[#All], 27, FALSE), "). " ))</f>
        <v xml:space="preserve">Not discussed on USFS. </v>
      </c>
      <c r="N1131" s="10" t="str">
        <f>IF(D1131="No", "-- ", VLOOKUP(A1131, [1]!Table9[#All], 29, FALSE))</f>
        <v xml:space="preserve">-- </v>
      </c>
      <c r="O1131" s="10" t="str">
        <f>IF(D1131="No", "--", VLOOKUP(A1131, [1]!Table9[#All], 30, FALSE))</f>
        <v>--</v>
      </c>
      <c r="P1131" s="7" t="str">
        <f>IF(D1131="No", "Not discussed on USFS. ", IF(VLOOKUP(A1131, [1]!Table9[#All], 31, FALSE)="--", "--",  _xlfn.CONCAT(A1131, " (", VLOOKUP(A1131, [1]!Table9[#All], 11, FALSE), "; Habitat description: ", C1131, ") - Within 1-mi of a CNDDB/SCE/USFS occurrence record (", VLOOKUP(A1131, [1]!Table9[#All], 31, FALSE), "). " )))</f>
        <v xml:space="preserve">Not discussed on USFS. </v>
      </c>
      <c r="Q1131" s="6" t="str">
        <f>IF(D1131="No", "Not discussed on USFS. ", IF(VLOOKUP(A1131, [1]!Table9[#All], 31, FALSE)="--", "--",  VLOOKUP(A1131, [1]!Table9[#All], 32, FALSE)))</f>
        <v xml:space="preserve">Not discussed on USFS. </v>
      </c>
      <c r="R1131" s="6" t="str">
        <f>IF(D1131="No", "Not discussed on USFS. ", IF(VLOOKUP(A1131, [1]!Table9[#All], 31, FALSE)="--", "--", VLOOKUP(A1131, [1]!Table9[#All], 33, FALSE)))</f>
        <v xml:space="preserve">Not discussed on USFS. </v>
      </c>
      <c r="S1131" s="9" t="s">
        <v>2</v>
      </c>
      <c r="T1131" s="8" t="s">
        <v>2</v>
      </c>
      <c r="U1131" s="8" t="s">
        <v>2</v>
      </c>
      <c r="V1131" s="7" t="s">
        <v>2</v>
      </c>
      <c r="W1131" s="6" t="s">
        <v>2</v>
      </c>
      <c r="X1131" s="6" t="s">
        <v>2</v>
      </c>
    </row>
    <row r="1132" spans="1:24" ht="80" x14ac:dyDescent="0.2">
      <c r="A1132" s="20" t="s">
        <v>1243</v>
      </c>
      <c r="B1132" s="20" t="str">
        <f>VLOOKUP(A1132, [1]!Table9[#All], 2, FALSE)</f>
        <v>Siphateles bicolor mohavensis</v>
      </c>
      <c r="C1132" s="18" t="str">
        <f>VLOOKUP(A1132, [1]!Table9[#All], 13, FALSE)</f>
        <v>intermittent or perennial stream, pond, lake or jurisdictional waters feature</v>
      </c>
      <c r="D1132" s="17" t="str">
        <f>IF(ISNUMBER(SEARCH("1",VLOOKUP(A1132, [1]!Table9[#All], 4, FALSE))), "Yes", "No")</f>
        <v>Yes</v>
      </c>
      <c r="E1132" s="16" t="str">
        <f>VLOOKUP(A1132, [1]!Table9[#All], 3, FALSE)</f>
        <v>Fish</v>
      </c>
      <c r="F1132" s="15" t="str">
        <f>VLOOKUP(A1132, [1]!Table9[#All], 26, FALSE)</f>
        <v>--</v>
      </c>
      <c r="G1132" s="15" t="str">
        <f>IF(D1132="No", "--",VLOOKUP(A1132, [1]!Table9[#All], 25, FALSE))</f>
        <v>--</v>
      </c>
      <c r="H1132" s="14" t="str">
        <f>IF(D1132="No", "Not discussed on USFS. ", VLOOKUP(A1132, [1]!Table9[#All], 24, FALSE))</f>
        <v>Notify SME if found on USFS</v>
      </c>
      <c r="I1132" s="14" t="str">
        <f>IF(NOT(ISBLANK(#REF!)),  "Pre-activity Survey Required", "")</f>
        <v>Pre-activity Survey Required</v>
      </c>
      <c r="J1132" s="13" t="str">
        <f>IF(D1132="No", "Not discussed on USFS. ", _xlfn.CONCAT(A1132, " (", VLOOKUP(A1132, [1]!Table9[#All], 11, FALSE), "; Habitat description: ", C1132, ") - Within 1-mi of a CNDDB/SCE/USFS occurrence record (", VLOOKUP(A1132, [1]!Table9[#All], 34, FALSE), "). " ))</f>
        <v xml:space="preserve">Mohave tui chub (FE; SE; CDFW FP; Habitat description: intermittent or perennial stream, pond, lake or jurisdictional waters feature) - Within 1-mi of a CNDDB/SCE/USFS occurrence record (unsuitable habitat). </v>
      </c>
      <c r="K1132" s="10" t="str">
        <f>IF(D1132="No", "-- ", VLOOKUP(A1132, [1]!Table9[#All], 35, FALSE))</f>
        <v>Standard OMP BMPs.</v>
      </c>
      <c r="L1132" s="12" t="str">
        <f>IF(D1132="No", "--", VLOOKUP(A1132, [1]!Table9[#All], 28, FALSE))</f>
        <v>--</v>
      </c>
      <c r="M1132" s="11" t="str">
        <f>IF(D1132="No", "Not discussed on USFS. ", _xlfn.CONCAT(A1132, " (", VLOOKUP(A1132, [1]!Table9[#All], 11, FALSE), "; Habitat description: ", C1132, ") - Within 1-mi of a CNDDB/SCE/USFS occurrence record (", VLOOKUP(A1132, [1]!Table9[#All], 27, FALSE), "). " ))</f>
        <v xml:space="preserve">Mohave tui chub (FE; SE; CDFW FP; Habitat description: intermittent or perennial stream, pond, lake or jurisdictional waters feature) - Within 1-mi of a CNDDB/SCE/USFS occurrence record (--). </v>
      </c>
      <c r="N1132" s="10" t="str">
        <f>IF(D1132="No", "-- ", VLOOKUP(A1132, [1]!Table9[#All], 29, FALSE))</f>
        <v>Notify SME if found on USFS</v>
      </c>
      <c r="O1132" s="10" t="str">
        <f>IF(D1132="No", "--", VLOOKUP(A1132, [1]!Table9[#All], 30, FALSE))</f>
        <v>Notify SME if found on USFS</v>
      </c>
      <c r="P1132" s="7" t="str">
        <f>IF(D1132="No", "Not discussed on USFS. ", IF(VLOOKUP(A1132, [1]!Table9[#All], 31, FALSE)="--", "--",  _xlfn.CONCAT(A1132, " (", VLOOKUP(A1132, [1]!Table9[#All], 11, FALSE), "; Habitat description: ", C1132, ") - Within 1-mi of a CNDDB/SCE/USFS occurrence record (", VLOOKUP(A1132, [1]!Table9[#All], 31, FALSE), "). " )))</f>
        <v>--</v>
      </c>
      <c r="Q1132" s="6" t="str">
        <f>IF(D1132="No", "Not discussed on USFS. ", IF(VLOOKUP(A1132, [1]!Table9[#All], 31, FALSE)="--", "--",  VLOOKUP(A1132, [1]!Table9[#All], 32, FALSE)))</f>
        <v>--</v>
      </c>
      <c r="R1132" s="6" t="str">
        <f>IF(D1132="No", "Not discussed on USFS. ", IF(VLOOKUP(A1132, [1]!Table9[#All], 31, FALSE)="--", "--", VLOOKUP(A1132, [1]!Table9[#All], 33, FALSE)))</f>
        <v>--</v>
      </c>
      <c r="S1132" s="9" t="s">
        <v>2</v>
      </c>
      <c r="T1132" s="8" t="s">
        <v>2</v>
      </c>
      <c r="U1132" s="8" t="s">
        <v>2</v>
      </c>
      <c r="V1132" s="7" t="s">
        <v>2</v>
      </c>
      <c r="W1132" s="6" t="s">
        <v>2</v>
      </c>
      <c r="X1132" s="6" t="s">
        <v>2</v>
      </c>
    </row>
    <row r="1133" spans="1:24" ht="64" x14ac:dyDescent="0.2">
      <c r="A1133" s="20" t="s">
        <v>1242</v>
      </c>
      <c r="B1133" s="20" t="str">
        <f>VLOOKUP(A1133, [1]!Table9[#All], 2, FALSE)</f>
        <v>Prunus eremophila</v>
      </c>
      <c r="C1133" s="18" t="str">
        <f>VLOOKUP(A1133, [1]!Table9[#All], 13, FALSE)</f>
        <v>washes, rocky slopes, scrub dry washes, creosote-black bush scrub</v>
      </c>
      <c r="D1133" s="17" t="str">
        <f>IF(ISNUMBER(SEARCH("1",VLOOKUP(A1133, [1]!Table9[#All], 4, FALSE))), "Yes", "No")</f>
        <v>No</v>
      </c>
      <c r="E1133" s="16" t="str">
        <f>VLOOKUP(A1133, [1]!Table9[#All], 3, FALSE)</f>
        <v>Plant</v>
      </c>
      <c r="F1133" s="15" t="str">
        <f>VLOOKUP(A1133, [1]!Table9[#All], 26, FALSE)</f>
        <v>Formula</v>
      </c>
      <c r="G1133" s="15" t="str">
        <f>IF(D1133="No", "--",VLOOKUP(A1133, [1]!Table9[#All], 25, FALSE))</f>
        <v>--</v>
      </c>
      <c r="H1133" s="14" t="str">
        <f>IF(D1133="No", "Not discussed on USFS. ", VLOOKUP(A1133, [1]!Table9[#All], 24, FALSE))</f>
        <v xml:space="preserve">Not discussed on USFS. </v>
      </c>
      <c r="I1133" s="14" t="str">
        <f>IF(NOT(ISBLANK(#REF!)),  "Pre-activity Survey Required", "")</f>
        <v>Pre-activity Survey Required</v>
      </c>
      <c r="J1133" s="13" t="str">
        <f>IF(D1133="No", "Not discussed on USFS. ", _xlfn.CONCAT(A1133, " (", VLOOKUP(A1133, [1]!Table9[#All], 11, FALSE), "; Habitat description: ", C1133, ") - Within 1-mi of a CNDDB/SCE/USFS occurrence record (", VLOOKUP(A1133, [1]!Table9[#All], 34, FALSE), "). " ))</f>
        <v xml:space="preserve">Not discussed on USFS. </v>
      </c>
      <c r="K1133" s="10" t="str">
        <f>IF(D1133="No", "-- ", VLOOKUP(A1133, [1]!Table9[#All], 35, FALSE))</f>
        <v xml:space="preserve">-- </v>
      </c>
      <c r="L1133" s="12" t="str">
        <f>IF(D1133="No", "--", VLOOKUP(A1133, [1]!Table9[#All], 28, FALSE))</f>
        <v>--</v>
      </c>
      <c r="M1133" s="11" t="str">
        <f>IF(D1133="No", "Not discussed on USFS. ", _xlfn.CONCAT(A1133, " (", VLOOKUP(A1133, [1]!Table9[#All], 11, FALSE), "; Habitat description: ", C1133, ") - Within 1-mi of a CNDDB/SCE/USFS occurrence record (", VLOOKUP(A1133, [1]!Table9[#All], 27, FALSE), "). " ))</f>
        <v xml:space="preserve">Not discussed on USFS. </v>
      </c>
      <c r="N1133" s="10" t="str">
        <f>IF(D1133="No", "-- ", VLOOKUP(A1133, [1]!Table9[#All], 29, FALSE))</f>
        <v xml:space="preserve">-- </v>
      </c>
      <c r="O1133" s="10" t="str">
        <f>IF(D1133="No", "--", VLOOKUP(A1133, [1]!Table9[#All], 30, FALSE))</f>
        <v>--</v>
      </c>
      <c r="P1133" s="7" t="str">
        <f>IF(D1133="No", "Not discussed on USFS. ", IF(VLOOKUP(A1133, [1]!Table9[#All], 31, FALSE)="--", "--",  _xlfn.CONCAT(A1133, " (", VLOOKUP(A1133, [1]!Table9[#All], 11, FALSE), "; Habitat description: ", C1133, ") - Within 1-mi of a CNDDB/SCE/USFS occurrence record (", VLOOKUP(A1133, [1]!Table9[#All], 31, FALSE), "). " )))</f>
        <v xml:space="preserve">Not discussed on USFS. </v>
      </c>
      <c r="Q1133" s="6" t="str">
        <f>IF(D1133="No", "Not discussed on USFS. ", IF(VLOOKUP(A1133, [1]!Table9[#All], 31, FALSE)="--", "--",  VLOOKUP(A1133, [1]!Table9[#All], 32, FALSE)))</f>
        <v xml:space="preserve">Not discussed on USFS. </v>
      </c>
      <c r="R1133" s="6" t="str">
        <f>IF(D1133="No", "Not discussed on USFS. ", IF(VLOOKUP(A1133, [1]!Table9[#All], 31, FALSE)="--", "--", VLOOKUP(A1133, [1]!Table9[#All], 33, FALSE)))</f>
        <v xml:space="preserve">Not discussed on USFS. </v>
      </c>
      <c r="S1133" s="9" t="s">
        <v>2</v>
      </c>
      <c r="T1133" s="8" t="s">
        <v>2</v>
      </c>
      <c r="U1133" s="8" t="s">
        <v>2</v>
      </c>
      <c r="V1133" s="7" t="s">
        <v>2</v>
      </c>
      <c r="W1133" s="6" t="s">
        <v>2</v>
      </c>
      <c r="X1133" s="6" t="s">
        <v>2</v>
      </c>
    </row>
    <row r="1134" spans="1:24" ht="144" x14ac:dyDescent="0.2">
      <c r="A1134" s="20" t="s">
        <v>1241</v>
      </c>
      <c r="B1134" s="20" t="str">
        <f>VLOOKUP(A1134, [1]!Table9[#All], 2, FALSE)</f>
        <v>Uma scoparia</v>
      </c>
      <c r="C1134" s="18" t="str">
        <f>VLOOKUP(A1134, [1]!Table9[#All], 13, FALSE)</f>
        <v>sparsely-vegetated arid areas with fine wind-blown sand, including dunes, flats with sandy hummocks formed around the bases of vegetation, washes, and the banks of river</v>
      </c>
      <c r="D1134" s="17" t="str">
        <f>IF(ISNUMBER(SEARCH("1",VLOOKUP(A1134, [1]!Table9[#All], 4, FALSE))), "Yes", "No")</f>
        <v>No</v>
      </c>
      <c r="E1134" s="16" t="str">
        <f>VLOOKUP(A1134, [1]!Table9[#All], 3, FALSE)</f>
        <v>Reptile</v>
      </c>
      <c r="F1134" s="15" t="str">
        <f>VLOOKUP(A1134, [1]!Table9[#All], 26, FALSE)</f>
        <v>Formula</v>
      </c>
      <c r="G1134" s="15" t="str">
        <f>IF(D1134="No", "--",VLOOKUP(A1134, [1]!Table9[#All], 25, FALSE))</f>
        <v>--</v>
      </c>
      <c r="H1134" s="14" t="str">
        <f>IF(D1134="No", "Not discussed on USFS. ", VLOOKUP(A1134, [1]!Table9[#All], 24, FALSE))</f>
        <v xml:space="preserve">Not discussed on USFS. </v>
      </c>
      <c r="I1134" s="14" t="str">
        <f>IF(NOT(ISBLANK(#REF!)),  "Pre-activity Survey Required", "")</f>
        <v>Pre-activity Survey Required</v>
      </c>
      <c r="J1134" s="13" t="str">
        <f>IF(D1134="No", "Not discussed on USFS. ", _xlfn.CONCAT(A1134, " (", VLOOKUP(A1134, [1]!Table9[#All], 11, FALSE), "; Habitat description: ", C1134, ") - Within 1-mi of a CNDDB/SCE/USFS occurrence record (", VLOOKUP(A1134, [1]!Table9[#All], 34, FALSE), "). " ))</f>
        <v xml:space="preserve">Not discussed on USFS. </v>
      </c>
      <c r="K1134" s="10" t="str">
        <f>IF(D1134="No", "-- ", VLOOKUP(A1134, [1]!Table9[#All], 35, FALSE))</f>
        <v xml:space="preserve">-- </v>
      </c>
      <c r="L1134" s="12" t="str">
        <f>IF(D1134="No", "--", VLOOKUP(A1134, [1]!Table9[#All], 28, FALSE))</f>
        <v>--</v>
      </c>
      <c r="M1134" s="11" t="str">
        <f>IF(D1134="No", "Not discussed on USFS. ", _xlfn.CONCAT(A1134, " (", VLOOKUP(A1134, [1]!Table9[#All], 11, FALSE), "; Habitat description: ", C1134, ") - Within 1-mi of a CNDDB/SCE/USFS occurrence record (", VLOOKUP(A1134, [1]!Table9[#All], 27, FALSE), "). " ))</f>
        <v xml:space="preserve">Not discussed on USFS. </v>
      </c>
      <c r="N1134" s="10" t="str">
        <f>IF(D1134="No", "-- ", VLOOKUP(A1134, [1]!Table9[#All], 29, FALSE))</f>
        <v xml:space="preserve">-- </v>
      </c>
      <c r="O1134" s="10" t="str">
        <f>IF(D1134="No", "--", VLOOKUP(A1134, [1]!Table9[#All], 30, FALSE))</f>
        <v>--</v>
      </c>
      <c r="P1134" s="7" t="str">
        <f>IF(D1134="No", "Not discussed on USFS. ", IF(VLOOKUP(A1134, [1]!Table9[#All], 31, FALSE)="--", "--",  _xlfn.CONCAT(A1134, " (", VLOOKUP(A1134, [1]!Table9[#All], 11, FALSE), "; Habitat description: ", C1134, ") - Within 1-mi of a CNDDB/SCE/USFS occurrence record (", VLOOKUP(A1134, [1]!Table9[#All], 31, FALSE), "). " )))</f>
        <v xml:space="preserve">Not discussed on USFS. </v>
      </c>
      <c r="Q1134" s="6" t="str">
        <f>IF(D1134="No", "Not discussed on USFS. ", IF(VLOOKUP(A1134, [1]!Table9[#All], 31, FALSE)="--", "--",  VLOOKUP(A1134, [1]!Table9[#All], 32, FALSE)))</f>
        <v xml:space="preserve">Not discussed on USFS. </v>
      </c>
      <c r="R1134" s="6" t="str">
        <f>IF(D1134="No", "Not discussed on USFS. ", IF(VLOOKUP(A1134, [1]!Table9[#All], 31, FALSE)="--", "--", VLOOKUP(A1134, [1]!Table9[#All], 33, FALSE)))</f>
        <v xml:space="preserve">Not discussed on USFS. </v>
      </c>
      <c r="S1134" s="9" t="s">
        <v>2</v>
      </c>
      <c r="T1134" s="8" t="s">
        <v>2</v>
      </c>
      <c r="U1134" s="8" t="s">
        <v>2</v>
      </c>
      <c r="V1134" s="7" t="s">
        <v>2</v>
      </c>
      <c r="W1134" s="6" t="s">
        <v>2</v>
      </c>
      <c r="X1134" s="6" t="s">
        <v>2</v>
      </c>
    </row>
    <row r="1135" spans="1:24" ht="64" x14ac:dyDescent="0.2">
      <c r="A1135" s="20" t="s">
        <v>1240</v>
      </c>
      <c r="B1135" s="20" t="str">
        <f>VLOOKUP(A1135, [1]!Table9[#All], 2, FALSE)</f>
        <v>Menodora spinescens var. mohavensis</v>
      </c>
      <c r="C1135" s="18" t="str">
        <f>VLOOKUP(A1135, [1]!Table9[#All], 13, FALSE)</f>
        <v>rocky desert hillsides, canyons</v>
      </c>
      <c r="D1135" s="17" t="str">
        <f>IF(ISNUMBER(SEARCH("1",VLOOKUP(A1135, [1]!Table9[#All], 4, FALSE))), "Yes", "No")</f>
        <v>No</v>
      </c>
      <c r="E1135" s="16" t="str">
        <f>VLOOKUP(A1135, [1]!Table9[#All], 3, FALSE)</f>
        <v>Plant</v>
      </c>
      <c r="F1135" s="15" t="str">
        <f>VLOOKUP(A1135, [1]!Table9[#All], 26, FALSE)</f>
        <v>Formula</v>
      </c>
      <c r="G1135" s="15" t="str">
        <f>IF(D1135="No", "--",VLOOKUP(A1135, [1]!Table9[#All], 25, FALSE))</f>
        <v>--</v>
      </c>
      <c r="H1135" s="14" t="str">
        <f>IF(D1135="No", "Not discussed on USFS. ", VLOOKUP(A1135, [1]!Table9[#All], 24, FALSE))</f>
        <v xml:space="preserve">Not discussed on USFS. </v>
      </c>
      <c r="I1135" s="14" t="str">
        <f>IF(NOT(ISBLANK(#REF!)),  "Pre-activity Survey Required", "")</f>
        <v>Pre-activity Survey Required</v>
      </c>
      <c r="J1135" s="13" t="str">
        <f>IF(D1135="No", "Not discussed on USFS. ", _xlfn.CONCAT(A1135, " (", VLOOKUP(A1135, [1]!Table9[#All], 11, FALSE), "; Habitat description: ", C1135, ") - Within 1-mi of a CNDDB/SCE/USFS occurrence record (", VLOOKUP(A1135, [1]!Table9[#All], 34, FALSE), "). " ))</f>
        <v xml:space="preserve">Not discussed on USFS. </v>
      </c>
      <c r="K1135" s="10" t="str">
        <f>IF(D1135="No", "-- ", VLOOKUP(A1135, [1]!Table9[#All], 35, FALSE))</f>
        <v xml:space="preserve">-- </v>
      </c>
      <c r="L1135" s="12" t="str">
        <f>IF(D1135="No", "--", VLOOKUP(A1135, [1]!Table9[#All], 28, FALSE))</f>
        <v>--</v>
      </c>
      <c r="M1135" s="11" t="str">
        <f>IF(D1135="No", "Not discussed on USFS. ", _xlfn.CONCAT(A1135, " (", VLOOKUP(A1135, [1]!Table9[#All], 11, FALSE), "; Habitat description: ", C1135, ") - Within 1-mi of a CNDDB/SCE/USFS occurrence record (", VLOOKUP(A1135, [1]!Table9[#All], 27, FALSE), "). " ))</f>
        <v xml:space="preserve">Not discussed on USFS. </v>
      </c>
      <c r="N1135" s="10" t="str">
        <f>IF(D1135="No", "-- ", VLOOKUP(A1135, [1]!Table9[#All], 29, FALSE))</f>
        <v xml:space="preserve">-- </v>
      </c>
      <c r="O1135" s="10" t="str">
        <f>IF(D1135="No", "--", VLOOKUP(A1135, [1]!Table9[#All], 30, FALSE))</f>
        <v>--</v>
      </c>
      <c r="P1135" s="7" t="str">
        <f>IF(D1135="No", "Not discussed on USFS. ", IF(VLOOKUP(A1135, [1]!Table9[#All], 31, FALSE)="--", "--",  _xlfn.CONCAT(A1135, " (", VLOOKUP(A1135, [1]!Table9[#All], 11, FALSE), "; Habitat description: ", C1135, ") - Within 1-mi of a CNDDB/SCE/USFS occurrence record (", VLOOKUP(A1135, [1]!Table9[#All], 31, FALSE), "). " )))</f>
        <v xml:space="preserve">Not discussed on USFS. </v>
      </c>
      <c r="Q1135" s="6" t="str">
        <f>IF(D1135="No", "Not discussed on USFS. ", IF(VLOOKUP(A1135, [1]!Table9[#All], 31, FALSE)="--", "--",  VLOOKUP(A1135, [1]!Table9[#All], 32, FALSE)))</f>
        <v xml:space="preserve">Not discussed on USFS. </v>
      </c>
      <c r="R1135" s="6" t="str">
        <f>IF(D1135="No", "Not discussed on USFS. ", IF(VLOOKUP(A1135, [1]!Table9[#All], 31, FALSE)="--", "--", VLOOKUP(A1135, [1]!Table9[#All], 33, FALSE)))</f>
        <v xml:space="preserve">Not discussed on USFS. </v>
      </c>
      <c r="S1135" s="9" t="s">
        <v>2</v>
      </c>
      <c r="T1135" s="8" t="s">
        <v>2</v>
      </c>
      <c r="U1135" s="8" t="s">
        <v>2</v>
      </c>
      <c r="V1135" s="7" t="s">
        <v>2</v>
      </c>
      <c r="W1135" s="6" t="s">
        <v>2</v>
      </c>
      <c r="X1135" s="6" t="s">
        <v>2</v>
      </c>
    </row>
    <row r="1136" spans="1:24" ht="48" x14ac:dyDescent="0.2">
      <c r="A1136" s="20" t="s">
        <v>1239</v>
      </c>
      <c r="B1136" s="20" t="str">
        <f>VLOOKUP(A1136, [1]!Table9[#All], 2, FALSE)</f>
        <v>Asclepias nyctaginifolia</v>
      </c>
      <c r="C1136" s="18" t="str">
        <f>VLOOKUP(A1136, [1]!Table9[#All], 13, FALSE)</f>
        <v>arroyos, dry slopes</v>
      </c>
      <c r="D1136" s="17" t="str">
        <f>IF(ISNUMBER(SEARCH("1",VLOOKUP(A1136, [1]!Table9[#All], 4, FALSE))), "Yes", "No")</f>
        <v>No</v>
      </c>
      <c r="E1136" s="16" t="str">
        <f>VLOOKUP(A1136, [1]!Table9[#All], 3, FALSE)</f>
        <v>Plant</v>
      </c>
      <c r="F1136" s="15" t="str">
        <f>VLOOKUP(A1136, [1]!Table9[#All], 26, FALSE)</f>
        <v>Formula</v>
      </c>
      <c r="G1136" s="15" t="str">
        <f>IF(D1136="No", "--",VLOOKUP(A1136, [1]!Table9[#All], 25, FALSE))</f>
        <v>--</v>
      </c>
      <c r="H1136" s="14" t="str">
        <f>IF(D1136="No", "Not discussed on USFS. ", VLOOKUP(A1136, [1]!Table9[#All], 24, FALSE))</f>
        <v xml:space="preserve">Not discussed on USFS. </v>
      </c>
      <c r="I1136" s="14" t="str">
        <f>IF(NOT(ISBLANK(#REF!)),  "Pre-activity Survey Required", "")</f>
        <v>Pre-activity Survey Required</v>
      </c>
      <c r="J1136" s="13" t="str">
        <f>IF(D1136="No", "Not discussed on USFS. ", _xlfn.CONCAT(A1136, " (", VLOOKUP(A1136, [1]!Table9[#All], 11, FALSE), "; Habitat description: ", C1136, ") - Within 1-mi of a CNDDB/SCE/USFS occurrence record (", VLOOKUP(A1136, [1]!Table9[#All], 34, FALSE), "). " ))</f>
        <v xml:space="preserve">Not discussed on USFS. </v>
      </c>
      <c r="K1136" s="10" t="str">
        <f>IF(D1136="No", "-- ", VLOOKUP(A1136, [1]!Table9[#All], 35, FALSE))</f>
        <v xml:space="preserve">-- </v>
      </c>
      <c r="L1136" s="12" t="str">
        <f>IF(D1136="No", "--", VLOOKUP(A1136, [1]!Table9[#All], 28, FALSE))</f>
        <v>--</v>
      </c>
      <c r="M1136" s="11" t="str">
        <f>IF(D1136="No", "Not discussed on USFS. ", _xlfn.CONCAT(A1136, " (", VLOOKUP(A1136, [1]!Table9[#All], 11, FALSE), "; Habitat description: ", C1136, ") - Within 1-mi of a CNDDB/SCE/USFS occurrence record (", VLOOKUP(A1136, [1]!Table9[#All], 27, FALSE), "). " ))</f>
        <v xml:space="preserve">Not discussed on USFS. </v>
      </c>
      <c r="N1136" s="10" t="str">
        <f>IF(D1136="No", "-- ", VLOOKUP(A1136, [1]!Table9[#All], 29, FALSE))</f>
        <v xml:space="preserve">-- </v>
      </c>
      <c r="O1136" s="10" t="str">
        <f>IF(D1136="No", "--", VLOOKUP(A1136, [1]!Table9[#All], 30, FALSE))</f>
        <v>--</v>
      </c>
      <c r="P1136" s="7" t="str">
        <f>IF(D1136="No", "Not discussed on USFS. ", IF(VLOOKUP(A1136, [1]!Table9[#All], 31, FALSE)="--", "--",  _xlfn.CONCAT(A1136, " (", VLOOKUP(A1136, [1]!Table9[#All], 11, FALSE), "; Habitat description: ", C1136, ") - Within 1-mi of a CNDDB/SCE/USFS occurrence record (", VLOOKUP(A1136, [1]!Table9[#All], 31, FALSE), "). " )))</f>
        <v xml:space="preserve">Not discussed on USFS. </v>
      </c>
      <c r="Q1136" s="6" t="str">
        <f>IF(D1136="No", "Not discussed on USFS. ", IF(VLOOKUP(A1136, [1]!Table9[#All], 31, FALSE)="--", "--",  VLOOKUP(A1136, [1]!Table9[#All], 32, FALSE)))</f>
        <v xml:space="preserve">Not discussed on USFS. </v>
      </c>
      <c r="R1136" s="6" t="str">
        <f>IF(D1136="No", "Not discussed on USFS. ", IF(VLOOKUP(A1136, [1]!Table9[#All], 31, FALSE)="--", "--", VLOOKUP(A1136, [1]!Table9[#All], 33, FALSE)))</f>
        <v xml:space="preserve">Not discussed on USFS. </v>
      </c>
      <c r="S1136" s="9" t="s">
        <v>2</v>
      </c>
      <c r="T1136" s="8" t="s">
        <v>2</v>
      </c>
      <c r="U1136" s="8" t="s">
        <v>2</v>
      </c>
      <c r="V1136" s="7" t="s">
        <v>2</v>
      </c>
      <c r="W1136" s="6" t="s">
        <v>2</v>
      </c>
      <c r="X1136" s="6" t="s">
        <v>2</v>
      </c>
    </row>
    <row r="1137" spans="1:24" ht="48" x14ac:dyDescent="0.2">
      <c r="A1137" s="20" t="s">
        <v>1238</v>
      </c>
      <c r="B1137" s="20" t="str">
        <f>VLOOKUP(A1137, [1]!Table9[#All], 2, FALSE)</f>
        <v>Diplacus mohavensis</v>
      </c>
      <c r="C1137" s="18" t="str">
        <f>VLOOKUP(A1137, [1]!Table9[#All], 13, FALSE)</f>
        <v>slopes, flats, and washes in desert scrub</v>
      </c>
      <c r="D1137" s="17" t="str">
        <f>IF(ISNUMBER(SEARCH("1",VLOOKUP(A1137, [1]!Table9[#All], 4, FALSE))), "Yes", "No")</f>
        <v>No</v>
      </c>
      <c r="E1137" s="16" t="str">
        <f>VLOOKUP(A1137, [1]!Table9[#All], 3, FALSE)</f>
        <v>Plant</v>
      </c>
      <c r="F1137" s="15" t="str">
        <f>VLOOKUP(A1137, [1]!Table9[#All], 26, FALSE)</f>
        <v>Formula</v>
      </c>
      <c r="G1137" s="15" t="str">
        <f>IF(D1137="No", "--",VLOOKUP(A1137, [1]!Table9[#All], 25, FALSE))</f>
        <v>--</v>
      </c>
      <c r="H1137" s="14" t="str">
        <f>IF(D1137="No", "Not discussed on USFS. ", VLOOKUP(A1137, [1]!Table9[#All], 24, FALSE))</f>
        <v xml:space="preserve">Not discussed on USFS. </v>
      </c>
      <c r="I1137" s="14" t="str">
        <f>IF(NOT(ISBLANK(#REF!)),  "Pre-activity Survey Required", "")</f>
        <v>Pre-activity Survey Required</v>
      </c>
      <c r="J1137" s="13" t="str">
        <f>IF(D1137="No", "Not discussed on USFS. ", _xlfn.CONCAT(A1137, " (", VLOOKUP(A1137, [1]!Table9[#All], 11, FALSE), "; Habitat description: ", C1137, ") - Within 1-mi of a CNDDB/SCE/USFS occurrence record (", VLOOKUP(A1137, [1]!Table9[#All], 34, FALSE), "). " ))</f>
        <v xml:space="preserve">Not discussed on USFS. </v>
      </c>
      <c r="K1137" s="10" t="str">
        <f>IF(D1137="No", "-- ", VLOOKUP(A1137, [1]!Table9[#All], 35, FALSE))</f>
        <v xml:space="preserve">-- </v>
      </c>
      <c r="L1137" s="12" t="str">
        <f>IF(D1137="No", "--", VLOOKUP(A1137, [1]!Table9[#All], 28, FALSE))</f>
        <v>--</v>
      </c>
      <c r="M1137" s="11" t="str">
        <f>IF(D1137="No", "Not discussed on USFS. ", _xlfn.CONCAT(A1137, " (", VLOOKUP(A1137, [1]!Table9[#All], 11, FALSE), "; Habitat description: ", C1137, ") - Within 1-mi of a CNDDB/SCE/USFS occurrence record (", VLOOKUP(A1137, [1]!Table9[#All], 27, FALSE), "). " ))</f>
        <v xml:space="preserve">Not discussed on USFS. </v>
      </c>
      <c r="N1137" s="10" t="str">
        <f>IF(D1137="No", "-- ", VLOOKUP(A1137, [1]!Table9[#All], 29, FALSE))</f>
        <v xml:space="preserve">-- </v>
      </c>
      <c r="O1137" s="10" t="str">
        <f>IF(D1137="No", "--", VLOOKUP(A1137, [1]!Table9[#All], 30, FALSE))</f>
        <v>--</v>
      </c>
      <c r="P1137" s="7" t="str">
        <f>IF(D1137="No", "Not discussed on USFS. ", IF(VLOOKUP(A1137, [1]!Table9[#All], 31, FALSE)="--", "--",  _xlfn.CONCAT(A1137, " (", VLOOKUP(A1137, [1]!Table9[#All], 11, FALSE), "; Habitat description: ", C1137, ") - Within 1-mi of a CNDDB/SCE/USFS occurrence record (", VLOOKUP(A1137, [1]!Table9[#All], 31, FALSE), "). " )))</f>
        <v xml:space="preserve">Not discussed on USFS. </v>
      </c>
      <c r="Q1137" s="6" t="str">
        <f>IF(D1137="No", "Not discussed on USFS. ", IF(VLOOKUP(A1137, [1]!Table9[#All], 31, FALSE)="--", "--",  VLOOKUP(A1137, [1]!Table9[#All], 32, FALSE)))</f>
        <v xml:space="preserve">Not discussed on USFS. </v>
      </c>
      <c r="R1137" s="6" t="str">
        <f>IF(D1137="No", "Not discussed on USFS. ", IF(VLOOKUP(A1137, [1]!Table9[#All], 31, FALSE)="--", "--", VLOOKUP(A1137, [1]!Table9[#All], 33, FALSE)))</f>
        <v xml:space="preserve">Not discussed on USFS. </v>
      </c>
      <c r="S1137" s="9" t="s">
        <v>2</v>
      </c>
      <c r="T1137" s="8" t="s">
        <v>2</v>
      </c>
      <c r="U1137" s="8" t="s">
        <v>2</v>
      </c>
      <c r="V1137" s="7" t="s">
        <v>2</v>
      </c>
      <c r="W1137" s="6" t="s">
        <v>2</v>
      </c>
      <c r="X1137" s="6" t="s">
        <v>2</v>
      </c>
    </row>
    <row r="1138" spans="1:24" ht="132" x14ac:dyDescent="0.2">
      <c r="A1138" s="20" t="s">
        <v>1237</v>
      </c>
      <c r="B1138" s="20" t="str">
        <f>VLOOKUP(A1138, [1]!Table9[#All], 2, FALSE)</f>
        <v>Deinandra mohavensis</v>
      </c>
      <c r="C1138" s="18" t="str">
        <f>VLOOKUP(A1138, [1]!Table9[#All], 13, FALSE)</f>
        <v>edges of streams, springs, seeps, and in mesic swales, with grassland, chaparral, desert scrub, or woodlands</v>
      </c>
      <c r="D1138" s="17" t="str">
        <f>IF(ISNUMBER(SEARCH("1",VLOOKUP(A1138, [1]!Table9[#All], 4, FALSE))), "Yes", "No")</f>
        <v>Yes</v>
      </c>
      <c r="E1138" s="16" t="str">
        <f>VLOOKUP(A1138, [1]!Table9[#All], 3, FALSE)</f>
        <v>Plant</v>
      </c>
      <c r="F1138" s="15" t="str">
        <f>VLOOKUP(A1138, [1]!Table9[#All], 26, FALSE)</f>
        <v>Formula</v>
      </c>
      <c r="G1138" s="15" t="str">
        <f>IF(D1138="No", "--",VLOOKUP(A1138, [1]!Table9[#All], 25, FALSE))</f>
        <v>Work area</v>
      </c>
      <c r="H1138" s="14" t="str">
        <f>IF(D1138="No", "Not discussed on USFS. ", VLOOKUP(A1138, [1]!Table9[#All], 24, FALSE))</f>
        <v>--</v>
      </c>
      <c r="I1138" s="14" t="str">
        <f>IF(NOT(ISBLANK(#REF!)),  "Pre-activity Survey Required", "")</f>
        <v>Pre-activity Survey Required</v>
      </c>
      <c r="J1138" s="13" t="str">
        <f>IF(D1138="No", "Not discussed on USFS. ", _xlfn.CONCAT(A1138, " (", VLOOKUP(A1138, [1]!Table9[#All], 11, FALSE), "; Habitat description: ", C1138, ") - Within 1-mi of a CNDDB/SCE/USFS occurrence record (", VLOOKUP(A1138, [1]!Table9[#All], 34, FALSE), "). " ))</f>
        <v xml:space="preserve">Mojave tarplant (SE; FSS; BLM:S; CRPR 1B.3, Blooming Period: May - Jan; Habitat description: edges of streams, springs, seeps, and in mesic swales, with grassland, chaparral, desert scrub, or woodlands) - Within 1-mi of a CNDDB/SCE/USFS occurrence record (unsuitable habitat). </v>
      </c>
      <c r="K1138" s="10" t="str">
        <f>IF(D1138="No", "-- ", VLOOKUP(A1138, [1]!Table9[#All], 35, FALSE))</f>
        <v>Standard OMP BMPs.</v>
      </c>
      <c r="L1138" s="12" t="str">
        <f>IF(D1138="No", "--", VLOOKUP(A1138, [1]!Table9[#All], 28, FALSE))</f>
        <v>IIB</v>
      </c>
      <c r="M1138" s="11" t="str">
        <f>IF(D1138="No", "Not discussed on USFS. ", _xlfn.CONCAT(A1138, " (", VLOOKUP(A1138, [1]!Table9[#All], 11, FALSE), "; Habitat description: ", C1138, ") - Within 1-mi of a CNDDB/SCE/USFS occurrence record (", VLOOKUP(A1138, [1]!Table9[#All], 27, FALSE), "). " ))</f>
        <v xml:space="preserve">Mojave tarplant (SE; FSS; BLM:S; CRPR 1B.3, Blooming Period: May - Jan; Habitat description: edges of streams, springs, seeps, and in mesic swales, with grassland, chaparral, desert scrub, or woodlands) - Within 1-mi of a CNDDB/SCE/USFS occurrence record (habitat present). </v>
      </c>
      <c r="N1138" s="10" t="str">
        <f>IF(D1138="No", "-- ", VLOOKUP(A1138, [1]!Table9[#All], 29, FALSE))</f>
        <v xml:space="preserve">BE BMP Plant-1(a); 
General Measures and Standard OMP BMPs. </v>
      </c>
      <c r="O1138" s="10" t="str">
        <f>IF(D1138="No", "--", VLOOKUP(A1138, [1]!Table9[#All], 30, FALSE))</f>
        <v xml:space="preserve">Pre-Activity Survey (Mojave tarplant): A biological survey is required. 
State Threatened Plant Avoidance (Mojave tarplant): If Mojave tarplantis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138" s="7" t="str">
        <f>IF(D1138="No", "Not discussed on USFS. ", IF(VLOOKUP(A1138, [1]!Table9[#All], 31, FALSE)="--", "--",  _xlfn.CONCAT(A1138, " (", VLOOKUP(A1138, [1]!Table9[#All], 11, FALSE), "; Habitat description: ", C1138, ") - Within 1-mi of a CNDDB/SCE/USFS occurrence record (", VLOOKUP(A1138, [1]!Table9[#All], 31, FALSE), "). " )))</f>
        <v>--</v>
      </c>
      <c r="Q1138" s="6" t="str">
        <f>IF(D1138="No", "Not discussed on USFS. ", IF(VLOOKUP(A1138, [1]!Table9[#All], 31, FALSE)="--", "--",  VLOOKUP(A1138, [1]!Table9[#All], 32, FALSE)))</f>
        <v>--</v>
      </c>
      <c r="R1138" s="6" t="str">
        <f>IF(D1138="No", "Not discussed on USFS. ", IF(VLOOKUP(A1138, [1]!Table9[#All], 31, FALSE)="--", "--", VLOOKUP(A1138, [1]!Table9[#All], 33, FALSE)))</f>
        <v>--</v>
      </c>
      <c r="S1138" s="9" t="s">
        <v>2</v>
      </c>
      <c r="T1138" s="8" t="s">
        <v>2</v>
      </c>
      <c r="U1138" s="8" t="s">
        <v>2</v>
      </c>
      <c r="V1138" s="7" t="s">
        <v>2</v>
      </c>
      <c r="W1138" s="6" t="s">
        <v>2</v>
      </c>
      <c r="X1138" s="6" t="s">
        <v>2</v>
      </c>
    </row>
    <row r="1139" spans="1:24" ht="156" x14ac:dyDescent="0.2">
      <c r="A1139" s="20" t="s">
        <v>1236</v>
      </c>
      <c r="B1139" s="20" t="str">
        <f>VLOOKUP(A1139, [1]!Table9[#All], 2, FALSE)</f>
        <v>Eriogonum ovalifolium var. monarchense</v>
      </c>
      <c r="C1139" s="18" t="str">
        <f>VLOOKUP(A1139, [1]!Table9[#All], 13, FALSE)</f>
        <v>rocks</v>
      </c>
      <c r="D1139" s="17" t="str">
        <f>IF(ISNUMBER(SEARCH("1",VLOOKUP(A1139, [1]!Table9[#All], 4, FALSE))), "Yes", "No")</f>
        <v>Yes</v>
      </c>
      <c r="E1139" s="16" t="str">
        <f>VLOOKUP(A1139, [1]!Table9[#All], 3, FALSE)</f>
        <v>Plant</v>
      </c>
      <c r="F1139" s="15" t="str">
        <f>VLOOKUP(A1139, [1]!Table9[#All], 26, FALSE)</f>
        <v>Formula</v>
      </c>
      <c r="G1139" s="15" t="str">
        <f>IF(D1139="No", "--",VLOOKUP(A1139, [1]!Table9[#All], 25, FALSE))</f>
        <v>Work area</v>
      </c>
      <c r="H1139" s="14" t="str">
        <f>IF(D1139="No", "Not discussed on USFS. ", VLOOKUP(A1139, [1]!Table9[#All], 24, FALSE))</f>
        <v>--</v>
      </c>
      <c r="I1139" s="14" t="str">
        <f>IF(NOT(ISBLANK(#REF!)),  "Pre-activity Survey Required", "")</f>
        <v>Pre-activity Survey Required</v>
      </c>
      <c r="J1139" s="13" t="str">
        <f>IF(D1139="No", "Not discussed on USFS. ", _xlfn.CONCAT(A1139, " (", VLOOKUP(A1139, [1]!Table9[#All], 11, FALSE), "; Habitat description: ", C1139, ") - Within 1-mi of a CNDDB/SCE/USFS occurrence record (", VLOOKUP(A1139, [1]!Table9[#All], 34, FALSE), "). " ))</f>
        <v xml:space="preserve">Monarch buckwheat (FSS; CRPR 1B.1, Blooming Period: Jun - Aug; Habitat description: rocks) - Within 1-mi of a CNDDB/SCE/USFS occurrence record (unsuitable habitat). </v>
      </c>
      <c r="K1139" s="10" t="str">
        <f>IF(D1139="No", "-- ", VLOOKUP(A1139, [1]!Table9[#All], 35, FALSE))</f>
        <v>Standard OMP BMPs.</v>
      </c>
      <c r="L1139" s="12" t="str">
        <f>IF(D1139="No", "--", VLOOKUP(A1139, [1]!Table9[#All], 28, FALSE))</f>
        <v>IIB</v>
      </c>
      <c r="M1139" s="11" t="str">
        <f>IF(D1139="No", "Not discussed on USFS. ", _xlfn.CONCAT(A1139, " (", VLOOKUP(A1139, [1]!Table9[#All], 11, FALSE), "; Habitat description: ", C1139, ") - Within 1-mi of a CNDDB/SCE/USFS occurrence record (", VLOOKUP(A1139, [1]!Table9[#All], 27, FALSE), "). " ))</f>
        <v xml:space="preserve">Monarch buckwheat (FSS; CRPR 1B.1, Blooming Period: Jun - Aug; Habitat description: rocks) - Within 1-mi of a CNDDB/SCE/USFS occurrence record (habitat present). </v>
      </c>
      <c r="N1139" s="10" t="str">
        <f>IF(D1139="No", "-- ", VLOOKUP(A1139, [1]!Table9[#All], 29, FALSE))</f>
        <v xml:space="preserve">BE BMP Plant-1(a)(c-d); 
General Measures and Standard OMP BMPs. </v>
      </c>
      <c r="O1139" s="10" t="str">
        <f>IF(D1139="No", "--", VLOOKUP(A1139, [1]!Table9[#All], 30, FALSE))</f>
        <v xml:space="preserve">Pre-Activity Survey (Monarch buckwheat): A biological survey is required. 
FSS Plant Avoidance (Monarch buckwheat): If Monarch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39" s="7" t="str">
        <f>IF(D1139="No", "Not discussed on USFS. ", IF(VLOOKUP(A1139, [1]!Table9[#All], 31, FALSE)="--", "--",  _xlfn.CONCAT(A1139, " (", VLOOKUP(A1139, [1]!Table9[#All], 11, FALSE), "; Habitat description: ", C1139, ") - Within 1-mi of a CNDDB/SCE/USFS occurrence record (", VLOOKUP(A1139, [1]!Table9[#All], 31, FALSE), "). " )))</f>
        <v>--</v>
      </c>
      <c r="Q1139" s="6" t="str">
        <f>IF(D1139="No", "Not discussed on USFS. ", IF(VLOOKUP(A1139, [1]!Table9[#All], 31, FALSE)="--", "--",  VLOOKUP(A1139, [1]!Table9[#All], 32, FALSE)))</f>
        <v>--</v>
      </c>
      <c r="R1139" s="6" t="str">
        <f>IF(D1139="No", "Not discussed on USFS. ", IF(VLOOKUP(A1139, [1]!Table9[#All], 31, FALSE)="--", "--", VLOOKUP(A1139, [1]!Table9[#All], 33, FALSE)))</f>
        <v>--</v>
      </c>
      <c r="S1139" s="9" t="s">
        <v>2</v>
      </c>
      <c r="T1139" s="8" t="s">
        <v>2</v>
      </c>
      <c r="U1139" s="8" t="s">
        <v>2</v>
      </c>
      <c r="V1139" s="7" t="s">
        <v>2</v>
      </c>
      <c r="W1139" s="6" t="s">
        <v>2</v>
      </c>
      <c r="X1139" s="6" t="s">
        <v>2</v>
      </c>
    </row>
    <row r="1140" spans="1:24" ht="176" x14ac:dyDescent="0.2">
      <c r="A1140" s="20" t="s">
        <v>1235</v>
      </c>
      <c r="B1140" s="20" t="str">
        <f>VLOOKUP(A1140, [1]!Table9[#All], 2, FALSE)</f>
        <v>Danaus plexippus</v>
      </c>
      <c r="C1140" s="18" t="str">
        <f>VLOOKUP(A1140, [1]!Table9[#All], 13, FALSE)</f>
        <v>overwintering - stands of eucalyptus, pine, sycamore, or cypress, in rural or urban/developed areas; roost in trees, often near bodies of water; larval hostplant is milkweed (asclepias spp)</v>
      </c>
      <c r="D1140" s="17" t="str">
        <f>IF(ISNUMBER(SEARCH("1",VLOOKUP(A1140, [1]!Table9[#All], 4, FALSE))), "Yes", "No")</f>
        <v>Yes</v>
      </c>
      <c r="E1140" s="16" t="str">
        <f>VLOOKUP(A1140, [1]!Table9[#All], 3, FALSE)</f>
        <v>Invertebrate</v>
      </c>
      <c r="F1140" s="15" t="str">
        <f>VLOOKUP(A1140, [1]!Table9[#All], 26, FALSE)</f>
        <v>Formula</v>
      </c>
      <c r="G1140" s="15" t="str">
        <f>IF(D1140="No", "--",VLOOKUP(A1140, [1]!Table9[#All], 25, FALSE))</f>
        <v>Work area</v>
      </c>
      <c r="H1140" s="14" t="str">
        <f>IF(D1140="No", "Not discussed on USFS. ", VLOOKUP(A1140, [1]!Table9[#All], 24, FALSE))</f>
        <v>Contact PM if occurring on USFS</v>
      </c>
      <c r="I1140" s="14" t="str">
        <f>IF(NOT(ISBLANK(#REF!)),  "Pre-activity Survey Required", "")</f>
        <v>Pre-activity Survey Required</v>
      </c>
      <c r="J1140" s="13" t="str">
        <f>IF(D1140="No", "Not discussed on USFS. ", _xlfn.CONCAT(A1140, " (", VLOOKUP(A1140, [1]!Table9[#All], 11, FALSE), "; Habitat description: ", C1140, ") - Within 1-mi of a CNDDB/SCE/USFS occurrence record (", VLOOKUP(A1140, [1]!Table9[#All], 34, FALSE), "). " ))</f>
        <v xml:space="preserve">monarch butterfly (FC; FSS; Habitat description: overwintering - stands of eucalyptus, pine, sycamore, or cypress, in rural or urban/developed areas; roost in trees, often near bodies of water; larval hostplant is milkweed (asclepias spp)) - Within 1-mi of a CNDDB/SCE/USFS occurrence record (unsuitable habitat). </v>
      </c>
      <c r="K1140" s="10" t="str">
        <f>IF(D1140="No", "-- ", VLOOKUP(A1140, [1]!Table9[#All], 35, FALSE))</f>
        <v>Standard OMP BMPs.</v>
      </c>
      <c r="L1140" s="12" t="str">
        <f>IF(D1140="No", "--", VLOOKUP(A1140, [1]!Table9[#All], 28, FALSE))</f>
        <v>IIB</v>
      </c>
      <c r="M1140" s="11" t="str">
        <f>IF(D1140="No", "Not discussed on USFS. ", _xlfn.CONCAT(A1140, " (", VLOOKUP(A1140, [1]!Table9[#All], 11, FALSE), "; Habitat description: ", C1140, ") - Within 1-mi of a CNDDB/SCE/USFS occurrence record (", VLOOKUP(A1140, [1]!Table9[#All], 27, FALSE), "). " ))</f>
        <v xml:space="preserve">monarch butterfly (FC; FSS; Habitat description: overwintering - stands of eucalyptus, pine, sycamore, or cypress, in rural or urban/developed areas; roost in trees, often near bodies of water; larval hostplant is milkweed (asclepias spp)) - Within 1-mi of a CNDDB/SCE/USFS occurrence record (habitat present). </v>
      </c>
      <c r="N1140" s="10" t="str">
        <f>IF(D1140="No", "-- ", VLOOKUP(A1140, [1]!Table9[#All], 29, FALSE))</f>
        <v>Contact PM if occurring on USFS</v>
      </c>
      <c r="O1140" s="10" t="str">
        <f>IF(D1140="No", "--", VLOOKUP(A1140, [1]!Table9[#All], 30, FALSE))</f>
        <v>Contact PM if occurring on USFS</v>
      </c>
      <c r="P1140" s="7" t="str">
        <f>IF(D1140="No", "Not discussed on USFS. ", IF(VLOOKUP(A1140, [1]!Table9[#All], 31, FALSE)="--", "--",  _xlfn.CONCAT(A1140, " (", VLOOKUP(A1140, [1]!Table9[#All], 11, FALSE), "; Habitat description: ", C1140, ") - Within 1-mi of a CNDDB/SCE/USFS occurrence record (", VLOOKUP(A1140, [1]!Table9[#All], 31, FALSE), "). " )))</f>
        <v>--</v>
      </c>
      <c r="Q1140" s="6" t="str">
        <f>IF(D1140="No", "Not discussed on USFS. ", IF(VLOOKUP(A1140, [1]!Table9[#All], 31, FALSE)="--", "--",  VLOOKUP(A1140, [1]!Table9[#All], 32, FALSE)))</f>
        <v>--</v>
      </c>
      <c r="R1140" s="6" t="str">
        <f>IF(D1140="No", "Not discussed on USFS. ", IF(VLOOKUP(A1140, [1]!Table9[#All], 31, FALSE)="--", "--", VLOOKUP(A1140, [1]!Table9[#All], 33, FALSE)))</f>
        <v>--</v>
      </c>
      <c r="S1140" s="9" t="s">
        <v>2</v>
      </c>
      <c r="T1140" s="8" t="s">
        <v>2</v>
      </c>
      <c r="U1140" s="8" t="s">
        <v>2</v>
      </c>
      <c r="V1140" s="7" t="s">
        <v>2</v>
      </c>
      <c r="W1140" s="6" t="s">
        <v>2</v>
      </c>
      <c r="X1140" s="6" t="s">
        <v>2</v>
      </c>
    </row>
    <row r="1141" spans="1:24" ht="156" x14ac:dyDescent="0.2">
      <c r="A1141" s="20" t="s">
        <v>1234</v>
      </c>
      <c r="B1141" s="20" t="str">
        <f>VLOOKUP(A1141, [1]!Table9[#All], 2, FALSE)</f>
        <v>Gilia yorkii</v>
      </c>
      <c r="C1141" s="18" t="str">
        <f>VLOOKUP(A1141, [1]!Table9[#All], 13, FALSE)</f>
        <v>limestone terraces sunny to semi shaded, sand-gravel filled limestone terraces</v>
      </c>
      <c r="D1141" s="17" t="str">
        <f>IF(ISNUMBER(SEARCH("1",VLOOKUP(A1141, [1]!Table9[#All], 4, FALSE))), "Yes", "No")</f>
        <v>Yes</v>
      </c>
      <c r="E1141" s="16" t="str">
        <f>VLOOKUP(A1141, [1]!Table9[#All], 3, FALSE)</f>
        <v>Plant</v>
      </c>
      <c r="F1141" s="15" t="str">
        <f>VLOOKUP(A1141, [1]!Table9[#All], 26, FALSE)</f>
        <v>Formula</v>
      </c>
      <c r="G1141" s="15" t="str">
        <f>IF(D1141="No", "--",VLOOKUP(A1141, [1]!Table9[#All], 25, FALSE))</f>
        <v>Work area</v>
      </c>
      <c r="H1141" s="14" t="str">
        <f>IF(D1141="No", "Not discussed on USFS. ", VLOOKUP(A1141, [1]!Table9[#All], 24, FALSE))</f>
        <v>--</v>
      </c>
      <c r="I1141" s="14" t="str">
        <f>IF(NOT(ISBLANK(#REF!)),  "Pre-activity Survey Required", "")</f>
        <v>Pre-activity Survey Required</v>
      </c>
      <c r="J1141" s="13" t="str">
        <f>IF(D1141="No", "Not discussed on USFS. ", _xlfn.CONCAT(A1141, " (", VLOOKUP(A1141, [1]!Table9[#All], 11, FALSE), "; Habitat description: ", C1141, ") - Within 1-mi of a CNDDB/SCE/USFS occurrence record (", VLOOKUP(A1141, [1]!Table9[#All], 34, FALSE), "). " ))</f>
        <v xml:space="preserve">Monarch gilia (FSS; CRPR 1B.1, Blooming Period: May - Jul; Habitat description: limestone terraces sunny to semi shaded, sand-gravel filled limestone terraces) - Within 1-mi of a CNDDB/SCE/USFS occurrence record (unsuitable habitat). </v>
      </c>
      <c r="K1141" s="10" t="str">
        <f>IF(D1141="No", "-- ", VLOOKUP(A1141, [1]!Table9[#All], 35, FALSE))</f>
        <v>Standard OMP BMPs.</v>
      </c>
      <c r="L1141" s="12" t="str">
        <f>IF(D1141="No", "--", VLOOKUP(A1141, [1]!Table9[#All], 28, FALSE))</f>
        <v>IIB</v>
      </c>
      <c r="M1141" s="11" t="str">
        <f>IF(D1141="No", "Not discussed on USFS. ", _xlfn.CONCAT(A1141, " (", VLOOKUP(A1141, [1]!Table9[#All], 11, FALSE), "; Habitat description: ", C1141, ") - Within 1-mi of a CNDDB/SCE/USFS occurrence record (", VLOOKUP(A1141, [1]!Table9[#All], 27, FALSE), "). " ))</f>
        <v xml:space="preserve">Monarch gilia (FSS; CRPR 1B.1, Blooming Period: May - Jul; Habitat description: limestone terraces sunny to semi shaded, sand-gravel filled limestone terraces) - Within 1-mi of a CNDDB/SCE/USFS occurrence record (habitat present). </v>
      </c>
      <c r="N1141" s="10" t="str">
        <f>IF(D1141="No", "-- ", VLOOKUP(A1141, [1]!Table9[#All], 29, FALSE))</f>
        <v xml:space="preserve">BE BMP Plant-1(a)(c-d); 
General Measures and Standard OMP BMPs. </v>
      </c>
      <c r="O1141" s="10" t="str">
        <f>IF(D1141="No", "--", VLOOKUP(A1141, [1]!Table9[#All], 30, FALSE))</f>
        <v xml:space="preserve">Pre-Activity Survey (Monarch gilia): A biological survey is required. 
FSS Plant Avoidance (Monarch gilia): If Monarch gilia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41" s="7" t="str">
        <f>IF(D1141="No", "Not discussed on USFS. ", IF(VLOOKUP(A1141, [1]!Table9[#All], 31, FALSE)="--", "--",  _xlfn.CONCAT(A1141, " (", VLOOKUP(A1141, [1]!Table9[#All], 11, FALSE), "; Habitat description: ", C1141, ") - Within 1-mi of a CNDDB/SCE/USFS occurrence record (", VLOOKUP(A1141, [1]!Table9[#All], 31, FALSE), "). " )))</f>
        <v>--</v>
      </c>
      <c r="Q1141" s="6" t="str">
        <f>IF(D1141="No", "Not discussed on USFS. ", IF(VLOOKUP(A1141, [1]!Table9[#All], 31, FALSE)="--", "--",  VLOOKUP(A1141, [1]!Table9[#All], 32, FALSE)))</f>
        <v>--</v>
      </c>
      <c r="R1141" s="6" t="str">
        <f>IF(D1141="No", "Not discussed on USFS. ", IF(VLOOKUP(A1141, [1]!Table9[#All], 31, FALSE)="--", "--", VLOOKUP(A1141, [1]!Table9[#All], 33, FALSE)))</f>
        <v>--</v>
      </c>
      <c r="S1141" s="9" t="s">
        <v>2</v>
      </c>
      <c r="T1141" s="8" t="s">
        <v>2</v>
      </c>
      <c r="U1141" s="8" t="s">
        <v>2</v>
      </c>
      <c r="V1141" s="7" t="s">
        <v>2</v>
      </c>
      <c r="W1141" s="6" t="s">
        <v>2</v>
      </c>
      <c r="X1141" s="6" t="s">
        <v>2</v>
      </c>
    </row>
    <row r="1142" spans="1:24" ht="156" x14ac:dyDescent="0.2">
      <c r="A1142" s="20" t="s">
        <v>1233</v>
      </c>
      <c r="B1142" s="20" t="str">
        <f>VLOOKUP(A1142, [1]!Table9[#All], 2, FALSE)</f>
        <v>Heterotheca monarchensis</v>
      </c>
      <c r="C1142" s="18" t="str">
        <f>VLOOKUP(A1142, [1]!Table9[#All], 13, FALSE)</f>
        <v>cracks, ledges, flats on limestone</v>
      </c>
      <c r="D1142" s="17" t="str">
        <f>IF(ISNUMBER(SEARCH("1",VLOOKUP(A1142, [1]!Table9[#All], 4, FALSE))), "Yes", "No")</f>
        <v>Yes</v>
      </c>
      <c r="E1142" s="16" t="str">
        <f>VLOOKUP(A1142, [1]!Table9[#All], 3, FALSE)</f>
        <v>Plant</v>
      </c>
      <c r="F1142" s="15" t="str">
        <f>VLOOKUP(A1142, [1]!Table9[#All], 26, FALSE)</f>
        <v>Formula</v>
      </c>
      <c r="G1142" s="15" t="str">
        <f>IF(D1142="No", "--",VLOOKUP(A1142, [1]!Table9[#All], 25, FALSE))</f>
        <v>Work area</v>
      </c>
      <c r="H1142" s="14" t="str">
        <f>IF(D1142="No", "Not discussed on USFS. ", VLOOKUP(A1142, [1]!Table9[#All], 24, FALSE))</f>
        <v>--</v>
      </c>
      <c r="I1142" s="14" t="str">
        <f>IF(NOT(ISBLANK(#REF!)),  "Pre-activity Survey Required", "")</f>
        <v>Pre-activity Survey Required</v>
      </c>
      <c r="J1142" s="13" t="str">
        <f>IF(D1142="No", "Not discussed on USFS. ", _xlfn.CONCAT(A1142, " (", VLOOKUP(A1142, [1]!Table9[#All], 11, FALSE), "; Habitat description: ", C1142, ") - Within 1-mi of a CNDDB/SCE/USFS occurrence record (", VLOOKUP(A1142, [1]!Table9[#All], 34, FALSE), "). " ))</f>
        <v xml:space="preserve">Monarch golden aster (FSS; CRPR 1B.1, Blooming Period: Jun - Oct; Habitat description: cracks, ledges, flats on limestone) - Within 1-mi of a CNDDB/SCE/USFS occurrence record (unsuitable habitat). </v>
      </c>
      <c r="K1142" s="10" t="str">
        <f>IF(D1142="No", "-- ", VLOOKUP(A1142, [1]!Table9[#All], 35, FALSE))</f>
        <v>Standard OMP BMPs.</v>
      </c>
      <c r="L1142" s="12" t="str">
        <f>IF(D1142="No", "--", VLOOKUP(A1142, [1]!Table9[#All], 28, FALSE))</f>
        <v>IIB</v>
      </c>
      <c r="M1142" s="11" t="str">
        <f>IF(D1142="No", "Not discussed on USFS. ", _xlfn.CONCAT(A1142, " (", VLOOKUP(A1142, [1]!Table9[#All], 11, FALSE), "; Habitat description: ", C1142, ") - Within 1-mi of a CNDDB/SCE/USFS occurrence record (", VLOOKUP(A1142, [1]!Table9[#All], 27, FALSE), "). " ))</f>
        <v xml:space="preserve">Monarch golden aster (FSS; CRPR 1B.1, Blooming Period: Jun - Oct; Habitat description: cracks, ledges, flats on limestone) - Within 1-mi of a CNDDB/SCE/USFS occurrence record (habitat present). </v>
      </c>
      <c r="N1142" s="10" t="str">
        <f>IF(D1142="No", "-- ", VLOOKUP(A1142, [1]!Table9[#All], 29, FALSE))</f>
        <v xml:space="preserve">BE BMP Plant-1(a)(c-d); 
General Measures and Standard OMP BMPs. </v>
      </c>
      <c r="O1142" s="10" t="str">
        <f>IF(D1142="No", "--", VLOOKUP(A1142, [1]!Table9[#All], 30, FALSE))</f>
        <v xml:space="preserve">Pre-Activity Survey (Monarch golden aster): A biological survey is required. 
FSS Plant Avoidance (Monarch golden aster): If Monarch golden aster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42" s="7" t="str">
        <f>IF(D1142="No", "Not discussed on USFS. ", IF(VLOOKUP(A1142, [1]!Table9[#All], 31, FALSE)="--", "--",  _xlfn.CONCAT(A1142, " (", VLOOKUP(A1142, [1]!Table9[#All], 11, FALSE), "; Habitat description: ", C1142, ") - Within 1-mi of a CNDDB/SCE/USFS occurrence record (", VLOOKUP(A1142, [1]!Table9[#All], 31, FALSE), "). " )))</f>
        <v>--</v>
      </c>
      <c r="Q1142" s="6" t="str">
        <f>IF(D1142="No", "Not discussed on USFS. ", IF(VLOOKUP(A1142, [1]!Table9[#All], 31, FALSE)="--", "--",  VLOOKUP(A1142, [1]!Table9[#All], 32, FALSE)))</f>
        <v>--</v>
      </c>
      <c r="R1142" s="6" t="str">
        <f>IF(D1142="No", "Not discussed on USFS. ", IF(VLOOKUP(A1142, [1]!Table9[#All], 31, FALSE)="--", "--", VLOOKUP(A1142, [1]!Table9[#All], 33, FALSE)))</f>
        <v>--</v>
      </c>
      <c r="S1142" s="9" t="s">
        <v>2</v>
      </c>
      <c r="T1142" s="8" t="s">
        <v>2</v>
      </c>
      <c r="U1142" s="8" t="s">
        <v>2</v>
      </c>
      <c r="V1142" s="7" t="s">
        <v>2</v>
      </c>
      <c r="W1142" s="6" t="s">
        <v>2</v>
      </c>
      <c r="X1142" s="6" t="s">
        <v>2</v>
      </c>
    </row>
    <row r="1143" spans="1:24" ht="75" x14ac:dyDescent="0.2">
      <c r="A1143" s="20" t="s">
        <v>1232</v>
      </c>
      <c r="B1143" s="20" t="str">
        <f>VLOOKUP(A1143, [1]!Table9[#All], 2, FALSE)</f>
        <v>Euphydryas editha monoensis</v>
      </c>
      <c r="C1143" s="18" t="str">
        <f>VLOOKUP(A1143, [1]!Table9[#All], 13, FALSE)</f>
        <v>wet meadows, pine forests, woodland, mountain slopes</v>
      </c>
      <c r="D1143" s="17" t="str">
        <f>IF(ISNUMBER(SEARCH("1",VLOOKUP(A1143, [1]!Table9[#All], 4, FALSE))), "Yes", "No")</f>
        <v>Yes</v>
      </c>
      <c r="E1143" s="16" t="str">
        <f>VLOOKUP(A1143, [1]!Table9[#All], 3, FALSE)</f>
        <v>Invertebrate</v>
      </c>
      <c r="F1143" s="15" t="str">
        <f>VLOOKUP(A1143, [1]!Table9[#All], 26, FALSE)</f>
        <v>Formula</v>
      </c>
      <c r="G1143" s="15" t="str">
        <f>IF(D1143="No", "--",VLOOKUP(A1143, [1]!Table9[#All], 25, FALSE))</f>
        <v>Work area</v>
      </c>
      <c r="H1143" s="14" t="str">
        <f>IF(D1143="No", "Not discussed on USFS. ", VLOOKUP(A1143, [1]!Table9[#All], 24, FALSE))</f>
        <v>--</v>
      </c>
      <c r="I1143" s="14" t="str">
        <f>IF(NOT(ISBLANK(#REF!)),  "Pre-activity Survey Required", "")</f>
        <v>Pre-activity Survey Required</v>
      </c>
      <c r="J1143" s="13" t="str">
        <f>IF(D1143="No", "Not discussed on USFS. ", _xlfn.CONCAT(A1143, " (", VLOOKUP(A1143, [1]!Table9[#All], 11, FALSE), "; Habitat description: ", C1143, ") - Within 1-mi of a CNDDB/SCE/USFS occurrence record (", VLOOKUP(A1143, [1]!Table9[#All], 34, FALSE), "). " ))</f>
        <v xml:space="preserve">Mono checkerspot butterfly (FSS; Habitat description: wet meadows, pine forests, woodland, mountain slopes) - Within 1-mi of a CNDDB/SCE/USFS occurrence record (unsuitable habitat). </v>
      </c>
      <c r="K1143" s="10" t="str">
        <f>IF(D1143="No", "-- ", VLOOKUP(A1143, [1]!Table9[#All], 35, FALSE))</f>
        <v>Standard OMP BMPs.</v>
      </c>
      <c r="L1143" s="12" t="str">
        <f>IF(D1143="No", "--", VLOOKUP(A1143, [1]!Table9[#All], 28, FALSE))</f>
        <v>IIB</v>
      </c>
      <c r="M1143" s="11" t="str">
        <f>IF(D1143="No", "Not discussed on USFS. ", _xlfn.CONCAT(A1143, " (", VLOOKUP(A1143, [1]!Table9[#All], 11, FALSE), "; Habitat description: ", C1143, ") - Within 1-mi of a CNDDB/SCE/USFS occurrence record (", VLOOKUP(A1143, [1]!Table9[#All], 27, FALSE), "). " ))</f>
        <v xml:space="preserve">Mono checkerspot butterfly (FSS; Habitat description: wet meadows, pine forests, woodland, mountain slopes) - Within 1-mi of a CNDDB/SCE/USFS occurrence record (habitat present). </v>
      </c>
      <c r="N1143" s="10" t="str">
        <f>IF(D1143="No", "-- ", VLOOKUP(A1143, [1]!Table9[#All], 29, FALSE))</f>
        <v xml:space="preserve">General Measures and Standard OMP BMPs. </v>
      </c>
      <c r="O1143" s="10" t="str">
        <f>IF(D1143="No", "--", VLOOKUP(A1143, [1]!Table9[#All], 30, FALSE))</f>
        <v xml:space="preserve">General Measures and Standard OMP BMPs. </v>
      </c>
      <c r="P1143" s="7" t="str">
        <f>IF(D1143="No", "Not discussed on USFS. ", IF(VLOOKUP(A1143, [1]!Table9[#All], 31, FALSE)="--", "--",  _xlfn.CONCAT(A1143, " (", VLOOKUP(A1143, [1]!Table9[#All], 11, FALSE), "; Habitat description: ", C1143, ") - Within 1-mi of a CNDDB/SCE/USFS occurrence record (", VLOOKUP(A1143, [1]!Table9[#All], 31, FALSE), "). " )))</f>
        <v>--</v>
      </c>
      <c r="Q1143" s="6" t="str">
        <f>IF(D1143="No", "Not discussed on USFS. ", IF(VLOOKUP(A1143, [1]!Table9[#All], 31, FALSE)="--", "--",  VLOOKUP(A1143, [1]!Table9[#All], 32, FALSE)))</f>
        <v>--</v>
      </c>
      <c r="R1143" s="6" t="str">
        <f>IF(D1143="No", "Not discussed on USFS. ", IF(VLOOKUP(A1143, [1]!Table9[#All], 31, FALSE)="--", "--", VLOOKUP(A1143, [1]!Table9[#All], 33, FALSE)))</f>
        <v>--</v>
      </c>
      <c r="S1143" s="9" t="s">
        <v>2</v>
      </c>
      <c r="T1143" s="8" t="s">
        <v>2</v>
      </c>
      <c r="U1143" s="8" t="s">
        <v>2</v>
      </c>
      <c r="V1143" s="7" t="s">
        <v>2</v>
      </c>
      <c r="W1143" s="6" t="s">
        <v>2</v>
      </c>
      <c r="X1143" s="6" t="s">
        <v>2</v>
      </c>
    </row>
    <row r="1144" spans="1:24" ht="156" x14ac:dyDescent="0.2">
      <c r="A1144" s="20" t="s">
        <v>1231</v>
      </c>
      <c r="B1144" s="20" t="str">
        <f>VLOOKUP(A1144, [1]!Table9[#All], 2, FALSE)</f>
        <v>Phacelia monoensis</v>
      </c>
      <c r="C1144" s="18" t="str">
        <f>VLOOKUP(A1144, [1]!Table9[#All], 13, FALSE)</f>
        <v xml:space="preserve">sagebrush scrub fractured rhyolitic clay soil </v>
      </c>
      <c r="D1144" s="17" t="str">
        <f>IF(ISNUMBER(SEARCH("1",VLOOKUP(A1144, [1]!Table9[#All], 4, FALSE))), "Yes", "No")</f>
        <v>Yes</v>
      </c>
      <c r="E1144" s="16" t="str">
        <f>VLOOKUP(A1144, [1]!Table9[#All], 3, FALSE)</f>
        <v>Plant</v>
      </c>
      <c r="F1144" s="15" t="str">
        <f>VLOOKUP(A1144, [1]!Table9[#All], 26, FALSE)</f>
        <v>Formula</v>
      </c>
      <c r="G1144" s="15" t="str">
        <f>IF(D1144="No", "--",VLOOKUP(A1144, [1]!Table9[#All], 25, FALSE))</f>
        <v>Work area</v>
      </c>
      <c r="H1144" s="14" t="str">
        <f>IF(D1144="No", "Not discussed on USFS. ", VLOOKUP(A1144, [1]!Table9[#All], 24, FALSE))</f>
        <v>--</v>
      </c>
      <c r="I1144" s="14" t="str">
        <f>IF(NOT(ISBLANK(#REF!)),  "Pre-activity Survey Required", "")</f>
        <v>Pre-activity Survey Required</v>
      </c>
      <c r="J1144" s="13" t="str">
        <f>IF(D1144="No", "Not discussed on USFS. ", _xlfn.CONCAT(A1144, " (", VLOOKUP(A1144, [1]!Table9[#All], 11, FALSE), "; Habitat description: ", C1144, ") - Within 1-mi of a CNDDB/SCE/USFS occurrence record (", VLOOKUP(A1144, [1]!Table9[#All], 34, FALSE), "). " ))</f>
        <v xml:space="preserve">Mono County phacelia (FSS; BLM:S; CRPR 1B.1, Blooming Period: May - Jul; Habitat description: sagebrush scrub fractured rhyolitic clay soil ) - Within 1-mi of a CNDDB/SCE/USFS occurrence record (unsuitable habitat). </v>
      </c>
      <c r="K1144" s="10" t="str">
        <f>IF(D1144="No", "-- ", VLOOKUP(A1144, [1]!Table9[#All], 35, FALSE))</f>
        <v>Standard OMP BMPs.</v>
      </c>
      <c r="L1144" s="12" t="str">
        <f>IF(D1144="No", "--", VLOOKUP(A1144, [1]!Table9[#All], 28, FALSE))</f>
        <v>IIB</v>
      </c>
      <c r="M1144" s="11" t="str">
        <f>IF(D1144="No", "Not discussed on USFS. ", _xlfn.CONCAT(A1144, " (", VLOOKUP(A1144, [1]!Table9[#All], 11, FALSE), "; Habitat description: ", C1144, ") - Within 1-mi of a CNDDB/SCE/USFS occurrence record (", VLOOKUP(A1144, [1]!Table9[#All], 27, FALSE), "). " ))</f>
        <v xml:space="preserve">Mono County phacelia (FSS; BLM:S; CRPR 1B.1, Blooming Period: May - Jul; Habitat description: sagebrush scrub fractured rhyolitic clay soil ) - Within 1-mi of a CNDDB/SCE/USFS occurrence record (habitat present). </v>
      </c>
      <c r="N1144" s="10" t="str">
        <f>IF(D1144="No", "-- ", VLOOKUP(A1144, [1]!Table9[#All], 29, FALSE))</f>
        <v xml:space="preserve">BE BMP Plant-1(a)(c-d); 
General Measures and Standard OMP BMPs. </v>
      </c>
      <c r="O1144" s="10" t="str">
        <f>IF(D1144="No", "--", VLOOKUP(A1144, [1]!Table9[#All], 30, FALSE))</f>
        <v xml:space="preserve">Pre-Activity Survey (Mono County phacelia): A biological survey is required. 
FSS Plant Avoidance (Mono County phacelia): If Mono County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44" s="7" t="str">
        <f>IF(D1144="No", "Not discussed on USFS. ", IF(VLOOKUP(A1144, [1]!Table9[#All], 31, FALSE)="--", "--",  _xlfn.CONCAT(A1144, " (", VLOOKUP(A1144, [1]!Table9[#All], 11, FALSE), "; Habitat description: ", C1144, ") - Within 1-mi of a CNDDB/SCE/USFS occurrence record (", VLOOKUP(A1144, [1]!Table9[#All], 31, FALSE), "). " )))</f>
        <v>--</v>
      </c>
      <c r="Q1144" s="6" t="str">
        <f>IF(D1144="No", "Not discussed on USFS. ", IF(VLOOKUP(A1144, [1]!Table9[#All], 31, FALSE)="--", "--",  VLOOKUP(A1144, [1]!Table9[#All], 32, FALSE)))</f>
        <v>--</v>
      </c>
      <c r="R1144" s="6" t="str">
        <f>IF(D1144="No", "Not discussed on USFS. ", IF(VLOOKUP(A1144, [1]!Table9[#All], 31, FALSE)="--", "--", VLOOKUP(A1144, [1]!Table9[#All], 33, FALSE)))</f>
        <v>--</v>
      </c>
      <c r="S1144" s="9" t="s">
        <v>2</v>
      </c>
      <c r="T1144" s="8" t="s">
        <v>2</v>
      </c>
      <c r="U1144" s="8" t="s">
        <v>2</v>
      </c>
      <c r="V1144" s="7" t="s">
        <v>2</v>
      </c>
      <c r="W1144" s="6" t="s">
        <v>2</v>
      </c>
      <c r="X1144" s="6" t="s">
        <v>2</v>
      </c>
    </row>
    <row r="1145" spans="1:24" ht="156" x14ac:dyDescent="0.2">
      <c r="A1145" s="20" t="s">
        <v>1230</v>
      </c>
      <c r="B1145" s="20" t="str">
        <f>VLOOKUP(A1145, [1]!Table9[#All], 2, FALSE)</f>
        <v>Camissonia sierrae ssp alticola</v>
      </c>
      <c r="C1145" s="18" t="str">
        <f>VLOOKUP(A1145, [1]!Table9[#All], 13, FALSE)</f>
        <v xml:space="preserve">granite outcrops, pine forest shallow soil on granite outcrops, ponderosa pine forest </v>
      </c>
      <c r="D1145" s="17" t="str">
        <f>IF(ISNUMBER(SEARCH("1",VLOOKUP(A1145, [1]!Table9[#All], 4, FALSE))), "Yes", "No")</f>
        <v>Yes</v>
      </c>
      <c r="E1145" s="16" t="str">
        <f>VLOOKUP(A1145, [1]!Table9[#All], 3, FALSE)</f>
        <v>Plant</v>
      </c>
      <c r="F1145" s="15" t="str">
        <f>VLOOKUP(A1145, [1]!Table9[#All], 26, FALSE)</f>
        <v>Formula</v>
      </c>
      <c r="G1145" s="15" t="str">
        <f>IF(D1145="No", "--",VLOOKUP(A1145, [1]!Table9[#All], 25, FALSE))</f>
        <v>Work area</v>
      </c>
      <c r="H1145" s="14" t="str">
        <f>IF(D1145="No", "Not discussed on USFS. ", VLOOKUP(A1145, [1]!Table9[#All], 24, FALSE))</f>
        <v>--</v>
      </c>
      <c r="I1145" s="14" t="str">
        <f>IF(NOT(ISBLANK(#REF!)),  "Pre-activity Survey Required", "")</f>
        <v>Pre-activity Survey Required</v>
      </c>
      <c r="J1145" s="13" t="str">
        <f>IF(D1145="No", "Not discussed on USFS. ", _xlfn.CONCAT(A1145, " (", VLOOKUP(A1145, [1]!Table9[#All], 11, FALSE), "; Habitat description: ", C1145, ") - Within 1-mi of a CNDDB/SCE/USFS occurrence record (", VLOOKUP(A1145, [1]!Table9[#All], 34, FALSE), "). " ))</f>
        <v xml:space="preserve">Mono Hot Springs evening-primrose (FSS; CRPR 1B.2, Blooming Period: May - Jul; Habitat description: granite outcrops, pine forest shallow soil on granite outcrops, ponderosa pine forest ) - Within 1-mi of a CNDDB/SCE/USFS occurrence record (unsuitable habitat). </v>
      </c>
      <c r="K1145" s="10" t="str">
        <f>IF(D1145="No", "-- ", VLOOKUP(A1145, [1]!Table9[#All], 35, FALSE))</f>
        <v>Standard OMP BMPs.</v>
      </c>
      <c r="L1145" s="12" t="str">
        <f>IF(D1145="No", "--", VLOOKUP(A1145, [1]!Table9[#All], 28, FALSE))</f>
        <v>IIB</v>
      </c>
      <c r="M1145" s="11" t="str">
        <f>IF(D1145="No", "Not discussed on USFS. ", _xlfn.CONCAT(A1145, " (", VLOOKUP(A1145, [1]!Table9[#All], 11, FALSE), "; Habitat description: ", C1145, ") - Within 1-mi of a CNDDB/SCE/USFS occurrence record (", VLOOKUP(A1145, [1]!Table9[#All], 27, FALSE), "). " ))</f>
        <v xml:space="preserve">Mono Hot Springs evening-primrose (FSS; CRPR 1B.2, Blooming Period: May - Jul; Habitat description: granite outcrops, pine forest shallow soil on granite outcrops, ponderosa pine forest ) - Within 1-mi of a CNDDB/SCE/USFS occurrence record (habitat present). </v>
      </c>
      <c r="N1145" s="10" t="str">
        <f>IF(D1145="No", "-- ", VLOOKUP(A1145, [1]!Table9[#All], 29, FALSE))</f>
        <v xml:space="preserve">BE BMP Plant-1(a)(c-d); 
General Measures and Standard OMP BMPs. </v>
      </c>
      <c r="O1145" s="10" t="str">
        <f>IF(D1145="No", "--", VLOOKUP(A1145, [1]!Table9[#All], 30, FALSE))</f>
        <v xml:space="preserve">Pre-Activity Survey (Mono Hot Springs evening-primrose): A biological survey is required. 
FSS Plant Avoidance (Mono Hot Springs evening-primrose): If Mono Hot Springs evening-primrose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45" s="7" t="str">
        <f>IF(D1145="No", "Not discussed on USFS. ", IF(VLOOKUP(A1145, [1]!Table9[#All], 31, FALSE)="--", "--",  _xlfn.CONCAT(A1145, " (", VLOOKUP(A1145, [1]!Table9[#All], 11, FALSE), "; Habitat description: ", C1145, ") - Within 1-mi of a CNDDB/SCE/USFS occurrence record (", VLOOKUP(A1145, [1]!Table9[#All], 31, FALSE), "). " )))</f>
        <v>--</v>
      </c>
      <c r="Q1145" s="6" t="str">
        <f>IF(D1145="No", "Not discussed on USFS. ", IF(VLOOKUP(A1145, [1]!Table9[#All], 31, FALSE)="--", "--",  VLOOKUP(A1145, [1]!Table9[#All], 32, FALSE)))</f>
        <v>--</v>
      </c>
      <c r="R1145" s="6" t="str">
        <f>IF(D1145="No", "Not discussed on USFS. ", IF(VLOOKUP(A1145, [1]!Table9[#All], 31, FALSE)="--", "--", VLOOKUP(A1145, [1]!Table9[#All], 33, FALSE)))</f>
        <v>--</v>
      </c>
      <c r="S1145" s="9" t="s">
        <v>2</v>
      </c>
      <c r="T1145" s="8" t="s">
        <v>2</v>
      </c>
      <c r="U1145" s="8" t="s">
        <v>2</v>
      </c>
      <c r="V1145" s="7" t="s">
        <v>2</v>
      </c>
      <c r="W1145" s="6" t="s">
        <v>2</v>
      </c>
      <c r="X1145" s="6" t="s">
        <v>2</v>
      </c>
    </row>
    <row r="1146" spans="1:24" ht="156" x14ac:dyDescent="0.2">
      <c r="A1146" s="20" t="s">
        <v>1229</v>
      </c>
      <c r="B1146" s="20" t="str">
        <f>VLOOKUP(A1146, [1]!Table9[#All], 2, FALSE)</f>
        <v>Lupinus duranii</v>
      </c>
      <c r="C1146" s="18" t="str">
        <f>VLOOKUP(A1146, [1]!Table9[#All], 13, FALSE)</f>
        <v>dry volcanic pumice, gravel beds in forest and desert</v>
      </c>
      <c r="D1146" s="17" t="str">
        <f>IF(ISNUMBER(SEARCH("1",VLOOKUP(A1146, [1]!Table9[#All], 4, FALSE))), "Yes", "No")</f>
        <v>Yes</v>
      </c>
      <c r="E1146" s="16" t="str">
        <f>VLOOKUP(A1146, [1]!Table9[#All], 3, FALSE)</f>
        <v>Plant</v>
      </c>
      <c r="F1146" s="15" t="str">
        <f>VLOOKUP(A1146, [1]!Table9[#All], 26, FALSE)</f>
        <v>Formula</v>
      </c>
      <c r="G1146" s="15" t="str">
        <f>IF(D1146="No", "--",VLOOKUP(A1146, [1]!Table9[#All], 25, FALSE))</f>
        <v>Work area</v>
      </c>
      <c r="H1146" s="14" t="str">
        <f>IF(D1146="No", "Not discussed on USFS. ", VLOOKUP(A1146, [1]!Table9[#All], 24, FALSE))</f>
        <v>--</v>
      </c>
      <c r="I1146" s="14" t="str">
        <f>IF(NOT(ISBLANK(#REF!)),  "Pre-activity Survey Required", "")</f>
        <v>Pre-activity Survey Required</v>
      </c>
      <c r="J1146" s="13" t="str">
        <f>IF(D1146="No", "Not discussed on USFS. ", _xlfn.CONCAT(A1146, " (", VLOOKUP(A1146, [1]!Table9[#All], 11, FALSE), "; Habitat description: ", C1146, ") - Within 1-mi of a CNDDB/SCE/USFS occurrence record (", VLOOKUP(A1146, [1]!Table9[#All], 34, FALSE), "). " ))</f>
        <v xml:space="preserve">Mono Lake lupine (FSS; BLM:S; CRPR 1B.2, Blooming Period: May - Aug; Habitat description: dry volcanic pumice, gravel beds in forest and desert) - Within 1-mi of a CNDDB/SCE/USFS occurrence record (unsuitable habitat). </v>
      </c>
      <c r="K1146" s="10" t="str">
        <f>IF(D1146="No", "-- ", VLOOKUP(A1146, [1]!Table9[#All], 35, FALSE))</f>
        <v>Standard OMP BMPs.</v>
      </c>
      <c r="L1146" s="12" t="str">
        <f>IF(D1146="No", "--", VLOOKUP(A1146, [1]!Table9[#All], 28, FALSE))</f>
        <v>IIB</v>
      </c>
      <c r="M1146" s="11" t="str">
        <f>IF(D1146="No", "Not discussed on USFS. ", _xlfn.CONCAT(A1146, " (", VLOOKUP(A1146, [1]!Table9[#All], 11, FALSE), "; Habitat description: ", C1146, ") - Within 1-mi of a CNDDB/SCE/USFS occurrence record (", VLOOKUP(A1146, [1]!Table9[#All], 27, FALSE), "). " ))</f>
        <v xml:space="preserve">Mono Lake lupine (FSS; BLM:S; CRPR 1B.2, Blooming Period: May - Aug; Habitat description: dry volcanic pumice, gravel beds in forest and desert) - Within 1-mi of a CNDDB/SCE/USFS occurrence record (habitat present). </v>
      </c>
      <c r="N1146" s="10" t="str">
        <f>IF(D1146="No", "-- ", VLOOKUP(A1146, [1]!Table9[#All], 29, FALSE))</f>
        <v xml:space="preserve">BE BMP Plant-1(a)(c-d); 
General Measures and Standard OMP BMPs. </v>
      </c>
      <c r="O1146" s="10" t="str">
        <f>IF(D1146="No", "--", VLOOKUP(A1146, [1]!Table9[#All], 30, FALSE))</f>
        <v xml:space="preserve">Pre-Activity Survey (Mono Lake lupine): A biological survey is required. 
FSS Plant Avoidance (Mono Lake lupine): If Mono Lake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46" s="7" t="str">
        <f>IF(D1146="No", "Not discussed on USFS. ", IF(VLOOKUP(A1146, [1]!Table9[#All], 31, FALSE)="--", "--",  _xlfn.CONCAT(A1146, " (", VLOOKUP(A1146, [1]!Table9[#All], 11, FALSE), "; Habitat description: ", C1146, ") - Within 1-mi of a CNDDB/SCE/USFS occurrence record (", VLOOKUP(A1146, [1]!Table9[#All], 31, FALSE), "). " )))</f>
        <v>--</v>
      </c>
      <c r="Q1146" s="6" t="str">
        <f>IF(D1146="No", "Not discussed on USFS. ", IF(VLOOKUP(A1146, [1]!Table9[#All], 31, FALSE)="--", "--",  VLOOKUP(A1146, [1]!Table9[#All], 32, FALSE)))</f>
        <v>--</v>
      </c>
      <c r="R1146" s="6" t="str">
        <f>IF(D1146="No", "Not discussed on USFS. ", IF(VLOOKUP(A1146, [1]!Table9[#All], 31, FALSE)="--", "--", VLOOKUP(A1146, [1]!Table9[#All], 33, FALSE)))</f>
        <v>--</v>
      </c>
      <c r="S1146" s="9" t="s">
        <v>2</v>
      </c>
      <c r="T1146" s="8" t="s">
        <v>2</v>
      </c>
      <c r="U1146" s="8" t="s">
        <v>2</v>
      </c>
      <c r="V1146" s="7" t="s">
        <v>2</v>
      </c>
      <c r="W1146" s="6" t="s">
        <v>2</v>
      </c>
      <c r="X1146" s="6" t="s">
        <v>2</v>
      </c>
    </row>
    <row r="1147" spans="1:24" ht="132" x14ac:dyDescent="0.2">
      <c r="A1147" s="20" t="s">
        <v>1228</v>
      </c>
      <c r="B1147" s="20" t="str">
        <f>VLOOKUP(A1147, [1]!Table9[#All], 2, FALSE)</f>
        <v>Astragalus monoensis</v>
      </c>
      <c r="C1147" s="18" t="str">
        <f>VLOOKUP(A1147, [1]!Table9[#All], 13, FALSE)</f>
        <v>open pumice plains, sand/gravel</v>
      </c>
      <c r="D1147" s="17" t="str">
        <f>IF(ISNUMBER(SEARCH("1",VLOOKUP(A1147, [1]!Table9[#All], 4, FALSE))), "Yes", "No")</f>
        <v>Yes</v>
      </c>
      <c r="E1147" s="16" t="str">
        <f>VLOOKUP(A1147, [1]!Table9[#All], 3, FALSE)</f>
        <v>Plant</v>
      </c>
      <c r="F1147" s="15" t="str">
        <f>VLOOKUP(A1147, [1]!Table9[#All], 26, FALSE)</f>
        <v>Formula</v>
      </c>
      <c r="G1147" s="15" t="str">
        <f>IF(D1147="No", "--",VLOOKUP(A1147, [1]!Table9[#All], 25, FALSE))</f>
        <v>Work area</v>
      </c>
      <c r="H1147" s="14" t="str">
        <f>IF(D1147="No", "Not discussed on USFS. ", VLOOKUP(A1147, [1]!Table9[#All], 24, FALSE))</f>
        <v>--</v>
      </c>
      <c r="I1147" s="14" t="str">
        <f>IF(NOT(ISBLANK(#REF!)),  "Pre-activity Survey Required", "")</f>
        <v>Pre-activity Survey Required</v>
      </c>
      <c r="J1147" s="13" t="str">
        <f>IF(D1147="No", "Not discussed on USFS. ", _xlfn.CONCAT(A1147, " (", VLOOKUP(A1147, [1]!Table9[#All], 11, FALSE), "; Habitat description: ", C1147, ") - Within 1-mi of a CNDDB/SCE/USFS occurrence record (", VLOOKUP(A1147, [1]!Table9[#All], 34, FALSE), "). " ))</f>
        <v xml:space="preserve">mono milk-vetch (SR; FSS; BLM:S; CRPR 1B.2, Blooming Period: Jun - Aug; Habitat description: open pumice plains, sand/gravel) - Within 1-mi of a CNDDB/SCE/USFS occurrence record (unsuitable habitat). </v>
      </c>
      <c r="K1147" s="10" t="str">
        <f>IF(D1147="No", "-- ", VLOOKUP(A1147, [1]!Table9[#All], 35, FALSE))</f>
        <v>Standard OMP BMPs.</v>
      </c>
      <c r="L1147" s="12" t="str">
        <f>IF(D1147="No", "--", VLOOKUP(A1147, [1]!Table9[#All], 28, FALSE))</f>
        <v>IIB</v>
      </c>
      <c r="M1147" s="11" t="str">
        <f>IF(D1147="No", "Not discussed on USFS. ", _xlfn.CONCAT(A1147, " (", VLOOKUP(A1147, [1]!Table9[#All], 11, FALSE), "; Habitat description: ", C1147, ") - Within 1-mi of a CNDDB/SCE/USFS occurrence record (", VLOOKUP(A1147, [1]!Table9[#All], 27, FALSE), "). " ))</f>
        <v xml:space="preserve">mono milk-vetch (SR; FSS; BLM:S; CRPR 1B.2, Blooming Period: Jun - Aug; Habitat description: open pumice plains, sand/gravel) - Within 1-mi of a CNDDB/SCE/USFS occurrence record (habitat present). </v>
      </c>
      <c r="N1147" s="10" t="str">
        <f>IF(D1147="No", "-- ", VLOOKUP(A1147, [1]!Table9[#All], 29, FALSE))</f>
        <v xml:space="preserve">BE BMP Plant-1(a); 
General Measures and Standard OMP BMPs. </v>
      </c>
      <c r="O1147" s="10" t="str">
        <f>IF(D1147="No", "--", VLOOKUP(A1147, [1]!Table9[#All], 30, FALSE))</f>
        <v xml:space="preserve">Pre-Activity Survey (Mono milk-vetch): A biological survey is required. 
State Threatened Plant Avoidance (Mono milk-vetch): If Mono milk-vetchis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147" s="7" t="str">
        <f>IF(D1147="No", "Not discussed on USFS. ", IF(VLOOKUP(A1147, [1]!Table9[#All], 31, FALSE)="--", "--",  _xlfn.CONCAT(A1147, " (", VLOOKUP(A1147, [1]!Table9[#All], 11, FALSE), "; Habitat description: ", C1147, ") - Within 1-mi of a CNDDB/SCE/USFS occurrence record (", VLOOKUP(A1147, [1]!Table9[#All], 31, FALSE), "). " )))</f>
        <v>--</v>
      </c>
      <c r="Q1147" s="6" t="str">
        <f>IF(D1147="No", "Not discussed on USFS. ", IF(VLOOKUP(A1147, [1]!Table9[#All], 31, FALSE)="--", "--",  VLOOKUP(A1147, [1]!Table9[#All], 32, FALSE)))</f>
        <v>--</v>
      </c>
      <c r="R1147" s="6" t="str">
        <f>IF(D1147="No", "Not discussed on USFS. ", IF(VLOOKUP(A1147, [1]!Table9[#All], 31, FALSE)="--", "--", VLOOKUP(A1147, [1]!Table9[#All], 33, FALSE)))</f>
        <v>--</v>
      </c>
      <c r="S1147" s="9" t="s">
        <v>2</v>
      </c>
      <c r="T1147" s="8" t="s">
        <v>2</v>
      </c>
      <c r="U1147" s="8" t="s">
        <v>2</v>
      </c>
      <c r="V1147" s="7" t="s">
        <v>2</v>
      </c>
      <c r="W1147" s="6" t="s">
        <v>2</v>
      </c>
      <c r="X1147" s="6" t="s">
        <v>2</v>
      </c>
    </row>
    <row r="1148" spans="1:24" ht="96" x14ac:dyDescent="0.2">
      <c r="A1148" s="20" t="s">
        <v>1227</v>
      </c>
      <c r="B1148" s="20" t="str">
        <f>VLOOKUP(A1148, [1]!Table9[#All], 2, FALSE)</f>
        <v>Pisidium ultramontanum</v>
      </c>
      <c r="C1148" s="18" t="str">
        <f>VLOOKUP(A1148, [1]!Table9[#All], 13, FALSE)</f>
        <v>herbaceous wetland, shallow waters with sandy substates; occurs in salicornia marshes on the roots of salicornia</v>
      </c>
      <c r="D1148" s="17" t="str">
        <f>IF(ISNUMBER(SEARCH("1",VLOOKUP(A1148, [1]!Table9[#All], 4, FALSE))), "Yes", "No")</f>
        <v>Yes</v>
      </c>
      <c r="E1148" s="16" t="str">
        <f>VLOOKUP(A1148, [1]!Table9[#All], 3, FALSE)</f>
        <v>Invertebrate</v>
      </c>
      <c r="F1148" s="15" t="str">
        <f>VLOOKUP(A1148, [1]!Table9[#All], 26, FALSE)</f>
        <v>Formula</v>
      </c>
      <c r="G1148" s="15" t="str">
        <f>IF(D1148="No", "--",VLOOKUP(A1148, [1]!Table9[#All], 25, FALSE))</f>
        <v>Work area</v>
      </c>
      <c r="H1148" s="14" t="str">
        <f>IF(D1148="No", "Not discussed on USFS. ", VLOOKUP(A1148, [1]!Table9[#All], 24, FALSE))</f>
        <v>--</v>
      </c>
      <c r="I1148" s="14" t="str">
        <f>IF(NOT(ISBLANK(#REF!)),  "Pre-activity Survey Required", "")</f>
        <v>Pre-activity Survey Required</v>
      </c>
      <c r="J1148" s="13" t="str">
        <f>IF(D1148="No", "Not discussed on USFS. ", _xlfn.CONCAT(A1148, " (", VLOOKUP(A1148, [1]!Table9[#All], 11, FALSE), "; Habitat description: ", C1148, ") - Within 1-mi of a CNDDB/SCE/USFS occurrence record (", VLOOKUP(A1148, [1]!Table9[#All], 34, FALSE), "). " ))</f>
        <v xml:space="preserve">montane peaclam (FSS; Habitat description: herbaceous wetland, shallow waters with sandy substates; occurs in salicornia marshes on the roots of salicornia) - Within 1-mi of a CNDDB/SCE/USFS occurrence record (unsuitable habitat). </v>
      </c>
      <c r="K1148" s="10" t="str">
        <f>IF(D1148="No", "-- ", VLOOKUP(A1148, [1]!Table9[#All], 35, FALSE))</f>
        <v>Standard OMP BMPs.</v>
      </c>
      <c r="L1148" s="12" t="str">
        <f>IF(D1148="No", "--", VLOOKUP(A1148, [1]!Table9[#All], 28, FALSE))</f>
        <v>IIB</v>
      </c>
      <c r="M1148" s="11" t="str">
        <f>IF(D1148="No", "Not discussed on USFS. ", _xlfn.CONCAT(A1148, " (", VLOOKUP(A1148, [1]!Table9[#All], 11, FALSE), "; Habitat description: ", C1148, ") - Within 1-mi of a CNDDB/SCE/USFS occurrence record (", VLOOKUP(A1148, [1]!Table9[#All], 27, FALSE), "). " ))</f>
        <v xml:space="preserve">montane peaclam (FSS; Habitat description: herbaceous wetland, shallow waters with sandy substates; occurs in salicornia marshes on the roots of salicornia) - Within 1-mi of a CNDDB/SCE/USFS occurrence record (habitat present). </v>
      </c>
      <c r="N1148" s="10" t="str">
        <f>IF(D1148="No", "-- ", VLOOKUP(A1148, [1]!Table9[#All], 29, FALSE))</f>
        <v xml:space="preserve">General Measures and Standard OMP BMPs. </v>
      </c>
      <c r="O1148" s="10" t="str">
        <f>IF(D1148="No", "--", VLOOKUP(A1148, [1]!Table9[#All], 30, FALSE))</f>
        <v xml:space="preserve">General Measures and Standard OMP BMPs. </v>
      </c>
      <c r="P1148" s="7" t="str">
        <f>IF(D1148="No", "Not discussed on USFS. ", IF(VLOOKUP(A1148, [1]!Table9[#All], 31, FALSE)="--", "--",  _xlfn.CONCAT(A1148, " (", VLOOKUP(A1148, [1]!Table9[#All], 11, FALSE), "; Habitat description: ", C1148, ") - Within 1-mi of a CNDDB/SCE/USFS occurrence record (", VLOOKUP(A1148, [1]!Table9[#All], 31, FALSE), "). " )))</f>
        <v>--</v>
      </c>
      <c r="Q1148" s="6" t="str">
        <f>IF(D1148="No", "Not discussed on USFS. ", IF(VLOOKUP(A1148, [1]!Table9[#All], 31, FALSE)="--", "--",  VLOOKUP(A1148, [1]!Table9[#All], 32, FALSE)))</f>
        <v>--</v>
      </c>
      <c r="R1148" s="6" t="str">
        <f>IF(D1148="No", "Not discussed on USFS. ", IF(VLOOKUP(A1148, [1]!Table9[#All], 31, FALSE)="--", "--", VLOOKUP(A1148, [1]!Table9[#All], 33, FALSE)))</f>
        <v>--</v>
      </c>
      <c r="S1148" s="9" t="s">
        <v>2</v>
      </c>
      <c r="T1148" s="8" t="s">
        <v>2</v>
      </c>
      <c r="U1148" s="8" t="s">
        <v>2</v>
      </c>
      <c r="V1148" s="7" t="s">
        <v>2</v>
      </c>
      <c r="W1148" s="6" t="s">
        <v>2</v>
      </c>
      <c r="X1148" s="6" t="s">
        <v>2</v>
      </c>
    </row>
    <row r="1149" spans="1:24" ht="64" x14ac:dyDescent="0.2">
      <c r="A1149" s="20" t="s">
        <v>1226</v>
      </c>
      <c r="B1149" s="20" t="str">
        <f>VLOOKUP(A1149, [1]!Table9[#All], 2, FALSE)</f>
        <v>Arctostaphylos montaraensis</v>
      </c>
      <c r="C1149" s="18" t="str">
        <f>VLOOKUP(A1149, [1]!Table9[#All], 13, FALSE)</f>
        <v>granite, sandstone outcrops, chaparral, coastal scrub</v>
      </c>
      <c r="D1149" s="17" t="str">
        <f>IF(ISNUMBER(SEARCH("1",VLOOKUP(A1149, [1]!Table9[#All], 4, FALSE))), "Yes", "No")</f>
        <v>No</v>
      </c>
      <c r="E1149" s="16" t="str">
        <f>VLOOKUP(A1149, [1]!Table9[#All], 3, FALSE)</f>
        <v>Plant</v>
      </c>
      <c r="F1149" s="15" t="str">
        <f>VLOOKUP(A1149, [1]!Table9[#All], 26, FALSE)</f>
        <v>Formula</v>
      </c>
      <c r="G1149" s="15" t="str">
        <f>IF(D1149="No", "--",VLOOKUP(A1149, [1]!Table9[#All], 25, FALSE))</f>
        <v>--</v>
      </c>
      <c r="H1149" s="14" t="str">
        <f>IF(D1149="No", "Not discussed on USFS. ", VLOOKUP(A1149, [1]!Table9[#All], 24, FALSE))</f>
        <v xml:space="preserve">Not discussed on USFS. </v>
      </c>
      <c r="I1149" s="14" t="str">
        <f>IF(NOT(ISBLANK(#REF!)),  "Pre-activity Survey Required", "")</f>
        <v>Pre-activity Survey Required</v>
      </c>
      <c r="J1149" s="13" t="str">
        <f>IF(D1149="No", "Not discussed on USFS. ", _xlfn.CONCAT(A1149, " (", VLOOKUP(A1149, [1]!Table9[#All], 11, FALSE), "; Habitat description: ", C1149, ") - Within 1-mi of a CNDDB/SCE/USFS occurrence record (", VLOOKUP(A1149, [1]!Table9[#All], 34, FALSE), "). " ))</f>
        <v xml:space="preserve">Not discussed on USFS. </v>
      </c>
      <c r="K1149" s="10" t="str">
        <f>IF(D1149="No", "-- ", VLOOKUP(A1149, [1]!Table9[#All], 35, FALSE))</f>
        <v xml:space="preserve">-- </v>
      </c>
      <c r="L1149" s="12" t="str">
        <f>IF(D1149="No", "--", VLOOKUP(A1149, [1]!Table9[#All], 28, FALSE))</f>
        <v>--</v>
      </c>
      <c r="M1149" s="11" t="str">
        <f>IF(D1149="No", "Not discussed on USFS. ", _xlfn.CONCAT(A1149, " (", VLOOKUP(A1149, [1]!Table9[#All], 11, FALSE), "; Habitat description: ", C1149, ") - Within 1-mi of a CNDDB/SCE/USFS occurrence record (", VLOOKUP(A1149, [1]!Table9[#All], 27, FALSE), "). " ))</f>
        <v xml:space="preserve">Not discussed on USFS. </v>
      </c>
      <c r="N1149" s="10" t="str">
        <f>IF(D1149="No", "-- ", VLOOKUP(A1149, [1]!Table9[#All], 29, FALSE))</f>
        <v xml:space="preserve">-- </v>
      </c>
      <c r="O1149" s="10" t="str">
        <f>IF(D1149="No", "--", VLOOKUP(A1149, [1]!Table9[#All], 30, FALSE))</f>
        <v>--</v>
      </c>
      <c r="P1149" s="7" t="str">
        <f>IF(D1149="No", "Not discussed on USFS. ", IF(VLOOKUP(A1149, [1]!Table9[#All], 31, FALSE)="--", "--",  _xlfn.CONCAT(A1149, " (", VLOOKUP(A1149, [1]!Table9[#All], 11, FALSE), "; Habitat description: ", C1149, ") - Within 1-mi of a CNDDB/SCE/USFS occurrence record (", VLOOKUP(A1149, [1]!Table9[#All], 31, FALSE), "). " )))</f>
        <v xml:space="preserve">Not discussed on USFS. </v>
      </c>
      <c r="Q1149" s="6" t="str">
        <f>IF(D1149="No", "Not discussed on USFS. ", IF(VLOOKUP(A1149, [1]!Table9[#All], 31, FALSE)="--", "--",  VLOOKUP(A1149, [1]!Table9[#All], 32, FALSE)))</f>
        <v xml:space="preserve">Not discussed on USFS. </v>
      </c>
      <c r="R1149" s="6" t="str">
        <f>IF(D1149="No", "Not discussed on USFS. ", IF(VLOOKUP(A1149, [1]!Table9[#All], 31, FALSE)="--", "--", VLOOKUP(A1149, [1]!Table9[#All], 33, FALSE)))</f>
        <v xml:space="preserve">Not discussed on USFS. </v>
      </c>
      <c r="S1149" s="9" t="s">
        <v>2</v>
      </c>
      <c r="T1149" s="8" t="s">
        <v>2</v>
      </c>
      <c r="U1149" s="8" t="s">
        <v>2</v>
      </c>
      <c r="V1149" s="7" t="s">
        <v>2</v>
      </c>
      <c r="W1149" s="6" t="s">
        <v>2</v>
      </c>
      <c r="X1149" s="6" t="s">
        <v>2</v>
      </c>
    </row>
    <row r="1150" spans="1:24" ht="168" x14ac:dyDescent="0.2">
      <c r="A1150" s="20" t="s">
        <v>1225</v>
      </c>
      <c r="B1150" s="20" t="str">
        <f>VLOOKUP(A1150, [1]!Table9[#All], 2, FALSE)</f>
        <v>Trifolium trichocalyx</v>
      </c>
      <c r="C1150" s="18" t="str">
        <f>VLOOKUP(A1150, [1]!Table9[#All], 13, FALSE)</f>
        <v>open pine woodland, roadsides open closed-cone pine woodland</v>
      </c>
      <c r="D1150" s="17" t="str">
        <f>IF(ISNUMBER(SEARCH("1",VLOOKUP(A1150, [1]!Table9[#All], 4, FALSE))), "Yes", "No")</f>
        <v>Yes</v>
      </c>
      <c r="E1150" s="16" t="str">
        <f>VLOOKUP(A1150, [1]!Table9[#All], 3, FALSE)</f>
        <v>Plant</v>
      </c>
      <c r="F1150" s="15" t="str">
        <f>VLOOKUP(A1150, [1]!Table9[#All], 26, FALSE)</f>
        <v>Formula</v>
      </c>
      <c r="G1150" s="15" t="str">
        <f>IF(D1150="No", "--",VLOOKUP(A1150, [1]!Table9[#All], 25, FALSE))</f>
        <v>Work area</v>
      </c>
      <c r="H1150" s="14" t="str">
        <f>IF(D1150="No", "Not discussed on USFS. ", VLOOKUP(A1150, [1]!Table9[#All], 24, FALSE))</f>
        <v>--</v>
      </c>
      <c r="I1150" s="14" t="str">
        <f>IF(NOT(ISBLANK(#REF!)),  "Pre-activity Survey Required", "")</f>
        <v>Pre-activity Survey Required</v>
      </c>
      <c r="J1150" s="13" t="str">
        <f>IF(D1150="No", "Not discussed on USFS. ", _xlfn.CONCAT(A1150, " (", VLOOKUP(A1150, [1]!Table9[#All], 11, FALSE), "; Habitat description: ", C1150, ") - Within 1-mi of a CNDDB/SCE/USFS occurrence record (", VLOOKUP(A1150, [1]!Table9[#All], 34, FALSE), "). " ))</f>
        <v xml:space="preserve">Monterey clover (FE; SE; CRPR 1B.1, Blooming Period: Apr - Jun; Habitat description: open pine woodland, roadsides open closed-cone pine woodland) - Within 1-mi of a CNDDB/SCE/USFS occurrence record (unsuitable habitat). </v>
      </c>
      <c r="K1150" s="10" t="str">
        <f>IF(D1150="No", "-- ", VLOOKUP(A1150, [1]!Table9[#All], 35, FALSE))</f>
        <v xml:space="preserve">RPM Plant 1; 
Standard OMP BMPs. </v>
      </c>
      <c r="L1150" s="12" t="str">
        <f>IF(D1150="No", "--", VLOOKUP(A1150, [1]!Table9[#All], 28, FALSE))</f>
        <v>IIB</v>
      </c>
      <c r="M1150" s="11" t="str">
        <f>IF(D1150="No", "Not discussed on USFS. ", _xlfn.CONCAT(A1150, " (", VLOOKUP(A1150, [1]!Table9[#All], 11, FALSE), "; Habitat description: ", C1150, ") - Within 1-mi of a CNDDB/SCE/USFS occurrence record (", VLOOKUP(A1150, [1]!Table9[#All], 27, FALSE), "). " ))</f>
        <v xml:space="preserve">Monterey clover (FE; SE; CRPR 1B.1, Blooming Period: Apr - Jun; Habitat description: open pine woodland, roadsides open closed-cone pine woodland) - Within 1-mi of a CNDDB/SCE/USFS occurrence record (habitat present). </v>
      </c>
      <c r="N1150" s="10" t="str">
        <f>IF(D1150="No", "-- ", VLOOKUP(A1150, [1]!Table9[#All], 29, FALSE))</f>
        <v xml:space="preserve">RPM Plant-1-4; 
General Measures and Standard OMP BMPs. </v>
      </c>
      <c r="O1150" s="10" t="str">
        <f>IF(D1150="No", "--", VLOOKUP(A1150, [1]!Table9[#All], 30, FALSE))</f>
        <v xml:space="preserve">Rare Plant Survey and Avoidance (Monterey clover): A qualified botanist will conduct a rare plant survey for Monterey clover within blooming season, verified by a reference population. All federally-listed plants within 100 feet of the work area will be flagged for avoidance. Coordination with Environmental Services Department will be required if full avoidance cannot be achieved. 
Schedule Limitation (Monterey clover): Schedule all work in the year rare plant surveys are conducted. Work can occur only after rare plant surveys occur. If work gets delayed for a subsequent year, contact Environmental Services Department. 
General Measures and Standard OMP BMPs. </v>
      </c>
      <c r="P1150" s="7" t="str">
        <f>IF(D1150="No", "Not discussed on USFS. ", IF(VLOOKUP(A1150, [1]!Table9[#All], 31, FALSE)="--", "--",  _xlfn.CONCAT(A1150, " (", VLOOKUP(A1150, [1]!Table9[#All], 11, FALSE), "; Habitat description: ", C1150, ") - Within 1-mi of a CNDDB/SCE/USFS occurrence record (", VLOOKUP(A1150, [1]!Table9[#All], 31, FALSE), "). " )))</f>
        <v>--</v>
      </c>
      <c r="Q1150" s="6" t="str">
        <f>IF(D1150="No", "Not discussed on USFS. ", IF(VLOOKUP(A1150, [1]!Table9[#All], 31, FALSE)="--", "--",  VLOOKUP(A1150, [1]!Table9[#All], 32, FALSE)))</f>
        <v>--</v>
      </c>
      <c r="R1150" s="6" t="str">
        <f>IF(D1150="No", "Not discussed on USFS. ", IF(VLOOKUP(A1150, [1]!Table9[#All], 31, FALSE)="--", "--", VLOOKUP(A1150, [1]!Table9[#All], 33, FALSE)))</f>
        <v>--</v>
      </c>
      <c r="S1150" s="9" t="s">
        <v>2</v>
      </c>
      <c r="T1150" s="8" t="s">
        <v>2</v>
      </c>
      <c r="U1150" s="8" t="s">
        <v>2</v>
      </c>
      <c r="V1150" s="7" t="s">
        <v>2</v>
      </c>
      <c r="W1150" s="6" t="s">
        <v>2</v>
      </c>
      <c r="X1150" s="6" t="s">
        <v>2</v>
      </c>
    </row>
    <row r="1151" spans="1:24" ht="48" x14ac:dyDescent="0.2">
      <c r="A1151" s="20" t="s">
        <v>1224</v>
      </c>
      <c r="B1151" s="20" t="str">
        <f>VLOOKUP(A1151, [1]!Table9[#All], 2, FALSE)</f>
        <v>Hesperocyparis macrocarpa</v>
      </c>
      <c r="C1151" s="18" t="str">
        <f>VLOOKUP(A1151, [1]!Table9[#All], 13, FALSE)</f>
        <v>forest closed-cone pine/cypress forest</v>
      </c>
      <c r="D1151" s="17" t="str">
        <f>IF(ISNUMBER(SEARCH("1",VLOOKUP(A1151, [1]!Table9[#All], 4, FALSE))), "Yes", "No")</f>
        <v>No</v>
      </c>
      <c r="E1151" s="16" t="str">
        <f>VLOOKUP(A1151, [1]!Table9[#All], 3, FALSE)</f>
        <v>Plant</v>
      </c>
      <c r="F1151" s="15" t="str">
        <f>VLOOKUP(A1151, [1]!Table9[#All], 26, FALSE)</f>
        <v>Formula</v>
      </c>
      <c r="G1151" s="15" t="str">
        <f>IF(D1151="No", "--",VLOOKUP(A1151, [1]!Table9[#All], 25, FALSE))</f>
        <v>--</v>
      </c>
      <c r="H1151" s="14" t="str">
        <f>IF(D1151="No", "Not discussed on USFS. ", VLOOKUP(A1151, [1]!Table9[#All], 24, FALSE))</f>
        <v xml:space="preserve">Not discussed on USFS. </v>
      </c>
      <c r="I1151" s="14" t="str">
        <f>IF(NOT(ISBLANK(#REF!)),  "Pre-activity Survey Required", "")</f>
        <v>Pre-activity Survey Required</v>
      </c>
      <c r="J1151" s="13" t="str">
        <f>IF(D1151="No", "Not discussed on USFS. ", _xlfn.CONCAT(A1151, " (", VLOOKUP(A1151, [1]!Table9[#All], 11, FALSE), "; Habitat description: ", C1151, ") - Within 1-mi of a CNDDB/SCE/USFS occurrence record (", VLOOKUP(A1151, [1]!Table9[#All], 34, FALSE), "). " ))</f>
        <v xml:space="preserve">Not discussed on USFS. </v>
      </c>
      <c r="K1151" s="10" t="str">
        <f>IF(D1151="No", "-- ", VLOOKUP(A1151, [1]!Table9[#All], 35, FALSE))</f>
        <v xml:space="preserve">-- </v>
      </c>
      <c r="L1151" s="12" t="str">
        <f>IF(D1151="No", "--", VLOOKUP(A1151, [1]!Table9[#All], 28, FALSE))</f>
        <v>--</v>
      </c>
      <c r="M1151" s="11" t="str">
        <f>IF(D1151="No", "Not discussed on USFS. ", _xlfn.CONCAT(A1151, " (", VLOOKUP(A1151, [1]!Table9[#All], 11, FALSE), "; Habitat description: ", C1151, ") - Within 1-mi of a CNDDB/SCE/USFS occurrence record (", VLOOKUP(A1151, [1]!Table9[#All], 27, FALSE), "). " ))</f>
        <v xml:space="preserve">Not discussed on USFS. </v>
      </c>
      <c r="N1151" s="10" t="str">
        <f>IF(D1151="No", "-- ", VLOOKUP(A1151, [1]!Table9[#All], 29, FALSE))</f>
        <v xml:space="preserve">-- </v>
      </c>
      <c r="O1151" s="10" t="str">
        <f>IF(D1151="No", "--", VLOOKUP(A1151, [1]!Table9[#All], 30, FALSE))</f>
        <v>--</v>
      </c>
      <c r="P1151" s="7" t="str">
        <f>IF(D1151="No", "Not discussed on USFS. ", IF(VLOOKUP(A1151, [1]!Table9[#All], 31, FALSE)="--", "--",  _xlfn.CONCAT(A1151, " (", VLOOKUP(A1151, [1]!Table9[#All], 11, FALSE), "; Habitat description: ", C1151, ") - Within 1-mi of a CNDDB/SCE/USFS occurrence record (", VLOOKUP(A1151, [1]!Table9[#All], 31, FALSE), "). " )))</f>
        <v xml:space="preserve">Not discussed on USFS. </v>
      </c>
      <c r="Q1151" s="6" t="str">
        <f>IF(D1151="No", "Not discussed on USFS. ", IF(VLOOKUP(A1151, [1]!Table9[#All], 31, FALSE)="--", "--",  VLOOKUP(A1151, [1]!Table9[#All], 32, FALSE)))</f>
        <v xml:space="preserve">Not discussed on USFS. </v>
      </c>
      <c r="R1151" s="6" t="str">
        <f>IF(D1151="No", "Not discussed on USFS. ", IF(VLOOKUP(A1151, [1]!Table9[#All], 31, FALSE)="--", "--", VLOOKUP(A1151, [1]!Table9[#All], 33, FALSE)))</f>
        <v xml:space="preserve">Not discussed on USFS. </v>
      </c>
      <c r="S1151" s="9" t="s">
        <v>2</v>
      </c>
      <c r="T1151" s="8" t="s">
        <v>2</v>
      </c>
      <c r="U1151" s="8" t="s">
        <v>2</v>
      </c>
      <c r="V1151" s="7" t="s">
        <v>2</v>
      </c>
      <c r="W1151" s="6" t="s">
        <v>2</v>
      </c>
      <c r="X1151" s="6" t="s">
        <v>2</v>
      </c>
    </row>
    <row r="1152" spans="1:24" ht="48" x14ac:dyDescent="0.2">
      <c r="A1152" s="20" t="s">
        <v>1223</v>
      </c>
      <c r="B1152" s="20" t="str">
        <f>VLOOKUP(A1152, [1]!Table9[#All], 2, FALSE)</f>
        <v>Neotoma macrotis luciana</v>
      </c>
      <c r="C1152" s="18" t="str">
        <f>VLOOKUP(A1152, [1]!Table9[#All], 13, FALSE)</f>
        <v>near streams, in juniper and mixed coniferous forests</v>
      </c>
      <c r="D1152" s="17" t="str">
        <f>IF(ISNUMBER(SEARCH("1",VLOOKUP(A1152, [1]!Table9[#All], 4, FALSE))), "Yes", "No")</f>
        <v>No</v>
      </c>
      <c r="E1152" s="16" t="str">
        <f>VLOOKUP(A1152, [1]!Table9[#All], 3, FALSE)</f>
        <v>Mammal</v>
      </c>
      <c r="F1152" s="15" t="str">
        <f>VLOOKUP(A1152, [1]!Table9[#All], 26, FALSE)</f>
        <v>Formula</v>
      </c>
      <c r="G1152" s="15" t="str">
        <f>IF(D1152="No", "--",VLOOKUP(A1152, [1]!Table9[#All], 25, FALSE))</f>
        <v>--</v>
      </c>
      <c r="H1152" s="14" t="str">
        <f>IF(D1152="No", "Not discussed on USFS. ", VLOOKUP(A1152, [1]!Table9[#All], 24, FALSE))</f>
        <v xml:space="preserve">Not discussed on USFS. </v>
      </c>
      <c r="I1152" s="14" t="str">
        <f>IF(NOT(ISBLANK(#REF!)),  "Pre-activity Survey Required", "")</f>
        <v>Pre-activity Survey Required</v>
      </c>
      <c r="J1152" s="13" t="str">
        <f>IF(D1152="No", "Not discussed on USFS. ", _xlfn.CONCAT(A1152, " (", VLOOKUP(A1152, [1]!Table9[#All], 11, FALSE), "; Habitat description: ", C1152, ") - Within 1-mi of a CNDDB/SCE/USFS occurrence record (", VLOOKUP(A1152, [1]!Table9[#All], 34, FALSE), "). " ))</f>
        <v xml:space="preserve">Not discussed on USFS. </v>
      </c>
      <c r="K1152" s="10" t="str">
        <f>IF(D1152="No", "-- ", VLOOKUP(A1152, [1]!Table9[#All], 35, FALSE))</f>
        <v xml:space="preserve">-- </v>
      </c>
      <c r="L1152" s="12" t="str">
        <f>IF(D1152="No", "--", VLOOKUP(A1152, [1]!Table9[#All], 28, FALSE))</f>
        <v>--</v>
      </c>
      <c r="M1152" s="11" t="str">
        <f>IF(D1152="No", "Not discussed on USFS. ", _xlfn.CONCAT(A1152, " (", VLOOKUP(A1152, [1]!Table9[#All], 11, FALSE), "; Habitat description: ", C1152, ") - Within 1-mi of a CNDDB/SCE/USFS occurrence record (", VLOOKUP(A1152, [1]!Table9[#All], 27, FALSE), "). " ))</f>
        <v xml:space="preserve">Not discussed on USFS. </v>
      </c>
      <c r="N1152" s="10" t="str">
        <f>IF(D1152="No", "-- ", VLOOKUP(A1152, [1]!Table9[#All], 29, FALSE))</f>
        <v xml:space="preserve">-- </v>
      </c>
      <c r="O1152" s="10" t="str">
        <f>IF(D1152="No", "--", VLOOKUP(A1152, [1]!Table9[#All], 30, FALSE))</f>
        <v>--</v>
      </c>
      <c r="P1152" s="7" t="str">
        <f>IF(D1152="No", "Not discussed on USFS. ", IF(VLOOKUP(A1152, [1]!Table9[#All], 31, FALSE)="--", "--",  _xlfn.CONCAT(A1152, " (", VLOOKUP(A1152, [1]!Table9[#All], 11, FALSE), "; Habitat description: ", C1152, ") - Within 1-mi of a CNDDB/SCE/USFS occurrence record (", VLOOKUP(A1152, [1]!Table9[#All], 31, FALSE), "). " )))</f>
        <v xml:space="preserve">Not discussed on USFS. </v>
      </c>
      <c r="Q1152" s="6" t="str">
        <f>IF(D1152="No", "Not discussed on USFS. ", IF(VLOOKUP(A1152, [1]!Table9[#All], 31, FALSE)="--", "--",  VLOOKUP(A1152, [1]!Table9[#All], 32, FALSE)))</f>
        <v xml:space="preserve">Not discussed on USFS. </v>
      </c>
      <c r="R1152" s="6" t="str">
        <f>IF(D1152="No", "Not discussed on USFS. ", IF(VLOOKUP(A1152, [1]!Table9[#All], 31, FALSE)="--", "--", VLOOKUP(A1152, [1]!Table9[#All], 33, FALSE)))</f>
        <v xml:space="preserve">Not discussed on USFS. </v>
      </c>
      <c r="S1152" s="9" t="s">
        <v>2</v>
      </c>
      <c r="T1152" s="8" t="s">
        <v>2</v>
      </c>
      <c r="U1152" s="8" t="s">
        <v>2</v>
      </c>
      <c r="V1152" s="7" t="s">
        <v>2</v>
      </c>
      <c r="W1152" s="6" t="s">
        <v>2</v>
      </c>
      <c r="X1152" s="6" t="s">
        <v>2</v>
      </c>
    </row>
    <row r="1153" spans="1:24" ht="168" x14ac:dyDescent="0.2">
      <c r="A1153" s="20" t="s">
        <v>1222</v>
      </c>
      <c r="B1153" s="20" t="str">
        <f>VLOOKUP(A1153, [1]!Table9[#All], 2, FALSE)</f>
        <v>Gilia tenuiflora ssp. arenaria</v>
      </c>
      <c r="C1153" s="18" t="str">
        <f>VLOOKUP(A1153, [1]!Table9[#All], 13, FALSE)</f>
        <v>coastal sand dunes</v>
      </c>
      <c r="D1153" s="17" t="str">
        <f>IF(ISNUMBER(SEARCH("1",VLOOKUP(A1153, [1]!Table9[#All], 4, FALSE))), "Yes", "No")</f>
        <v>Yes</v>
      </c>
      <c r="E1153" s="16" t="str">
        <f>VLOOKUP(A1153, [1]!Table9[#All], 3, FALSE)</f>
        <v>Plant</v>
      </c>
      <c r="F1153" s="15" t="str">
        <f>VLOOKUP(A1153, [1]!Table9[#All], 26, FALSE)</f>
        <v>Formula</v>
      </c>
      <c r="G1153" s="15" t="str">
        <f>IF(D1153="No", "--",VLOOKUP(A1153, [1]!Table9[#All], 25, FALSE))</f>
        <v>Work area</v>
      </c>
      <c r="H1153" s="14" t="str">
        <f>IF(D1153="No", "Not discussed on USFS. ", VLOOKUP(A1153, [1]!Table9[#All], 24, FALSE))</f>
        <v>--</v>
      </c>
      <c r="I1153" s="14" t="str">
        <f>IF(NOT(ISBLANK(#REF!)),  "Pre-activity Survey Required", "")</f>
        <v>Pre-activity Survey Required</v>
      </c>
      <c r="J1153" s="13" t="str">
        <f>IF(D1153="No", "Not discussed on USFS. ", _xlfn.CONCAT(A1153, " (", VLOOKUP(A1153, [1]!Table9[#All], 11, FALSE), "; Habitat description: ", C1153, ") - Within 1-mi of a CNDDB/SCE/USFS occurrence record (", VLOOKUP(A1153, [1]!Table9[#All], 34, FALSE), "). " ))</f>
        <v xml:space="preserve">Monterey gilia (FE; ST; CRPR 1B.2, Blooming Period: Mar - Jun; Habitat description: coastal sand dunes) - Within 1-mi of a CNDDB/SCE/USFS occurrence record (unsuitable habitat). </v>
      </c>
      <c r="K1153" s="10" t="str">
        <f>IF(D1153="No", "-- ", VLOOKUP(A1153, [1]!Table9[#All], 35, FALSE))</f>
        <v xml:space="preserve">RPM Plant 1; 
Standard OMP BMPs. </v>
      </c>
      <c r="L1153" s="12" t="str">
        <f>IF(D1153="No", "--", VLOOKUP(A1153, [1]!Table9[#All], 28, FALSE))</f>
        <v>IIB</v>
      </c>
      <c r="M1153" s="11" t="str">
        <f>IF(D1153="No", "Not discussed on USFS. ", _xlfn.CONCAT(A1153, " (", VLOOKUP(A1153, [1]!Table9[#All], 11, FALSE), "; Habitat description: ", C1153, ") - Within 1-mi of a CNDDB/SCE/USFS occurrence record (", VLOOKUP(A1153, [1]!Table9[#All], 27, FALSE), "). " ))</f>
        <v xml:space="preserve">Monterey gilia (FE; ST; CRPR 1B.2, Blooming Period: Mar - Jun; Habitat description: coastal sand dunes) - Within 1-mi of a CNDDB/SCE/USFS occurrence record (habitat present). </v>
      </c>
      <c r="N1153" s="10" t="str">
        <f>IF(D1153="No", "-- ", VLOOKUP(A1153, [1]!Table9[#All], 29, FALSE))</f>
        <v xml:space="preserve">RPM Plant-1-4; 
General Measures and Standard OMP BMPs. </v>
      </c>
      <c r="O1153" s="10" t="str">
        <f>IF(D1153="No", "--", VLOOKUP(A1153, [1]!Table9[#All], 30, FALSE))</f>
        <v xml:space="preserve">Rare Plant Survey and Avoidance (Monterey gilia): A qualified botanist will conduct a rare plant survey for Monterey gilia within blooming season, verified by a reference population. All federally-listed plants within 100 feet of the work area will be flagged for avoidance. Coordination with Environmental Services Department will be required if full avoidance cannot be achieved. 
Schedule Limitation (Monterey gilia): Schedule all work in the year rare plant surveys are conducted. Work can occur only after rare plant surveys occur. If work gets delayed for a subsequent year, contact Environmental Services Department. 
General Measures and Standard OMP BMPs. </v>
      </c>
      <c r="P1153" s="7" t="str">
        <f>IF(D1153="No", "Not discussed on USFS. ", IF(VLOOKUP(A1153, [1]!Table9[#All], 31, FALSE)="--", "--",  _xlfn.CONCAT(A1153, " (", VLOOKUP(A1153, [1]!Table9[#All], 11, FALSE), "; Habitat description: ", C1153, ") - Within 1-mi of a CNDDB/SCE/USFS occurrence record (", VLOOKUP(A1153, [1]!Table9[#All], 31, FALSE), "). " )))</f>
        <v>--</v>
      </c>
      <c r="Q1153" s="6" t="str">
        <f>IF(D1153="No", "Not discussed on USFS. ", IF(VLOOKUP(A1153, [1]!Table9[#All], 31, FALSE)="--", "--",  VLOOKUP(A1153, [1]!Table9[#All], 32, FALSE)))</f>
        <v>--</v>
      </c>
      <c r="R1153" s="6" t="str">
        <f>IF(D1153="No", "Not discussed on USFS. ", IF(VLOOKUP(A1153, [1]!Table9[#All], 31, FALSE)="--", "--", VLOOKUP(A1153, [1]!Table9[#All], 33, FALSE)))</f>
        <v>--</v>
      </c>
      <c r="S1153" s="9" t="s">
        <v>2</v>
      </c>
      <c r="T1153" s="8" t="s">
        <v>2</v>
      </c>
      <c r="U1153" s="8" t="s">
        <v>2</v>
      </c>
      <c r="V1153" s="7" t="s">
        <v>2</v>
      </c>
      <c r="W1153" s="6" t="s">
        <v>2</v>
      </c>
      <c r="X1153" s="6" t="s">
        <v>2</v>
      </c>
    </row>
    <row r="1154" spans="1:24" ht="80" x14ac:dyDescent="0.2">
      <c r="A1154" s="20" t="s">
        <v>1221</v>
      </c>
      <c r="B1154" s="20" t="str">
        <f>VLOOKUP(A1154, [1]!Table9[#All], 2, FALSE)</f>
        <v>Lavinia exilicauda harengus</v>
      </c>
      <c r="C1154" s="18" t="str">
        <f>VLOOKUP(A1154, [1]!Table9[#All], 13, FALSE)</f>
        <v>intermittent or perennial stream, pond, lake or jurisdictional waters feature</v>
      </c>
      <c r="D1154" s="17" t="str">
        <f>IF(ISNUMBER(SEARCH("1",VLOOKUP(A1154, [1]!Table9[#All], 4, FALSE))), "Yes", "No")</f>
        <v>No</v>
      </c>
      <c r="E1154" s="16" t="str">
        <f>VLOOKUP(A1154, [1]!Table9[#All], 3, FALSE)</f>
        <v>Fish</v>
      </c>
      <c r="F1154" s="15" t="str">
        <f>VLOOKUP(A1154, [1]!Table9[#All], 26, FALSE)</f>
        <v>Formula</v>
      </c>
      <c r="G1154" s="15" t="str">
        <f>IF(D1154="No", "--",VLOOKUP(A1154, [1]!Table9[#All], 25, FALSE))</f>
        <v>--</v>
      </c>
      <c r="H1154" s="14" t="str">
        <f>IF(D1154="No", "Not discussed on USFS. ", VLOOKUP(A1154, [1]!Table9[#All], 24, FALSE))</f>
        <v xml:space="preserve">Not discussed on USFS. </v>
      </c>
      <c r="I1154" s="14" t="str">
        <f>IF(NOT(ISBLANK(#REF!)),  "Pre-activity Survey Required", "")</f>
        <v>Pre-activity Survey Required</v>
      </c>
      <c r="J1154" s="13" t="str">
        <f>IF(D1154="No", "Not discussed on USFS. ", _xlfn.CONCAT(A1154, " (", VLOOKUP(A1154, [1]!Table9[#All], 11, FALSE), "; Habitat description: ", C1154, ") - Within 1-mi of a CNDDB/SCE/USFS occurrence record (", VLOOKUP(A1154, [1]!Table9[#All], 34, FALSE), "). " ))</f>
        <v xml:space="preserve">Not discussed on USFS. </v>
      </c>
      <c r="K1154" s="10" t="str">
        <f>IF(D1154="No", "-- ", VLOOKUP(A1154, [1]!Table9[#All], 35, FALSE))</f>
        <v xml:space="preserve">-- </v>
      </c>
      <c r="L1154" s="12" t="str">
        <f>IF(D1154="No", "--", VLOOKUP(A1154, [1]!Table9[#All], 28, FALSE))</f>
        <v>--</v>
      </c>
      <c r="M1154" s="11" t="str">
        <f>IF(D1154="No", "Not discussed on USFS. ", _xlfn.CONCAT(A1154, " (", VLOOKUP(A1154, [1]!Table9[#All], 11, FALSE), "; Habitat description: ", C1154, ") - Within 1-mi of a CNDDB/SCE/USFS occurrence record (", VLOOKUP(A1154, [1]!Table9[#All], 27, FALSE), "). " ))</f>
        <v xml:space="preserve">Not discussed on USFS. </v>
      </c>
      <c r="N1154" s="10" t="str">
        <f>IF(D1154="No", "-- ", VLOOKUP(A1154, [1]!Table9[#All], 29, FALSE))</f>
        <v xml:space="preserve">-- </v>
      </c>
      <c r="O1154" s="10" t="str">
        <f>IF(D1154="No", "--", VLOOKUP(A1154, [1]!Table9[#All], 30, FALSE))</f>
        <v>--</v>
      </c>
      <c r="P1154" s="7" t="str">
        <f>IF(D1154="No", "Not discussed on USFS. ", IF(VLOOKUP(A1154, [1]!Table9[#All], 31, FALSE)="--", "--",  _xlfn.CONCAT(A1154, " (", VLOOKUP(A1154, [1]!Table9[#All], 11, FALSE), "; Habitat description: ", C1154, ") - Within 1-mi of a CNDDB/SCE/USFS occurrence record (", VLOOKUP(A1154, [1]!Table9[#All], 31, FALSE), "). " )))</f>
        <v xml:space="preserve">Not discussed on USFS. </v>
      </c>
      <c r="Q1154" s="6" t="str">
        <f>IF(D1154="No", "Not discussed on USFS. ", IF(VLOOKUP(A1154, [1]!Table9[#All], 31, FALSE)="--", "--",  VLOOKUP(A1154, [1]!Table9[#All], 32, FALSE)))</f>
        <v xml:space="preserve">Not discussed on USFS. </v>
      </c>
      <c r="R1154" s="6" t="str">
        <f>IF(D1154="No", "Not discussed on USFS. ", IF(VLOOKUP(A1154, [1]!Table9[#All], 31, FALSE)="--", "--", VLOOKUP(A1154, [1]!Table9[#All], 33, FALSE)))</f>
        <v xml:space="preserve">Not discussed on USFS. </v>
      </c>
      <c r="S1154" s="9" t="s">
        <v>2</v>
      </c>
      <c r="T1154" s="8" t="s">
        <v>2</v>
      </c>
      <c r="U1154" s="8" t="s">
        <v>2</v>
      </c>
      <c r="V1154" s="7" t="s">
        <v>2</v>
      </c>
      <c r="W1154" s="6" t="s">
        <v>2</v>
      </c>
      <c r="X1154" s="6" t="s">
        <v>2</v>
      </c>
    </row>
    <row r="1155" spans="1:24" ht="48" x14ac:dyDescent="0.2">
      <c r="A1155" s="20" t="s">
        <v>1220</v>
      </c>
      <c r="B1155" s="20" t="str">
        <f>VLOOKUP(A1155, [1]!Table9[#All], 2, FALSE)</f>
        <v>Pinus radiata</v>
      </c>
      <c r="C1155" s="18" t="str">
        <f>VLOOKUP(A1155, [1]!Table9[#All], 13, FALSE)</f>
        <v>pine forest, oak woodland closed-cone pine forest</v>
      </c>
      <c r="D1155" s="17" t="str">
        <f>IF(ISNUMBER(SEARCH("1",VLOOKUP(A1155, [1]!Table9[#All], 4, FALSE))), "Yes", "No")</f>
        <v>No</v>
      </c>
      <c r="E1155" s="16" t="str">
        <f>VLOOKUP(A1155, [1]!Table9[#All], 3, FALSE)</f>
        <v>Plant</v>
      </c>
      <c r="F1155" s="15" t="str">
        <f>VLOOKUP(A1155, [1]!Table9[#All], 26, FALSE)</f>
        <v>Formula</v>
      </c>
      <c r="G1155" s="15" t="str">
        <f>IF(D1155="No", "--",VLOOKUP(A1155, [1]!Table9[#All], 25, FALSE))</f>
        <v>--</v>
      </c>
      <c r="H1155" s="14" t="str">
        <f>IF(D1155="No", "Not discussed on USFS. ", VLOOKUP(A1155, [1]!Table9[#All], 24, FALSE))</f>
        <v xml:space="preserve">Not discussed on USFS. </v>
      </c>
      <c r="I1155" s="14" t="str">
        <f>IF(NOT(ISBLANK(#REF!)),  "Pre-activity Survey Required", "")</f>
        <v>Pre-activity Survey Required</v>
      </c>
      <c r="J1155" s="13" t="str">
        <f>IF(D1155="No", "Not discussed on USFS. ", _xlfn.CONCAT(A1155, " (", VLOOKUP(A1155, [1]!Table9[#All], 11, FALSE), "; Habitat description: ", C1155, ") - Within 1-mi of a CNDDB/SCE/USFS occurrence record (", VLOOKUP(A1155, [1]!Table9[#All], 34, FALSE), "). " ))</f>
        <v xml:space="preserve">Not discussed on USFS. </v>
      </c>
      <c r="K1155" s="10" t="str">
        <f>IF(D1155="No", "-- ", VLOOKUP(A1155, [1]!Table9[#All], 35, FALSE))</f>
        <v xml:space="preserve">-- </v>
      </c>
      <c r="L1155" s="12" t="str">
        <f>IF(D1155="No", "--", VLOOKUP(A1155, [1]!Table9[#All], 28, FALSE))</f>
        <v>--</v>
      </c>
      <c r="M1155" s="11" t="str">
        <f>IF(D1155="No", "Not discussed on USFS. ", _xlfn.CONCAT(A1155, " (", VLOOKUP(A1155, [1]!Table9[#All], 11, FALSE), "; Habitat description: ", C1155, ") - Within 1-mi of a CNDDB/SCE/USFS occurrence record (", VLOOKUP(A1155, [1]!Table9[#All], 27, FALSE), "). " ))</f>
        <v xml:space="preserve">Not discussed on USFS. </v>
      </c>
      <c r="N1155" s="10" t="str">
        <f>IF(D1155="No", "-- ", VLOOKUP(A1155, [1]!Table9[#All], 29, FALSE))</f>
        <v xml:space="preserve">-- </v>
      </c>
      <c r="O1155" s="10" t="str">
        <f>IF(D1155="No", "--", VLOOKUP(A1155, [1]!Table9[#All], 30, FALSE))</f>
        <v>--</v>
      </c>
      <c r="P1155" s="7" t="str">
        <f>IF(D1155="No", "Not discussed on USFS. ", IF(VLOOKUP(A1155, [1]!Table9[#All], 31, FALSE)="--", "--",  _xlfn.CONCAT(A1155, " (", VLOOKUP(A1155, [1]!Table9[#All], 11, FALSE), "; Habitat description: ", C1155, ") - Within 1-mi of a CNDDB/SCE/USFS occurrence record (", VLOOKUP(A1155, [1]!Table9[#All], 31, FALSE), "). " )))</f>
        <v xml:space="preserve">Not discussed on USFS. </v>
      </c>
      <c r="Q1155" s="6" t="str">
        <f>IF(D1155="No", "Not discussed on USFS. ", IF(VLOOKUP(A1155, [1]!Table9[#All], 31, FALSE)="--", "--",  VLOOKUP(A1155, [1]!Table9[#All], 32, FALSE)))</f>
        <v xml:space="preserve">Not discussed on USFS. </v>
      </c>
      <c r="R1155" s="6" t="str">
        <f>IF(D1155="No", "Not discussed on USFS. ", IF(VLOOKUP(A1155, [1]!Table9[#All], 31, FALSE)="--", "--", VLOOKUP(A1155, [1]!Table9[#All], 33, FALSE)))</f>
        <v xml:space="preserve">Not discussed on USFS. </v>
      </c>
      <c r="S1155" s="9" t="s">
        <v>2</v>
      </c>
      <c r="T1155" s="8" t="s">
        <v>2</v>
      </c>
      <c r="U1155" s="8" t="s">
        <v>2</v>
      </c>
      <c r="V1155" s="7" t="s">
        <v>2</v>
      </c>
      <c r="W1155" s="6" t="s">
        <v>2</v>
      </c>
      <c r="X1155" s="6" t="s">
        <v>2</v>
      </c>
    </row>
    <row r="1156" spans="1:24" ht="64" x14ac:dyDescent="0.2">
      <c r="A1156" s="20" t="s">
        <v>1219</v>
      </c>
      <c r="B1156" s="20" t="str">
        <f>VLOOKUP(A1156, [1]!Table9[#All], 2, FALSE)</f>
        <v>Sorex ornatus salarius</v>
      </c>
      <c r="C1156" s="18" t="str">
        <f>VLOOKUP(A1156, [1]!Table9[#All], 13, FALSE)</f>
        <v>riparian habitats with large and dense overstory, freshwater wetlands</v>
      </c>
      <c r="D1156" s="17" t="str">
        <f>IF(ISNUMBER(SEARCH("1",VLOOKUP(A1156, [1]!Table9[#All], 4, FALSE))), "Yes", "No")</f>
        <v>No</v>
      </c>
      <c r="E1156" s="16" t="str">
        <f>VLOOKUP(A1156, [1]!Table9[#All], 3, FALSE)</f>
        <v>Mammal</v>
      </c>
      <c r="F1156" s="15" t="str">
        <f>VLOOKUP(A1156, [1]!Table9[#All], 26, FALSE)</f>
        <v>Formula</v>
      </c>
      <c r="G1156" s="15" t="str">
        <f>IF(D1156="No", "--",VLOOKUP(A1156, [1]!Table9[#All], 25, FALSE))</f>
        <v>--</v>
      </c>
      <c r="H1156" s="14" t="str">
        <f>IF(D1156="No", "Not discussed on USFS. ", VLOOKUP(A1156, [1]!Table9[#All], 24, FALSE))</f>
        <v xml:space="preserve">Not discussed on USFS. </v>
      </c>
      <c r="I1156" s="14" t="str">
        <f>IF(NOT(ISBLANK(#REF!)),  "Pre-activity Survey Required", "")</f>
        <v>Pre-activity Survey Required</v>
      </c>
      <c r="J1156" s="13" t="str">
        <f>IF(D1156="No", "Not discussed on USFS. ", _xlfn.CONCAT(A1156, " (", VLOOKUP(A1156, [1]!Table9[#All], 11, FALSE), "; Habitat description: ", C1156, ") - Within 1-mi of a CNDDB/SCE/USFS occurrence record (", VLOOKUP(A1156, [1]!Table9[#All], 34, FALSE), "). " ))</f>
        <v xml:space="preserve">Not discussed on USFS. </v>
      </c>
      <c r="K1156" s="10" t="str">
        <f>IF(D1156="No", "-- ", VLOOKUP(A1156, [1]!Table9[#All], 35, FALSE))</f>
        <v xml:space="preserve">-- </v>
      </c>
      <c r="L1156" s="12" t="str">
        <f>IF(D1156="No", "--", VLOOKUP(A1156, [1]!Table9[#All], 28, FALSE))</f>
        <v>--</v>
      </c>
      <c r="M1156" s="11" t="str">
        <f>IF(D1156="No", "Not discussed on USFS. ", _xlfn.CONCAT(A1156, " (", VLOOKUP(A1156, [1]!Table9[#All], 11, FALSE), "; Habitat description: ", C1156, ") - Within 1-mi of a CNDDB/SCE/USFS occurrence record (", VLOOKUP(A1156, [1]!Table9[#All], 27, FALSE), "). " ))</f>
        <v xml:space="preserve">Not discussed on USFS. </v>
      </c>
      <c r="N1156" s="10" t="str">
        <f>IF(D1156="No", "-- ", VLOOKUP(A1156, [1]!Table9[#All], 29, FALSE))</f>
        <v xml:space="preserve">-- </v>
      </c>
      <c r="O1156" s="10" t="str">
        <f>IF(D1156="No", "--", VLOOKUP(A1156, [1]!Table9[#All], 30, FALSE))</f>
        <v>--</v>
      </c>
      <c r="P1156" s="7" t="str">
        <f>IF(D1156="No", "Not discussed on USFS. ", IF(VLOOKUP(A1156, [1]!Table9[#All], 31, FALSE)="--", "--",  _xlfn.CONCAT(A1156, " (", VLOOKUP(A1156, [1]!Table9[#All], 11, FALSE), "; Habitat description: ", C1156, ") - Within 1-mi of a CNDDB/SCE/USFS occurrence record (", VLOOKUP(A1156, [1]!Table9[#All], 31, FALSE), "). " )))</f>
        <v xml:space="preserve">Not discussed on USFS. </v>
      </c>
      <c r="Q1156" s="6" t="str">
        <f>IF(D1156="No", "Not discussed on USFS. ", IF(VLOOKUP(A1156, [1]!Table9[#All], 31, FALSE)="--", "--",  VLOOKUP(A1156, [1]!Table9[#All], 32, FALSE)))</f>
        <v xml:space="preserve">Not discussed on USFS. </v>
      </c>
      <c r="R1156" s="6" t="str">
        <f>IF(D1156="No", "Not discussed on USFS. ", IF(VLOOKUP(A1156, [1]!Table9[#All], 31, FALSE)="--", "--", VLOOKUP(A1156, [1]!Table9[#All], 33, FALSE)))</f>
        <v xml:space="preserve">Not discussed on USFS. </v>
      </c>
      <c r="S1156" s="9" t="s">
        <v>2</v>
      </c>
      <c r="T1156" s="8" t="s">
        <v>2</v>
      </c>
      <c r="U1156" s="8" t="s">
        <v>2</v>
      </c>
      <c r="V1156" s="7" t="s">
        <v>2</v>
      </c>
      <c r="W1156" s="6" t="s">
        <v>2</v>
      </c>
      <c r="X1156" s="6" t="s">
        <v>2</v>
      </c>
    </row>
    <row r="1157" spans="1:24" ht="168" x14ac:dyDescent="0.2">
      <c r="A1157" s="20" t="s">
        <v>1218</v>
      </c>
      <c r="B1157" s="20" t="str">
        <f>VLOOKUP(A1157, [1]!Table9[#All], 2, FALSE)</f>
        <v>Chorizanthe pungens var. pungens</v>
      </c>
      <c r="C1157" s="18" t="str">
        <f>VLOOKUP(A1157, [1]!Table9[#All], 13, FALSE)</f>
        <v>sand</v>
      </c>
      <c r="D1157" s="17" t="str">
        <f>IF(ISNUMBER(SEARCH("1",VLOOKUP(A1157, [1]!Table9[#All], 4, FALSE))), "Yes", "No")</f>
        <v>Yes</v>
      </c>
      <c r="E1157" s="16" t="str">
        <f>VLOOKUP(A1157, [1]!Table9[#All], 3, FALSE)</f>
        <v>Plant</v>
      </c>
      <c r="F1157" s="15" t="str">
        <f>VLOOKUP(A1157, [1]!Table9[#All], 26, FALSE)</f>
        <v>Formula</v>
      </c>
      <c r="G1157" s="15" t="str">
        <f>IF(D1157="No", "--",VLOOKUP(A1157, [1]!Table9[#All], 25, FALSE))</f>
        <v>Work area</v>
      </c>
      <c r="H1157" s="14" t="str">
        <f>IF(D1157="No", "Not discussed on USFS. ", VLOOKUP(A1157, [1]!Table9[#All], 24, FALSE))</f>
        <v>--</v>
      </c>
      <c r="I1157" s="14" t="str">
        <f>IF(NOT(ISBLANK(#REF!)),  "Pre-activity Survey Required", "")</f>
        <v>Pre-activity Survey Required</v>
      </c>
      <c r="J1157" s="13" t="str">
        <f>IF(D1157="No", "Not discussed on USFS. ", _xlfn.CONCAT(A1157, " (", VLOOKUP(A1157, [1]!Table9[#All], 11, FALSE), "; Habitat description: ", C1157, ") - Within 1-mi of a CNDDB/SCE/USFS occurrence record (", VLOOKUP(A1157, [1]!Table9[#All], 34, FALSE), "). " ))</f>
        <v xml:space="preserve">Monterey spineflower (FT; BLM:S; CRPR 1B.2, Blooming Period: Apr - Jun; Habitat description: sand) - Within 1-mi of a CNDDB/SCE/USFS occurrence record (unsuitable habitat). </v>
      </c>
      <c r="K1157" s="10" t="str">
        <f>IF(D1157="No", "-- ", VLOOKUP(A1157, [1]!Table9[#All], 35, FALSE))</f>
        <v xml:space="preserve">RPM Plant 1; 
Standard OMP BMPs. </v>
      </c>
      <c r="L1157" s="12" t="str">
        <f>IF(D1157="No", "--", VLOOKUP(A1157, [1]!Table9[#All], 28, FALSE))</f>
        <v>IIB</v>
      </c>
      <c r="M1157" s="11" t="str">
        <f>IF(D1157="No", "Not discussed on USFS. ", _xlfn.CONCAT(A1157, " (", VLOOKUP(A1157, [1]!Table9[#All], 11, FALSE), "; Habitat description: ", C1157, ") - Within 1-mi of a CNDDB/SCE/USFS occurrence record (", VLOOKUP(A1157, [1]!Table9[#All], 27, FALSE), "). " ))</f>
        <v xml:space="preserve">Monterey spineflower (FT; BLM:S; CRPR 1B.2, Blooming Period: Apr - Jun; Habitat description: sand) - Within 1-mi of a CNDDB/SCE/USFS occurrence record (habitat present). </v>
      </c>
      <c r="N1157" s="10" t="str">
        <f>IF(D1157="No", "-- ", VLOOKUP(A1157, [1]!Table9[#All], 29, FALSE))</f>
        <v xml:space="preserve">RPM Plant-1-4; 
General Measures and Standard OMP BMPs. </v>
      </c>
      <c r="O1157" s="10" t="str">
        <f>IF(D1157="No", "--", VLOOKUP(A1157, [1]!Table9[#All], 30, FALSE))</f>
        <v xml:space="preserve">Rare Plant Survey and Avoidance (Monterey spineflower): A qualified botanist will conduct a rare plant survey for Monterey spineflower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(Monterey spineflower): Schedule all work in the year rare plant surveys are conducted. Work can occur only after rare plant surveys occur. If work gets delayed for a subsequent year, contact Environmental Services Department. 
General Measures and Standard OMP BMPs. </v>
      </c>
      <c r="P1157" s="7" t="str">
        <f>IF(D1157="No", "Not discussed on USFS. ", IF(VLOOKUP(A1157, [1]!Table9[#All], 31, FALSE)="--", "--",  _xlfn.CONCAT(A1157, " (", VLOOKUP(A1157, [1]!Table9[#All], 11, FALSE), "; Habitat description: ", C1157, ") - Within 1-mi of a CNDDB/SCE/USFS occurrence record (", VLOOKUP(A1157, [1]!Table9[#All], 31, FALSE), "). " )))</f>
        <v>--</v>
      </c>
      <c r="Q1157" s="6" t="str">
        <f>IF(D1157="No", "Not discussed on USFS. ", IF(VLOOKUP(A1157, [1]!Table9[#All], 31, FALSE)="--", "--",  VLOOKUP(A1157, [1]!Table9[#All], 32, FALSE)))</f>
        <v>--</v>
      </c>
      <c r="R1157" s="6" t="str">
        <f>IF(D1157="No", "Not discussed on USFS. ", IF(VLOOKUP(A1157, [1]!Table9[#All], 31, FALSE)="--", "--", VLOOKUP(A1157, [1]!Table9[#All], 33, FALSE)))</f>
        <v>--</v>
      </c>
      <c r="S1157" s="9" t="s">
        <v>2</v>
      </c>
      <c r="T1157" s="8" t="s">
        <v>2</v>
      </c>
      <c r="U1157" s="8" t="s">
        <v>2</v>
      </c>
      <c r="V1157" s="7" t="s">
        <v>2</v>
      </c>
      <c r="W1157" s="6" t="s">
        <v>2</v>
      </c>
      <c r="X1157" s="6" t="s">
        <v>2</v>
      </c>
    </row>
    <row r="1158" spans="1:24" ht="156" x14ac:dyDescent="0.2">
      <c r="A1158" s="20" t="s">
        <v>1217</v>
      </c>
      <c r="B1158" s="20" t="str">
        <f>VLOOKUP(A1158, [1]!Table9[#All], 2, FALSE)</f>
        <v>Botrychium tunux</v>
      </c>
      <c r="C1158" s="18" t="str">
        <f>VLOOKUP(A1158, [1]!Table9[#All], 13, FALSE)</f>
        <v>meadows well-drained, rocky meadows</v>
      </c>
      <c r="D1158" s="17" t="str">
        <f>IF(ISNUMBER(SEARCH("1",VLOOKUP(A1158, [1]!Table9[#All], 4, FALSE))), "Yes", "No")</f>
        <v>Yes</v>
      </c>
      <c r="E1158" s="16" t="str">
        <f>VLOOKUP(A1158, [1]!Table9[#All], 3, FALSE)</f>
        <v>Plant</v>
      </c>
      <c r="F1158" s="15" t="str">
        <f>VLOOKUP(A1158, [1]!Table9[#All], 26, FALSE)</f>
        <v>Formula</v>
      </c>
      <c r="G1158" s="15" t="str">
        <f>IF(D1158="No", "--",VLOOKUP(A1158, [1]!Table9[#All], 25, FALSE))</f>
        <v>Work area</v>
      </c>
      <c r="H1158" s="14" t="str">
        <f>IF(D1158="No", "Not discussed on USFS. ", VLOOKUP(A1158, [1]!Table9[#All], 24, FALSE))</f>
        <v>--</v>
      </c>
      <c r="I1158" s="14" t="str">
        <f>IF(NOT(ISBLANK(#REF!)),  "Pre-activity Survey Required", "")</f>
        <v>Pre-activity Survey Required</v>
      </c>
      <c r="J1158" s="13" t="str">
        <f>IF(D1158="No", "Not discussed on USFS. ", _xlfn.CONCAT(A1158, " (", VLOOKUP(A1158, [1]!Table9[#All], 11, FALSE), "; Habitat description: ", C1158, ") - Within 1-mi of a CNDDB/SCE/USFS occurrence record (", VLOOKUP(A1158, [1]!Table9[#All], 34, FALSE), "). " ))</f>
        <v xml:space="preserve">moosewort (FSS; CRPR 2B.1, Blooming Period: Aug - Sep; Habitat description: meadows well-drained, rocky meadows) - Within 1-mi of a CNDDB/SCE/USFS occurrence record (unsuitable habitat). </v>
      </c>
      <c r="K1158" s="10" t="str">
        <f>IF(D1158="No", "-- ", VLOOKUP(A1158, [1]!Table9[#All], 35, FALSE))</f>
        <v>Standard OMP BMPs.</v>
      </c>
      <c r="L1158" s="12" t="str">
        <f>IF(D1158="No", "--", VLOOKUP(A1158, [1]!Table9[#All], 28, FALSE))</f>
        <v>IIB</v>
      </c>
      <c r="M1158" s="11" t="str">
        <f>IF(D1158="No", "Not discussed on USFS. ", _xlfn.CONCAT(A1158, " (", VLOOKUP(A1158, [1]!Table9[#All], 11, FALSE), "; Habitat description: ", C1158, ") - Within 1-mi of a CNDDB/SCE/USFS occurrence record (", VLOOKUP(A1158, [1]!Table9[#All], 27, FALSE), "). " ))</f>
        <v xml:space="preserve">moosewort (FSS; CRPR 2B.1, Blooming Period: Aug - Sep; Habitat description: meadows well-drained, rocky meadows) - Within 1-mi of a CNDDB/SCE/USFS occurrence record (habitat present). </v>
      </c>
      <c r="N1158" s="10" t="str">
        <f>IF(D1158="No", "-- ", VLOOKUP(A1158, [1]!Table9[#All], 29, FALSE))</f>
        <v xml:space="preserve">BE BMP Plant-1(a)(c-d); 
General Measures and Standard OMP BMPs. </v>
      </c>
      <c r="O1158" s="10" t="str">
        <f>IF(D1158="No", "--", VLOOKUP(A1158, [1]!Table9[#All], 30, FALSE))</f>
        <v xml:space="preserve">Pre-Activity Survey (moosewort): A biological survey is required. 
FSS Plant Avoidance (moosewort): If moosewort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58" s="7" t="str">
        <f>IF(D1158="No", "Not discussed on USFS. ", IF(VLOOKUP(A1158, [1]!Table9[#All], 31, FALSE)="--", "--",  _xlfn.CONCAT(A1158, " (", VLOOKUP(A1158, [1]!Table9[#All], 11, FALSE), "; Habitat description: ", C1158, ") - Within 1-mi of a CNDDB/SCE/USFS occurrence record (", VLOOKUP(A1158, [1]!Table9[#All], 31, FALSE), "). " )))</f>
        <v>--</v>
      </c>
      <c r="Q1158" s="6" t="str">
        <f>IF(D1158="No", "Not discussed on USFS. ", IF(VLOOKUP(A1158, [1]!Table9[#All], 31, FALSE)="--", "--",  VLOOKUP(A1158, [1]!Table9[#All], 32, FALSE)))</f>
        <v>--</v>
      </c>
      <c r="R1158" s="6" t="str">
        <f>IF(D1158="No", "Not discussed on USFS. ", IF(VLOOKUP(A1158, [1]!Table9[#All], 31, FALSE)="--", "--", VLOOKUP(A1158, [1]!Table9[#All], 33, FALSE)))</f>
        <v>--</v>
      </c>
      <c r="S1158" s="9" t="s">
        <v>2</v>
      </c>
      <c r="T1158" s="8" t="s">
        <v>2</v>
      </c>
      <c r="U1158" s="8" t="s">
        <v>2</v>
      </c>
      <c r="V1158" s="7" t="s">
        <v>2</v>
      </c>
      <c r="W1158" s="6" t="s">
        <v>2</v>
      </c>
      <c r="X1158" s="6" t="s">
        <v>2</v>
      </c>
    </row>
    <row r="1159" spans="1:24" ht="156" x14ac:dyDescent="0.2">
      <c r="A1159" s="20" t="s">
        <v>1216</v>
      </c>
      <c r="B1159" s="20" t="str">
        <f>VLOOKUP(A1159, [1]!Table9[#All], 2, FALSE)</f>
        <v>Potentilla morefieldii</v>
      </c>
      <c r="C1159" s="18" t="str">
        <f>VLOOKUP(A1159, [1]!Table9[#All], 13, FALSE)</f>
        <v>rocky alpine barrens</v>
      </c>
      <c r="D1159" s="17" t="str">
        <f>IF(ISNUMBER(SEARCH("1",VLOOKUP(A1159, [1]!Table9[#All], 4, FALSE))), "Yes", "No")</f>
        <v>Yes</v>
      </c>
      <c r="E1159" s="16" t="str">
        <f>VLOOKUP(A1159, [1]!Table9[#All], 3, FALSE)</f>
        <v>Plant</v>
      </c>
      <c r="F1159" s="15" t="str">
        <f>VLOOKUP(A1159, [1]!Table9[#All], 26, FALSE)</f>
        <v>Formula</v>
      </c>
      <c r="G1159" s="15" t="str">
        <f>IF(D1159="No", "--",VLOOKUP(A1159, [1]!Table9[#All], 25, FALSE))</f>
        <v>Work area</v>
      </c>
      <c r="H1159" s="14" t="str">
        <f>IF(D1159="No", "Not discussed on USFS. ", VLOOKUP(A1159, [1]!Table9[#All], 24, FALSE))</f>
        <v>--</v>
      </c>
      <c r="I1159" s="14" t="str">
        <f>IF(NOT(ISBLANK(#REF!)),  "Pre-activity Survey Required", "")</f>
        <v>Pre-activity Survey Required</v>
      </c>
      <c r="J1159" s="13" t="str">
        <f>IF(D1159="No", "Not discussed on USFS. ", _xlfn.CONCAT(A1159, " (", VLOOKUP(A1159, [1]!Table9[#All], 11, FALSE), "; Habitat description: ", C1159, ") - Within 1-mi of a CNDDB/SCE/USFS occurrence record (", VLOOKUP(A1159, [1]!Table9[#All], 34, FALSE), "). " ))</f>
        <v xml:space="preserve">Morefield's cinquefoil (FSS; CRPR 1B.3, Blooming Period: Jun - Aug; Habitat description: rocky alpine barrens) - Within 1-mi of a CNDDB/SCE/USFS occurrence record (unsuitable habitat). </v>
      </c>
      <c r="K1159" s="10" t="str">
        <f>IF(D1159="No", "-- ", VLOOKUP(A1159, [1]!Table9[#All], 35, FALSE))</f>
        <v>Standard OMP BMPs.</v>
      </c>
      <c r="L1159" s="12" t="str">
        <f>IF(D1159="No", "--", VLOOKUP(A1159, [1]!Table9[#All], 28, FALSE))</f>
        <v>IIB</v>
      </c>
      <c r="M1159" s="11" t="str">
        <f>IF(D1159="No", "Not discussed on USFS. ", _xlfn.CONCAT(A1159, " (", VLOOKUP(A1159, [1]!Table9[#All], 11, FALSE), "; Habitat description: ", C1159, ") - Within 1-mi of a CNDDB/SCE/USFS occurrence record (", VLOOKUP(A1159, [1]!Table9[#All], 27, FALSE), "). " ))</f>
        <v xml:space="preserve">Morefield's cinquefoil (FSS; CRPR 1B.3, Blooming Period: Jun - Aug; Habitat description: rocky alpine barrens) - Within 1-mi of a CNDDB/SCE/USFS occurrence record (habitat present). </v>
      </c>
      <c r="N1159" s="10" t="str">
        <f>IF(D1159="No", "-- ", VLOOKUP(A1159, [1]!Table9[#All], 29, FALSE))</f>
        <v xml:space="preserve">BE BMP Plant-1(a)(c-d); 
General Measures and Standard OMP BMPs. </v>
      </c>
      <c r="O1159" s="10" t="str">
        <f>IF(D1159="No", "--", VLOOKUP(A1159, [1]!Table9[#All], 30, FALSE))</f>
        <v xml:space="preserve">Pre-Activity Survey (Morefield's cinquefoil): A biological survey is required. 
FSS Plant Avoidance (Morefield's cinquefoil): If Morefield's cinquefoil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59" s="7" t="str">
        <f>IF(D1159="No", "Not discussed on USFS. ", IF(VLOOKUP(A1159, [1]!Table9[#All], 31, FALSE)="--", "--",  _xlfn.CONCAT(A1159, " (", VLOOKUP(A1159, [1]!Table9[#All], 11, FALSE), "; Habitat description: ", C1159, ") - Within 1-mi of a CNDDB/SCE/USFS occurrence record (", VLOOKUP(A1159, [1]!Table9[#All], 31, FALSE), "). " )))</f>
        <v>--</v>
      </c>
      <c r="Q1159" s="6" t="str">
        <f>IF(D1159="No", "Not discussed on USFS. ", IF(VLOOKUP(A1159, [1]!Table9[#All], 31, FALSE)="--", "--",  VLOOKUP(A1159, [1]!Table9[#All], 32, FALSE)))</f>
        <v>--</v>
      </c>
      <c r="R1159" s="6" t="str">
        <f>IF(D1159="No", "Not discussed on USFS. ", IF(VLOOKUP(A1159, [1]!Table9[#All], 31, FALSE)="--", "--", VLOOKUP(A1159, [1]!Table9[#All], 33, FALSE)))</f>
        <v>--</v>
      </c>
      <c r="S1159" s="9" t="s">
        <v>2</v>
      </c>
      <c r="T1159" s="8" t="s">
        <v>2</v>
      </c>
      <c r="U1159" s="8" t="s">
        <v>2</v>
      </c>
      <c r="V1159" s="7" t="s">
        <v>2</v>
      </c>
      <c r="W1159" s="6" t="s">
        <v>2</v>
      </c>
      <c r="X1159" s="6" t="s">
        <v>2</v>
      </c>
    </row>
    <row r="1160" spans="1:24" ht="156" x14ac:dyDescent="0.2">
      <c r="A1160" s="20" t="s">
        <v>1215</v>
      </c>
      <c r="B1160" s="20" t="str">
        <f>VLOOKUP(A1160, [1]!Table9[#All], 2, FALSE)</f>
        <v>Ribes canthariforme</v>
      </c>
      <c r="C1160" s="18" t="str">
        <f>VLOOKUP(A1160, [1]!Table9[#All], 13, FALSE)</f>
        <v>chaparral</v>
      </c>
      <c r="D1160" s="17" t="str">
        <f>IF(ISNUMBER(SEARCH("1",VLOOKUP(A1160, [1]!Table9[#All], 4, FALSE))), "Yes", "No")</f>
        <v>Yes</v>
      </c>
      <c r="E1160" s="16" t="str">
        <f>VLOOKUP(A1160, [1]!Table9[#All], 3, FALSE)</f>
        <v>Plant</v>
      </c>
      <c r="F1160" s="15" t="str">
        <f>VLOOKUP(A1160, [1]!Table9[#All], 26, FALSE)</f>
        <v>Formula</v>
      </c>
      <c r="G1160" s="15" t="str">
        <f>IF(D1160="No", "--",VLOOKUP(A1160, [1]!Table9[#All], 25, FALSE))</f>
        <v>Work area</v>
      </c>
      <c r="H1160" s="14" t="str">
        <f>IF(D1160="No", "Not discussed on USFS. ", VLOOKUP(A1160, [1]!Table9[#All], 24, FALSE))</f>
        <v>--</v>
      </c>
      <c r="I1160" s="14" t="str">
        <f>IF(NOT(ISBLANK(#REF!)),  "Pre-activity Survey Required", "")</f>
        <v>Pre-activity Survey Required</v>
      </c>
      <c r="J1160" s="13" t="str">
        <f>IF(D1160="No", "Not discussed on USFS. ", _xlfn.CONCAT(A1160, " (", VLOOKUP(A1160, [1]!Table9[#All], 11, FALSE), "; Habitat description: ", C1160, ") - Within 1-mi of a CNDDB/SCE/USFS occurrence record (", VLOOKUP(A1160, [1]!Table9[#All], 34, FALSE), "). " ))</f>
        <v xml:space="preserve">Moreno currant (FSS; CRPR 1B.3, Blooming Period: Feb - Apr; Habitat description: chaparral) - Within 1-mi of a CNDDB/SCE/USFS occurrence record (unsuitable habitat). </v>
      </c>
      <c r="K1160" s="10" t="str">
        <f>IF(D1160="No", "-- ", VLOOKUP(A1160, [1]!Table9[#All], 35, FALSE))</f>
        <v>Standard OMP BMPs.</v>
      </c>
      <c r="L1160" s="12" t="str">
        <f>IF(D1160="No", "--", VLOOKUP(A1160, [1]!Table9[#All], 28, FALSE))</f>
        <v>IIB</v>
      </c>
      <c r="M1160" s="11" t="str">
        <f>IF(D1160="No", "Not discussed on USFS. ", _xlfn.CONCAT(A1160, " (", VLOOKUP(A1160, [1]!Table9[#All], 11, FALSE), "; Habitat description: ", C1160, ") - Within 1-mi of a CNDDB/SCE/USFS occurrence record (", VLOOKUP(A1160, [1]!Table9[#All], 27, FALSE), "). " ))</f>
        <v xml:space="preserve">Moreno currant (FSS; CRPR 1B.3, Blooming Period: Feb - Apr; Habitat description: chaparral) - Within 1-mi of a CNDDB/SCE/USFS occurrence record (habitat present). </v>
      </c>
      <c r="N1160" s="10" t="str">
        <f>IF(D1160="No", "-- ", VLOOKUP(A1160, [1]!Table9[#All], 29, FALSE))</f>
        <v xml:space="preserve">BE BMP Plant-1(a)(c-d); 
General Measures and Standard OMP BMPs. </v>
      </c>
      <c r="O1160" s="10" t="str">
        <f>IF(D1160="No", "--", VLOOKUP(A1160, [1]!Table9[#All], 30, FALSE))</f>
        <v xml:space="preserve">Pre-Activity Survey (Moreno currant): A biological survey is required. 
FSS Plant Avoidance (Moreno currant): If Moreno currant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60" s="7" t="str">
        <f>IF(D1160="No", "Not discussed on USFS. ", IF(VLOOKUP(A1160, [1]!Table9[#All], 31, FALSE)="--", "--",  _xlfn.CONCAT(A1160, " (", VLOOKUP(A1160, [1]!Table9[#All], 11, FALSE), "; Habitat description: ", C1160, ") - Within 1-mi of a CNDDB/SCE/USFS occurrence record (", VLOOKUP(A1160, [1]!Table9[#All], 31, FALSE), "). " )))</f>
        <v>--</v>
      </c>
      <c r="Q1160" s="6" t="str">
        <f>IF(D1160="No", "Not discussed on USFS. ", IF(VLOOKUP(A1160, [1]!Table9[#All], 31, FALSE)="--", "--",  VLOOKUP(A1160, [1]!Table9[#All], 32, FALSE)))</f>
        <v>--</v>
      </c>
      <c r="R1160" s="6" t="str">
        <f>IF(D1160="No", "Not discussed on USFS. ", IF(VLOOKUP(A1160, [1]!Table9[#All], 31, FALSE)="--", "--", VLOOKUP(A1160, [1]!Table9[#All], 33, FALSE)))</f>
        <v>--</v>
      </c>
      <c r="S1160" s="9" t="s">
        <v>2</v>
      </c>
      <c r="T1160" s="8" t="s">
        <v>2</v>
      </c>
      <c r="U1160" s="8" t="s">
        <v>2</v>
      </c>
      <c r="V1160" s="7" t="s">
        <v>2</v>
      </c>
      <c r="W1160" s="6" t="s">
        <v>2</v>
      </c>
      <c r="X1160" s="6" t="s">
        <v>2</v>
      </c>
    </row>
    <row r="1161" spans="1:24" ht="64" x14ac:dyDescent="0.2">
      <c r="A1161" s="20" t="s">
        <v>1214</v>
      </c>
      <c r="B1161" s="20" t="str">
        <f>VLOOKUP(A1161, [1]!Table9[#All], 2, FALSE)</f>
        <v>Stipa arida</v>
      </c>
      <c r="C1161" s="18" t="str">
        <f>VLOOKUP(A1161, [1]!Table9[#All], 13, FALSE)</f>
        <v>outcrops, shrub land, pine woodland pinyon/juniper woodland</v>
      </c>
      <c r="D1161" s="17" t="str">
        <f>IF(ISNUMBER(SEARCH("1",VLOOKUP(A1161, [1]!Table9[#All], 4, FALSE))), "Yes", "No")</f>
        <v>No</v>
      </c>
      <c r="E1161" s="16" t="str">
        <f>VLOOKUP(A1161, [1]!Table9[#All], 3, FALSE)</f>
        <v>Plant</v>
      </c>
      <c r="F1161" s="15" t="str">
        <f>VLOOKUP(A1161, [1]!Table9[#All], 26, FALSE)</f>
        <v>Formula</v>
      </c>
      <c r="G1161" s="15" t="str">
        <f>IF(D1161="No", "--",VLOOKUP(A1161, [1]!Table9[#All], 25, FALSE))</f>
        <v>--</v>
      </c>
      <c r="H1161" s="14" t="str">
        <f>IF(D1161="No", "Not discussed on USFS. ", VLOOKUP(A1161, [1]!Table9[#All], 24, FALSE))</f>
        <v xml:space="preserve">Not discussed on USFS. </v>
      </c>
      <c r="I1161" s="14" t="str">
        <f>IF(NOT(ISBLANK(#REF!)),  "Pre-activity Survey Required", "")</f>
        <v>Pre-activity Survey Required</v>
      </c>
      <c r="J1161" s="13" t="str">
        <f>IF(D1161="No", "Not discussed on USFS. ", _xlfn.CONCAT(A1161, " (", VLOOKUP(A1161, [1]!Table9[#All], 11, FALSE), "; Habitat description: ", C1161, ") - Within 1-mi of a CNDDB/SCE/USFS occurrence record (", VLOOKUP(A1161, [1]!Table9[#All], 34, FALSE), "). " ))</f>
        <v xml:space="preserve">Not discussed on USFS. </v>
      </c>
      <c r="K1161" s="10" t="str">
        <f>IF(D1161="No", "-- ", VLOOKUP(A1161, [1]!Table9[#All], 35, FALSE))</f>
        <v xml:space="preserve">-- </v>
      </c>
      <c r="L1161" s="12" t="str">
        <f>IF(D1161="No", "--", VLOOKUP(A1161, [1]!Table9[#All], 28, FALSE))</f>
        <v>--</v>
      </c>
      <c r="M1161" s="11" t="str">
        <f>IF(D1161="No", "Not discussed on USFS. ", _xlfn.CONCAT(A1161, " (", VLOOKUP(A1161, [1]!Table9[#All], 11, FALSE), "; Habitat description: ", C1161, ") - Within 1-mi of a CNDDB/SCE/USFS occurrence record (", VLOOKUP(A1161, [1]!Table9[#All], 27, FALSE), "). " ))</f>
        <v xml:space="preserve">Not discussed on USFS. </v>
      </c>
      <c r="N1161" s="10" t="str">
        <f>IF(D1161="No", "-- ", VLOOKUP(A1161, [1]!Table9[#All], 29, FALSE))</f>
        <v xml:space="preserve">-- </v>
      </c>
      <c r="O1161" s="10" t="str">
        <f>IF(D1161="No", "--", VLOOKUP(A1161, [1]!Table9[#All], 30, FALSE))</f>
        <v>--</v>
      </c>
      <c r="P1161" s="7" t="str">
        <f>IF(D1161="No", "Not discussed on USFS. ", IF(VLOOKUP(A1161, [1]!Table9[#All], 31, FALSE)="--", "--",  _xlfn.CONCAT(A1161, " (", VLOOKUP(A1161, [1]!Table9[#All], 11, FALSE), "; Habitat description: ", C1161, ") - Within 1-mi of a CNDDB/SCE/USFS occurrence record (", VLOOKUP(A1161, [1]!Table9[#All], 31, FALSE), "). " )))</f>
        <v xml:space="preserve">Not discussed on USFS. </v>
      </c>
      <c r="Q1161" s="6" t="str">
        <f>IF(D1161="No", "Not discussed on USFS. ", IF(VLOOKUP(A1161, [1]!Table9[#All], 31, FALSE)="--", "--",  VLOOKUP(A1161, [1]!Table9[#All], 32, FALSE)))</f>
        <v xml:space="preserve">Not discussed on USFS. </v>
      </c>
      <c r="R1161" s="6" t="str">
        <f>IF(D1161="No", "Not discussed on USFS. ", IF(VLOOKUP(A1161, [1]!Table9[#All], 31, FALSE)="--", "--", VLOOKUP(A1161, [1]!Table9[#All], 33, FALSE)))</f>
        <v xml:space="preserve">Not discussed on USFS. </v>
      </c>
      <c r="S1161" s="9" t="s">
        <v>2</v>
      </c>
      <c r="T1161" s="8" t="s">
        <v>2</v>
      </c>
      <c r="U1161" s="8" t="s">
        <v>2</v>
      </c>
      <c r="V1161" s="7" t="s">
        <v>2</v>
      </c>
      <c r="W1161" s="6" t="s">
        <v>2</v>
      </c>
      <c r="X1161" s="6" t="s">
        <v>2</v>
      </c>
    </row>
    <row r="1162" spans="1:24" ht="80" x14ac:dyDescent="0.2">
      <c r="A1162" s="20" t="s">
        <v>1213</v>
      </c>
      <c r="B1162" s="20" t="str">
        <f>VLOOKUP(A1162, [1]!Table9[#All], 2, FALSE)</f>
        <v>Streptanthus morrisonii ssp morrisonii</v>
      </c>
      <c r="C1162" s="18" t="str">
        <f>VLOOKUP(A1162, [1]!Table9[#All], 13, FALSE)</f>
        <v>serpentine barrens, chaparral, pine woodland cypress/knobcone pine woodland</v>
      </c>
      <c r="D1162" s="17" t="str">
        <f>IF(ISNUMBER(SEARCH("1",VLOOKUP(A1162, [1]!Table9[#All], 4, FALSE))), "Yes", "No")</f>
        <v>No</v>
      </c>
      <c r="E1162" s="16" t="str">
        <f>VLOOKUP(A1162, [1]!Table9[#All], 3, FALSE)</f>
        <v>Plant</v>
      </c>
      <c r="F1162" s="15" t="str">
        <f>VLOOKUP(A1162, [1]!Table9[#All], 26, FALSE)</f>
        <v>Formula</v>
      </c>
      <c r="G1162" s="15" t="str">
        <f>IF(D1162="No", "--",VLOOKUP(A1162, [1]!Table9[#All], 25, FALSE))</f>
        <v>--</v>
      </c>
      <c r="H1162" s="14" t="str">
        <f>IF(D1162="No", "Not discussed on USFS. ", VLOOKUP(A1162, [1]!Table9[#All], 24, FALSE))</f>
        <v xml:space="preserve">Not discussed on USFS. </v>
      </c>
      <c r="I1162" s="14" t="str">
        <f>IF(NOT(ISBLANK(#REF!)),  "Pre-activity Survey Required", "")</f>
        <v>Pre-activity Survey Required</v>
      </c>
      <c r="J1162" s="13" t="str">
        <f>IF(D1162="No", "Not discussed on USFS. ", _xlfn.CONCAT(A1162, " (", VLOOKUP(A1162, [1]!Table9[#All], 11, FALSE), "; Habitat description: ", C1162, ") - Within 1-mi of a CNDDB/SCE/USFS occurrence record (", VLOOKUP(A1162, [1]!Table9[#All], 34, FALSE), "). " ))</f>
        <v xml:space="preserve">Not discussed on USFS. </v>
      </c>
      <c r="K1162" s="10" t="str">
        <f>IF(D1162="No", "-- ", VLOOKUP(A1162, [1]!Table9[#All], 35, FALSE))</f>
        <v xml:space="preserve">-- </v>
      </c>
      <c r="L1162" s="12" t="str">
        <f>IF(D1162="No", "--", VLOOKUP(A1162, [1]!Table9[#All], 28, FALSE))</f>
        <v>--</v>
      </c>
      <c r="M1162" s="11" t="str">
        <f>IF(D1162="No", "Not discussed on USFS. ", _xlfn.CONCAT(A1162, " (", VLOOKUP(A1162, [1]!Table9[#All], 11, FALSE), "; Habitat description: ", C1162, ") - Within 1-mi of a CNDDB/SCE/USFS occurrence record (", VLOOKUP(A1162, [1]!Table9[#All], 27, FALSE), "). " ))</f>
        <v xml:space="preserve">Not discussed on USFS. </v>
      </c>
      <c r="N1162" s="10" t="str">
        <f>IF(D1162="No", "-- ", VLOOKUP(A1162, [1]!Table9[#All], 29, FALSE))</f>
        <v xml:space="preserve">-- </v>
      </c>
      <c r="O1162" s="10" t="str">
        <f>IF(D1162="No", "--", VLOOKUP(A1162, [1]!Table9[#All], 30, FALSE))</f>
        <v>--</v>
      </c>
      <c r="P1162" s="7" t="str">
        <f>IF(D1162="No", "Not discussed on USFS. ", IF(VLOOKUP(A1162, [1]!Table9[#All], 31, FALSE)="--", "--",  _xlfn.CONCAT(A1162, " (", VLOOKUP(A1162, [1]!Table9[#All], 11, FALSE), "; Habitat description: ", C1162, ") - Within 1-mi of a CNDDB/SCE/USFS occurrence record (", VLOOKUP(A1162, [1]!Table9[#All], 31, FALSE), "). " )))</f>
        <v xml:space="preserve">Not discussed on USFS. </v>
      </c>
      <c r="Q1162" s="6" t="str">
        <f>IF(D1162="No", "Not discussed on USFS. ", IF(VLOOKUP(A1162, [1]!Table9[#All], 31, FALSE)="--", "--",  VLOOKUP(A1162, [1]!Table9[#All], 32, FALSE)))</f>
        <v xml:space="preserve">Not discussed on USFS. </v>
      </c>
      <c r="R1162" s="6" t="str">
        <f>IF(D1162="No", "Not discussed on USFS. ", IF(VLOOKUP(A1162, [1]!Table9[#All], 31, FALSE)="--", "--", VLOOKUP(A1162, [1]!Table9[#All], 33, FALSE)))</f>
        <v xml:space="preserve">Not discussed on USFS. </v>
      </c>
      <c r="S1162" s="9" t="s">
        <v>2</v>
      </c>
      <c r="T1162" s="8" t="s">
        <v>2</v>
      </c>
      <c r="U1162" s="8" t="s">
        <v>2</v>
      </c>
      <c r="V1162" s="7" t="s">
        <v>2</v>
      </c>
      <c r="W1162" s="6" t="s">
        <v>2</v>
      </c>
      <c r="X1162" s="6" t="s">
        <v>2</v>
      </c>
    </row>
    <row r="1163" spans="1:24" ht="75" x14ac:dyDescent="0.2">
      <c r="A1163" s="20" t="s">
        <v>1212</v>
      </c>
      <c r="B1163" s="20" t="str">
        <f>VLOOKUP(A1163, [1]!Table9[#All], 2, FALSE)</f>
        <v>Dipodomys heermanni morroensis</v>
      </c>
      <c r="C1163" s="18" t="str">
        <f>VLOOKUP(A1163, [1]!Table9[#All], 13, FALSE)</f>
        <v>coastal dune scrub, grassland, shrubland, open woodland</v>
      </c>
      <c r="D1163" s="17" t="str">
        <f>IF(ISNUMBER(SEARCH("1",VLOOKUP(A1163, [1]!Table9[#All], 4, FALSE))), "Yes", "No")</f>
        <v>Yes</v>
      </c>
      <c r="E1163" s="16" t="str">
        <f>VLOOKUP(A1163, [1]!Table9[#All], 3, FALSE)</f>
        <v>Mammal</v>
      </c>
      <c r="F1163" s="15" t="str">
        <f>VLOOKUP(A1163, [1]!Table9[#All], 26, FALSE)</f>
        <v>Formula</v>
      </c>
      <c r="G1163" s="15" t="str">
        <f>IF(D1163="No", "--",VLOOKUP(A1163, [1]!Table9[#All], 25, FALSE))</f>
        <v>--</v>
      </c>
      <c r="H1163" s="14" t="str">
        <f>IF(D1163="No", "Not discussed on USFS. ", VLOOKUP(A1163, [1]!Table9[#All], 24, FALSE))</f>
        <v>Notify SME if found on USFS</v>
      </c>
      <c r="I1163" s="14" t="str">
        <f>IF(NOT(ISBLANK(#REF!)),  "Pre-activity Survey Required", "")</f>
        <v>Pre-activity Survey Required</v>
      </c>
      <c r="J1163" s="13" t="str">
        <f>IF(D1163="No", "Not discussed on USFS. ", _xlfn.CONCAT(A1163, " (", VLOOKUP(A1163, [1]!Table9[#All], 11, FALSE), "; Habitat description: ", C1163, ") - Within 1-mi of a CNDDB/SCE/USFS occurrence record (", VLOOKUP(A1163, [1]!Table9[#All], 34, FALSE), "). " ))</f>
        <v xml:space="preserve">Morro Bay kangaroo rat (FE; SE; CDFW FP; Habitat description: coastal dune scrub, grassland, shrubland, open woodland) - Within 1-mi of a CNDDB/SCE/USFS occurrence record (--). </v>
      </c>
      <c r="K1163" s="10" t="str">
        <f>IF(D1163="No", "-- ", VLOOKUP(A1163, [1]!Table9[#All], 35, FALSE))</f>
        <v>--</v>
      </c>
      <c r="L1163" s="12" t="str">
        <f>IF(D1163="No", "--", VLOOKUP(A1163, [1]!Table9[#All], 28, FALSE))</f>
        <v>--</v>
      </c>
      <c r="M1163" s="11" t="str">
        <f>IF(D1163="No", "Not discussed on USFS. ", _xlfn.CONCAT(A1163, " (", VLOOKUP(A1163, [1]!Table9[#All], 11, FALSE), "; Habitat description: ", C1163, ") - Within 1-mi of a CNDDB/SCE/USFS occurrence record (", VLOOKUP(A1163, [1]!Table9[#All], 27, FALSE), "). " ))</f>
        <v xml:space="preserve">Morro Bay kangaroo rat (FE; SE; CDFW FP; Habitat description: coastal dune scrub, grassland, shrubland, open woodland) - Within 1-mi of a CNDDB/SCE/USFS occurrence record (--). </v>
      </c>
      <c r="N1163" s="10" t="str">
        <f>IF(D1163="No", "-- ", VLOOKUP(A1163, [1]!Table9[#All], 29, FALSE))</f>
        <v>Notify SME if found on USFS</v>
      </c>
      <c r="O1163" s="10" t="str">
        <f>IF(D1163="No", "--", VLOOKUP(A1163, [1]!Table9[#All], 30, FALSE))</f>
        <v>Notify SME if found on USFS</v>
      </c>
      <c r="P1163" s="7" t="str">
        <f>IF(D1163="No", "Not discussed on USFS. ", IF(VLOOKUP(A1163, [1]!Table9[#All], 31, FALSE)="--", "--",  _xlfn.CONCAT(A1163, " (", VLOOKUP(A1163, [1]!Table9[#All], 11, FALSE), "; Habitat description: ", C1163, ") - Within 1-mi of a CNDDB/SCE/USFS occurrence record (", VLOOKUP(A1163, [1]!Table9[#All], 31, FALSE), "). " )))</f>
        <v>--</v>
      </c>
      <c r="Q1163" s="6" t="str">
        <f>IF(D1163="No", "Not discussed on USFS. ", IF(VLOOKUP(A1163, [1]!Table9[#All], 31, FALSE)="--", "--",  VLOOKUP(A1163, [1]!Table9[#All], 32, FALSE)))</f>
        <v>--</v>
      </c>
      <c r="R1163" s="6" t="str">
        <f>IF(D1163="No", "Not discussed on USFS. ", IF(VLOOKUP(A1163, [1]!Table9[#All], 31, FALSE)="--", "--", VLOOKUP(A1163, [1]!Table9[#All], 33, FALSE)))</f>
        <v>--</v>
      </c>
      <c r="S1163" s="9" t="s">
        <v>2</v>
      </c>
      <c r="T1163" s="8" t="s">
        <v>2</v>
      </c>
      <c r="U1163" s="8" t="s">
        <v>2</v>
      </c>
      <c r="V1163" s="7" t="s">
        <v>2</v>
      </c>
      <c r="W1163" s="6" t="s">
        <v>2</v>
      </c>
      <c r="X1163" s="6" t="s">
        <v>2</v>
      </c>
    </row>
    <row r="1164" spans="1:24" ht="168" x14ac:dyDescent="0.2">
      <c r="A1164" s="20" t="s">
        <v>1211</v>
      </c>
      <c r="B1164" s="20" t="str">
        <f>VLOOKUP(A1164, [1]!Table9[#All], 2, FALSE)</f>
        <v>Arctostaphylos morroensis</v>
      </c>
      <c r="C1164" s="18" t="str">
        <f>VLOOKUP(A1164, [1]!Table9[#All], 13, FALSE)</f>
        <v>sand dunes, sandstone, chaparral stabilized sand dunes</v>
      </c>
      <c r="D1164" s="17" t="str">
        <f>IF(ISNUMBER(SEARCH("1",VLOOKUP(A1164, [1]!Table9[#All], 4, FALSE))), "Yes", "No")</f>
        <v>Yes</v>
      </c>
      <c r="E1164" s="16" t="str">
        <f>VLOOKUP(A1164, [1]!Table9[#All], 3, FALSE)</f>
        <v>Plant</v>
      </c>
      <c r="F1164" s="15" t="str">
        <f>VLOOKUP(A1164, [1]!Table9[#All], 26, FALSE)</f>
        <v>Formula</v>
      </c>
      <c r="G1164" s="15" t="str">
        <f>IF(D1164="No", "--",VLOOKUP(A1164, [1]!Table9[#All], 25, FALSE))</f>
        <v>Work area</v>
      </c>
      <c r="H1164" s="14" t="str">
        <f>IF(D1164="No", "Not discussed on USFS. ", VLOOKUP(A1164, [1]!Table9[#All], 24, FALSE))</f>
        <v>--</v>
      </c>
      <c r="I1164" s="14" t="str">
        <f>IF(NOT(ISBLANK(#REF!)),  "Pre-activity Survey Required", "")</f>
        <v>Pre-activity Survey Required</v>
      </c>
      <c r="J1164" s="13" t="str">
        <f>IF(D1164="No", "Not discussed on USFS. ", _xlfn.CONCAT(A1164, " (", VLOOKUP(A1164, [1]!Table9[#All], 11, FALSE), "; Habitat description: ", C1164, ") - Within 1-mi of a CNDDB/SCE/USFS occurrence record (", VLOOKUP(A1164, [1]!Table9[#All], 34, FALSE), "). " ))</f>
        <v xml:space="preserve">Morro manzanita (FT; CRPR 1B.1, Blooming Period: Dec - Mar; Habitat description: sand dunes, sandstone, chaparral stabilized sand dunes) - Within 1-mi of a CNDDB/SCE/USFS occurrence record (unsuitable habitat). </v>
      </c>
      <c r="K1164" s="10" t="str">
        <f>IF(D1164="No", "-- ", VLOOKUP(A1164, [1]!Table9[#All], 35, FALSE))</f>
        <v xml:space="preserve">RPM Plant 1; 
Standard OMP BMPs. </v>
      </c>
      <c r="L1164" s="12" t="str">
        <f>IF(D1164="No", "--", VLOOKUP(A1164, [1]!Table9[#All], 28, FALSE))</f>
        <v>IIB</v>
      </c>
      <c r="M1164" s="11" t="str">
        <f>IF(D1164="No", "Not discussed on USFS. ", _xlfn.CONCAT(A1164, " (", VLOOKUP(A1164, [1]!Table9[#All], 11, FALSE), "; Habitat description: ", C1164, ") - Within 1-mi of a CNDDB/SCE/USFS occurrence record (", VLOOKUP(A1164, [1]!Table9[#All], 27, FALSE), "). " ))</f>
        <v xml:space="preserve">Morro manzanita (FT; CRPR 1B.1, Blooming Period: Dec - Mar; Habitat description: sand dunes, sandstone, chaparral stabilized sand dunes) - Within 1-mi of a CNDDB/SCE/USFS occurrence record (habitat present). </v>
      </c>
      <c r="N1164" s="10" t="str">
        <f>IF(D1164="No", "-- ", VLOOKUP(A1164, [1]!Table9[#All], 29, FALSE))</f>
        <v xml:space="preserve">RPM Plant-1-4; 
General Measures and Standard OMP BMPs. </v>
      </c>
      <c r="O1164" s="10" t="str">
        <f>IF(D1164="No", "--", VLOOKUP(A1164, [1]!Table9[#All], 30, FALSE))</f>
        <v xml:space="preserve">Rare Plant Survey and Avoidance (Morro manzanita): A qualified botanist will conduct a rare plant survey for Morro manzanita within blooming season, verified by a reference population. All federally-listed plants within 100 feet of the work area will be flagged for avoidance. Coordination with Environmental Services Department will be required if full avoidance cannot be achieved. 
Schedule Limitation (Morro manzanita): Schedule all work in the year rare plant surveys are conducted. Work can occur only after rare plant surveys occur. If work gets delayed for a subsequent year, contact Environmental Services Department. 
General Measures and Standard OMP BMPs. </v>
      </c>
      <c r="P1164" s="7" t="str">
        <f>IF(D1164="No", "Not discussed on USFS. ", IF(VLOOKUP(A1164, [1]!Table9[#All], 31, FALSE)="--", "--",  _xlfn.CONCAT(A1164, " (", VLOOKUP(A1164, [1]!Table9[#All], 11, FALSE), "; Habitat description: ", C1164, ") - Within 1-mi of a CNDDB/SCE/USFS occurrence record (", VLOOKUP(A1164, [1]!Table9[#All], 31, FALSE), "). " )))</f>
        <v>--</v>
      </c>
      <c r="Q1164" s="6" t="str">
        <f>IF(D1164="No", "Not discussed on USFS. ", IF(VLOOKUP(A1164, [1]!Table9[#All], 31, FALSE)="--", "--",  VLOOKUP(A1164, [1]!Table9[#All], 32, FALSE)))</f>
        <v>--</v>
      </c>
      <c r="R1164" s="6" t="str">
        <f>IF(D1164="No", "Not discussed on USFS. ", IF(VLOOKUP(A1164, [1]!Table9[#All], 31, FALSE)="--", "--", VLOOKUP(A1164, [1]!Table9[#All], 33, FALSE)))</f>
        <v>--</v>
      </c>
      <c r="S1164" s="9" t="s">
        <v>2</v>
      </c>
      <c r="T1164" s="8" t="s">
        <v>2</v>
      </c>
      <c r="U1164" s="8" t="s">
        <v>2</v>
      </c>
      <c r="V1164" s="7" t="s">
        <v>2</v>
      </c>
      <c r="W1164" s="6" t="s">
        <v>2</v>
      </c>
      <c r="X1164" s="6" t="s">
        <v>2</v>
      </c>
    </row>
    <row r="1165" spans="1:24" ht="75" x14ac:dyDescent="0.2">
      <c r="A1165" s="20" t="s">
        <v>1210</v>
      </c>
      <c r="B1165" s="20" t="str">
        <f>VLOOKUP(A1165, [1]!Table9[#All], 2, FALSE)</f>
        <v>Helminthoglypta walkeriana</v>
      </c>
      <c r="C1165" s="18" t="str">
        <f>VLOOKUP(A1165, [1]!Table9[#All], 13, FALSE)</f>
        <v>coastal dune, coastal dune scrub, and maritime chaparral</v>
      </c>
      <c r="D1165" s="17" t="str">
        <f>IF(ISNUMBER(SEARCH("1",VLOOKUP(A1165, [1]!Table9[#All], 4, FALSE))), "Yes", "No")</f>
        <v>Yes</v>
      </c>
      <c r="E1165" s="16" t="str">
        <f>VLOOKUP(A1165, [1]!Table9[#All], 3, FALSE)</f>
        <v>Invertebrate</v>
      </c>
      <c r="F1165" s="15" t="str">
        <f>VLOOKUP(A1165, [1]!Table9[#All], 26, FALSE)</f>
        <v>Formula</v>
      </c>
      <c r="G1165" s="15" t="str">
        <f>IF(D1165="No", "--",VLOOKUP(A1165, [1]!Table9[#All], 25, FALSE))</f>
        <v>Work area</v>
      </c>
      <c r="H1165" s="14" t="str">
        <f>IF(D1165="No", "Not discussed on USFS. ", VLOOKUP(A1165, [1]!Table9[#All], 24, FALSE))</f>
        <v>Contact PM if occurring on USFS</v>
      </c>
      <c r="I1165" s="14" t="str">
        <f>IF(NOT(ISBLANK(#REF!)),  "Pre-activity Survey Required", "")</f>
        <v>Pre-activity Survey Required</v>
      </c>
      <c r="J1165" s="13" t="str">
        <f>IF(D1165="No", "Not discussed on USFS. ", _xlfn.CONCAT(A1165, " (", VLOOKUP(A1165, [1]!Table9[#All], 11, FALSE), "; Habitat description: ", C1165, ") - Within 1-mi of a CNDDB/SCE/USFS occurrence record (", VLOOKUP(A1165, [1]!Table9[#All], 34, FALSE), "). " ))</f>
        <v xml:space="preserve">Morro shoulderband (FT; Habitat description: coastal dune, coastal dune scrub, and maritime chaparral) - Within 1-mi of a CNDDB/SCE/USFS occurrence record (unsuitable habitat). </v>
      </c>
      <c r="K1165" s="10" t="str">
        <f>IF(D1165="No", "-- ", VLOOKUP(A1165, [1]!Table9[#All], 35, FALSE))</f>
        <v>Standard OMP BMPs.</v>
      </c>
      <c r="L1165" s="12" t="str">
        <f>IF(D1165="No", "--", VLOOKUP(A1165, [1]!Table9[#All], 28, FALSE))</f>
        <v>IIB</v>
      </c>
      <c r="M1165" s="11" t="str">
        <f>IF(D1165="No", "Not discussed on USFS. ", _xlfn.CONCAT(A1165, " (", VLOOKUP(A1165, [1]!Table9[#All], 11, FALSE), "; Habitat description: ", C1165, ") - Within 1-mi of a CNDDB/SCE/USFS occurrence record (", VLOOKUP(A1165, [1]!Table9[#All], 27, FALSE), "). " ))</f>
        <v xml:space="preserve">Morro shoulderband (FT; Habitat description: coastal dune, coastal dune scrub, and maritime chaparral) - Within 1-mi of a CNDDB/SCE/USFS occurrence record (habitat present). </v>
      </c>
      <c r="N1165" s="10" t="str">
        <f>IF(D1165="No", "-- ", VLOOKUP(A1165, [1]!Table9[#All], 29, FALSE))</f>
        <v>Contact PM if occurring on USFS</v>
      </c>
      <c r="O1165" s="10" t="str">
        <f>IF(D1165="No", "--", VLOOKUP(A1165, [1]!Table9[#All], 30, FALSE))</f>
        <v>Contact PM if occurring on USFS</v>
      </c>
      <c r="P1165" s="7" t="str">
        <f>IF(D1165="No", "Not discussed on USFS. ", IF(VLOOKUP(A1165, [1]!Table9[#All], 31, FALSE)="--", "--",  _xlfn.CONCAT(A1165, " (", VLOOKUP(A1165, [1]!Table9[#All], 11, FALSE), "; Habitat description: ", C1165, ") - Within 1-mi of a CNDDB/SCE/USFS occurrence record (", VLOOKUP(A1165, [1]!Table9[#All], 31, FALSE), "). " )))</f>
        <v>--</v>
      </c>
      <c r="Q1165" s="6" t="str">
        <f>IF(D1165="No", "Not discussed on USFS. ", IF(VLOOKUP(A1165, [1]!Table9[#All], 31, FALSE)="--", "--",  VLOOKUP(A1165, [1]!Table9[#All], 32, FALSE)))</f>
        <v>--</v>
      </c>
      <c r="R1165" s="6" t="str">
        <f>IF(D1165="No", "Not discussed on USFS. ", IF(VLOOKUP(A1165, [1]!Table9[#All], 31, FALSE)="--", "--", VLOOKUP(A1165, [1]!Table9[#All], 33, FALSE)))</f>
        <v>--</v>
      </c>
      <c r="S1165" s="9" t="s">
        <v>2</v>
      </c>
      <c r="T1165" s="8" t="s">
        <v>2</v>
      </c>
      <c r="U1165" s="8" t="s">
        <v>2</v>
      </c>
      <c r="V1165" s="7" t="s">
        <v>2</v>
      </c>
      <c r="W1165" s="6" t="s">
        <v>2</v>
      </c>
      <c r="X1165" s="6" t="s">
        <v>2</v>
      </c>
    </row>
    <row r="1166" spans="1:24" ht="156" x14ac:dyDescent="0.2">
      <c r="A1166" s="20" t="s">
        <v>1209</v>
      </c>
      <c r="B1166" s="20" t="str">
        <f>VLOOKUP(A1166, [1]!Table9[#All], 2, FALSE)</f>
        <v>Clarkia mosquinii</v>
      </c>
      <c r="C1166" s="18" t="str">
        <f>VLOOKUP(A1166, [1]!Table9[#All], 13, FALSE)</f>
        <v>foothill woodland, rocky places dry, rocky places</v>
      </c>
      <c r="D1166" s="17" t="str">
        <f>IF(ISNUMBER(SEARCH("1",VLOOKUP(A1166, [1]!Table9[#All], 4, FALSE))), "Yes", "No")</f>
        <v>Yes</v>
      </c>
      <c r="E1166" s="16" t="str">
        <f>VLOOKUP(A1166, [1]!Table9[#All], 3, FALSE)</f>
        <v>Plant</v>
      </c>
      <c r="F1166" s="15" t="str">
        <f>VLOOKUP(A1166, [1]!Table9[#All], 26, FALSE)</f>
        <v>Formula</v>
      </c>
      <c r="G1166" s="15" t="str">
        <f>IF(D1166="No", "--",VLOOKUP(A1166, [1]!Table9[#All], 25, FALSE))</f>
        <v>Work area</v>
      </c>
      <c r="H1166" s="14" t="str">
        <f>IF(D1166="No", "Not discussed on USFS. ", VLOOKUP(A1166, [1]!Table9[#All], 24, FALSE))</f>
        <v>--</v>
      </c>
      <c r="I1166" s="14" t="str">
        <f>IF(NOT(ISBLANK(#REF!)),  "Pre-activity Survey Required", "")</f>
        <v>Pre-activity Survey Required</v>
      </c>
      <c r="J1166" s="13" t="str">
        <f>IF(D1166="No", "Not discussed on USFS. ", _xlfn.CONCAT(A1166, " (", VLOOKUP(A1166, [1]!Table9[#All], 11, FALSE), "; Habitat description: ", C1166, ") - Within 1-mi of a CNDDB/SCE/USFS occurrence record (", VLOOKUP(A1166, [1]!Table9[#All], 34, FALSE), "). " ))</f>
        <v xml:space="preserve">Mosquin's clarkia (FSS; BLM:S; CRPR 1B.1, Blooming Period: Jun - Jul; Habitat description: foothill woodland, rocky places dry, rocky places) - Within 1-mi of a CNDDB/SCE/USFS occurrence record (unsuitable habitat). </v>
      </c>
      <c r="K1166" s="10" t="str">
        <f>IF(D1166="No", "-- ", VLOOKUP(A1166, [1]!Table9[#All], 35, FALSE))</f>
        <v>Standard OMP BMPs.</v>
      </c>
      <c r="L1166" s="12" t="str">
        <f>IF(D1166="No", "--", VLOOKUP(A1166, [1]!Table9[#All], 28, FALSE))</f>
        <v>IIB</v>
      </c>
      <c r="M1166" s="11" t="str">
        <f>IF(D1166="No", "Not discussed on USFS. ", _xlfn.CONCAT(A1166, " (", VLOOKUP(A1166, [1]!Table9[#All], 11, FALSE), "; Habitat description: ", C1166, ") - Within 1-mi of a CNDDB/SCE/USFS occurrence record (", VLOOKUP(A1166, [1]!Table9[#All], 27, FALSE), "). " ))</f>
        <v xml:space="preserve">Mosquin's clarkia (FSS; BLM:S; CRPR 1B.1, Blooming Period: Jun - Jul; Habitat description: foothill woodland, rocky places dry, rocky places) - Within 1-mi of a CNDDB/SCE/USFS occurrence record (habitat present). </v>
      </c>
      <c r="N1166" s="10" t="str">
        <f>IF(D1166="No", "-- ", VLOOKUP(A1166, [1]!Table9[#All], 29, FALSE))</f>
        <v xml:space="preserve">BE BMP Plant-1(a)(c-d); 
General Measures and Standard OMP BMPs. </v>
      </c>
      <c r="O1166" s="10" t="str">
        <f>IF(D1166="No", "--", VLOOKUP(A1166, [1]!Table9[#All], 30, FALSE))</f>
        <v xml:space="preserve">Pre-Activity Survey (Mosquin's clarkia): A biological survey is required. 
FSS Plant Avoidance (Mosquin's clarkia): If Mosquin's clarkia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66" s="7" t="str">
        <f>IF(D1166="No", "Not discussed on USFS. ", IF(VLOOKUP(A1166, [1]!Table9[#All], 31, FALSE)="--", "--",  _xlfn.CONCAT(A1166, " (", VLOOKUP(A1166, [1]!Table9[#All], 11, FALSE), "; Habitat description: ", C1166, ") - Within 1-mi of a CNDDB/SCE/USFS occurrence record (", VLOOKUP(A1166, [1]!Table9[#All], 31, FALSE), "). " )))</f>
        <v>--</v>
      </c>
      <c r="Q1166" s="6" t="str">
        <f>IF(D1166="No", "Not discussed on USFS. ", IF(VLOOKUP(A1166, [1]!Table9[#All], 31, FALSE)="--", "--",  VLOOKUP(A1166, [1]!Table9[#All], 32, FALSE)))</f>
        <v>--</v>
      </c>
      <c r="R1166" s="6" t="str">
        <f>IF(D1166="No", "Not discussed on USFS. ", IF(VLOOKUP(A1166, [1]!Table9[#All], 31, FALSE)="--", "--", VLOOKUP(A1166, [1]!Table9[#All], 33, FALSE)))</f>
        <v>--</v>
      </c>
      <c r="S1166" s="9" t="s">
        <v>2</v>
      </c>
      <c r="T1166" s="8" t="s">
        <v>2</v>
      </c>
      <c r="U1166" s="8" t="s">
        <v>2</v>
      </c>
      <c r="V1166" s="7" t="s">
        <v>2</v>
      </c>
      <c r="W1166" s="6" t="s">
        <v>2</v>
      </c>
      <c r="X1166" s="6" t="s">
        <v>2</v>
      </c>
    </row>
    <row r="1167" spans="1:24" ht="156" x14ac:dyDescent="0.2">
      <c r="A1167" s="20" t="s">
        <v>1208</v>
      </c>
      <c r="B1167" s="20" t="str">
        <f>VLOOKUP(A1167, [1]!Table9[#All], 2, FALSE)</f>
        <v>Streptanthus albidus ssp. peramoenus</v>
      </c>
      <c r="C1167" s="18" t="str">
        <f>VLOOKUP(A1167, [1]!Table9[#All], 13, FALSE)</f>
        <v>serpentine or metamorphic, rocky, barren slopes, chaparral opening, steep woodland</v>
      </c>
      <c r="D1167" s="17" t="str">
        <f>IF(ISNUMBER(SEARCH("1",VLOOKUP(A1167, [1]!Table9[#All], 4, FALSE))), "Yes", "No")</f>
        <v>Yes</v>
      </c>
      <c r="E1167" s="16" t="str">
        <f>VLOOKUP(A1167, [1]!Table9[#All], 3, FALSE)</f>
        <v>Plant</v>
      </c>
      <c r="F1167" s="15" t="str">
        <f>VLOOKUP(A1167, [1]!Table9[#All], 26, FALSE)</f>
        <v>Formula</v>
      </c>
      <c r="G1167" s="15" t="str">
        <f>IF(D1167="No", "--",VLOOKUP(A1167, [1]!Table9[#All], 25, FALSE))</f>
        <v>Work area</v>
      </c>
      <c r="H1167" s="14" t="str">
        <f>IF(D1167="No", "Not discussed on USFS. ", VLOOKUP(A1167, [1]!Table9[#All], 24, FALSE))</f>
        <v>--</v>
      </c>
      <c r="I1167" s="14" t="str">
        <f>IF(NOT(ISBLANK(#REF!)),  "Pre-activity Survey Required", "")</f>
        <v>Pre-activity Survey Required</v>
      </c>
      <c r="J1167" s="13" t="str">
        <f>IF(D1167="No", "Not discussed on USFS. ", _xlfn.CONCAT(A1167, " (", VLOOKUP(A1167, [1]!Table9[#All], 11, FALSE), "; Habitat description: ", C1167, ") - Within 1-mi of a CNDDB/SCE/USFS occurrence record (", VLOOKUP(A1167, [1]!Table9[#All], 34, FALSE), "). " ))</f>
        <v xml:space="preserve">most beautiful jewelflower (FSS; CRPR 1B.2, Blooming Period: Apr - Jul; Habitat description: serpentine or metamorphic, rocky, barren slopes, chaparral opening, steep woodland) - Within 1-mi of a CNDDB/SCE/USFS occurrence record (unsuitable habitat). </v>
      </c>
      <c r="K1167" s="10" t="str">
        <f>IF(D1167="No", "-- ", VLOOKUP(A1167, [1]!Table9[#All], 35, FALSE))</f>
        <v>Standard OMP BMPs.</v>
      </c>
      <c r="L1167" s="12" t="str">
        <f>IF(D1167="No", "--", VLOOKUP(A1167, [1]!Table9[#All], 28, FALSE))</f>
        <v>IIB</v>
      </c>
      <c r="M1167" s="11" t="str">
        <f>IF(D1167="No", "Not discussed on USFS. ", _xlfn.CONCAT(A1167, " (", VLOOKUP(A1167, [1]!Table9[#All], 11, FALSE), "; Habitat description: ", C1167, ") - Within 1-mi of a CNDDB/SCE/USFS occurrence record (", VLOOKUP(A1167, [1]!Table9[#All], 27, FALSE), "). " ))</f>
        <v xml:space="preserve">most beautiful jewelflower (FSS; CRPR 1B.2, Blooming Period: Apr - Jul; Habitat description: serpentine or metamorphic, rocky, barren slopes, chaparral opening, steep woodland) - Within 1-mi of a CNDDB/SCE/USFS occurrence record (habitat present). </v>
      </c>
      <c r="N1167" s="10" t="str">
        <f>IF(D1167="No", "-- ", VLOOKUP(A1167, [1]!Table9[#All], 29, FALSE))</f>
        <v xml:space="preserve">BE BMP Plant-1(a)(c-d); 
General Measures and Standard OMP BMPs. </v>
      </c>
      <c r="O1167" s="10" t="str">
        <f>IF(D1167="No", "--", VLOOKUP(A1167, [1]!Table9[#All], 30, FALSE))</f>
        <v xml:space="preserve">Pre-Activity Survey (most beautiful jewelflower): A biological survey is required. 
FSS Plant Avoidance (most beautiful jewelflower): If most beautiful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67" s="7" t="str">
        <f>IF(D1167="No", "Not discussed on USFS. ", IF(VLOOKUP(A1167, [1]!Table9[#All], 31, FALSE)="--", "--",  _xlfn.CONCAT(A1167, " (", VLOOKUP(A1167, [1]!Table9[#All], 11, FALSE), "; Habitat description: ", C1167, ") - Within 1-mi of a CNDDB/SCE/USFS occurrence record (", VLOOKUP(A1167, [1]!Table9[#All], 31, FALSE), "). " )))</f>
        <v>--</v>
      </c>
      <c r="Q1167" s="6" t="str">
        <f>IF(D1167="No", "Not discussed on USFS. ", IF(VLOOKUP(A1167, [1]!Table9[#All], 31, FALSE)="--", "--",  VLOOKUP(A1167, [1]!Table9[#All], 32, FALSE)))</f>
        <v>--</v>
      </c>
      <c r="R1167" s="6" t="str">
        <f>IF(D1167="No", "Not discussed on USFS. ", IF(VLOOKUP(A1167, [1]!Table9[#All], 31, FALSE)="--", "--", VLOOKUP(A1167, [1]!Table9[#All], 33, FALSE)))</f>
        <v>--</v>
      </c>
      <c r="S1167" s="9" t="s">
        <v>2</v>
      </c>
      <c r="T1167" s="8" t="s">
        <v>2</v>
      </c>
      <c r="U1167" s="8" t="s">
        <v>2</v>
      </c>
      <c r="V1167" s="7" t="s">
        <v>2</v>
      </c>
      <c r="W1167" s="6" t="s">
        <v>2</v>
      </c>
      <c r="X1167" s="6" t="s">
        <v>2</v>
      </c>
    </row>
    <row r="1168" spans="1:24" ht="64" x14ac:dyDescent="0.2">
      <c r="A1168" s="20" t="s">
        <v>1207</v>
      </c>
      <c r="B1168" s="20" t="str">
        <f>VLOOKUP(A1168, [1]!Table9[#All], 2, FALSE)</f>
        <v>Streptanthus anomalus</v>
      </c>
      <c r="C1168" s="18" t="str">
        <f>VLOOKUP(A1168, [1]!Table9[#All], 13, FALSE)</f>
        <v>openings in cismontane woodland, serpentine</v>
      </c>
      <c r="D1168" s="17" t="str">
        <f>IF(ISNUMBER(SEARCH("1",VLOOKUP(A1168, [1]!Table9[#All], 4, FALSE))), "Yes", "No")</f>
        <v>No</v>
      </c>
      <c r="E1168" s="16" t="str">
        <f>VLOOKUP(A1168, [1]!Table9[#All], 3, FALSE)</f>
        <v>Plant</v>
      </c>
      <c r="F1168" s="15" t="str">
        <f>VLOOKUP(A1168, [1]!Table9[#All], 26, FALSE)</f>
        <v>Formula</v>
      </c>
      <c r="G1168" s="15" t="str">
        <f>IF(D1168="No", "--",VLOOKUP(A1168, [1]!Table9[#All], 25, FALSE))</f>
        <v>--</v>
      </c>
      <c r="H1168" s="14" t="str">
        <f>IF(D1168="No", "Not discussed on USFS. ", VLOOKUP(A1168, [1]!Table9[#All], 24, FALSE))</f>
        <v xml:space="preserve">Not discussed on USFS. </v>
      </c>
      <c r="I1168" s="14" t="str">
        <f>IF(NOT(ISBLANK(#REF!)),  "Pre-activity Survey Required", "")</f>
        <v>Pre-activity Survey Required</v>
      </c>
      <c r="J1168" s="13" t="str">
        <f>IF(D1168="No", "Not discussed on USFS. ", _xlfn.CONCAT(A1168, " (", VLOOKUP(A1168, [1]!Table9[#All], 11, FALSE), "; Habitat description: ", C1168, ") - Within 1-mi of a CNDDB/SCE/USFS occurrence record (", VLOOKUP(A1168, [1]!Table9[#All], 34, FALSE), "). " ))</f>
        <v xml:space="preserve">Not discussed on USFS. </v>
      </c>
      <c r="K1168" s="10" t="str">
        <f>IF(D1168="No", "-- ", VLOOKUP(A1168, [1]!Table9[#All], 35, FALSE))</f>
        <v xml:space="preserve">-- </v>
      </c>
      <c r="L1168" s="12" t="str">
        <f>IF(D1168="No", "--", VLOOKUP(A1168, [1]!Table9[#All], 28, FALSE))</f>
        <v>--</v>
      </c>
      <c r="M1168" s="11" t="str">
        <f>IF(D1168="No", "Not discussed on USFS. ", _xlfn.CONCAT(A1168, " (", VLOOKUP(A1168, [1]!Table9[#All], 11, FALSE), "; Habitat description: ", C1168, ") - Within 1-mi of a CNDDB/SCE/USFS occurrence record (", VLOOKUP(A1168, [1]!Table9[#All], 27, FALSE), "). " ))</f>
        <v xml:space="preserve">Not discussed on USFS. </v>
      </c>
      <c r="N1168" s="10" t="str">
        <f>IF(D1168="No", "-- ", VLOOKUP(A1168, [1]!Table9[#All], 29, FALSE))</f>
        <v xml:space="preserve">-- </v>
      </c>
      <c r="O1168" s="10" t="str">
        <f>IF(D1168="No", "--", VLOOKUP(A1168, [1]!Table9[#All], 30, FALSE))</f>
        <v>--</v>
      </c>
      <c r="P1168" s="7" t="str">
        <f>IF(D1168="No", "Not discussed on USFS. ", IF(VLOOKUP(A1168, [1]!Table9[#All], 31, FALSE)="--", "--",  _xlfn.CONCAT(A1168, " (", VLOOKUP(A1168, [1]!Table9[#All], 11, FALSE), "; Habitat description: ", C1168, ") - Within 1-mi of a CNDDB/SCE/USFS occurrence record (", VLOOKUP(A1168, [1]!Table9[#All], 31, FALSE), "). " )))</f>
        <v xml:space="preserve">Not discussed on USFS. </v>
      </c>
      <c r="Q1168" s="6" t="str">
        <f>IF(D1168="No", "Not discussed on USFS. ", IF(VLOOKUP(A1168, [1]!Table9[#All], 31, FALSE)="--", "--",  VLOOKUP(A1168, [1]!Table9[#All], 32, FALSE)))</f>
        <v xml:space="preserve">Not discussed on USFS. </v>
      </c>
      <c r="R1168" s="6" t="str">
        <f>IF(D1168="No", "Not discussed on USFS. ", IF(VLOOKUP(A1168, [1]!Table9[#All], 31, FALSE)="--", "--", VLOOKUP(A1168, [1]!Table9[#All], 33, FALSE)))</f>
        <v xml:space="preserve">Not discussed on USFS. </v>
      </c>
      <c r="S1168" s="9" t="s">
        <v>2</v>
      </c>
      <c r="T1168" s="8" t="s">
        <v>2</v>
      </c>
      <c r="U1168" s="8" t="s">
        <v>2</v>
      </c>
      <c r="V1168" s="7" t="s">
        <v>2</v>
      </c>
      <c r="W1168" s="6" t="s">
        <v>2</v>
      </c>
      <c r="X1168" s="6" t="s">
        <v>2</v>
      </c>
    </row>
    <row r="1169" spans="1:24" ht="75" x14ac:dyDescent="0.2">
      <c r="A1169" s="20" t="s">
        <v>1206</v>
      </c>
      <c r="B1169" s="20" t="str">
        <f>VLOOKUP(A1169, [1]!Table9[#All], 2, FALSE)</f>
        <v>Polyphylla barbata</v>
      </c>
      <c r="C1169" s="18" t="str">
        <f>VLOOKUP(A1169, [1]!Table9[#All], 13, FALSE)</f>
        <v>oak woodlands, mixed shrubs, and leaf litter</v>
      </c>
      <c r="D1169" s="17" t="str">
        <f>IF(ISNUMBER(SEARCH("1",VLOOKUP(A1169, [1]!Table9[#All], 4, FALSE))), "Yes", "No")</f>
        <v>Yes</v>
      </c>
      <c r="E1169" s="16" t="str">
        <f>VLOOKUP(A1169, [1]!Table9[#All], 3, FALSE)</f>
        <v>Invertebrate</v>
      </c>
      <c r="F1169" s="15" t="str">
        <f>VLOOKUP(A1169, [1]!Table9[#All], 26, FALSE)</f>
        <v>Formula</v>
      </c>
      <c r="G1169" s="15" t="str">
        <f>IF(D1169="No", "--",VLOOKUP(A1169, [1]!Table9[#All], 25, FALSE))</f>
        <v>Work area</v>
      </c>
      <c r="H1169" s="14" t="str">
        <f>IF(D1169="No", "Not discussed on USFS. ", VLOOKUP(A1169, [1]!Table9[#All], 24, FALSE))</f>
        <v>Contact PM if occurring on USFS</v>
      </c>
      <c r="I1169" s="14" t="str">
        <f>IF(NOT(ISBLANK(#REF!)),  "Pre-activity Survey Required", "")</f>
        <v>Pre-activity Survey Required</v>
      </c>
      <c r="J1169" s="13" t="str">
        <f>IF(D1169="No", "Not discussed on USFS. ", _xlfn.CONCAT(A1169, " (", VLOOKUP(A1169, [1]!Table9[#All], 11, FALSE), "; Habitat description: ", C1169, ") - Within 1-mi of a CNDDB/SCE/USFS occurrence record (", VLOOKUP(A1169, [1]!Table9[#All], 34, FALSE), "). " ))</f>
        <v xml:space="preserve">Mount Hermon (=barbate) June beetle (FE; Habitat description: oak woodlands, mixed shrubs, and leaf litter) - Within 1-mi of a CNDDB/SCE/USFS occurrence record (unsuitable habitat). </v>
      </c>
      <c r="K1169" s="10" t="str">
        <f>IF(D1169="No", "-- ", VLOOKUP(A1169, [1]!Table9[#All], 35, FALSE))</f>
        <v>Standard OMP BMPs.</v>
      </c>
      <c r="L1169" s="12" t="str">
        <f>IF(D1169="No", "--", VLOOKUP(A1169, [1]!Table9[#All], 28, FALSE))</f>
        <v>IIB</v>
      </c>
      <c r="M1169" s="11" t="str">
        <f>IF(D1169="No", "Not discussed on USFS. ", _xlfn.CONCAT(A1169, " (", VLOOKUP(A1169, [1]!Table9[#All], 11, FALSE), "; Habitat description: ", C1169, ") - Within 1-mi of a CNDDB/SCE/USFS occurrence record (", VLOOKUP(A1169, [1]!Table9[#All], 27, FALSE), "). " ))</f>
        <v xml:space="preserve">Mount Hermon (=barbate) June beetle (FE; Habitat description: oak woodlands, mixed shrubs, and leaf litter) - Within 1-mi of a CNDDB/SCE/USFS occurrence record (habitat present). </v>
      </c>
      <c r="N1169" s="10" t="str">
        <f>IF(D1169="No", "-- ", VLOOKUP(A1169, [1]!Table9[#All], 29, FALSE))</f>
        <v>Contact PM if occurring on USFS</v>
      </c>
      <c r="O1169" s="10" t="str">
        <f>IF(D1169="No", "--", VLOOKUP(A1169, [1]!Table9[#All], 30, FALSE))</f>
        <v>Contact PM if occurring on USFS</v>
      </c>
      <c r="P1169" s="7" t="str">
        <f>IF(D1169="No", "Not discussed on USFS. ", IF(VLOOKUP(A1169, [1]!Table9[#All], 31, FALSE)="--", "--",  _xlfn.CONCAT(A1169, " (", VLOOKUP(A1169, [1]!Table9[#All], 11, FALSE), "; Habitat description: ", C1169, ") - Within 1-mi of a CNDDB/SCE/USFS occurrence record (", VLOOKUP(A1169, [1]!Table9[#All], 31, FALSE), "). " )))</f>
        <v>--</v>
      </c>
      <c r="Q1169" s="6" t="str">
        <f>IF(D1169="No", "Not discussed on USFS. ", IF(VLOOKUP(A1169, [1]!Table9[#All], 31, FALSE)="--", "--",  VLOOKUP(A1169, [1]!Table9[#All], 32, FALSE)))</f>
        <v>--</v>
      </c>
      <c r="R1169" s="6" t="str">
        <f>IF(D1169="No", "Not discussed on USFS. ", IF(VLOOKUP(A1169, [1]!Table9[#All], 31, FALSE)="--", "--", VLOOKUP(A1169, [1]!Table9[#All], 33, FALSE)))</f>
        <v>--</v>
      </c>
      <c r="S1169" s="9" t="s">
        <v>2</v>
      </c>
      <c r="T1169" s="8" t="s">
        <v>2</v>
      </c>
      <c r="U1169" s="8" t="s">
        <v>2</v>
      </c>
      <c r="V1169" s="7" t="s">
        <v>2</v>
      </c>
      <c r="W1169" s="6" t="s">
        <v>2</v>
      </c>
      <c r="X1169" s="6" t="s">
        <v>2</v>
      </c>
    </row>
    <row r="1170" spans="1:24" ht="176" x14ac:dyDescent="0.2">
      <c r="A1170" s="20" t="s">
        <v>1205</v>
      </c>
      <c r="B1170" s="20" t="str">
        <f>VLOOKUP(A1170, [1]!Table9[#All], 2, FALSE)</f>
        <v>Hydromantes platycephalus</v>
      </c>
      <c r="C1170" s="18" t="str">
        <f>VLOOKUP(A1170, [1]!Table9[#All], 13, FALSE)</f>
        <v>moist, cliffside rock fragments downslope from snowfields allowing water to seep through the rocks; caves, granite boulders, rock fissures, rocky stream edges, waterfalls, seepages, and springs</v>
      </c>
      <c r="D1170" s="17" t="str">
        <f>IF(ISNUMBER(SEARCH("1",VLOOKUP(A1170, [1]!Table9[#All], 4, FALSE))), "Yes", "No")</f>
        <v>No</v>
      </c>
      <c r="E1170" s="16" t="str">
        <f>VLOOKUP(A1170, [1]!Table9[#All], 3, FALSE)</f>
        <v>Amphibian</v>
      </c>
      <c r="F1170" s="15" t="str">
        <f>VLOOKUP(A1170, [1]!Table9[#All], 26, FALSE)</f>
        <v>Formula</v>
      </c>
      <c r="G1170" s="15" t="str">
        <f>IF(D1170="No", "--",VLOOKUP(A1170, [1]!Table9[#All], 25, FALSE))</f>
        <v>--</v>
      </c>
      <c r="H1170" s="14" t="str">
        <f>IF(D1170="No", "Not discussed on USFS. ", VLOOKUP(A1170, [1]!Table9[#All], 24, FALSE))</f>
        <v xml:space="preserve">Not discussed on USFS. </v>
      </c>
      <c r="I1170" s="14" t="str">
        <f>IF(NOT(ISBLANK(#REF!)),  "Pre-activity Survey Required", "")</f>
        <v>Pre-activity Survey Required</v>
      </c>
      <c r="J1170" s="13" t="str">
        <f>IF(D1170="No", "Not discussed on USFS. ", _xlfn.CONCAT(A1170, " (", VLOOKUP(A1170, [1]!Table9[#All], 11, FALSE), "; Habitat description: ", C1170, ") - Within 1-mi of a CNDDB/SCE/USFS occurrence record (", VLOOKUP(A1170, [1]!Table9[#All], 34, FALSE), "). " ))</f>
        <v xml:space="preserve">Not discussed on USFS. </v>
      </c>
      <c r="K1170" s="10" t="str">
        <f>IF(D1170="No", "-- ", VLOOKUP(A1170, [1]!Table9[#All], 35, FALSE))</f>
        <v xml:space="preserve">-- </v>
      </c>
      <c r="L1170" s="12" t="str">
        <f>IF(D1170="No", "--", VLOOKUP(A1170, [1]!Table9[#All], 28, FALSE))</f>
        <v>--</v>
      </c>
      <c r="M1170" s="11" t="str">
        <f>IF(D1170="No", "Not discussed on USFS. ", _xlfn.CONCAT(A1170, " (", VLOOKUP(A1170, [1]!Table9[#All], 11, FALSE), "; Habitat description: ", C1170, ") - Within 1-mi of a CNDDB/SCE/USFS occurrence record (", VLOOKUP(A1170, [1]!Table9[#All], 27, FALSE), "). " ))</f>
        <v xml:space="preserve">Not discussed on USFS. </v>
      </c>
      <c r="N1170" s="10" t="str">
        <f>IF(D1170="No", "-- ", VLOOKUP(A1170, [1]!Table9[#All], 29, FALSE))</f>
        <v xml:space="preserve">-- </v>
      </c>
      <c r="O1170" s="10" t="str">
        <f>IF(D1170="No", "--", VLOOKUP(A1170, [1]!Table9[#All], 30, FALSE))</f>
        <v>--</v>
      </c>
      <c r="P1170" s="7" t="str">
        <f>IF(D1170="No", "Not discussed on USFS. ", IF(VLOOKUP(A1170, [1]!Table9[#All], 31, FALSE)="--", "--",  _xlfn.CONCAT(A1170, " (", VLOOKUP(A1170, [1]!Table9[#All], 11, FALSE), "; Habitat description: ", C1170, ") - Within 1-mi of a CNDDB/SCE/USFS occurrence record (", VLOOKUP(A1170, [1]!Table9[#All], 31, FALSE), "). " )))</f>
        <v xml:space="preserve">Not discussed on USFS. </v>
      </c>
      <c r="Q1170" s="6" t="str">
        <f>IF(D1170="No", "Not discussed on USFS. ", IF(VLOOKUP(A1170, [1]!Table9[#All], 31, FALSE)="--", "--",  VLOOKUP(A1170, [1]!Table9[#All], 32, FALSE)))</f>
        <v xml:space="preserve">Not discussed on USFS. </v>
      </c>
      <c r="R1170" s="6" t="str">
        <f>IF(D1170="No", "Not discussed on USFS. ", IF(VLOOKUP(A1170, [1]!Table9[#All], 31, FALSE)="--", "--", VLOOKUP(A1170, [1]!Table9[#All], 33, FALSE)))</f>
        <v xml:space="preserve">Not discussed on USFS. </v>
      </c>
      <c r="S1170" s="9" t="s">
        <v>2</v>
      </c>
      <c r="T1170" s="8" t="s">
        <v>2</v>
      </c>
      <c r="U1170" s="8" t="s">
        <v>2</v>
      </c>
      <c r="V1170" s="7" t="s">
        <v>2</v>
      </c>
      <c r="W1170" s="6" t="s">
        <v>2</v>
      </c>
      <c r="X1170" s="6" t="s">
        <v>2</v>
      </c>
    </row>
    <row r="1171" spans="1:24" ht="48" x14ac:dyDescent="0.2">
      <c r="A1171" s="20" t="s">
        <v>1204</v>
      </c>
      <c r="B1171" s="20" t="str">
        <f>VLOOKUP(A1171, [1]!Table9[#All], 2, FALSE)</f>
        <v>Sorex lyelli</v>
      </c>
      <c r="C1171" s="18" t="str">
        <f>VLOOKUP(A1171, [1]!Table9[#All], 13, FALSE)</f>
        <v>sub-alpine riparian areas near streams</v>
      </c>
      <c r="D1171" s="17" t="str">
        <f>IF(ISNUMBER(SEARCH("1",VLOOKUP(A1171, [1]!Table9[#All], 4, FALSE))), "Yes", "No")</f>
        <v>No</v>
      </c>
      <c r="E1171" s="16" t="str">
        <f>VLOOKUP(A1171, [1]!Table9[#All], 3, FALSE)</f>
        <v>Mammal</v>
      </c>
      <c r="F1171" s="15" t="str">
        <f>VLOOKUP(A1171, [1]!Table9[#All], 26, FALSE)</f>
        <v>Formula</v>
      </c>
      <c r="G1171" s="15" t="str">
        <f>IF(D1171="No", "--",VLOOKUP(A1171, [1]!Table9[#All], 25, FALSE))</f>
        <v>--</v>
      </c>
      <c r="H1171" s="14" t="str">
        <f>IF(D1171="No", "Not discussed on USFS. ", VLOOKUP(A1171, [1]!Table9[#All], 24, FALSE))</f>
        <v xml:space="preserve">Not discussed on USFS. </v>
      </c>
      <c r="I1171" s="14" t="str">
        <f>IF(NOT(ISBLANK(#REF!)),  "Pre-activity Survey Required", "")</f>
        <v>Pre-activity Survey Required</v>
      </c>
      <c r="J1171" s="13" t="str">
        <f>IF(D1171="No", "Not discussed on USFS. ", _xlfn.CONCAT(A1171, " (", VLOOKUP(A1171, [1]!Table9[#All], 11, FALSE), "; Habitat description: ", C1171, ") - Within 1-mi of a CNDDB/SCE/USFS occurrence record (", VLOOKUP(A1171, [1]!Table9[#All], 34, FALSE), "). " ))</f>
        <v xml:space="preserve">Not discussed on USFS. </v>
      </c>
      <c r="K1171" s="10" t="str">
        <f>IF(D1171="No", "-- ", VLOOKUP(A1171, [1]!Table9[#All], 35, FALSE))</f>
        <v xml:space="preserve">-- </v>
      </c>
      <c r="L1171" s="12" t="str">
        <f>IF(D1171="No", "--", VLOOKUP(A1171, [1]!Table9[#All], 28, FALSE))</f>
        <v>--</v>
      </c>
      <c r="M1171" s="11" t="str">
        <f>IF(D1171="No", "Not discussed on USFS. ", _xlfn.CONCAT(A1171, " (", VLOOKUP(A1171, [1]!Table9[#All], 11, FALSE), "; Habitat description: ", C1171, ") - Within 1-mi of a CNDDB/SCE/USFS occurrence record (", VLOOKUP(A1171, [1]!Table9[#All], 27, FALSE), "). " ))</f>
        <v xml:space="preserve">Not discussed on USFS. </v>
      </c>
      <c r="N1171" s="10" t="str">
        <f>IF(D1171="No", "-- ", VLOOKUP(A1171, [1]!Table9[#All], 29, FALSE))</f>
        <v xml:space="preserve">-- </v>
      </c>
      <c r="O1171" s="10" t="str">
        <f>IF(D1171="No", "--", VLOOKUP(A1171, [1]!Table9[#All], 30, FALSE))</f>
        <v>--</v>
      </c>
      <c r="P1171" s="7" t="str">
        <f>IF(D1171="No", "Not discussed on USFS. ", IF(VLOOKUP(A1171, [1]!Table9[#All], 31, FALSE)="--", "--",  _xlfn.CONCAT(A1171, " (", VLOOKUP(A1171, [1]!Table9[#All], 11, FALSE), "; Habitat description: ", C1171, ") - Within 1-mi of a CNDDB/SCE/USFS occurrence record (", VLOOKUP(A1171, [1]!Table9[#All], 31, FALSE), "). " )))</f>
        <v xml:space="preserve">Not discussed on USFS. </v>
      </c>
      <c r="Q1171" s="6" t="str">
        <f>IF(D1171="No", "Not discussed on USFS. ", IF(VLOOKUP(A1171, [1]!Table9[#All], 31, FALSE)="--", "--",  VLOOKUP(A1171, [1]!Table9[#All], 32, FALSE)))</f>
        <v xml:space="preserve">Not discussed on USFS. </v>
      </c>
      <c r="R1171" s="6" t="str">
        <f>IF(D1171="No", "Not discussed on USFS. ", IF(VLOOKUP(A1171, [1]!Table9[#All], 31, FALSE)="--", "--", VLOOKUP(A1171, [1]!Table9[#All], 33, FALSE)))</f>
        <v xml:space="preserve">Not discussed on USFS. </v>
      </c>
      <c r="S1171" s="9" t="s">
        <v>2</v>
      </c>
      <c r="T1171" s="8" t="s">
        <v>2</v>
      </c>
      <c r="U1171" s="8" t="s">
        <v>2</v>
      </c>
      <c r="V1171" s="7" t="s">
        <v>2</v>
      </c>
      <c r="W1171" s="6" t="s">
        <v>2</v>
      </c>
      <c r="X1171" s="6" t="s">
        <v>2</v>
      </c>
    </row>
    <row r="1172" spans="1:24" ht="75" x14ac:dyDescent="0.2">
      <c r="A1172" s="20" t="s">
        <v>1203</v>
      </c>
      <c r="B1172" s="20" t="str">
        <f>VLOOKUP(A1172, [1]!Table9[#All], 2, FALSE)</f>
        <v>Neotamias speciosus callipeplus</v>
      </c>
      <c r="C1172" s="18" t="str">
        <f>VLOOKUP(A1172, [1]!Table9[#All], 13, FALSE)</f>
        <v xml:space="preserve">coniferous forests with rock outcroppings and other forest debris  </v>
      </c>
      <c r="D1172" s="17" t="str">
        <f>IF(ISNUMBER(SEARCH("1",VLOOKUP(A1172, [1]!Table9[#All], 4, FALSE))), "Yes", "No")</f>
        <v>Yes</v>
      </c>
      <c r="E1172" s="16" t="str">
        <f>VLOOKUP(A1172, [1]!Table9[#All], 3, FALSE)</f>
        <v>Mammal</v>
      </c>
      <c r="F1172" s="15" t="str">
        <f>VLOOKUP(A1172, [1]!Table9[#All], 26, FALSE)</f>
        <v>Formula</v>
      </c>
      <c r="G1172" s="15" t="str">
        <f>IF(D1172="No", "--",VLOOKUP(A1172, [1]!Table9[#All], 25, FALSE))</f>
        <v>Work area</v>
      </c>
      <c r="H1172" s="14" t="str">
        <f>IF(D1172="No", "Not discussed on USFS. ", VLOOKUP(A1172, [1]!Table9[#All], 24, FALSE))</f>
        <v>--</v>
      </c>
      <c r="I1172" s="14" t="str">
        <f>IF(NOT(ISBLANK(#REF!)),  "Pre-activity Survey Required", "")</f>
        <v>Pre-activity Survey Required</v>
      </c>
      <c r="J1172" s="13" t="str">
        <f>IF(D1172="No", "Not discussed on USFS. ", _xlfn.CONCAT(A1172, " (", VLOOKUP(A1172, [1]!Table9[#All], 11, FALSE), "; Habitat description: ", C1172, ") - Within 1-mi of a CNDDB/SCE/USFS occurrence record (", VLOOKUP(A1172, [1]!Table9[#All], 34, FALSE), "). " ))</f>
        <v xml:space="preserve">Mount Pinos chipmunk (FSS; Habitat description: coniferous forests with rock outcroppings and other forest debris  ) - Within 1-mi of a CNDDB/SCE/USFS occurrence record (unsuitable habitat). </v>
      </c>
      <c r="K1172" s="10" t="str">
        <f>IF(D1172="No", "-- ", VLOOKUP(A1172, [1]!Table9[#All], 35, FALSE))</f>
        <v>Standard OMP BMPs.</v>
      </c>
      <c r="L1172" s="12" t="str">
        <f>IF(D1172="No", "--", VLOOKUP(A1172, [1]!Table9[#All], 28, FALSE))</f>
        <v>IIB</v>
      </c>
      <c r="M1172" s="11" t="str">
        <f>IF(D1172="No", "Not discussed on USFS. ", _xlfn.CONCAT(A1172, " (", VLOOKUP(A1172, [1]!Table9[#All], 11, FALSE), "; Habitat description: ", C1172, ") - Within 1-mi of a CNDDB/SCE/USFS occurrence record (", VLOOKUP(A1172, [1]!Table9[#All], 27, FALSE), "). " ))</f>
        <v xml:space="preserve">Mount Pinos chipmunk (FSS; Habitat description: coniferous forests with rock outcroppings and other forest debris  ) - Within 1-mi of a CNDDB/SCE/USFS occurrence record (habitat present). </v>
      </c>
      <c r="N1172" s="10" t="str">
        <f>IF(D1172="No", "-- ", VLOOKUP(A1172, [1]!Table9[#All], 29, FALSE))</f>
        <v xml:space="preserve">BE BMP Mammal-1; 
General Measures and Standard OMP BMPs. </v>
      </c>
      <c r="O1172" s="10" t="str">
        <f>IF(D1172="No", "--", VLOOKUP(A1172, [1]!Table9[#All], 30, FALSE))</f>
        <v xml:space="preserve">General Measures and Standard OMP BMPs. </v>
      </c>
      <c r="P1172" s="7" t="str">
        <f>IF(D1172="No", "Not discussed on USFS. ", IF(VLOOKUP(A1172, [1]!Table9[#All], 31, FALSE)="--", "--",  _xlfn.CONCAT(A1172, " (", VLOOKUP(A1172, [1]!Table9[#All], 11, FALSE), "; Habitat description: ", C1172, ") - Within 1-mi of a CNDDB/SCE/USFS occurrence record (", VLOOKUP(A1172, [1]!Table9[#All], 31, FALSE), "). " )))</f>
        <v>--</v>
      </c>
      <c r="Q1172" s="6" t="str">
        <f>IF(D1172="No", "Not discussed on USFS. ", IF(VLOOKUP(A1172, [1]!Table9[#All], 31, FALSE)="--", "--",  VLOOKUP(A1172, [1]!Table9[#All], 32, FALSE)))</f>
        <v>--</v>
      </c>
      <c r="R1172" s="6" t="str">
        <f>IF(D1172="No", "Not discussed on USFS. ", IF(VLOOKUP(A1172, [1]!Table9[#All], 31, FALSE)="--", "--", VLOOKUP(A1172, [1]!Table9[#All], 33, FALSE)))</f>
        <v>--</v>
      </c>
      <c r="S1172" s="9" t="s">
        <v>2</v>
      </c>
      <c r="T1172" s="8" t="s">
        <v>2</v>
      </c>
      <c r="U1172" s="8" t="s">
        <v>2</v>
      </c>
      <c r="V1172" s="7" t="s">
        <v>2</v>
      </c>
      <c r="W1172" s="6" t="s">
        <v>2</v>
      </c>
      <c r="X1172" s="6" t="s">
        <v>2</v>
      </c>
    </row>
    <row r="1173" spans="1:24" ht="156" x14ac:dyDescent="0.2">
      <c r="A1173" s="20" t="s">
        <v>1202</v>
      </c>
      <c r="B1173" s="20" t="str">
        <f>VLOOKUP(A1173, [1]!Table9[#All], 2, FALSE)</f>
        <v>Allium howellii var. clokeyi</v>
      </c>
      <c r="C1173" s="18" t="str">
        <f>VLOOKUP(A1173, [1]!Table9[#All], 13, FALSE)</f>
        <v>open slopes, sagebrush scrub, chaparral-pinyon-juniper woodland</v>
      </c>
      <c r="D1173" s="17" t="str">
        <f>IF(ISNUMBER(SEARCH("1",VLOOKUP(A1173, [1]!Table9[#All], 4, FALSE))), "Yes", "No")</f>
        <v>Yes</v>
      </c>
      <c r="E1173" s="16" t="str">
        <f>VLOOKUP(A1173, [1]!Table9[#All], 3, FALSE)</f>
        <v>Plant</v>
      </c>
      <c r="F1173" s="15" t="str">
        <f>VLOOKUP(A1173, [1]!Table9[#All], 26, FALSE)</f>
        <v>Formula</v>
      </c>
      <c r="G1173" s="15" t="str">
        <f>IF(D1173="No", "--",VLOOKUP(A1173, [1]!Table9[#All], 25, FALSE))</f>
        <v>Work area</v>
      </c>
      <c r="H1173" s="14" t="str">
        <f>IF(D1173="No", "Not discussed on USFS. ", VLOOKUP(A1173, [1]!Table9[#All], 24, FALSE))</f>
        <v>--</v>
      </c>
      <c r="I1173" s="14" t="str">
        <f>IF(NOT(ISBLANK(#REF!)),  "Pre-activity Survey Required", "")</f>
        <v>Pre-activity Survey Required</v>
      </c>
      <c r="J1173" s="13" t="str">
        <f>IF(D1173="No", "Not discussed on USFS. ", _xlfn.CONCAT(A1173, " (", VLOOKUP(A1173, [1]!Table9[#All], 11, FALSE), "; Habitat description: ", C1173, ") - Within 1-mi of a CNDDB/SCE/USFS occurrence record (", VLOOKUP(A1173, [1]!Table9[#All], 34, FALSE), "). " ))</f>
        <v xml:space="preserve">Mount Pinos onion (FSS; CRPR 1B.3, Blooming Period: May - Jun; Habitat description: open slopes, sagebrush scrub, chaparral-pinyon-juniper woodland) - Within 1-mi of a CNDDB/SCE/USFS occurrence record (unsuitable habitat). </v>
      </c>
      <c r="K1173" s="10" t="str">
        <f>IF(D1173="No", "-- ", VLOOKUP(A1173, [1]!Table9[#All], 35, FALSE))</f>
        <v>Standard OMP BMPs.</v>
      </c>
      <c r="L1173" s="12" t="str">
        <f>IF(D1173="No", "--", VLOOKUP(A1173, [1]!Table9[#All], 28, FALSE))</f>
        <v>IIB</v>
      </c>
      <c r="M1173" s="11" t="str">
        <f>IF(D1173="No", "Not discussed on USFS. ", _xlfn.CONCAT(A1173, " (", VLOOKUP(A1173, [1]!Table9[#All], 11, FALSE), "; Habitat description: ", C1173, ") - Within 1-mi of a CNDDB/SCE/USFS occurrence record (", VLOOKUP(A1173, [1]!Table9[#All], 27, FALSE), "). " ))</f>
        <v xml:space="preserve">Mount Pinos onion (FSS; CRPR 1B.3, Blooming Period: May - Jun; Habitat description: open slopes, sagebrush scrub, chaparral-pinyon-juniper woodland) - Within 1-mi of a CNDDB/SCE/USFS occurrence record (habitat present). </v>
      </c>
      <c r="N1173" s="10" t="str">
        <f>IF(D1173="No", "-- ", VLOOKUP(A1173, [1]!Table9[#All], 29, FALSE))</f>
        <v xml:space="preserve">BE BMP Plant-1(a)(c-d); 
General Measures and Standard OMP BMPs. </v>
      </c>
      <c r="O1173" s="10" t="str">
        <f>IF(D1173="No", "--", VLOOKUP(A1173, [1]!Table9[#All], 30, FALSE))</f>
        <v xml:space="preserve">Pre-Activity Survey (Mount Pinos onion): A biological survey is required. 
FSS Plant Avoidance (Mount Pinos onion): If Mount Pinos onion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73" s="7" t="str">
        <f>IF(D1173="No", "Not discussed on USFS. ", IF(VLOOKUP(A1173, [1]!Table9[#All], 31, FALSE)="--", "--",  _xlfn.CONCAT(A1173, " (", VLOOKUP(A1173, [1]!Table9[#All], 11, FALSE), "; Habitat description: ", C1173, ") - Within 1-mi of a CNDDB/SCE/USFS occurrence record (", VLOOKUP(A1173, [1]!Table9[#All], 31, FALSE), "). " )))</f>
        <v>--</v>
      </c>
      <c r="Q1173" s="6" t="str">
        <f>IF(D1173="No", "Not discussed on USFS. ", IF(VLOOKUP(A1173, [1]!Table9[#All], 31, FALSE)="--", "--",  VLOOKUP(A1173, [1]!Table9[#All], 32, FALSE)))</f>
        <v>--</v>
      </c>
      <c r="R1173" s="6" t="str">
        <f>IF(D1173="No", "Not discussed on USFS. ", IF(VLOOKUP(A1173, [1]!Table9[#All], 31, FALSE)="--", "--", VLOOKUP(A1173, [1]!Table9[#All], 33, FALSE)))</f>
        <v>--</v>
      </c>
      <c r="S1173" s="9" t="s">
        <v>2</v>
      </c>
      <c r="T1173" s="8" t="s">
        <v>2</v>
      </c>
      <c r="U1173" s="8" t="s">
        <v>2</v>
      </c>
      <c r="V1173" s="7" t="s">
        <v>2</v>
      </c>
      <c r="W1173" s="6" t="s">
        <v>2</v>
      </c>
      <c r="X1173" s="6" t="s">
        <v>2</v>
      </c>
    </row>
    <row r="1174" spans="1:24" ht="90" x14ac:dyDescent="0.2">
      <c r="A1174" s="20" t="s">
        <v>1201</v>
      </c>
      <c r="B1174" s="20" t="str">
        <f>VLOOKUP(A1174, [1]!Table9[#All], 2, FALSE)</f>
        <v>Dendragapus fuliginosus howardi</v>
      </c>
      <c r="C1174" s="18" t="str">
        <f>VLOOKUP(A1174, [1]!Table9[#All], 13, FALSE)</f>
        <v>isolated montane habitats, grassland, shrubland, woodland, forest edge</v>
      </c>
      <c r="D1174" s="17" t="str">
        <f>IF(ISNUMBER(SEARCH("1",VLOOKUP(A1174, [1]!Table9[#All], 4, FALSE))), "Yes", "No")</f>
        <v>Yes</v>
      </c>
      <c r="E1174" s="16" t="str">
        <f>VLOOKUP(A1174, [1]!Table9[#All], 3, FALSE)</f>
        <v>Bird</v>
      </c>
      <c r="F1174" s="15" t="str">
        <f>VLOOKUP(A1174, [1]!Table9[#All], 26, FALSE)</f>
        <v>Formula</v>
      </c>
      <c r="G1174" s="15" t="str">
        <f>IF(D1174="No", "--",VLOOKUP(A1174, [1]!Table9[#All], 25, FALSE))</f>
        <v>Work area</v>
      </c>
      <c r="H1174" s="14" t="str">
        <f>IF(D1174="No", "Not discussed on USFS. ", VLOOKUP(A1174, [1]!Table9[#All], 24, FALSE))</f>
        <v>--</v>
      </c>
      <c r="I1174" s="14" t="str">
        <f>IF(NOT(ISBLANK(#REF!)),  "Pre-activity Survey Required", "")</f>
        <v>Pre-activity Survey Required</v>
      </c>
      <c r="J1174" s="13" t="str">
        <f>IF(D1174="No", "Not discussed on USFS. ", _xlfn.CONCAT(A1174, " (", VLOOKUP(A1174, [1]!Table9[#All], 11, FALSE), "; Habitat description: ", C1174, ") - Within 1-mi of a CNDDB/SCE/USFS occurrence record (", VLOOKUP(A1174, [1]!Table9[#All], 34, FALSE), "). " ))</f>
        <v xml:space="preserve">Mount Pinos sooty grouse (CDFW SSC; INF:SCC; Habitat description: isolated montane habitats, grassland, shrubland, woodland, forest edge) - Within 1-mi of a CNDDB/SCE/USFS occurrence record (unsuitable habitat). </v>
      </c>
      <c r="K1174" s="10" t="str">
        <f>IF(D1174="No", "-- ", VLOOKUP(A1174, [1]!Table9[#All], 35, FALSE))</f>
        <v>Standard OMP BMPs.</v>
      </c>
      <c r="L1174" s="12" t="str">
        <f>IF(D1174="No", "--", VLOOKUP(A1174, [1]!Table9[#All], 28, FALSE))</f>
        <v>IIB</v>
      </c>
      <c r="M1174" s="11" t="str">
        <f>IF(D1174="No", "Not discussed on USFS. ", _xlfn.CONCAT(A1174, " (", VLOOKUP(A1174, [1]!Table9[#All], 11, FALSE), "; Habitat description: ", C1174, ") - Within 1-mi of a CNDDB/SCE/USFS occurrence record (", VLOOKUP(A1174, [1]!Table9[#All], 27, FALSE), "). " ))</f>
        <v xml:space="preserve">Mount Pinos sooty grouse (CDFW SSC; INF:SCC; Habitat description: isolated montane habitats, grassland, shrubland, woodland, forest edge) - Within 1-mi of a CNDDB/SCE/USFS occurrence record (habitat present). </v>
      </c>
      <c r="N1174" s="10" t="str">
        <f>IF(D1174="No", "-- ", VLOOKUP(A1174, [1]!Table9[#All], 29, FALSE))</f>
        <v xml:space="preserve">Nest Survey; </v>
      </c>
      <c r="O1174" s="10" t="str">
        <f>IF(D1174="No", "--", VLOOKUP(A1174, [1]!Table9[#All], 30, FALSE))</f>
        <v xml:space="preserve">Nest Survey: A nest survey is required for activities scheduled between February 1 and August 31. </v>
      </c>
      <c r="P1174" s="7" t="str">
        <f>IF(D1174="No", "Not discussed on USFS. ", IF(VLOOKUP(A1174, [1]!Table9[#All], 31, FALSE)="--", "--",  _xlfn.CONCAT(A1174, " (", VLOOKUP(A1174, [1]!Table9[#All], 11, FALSE), "; Habitat description: ", C1174, ") - Within 1-mi of a CNDDB/SCE/USFS occurrence record (", VLOOKUP(A1174, [1]!Table9[#All], 31, FALSE), "). " )))</f>
        <v>--</v>
      </c>
      <c r="Q1174" s="6" t="str">
        <f>IF(D1174="No", "Not discussed on USFS. ", IF(VLOOKUP(A1174, [1]!Table9[#All], 31, FALSE)="--", "--",  VLOOKUP(A1174, [1]!Table9[#All], 32, FALSE)))</f>
        <v>--</v>
      </c>
      <c r="R1174" s="6" t="str">
        <f>IF(D1174="No", "Not discussed on USFS. ", IF(VLOOKUP(A1174, [1]!Table9[#All], 31, FALSE)="--", "--", VLOOKUP(A1174, [1]!Table9[#All], 33, FALSE)))</f>
        <v>--</v>
      </c>
      <c r="S1174" s="9" t="s">
        <v>2</v>
      </c>
      <c r="T1174" s="8" t="s">
        <v>2</v>
      </c>
      <c r="U1174" s="8" t="s">
        <v>2</v>
      </c>
      <c r="V1174" s="7" t="s">
        <v>2</v>
      </c>
      <c r="W1174" s="6" t="s">
        <v>2</v>
      </c>
      <c r="X1174" s="6" t="s">
        <v>2</v>
      </c>
    </row>
    <row r="1175" spans="1:24" ht="156" x14ac:dyDescent="0.2">
      <c r="A1175" s="20" t="s">
        <v>1200</v>
      </c>
      <c r="B1175" s="20" t="str">
        <f>VLOOKUP(A1175, [1]!Table9[#All], 2, FALSE)</f>
        <v>Agrostis humilis</v>
      </c>
      <c r="C1175" s="18" t="str">
        <f>VLOOKUP(A1175, [1]!Table9[#All], 13, FALSE)</f>
        <v>meadows, slopes moist to dry, subalpine and alpine meadows, slopes</v>
      </c>
      <c r="D1175" s="17" t="str">
        <f>IF(ISNUMBER(SEARCH("1",VLOOKUP(A1175, [1]!Table9[#All], 4, FALSE))), "Yes", "No")</f>
        <v>Yes</v>
      </c>
      <c r="E1175" s="16" t="str">
        <f>VLOOKUP(A1175, [1]!Table9[#All], 3, FALSE)</f>
        <v>Plant</v>
      </c>
      <c r="F1175" s="15" t="str">
        <f>VLOOKUP(A1175, [1]!Table9[#All], 26, FALSE)</f>
        <v>Formula</v>
      </c>
      <c r="G1175" s="15" t="str">
        <f>IF(D1175="No", "--",VLOOKUP(A1175, [1]!Table9[#All], 25, FALSE))</f>
        <v>Work area</v>
      </c>
      <c r="H1175" s="14" t="str">
        <f>IF(D1175="No", "Not discussed on USFS. ", VLOOKUP(A1175, [1]!Table9[#All], 24, FALSE))</f>
        <v>--</v>
      </c>
      <c r="I1175" s="14" t="str">
        <f>IF(NOT(ISBLANK(#REF!)),  "Pre-activity Survey Required", "")</f>
        <v>Pre-activity Survey Required</v>
      </c>
      <c r="J1175" s="13" t="str">
        <f>IF(D1175="No", "Not discussed on USFS. ", _xlfn.CONCAT(A1175, " (", VLOOKUP(A1175, [1]!Table9[#All], 11, FALSE), "; Habitat description: ", C1175, ") - Within 1-mi of a CNDDB/SCE/USFS occurrence record (", VLOOKUP(A1175, [1]!Table9[#All], 34, FALSE), "). " ))</f>
        <v xml:space="preserve">mountain bent grass (INF:SCC; CRPR 2B.3, Blooming Period: Jul - Sep; Habitat description: meadows, slopes moist to dry, subalpine and alpine meadows, slopes) - Within 1-mi of a CNDDB/SCE/USFS occurrence record (unsuitable habitat). </v>
      </c>
      <c r="K1175" s="10" t="str">
        <f>IF(D1175="No", "-- ", VLOOKUP(A1175, [1]!Table9[#All], 35, FALSE))</f>
        <v>Standard OMP BMPs.</v>
      </c>
      <c r="L1175" s="12" t="str">
        <f>IF(D1175="No", "--", VLOOKUP(A1175, [1]!Table9[#All], 28, FALSE))</f>
        <v>IIB</v>
      </c>
      <c r="M1175" s="11" t="str">
        <f>IF(D1175="No", "Not discussed on USFS. ", _xlfn.CONCAT(A1175, " (", VLOOKUP(A1175, [1]!Table9[#All], 11, FALSE), "; Habitat description: ", C1175, ") - Within 1-mi of a CNDDB/SCE/USFS occurrence record (", VLOOKUP(A1175, [1]!Table9[#All], 27, FALSE), "). " ))</f>
        <v xml:space="preserve">mountain bent grass (INF:SCC; CRPR 2B.3, Blooming Period: Jul - Sep; Habitat description: meadows, slopes moist to dry, subalpine and alpine meadows, slopes) - Within 1-mi of a CNDDB/SCE/USFS occurrence record (habitat present). </v>
      </c>
      <c r="N1175" s="10" t="str">
        <f>IF(D1175="No", "-- ", VLOOKUP(A1175, [1]!Table9[#All], 29, FALSE))</f>
        <v xml:space="preserve">BE BMP Plant-1(a)(c-d); 
General Measures and Standard OMP BMPs. </v>
      </c>
      <c r="O1175" s="10" t="str">
        <f>IF(D1175="No", "--", VLOOKUP(A1175, [1]!Table9[#All], 30, FALSE))</f>
        <v xml:space="preserve">Pre-Activity Survey (mountain bent grass): A biological survey is required. 
FSS Plant Avoidance (mountain bent grass): If mountain bent grass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75" s="7" t="str">
        <f>IF(D1175="No", "Not discussed on USFS. ", IF(VLOOKUP(A1175, [1]!Table9[#All], 31, FALSE)="--", "--",  _xlfn.CONCAT(A1175, " (", VLOOKUP(A1175, [1]!Table9[#All], 11, FALSE), "; Habitat description: ", C1175, ") - Within 1-mi of a CNDDB/SCE/USFS occurrence record (", VLOOKUP(A1175, [1]!Table9[#All], 31, FALSE), "). " )))</f>
        <v>--</v>
      </c>
      <c r="Q1175" s="6" t="str">
        <f>IF(D1175="No", "Not discussed on USFS. ", IF(VLOOKUP(A1175, [1]!Table9[#All], 31, FALSE)="--", "--",  VLOOKUP(A1175, [1]!Table9[#All], 32, FALSE)))</f>
        <v>--</v>
      </c>
      <c r="R1175" s="6" t="str">
        <f>IF(D1175="No", "Not discussed on USFS. ", IF(VLOOKUP(A1175, [1]!Table9[#All], 31, FALSE)="--", "--", VLOOKUP(A1175, [1]!Table9[#All], 33, FALSE)))</f>
        <v>--</v>
      </c>
      <c r="S1175" s="9" t="s">
        <v>2</v>
      </c>
      <c r="T1175" s="8" t="s">
        <v>2</v>
      </c>
      <c r="U1175" s="8" t="s">
        <v>2</v>
      </c>
      <c r="V1175" s="7" t="s">
        <v>2</v>
      </c>
      <c r="W1175" s="6" t="s">
        <v>2</v>
      </c>
      <c r="X1175" s="6" t="s">
        <v>2</v>
      </c>
    </row>
    <row r="1176" spans="1:24" ht="96" x14ac:dyDescent="0.2">
      <c r="A1176" s="20" t="s">
        <v>1199</v>
      </c>
      <c r="B1176" s="20" t="str">
        <f>VLOOKUP(A1176, [1]!Table9[#All], 2, FALSE)</f>
        <v>Thamnophis elegans</v>
      </c>
      <c r="C1176" s="18" t="str">
        <f>VLOOKUP(A1176, [1]!Table9[#All], 13, FALSE)</f>
        <v>high-altitude mountains, rocky slopes, and alpine meadows</v>
      </c>
      <c r="D1176" s="17" t="str">
        <f>IF(ISNUMBER(SEARCH("1",VLOOKUP(A1176, [1]!Table9[#All], 4, FALSE))), "Yes", "No")</f>
        <v>Yes</v>
      </c>
      <c r="E1176" s="16" t="str">
        <f>VLOOKUP(A1176, [1]!Table9[#All], 3, FALSE)</f>
        <v>Reptile</v>
      </c>
      <c r="F1176" s="15" t="str">
        <f>VLOOKUP(A1176, [1]!Table9[#All], 26, FALSE)</f>
        <v>Formula</v>
      </c>
      <c r="G1176" s="15" t="str">
        <f>IF(D1176="No", "--",VLOOKUP(A1176, [1]!Table9[#All], 25, FALSE))</f>
        <v>Work area</v>
      </c>
      <c r="H1176" s="14" t="str">
        <f>IF(D1176="No", "Not discussed on USFS. ", VLOOKUP(A1176, [1]!Table9[#All], 24, FALSE))</f>
        <v>--</v>
      </c>
      <c r="I1176" s="14" t="str">
        <f>IF(NOT(ISBLANK(#REF!)),  "Pre-activity Survey Required", "")</f>
        <v>Pre-activity Survey Required</v>
      </c>
      <c r="J1176" s="13" t="str">
        <f>IF(D1176="No", "Not discussed on USFS. ", _xlfn.CONCAT(A1176, " (", VLOOKUP(A1176, [1]!Table9[#All], 11, FALSE), "; Habitat description: ", C1176, ") - Within 1-mi of a CNDDB/SCE/USFS occurrence record (", VLOOKUP(A1176, [1]!Table9[#All], 34, FALSE), "). " ))</f>
        <v xml:space="preserve">Mountain garter snake (SBNF:WL; Habitat description: high-altitude mountains, rocky slopes, and alpine meadows) - Within 1-mi of a CNDDB/SCE/USFS occurrence record (unsuitable habitat). </v>
      </c>
      <c r="K1176" s="10" t="str">
        <f>IF(D1176="No", "-- ", VLOOKUP(A1176, [1]!Table9[#All], 35, FALSE))</f>
        <v>Standard OMP BMPs.</v>
      </c>
      <c r="L1176" s="12" t="str">
        <f>IF(D1176="No", "--", VLOOKUP(A1176, [1]!Table9[#All], 28, FALSE))</f>
        <v>IIB</v>
      </c>
      <c r="M1176" s="11" t="str">
        <f>IF(D1176="No", "Not discussed on USFS. ", _xlfn.CONCAT(A1176, " (", VLOOKUP(A1176, [1]!Table9[#All], 11, FALSE), "; Habitat description: ", C1176, ") - Within 1-mi of a CNDDB/SCE/USFS occurrence record (", VLOOKUP(A1176, [1]!Table9[#All], 27, FALSE), "). " ))</f>
        <v xml:space="preserve">Mountain garter snake (SBNF:WL; Habitat description: high-altitude mountains, rocky slopes, and alpine meadows) - Within 1-mi of a CNDDB/SCE/USFS occurrence record (habitat present). </v>
      </c>
      <c r="N1176" s="10" t="str">
        <f>IF(D1176="No", "-- ", VLOOKUP(A1176, [1]!Table9[#All], 29, FALSE))</f>
        <v xml:space="preserve">Biological Pre-activity Survey (Mountain garter snake; 
General Measures and Standard OMP BMPs. </v>
      </c>
      <c r="O1176" s="10" t="str">
        <f>IF(D1176="No", "--", VLOOKUP(A1176, [1]!Table9[#All], 30, FALSE))</f>
        <v xml:space="preserve">Biological Pre-activity Survey (Mountain garter snake): A biological survey is required. 
General Measures and Standard OMP BMPs. </v>
      </c>
      <c r="P1176" s="7" t="str">
        <f>IF(D1176="No", "Not discussed on USFS. ", IF(VLOOKUP(A1176, [1]!Table9[#All], 31, FALSE)="--", "--",  _xlfn.CONCAT(A1176, " (", VLOOKUP(A1176, [1]!Table9[#All], 11, FALSE), "; Habitat description: ", C1176, ") - Within 1-mi of a CNDDB/SCE/USFS occurrence record (", VLOOKUP(A1176, [1]!Table9[#All], 31, FALSE), "). " )))</f>
        <v>--</v>
      </c>
      <c r="Q1176" s="6" t="str">
        <f>IF(D1176="No", "Not discussed on USFS. ", IF(VLOOKUP(A1176, [1]!Table9[#All], 31, FALSE)="--", "--",  VLOOKUP(A1176, [1]!Table9[#All], 32, FALSE)))</f>
        <v>--</v>
      </c>
      <c r="R1176" s="6" t="str">
        <f>IF(D1176="No", "Not discussed on USFS. ", IF(VLOOKUP(A1176, [1]!Table9[#All], 31, FALSE)="--", "--", VLOOKUP(A1176, [1]!Table9[#All], 33, FALSE)))</f>
        <v>--</v>
      </c>
      <c r="S1176" s="9" t="s">
        <v>2</v>
      </c>
      <c r="T1176" s="8" t="s">
        <v>2</v>
      </c>
      <c r="U1176" s="8" t="s">
        <v>2</v>
      </c>
      <c r="V1176" s="7" t="s">
        <v>2</v>
      </c>
      <c r="W1176" s="6" t="s">
        <v>2</v>
      </c>
      <c r="X1176" s="6" t="s">
        <v>2</v>
      </c>
    </row>
    <row r="1177" spans="1:24" ht="64" x14ac:dyDescent="0.2">
      <c r="A1177" s="20" t="s">
        <v>1198</v>
      </c>
      <c r="B1177" s="20" t="str">
        <f>VLOOKUP(A1177, [1]!Table9[#All], 2, FALSE)</f>
        <v>Oxytropis oreophila var. juniperina</v>
      </c>
      <c r="C1177" s="18" t="str">
        <f>VLOOKUP(A1177, [1]!Table9[#All], 13, FALSE)</f>
        <v>pinyon and juniper woodland</v>
      </c>
      <c r="D1177" s="17" t="str">
        <f>IF(ISNUMBER(SEARCH("1",VLOOKUP(A1177, [1]!Table9[#All], 4, FALSE))), "Yes", "No")</f>
        <v>No</v>
      </c>
      <c r="E1177" s="16" t="str">
        <f>VLOOKUP(A1177, [1]!Table9[#All], 3, FALSE)</f>
        <v>Plant</v>
      </c>
      <c r="F1177" s="15" t="str">
        <f>VLOOKUP(A1177, [1]!Table9[#All], 26, FALSE)</f>
        <v>Formula</v>
      </c>
      <c r="G1177" s="15" t="str">
        <f>IF(D1177="No", "--",VLOOKUP(A1177, [1]!Table9[#All], 25, FALSE))</f>
        <v>--</v>
      </c>
      <c r="H1177" s="14" t="str">
        <f>IF(D1177="No", "Not discussed on USFS. ", VLOOKUP(A1177, [1]!Table9[#All], 24, FALSE))</f>
        <v xml:space="preserve">Not discussed on USFS. </v>
      </c>
      <c r="I1177" s="14" t="str">
        <f>IF(NOT(ISBLANK(#REF!)),  "Pre-activity Survey Required", "")</f>
        <v>Pre-activity Survey Required</v>
      </c>
      <c r="J1177" s="13" t="str">
        <f>IF(D1177="No", "Not discussed on USFS. ", _xlfn.CONCAT(A1177, " (", VLOOKUP(A1177, [1]!Table9[#All], 11, FALSE), "; Habitat description: ", C1177, ") - Within 1-mi of a CNDDB/SCE/USFS occurrence record (", VLOOKUP(A1177, [1]!Table9[#All], 34, FALSE), "). " ))</f>
        <v xml:space="preserve">Not discussed on USFS. </v>
      </c>
      <c r="K1177" s="10" t="str">
        <f>IF(D1177="No", "-- ", VLOOKUP(A1177, [1]!Table9[#All], 35, FALSE))</f>
        <v xml:space="preserve">-- </v>
      </c>
      <c r="L1177" s="12" t="str">
        <f>IF(D1177="No", "--", VLOOKUP(A1177, [1]!Table9[#All], 28, FALSE))</f>
        <v>--</v>
      </c>
      <c r="M1177" s="11" t="str">
        <f>IF(D1177="No", "Not discussed on USFS. ", _xlfn.CONCAT(A1177, " (", VLOOKUP(A1177, [1]!Table9[#All], 11, FALSE), "; Habitat description: ", C1177, ") - Within 1-mi of a CNDDB/SCE/USFS occurrence record (", VLOOKUP(A1177, [1]!Table9[#All], 27, FALSE), "). " ))</f>
        <v xml:space="preserve">Not discussed on USFS. </v>
      </c>
      <c r="N1177" s="10" t="str">
        <f>IF(D1177="No", "-- ", VLOOKUP(A1177, [1]!Table9[#All], 29, FALSE))</f>
        <v xml:space="preserve">-- </v>
      </c>
      <c r="O1177" s="10" t="str">
        <f>IF(D1177="No", "--", VLOOKUP(A1177, [1]!Table9[#All], 30, FALSE))</f>
        <v>--</v>
      </c>
      <c r="P1177" s="7" t="str">
        <f>IF(D1177="No", "Not discussed on USFS. ", IF(VLOOKUP(A1177, [1]!Table9[#All], 31, FALSE)="--", "--",  _xlfn.CONCAT(A1177, " (", VLOOKUP(A1177, [1]!Table9[#All], 11, FALSE), "; Habitat description: ", C1177, ") - Within 1-mi of a CNDDB/SCE/USFS occurrence record (", VLOOKUP(A1177, [1]!Table9[#All], 31, FALSE), "). " )))</f>
        <v xml:space="preserve">Not discussed on USFS. </v>
      </c>
      <c r="Q1177" s="6" t="str">
        <f>IF(D1177="No", "Not discussed on USFS. ", IF(VLOOKUP(A1177, [1]!Table9[#All], 31, FALSE)="--", "--",  VLOOKUP(A1177, [1]!Table9[#All], 32, FALSE)))</f>
        <v xml:space="preserve">Not discussed on USFS. </v>
      </c>
      <c r="R1177" s="6" t="str">
        <f>IF(D1177="No", "Not discussed on USFS. ", IF(VLOOKUP(A1177, [1]!Table9[#All], 31, FALSE)="--", "--", VLOOKUP(A1177, [1]!Table9[#All], 33, FALSE)))</f>
        <v xml:space="preserve">Not discussed on USFS. </v>
      </c>
      <c r="S1177" s="9" t="s">
        <v>2</v>
      </c>
      <c r="T1177" s="8" t="s">
        <v>2</v>
      </c>
      <c r="U1177" s="8" t="s">
        <v>2</v>
      </c>
      <c r="V1177" s="7" t="s">
        <v>2</v>
      </c>
      <c r="W1177" s="6" t="s">
        <v>2</v>
      </c>
      <c r="X1177" s="6" t="s">
        <v>2</v>
      </c>
    </row>
    <row r="1178" spans="1:24" ht="48" x14ac:dyDescent="0.2">
      <c r="A1178" s="20" t="s">
        <v>1197</v>
      </c>
      <c r="B1178" s="20" t="str">
        <f>VLOOKUP(A1178, [1]!Table9[#All], 2, FALSE)</f>
        <v>Charadrius montanus</v>
      </c>
      <c r="C1178" s="18" t="str">
        <f>VLOOKUP(A1178, [1]!Table9[#All], 13, FALSE)</f>
        <v>areas with sparse vegetation or bare ground</v>
      </c>
      <c r="D1178" s="17" t="str">
        <f>IF(ISNUMBER(SEARCH("1",VLOOKUP(A1178, [1]!Table9[#All], 4, FALSE))), "Yes", "No")</f>
        <v>No</v>
      </c>
      <c r="E1178" s="16" t="str">
        <f>VLOOKUP(A1178, [1]!Table9[#All], 3, FALSE)</f>
        <v>Bird</v>
      </c>
      <c r="F1178" s="15" t="str">
        <f>VLOOKUP(A1178, [1]!Table9[#All], 26, FALSE)</f>
        <v>Formula</v>
      </c>
      <c r="G1178" s="15" t="str">
        <f>IF(D1178="No", "--",VLOOKUP(A1178, [1]!Table9[#All], 25, FALSE))</f>
        <v>--</v>
      </c>
      <c r="H1178" s="14" t="str">
        <f>IF(D1178="No", "Not discussed on USFS. ", VLOOKUP(A1178, [1]!Table9[#All], 24, FALSE))</f>
        <v xml:space="preserve">Not discussed on USFS. </v>
      </c>
      <c r="I1178" s="14" t="str">
        <f>IF(NOT(ISBLANK(#REF!)),  "Pre-activity Survey Required", "")</f>
        <v>Pre-activity Survey Required</v>
      </c>
      <c r="J1178" s="13" t="str">
        <f>IF(D1178="No", "Not discussed on USFS. ", _xlfn.CONCAT(A1178, " (", VLOOKUP(A1178, [1]!Table9[#All], 11, FALSE), "; Habitat description: ", C1178, ") - Within 1-mi of a CNDDB/SCE/USFS occurrence record (", VLOOKUP(A1178, [1]!Table9[#All], 34, FALSE), "). " ))</f>
        <v xml:space="preserve">Not discussed on USFS. </v>
      </c>
      <c r="K1178" s="10" t="str">
        <f>IF(D1178="No", "-- ", VLOOKUP(A1178, [1]!Table9[#All], 35, FALSE))</f>
        <v xml:space="preserve">-- </v>
      </c>
      <c r="L1178" s="12" t="str">
        <f>IF(D1178="No", "--", VLOOKUP(A1178, [1]!Table9[#All], 28, FALSE))</f>
        <v>--</v>
      </c>
      <c r="M1178" s="11" t="str">
        <f>IF(D1178="No", "Not discussed on USFS. ", _xlfn.CONCAT(A1178, " (", VLOOKUP(A1178, [1]!Table9[#All], 11, FALSE), "; Habitat description: ", C1178, ") - Within 1-mi of a CNDDB/SCE/USFS occurrence record (", VLOOKUP(A1178, [1]!Table9[#All], 27, FALSE), "). " ))</f>
        <v xml:space="preserve">Not discussed on USFS. </v>
      </c>
      <c r="N1178" s="10" t="str">
        <f>IF(D1178="No", "-- ", VLOOKUP(A1178, [1]!Table9[#All], 29, FALSE))</f>
        <v xml:space="preserve">-- </v>
      </c>
      <c r="O1178" s="10" t="str">
        <f>IF(D1178="No", "--", VLOOKUP(A1178, [1]!Table9[#All], 30, FALSE))</f>
        <v>--</v>
      </c>
      <c r="P1178" s="7" t="str">
        <f>IF(D1178="No", "Not discussed on USFS. ", IF(VLOOKUP(A1178, [1]!Table9[#All], 31, FALSE)="--", "--",  _xlfn.CONCAT(A1178, " (", VLOOKUP(A1178, [1]!Table9[#All], 11, FALSE), "; Habitat description: ", C1178, ") - Within 1-mi of a CNDDB/SCE/USFS occurrence record (", VLOOKUP(A1178, [1]!Table9[#All], 31, FALSE), "). " )))</f>
        <v xml:space="preserve">Not discussed on USFS. </v>
      </c>
      <c r="Q1178" s="6" t="str">
        <f>IF(D1178="No", "Not discussed on USFS. ", IF(VLOOKUP(A1178, [1]!Table9[#All], 31, FALSE)="--", "--",  VLOOKUP(A1178, [1]!Table9[#All], 32, FALSE)))</f>
        <v xml:space="preserve">Not discussed on USFS. </v>
      </c>
      <c r="R1178" s="6" t="str">
        <f>IF(D1178="No", "Not discussed on USFS. ", IF(VLOOKUP(A1178, [1]!Table9[#All], 31, FALSE)="--", "--", VLOOKUP(A1178, [1]!Table9[#All], 33, FALSE)))</f>
        <v xml:space="preserve">Not discussed on USFS. </v>
      </c>
      <c r="S1178" s="9" t="s">
        <v>2</v>
      </c>
      <c r="T1178" s="8" t="s">
        <v>2</v>
      </c>
      <c r="U1178" s="8" t="s">
        <v>2</v>
      </c>
      <c r="V1178" s="7" t="s">
        <v>2</v>
      </c>
      <c r="W1178" s="6" t="s">
        <v>2</v>
      </c>
      <c r="X1178" s="6" t="s">
        <v>2</v>
      </c>
    </row>
    <row r="1179" spans="1:24" ht="96" x14ac:dyDescent="0.2">
      <c r="A1179" s="20" t="s">
        <v>1196</v>
      </c>
      <c r="B1179" s="20" t="str">
        <f>VLOOKUP(A1179, [1]!Table9[#All], 2, FALSE)</f>
        <v>Lupinus albifrons var medius</v>
      </c>
      <c r="C1179" s="18" t="str">
        <f>VLOOKUP(A1179, [1]!Table9[#All], 13, FALSE)</f>
        <v xml:space="preserve">desert washes, brush scrub, pine woodland creosote brush scrub, pinyon/juniper woodland </v>
      </c>
      <c r="D1179" s="17" t="str">
        <f>IF(ISNUMBER(SEARCH("1",VLOOKUP(A1179, [1]!Table9[#All], 4, FALSE))), "Yes", "No")</f>
        <v>No</v>
      </c>
      <c r="E1179" s="16" t="str">
        <f>VLOOKUP(A1179, [1]!Table9[#All], 3, FALSE)</f>
        <v>Plant</v>
      </c>
      <c r="F1179" s="15" t="str">
        <f>VLOOKUP(A1179, [1]!Table9[#All], 26, FALSE)</f>
        <v>Formula</v>
      </c>
      <c r="G1179" s="15" t="str">
        <f>IF(D1179="No", "--",VLOOKUP(A1179, [1]!Table9[#All], 25, FALSE))</f>
        <v>--</v>
      </c>
      <c r="H1179" s="14" t="str">
        <f>IF(D1179="No", "Not discussed on USFS. ", VLOOKUP(A1179, [1]!Table9[#All], 24, FALSE))</f>
        <v xml:space="preserve">Not discussed on USFS. </v>
      </c>
      <c r="I1179" s="14" t="str">
        <f>IF(NOT(ISBLANK(#REF!)),  "Pre-activity Survey Required", "")</f>
        <v>Pre-activity Survey Required</v>
      </c>
      <c r="J1179" s="13" t="str">
        <f>IF(D1179="No", "Not discussed on USFS. ", _xlfn.CONCAT(A1179, " (", VLOOKUP(A1179, [1]!Table9[#All], 11, FALSE), "; Habitat description: ", C1179, ") - Within 1-mi of a CNDDB/SCE/USFS occurrence record (", VLOOKUP(A1179, [1]!Table9[#All], 34, FALSE), "). " ))</f>
        <v xml:space="preserve">Not discussed on USFS. </v>
      </c>
      <c r="K1179" s="10" t="str">
        <f>IF(D1179="No", "-- ", VLOOKUP(A1179, [1]!Table9[#All], 35, FALSE))</f>
        <v xml:space="preserve">-- </v>
      </c>
      <c r="L1179" s="12" t="str">
        <f>IF(D1179="No", "--", VLOOKUP(A1179, [1]!Table9[#All], 28, FALSE))</f>
        <v>--</v>
      </c>
      <c r="M1179" s="11" t="str">
        <f>IF(D1179="No", "Not discussed on USFS. ", _xlfn.CONCAT(A1179, " (", VLOOKUP(A1179, [1]!Table9[#All], 11, FALSE), "; Habitat description: ", C1179, ") - Within 1-mi of a CNDDB/SCE/USFS occurrence record (", VLOOKUP(A1179, [1]!Table9[#All], 27, FALSE), "). " ))</f>
        <v xml:space="preserve">Not discussed on USFS. </v>
      </c>
      <c r="N1179" s="10" t="str">
        <f>IF(D1179="No", "-- ", VLOOKUP(A1179, [1]!Table9[#All], 29, FALSE))</f>
        <v xml:space="preserve">-- </v>
      </c>
      <c r="O1179" s="10" t="str">
        <f>IF(D1179="No", "--", VLOOKUP(A1179, [1]!Table9[#All], 30, FALSE))</f>
        <v>--</v>
      </c>
      <c r="P1179" s="7" t="str">
        <f>IF(D1179="No", "Not discussed on USFS. ", IF(VLOOKUP(A1179, [1]!Table9[#All], 31, FALSE)="--", "--",  _xlfn.CONCAT(A1179, " (", VLOOKUP(A1179, [1]!Table9[#All], 11, FALSE), "; Habitat description: ", C1179, ") - Within 1-mi of a CNDDB/SCE/USFS occurrence record (", VLOOKUP(A1179, [1]!Table9[#All], 31, FALSE), "). " )))</f>
        <v xml:space="preserve">Not discussed on USFS. </v>
      </c>
      <c r="Q1179" s="6" t="str">
        <f>IF(D1179="No", "Not discussed on USFS. ", IF(VLOOKUP(A1179, [1]!Table9[#All], 31, FALSE)="--", "--",  VLOOKUP(A1179, [1]!Table9[#All], 32, FALSE)))</f>
        <v xml:space="preserve">Not discussed on USFS. </v>
      </c>
      <c r="R1179" s="6" t="str">
        <f>IF(D1179="No", "Not discussed on USFS. ", IF(VLOOKUP(A1179, [1]!Table9[#All], 31, FALSE)="--", "--", VLOOKUP(A1179, [1]!Table9[#All], 33, FALSE)))</f>
        <v xml:space="preserve">Not discussed on USFS. </v>
      </c>
      <c r="S1179" s="9" t="s">
        <v>2</v>
      </c>
      <c r="T1179" s="8" t="s">
        <v>2</v>
      </c>
      <c r="U1179" s="8" t="s">
        <v>2</v>
      </c>
      <c r="V1179" s="7" t="s">
        <v>2</v>
      </c>
      <c r="W1179" s="6" t="s">
        <v>2</v>
      </c>
      <c r="X1179" s="6" t="s">
        <v>2</v>
      </c>
    </row>
    <row r="1180" spans="1:24" ht="80" x14ac:dyDescent="0.2">
      <c r="A1180" s="20" t="s">
        <v>1195</v>
      </c>
      <c r="B1180" s="20" t="str">
        <f>VLOOKUP(A1180, [1]!Table9[#All], 2, FALSE)</f>
        <v>Prosopium williamsoni</v>
      </c>
      <c r="C1180" s="18" t="str">
        <f>VLOOKUP(A1180, [1]!Table9[#All], 13, FALSE)</f>
        <v>intermittent or perennial stream, pond, lake or jurisdictional waters feature</v>
      </c>
      <c r="D1180" s="17" t="str">
        <f>IF(ISNUMBER(SEARCH("1",VLOOKUP(A1180, [1]!Table9[#All], 4, FALSE))), "Yes", "No")</f>
        <v>No</v>
      </c>
      <c r="E1180" s="16" t="str">
        <f>VLOOKUP(A1180, [1]!Table9[#All], 3, FALSE)</f>
        <v>Fish</v>
      </c>
      <c r="F1180" s="15" t="str">
        <f>VLOOKUP(A1180, [1]!Table9[#All], 26, FALSE)</f>
        <v>Formula</v>
      </c>
      <c r="G1180" s="15" t="str">
        <f>IF(D1180="No", "--",VLOOKUP(A1180, [1]!Table9[#All], 25, FALSE))</f>
        <v>--</v>
      </c>
      <c r="H1180" s="14" t="str">
        <f>IF(D1180="No", "Not discussed on USFS. ", VLOOKUP(A1180, [1]!Table9[#All], 24, FALSE))</f>
        <v xml:space="preserve">Not discussed on USFS. </v>
      </c>
      <c r="I1180" s="14" t="str">
        <f>IF(NOT(ISBLANK(#REF!)),  "Pre-activity Survey Required", "")</f>
        <v>Pre-activity Survey Required</v>
      </c>
      <c r="J1180" s="13" t="str">
        <f>IF(D1180="No", "Not discussed on USFS. ", _xlfn.CONCAT(A1180, " (", VLOOKUP(A1180, [1]!Table9[#All], 11, FALSE), "; Habitat description: ", C1180, ") - Within 1-mi of a CNDDB/SCE/USFS occurrence record (", VLOOKUP(A1180, [1]!Table9[#All], 34, FALSE), "). " ))</f>
        <v xml:space="preserve">Not discussed on USFS. </v>
      </c>
      <c r="K1180" s="10" t="str">
        <f>IF(D1180="No", "-- ", VLOOKUP(A1180, [1]!Table9[#All], 35, FALSE))</f>
        <v xml:space="preserve">-- </v>
      </c>
      <c r="L1180" s="12" t="str">
        <f>IF(D1180="No", "--", VLOOKUP(A1180, [1]!Table9[#All], 28, FALSE))</f>
        <v>--</v>
      </c>
      <c r="M1180" s="11" t="str">
        <f>IF(D1180="No", "Not discussed on USFS. ", _xlfn.CONCAT(A1180, " (", VLOOKUP(A1180, [1]!Table9[#All], 11, FALSE), "; Habitat description: ", C1180, ") - Within 1-mi of a CNDDB/SCE/USFS occurrence record (", VLOOKUP(A1180, [1]!Table9[#All], 27, FALSE), "). " ))</f>
        <v xml:space="preserve">Not discussed on USFS. </v>
      </c>
      <c r="N1180" s="10" t="str">
        <f>IF(D1180="No", "-- ", VLOOKUP(A1180, [1]!Table9[#All], 29, FALSE))</f>
        <v xml:space="preserve">-- </v>
      </c>
      <c r="O1180" s="10" t="str">
        <f>IF(D1180="No", "--", VLOOKUP(A1180, [1]!Table9[#All], 30, FALSE))</f>
        <v>--</v>
      </c>
      <c r="P1180" s="7" t="str">
        <f>IF(D1180="No", "Not discussed on USFS. ", IF(VLOOKUP(A1180, [1]!Table9[#All], 31, FALSE)="--", "--",  _xlfn.CONCAT(A1180, " (", VLOOKUP(A1180, [1]!Table9[#All], 11, FALSE), "; Habitat description: ", C1180, ") - Within 1-mi of a CNDDB/SCE/USFS occurrence record (", VLOOKUP(A1180, [1]!Table9[#All], 31, FALSE), "). " )))</f>
        <v xml:space="preserve">Not discussed on USFS. </v>
      </c>
      <c r="Q1180" s="6" t="str">
        <f>IF(D1180="No", "Not discussed on USFS. ", IF(VLOOKUP(A1180, [1]!Table9[#All], 31, FALSE)="--", "--",  VLOOKUP(A1180, [1]!Table9[#All], 32, FALSE)))</f>
        <v xml:space="preserve">Not discussed on USFS. </v>
      </c>
      <c r="R1180" s="6" t="str">
        <f>IF(D1180="No", "Not discussed on USFS. ", IF(VLOOKUP(A1180, [1]!Table9[#All], 31, FALSE)="--", "--", VLOOKUP(A1180, [1]!Table9[#All], 33, FALSE)))</f>
        <v xml:space="preserve">Not discussed on USFS. </v>
      </c>
      <c r="S1180" s="9" t="s">
        <v>2</v>
      </c>
      <c r="T1180" s="8" t="s">
        <v>2</v>
      </c>
      <c r="U1180" s="8" t="s">
        <v>2</v>
      </c>
      <c r="V1180" s="7" t="s">
        <v>2</v>
      </c>
      <c r="W1180" s="6" t="s">
        <v>2</v>
      </c>
      <c r="X1180" s="6" t="s">
        <v>2</v>
      </c>
    </row>
    <row r="1181" spans="1:24" ht="48" x14ac:dyDescent="0.2">
      <c r="A1181" s="20" t="s">
        <v>1194</v>
      </c>
      <c r="B1181" s="20" t="str">
        <f>VLOOKUP(A1181, [1]!Table9[#All], 2, FALSE)</f>
        <v>Eriogonum nudum var murinum</v>
      </c>
      <c r="C1181" s="18" t="str">
        <f>VLOOKUP(A1181, [1]!Table9[#All], 13, FALSE)</f>
        <v>sand dunes, sandstone, chaparral stablized sand dunes</v>
      </c>
      <c r="D1181" s="17" t="str">
        <f>IF(ISNUMBER(SEARCH("1",VLOOKUP(A1181, [1]!Table9[#All], 4, FALSE))), "Yes", "No")</f>
        <v>No</v>
      </c>
      <c r="E1181" s="16" t="str">
        <f>VLOOKUP(A1181, [1]!Table9[#All], 3, FALSE)</f>
        <v>Plant</v>
      </c>
      <c r="F1181" s="15" t="str">
        <f>VLOOKUP(A1181, [1]!Table9[#All], 26, FALSE)</f>
        <v>Formula</v>
      </c>
      <c r="G1181" s="15" t="str">
        <f>IF(D1181="No", "--",VLOOKUP(A1181, [1]!Table9[#All], 25, FALSE))</f>
        <v>--</v>
      </c>
      <c r="H1181" s="14" t="str">
        <f>IF(D1181="No", "Not discussed on USFS. ", VLOOKUP(A1181, [1]!Table9[#All], 24, FALSE))</f>
        <v xml:space="preserve">Not discussed on USFS. </v>
      </c>
      <c r="I1181" s="14" t="str">
        <f>IF(NOT(ISBLANK(#REF!)),  "Pre-activity Survey Required", "")</f>
        <v>Pre-activity Survey Required</v>
      </c>
      <c r="J1181" s="13" t="str">
        <f>IF(D1181="No", "Not discussed on USFS. ", _xlfn.CONCAT(A1181, " (", VLOOKUP(A1181, [1]!Table9[#All], 11, FALSE), "; Habitat description: ", C1181, ") - Within 1-mi of a CNDDB/SCE/USFS occurrence record (", VLOOKUP(A1181, [1]!Table9[#All], 34, FALSE), "). " ))</f>
        <v xml:space="preserve">Not discussed on USFS. </v>
      </c>
      <c r="K1181" s="10" t="str">
        <f>IF(D1181="No", "-- ", VLOOKUP(A1181, [1]!Table9[#All], 35, FALSE))</f>
        <v xml:space="preserve">-- </v>
      </c>
      <c r="L1181" s="12" t="str">
        <f>IF(D1181="No", "--", VLOOKUP(A1181, [1]!Table9[#All], 28, FALSE))</f>
        <v>--</v>
      </c>
      <c r="M1181" s="11" t="str">
        <f>IF(D1181="No", "Not discussed on USFS. ", _xlfn.CONCAT(A1181, " (", VLOOKUP(A1181, [1]!Table9[#All], 11, FALSE), "; Habitat description: ", C1181, ") - Within 1-mi of a CNDDB/SCE/USFS occurrence record (", VLOOKUP(A1181, [1]!Table9[#All], 27, FALSE), "). " ))</f>
        <v xml:space="preserve">Not discussed on USFS. </v>
      </c>
      <c r="N1181" s="10" t="str">
        <f>IF(D1181="No", "-- ", VLOOKUP(A1181, [1]!Table9[#All], 29, FALSE))</f>
        <v xml:space="preserve">-- </v>
      </c>
      <c r="O1181" s="10" t="str">
        <f>IF(D1181="No", "--", VLOOKUP(A1181, [1]!Table9[#All], 30, FALSE))</f>
        <v>--</v>
      </c>
      <c r="P1181" s="7" t="str">
        <f>IF(D1181="No", "Not discussed on USFS. ", IF(VLOOKUP(A1181, [1]!Table9[#All], 31, FALSE)="--", "--",  _xlfn.CONCAT(A1181, " (", VLOOKUP(A1181, [1]!Table9[#All], 11, FALSE), "; Habitat description: ", C1181, ") - Within 1-mi of a CNDDB/SCE/USFS occurrence record (", VLOOKUP(A1181, [1]!Table9[#All], 31, FALSE), "). " )))</f>
        <v xml:space="preserve">Not discussed on USFS. </v>
      </c>
      <c r="Q1181" s="6" t="str">
        <f>IF(D1181="No", "Not discussed on USFS. ", IF(VLOOKUP(A1181, [1]!Table9[#All], 31, FALSE)="--", "--",  VLOOKUP(A1181, [1]!Table9[#All], 32, FALSE)))</f>
        <v xml:space="preserve">Not discussed on USFS. </v>
      </c>
      <c r="R1181" s="6" t="str">
        <f>IF(D1181="No", "Not discussed on USFS. ", IF(VLOOKUP(A1181, [1]!Table9[#All], 31, FALSE)="--", "--", VLOOKUP(A1181, [1]!Table9[#All], 33, FALSE)))</f>
        <v xml:space="preserve">Not discussed on USFS. </v>
      </c>
      <c r="S1181" s="9" t="s">
        <v>2</v>
      </c>
      <c r="T1181" s="8" t="s">
        <v>2</v>
      </c>
      <c r="U1181" s="8" t="s">
        <v>2</v>
      </c>
      <c r="V1181" s="7" t="s">
        <v>2</v>
      </c>
      <c r="W1181" s="6" t="s">
        <v>2</v>
      </c>
      <c r="X1181" s="6" t="s">
        <v>2</v>
      </c>
    </row>
    <row r="1182" spans="1:24" ht="48" x14ac:dyDescent="0.2">
      <c r="A1182" s="20" t="s">
        <v>1193</v>
      </c>
      <c r="B1182" s="20" t="str">
        <f>VLOOKUP(A1182, [1]!Table9[#All], 2, FALSE)</f>
        <v>Dudleya abramsii ssp. murina</v>
      </c>
      <c r="C1182" s="18" t="str">
        <f>VLOOKUP(A1182, [1]!Table9[#All], 13, FALSE)</f>
        <v>serpentine outcrops</v>
      </c>
      <c r="D1182" s="17" t="str">
        <f>IF(ISNUMBER(SEARCH("1",VLOOKUP(A1182, [1]!Table9[#All], 4, FALSE))), "Yes", "No")</f>
        <v>No</v>
      </c>
      <c r="E1182" s="16" t="str">
        <f>VLOOKUP(A1182, [1]!Table9[#All], 3, FALSE)</f>
        <v>Plant</v>
      </c>
      <c r="F1182" s="15" t="str">
        <f>VLOOKUP(A1182, [1]!Table9[#All], 26, FALSE)</f>
        <v>Formula</v>
      </c>
      <c r="G1182" s="15" t="str">
        <f>IF(D1182="No", "--",VLOOKUP(A1182, [1]!Table9[#All], 25, FALSE))</f>
        <v>--</v>
      </c>
      <c r="H1182" s="14" t="str">
        <f>IF(D1182="No", "Not discussed on USFS. ", VLOOKUP(A1182, [1]!Table9[#All], 24, FALSE))</f>
        <v xml:space="preserve">Not discussed on USFS. </v>
      </c>
      <c r="I1182" s="14" t="str">
        <f>IF(NOT(ISBLANK(#REF!)),  "Pre-activity Survey Required", "")</f>
        <v>Pre-activity Survey Required</v>
      </c>
      <c r="J1182" s="13" t="str">
        <f>IF(D1182="No", "Not discussed on USFS. ", _xlfn.CONCAT(A1182, " (", VLOOKUP(A1182, [1]!Table9[#All], 11, FALSE), "; Habitat description: ", C1182, ") - Within 1-mi of a CNDDB/SCE/USFS occurrence record (", VLOOKUP(A1182, [1]!Table9[#All], 34, FALSE), "). " ))</f>
        <v xml:space="preserve">Not discussed on USFS. </v>
      </c>
      <c r="K1182" s="10" t="str">
        <f>IF(D1182="No", "-- ", VLOOKUP(A1182, [1]!Table9[#All], 35, FALSE))</f>
        <v xml:space="preserve">-- </v>
      </c>
      <c r="L1182" s="12" t="str">
        <f>IF(D1182="No", "--", VLOOKUP(A1182, [1]!Table9[#All], 28, FALSE))</f>
        <v>--</v>
      </c>
      <c r="M1182" s="11" t="str">
        <f>IF(D1182="No", "Not discussed on USFS. ", _xlfn.CONCAT(A1182, " (", VLOOKUP(A1182, [1]!Table9[#All], 11, FALSE), "; Habitat description: ", C1182, ") - Within 1-mi of a CNDDB/SCE/USFS occurrence record (", VLOOKUP(A1182, [1]!Table9[#All], 27, FALSE), "). " ))</f>
        <v xml:space="preserve">Not discussed on USFS. </v>
      </c>
      <c r="N1182" s="10" t="str">
        <f>IF(D1182="No", "-- ", VLOOKUP(A1182, [1]!Table9[#All], 29, FALSE))</f>
        <v xml:space="preserve">-- </v>
      </c>
      <c r="O1182" s="10" t="str">
        <f>IF(D1182="No", "--", VLOOKUP(A1182, [1]!Table9[#All], 30, FALSE))</f>
        <v>--</v>
      </c>
      <c r="P1182" s="7" t="str">
        <f>IF(D1182="No", "Not discussed on USFS. ", IF(VLOOKUP(A1182, [1]!Table9[#All], 31, FALSE)="--", "--",  _xlfn.CONCAT(A1182, " (", VLOOKUP(A1182, [1]!Table9[#All], 11, FALSE), "; Habitat description: ", C1182, ") - Within 1-mi of a CNDDB/SCE/USFS occurrence record (", VLOOKUP(A1182, [1]!Table9[#All], 31, FALSE), "). " )))</f>
        <v xml:space="preserve">Not discussed on USFS. </v>
      </c>
      <c r="Q1182" s="6" t="str">
        <f>IF(D1182="No", "Not discussed on USFS. ", IF(VLOOKUP(A1182, [1]!Table9[#All], 31, FALSE)="--", "--",  VLOOKUP(A1182, [1]!Table9[#All], 32, FALSE)))</f>
        <v xml:space="preserve">Not discussed on USFS. </v>
      </c>
      <c r="R1182" s="6" t="str">
        <f>IF(D1182="No", "Not discussed on USFS. ", IF(VLOOKUP(A1182, [1]!Table9[#All], 31, FALSE)="--", "--", VLOOKUP(A1182, [1]!Table9[#All], 33, FALSE)))</f>
        <v xml:space="preserve">Not discussed on USFS. </v>
      </c>
      <c r="S1182" s="9" t="s">
        <v>2</v>
      </c>
      <c r="T1182" s="8" t="s">
        <v>2</v>
      </c>
      <c r="U1182" s="8" t="s">
        <v>2</v>
      </c>
      <c r="V1182" s="7" t="s">
        <v>2</v>
      </c>
      <c r="W1182" s="6" t="s">
        <v>2</v>
      </c>
      <c r="X1182" s="6" t="s">
        <v>2</v>
      </c>
    </row>
    <row r="1183" spans="1:24" ht="64" x14ac:dyDescent="0.2">
      <c r="A1183" s="20" t="s">
        <v>1192</v>
      </c>
      <c r="B1183" s="20" t="str">
        <f>VLOOKUP(A1183, [1]!Table9[#All], 2, FALSE)</f>
        <v>Cordylanthus nidularius</v>
      </c>
      <c r="C1183" s="18" t="str">
        <f>VLOOKUP(A1183, [1]!Table9[#All], 13, FALSE)</f>
        <v>serpentine in chaparral dry open serpentine in chaparral</v>
      </c>
      <c r="D1183" s="17" t="str">
        <f>IF(ISNUMBER(SEARCH("1",VLOOKUP(A1183, [1]!Table9[#All], 4, FALSE))), "Yes", "No")</f>
        <v>No</v>
      </c>
      <c r="E1183" s="16" t="str">
        <f>VLOOKUP(A1183, [1]!Table9[#All], 3, FALSE)</f>
        <v>Plant</v>
      </c>
      <c r="F1183" s="15" t="str">
        <f>VLOOKUP(A1183, [1]!Table9[#All], 26, FALSE)</f>
        <v>Formula</v>
      </c>
      <c r="G1183" s="15" t="str">
        <f>IF(D1183="No", "--",VLOOKUP(A1183, [1]!Table9[#All], 25, FALSE))</f>
        <v>--</v>
      </c>
      <c r="H1183" s="14" t="str">
        <f>IF(D1183="No", "Not discussed on USFS. ", VLOOKUP(A1183, [1]!Table9[#All], 24, FALSE))</f>
        <v xml:space="preserve">Not discussed on USFS. </v>
      </c>
      <c r="I1183" s="14" t="str">
        <f>IF(NOT(ISBLANK(#REF!)),  "Pre-activity Survey Required", "")</f>
        <v>Pre-activity Survey Required</v>
      </c>
      <c r="J1183" s="13" t="str">
        <f>IF(D1183="No", "Not discussed on USFS. ", _xlfn.CONCAT(A1183, " (", VLOOKUP(A1183, [1]!Table9[#All], 11, FALSE), "; Habitat description: ", C1183, ") - Within 1-mi of a CNDDB/SCE/USFS occurrence record (", VLOOKUP(A1183, [1]!Table9[#All], 34, FALSE), "). " ))</f>
        <v xml:space="preserve">Not discussed on USFS. </v>
      </c>
      <c r="K1183" s="10" t="str">
        <f>IF(D1183="No", "-- ", VLOOKUP(A1183, [1]!Table9[#All], 35, FALSE))</f>
        <v xml:space="preserve">-- </v>
      </c>
      <c r="L1183" s="12" t="str">
        <f>IF(D1183="No", "--", VLOOKUP(A1183, [1]!Table9[#All], 28, FALSE))</f>
        <v>--</v>
      </c>
      <c r="M1183" s="11" t="str">
        <f>IF(D1183="No", "Not discussed on USFS. ", _xlfn.CONCAT(A1183, " (", VLOOKUP(A1183, [1]!Table9[#All], 11, FALSE), "; Habitat description: ", C1183, ") - Within 1-mi of a CNDDB/SCE/USFS occurrence record (", VLOOKUP(A1183, [1]!Table9[#All], 27, FALSE), "). " ))</f>
        <v xml:space="preserve">Not discussed on USFS. </v>
      </c>
      <c r="N1183" s="10" t="str">
        <f>IF(D1183="No", "-- ", VLOOKUP(A1183, [1]!Table9[#All], 29, FALSE))</f>
        <v xml:space="preserve">-- </v>
      </c>
      <c r="O1183" s="10" t="str">
        <f>IF(D1183="No", "--", VLOOKUP(A1183, [1]!Table9[#All], 30, FALSE))</f>
        <v>--</v>
      </c>
      <c r="P1183" s="7" t="str">
        <f>IF(D1183="No", "Not discussed on USFS. ", IF(VLOOKUP(A1183, [1]!Table9[#All], 31, FALSE)="--", "--",  _xlfn.CONCAT(A1183, " (", VLOOKUP(A1183, [1]!Table9[#All], 11, FALSE), "; Habitat description: ", C1183, ") - Within 1-mi of a CNDDB/SCE/USFS occurrence record (", VLOOKUP(A1183, [1]!Table9[#All], 31, FALSE), "). " )))</f>
        <v xml:space="preserve">Not discussed on USFS. </v>
      </c>
      <c r="Q1183" s="6" t="str">
        <f>IF(D1183="No", "Not discussed on USFS. ", IF(VLOOKUP(A1183, [1]!Table9[#All], 31, FALSE)="--", "--",  VLOOKUP(A1183, [1]!Table9[#All], 32, FALSE)))</f>
        <v xml:space="preserve">Not discussed on USFS. </v>
      </c>
      <c r="R1183" s="6" t="str">
        <f>IF(D1183="No", "Not discussed on USFS. ", IF(VLOOKUP(A1183, [1]!Table9[#All], 31, FALSE)="--", "--", VLOOKUP(A1183, [1]!Table9[#All], 33, FALSE)))</f>
        <v xml:space="preserve">Not discussed on USFS. </v>
      </c>
      <c r="S1183" s="9" t="s">
        <v>2</v>
      </c>
      <c r="T1183" s="8" t="s">
        <v>2</v>
      </c>
      <c r="U1183" s="8" t="s">
        <v>2</v>
      </c>
      <c r="V1183" s="7" t="s">
        <v>2</v>
      </c>
      <c r="W1183" s="6" t="s">
        <v>2</v>
      </c>
      <c r="X1183" s="6" t="s">
        <v>2</v>
      </c>
    </row>
    <row r="1184" spans="1:24" ht="64" x14ac:dyDescent="0.2">
      <c r="A1184" s="20" t="s">
        <v>1191</v>
      </c>
      <c r="B1184" s="20" t="str">
        <f>VLOOKUP(A1184, [1]!Table9[#All], 2, FALSE)</f>
        <v>Calochortus pulchellus</v>
      </c>
      <c r="C1184" s="18" t="str">
        <f>VLOOKUP(A1184, [1]!Table9[#All], 13, FALSE)</f>
        <v>wooded slopes, chaparral rarely chaparral, generally northern aspect</v>
      </c>
      <c r="D1184" s="17" t="str">
        <f>IF(ISNUMBER(SEARCH("1",VLOOKUP(A1184, [1]!Table9[#All], 4, FALSE))), "Yes", "No")</f>
        <v>No</v>
      </c>
      <c r="E1184" s="16" t="str">
        <f>VLOOKUP(A1184, [1]!Table9[#All], 3, FALSE)</f>
        <v>Plant</v>
      </c>
      <c r="F1184" s="15" t="str">
        <f>VLOOKUP(A1184, [1]!Table9[#All], 26, FALSE)</f>
        <v>Formula</v>
      </c>
      <c r="G1184" s="15" t="str">
        <f>IF(D1184="No", "--",VLOOKUP(A1184, [1]!Table9[#All], 25, FALSE))</f>
        <v>--</v>
      </c>
      <c r="H1184" s="14" t="str">
        <f>IF(D1184="No", "Not discussed on USFS. ", VLOOKUP(A1184, [1]!Table9[#All], 24, FALSE))</f>
        <v xml:space="preserve">Not discussed on USFS. </v>
      </c>
      <c r="I1184" s="14" t="str">
        <f>IF(NOT(ISBLANK(#REF!)),  "Pre-activity Survey Required", "")</f>
        <v>Pre-activity Survey Required</v>
      </c>
      <c r="J1184" s="13" t="str">
        <f>IF(D1184="No", "Not discussed on USFS. ", _xlfn.CONCAT(A1184, " (", VLOOKUP(A1184, [1]!Table9[#All], 11, FALSE), "; Habitat description: ", C1184, ") - Within 1-mi of a CNDDB/SCE/USFS occurrence record (", VLOOKUP(A1184, [1]!Table9[#All], 34, FALSE), "). " ))</f>
        <v xml:space="preserve">Not discussed on USFS. </v>
      </c>
      <c r="K1184" s="10" t="str">
        <f>IF(D1184="No", "-- ", VLOOKUP(A1184, [1]!Table9[#All], 35, FALSE))</f>
        <v xml:space="preserve">-- </v>
      </c>
      <c r="L1184" s="12" t="str">
        <f>IF(D1184="No", "--", VLOOKUP(A1184, [1]!Table9[#All], 28, FALSE))</f>
        <v>--</v>
      </c>
      <c r="M1184" s="11" t="str">
        <f>IF(D1184="No", "Not discussed on USFS. ", _xlfn.CONCAT(A1184, " (", VLOOKUP(A1184, [1]!Table9[#All], 11, FALSE), "; Habitat description: ", C1184, ") - Within 1-mi of a CNDDB/SCE/USFS occurrence record (", VLOOKUP(A1184, [1]!Table9[#All], 27, FALSE), "). " ))</f>
        <v xml:space="preserve">Not discussed on USFS. </v>
      </c>
      <c r="N1184" s="10" t="str">
        <f>IF(D1184="No", "-- ", VLOOKUP(A1184, [1]!Table9[#All], 29, FALSE))</f>
        <v xml:space="preserve">-- </v>
      </c>
      <c r="O1184" s="10" t="str">
        <f>IF(D1184="No", "--", VLOOKUP(A1184, [1]!Table9[#All], 30, FALSE))</f>
        <v>--</v>
      </c>
      <c r="P1184" s="7" t="str">
        <f>IF(D1184="No", "Not discussed on USFS. ", IF(VLOOKUP(A1184, [1]!Table9[#All], 31, FALSE)="--", "--",  _xlfn.CONCAT(A1184, " (", VLOOKUP(A1184, [1]!Table9[#All], 11, FALSE), "; Habitat description: ", C1184, ") - Within 1-mi of a CNDDB/SCE/USFS occurrence record (", VLOOKUP(A1184, [1]!Table9[#All], 31, FALSE), "). " )))</f>
        <v xml:space="preserve">Not discussed on USFS. </v>
      </c>
      <c r="Q1184" s="6" t="str">
        <f>IF(D1184="No", "Not discussed on USFS. ", IF(VLOOKUP(A1184, [1]!Table9[#All], 31, FALSE)="--", "--",  VLOOKUP(A1184, [1]!Table9[#All], 32, FALSE)))</f>
        <v xml:space="preserve">Not discussed on USFS. </v>
      </c>
      <c r="R1184" s="6" t="str">
        <f>IF(D1184="No", "Not discussed on USFS. ", IF(VLOOKUP(A1184, [1]!Table9[#All], 31, FALSE)="--", "--", VLOOKUP(A1184, [1]!Table9[#All], 33, FALSE)))</f>
        <v xml:space="preserve">Not discussed on USFS. </v>
      </c>
      <c r="S1184" s="9" t="s">
        <v>2</v>
      </c>
      <c r="T1184" s="8" t="s">
        <v>2</v>
      </c>
      <c r="U1184" s="8" t="s">
        <v>2</v>
      </c>
      <c r="V1184" s="7" t="s">
        <v>2</v>
      </c>
      <c r="W1184" s="6" t="s">
        <v>2</v>
      </c>
      <c r="X1184" s="6" t="s">
        <v>2</v>
      </c>
    </row>
    <row r="1185" spans="1:24" ht="144" x14ac:dyDescent="0.2">
      <c r="A1185" s="20" t="s">
        <v>1190</v>
      </c>
      <c r="B1185" s="20" t="str">
        <f>VLOOKUP(A1185, [1]!Table9[#All], 2, FALSE)</f>
        <v>Castilleja gleasoni</v>
      </c>
      <c r="C1185" s="18" t="str">
        <f>VLOOKUP(A1185, [1]!Table9[#All], 13, FALSE)</f>
        <v>cliffs, rocky slopes, pine forest yellow-pine forest</v>
      </c>
      <c r="D1185" s="17" t="str">
        <f>IF(ISNUMBER(SEARCH("1",VLOOKUP(A1185, [1]!Table9[#All], 4, FALSE))), "Yes", "No")</f>
        <v>Yes</v>
      </c>
      <c r="E1185" s="16" t="str">
        <f>VLOOKUP(A1185, [1]!Table9[#All], 3, FALSE)</f>
        <v>Plant</v>
      </c>
      <c r="F1185" s="15" t="str">
        <f>VLOOKUP(A1185, [1]!Table9[#All], 26, FALSE)</f>
        <v>Formula</v>
      </c>
      <c r="G1185" s="15" t="str">
        <f>IF(D1185="No", "--",VLOOKUP(A1185, [1]!Table9[#All], 25, FALSE))</f>
        <v>Work area</v>
      </c>
      <c r="H1185" s="14" t="str">
        <f>IF(D1185="No", "Not discussed on USFS. ", VLOOKUP(A1185, [1]!Table9[#All], 24, FALSE))</f>
        <v>--</v>
      </c>
      <c r="I1185" s="14" t="str">
        <f>IF(NOT(ISBLANK(#REF!)),  "Pre-activity Survey Required", "")</f>
        <v>Pre-activity Survey Required</v>
      </c>
      <c r="J1185" s="13" t="str">
        <f>IF(D1185="No", "Not discussed on USFS. ", _xlfn.CONCAT(A1185, " (", VLOOKUP(A1185, [1]!Table9[#All], 11, FALSE), "; Habitat description: ", C1185, ") - Within 1-mi of a CNDDB/SCE/USFS occurrence record (", VLOOKUP(A1185, [1]!Table9[#All], 34, FALSE), "). " ))</f>
        <v xml:space="preserve">Mt. Gleason Paintbrush (SR; FSS; CRPR 1B.2, Blooming Period: May - Jun; Habitat description: cliffs, rocky slopes, pine forest yellow-pine forest) - Within 1-mi of a CNDDB/SCE/USFS occurrence record (unsuitable habitat). </v>
      </c>
      <c r="K1185" s="10" t="str">
        <f>IF(D1185="No", "-- ", VLOOKUP(A1185, [1]!Table9[#All], 35, FALSE))</f>
        <v>Standard OMP BMPs.</v>
      </c>
      <c r="L1185" s="12" t="str">
        <f>IF(D1185="No", "--", VLOOKUP(A1185, [1]!Table9[#All], 28, FALSE))</f>
        <v>IIB</v>
      </c>
      <c r="M1185" s="11" t="str">
        <f>IF(D1185="No", "Not discussed on USFS. ", _xlfn.CONCAT(A1185, " (", VLOOKUP(A1185, [1]!Table9[#All], 11, FALSE), "; Habitat description: ", C1185, ") - Within 1-mi of a CNDDB/SCE/USFS occurrence record (", VLOOKUP(A1185, [1]!Table9[#All], 27, FALSE), "). " ))</f>
        <v xml:space="preserve">Mt. Gleason Paintbrush (SR; FSS; CRPR 1B.2, Blooming Period: May - Jun; Habitat description: cliffs, rocky slopes, pine forest yellow-pine forest) - Within 1-mi of a CNDDB/SCE/USFS occurrence record (habitat present). </v>
      </c>
      <c r="N1185" s="10" t="str">
        <f>IF(D1185="No", "-- ", VLOOKUP(A1185, [1]!Table9[#All], 29, FALSE))</f>
        <v xml:space="preserve">BE BMP Plant-1(a); 
General Measures and Standard OMP BMPs. </v>
      </c>
      <c r="O1185" s="10" t="str">
        <f>IF(D1185="No", "--", VLOOKUP(A1185, [1]!Table9[#All], 30, FALSE))</f>
        <v xml:space="preserve">Pre-Activity Survey (Mt. Gleason paintbrush): A biological survey is required. 
State Threatened Plant Avoidance (Mt. Gleason paintbrush): If Mt. Gleason paintbrushis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185" s="7" t="str">
        <f>IF(D1185="No", "Not discussed on USFS. ", IF(VLOOKUP(A1185, [1]!Table9[#All], 31, FALSE)="--", "--",  _xlfn.CONCAT(A1185, " (", VLOOKUP(A1185, [1]!Table9[#All], 11, FALSE), "; Habitat description: ", C1185, ") - Within 1-mi of a CNDDB/SCE/USFS occurrence record (", VLOOKUP(A1185, [1]!Table9[#All], 31, FALSE), "). " )))</f>
        <v>--</v>
      </c>
      <c r="Q1185" s="6" t="str">
        <f>IF(D1185="No", "Not discussed on USFS. ", IF(VLOOKUP(A1185, [1]!Table9[#All], 31, FALSE)="--", "--",  VLOOKUP(A1185, [1]!Table9[#All], 32, FALSE)))</f>
        <v>--</v>
      </c>
      <c r="R1185" s="6" t="str">
        <f>IF(D1185="No", "Not discussed on USFS. ", IF(VLOOKUP(A1185, [1]!Table9[#All], 31, FALSE)="--", "--", VLOOKUP(A1185, [1]!Table9[#All], 33, FALSE)))</f>
        <v>--</v>
      </c>
      <c r="S1185" s="9" t="s">
        <v>2</v>
      </c>
      <c r="T1185" s="8" t="s">
        <v>2</v>
      </c>
      <c r="U1185" s="8" t="s">
        <v>2</v>
      </c>
      <c r="V1185" s="7" t="s">
        <v>2</v>
      </c>
      <c r="W1185" s="6" t="s">
        <v>2</v>
      </c>
      <c r="X1185" s="6" t="s">
        <v>2</v>
      </c>
    </row>
    <row r="1186" spans="1:24" ht="48" x14ac:dyDescent="0.2">
      <c r="A1186" s="20" t="s">
        <v>1189</v>
      </c>
      <c r="B1186" s="20" t="str">
        <f>VLOOKUP(A1186, [1]!Table9[#All], 2, FALSE)</f>
        <v>Leptosyne hamiltonii</v>
      </c>
      <c r="C1186" s="18" t="str">
        <f>VLOOKUP(A1186, [1]!Table9[#All], 13, FALSE)</f>
        <v>exposed slopes dry exposed slopes</v>
      </c>
      <c r="D1186" s="17" t="str">
        <f>IF(ISNUMBER(SEARCH("1",VLOOKUP(A1186, [1]!Table9[#All], 4, FALSE))), "Yes", "No")</f>
        <v>No</v>
      </c>
      <c r="E1186" s="16" t="str">
        <f>VLOOKUP(A1186, [1]!Table9[#All], 3, FALSE)</f>
        <v>Plant</v>
      </c>
      <c r="F1186" s="15" t="str">
        <f>VLOOKUP(A1186, [1]!Table9[#All], 26, FALSE)</f>
        <v>Formula</v>
      </c>
      <c r="G1186" s="15" t="str">
        <f>IF(D1186="No", "--",VLOOKUP(A1186, [1]!Table9[#All], 25, FALSE))</f>
        <v>--</v>
      </c>
      <c r="H1186" s="14" t="str">
        <f>IF(D1186="No", "Not discussed on USFS. ", VLOOKUP(A1186, [1]!Table9[#All], 24, FALSE))</f>
        <v xml:space="preserve">Not discussed on USFS. </v>
      </c>
      <c r="I1186" s="14" t="str">
        <f>IF(NOT(ISBLANK(#REF!)),  "Pre-activity Survey Required", "")</f>
        <v>Pre-activity Survey Required</v>
      </c>
      <c r="J1186" s="13" t="str">
        <f>IF(D1186="No", "Not discussed on USFS. ", _xlfn.CONCAT(A1186, " (", VLOOKUP(A1186, [1]!Table9[#All], 11, FALSE), "; Habitat description: ", C1186, ") - Within 1-mi of a CNDDB/SCE/USFS occurrence record (", VLOOKUP(A1186, [1]!Table9[#All], 34, FALSE), "). " ))</f>
        <v xml:space="preserve">Not discussed on USFS. </v>
      </c>
      <c r="K1186" s="10" t="str">
        <f>IF(D1186="No", "-- ", VLOOKUP(A1186, [1]!Table9[#All], 35, FALSE))</f>
        <v xml:space="preserve">-- </v>
      </c>
      <c r="L1186" s="12" t="str">
        <f>IF(D1186="No", "--", VLOOKUP(A1186, [1]!Table9[#All], 28, FALSE))</f>
        <v>--</v>
      </c>
      <c r="M1186" s="11" t="str">
        <f>IF(D1186="No", "Not discussed on USFS. ", _xlfn.CONCAT(A1186, " (", VLOOKUP(A1186, [1]!Table9[#All], 11, FALSE), "; Habitat description: ", C1186, ") - Within 1-mi of a CNDDB/SCE/USFS occurrence record (", VLOOKUP(A1186, [1]!Table9[#All], 27, FALSE), "). " ))</f>
        <v xml:space="preserve">Not discussed on USFS. </v>
      </c>
      <c r="N1186" s="10" t="str">
        <f>IF(D1186="No", "-- ", VLOOKUP(A1186, [1]!Table9[#All], 29, FALSE))</f>
        <v xml:space="preserve">-- </v>
      </c>
      <c r="O1186" s="10" t="str">
        <f>IF(D1186="No", "--", VLOOKUP(A1186, [1]!Table9[#All], 30, FALSE))</f>
        <v>--</v>
      </c>
      <c r="P1186" s="7" t="str">
        <f>IF(D1186="No", "Not discussed on USFS. ", IF(VLOOKUP(A1186, [1]!Table9[#All], 31, FALSE)="--", "--",  _xlfn.CONCAT(A1186, " (", VLOOKUP(A1186, [1]!Table9[#All], 11, FALSE), "; Habitat description: ", C1186, ") - Within 1-mi of a CNDDB/SCE/USFS occurrence record (", VLOOKUP(A1186, [1]!Table9[#All], 31, FALSE), "). " )))</f>
        <v xml:space="preserve">Not discussed on USFS. </v>
      </c>
      <c r="Q1186" s="6" t="str">
        <f>IF(D1186="No", "Not discussed on USFS. ", IF(VLOOKUP(A1186, [1]!Table9[#All], 31, FALSE)="--", "--",  VLOOKUP(A1186, [1]!Table9[#All], 32, FALSE)))</f>
        <v xml:space="preserve">Not discussed on USFS. </v>
      </c>
      <c r="R1186" s="6" t="str">
        <f>IF(D1186="No", "Not discussed on USFS. ", IF(VLOOKUP(A1186, [1]!Table9[#All], 31, FALSE)="--", "--", VLOOKUP(A1186, [1]!Table9[#All], 33, FALSE)))</f>
        <v xml:space="preserve">Not discussed on USFS. </v>
      </c>
      <c r="S1186" s="9" t="s">
        <v>2</v>
      </c>
      <c r="T1186" s="8" t="s">
        <v>2</v>
      </c>
      <c r="U1186" s="8" t="s">
        <v>2</v>
      </c>
      <c r="V1186" s="7" t="s">
        <v>2</v>
      </c>
      <c r="W1186" s="6" t="s">
        <v>2</v>
      </c>
      <c r="X1186" s="6" t="s">
        <v>2</v>
      </c>
    </row>
    <row r="1187" spans="1:24" ht="48" x14ac:dyDescent="0.2">
      <c r="A1187" s="20" t="s">
        <v>1188</v>
      </c>
      <c r="B1187" s="20" t="str">
        <f>VLOOKUP(A1187, [1]!Table9[#All], 2, FALSE)</f>
        <v>Streptanthus callistus</v>
      </c>
      <c r="C1187" s="18" t="str">
        <f>VLOOKUP(A1187, [1]!Table9[#All], 13, FALSE)</f>
        <v>open chaparral, scree gravelly sedimentary scree</v>
      </c>
      <c r="D1187" s="17" t="str">
        <f>IF(ISNUMBER(SEARCH("1",VLOOKUP(A1187, [1]!Table9[#All], 4, FALSE))), "Yes", "No")</f>
        <v>No</v>
      </c>
      <c r="E1187" s="16" t="str">
        <f>VLOOKUP(A1187, [1]!Table9[#All], 3, FALSE)</f>
        <v>Plant</v>
      </c>
      <c r="F1187" s="15" t="str">
        <f>VLOOKUP(A1187, [1]!Table9[#All], 26, FALSE)</f>
        <v>Formula</v>
      </c>
      <c r="G1187" s="15" t="str">
        <f>IF(D1187="No", "--",VLOOKUP(A1187, [1]!Table9[#All], 25, FALSE))</f>
        <v>--</v>
      </c>
      <c r="H1187" s="14" t="str">
        <f>IF(D1187="No", "Not discussed on USFS. ", VLOOKUP(A1187, [1]!Table9[#All], 24, FALSE))</f>
        <v xml:space="preserve">Not discussed on USFS. </v>
      </c>
      <c r="I1187" s="14" t="str">
        <f>IF(NOT(ISBLANK(#REF!)),  "Pre-activity Survey Required", "")</f>
        <v>Pre-activity Survey Required</v>
      </c>
      <c r="J1187" s="13" t="str">
        <f>IF(D1187="No", "Not discussed on USFS. ", _xlfn.CONCAT(A1187, " (", VLOOKUP(A1187, [1]!Table9[#All], 11, FALSE), "; Habitat description: ", C1187, ") - Within 1-mi of a CNDDB/SCE/USFS occurrence record (", VLOOKUP(A1187, [1]!Table9[#All], 34, FALSE), "). " ))</f>
        <v xml:space="preserve">Not discussed on USFS. </v>
      </c>
      <c r="K1187" s="10" t="str">
        <f>IF(D1187="No", "-- ", VLOOKUP(A1187, [1]!Table9[#All], 35, FALSE))</f>
        <v xml:space="preserve">-- </v>
      </c>
      <c r="L1187" s="12" t="str">
        <f>IF(D1187="No", "--", VLOOKUP(A1187, [1]!Table9[#All], 28, FALSE))</f>
        <v>--</v>
      </c>
      <c r="M1187" s="11" t="str">
        <f>IF(D1187="No", "Not discussed on USFS. ", _xlfn.CONCAT(A1187, " (", VLOOKUP(A1187, [1]!Table9[#All], 11, FALSE), "; Habitat description: ", C1187, ") - Within 1-mi of a CNDDB/SCE/USFS occurrence record (", VLOOKUP(A1187, [1]!Table9[#All], 27, FALSE), "). " ))</f>
        <v xml:space="preserve">Not discussed on USFS. </v>
      </c>
      <c r="N1187" s="10" t="str">
        <f>IF(D1187="No", "-- ", VLOOKUP(A1187, [1]!Table9[#All], 29, FALSE))</f>
        <v xml:space="preserve">-- </v>
      </c>
      <c r="O1187" s="10" t="str">
        <f>IF(D1187="No", "--", VLOOKUP(A1187, [1]!Table9[#All], 30, FALSE))</f>
        <v>--</v>
      </c>
      <c r="P1187" s="7" t="str">
        <f>IF(D1187="No", "Not discussed on USFS. ", IF(VLOOKUP(A1187, [1]!Table9[#All], 31, FALSE)="--", "--",  _xlfn.CONCAT(A1187, " (", VLOOKUP(A1187, [1]!Table9[#All], 11, FALSE), "; Habitat description: ", C1187, ") - Within 1-mi of a CNDDB/SCE/USFS occurrence record (", VLOOKUP(A1187, [1]!Table9[#All], 31, FALSE), "). " )))</f>
        <v xml:space="preserve">Not discussed on USFS. </v>
      </c>
      <c r="Q1187" s="6" t="str">
        <f>IF(D1187="No", "Not discussed on USFS. ", IF(VLOOKUP(A1187, [1]!Table9[#All], 31, FALSE)="--", "--",  VLOOKUP(A1187, [1]!Table9[#All], 32, FALSE)))</f>
        <v xml:space="preserve">Not discussed on USFS. </v>
      </c>
      <c r="R1187" s="6" t="str">
        <f>IF(D1187="No", "Not discussed on USFS. ", IF(VLOOKUP(A1187, [1]!Table9[#All], 31, FALSE)="--", "--", VLOOKUP(A1187, [1]!Table9[#All], 33, FALSE)))</f>
        <v xml:space="preserve">Not discussed on USFS. </v>
      </c>
      <c r="S1187" s="9" t="s">
        <v>2</v>
      </c>
      <c r="T1187" s="8" t="s">
        <v>2</v>
      </c>
      <c r="U1187" s="8" t="s">
        <v>2</v>
      </c>
      <c r="V1187" s="7" t="s">
        <v>2</v>
      </c>
      <c r="W1187" s="6" t="s">
        <v>2</v>
      </c>
      <c r="X1187" s="6" t="s">
        <v>2</v>
      </c>
    </row>
    <row r="1188" spans="1:24" ht="48" x14ac:dyDescent="0.2">
      <c r="A1188" s="20" t="s">
        <v>1187</v>
      </c>
      <c r="B1188" s="20" t="str">
        <f>VLOOKUP(A1188, [1]!Table9[#All], 2, FALSE)</f>
        <v>Lomatium observatorium</v>
      </c>
      <c r="C1188" s="18" t="str">
        <f>VLOOKUP(A1188, [1]!Table9[#All], 13, FALSE)</f>
        <v>rocky openings in oak/pine woodland volcanic soil</v>
      </c>
      <c r="D1188" s="17" t="str">
        <f>IF(ISNUMBER(SEARCH("1",VLOOKUP(A1188, [1]!Table9[#All], 4, FALSE))), "Yes", "No")</f>
        <v>No</v>
      </c>
      <c r="E1188" s="16" t="str">
        <f>VLOOKUP(A1188, [1]!Table9[#All], 3, FALSE)</f>
        <v>Plant</v>
      </c>
      <c r="F1188" s="15" t="str">
        <f>VLOOKUP(A1188, [1]!Table9[#All], 26, FALSE)</f>
        <v>Formula</v>
      </c>
      <c r="G1188" s="15" t="str">
        <f>IF(D1188="No", "--",VLOOKUP(A1188, [1]!Table9[#All], 25, FALSE))</f>
        <v>--</v>
      </c>
      <c r="H1188" s="14" t="str">
        <f>IF(D1188="No", "Not discussed on USFS. ", VLOOKUP(A1188, [1]!Table9[#All], 24, FALSE))</f>
        <v xml:space="preserve">Not discussed on USFS. </v>
      </c>
      <c r="I1188" s="14" t="str">
        <f>IF(NOT(ISBLANK(#REF!)),  "Pre-activity Survey Required", "")</f>
        <v>Pre-activity Survey Required</v>
      </c>
      <c r="J1188" s="13" t="str">
        <f>IF(D1188="No", "Not discussed on USFS. ", _xlfn.CONCAT(A1188, " (", VLOOKUP(A1188, [1]!Table9[#All], 11, FALSE), "; Habitat description: ", C1188, ") - Within 1-mi of a CNDDB/SCE/USFS occurrence record (", VLOOKUP(A1188, [1]!Table9[#All], 34, FALSE), "). " ))</f>
        <v xml:space="preserve">Not discussed on USFS. </v>
      </c>
      <c r="K1188" s="10" t="str">
        <f>IF(D1188="No", "-- ", VLOOKUP(A1188, [1]!Table9[#All], 35, FALSE))</f>
        <v xml:space="preserve">-- </v>
      </c>
      <c r="L1188" s="12" t="str">
        <f>IF(D1188="No", "--", VLOOKUP(A1188, [1]!Table9[#All], 28, FALSE))</f>
        <v>--</v>
      </c>
      <c r="M1188" s="11" t="str">
        <f>IF(D1188="No", "Not discussed on USFS. ", _xlfn.CONCAT(A1188, " (", VLOOKUP(A1188, [1]!Table9[#All], 11, FALSE), "; Habitat description: ", C1188, ") - Within 1-mi of a CNDDB/SCE/USFS occurrence record (", VLOOKUP(A1188, [1]!Table9[#All], 27, FALSE), "). " ))</f>
        <v xml:space="preserve">Not discussed on USFS. </v>
      </c>
      <c r="N1188" s="10" t="str">
        <f>IF(D1188="No", "-- ", VLOOKUP(A1188, [1]!Table9[#All], 29, FALSE))</f>
        <v xml:space="preserve">-- </v>
      </c>
      <c r="O1188" s="10" t="str">
        <f>IF(D1188="No", "--", VLOOKUP(A1188, [1]!Table9[#All], 30, FALSE))</f>
        <v>--</v>
      </c>
      <c r="P1188" s="7" t="str">
        <f>IF(D1188="No", "Not discussed on USFS. ", IF(VLOOKUP(A1188, [1]!Table9[#All], 31, FALSE)="--", "--",  _xlfn.CONCAT(A1188, " (", VLOOKUP(A1188, [1]!Table9[#All], 11, FALSE), "; Habitat description: ", C1188, ") - Within 1-mi of a CNDDB/SCE/USFS occurrence record (", VLOOKUP(A1188, [1]!Table9[#All], 31, FALSE), "). " )))</f>
        <v xml:space="preserve">Not discussed on USFS. </v>
      </c>
      <c r="Q1188" s="6" t="str">
        <f>IF(D1188="No", "Not discussed on USFS. ", IF(VLOOKUP(A1188, [1]!Table9[#All], 31, FALSE)="--", "--",  VLOOKUP(A1188, [1]!Table9[#All], 32, FALSE)))</f>
        <v xml:space="preserve">Not discussed on USFS. </v>
      </c>
      <c r="R1188" s="6" t="str">
        <f>IF(D1188="No", "Not discussed on USFS. ", IF(VLOOKUP(A1188, [1]!Table9[#All], 31, FALSE)="--", "--", VLOOKUP(A1188, [1]!Table9[#All], 33, FALSE)))</f>
        <v xml:space="preserve">Not discussed on USFS. </v>
      </c>
      <c r="S1188" s="9" t="s">
        <v>2</v>
      </c>
      <c r="T1188" s="8" t="s">
        <v>2</v>
      </c>
      <c r="U1188" s="8" t="s">
        <v>2</v>
      </c>
      <c r="V1188" s="7" t="s">
        <v>2</v>
      </c>
      <c r="W1188" s="6" t="s">
        <v>2</v>
      </c>
      <c r="X1188" s="6" t="s">
        <v>2</v>
      </c>
    </row>
    <row r="1189" spans="1:24" ht="64" x14ac:dyDescent="0.2">
      <c r="A1189" s="20" t="s">
        <v>1186</v>
      </c>
      <c r="B1189" s="20" t="str">
        <f>VLOOKUP(A1189, [1]!Table9[#All], 2, FALSE)</f>
        <v>Cirsium fontinale var campylon</v>
      </c>
      <c r="C1189" s="18" t="str">
        <f>VLOOKUP(A1189, [1]!Table9[#All], 13, FALSE)</f>
        <v>seeps and streams serpentine seeps and streams</v>
      </c>
      <c r="D1189" s="17" t="str">
        <f>IF(ISNUMBER(SEARCH("1",VLOOKUP(A1189, [1]!Table9[#All], 4, FALSE))), "Yes", "No")</f>
        <v>No</v>
      </c>
      <c r="E1189" s="16" t="str">
        <f>VLOOKUP(A1189, [1]!Table9[#All], 3, FALSE)</f>
        <v>Plant</v>
      </c>
      <c r="F1189" s="15" t="str">
        <f>VLOOKUP(A1189, [1]!Table9[#All], 26, FALSE)</f>
        <v>Formula</v>
      </c>
      <c r="G1189" s="15" t="str">
        <f>IF(D1189="No", "--",VLOOKUP(A1189, [1]!Table9[#All], 25, FALSE))</f>
        <v>--</v>
      </c>
      <c r="H1189" s="14" t="str">
        <f>IF(D1189="No", "Not discussed on USFS. ", VLOOKUP(A1189, [1]!Table9[#All], 24, FALSE))</f>
        <v xml:space="preserve">Not discussed on USFS. </v>
      </c>
      <c r="I1189" s="14" t="str">
        <f>IF(NOT(ISBLANK(#REF!)),  "Pre-activity Survey Required", "")</f>
        <v>Pre-activity Survey Required</v>
      </c>
      <c r="J1189" s="13" t="str">
        <f>IF(D1189="No", "Not discussed on USFS. ", _xlfn.CONCAT(A1189, " (", VLOOKUP(A1189, [1]!Table9[#All], 11, FALSE), "; Habitat description: ", C1189, ") - Within 1-mi of a CNDDB/SCE/USFS occurrence record (", VLOOKUP(A1189, [1]!Table9[#All], 34, FALSE), "). " ))</f>
        <v xml:space="preserve">Not discussed on USFS. </v>
      </c>
      <c r="K1189" s="10" t="str">
        <f>IF(D1189="No", "-- ", VLOOKUP(A1189, [1]!Table9[#All], 35, FALSE))</f>
        <v xml:space="preserve">-- </v>
      </c>
      <c r="L1189" s="12" t="str">
        <f>IF(D1189="No", "--", VLOOKUP(A1189, [1]!Table9[#All], 28, FALSE))</f>
        <v>--</v>
      </c>
      <c r="M1189" s="11" t="str">
        <f>IF(D1189="No", "Not discussed on USFS. ", _xlfn.CONCAT(A1189, " (", VLOOKUP(A1189, [1]!Table9[#All], 11, FALSE), "; Habitat description: ", C1189, ") - Within 1-mi of a CNDDB/SCE/USFS occurrence record (", VLOOKUP(A1189, [1]!Table9[#All], 27, FALSE), "). " ))</f>
        <v xml:space="preserve">Not discussed on USFS. </v>
      </c>
      <c r="N1189" s="10" t="str">
        <f>IF(D1189="No", "-- ", VLOOKUP(A1189, [1]!Table9[#All], 29, FALSE))</f>
        <v xml:space="preserve">-- </v>
      </c>
      <c r="O1189" s="10" t="str">
        <f>IF(D1189="No", "--", VLOOKUP(A1189, [1]!Table9[#All], 30, FALSE))</f>
        <v>--</v>
      </c>
      <c r="P1189" s="7" t="str">
        <f>IF(D1189="No", "Not discussed on USFS. ", IF(VLOOKUP(A1189, [1]!Table9[#All], 31, FALSE)="--", "--",  _xlfn.CONCAT(A1189, " (", VLOOKUP(A1189, [1]!Table9[#All], 11, FALSE), "; Habitat description: ", C1189, ") - Within 1-mi of a CNDDB/SCE/USFS occurrence record (", VLOOKUP(A1189, [1]!Table9[#All], 31, FALSE), "). " )))</f>
        <v xml:space="preserve">Not discussed on USFS. </v>
      </c>
      <c r="Q1189" s="6" t="str">
        <f>IF(D1189="No", "Not discussed on USFS. ", IF(VLOOKUP(A1189, [1]!Table9[#All], 31, FALSE)="--", "--",  VLOOKUP(A1189, [1]!Table9[#All], 32, FALSE)))</f>
        <v xml:space="preserve">Not discussed on USFS. </v>
      </c>
      <c r="R1189" s="6" t="str">
        <f>IF(D1189="No", "Not discussed on USFS. ", IF(VLOOKUP(A1189, [1]!Table9[#All], 31, FALSE)="--", "--", VLOOKUP(A1189, [1]!Table9[#All], 33, FALSE)))</f>
        <v xml:space="preserve">Not discussed on USFS. </v>
      </c>
      <c r="S1189" s="9" t="s">
        <v>2</v>
      </c>
      <c r="T1189" s="8" t="s">
        <v>2</v>
      </c>
      <c r="U1189" s="8" t="s">
        <v>2</v>
      </c>
      <c r="V1189" s="7" t="s">
        <v>2</v>
      </c>
      <c r="W1189" s="6" t="s">
        <v>2</v>
      </c>
      <c r="X1189" s="6" t="s">
        <v>2</v>
      </c>
    </row>
    <row r="1190" spans="1:24" ht="132" x14ac:dyDescent="0.2">
      <c r="A1190" s="20" t="s">
        <v>1185</v>
      </c>
      <c r="B1190" s="20" t="str">
        <f>VLOOKUP(A1190, [1]!Table9[#All], 2, FALSE)</f>
        <v>Dieteria asteroides var lagunensis</v>
      </c>
      <c r="C1190" s="18" t="str">
        <f>VLOOKUP(A1190, [1]!Table9[#All], 13, FALSE)</f>
        <v>openings on slopes in chaparral, coastal sage scrub, and pine-oak woodlands; sometimes along roadsides and other disturbed areas</v>
      </c>
      <c r="D1190" s="17" t="str">
        <f>IF(ISNUMBER(SEARCH("1",VLOOKUP(A1190, [1]!Table9[#All], 4, FALSE))), "Yes", "No")</f>
        <v>Yes</v>
      </c>
      <c r="E1190" s="16" t="str">
        <f>VLOOKUP(A1190, [1]!Table9[#All], 3, FALSE)</f>
        <v>Plant</v>
      </c>
      <c r="F1190" s="15" t="str">
        <f>VLOOKUP(A1190, [1]!Table9[#All], 26, FALSE)</f>
        <v>Formula</v>
      </c>
      <c r="G1190" s="15" t="str">
        <f>IF(D1190="No", "--",VLOOKUP(A1190, [1]!Table9[#All], 25, FALSE))</f>
        <v>Work area</v>
      </c>
      <c r="H1190" s="14" t="str">
        <f>IF(D1190="No", "Not discussed on USFS. ", VLOOKUP(A1190, [1]!Table9[#All], 24, FALSE))</f>
        <v>--</v>
      </c>
      <c r="I1190" s="14" t="str">
        <f>IF(NOT(ISBLANK(#REF!)),  "Pre-activity Survey Required", "")</f>
        <v>Pre-activity Survey Required</v>
      </c>
      <c r="J1190" s="13" t="str">
        <f>IF(D1190="No", "Not discussed on USFS. ", _xlfn.CONCAT(A1190, " (", VLOOKUP(A1190, [1]!Table9[#All], 11, FALSE), "; Habitat description: ", C1190, ") - Within 1-mi of a CNDDB/SCE/USFS occurrence record (", VLOOKUP(A1190, [1]!Table9[#All], 34, FALSE), "). " ))</f>
        <v xml:space="preserve">Mt. Laguna aster (SR; FSS; BLM:S; CRPR 2B.1, Blooming Period: Jul - Sep; Habitat description: openings on slopes in chaparral, coastal sage scrub, and pine-oak woodlands; sometimes along roadsides and other disturbed areas) - Within 1-mi of a CNDDB/SCE/USFS occurrence record (unsuitable habitat). </v>
      </c>
      <c r="K1190" s="10" t="str">
        <f>IF(D1190="No", "-- ", VLOOKUP(A1190, [1]!Table9[#All], 35, FALSE))</f>
        <v>Standard OMP BMPs.</v>
      </c>
      <c r="L1190" s="12" t="str">
        <f>IF(D1190="No", "--", VLOOKUP(A1190, [1]!Table9[#All], 28, FALSE))</f>
        <v>IIB</v>
      </c>
      <c r="M1190" s="11" t="str">
        <f>IF(D1190="No", "Not discussed on USFS. ", _xlfn.CONCAT(A1190, " (", VLOOKUP(A1190, [1]!Table9[#All], 11, FALSE), "; Habitat description: ", C1190, ") - Within 1-mi of a CNDDB/SCE/USFS occurrence record (", VLOOKUP(A1190, [1]!Table9[#All], 27, FALSE), "). " ))</f>
        <v xml:space="preserve">Mt. Laguna aster (SR; FSS; BLM:S; CRPR 2B.1, Blooming Period: Jul - Sep; Habitat description: openings on slopes in chaparral, coastal sage scrub, and pine-oak woodlands; sometimes along roadsides and other disturbed areas) - Within 1-mi of a CNDDB/SCE/USFS occurrence record (habitat present). </v>
      </c>
      <c r="N1190" s="10" t="str">
        <f>IF(D1190="No", "-- ", VLOOKUP(A1190, [1]!Table9[#All], 29, FALSE))</f>
        <v xml:space="preserve">BE BMP Plant-1(a); 
General Measures and Standard OMP BMPs. </v>
      </c>
      <c r="O1190" s="10" t="str">
        <f>IF(D1190="No", "--", VLOOKUP(A1190, [1]!Table9[#All], 30, FALSE))</f>
        <v xml:space="preserve">Pre-Activity Survey (Mt. Laguna aster): A biological survey is required. 
State Threatened Plant Avoidance (Mt. Laguna aster): If Mt. Laguna asteris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190" s="7" t="str">
        <f>IF(D1190="No", "Not discussed on USFS. ", IF(VLOOKUP(A1190, [1]!Table9[#All], 31, FALSE)="--", "--",  _xlfn.CONCAT(A1190, " (", VLOOKUP(A1190, [1]!Table9[#All], 11, FALSE), "; Habitat description: ", C1190, ") - Within 1-mi of a CNDDB/SCE/USFS occurrence record (", VLOOKUP(A1190, [1]!Table9[#All], 31, FALSE), "). " )))</f>
        <v>--</v>
      </c>
      <c r="Q1190" s="6" t="str">
        <f>IF(D1190="No", "Not discussed on USFS. ", IF(VLOOKUP(A1190, [1]!Table9[#All], 31, FALSE)="--", "--",  VLOOKUP(A1190, [1]!Table9[#All], 32, FALSE)))</f>
        <v>--</v>
      </c>
      <c r="R1190" s="6" t="str">
        <f>IF(D1190="No", "Not discussed on USFS. ", IF(VLOOKUP(A1190, [1]!Table9[#All], 31, FALSE)="--", "--", VLOOKUP(A1190, [1]!Table9[#All], 33, FALSE)))</f>
        <v>--</v>
      </c>
      <c r="S1190" s="9" t="s">
        <v>2</v>
      </c>
      <c r="T1190" s="8" t="s">
        <v>2</v>
      </c>
      <c r="U1190" s="8" t="s">
        <v>2</v>
      </c>
      <c r="V1190" s="7" t="s">
        <v>2</v>
      </c>
      <c r="W1190" s="6" t="s">
        <v>2</v>
      </c>
      <c r="X1190" s="6" t="s">
        <v>2</v>
      </c>
    </row>
    <row r="1191" spans="1:24" ht="156" x14ac:dyDescent="0.2">
      <c r="A1191" s="20" t="s">
        <v>1184</v>
      </c>
      <c r="B1191" s="20" t="str">
        <f>VLOOKUP(A1191, [1]!Table9[#All], 2, FALSE)</f>
        <v>Allium howellii var clokeyi</v>
      </c>
      <c r="C1191" s="18" t="str">
        <f>VLOOKUP(A1191, [1]!Table9[#All], 13, FALSE)</f>
        <v>open slopes, sagebrush scrub vertical clay</v>
      </c>
      <c r="D1191" s="17" t="str">
        <f>IF(ISNUMBER(SEARCH("1",VLOOKUP(A1191, [1]!Table9[#All], 4, FALSE))), "Yes", "No")</f>
        <v>Yes</v>
      </c>
      <c r="E1191" s="16" t="str">
        <f>VLOOKUP(A1191, [1]!Table9[#All], 3, FALSE)</f>
        <v>Plant</v>
      </c>
      <c r="F1191" s="15" t="str">
        <f>VLOOKUP(A1191, [1]!Table9[#All], 26, FALSE)</f>
        <v>Formula</v>
      </c>
      <c r="G1191" s="15" t="str">
        <f>IF(D1191="No", "--",VLOOKUP(A1191, [1]!Table9[#All], 25, FALSE))</f>
        <v>Work area</v>
      </c>
      <c r="H1191" s="14" t="str">
        <f>IF(D1191="No", "Not discussed on USFS. ", VLOOKUP(A1191, [1]!Table9[#All], 24, FALSE))</f>
        <v>--</v>
      </c>
      <c r="I1191" s="14" t="str">
        <f>IF(NOT(ISBLANK(#REF!)),  "Pre-activity Survey Required", "")</f>
        <v>Pre-activity Survey Required</v>
      </c>
      <c r="J1191" s="13" t="str">
        <f>IF(D1191="No", "Not discussed on USFS. ", _xlfn.CONCAT(A1191, " (", VLOOKUP(A1191, [1]!Table9[#All], 11, FALSE), "; Habitat description: ", C1191, ") - Within 1-mi of a CNDDB/SCE/USFS occurrence record (", VLOOKUP(A1191, [1]!Table9[#All], 34, FALSE), "). " ))</f>
        <v xml:space="preserve">Mt. Pinos onion (FSS; CRPR 1B.3, Blooming Period: May - Jun; Habitat description: open slopes, sagebrush scrub vertical clay) - Within 1-mi of a CNDDB/SCE/USFS occurrence record (unsuitable habitat). </v>
      </c>
      <c r="K1191" s="10" t="str">
        <f>IF(D1191="No", "-- ", VLOOKUP(A1191, [1]!Table9[#All], 35, FALSE))</f>
        <v>Standard OMP BMPs.</v>
      </c>
      <c r="L1191" s="12" t="str">
        <f>IF(D1191="No", "--", VLOOKUP(A1191, [1]!Table9[#All], 28, FALSE))</f>
        <v>IIB</v>
      </c>
      <c r="M1191" s="11" t="str">
        <f>IF(D1191="No", "Not discussed on USFS. ", _xlfn.CONCAT(A1191, " (", VLOOKUP(A1191, [1]!Table9[#All], 11, FALSE), "; Habitat description: ", C1191, ") - Within 1-mi of a CNDDB/SCE/USFS occurrence record (", VLOOKUP(A1191, [1]!Table9[#All], 27, FALSE), "). " ))</f>
        <v xml:space="preserve">Mt. Pinos onion (FSS; CRPR 1B.3, Blooming Period: May - Jun; Habitat description: open slopes, sagebrush scrub vertical clay) - Within 1-mi of a CNDDB/SCE/USFS occurrence record (habitat present). </v>
      </c>
      <c r="N1191" s="10" t="str">
        <f>IF(D1191="No", "-- ", VLOOKUP(A1191, [1]!Table9[#All], 29, FALSE))</f>
        <v xml:space="preserve">BE BMP Plant-1(a)(c-d); 
General Measures and Standard OMP BMPs. </v>
      </c>
      <c r="O1191" s="10" t="str">
        <f>IF(D1191="No", "--", VLOOKUP(A1191, [1]!Table9[#All], 30, FALSE))</f>
        <v xml:space="preserve">Pre-Activity Survey (Mt. Pinos onion): A biological survey is required. 
FSS Plant Avoidance (Mt. Pinos onion): If Mt. Pinos onion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91" s="7" t="str">
        <f>IF(D1191="No", "Not discussed on USFS. ", IF(VLOOKUP(A1191, [1]!Table9[#All], 31, FALSE)="--", "--",  _xlfn.CONCAT(A1191, " (", VLOOKUP(A1191, [1]!Table9[#All], 11, FALSE), "; Habitat description: ", C1191, ") - Within 1-mi of a CNDDB/SCE/USFS occurrence record (", VLOOKUP(A1191, [1]!Table9[#All], 31, FALSE), "). " )))</f>
        <v>--</v>
      </c>
      <c r="Q1191" s="6" t="str">
        <f>IF(D1191="No", "Not discussed on USFS. ", IF(VLOOKUP(A1191, [1]!Table9[#All], 31, FALSE)="--", "--",  VLOOKUP(A1191, [1]!Table9[#All], 32, FALSE)))</f>
        <v>--</v>
      </c>
      <c r="R1191" s="6" t="str">
        <f>IF(D1191="No", "Not discussed on USFS. ", IF(VLOOKUP(A1191, [1]!Table9[#All], 31, FALSE)="--", "--", VLOOKUP(A1191, [1]!Table9[#All], 33, FALSE)))</f>
        <v>--</v>
      </c>
      <c r="S1191" s="9" t="s">
        <v>2</v>
      </c>
      <c r="T1191" s="8" t="s">
        <v>2</v>
      </c>
      <c r="U1191" s="8" t="s">
        <v>2</v>
      </c>
      <c r="V1191" s="7" t="s">
        <v>2</v>
      </c>
      <c r="W1191" s="6" t="s">
        <v>2</v>
      </c>
      <c r="X1191" s="6" t="s">
        <v>2</v>
      </c>
    </row>
    <row r="1192" spans="1:24" ht="80" x14ac:dyDescent="0.2">
      <c r="A1192" s="20" t="s">
        <v>1183</v>
      </c>
      <c r="B1192" s="20" t="str">
        <f>VLOOKUP(A1192, [1]!Table9[#All], 2, FALSE)</f>
        <v>Polemonium pulcherrimum var shastense</v>
      </c>
      <c r="C1192" s="18" t="str">
        <f>VLOOKUP(A1192, [1]!Table9[#All], 13, FALSE)</f>
        <v>talus volcanic talus</v>
      </c>
      <c r="D1192" s="17" t="str">
        <f>IF(ISNUMBER(SEARCH("1",VLOOKUP(A1192, [1]!Table9[#All], 4, FALSE))), "Yes", "No")</f>
        <v>No</v>
      </c>
      <c r="E1192" s="16" t="str">
        <f>VLOOKUP(A1192, [1]!Table9[#All], 3, FALSE)</f>
        <v>Plant</v>
      </c>
      <c r="F1192" s="15" t="str">
        <f>VLOOKUP(A1192, [1]!Table9[#All], 26, FALSE)</f>
        <v>Formula</v>
      </c>
      <c r="G1192" s="15" t="str">
        <f>IF(D1192="No", "--",VLOOKUP(A1192, [1]!Table9[#All], 25, FALSE))</f>
        <v>--</v>
      </c>
      <c r="H1192" s="14" t="str">
        <f>IF(D1192="No", "Not discussed on USFS. ", VLOOKUP(A1192, [1]!Table9[#All], 24, FALSE))</f>
        <v xml:space="preserve">Not discussed on USFS. </v>
      </c>
      <c r="I1192" s="14" t="str">
        <f>IF(NOT(ISBLANK(#REF!)),  "Pre-activity Survey Required", "")</f>
        <v>Pre-activity Survey Required</v>
      </c>
      <c r="J1192" s="13" t="str">
        <f>IF(D1192="No", "Not discussed on USFS. ", _xlfn.CONCAT(A1192, " (", VLOOKUP(A1192, [1]!Table9[#All], 11, FALSE), "; Habitat description: ", C1192, ") - Within 1-mi of a CNDDB/SCE/USFS occurrence record (", VLOOKUP(A1192, [1]!Table9[#All], 34, FALSE), "). " ))</f>
        <v xml:space="preserve">Not discussed on USFS. </v>
      </c>
      <c r="K1192" s="10" t="str">
        <f>IF(D1192="No", "-- ", VLOOKUP(A1192, [1]!Table9[#All], 35, FALSE))</f>
        <v xml:space="preserve">-- </v>
      </c>
      <c r="L1192" s="12" t="str">
        <f>IF(D1192="No", "--", VLOOKUP(A1192, [1]!Table9[#All], 28, FALSE))</f>
        <v>--</v>
      </c>
      <c r="M1192" s="11" t="str">
        <f>IF(D1192="No", "Not discussed on USFS. ", _xlfn.CONCAT(A1192, " (", VLOOKUP(A1192, [1]!Table9[#All], 11, FALSE), "; Habitat description: ", C1192, ") - Within 1-mi of a CNDDB/SCE/USFS occurrence record (", VLOOKUP(A1192, [1]!Table9[#All], 27, FALSE), "). " ))</f>
        <v xml:space="preserve">Not discussed on USFS. </v>
      </c>
      <c r="N1192" s="10" t="str">
        <f>IF(D1192="No", "-- ", VLOOKUP(A1192, [1]!Table9[#All], 29, FALSE))</f>
        <v xml:space="preserve">-- </v>
      </c>
      <c r="O1192" s="10" t="str">
        <f>IF(D1192="No", "--", VLOOKUP(A1192, [1]!Table9[#All], 30, FALSE))</f>
        <v>--</v>
      </c>
      <c r="P1192" s="7" t="str">
        <f>IF(D1192="No", "Not discussed on USFS. ", IF(VLOOKUP(A1192, [1]!Table9[#All], 31, FALSE)="--", "--",  _xlfn.CONCAT(A1192, " (", VLOOKUP(A1192, [1]!Table9[#All], 11, FALSE), "; Habitat description: ", C1192, ") - Within 1-mi of a CNDDB/SCE/USFS occurrence record (", VLOOKUP(A1192, [1]!Table9[#All], 31, FALSE), "). " )))</f>
        <v xml:space="preserve">Not discussed on USFS. </v>
      </c>
      <c r="Q1192" s="6" t="str">
        <f>IF(D1192="No", "Not discussed on USFS. ", IF(VLOOKUP(A1192, [1]!Table9[#All], 31, FALSE)="--", "--",  VLOOKUP(A1192, [1]!Table9[#All], 32, FALSE)))</f>
        <v xml:space="preserve">Not discussed on USFS. </v>
      </c>
      <c r="R1192" s="6" t="str">
        <f>IF(D1192="No", "Not discussed on USFS. ", IF(VLOOKUP(A1192, [1]!Table9[#All], 31, FALSE)="--", "--", VLOOKUP(A1192, [1]!Table9[#All], 33, FALSE)))</f>
        <v xml:space="preserve">Not discussed on USFS. </v>
      </c>
      <c r="S1192" s="9" t="s">
        <v>2</v>
      </c>
      <c r="T1192" s="8" t="s">
        <v>2</v>
      </c>
      <c r="U1192" s="8" t="s">
        <v>2</v>
      </c>
      <c r="V1192" s="7" t="s">
        <v>2</v>
      </c>
      <c r="W1192" s="6" t="s">
        <v>2</v>
      </c>
      <c r="X1192" s="6" t="s">
        <v>2</v>
      </c>
    </row>
    <row r="1193" spans="1:24" ht="156" x14ac:dyDescent="0.2">
      <c r="A1193" s="20" t="s">
        <v>1182</v>
      </c>
      <c r="B1193" s="20" t="str">
        <f>VLOOKUP(A1193, [1]!Table9[#All], 2, FALSE)</f>
        <v>Leptosiphon nuttallii ssp howellii</v>
      </c>
      <c r="C1193" s="18" t="str">
        <f>VLOOKUP(A1193, [1]!Table9[#All], 13, FALSE)</f>
        <v xml:space="preserve">open pine forest open Jeffery pine forest, white-fir/douglas-fir/ponderosa pine forest, serpentine or not </v>
      </c>
      <c r="D1193" s="17" t="str">
        <f>IF(ISNUMBER(SEARCH("1",VLOOKUP(A1193, [1]!Table9[#All], 4, FALSE))), "Yes", "No")</f>
        <v>Yes</v>
      </c>
      <c r="E1193" s="16" t="str">
        <f>VLOOKUP(A1193, [1]!Table9[#All], 3, FALSE)</f>
        <v>Plant</v>
      </c>
      <c r="F1193" s="15" t="str">
        <f>VLOOKUP(A1193, [1]!Table9[#All], 26, FALSE)</f>
        <v>Formula</v>
      </c>
      <c r="G1193" s="15" t="str">
        <f>IF(D1193="No", "--",VLOOKUP(A1193, [1]!Table9[#All], 25, FALSE))</f>
        <v>Work area</v>
      </c>
      <c r="H1193" s="14" t="str">
        <f>IF(D1193="No", "Not discussed on USFS. ", VLOOKUP(A1193, [1]!Table9[#All], 24, FALSE))</f>
        <v>--</v>
      </c>
      <c r="I1193" s="14" t="str">
        <f>IF(NOT(ISBLANK(#REF!)),  "Pre-activity Survey Required", "")</f>
        <v>Pre-activity Survey Required</v>
      </c>
      <c r="J1193" s="13" t="str">
        <f>IF(D1193="No", "Not discussed on USFS. ", _xlfn.CONCAT(A1193, " (", VLOOKUP(A1193, [1]!Table9[#All], 11, FALSE), "; Habitat description: ", C1193, ") - Within 1-mi of a CNDDB/SCE/USFS occurrence record (", VLOOKUP(A1193, [1]!Table9[#All], 34, FALSE), "). " ))</f>
        <v xml:space="preserve">Mt. Tedoc leptosiphon (FSS; CRPR 1B.3, Blooming Period: Jun - Jul; Habitat description: open pine forest open Jeffery pine forest, white-fir/douglas-fir/ponderosa pine forest, serpentine or not ) - Within 1-mi of a CNDDB/SCE/USFS occurrence record (unsuitable habitat). </v>
      </c>
      <c r="K1193" s="10" t="str">
        <f>IF(D1193="No", "-- ", VLOOKUP(A1193, [1]!Table9[#All], 35, FALSE))</f>
        <v>Standard OMP BMPs.</v>
      </c>
      <c r="L1193" s="12" t="str">
        <f>IF(D1193="No", "--", VLOOKUP(A1193, [1]!Table9[#All], 28, FALSE))</f>
        <v>IIB</v>
      </c>
      <c r="M1193" s="11" t="str">
        <f>IF(D1193="No", "Not discussed on USFS. ", _xlfn.CONCAT(A1193, " (", VLOOKUP(A1193, [1]!Table9[#All], 11, FALSE), "; Habitat description: ", C1193, ") - Within 1-mi of a CNDDB/SCE/USFS occurrence record (", VLOOKUP(A1193, [1]!Table9[#All], 27, FALSE), "). " ))</f>
        <v xml:space="preserve">Mt. Tedoc leptosiphon (FSS; CRPR 1B.3, Blooming Period: Jun - Jul; Habitat description: open pine forest open Jeffery pine forest, white-fir/douglas-fir/ponderosa pine forest, serpentine or not ) - Within 1-mi of a CNDDB/SCE/USFS occurrence record (habitat present). </v>
      </c>
      <c r="N1193" s="10" t="str">
        <f>IF(D1193="No", "-- ", VLOOKUP(A1193, [1]!Table9[#All], 29, FALSE))</f>
        <v xml:space="preserve">BE BMP Plant-1(a)(c-d); 
General Measures and Standard OMP BMPs. </v>
      </c>
      <c r="O1193" s="10" t="str">
        <f>IF(D1193="No", "--", VLOOKUP(A1193, [1]!Table9[#All], 30, FALSE))</f>
        <v xml:space="preserve">Pre-Activity Survey (Mt. Tedoc leptosiphon): A biological survey is required. 
FSS Plant Avoidance (Mt. Tedoc leptosiphon): If Mt. Tedoc leptosiphon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193" s="7" t="str">
        <f>IF(D1193="No", "Not discussed on USFS. ", IF(VLOOKUP(A1193, [1]!Table9[#All], 31, FALSE)="--", "--",  _xlfn.CONCAT(A1193, " (", VLOOKUP(A1193, [1]!Table9[#All], 11, FALSE), "; Habitat description: ", C1193, ") - Within 1-mi of a CNDDB/SCE/USFS occurrence record (", VLOOKUP(A1193, [1]!Table9[#All], 31, FALSE), "). " )))</f>
        <v>--</v>
      </c>
      <c r="Q1193" s="6" t="str">
        <f>IF(D1193="No", "Not discussed on USFS. ", IF(VLOOKUP(A1193, [1]!Table9[#All], 31, FALSE)="--", "--",  VLOOKUP(A1193, [1]!Table9[#All], 32, FALSE)))</f>
        <v>--</v>
      </c>
      <c r="R1193" s="6" t="str">
        <f>IF(D1193="No", "Not discussed on USFS. ", IF(VLOOKUP(A1193, [1]!Table9[#All], 31, FALSE)="--", "--", VLOOKUP(A1193, [1]!Table9[#All], 33, FALSE)))</f>
        <v>--</v>
      </c>
      <c r="S1193" s="9" t="s">
        <v>2</v>
      </c>
      <c r="T1193" s="8" t="s">
        <v>2</v>
      </c>
      <c r="U1193" s="8" t="s">
        <v>2</v>
      </c>
      <c r="V1193" s="7" t="s">
        <v>2</v>
      </c>
      <c r="W1193" s="6" t="s">
        <v>2</v>
      </c>
      <c r="X1193" s="6" t="s">
        <v>2</v>
      </c>
    </row>
    <row r="1194" spans="1:24" ht="64" x14ac:dyDescent="0.2">
      <c r="A1194" s="20" t="s">
        <v>1181</v>
      </c>
      <c r="B1194" s="20" t="str">
        <f>VLOOKUP(A1194, [1]!Table9[#All], 2, FALSE)</f>
        <v>Sedum rubiginosum</v>
      </c>
      <c r="C1194" s="18" t="str">
        <f>VLOOKUP(A1194, [1]!Table9[#All], 13, FALSE)</f>
        <v>rocky slopes, talus, on serpentine full sun or partial shade, on serpentine</v>
      </c>
      <c r="D1194" s="17" t="str">
        <f>IF(ISNUMBER(SEARCH("1",VLOOKUP(A1194, [1]!Table9[#All], 4, FALSE))), "Yes", "No")</f>
        <v>No</v>
      </c>
      <c r="E1194" s="16" t="str">
        <f>VLOOKUP(A1194, [1]!Table9[#All], 3, FALSE)</f>
        <v>Plant</v>
      </c>
      <c r="F1194" s="15" t="str">
        <f>VLOOKUP(A1194, [1]!Table9[#All], 26, FALSE)</f>
        <v>Formula</v>
      </c>
      <c r="G1194" s="15" t="str">
        <f>IF(D1194="No", "--",VLOOKUP(A1194, [1]!Table9[#All], 25, FALSE))</f>
        <v>--</v>
      </c>
      <c r="H1194" s="14" t="str">
        <f>IF(D1194="No", "Not discussed on USFS. ", VLOOKUP(A1194, [1]!Table9[#All], 24, FALSE))</f>
        <v xml:space="preserve">Not discussed on USFS. </v>
      </c>
      <c r="I1194" s="14" t="str">
        <f>IF(NOT(ISBLANK(#REF!)),  "Pre-activity Survey Required", "")</f>
        <v>Pre-activity Survey Required</v>
      </c>
      <c r="J1194" s="13" t="str">
        <f>IF(D1194="No", "Not discussed on USFS. ", _xlfn.CONCAT(A1194, " (", VLOOKUP(A1194, [1]!Table9[#All], 11, FALSE), "; Habitat description: ", C1194, ") - Within 1-mi of a CNDDB/SCE/USFS occurrence record (", VLOOKUP(A1194, [1]!Table9[#All], 34, FALSE), "). " ))</f>
        <v xml:space="preserve">Not discussed on USFS. </v>
      </c>
      <c r="K1194" s="10" t="str">
        <f>IF(D1194="No", "-- ", VLOOKUP(A1194, [1]!Table9[#All], 35, FALSE))</f>
        <v xml:space="preserve">-- </v>
      </c>
      <c r="L1194" s="12" t="str">
        <f>IF(D1194="No", "--", VLOOKUP(A1194, [1]!Table9[#All], 28, FALSE))</f>
        <v>--</v>
      </c>
      <c r="M1194" s="11" t="str">
        <f>IF(D1194="No", "Not discussed on USFS. ", _xlfn.CONCAT(A1194, " (", VLOOKUP(A1194, [1]!Table9[#All], 11, FALSE), "; Habitat description: ", C1194, ") - Within 1-mi of a CNDDB/SCE/USFS occurrence record (", VLOOKUP(A1194, [1]!Table9[#All], 27, FALSE), "). " ))</f>
        <v xml:space="preserve">Not discussed on USFS. </v>
      </c>
      <c r="N1194" s="10" t="str">
        <f>IF(D1194="No", "-- ", VLOOKUP(A1194, [1]!Table9[#All], 29, FALSE))</f>
        <v xml:space="preserve">-- </v>
      </c>
      <c r="O1194" s="10" t="str">
        <f>IF(D1194="No", "--", VLOOKUP(A1194, [1]!Table9[#All], 30, FALSE))</f>
        <v>--</v>
      </c>
      <c r="P1194" s="7" t="str">
        <f>IF(D1194="No", "Not discussed on USFS. ", IF(VLOOKUP(A1194, [1]!Table9[#All], 31, FALSE)="--", "--",  _xlfn.CONCAT(A1194, " (", VLOOKUP(A1194, [1]!Table9[#All], 11, FALSE), "; Habitat description: ", C1194, ") - Within 1-mi of a CNDDB/SCE/USFS occurrence record (", VLOOKUP(A1194, [1]!Table9[#All], 31, FALSE), "). " )))</f>
        <v xml:space="preserve">Not discussed on USFS. </v>
      </c>
      <c r="Q1194" s="6" t="str">
        <f>IF(D1194="No", "Not discussed on USFS. ", IF(VLOOKUP(A1194, [1]!Table9[#All], 31, FALSE)="--", "--",  VLOOKUP(A1194, [1]!Table9[#All], 32, FALSE)))</f>
        <v xml:space="preserve">Not discussed on USFS. </v>
      </c>
      <c r="R1194" s="6" t="str">
        <f>IF(D1194="No", "Not discussed on USFS. ", IF(VLOOKUP(A1194, [1]!Table9[#All], 31, FALSE)="--", "--", VLOOKUP(A1194, [1]!Table9[#All], 33, FALSE)))</f>
        <v xml:space="preserve">Not discussed on USFS. </v>
      </c>
      <c r="S1194" s="9" t="s">
        <v>2</v>
      </c>
      <c r="T1194" s="8" t="s">
        <v>2</v>
      </c>
      <c r="U1194" s="8" t="s">
        <v>2</v>
      </c>
      <c r="V1194" s="7" t="s">
        <v>2</v>
      </c>
      <c r="W1194" s="6" t="s">
        <v>2</v>
      </c>
      <c r="X1194" s="6" t="s">
        <v>2</v>
      </c>
    </row>
    <row r="1195" spans="1:24" ht="64" x14ac:dyDescent="0.2">
      <c r="A1195" s="20" t="s">
        <v>1180</v>
      </c>
      <c r="B1195" s="20" t="str">
        <f>VLOOKUP(A1195, [1]!Table9[#All], 2, FALSE)</f>
        <v>Ceanothus gloriosus var porrectus</v>
      </c>
      <c r="C1195" s="18" t="str">
        <f>VLOOKUP(A1195, [1]!Table9[#All], 13, FALSE)</f>
        <v>coastal bluffs, scrub, pine forest closed-cone pine forest</v>
      </c>
      <c r="D1195" s="17" t="str">
        <f>IF(ISNUMBER(SEARCH("1",VLOOKUP(A1195, [1]!Table9[#All], 4, FALSE))), "Yes", "No")</f>
        <v>No</v>
      </c>
      <c r="E1195" s="16" t="str">
        <f>VLOOKUP(A1195, [1]!Table9[#All], 3, FALSE)</f>
        <v>Plant</v>
      </c>
      <c r="F1195" s="15" t="str">
        <f>VLOOKUP(A1195, [1]!Table9[#All], 26, FALSE)</f>
        <v>Formula</v>
      </c>
      <c r="G1195" s="15" t="str">
        <f>IF(D1195="No", "--",VLOOKUP(A1195, [1]!Table9[#All], 25, FALSE))</f>
        <v>--</v>
      </c>
      <c r="H1195" s="14" t="str">
        <f>IF(D1195="No", "Not discussed on USFS. ", VLOOKUP(A1195, [1]!Table9[#All], 24, FALSE))</f>
        <v xml:space="preserve">Not discussed on USFS. </v>
      </c>
      <c r="I1195" s="14" t="str">
        <f>IF(NOT(ISBLANK(#REF!)),  "Pre-activity Survey Required", "")</f>
        <v>Pre-activity Survey Required</v>
      </c>
      <c r="J1195" s="13" t="str">
        <f>IF(D1195="No", "Not discussed on USFS. ", _xlfn.CONCAT(A1195, " (", VLOOKUP(A1195, [1]!Table9[#All], 11, FALSE), "; Habitat description: ", C1195, ") - Within 1-mi of a CNDDB/SCE/USFS occurrence record (", VLOOKUP(A1195, [1]!Table9[#All], 34, FALSE), "). " ))</f>
        <v xml:space="preserve">Not discussed on USFS. </v>
      </c>
      <c r="K1195" s="10" t="str">
        <f>IF(D1195="No", "-- ", VLOOKUP(A1195, [1]!Table9[#All], 35, FALSE))</f>
        <v xml:space="preserve">-- </v>
      </c>
      <c r="L1195" s="12" t="str">
        <f>IF(D1195="No", "--", VLOOKUP(A1195, [1]!Table9[#All], 28, FALSE))</f>
        <v>--</v>
      </c>
      <c r="M1195" s="11" t="str">
        <f>IF(D1195="No", "Not discussed on USFS. ", _xlfn.CONCAT(A1195, " (", VLOOKUP(A1195, [1]!Table9[#All], 11, FALSE), "; Habitat description: ", C1195, ") - Within 1-mi of a CNDDB/SCE/USFS occurrence record (", VLOOKUP(A1195, [1]!Table9[#All], 27, FALSE), "). " ))</f>
        <v xml:space="preserve">Not discussed on USFS. </v>
      </c>
      <c r="N1195" s="10" t="str">
        <f>IF(D1195="No", "-- ", VLOOKUP(A1195, [1]!Table9[#All], 29, FALSE))</f>
        <v xml:space="preserve">-- </v>
      </c>
      <c r="O1195" s="10" t="str">
        <f>IF(D1195="No", "--", VLOOKUP(A1195, [1]!Table9[#All], 30, FALSE))</f>
        <v>--</v>
      </c>
      <c r="P1195" s="7" t="str">
        <f>IF(D1195="No", "Not discussed on USFS. ", IF(VLOOKUP(A1195, [1]!Table9[#All], 31, FALSE)="--", "--",  _xlfn.CONCAT(A1195, " (", VLOOKUP(A1195, [1]!Table9[#All], 11, FALSE), "; Habitat description: ", C1195, ") - Within 1-mi of a CNDDB/SCE/USFS occurrence record (", VLOOKUP(A1195, [1]!Table9[#All], 31, FALSE), "). " )))</f>
        <v xml:space="preserve">Not discussed on USFS. </v>
      </c>
      <c r="Q1195" s="6" t="str">
        <f>IF(D1195="No", "Not discussed on USFS. ", IF(VLOOKUP(A1195, [1]!Table9[#All], 31, FALSE)="--", "--",  VLOOKUP(A1195, [1]!Table9[#All], 32, FALSE)))</f>
        <v xml:space="preserve">Not discussed on USFS. </v>
      </c>
      <c r="R1195" s="6" t="str">
        <f>IF(D1195="No", "Not discussed on USFS. ", IF(VLOOKUP(A1195, [1]!Table9[#All], 31, FALSE)="--", "--", VLOOKUP(A1195, [1]!Table9[#All], 33, FALSE)))</f>
        <v xml:space="preserve">Not discussed on USFS. </v>
      </c>
      <c r="S1195" s="9" t="s">
        <v>2</v>
      </c>
      <c r="T1195" s="8" t="s">
        <v>2</v>
      </c>
      <c r="U1195" s="8" t="s">
        <v>2</v>
      </c>
      <c r="V1195" s="7" t="s">
        <v>2</v>
      </c>
      <c r="W1195" s="6" t="s">
        <v>2</v>
      </c>
      <c r="X1195" s="6" t="s">
        <v>2</v>
      </c>
    </row>
    <row r="1196" spans="1:24" ht="48" x14ac:dyDescent="0.2">
      <c r="A1196" s="20" t="s">
        <v>1179</v>
      </c>
      <c r="B1196" s="20" t="str">
        <f>VLOOKUP(A1196, [1]!Table9[#All], 2, FALSE)</f>
        <v>Boechera rubicundula</v>
      </c>
      <c r="C1196" s="18" t="str">
        <f>VLOOKUP(A1196, [1]!Table9[#All], 13, FALSE)</f>
        <v>rocky slopes</v>
      </c>
      <c r="D1196" s="17" t="str">
        <f>IF(ISNUMBER(SEARCH("1",VLOOKUP(A1196, [1]!Table9[#All], 4, FALSE))), "Yes", "No")</f>
        <v>No</v>
      </c>
      <c r="E1196" s="16" t="str">
        <f>VLOOKUP(A1196, [1]!Table9[#All], 3, FALSE)</f>
        <v>Plant</v>
      </c>
      <c r="F1196" s="15" t="str">
        <f>VLOOKUP(A1196, [1]!Table9[#All], 26, FALSE)</f>
        <v>Formula</v>
      </c>
      <c r="G1196" s="15" t="str">
        <f>IF(D1196="No", "--",VLOOKUP(A1196, [1]!Table9[#All], 25, FALSE))</f>
        <v>--</v>
      </c>
      <c r="H1196" s="14" t="str">
        <f>IF(D1196="No", "Not discussed on USFS. ", VLOOKUP(A1196, [1]!Table9[#All], 24, FALSE))</f>
        <v xml:space="preserve">Not discussed on USFS. </v>
      </c>
      <c r="I1196" s="14" t="str">
        <f>IF(NOT(ISBLANK(#REF!)),  "Pre-activity Survey Required", "")</f>
        <v>Pre-activity Survey Required</v>
      </c>
      <c r="J1196" s="13" t="str">
        <f>IF(D1196="No", "Not discussed on USFS. ", _xlfn.CONCAT(A1196, " (", VLOOKUP(A1196, [1]!Table9[#All], 11, FALSE), "; Habitat description: ", C1196, ") - Within 1-mi of a CNDDB/SCE/USFS occurrence record (", VLOOKUP(A1196, [1]!Table9[#All], 34, FALSE), "). " ))</f>
        <v xml:space="preserve">Not discussed on USFS. </v>
      </c>
      <c r="K1196" s="10" t="str">
        <f>IF(D1196="No", "-- ", VLOOKUP(A1196, [1]!Table9[#All], 35, FALSE))</f>
        <v xml:space="preserve">-- </v>
      </c>
      <c r="L1196" s="12" t="str">
        <f>IF(D1196="No", "--", VLOOKUP(A1196, [1]!Table9[#All], 28, FALSE))</f>
        <v>--</v>
      </c>
      <c r="M1196" s="11" t="str">
        <f>IF(D1196="No", "Not discussed on USFS. ", _xlfn.CONCAT(A1196, " (", VLOOKUP(A1196, [1]!Table9[#All], 11, FALSE), "; Habitat description: ", C1196, ") - Within 1-mi of a CNDDB/SCE/USFS occurrence record (", VLOOKUP(A1196, [1]!Table9[#All], 27, FALSE), "). " ))</f>
        <v xml:space="preserve">Not discussed on USFS. </v>
      </c>
      <c r="N1196" s="10" t="str">
        <f>IF(D1196="No", "-- ", VLOOKUP(A1196, [1]!Table9[#All], 29, FALSE))</f>
        <v xml:space="preserve">-- </v>
      </c>
      <c r="O1196" s="10" t="str">
        <f>IF(D1196="No", "--", VLOOKUP(A1196, [1]!Table9[#All], 30, FALSE))</f>
        <v>--</v>
      </c>
      <c r="P1196" s="7" t="str">
        <f>IF(D1196="No", "Not discussed on USFS. ", IF(VLOOKUP(A1196, [1]!Table9[#All], 31, FALSE)="--", "--",  _xlfn.CONCAT(A1196, " (", VLOOKUP(A1196, [1]!Table9[#All], 11, FALSE), "; Habitat description: ", C1196, ") - Within 1-mi of a CNDDB/SCE/USFS occurrence record (", VLOOKUP(A1196, [1]!Table9[#All], 31, FALSE), "). " )))</f>
        <v xml:space="preserve">Not discussed on USFS. </v>
      </c>
      <c r="Q1196" s="6" t="str">
        <f>IF(D1196="No", "Not discussed on USFS. ", IF(VLOOKUP(A1196, [1]!Table9[#All], 31, FALSE)="--", "--",  VLOOKUP(A1196, [1]!Table9[#All], 32, FALSE)))</f>
        <v xml:space="preserve">Not discussed on USFS. </v>
      </c>
      <c r="R1196" s="6" t="str">
        <f>IF(D1196="No", "Not discussed on USFS. ", IF(VLOOKUP(A1196, [1]!Table9[#All], 31, FALSE)="--", "--", VLOOKUP(A1196, [1]!Table9[#All], 33, FALSE)))</f>
        <v xml:space="preserve">Not discussed on USFS. </v>
      </c>
      <c r="S1196" s="9" t="s">
        <v>2</v>
      </c>
      <c r="T1196" s="8" t="s">
        <v>2</v>
      </c>
      <c r="U1196" s="8" t="s">
        <v>2</v>
      </c>
      <c r="V1196" s="7" t="s">
        <v>2</v>
      </c>
      <c r="W1196" s="6" t="s">
        <v>2</v>
      </c>
      <c r="X1196" s="6" t="s">
        <v>2</v>
      </c>
    </row>
    <row r="1197" spans="1:24" ht="48" x14ac:dyDescent="0.2">
      <c r="A1197" s="20" t="s">
        <v>1178</v>
      </c>
      <c r="B1197" s="20" t="str">
        <f>VLOOKUP(A1197, [1]!Table9[#All], 2, FALSE)</f>
        <v>Eriogonum truncatum</v>
      </c>
      <c r="C1197" s="18" t="str">
        <f>VLOOKUP(A1197, [1]!Table9[#All], 13, FALSE)</f>
        <v xml:space="preserve">sand </v>
      </c>
      <c r="D1197" s="17" t="str">
        <f>IF(ISNUMBER(SEARCH("1",VLOOKUP(A1197, [1]!Table9[#All], 4, FALSE))), "Yes", "No")</f>
        <v>No</v>
      </c>
      <c r="E1197" s="16" t="str">
        <f>VLOOKUP(A1197, [1]!Table9[#All], 3, FALSE)</f>
        <v>Plant</v>
      </c>
      <c r="F1197" s="15" t="str">
        <f>VLOOKUP(A1197, [1]!Table9[#All], 26, FALSE)</f>
        <v>Formula</v>
      </c>
      <c r="G1197" s="15" t="str">
        <f>IF(D1197="No", "--",VLOOKUP(A1197, [1]!Table9[#All], 25, FALSE))</f>
        <v>--</v>
      </c>
      <c r="H1197" s="14" t="str">
        <f>IF(D1197="No", "Not discussed on USFS. ", VLOOKUP(A1197, [1]!Table9[#All], 24, FALSE))</f>
        <v xml:space="preserve">Not discussed on USFS. </v>
      </c>
      <c r="I1197" s="14" t="str">
        <f>IF(NOT(ISBLANK(#REF!)),  "Pre-activity Survey Required", "")</f>
        <v>Pre-activity Survey Required</v>
      </c>
      <c r="J1197" s="13" t="str">
        <f>IF(D1197="No", "Not discussed on USFS. ", _xlfn.CONCAT(A1197, " (", VLOOKUP(A1197, [1]!Table9[#All], 11, FALSE), "; Habitat description: ", C1197, ") - Within 1-mi of a CNDDB/SCE/USFS occurrence record (", VLOOKUP(A1197, [1]!Table9[#All], 34, FALSE), "). " ))</f>
        <v xml:space="preserve">Not discussed on USFS. </v>
      </c>
      <c r="K1197" s="10" t="str">
        <f>IF(D1197="No", "-- ", VLOOKUP(A1197, [1]!Table9[#All], 35, FALSE))</f>
        <v xml:space="preserve">-- </v>
      </c>
      <c r="L1197" s="12" t="str">
        <f>IF(D1197="No", "--", VLOOKUP(A1197, [1]!Table9[#All], 28, FALSE))</f>
        <v>--</v>
      </c>
      <c r="M1197" s="11" t="str">
        <f>IF(D1197="No", "Not discussed on USFS. ", _xlfn.CONCAT(A1197, " (", VLOOKUP(A1197, [1]!Table9[#All], 11, FALSE), "; Habitat description: ", C1197, ") - Within 1-mi of a CNDDB/SCE/USFS occurrence record (", VLOOKUP(A1197, [1]!Table9[#All], 27, FALSE), "). " ))</f>
        <v xml:space="preserve">Not discussed on USFS. </v>
      </c>
      <c r="N1197" s="10" t="str">
        <f>IF(D1197="No", "-- ", VLOOKUP(A1197, [1]!Table9[#All], 29, FALSE))</f>
        <v xml:space="preserve">-- </v>
      </c>
      <c r="O1197" s="10" t="str">
        <f>IF(D1197="No", "--", VLOOKUP(A1197, [1]!Table9[#All], 30, FALSE))</f>
        <v>--</v>
      </c>
      <c r="P1197" s="7" t="str">
        <f>IF(D1197="No", "Not discussed on USFS. ", IF(VLOOKUP(A1197, [1]!Table9[#All], 31, FALSE)="--", "--",  _xlfn.CONCAT(A1197, " (", VLOOKUP(A1197, [1]!Table9[#All], 11, FALSE), "; Habitat description: ", C1197, ") - Within 1-mi of a CNDDB/SCE/USFS occurrence record (", VLOOKUP(A1197, [1]!Table9[#All], 31, FALSE), "). " )))</f>
        <v xml:space="preserve">Not discussed on USFS. </v>
      </c>
      <c r="Q1197" s="6" t="str">
        <f>IF(D1197="No", "Not discussed on USFS. ", IF(VLOOKUP(A1197, [1]!Table9[#All], 31, FALSE)="--", "--",  VLOOKUP(A1197, [1]!Table9[#All], 32, FALSE)))</f>
        <v xml:space="preserve">Not discussed on USFS. </v>
      </c>
      <c r="R1197" s="6" t="str">
        <f>IF(D1197="No", "Not discussed on USFS. ", IF(VLOOKUP(A1197, [1]!Table9[#All], 31, FALSE)="--", "--", VLOOKUP(A1197, [1]!Table9[#All], 33, FALSE)))</f>
        <v xml:space="preserve">Not discussed on USFS. </v>
      </c>
      <c r="S1197" s="9" t="s">
        <v>2</v>
      </c>
      <c r="T1197" s="8" t="s">
        <v>2</v>
      </c>
      <c r="U1197" s="8" t="s">
        <v>2</v>
      </c>
      <c r="V1197" s="7" t="s">
        <v>2</v>
      </c>
      <c r="W1197" s="6" t="s">
        <v>2</v>
      </c>
      <c r="X1197" s="6" t="s">
        <v>2</v>
      </c>
    </row>
    <row r="1198" spans="1:24" ht="48" x14ac:dyDescent="0.2">
      <c r="A1198" s="20" t="s">
        <v>1177</v>
      </c>
      <c r="B1198" s="20" t="str">
        <f>VLOOKUP(A1198, [1]!Table9[#All], 2, FALSE)</f>
        <v>Streptanthus hispidus</v>
      </c>
      <c r="C1198" s="18" t="str">
        <f>VLOOKUP(A1198, [1]!Table9[#All], 13, FALSE)</f>
        <v>rocky chaparral, grassland</v>
      </c>
      <c r="D1198" s="17" t="str">
        <f>IF(ISNUMBER(SEARCH("1",VLOOKUP(A1198, [1]!Table9[#All], 4, FALSE))), "Yes", "No")</f>
        <v>No</v>
      </c>
      <c r="E1198" s="16" t="str">
        <f>VLOOKUP(A1198, [1]!Table9[#All], 3, FALSE)</f>
        <v>Plant</v>
      </c>
      <c r="F1198" s="15" t="str">
        <f>VLOOKUP(A1198, [1]!Table9[#All], 26, FALSE)</f>
        <v>Formula</v>
      </c>
      <c r="G1198" s="15" t="str">
        <f>IF(D1198="No", "--",VLOOKUP(A1198, [1]!Table9[#All], 25, FALSE))</f>
        <v>--</v>
      </c>
      <c r="H1198" s="14" t="str">
        <f>IF(D1198="No", "Not discussed on USFS. ", VLOOKUP(A1198, [1]!Table9[#All], 24, FALSE))</f>
        <v xml:space="preserve">Not discussed on USFS. </v>
      </c>
      <c r="I1198" s="14" t="str">
        <f>IF(NOT(ISBLANK(#REF!)),  "Pre-activity Survey Required", "")</f>
        <v>Pre-activity Survey Required</v>
      </c>
      <c r="J1198" s="13" t="str">
        <f>IF(D1198="No", "Not discussed on USFS. ", _xlfn.CONCAT(A1198, " (", VLOOKUP(A1198, [1]!Table9[#All], 11, FALSE), "; Habitat description: ", C1198, ") - Within 1-mi of a CNDDB/SCE/USFS occurrence record (", VLOOKUP(A1198, [1]!Table9[#All], 34, FALSE), "). " ))</f>
        <v xml:space="preserve">Not discussed on USFS. </v>
      </c>
      <c r="K1198" s="10" t="str">
        <f>IF(D1198="No", "-- ", VLOOKUP(A1198, [1]!Table9[#All], 35, FALSE))</f>
        <v xml:space="preserve">-- </v>
      </c>
      <c r="L1198" s="12" t="str">
        <f>IF(D1198="No", "--", VLOOKUP(A1198, [1]!Table9[#All], 28, FALSE))</f>
        <v>--</v>
      </c>
      <c r="M1198" s="11" t="str">
        <f>IF(D1198="No", "Not discussed on USFS. ", _xlfn.CONCAT(A1198, " (", VLOOKUP(A1198, [1]!Table9[#All], 11, FALSE), "; Habitat description: ", C1198, ") - Within 1-mi of a CNDDB/SCE/USFS occurrence record (", VLOOKUP(A1198, [1]!Table9[#All], 27, FALSE), "). " ))</f>
        <v xml:space="preserve">Not discussed on USFS. </v>
      </c>
      <c r="N1198" s="10" t="str">
        <f>IF(D1198="No", "-- ", VLOOKUP(A1198, [1]!Table9[#All], 29, FALSE))</f>
        <v xml:space="preserve">-- </v>
      </c>
      <c r="O1198" s="10" t="str">
        <f>IF(D1198="No", "--", VLOOKUP(A1198, [1]!Table9[#All], 30, FALSE))</f>
        <v>--</v>
      </c>
      <c r="P1198" s="7" t="str">
        <f>IF(D1198="No", "Not discussed on USFS. ", IF(VLOOKUP(A1198, [1]!Table9[#All], 31, FALSE)="--", "--",  _xlfn.CONCAT(A1198, " (", VLOOKUP(A1198, [1]!Table9[#All], 11, FALSE), "; Habitat description: ", C1198, ") - Within 1-mi of a CNDDB/SCE/USFS occurrence record (", VLOOKUP(A1198, [1]!Table9[#All], 31, FALSE), "). " )))</f>
        <v xml:space="preserve">Not discussed on USFS. </v>
      </c>
      <c r="Q1198" s="6" t="str">
        <f>IF(D1198="No", "Not discussed on USFS. ", IF(VLOOKUP(A1198, [1]!Table9[#All], 31, FALSE)="--", "--",  VLOOKUP(A1198, [1]!Table9[#All], 32, FALSE)))</f>
        <v xml:space="preserve">Not discussed on USFS. </v>
      </c>
      <c r="R1198" s="6" t="str">
        <f>IF(D1198="No", "Not discussed on USFS. ", IF(VLOOKUP(A1198, [1]!Table9[#All], 31, FALSE)="--", "--", VLOOKUP(A1198, [1]!Table9[#All], 33, FALSE)))</f>
        <v xml:space="preserve">Not discussed on USFS. </v>
      </c>
      <c r="S1198" s="9" t="s">
        <v>2</v>
      </c>
      <c r="T1198" s="8" t="s">
        <v>2</v>
      </c>
      <c r="U1198" s="8" t="s">
        <v>2</v>
      </c>
      <c r="V1198" s="7" t="s">
        <v>2</v>
      </c>
      <c r="W1198" s="6" t="s">
        <v>2</v>
      </c>
      <c r="X1198" s="6" t="s">
        <v>2</v>
      </c>
    </row>
    <row r="1199" spans="1:24" ht="48" x14ac:dyDescent="0.2">
      <c r="A1199" s="20" t="s">
        <v>1176</v>
      </c>
      <c r="B1199" s="20" t="str">
        <f>VLOOKUP(A1199, [1]!Table9[#All], 2, FALSE)</f>
        <v>Arctostaphylos auriculata</v>
      </c>
      <c r="C1199" s="18" t="str">
        <f>VLOOKUP(A1199, [1]!Table9[#All], 13, FALSE)</f>
        <v>sandstone, upland chaparral near coast</v>
      </c>
      <c r="D1199" s="17" t="str">
        <f>IF(ISNUMBER(SEARCH("1",VLOOKUP(A1199, [1]!Table9[#All], 4, FALSE))), "Yes", "No")</f>
        <v>No</v>
      </c>
      <c r="E1199" s="16" t="str">
        <f>VLOOKUP(A1199, [1]!Table9[#All], 3, FALSE)</f>
        <v>Plant</v>
      </c>
      <c r="F1199" s="15" t="str">
        <f>VLOOKUP(A1199, [1]!Table9[#All], 26, FALSE)</f>
        <v>Formula</v>
      </c>
      <c r="G1199" s="15" t="str">
        <f>IF(D1199="No", "--",VLOOKUP(A1199, [1]!Table9[#All], 25, FALSE))</f>
        <v>--</v>
      </c>
      <c r="H1199" s="14" t="str">
        <f>IF(D1199="No", "Not discussed on USFS. ", VLOOKUP(A1199, [1]!Table9[#All], 24, FALSE))</f>
        <v xml:space="preserve">Not discussed on USFS. </v>
      </c>
      <c r="I1199" s="14" t="str">
        <f>IF(NOT(ISBLANK(#REF!)),  "Pre-activity Survey Required", "")</f>
        <v>Pre-activity Survey Required</v>
      </c>
      <c r="J1199" s="13" t="str">
        <f>IF(D1199="No", "Not discussed on USFS. ", _xlfn.CONCAT(A1199, " (", VLOOKUP(A1199, [1]!Table9[#All], 11, FALSE), "; Habitat description: ", C1199, ") - Within 1-mi of a CNDDB/SCE/USFS occurrence record (", VLOOKUP(A1199, [1]!Table9[#All], 34, FALSE), "). " ))</f>
        <v xml:space="preserve">Not discussed on USFS. </v>
      </c>
      <c r="K1199" s="10" t="str">
        <f>IF(D1199="No", "-- ", VLOOKUP(A1199, [1]!Table9[#All], 35, FALSE))</f>
        <v xml:space="preserve">-- </v>
      </c>
      <c r="L1199" s="12" t="str">
        <f>IF(D1199="No", "--", VLOOKUP(A1199, [1]!Table9[#All], 28, FALSE))</f>
        <v>--</v>
      </c>
      <c r="M1199" s="11" t="str">
        <f>IF(D1199="No", "Not discussed on USFS. ", _xlfn.CONCAT(A1199, " (", VLOOKUP(A1199, [1]!Table9[#All], 11, FALSE), "; Habitat description: ", C1199, ") - Within 1-mi of a CNDDB/SCE/USFS occurrence record (", VLOOKUP(A1199, [1]!Table9[#All], 27, FALSE), "). " ))</f>
        <v xml:space="preserve">Not discussed on USFS. </v>
      </c>
      <c r="N1199" s="10" t="str">
        <f>IF(D1199="No", "-- ", VLOOKUP(A1199, [1]!Table9[#All], 29, FALSE))</f>
        <v xml:space="preserve">-- </v>
      </c>
      <c r="O1199" s="10" t="str">
        <f>IF(D1199="No", "--", VLOOKUP(A1199, [1]!Table9[#All], 30, FALSE))</f>
        <v>--</v>
      </c>
      <c r="P1199" s="7" t="str">
        <f>IF(D1199="No", "Not discussed on USFS. ", IF(VLOOKUP(A1199, [1]!Table9[#All], 31, FALSE)="--", "--",  _xlfn.CONCAT(A1199, " (", VLOOKUP(A1199, [1]!Table9[#All], 11, FALSE), "; Habitat description: ", C1199, ") - Within 1-mi of a CNDDB/SCE/USFS occurrence record (", VLOOKUP(A1199, [1]!Table9[#All], 31, FALSE), "). " )))</f>
        <v xml:space="preserve">Not discussed on USFS. </v>
      </c>
      <c r="Q1199" s="6" t="str">
        <f>IF(D1199="No", "Not discussed on USFS. ", IF(VLOOKUP(A1199, [1]!Table9[#All], 31, FALSE)="--", "--",  VLOOKUP(A1199, [1]!Table9[#All], 32, FALSE)))</f>
        <v xml:space="preserve">Not discussed on USFS. </v>
      </c>
      <c r="R1199" s="6" t="str">
        <f>IF(D1199="No", "Not discussed on USFS. ", IF(VLOOKUP(A1199, [1]!Table9[#All], 31, FALSE)="--", "--", VLOOKUP(A1199, [1]!Table9[#All], 33, FALSE)))</f>
        <v xml:space="preserve">Not discussed on USFS. </v>
      </c>
      <c r="S1199" s="9" t="s">
        <v>2</v>
      </c>
      <c r="T1199" s="8" t="s">
        <v>2</v>
      </c>
      <c r="U1199" s="8" t="s">
        <v>2</v>
      </c>
      <c r="V1199" s="7" t="s">
        <v>2</v>
      </c>
      <c r="W1199" s="6" t="s">
        <v>2</v>
      </c>
      <c r="X1199" s="6" t="s">
        <v>2</v>
      </c>
    </row>
    <row r="1200" spans="1:24" ht="48" x14ac:dyDescent="0.2">
      <c r="A1200" s="20" t="s">
        <v>1175</v>
      </c>
      <c r="B1200" s="20" t="str">
        <f>VLOOKUP(A1200, [1]!Table9[#All], 2, FALSE)</f>
        <v>Phacelia phacelioides</v>
      </c>
      <c r="C1200" s="18" t="str">
        <f>VLOOKUP(A1200, [1]!Table9[#All], 13, FALSE)</f>
        <v>open rocky, slopes</v>
      </c>
      <c r="D1200" s="17" t="str">
        <f>IF(ISNUMBER(SEARCH("1",VLOOKUP(A1200, [1]!Table9[#All], 4, FALSE))), "Yes", "No")</f>
        <v>No</v>
      </c>
      <c r="E1200" s="16" t="str">
        <f>VLOOKUP(A1200, [1]!Table9[#All], 3, FALSE)</f>
        <v>Plant</v>
      </c>
      <c r="F1200" s="15" t="str">
        <f>VLOOKUP(A1200, [1]!Table9[#All], 26, FALSE)</f>
        <v>Formula</v>
      </c>
      <c r="G1200" s="15" t="str">
        <f>IF(D1200="No", "--",VLOOKUP(A1200, [1]!Table9[#All], 25, FALSE))</f>
        <v>--</v>
      </c>
      <c r="H1200" s="14" t="str">
        <f>IF(D1200="No", "Not discussed on USFS. ", VLOOKUP(A1200, [1]!Table9[#All], 24, FALSE))</f>
        <v xml:space="preserve">Not discussed on USFS. </v>
      </c>
      <c r="I1200" s="14" t="str">
        <f>IF(NOT(ISBLANK(#REF!)),  "Pre-activity Survey Required", "")</f>
        <v>Pre-activity Survey Required</v>
      </c>
      <c r="J1200" s="13" t="str">
        <f>IF(D1200="No", "Not discussed on USFS. ", _xlfn.CONCAT(A1200, " (", VLOOKUP(A1200, [1]!Table9[#All], 11, FALSE), "; Habitat description: ", C1200, ") - Within 1-mi of a CNDDB/SCE/USFS occurrence record (", VLOOKUP(A1200, [1]!Table9[#All], 34, FALSE), "). " ))</f>
        <v xml:space="preserve">Not discussed on USFS. </v>
      </c>
      <c r="K1200" s="10" t="str">
        <f>IF(D1200="No", "-- ", VLOOKUP(A1200, [1]!Table9[#All], 35, FALSE))</f>
        <v xml:space="preserve">-- </v>
      </c>
      <c r="L1200" s="12" t="str">
        <f>IF(D1200="No", "--", VLOOKUP(A1200, [1]!Table9[#All], 28, FALSE))</f>
        <v>--</v>
      </c>
      <c r="M1200" s="11" t="str">
        <f>IF(D1200="No", "Not discussed on USFS. ", _xlfn.CONCAT(A1200, " (", VLOOKUP(A1200, [1]!Table9[#All], 11, FALSE), "; Habitat description: ", C1200, ") - Within 1-mi of a CNDDB/SCE/USFS occurrence record (", VLOOKUP(A1200, [1]!Table9[#All], 27, FALSE), "). " ))</f>
        <v xml:space="preserve">Not discussed on USFS. </v>
      </c>
      <c r="N1200" s="10" t="str">
        <f>IF(D1200="No", "-- ", VLOOKUP(A1200, [1]!Table9[#All], 29, FALSE))</f>
        <v xml:space="preserve">-- </v>
      </c>
      <c r="O1200" s="10" t="str">
        <f>IF(D1200="No", "--", VLOOKUP(A1200, [1]!Table9[#All], 30, FALSE))</f>
        <v>--</v>
      </c>
      <c r="P1200" s="7" t="str">
        <f>IF(D1200="No", "Not discussed on USFS. ", IF(VLOOKUP(A1200, [1]!Table9[#All], 31, FALSE)="--", "--",  _xlfn.CONCAT(A1200, " (", VLOOKUP(A1200, [1]!Table9[#All], 11, FALSE), "; Habitat description: ", C1200, ") - Within 1-mi of a CNDDB/SCE/USFS occurrence record (", VLOOKUP(A1200, [1]!Table9[#All], 31, FALSE), "). " )))</f>
        <v xml:space="preserve">Not discussed on USFS. </v>
      </c>
      <c r="Q1200" s="6" t="str">
        <f>IF(D1200="No", "Not discussed on USFS. ", IF(VLOOKUP(A1200, [1]!Table9[#All], 31, FALSE)="--", "--",  VLOOKUP(A1200, [1]!Table9[#All], 32, FALSE)))</f>
        <v xml:space="preserve">Not discussed on USFS. </v>
      </c>
      <c r="R1200" s="6" t="str">
        <f>IF(D1200="No", "Not discussed on USFS. ", IF(VLOOKUP(A1200, [1]!Table9[#All], 31, FALSE)="--", "--", VLOOKUP(A1200, [1]!Table9[#All], 33, FALSE)))</f>
        <v xml:space="preserve">Not discussed on USFS. </v>
      </c>
      <c r="S1200" s="9" t="s">
        <v>2</v>
      </c>
      <c r="T1200" s="8" t="s">
        <v>2</v>
      </c>
      <c r="U1200" s="8" t="s">
        <v>2</v>
      </c>
      <c r="V1200" s="7" t="s">
        <v>2</v>
      </c>
      <c r="W1200" s="6" t="s">
        <v>2</v>
      </c>
      <c r="X1200" s="6" t="s">
        <v>2</v>
      </c>
    </row>
    <row r="1201" spans="1:24" ht="156" x14ac:dyDescent="0.2">
      <c r="A1201" s="20" t="s">
        <v>1174</v>
      </c>
      <c r="B1201" s="20" t="str">
        <f>VLOOKUP(A1201, [1]!Table9[#All], 2, FALSE)</f>
        <v>Draba carnosula</v>
      </c>
      <c r="C1201" s="18" t="str">
        <f>VLOOKUP(A1201, [1]!Table9[#All], 13, FALSE)</f>
        <v>rocky slopes</v>
      </c>
      <c r="D1201" s="17" t="str">
        <f>IF(ISNUMBER(SEARCH("1",VLOOKUP(A1201, [1]!Table9[#All], 4, FALSE))), "Yes", "No")</f>
        <v>Yes</v>
      </c>
      <c r="E1201" s="16" t="str">
        <f>VLOOKUP(A1201, [1]!Table9[#All], 3, FALSE)</f>
        <v>Plant</v>
      </c>
      <c r="F1201" s="15" t="str">
        <f>VLOOKUP(A1201, [1]!Table9[#All], 26, FALSE)</f>
        <v>Formula</v>
      </c>
      <c r="G1201" s="15" t="str">
        <f>IF(D1201="No", "--",VLOOKUP(A1201, [1]!Table9[#All], 25, FALSE))</f>
        <v>Work area</v>
      </c>
      <c r="H1201" s="14" t="str">
        <f>IF(D1201="No", "Not discussed on USFS. ", VLOOKUP(A1201, [1]!Table9[#All], 24, FALSE))</f>
        <v>--</v>
      </c>
      <c r="I1201" s="14" t="str">
        <f>IF(NOT(ISBLANK(#REF!)),  "Pre-activity Survey Required", "")</f>
        <v>Pre-activity Survey Required</v>
      </c>
      <c r="J1201" s="13" t="str">
        <f>IF(D1201="No", "Not discussed on USFS. ", _xlfn.CONCAT(A1201, " (", VLOOKUP(A1201, [1]!Table9[#All], 11, FALSE), "; Habitat description: ", C1201, ") - Within 1-mi of a CNDDB/SCE/USFS occurrence record (", VLOOKUP(A1201, [1]!Table9[#All], 34, FALSE), "). " ))</f>
        <v xml:space="preserve">Mt. Eddy draba (FSS; BLM:S; CRPR 1B.3, Blooming Period: Jun - Aug; Habitat description: rocky slopes) - Within 1-mi of a CNDDB/SCE/USFS occurrence record (unsuitable habitat). </v>
      </c>
      <c r="K1201" s="10" t="str">
        <f>IF(D1201="No", "-- ", VLOOKUP(A1201, [1]!Table9[#All], 35, FALSE))</f>
        <v>Standard OMP BMPs.</v>
      </c>
      <c r="L1201" s="12" t="str">
        <f>IF(D1201="No", "--", VLOOKUP(A1201, [1]!Table9[#All], 28, FALSE))</f>
        <v>IIB</v>
      </c>
      <c r="M1201" s="11" t="str">
        <f>IF(D1201="No", "Not discussed on USFS. ", _xlfn.CONCAT(A1201, " (", VLOOKUP(A1201, [1]!Table9[#All], 11, FALSE), "; Habitat description: ", C1201, ") - Within 1-mi of a CNDDB/SCE/USFS occurrence record (", VLOOKUP(A1201, [1]!Table9[#All], 27, FALSE), "). " ))</f>
        <v xml:space="preserve">Mt. Eddy draba (FSS; BLM:S; CRPR 1B.3, Blooming Period: Jun - Aug; Habitat description: rocky slopes) - Within 1-mi of a CNDDB/SCE/USFS occurrence record (habitat present). </v>
      </c>
      <c r="N1201" s="10" t="str">
        <f>IF(D1201="No", "-- ", VLOOKUP(A1201, [1]!Table9[#All], 29, FALSE))</f>
        <v xml:space="preserve">BE BMP Plant-1(a)(c-d); 
General Measures and Standard OMP BMPs. </v>
      </c>
      <c r="O1201" s="10" t="str">
        <f>IF(D1201="No", "--", VLOOKUP(A1201, [1]!Table9[#All], 30, FALSE))</f>
        <v xml:space="preserve">Pre-Activity Survey (Mt. Eddy draba): A biological survey is required. 
FSS Plant Avoidance (Mt. Eddy draba): If Mt. Eddy draba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01" s="7" t="str">
        <f>IF(D1201="No", "Not discussed on USFS. ", IF(VLOOKUP(A1201, [1]!Table9[#All], 31, FALSE)="--", "--",  _xlfn.CONCAT(A1201, " (", VLOOKUP(A1201, [1]!Table9[#All], 11, FALSE), "; Habitat description: ", C1201, ") - Within 1-mi of a CNDDB/SCE/USFS occurrence record (", VLOOKUP(A1201, [1]!Table9[#All], 31, FALSE), "). " )))</f>
        <v>--</v>
      </c>
      <c r="Q1201" s="6" t="str">
        <f>IF(D1201="No", "Not discussed on USFS. ", IF(VLOOKUP(A1201, [1]!Table9[#All], 31, FALSE)="--", "--",  VLOOKUP(A1201, [1]!Table9[#All], 32, FALSE)))</f>
        <v>--</v>
      </c>
      <c r="R1201" s="6" t="str">
        <f>IF(D1201="No", "Not discussed on USFS. ", IF(VLOOKUP(A1201, [1]!Table9[#All], 31, FALSE)="--", "--", VLOOKUP(A1201, [1]!Table9[#All], 33, FALSE)))</f>
        <v>--</v>
      </c>
      <c r="S1201" s="9" t="s">
        <v>2</v>
      </c>
      <c r="T1201" s="8" t="s">
        <v>2</v>
      </c>
      <c r="U1201" s="8" t="s">
        <v>2</v>
      </c>
      <c r="V1201" s="7" t="s">
        <v>2</v>
      </c>
      <c r="W1201" s="6" t="s">
        <v>2</v>
      </c>
      <c r="X1201" s="6" t="s">
        <v>2</v>
      </c>
    </row>
    <row r="1202" spans="1:24" ht="48" x14ac:dyDescent="0.2">
      <c r="A1202" s="20" t="s">
        <v>1173</v>
      </c>
      <c r="B1202" s="20" t="str">
        <f>VLOOKUP(A1202, [1]!Table9[#All], 2, FALSE)</f>
        <v>Polemonium eddyense</v>
      </c>
      <c r="C1202" s="18" t="str">
        <f>VLOOKUP(A1202, [1]!Table9[#All], 13, FALSE)</f>
        <v>serpentine soils</v>
      </c>
      <c r="D1202" s="17" t="str">
        <f>IF(ISNUMBER(SEARCH("1",VLOOKUP(A1202, [1]!Table9[#All], 4, FALSE))), "Yes", "No")</f>
        <v>No</v>
      </c>
      <c r="E1202" s="16" t="str">
        <f>VLOOKUP(A1202, [1]!Table9[#All], 3, FALSE)</f>
        <v>Plant</v>
      </c>
      <c r="F1202" s="15" t="str">
        <f>VLOOKUP(A1202, [1]!Table9[#All], 26, FALSE)</f>
        <v>Formula</v>
      </c>
      <c r="G1202" s="15" t="str">
        <f>IF(D1202="No", "--",VLOOKUP(A1202, [1]!Table9[#All], 25, FALSE))</f>
        <v>--</v>
      </c>
      <c r="H1202" s="14" t="str">
        <f>IF(D1202="No", "Not discussed on USFS. ", VLOOKUP(A1202, [1]!Table9[#All], 24, FALSE))</f>
        <v xml:space="preserve">Not discussed on USFS. </v>
      </c>
      <c r="I1202" s="14" t="str">
        <f>IF(NOT(ISBLANK(#REF!)),  "Pre-activity Survey Required", "")</f>
        <v>Pre-activity Survey Required</v>
      </c>
      <c r="J1202" s="13" t="str">
        <f>IF(D1202="No", "Not discussed on USFS. ", _xlfn.CONCAT(A1202, " (", VLOOKUP(A1202, [1]!Table9[#All], 11, FALSE), "; Habitat description: ", C1202, ") - Within 1-mi of a CNDDB/SCE/USFS occurrence record (", VLOOKUP(A1202, [1]!Table9[#All], 34, FALSE), "). " ))</f>
        <v xml:space="preserve">Not discussed on USFS. </v>
      </c>
      <c r="K1202" s="10" t="str">
        <f>IF(D1202="No", "-- ", VLOOKUP(A1202, [1]!Table9[#All], 35, FALSE))</f>
        <v xml:space="preserve">-- </v>
      </c>
      <c r="L1202" s="12" t="str">
        <f>IF(D1202="No", "--", VLOOKUP(A1202, [1]!Table9[#All], 28, FALSE))</f>
        <v>--</v>
      </c>
      <c r="M1202" s="11" t="str">
        <f>IF(D1202="No", "Not discussed on USFS. ", _xlfn.CONCAT(A1202, " (", VLOOKUP(A1202, [1]!Table9[#All], 11, FALSE), "; Habitat description: ", C1202, ") - Within 1-mi of a CNDDB/SCE/USFS occurrence record (", VLOOKUP(A1202, [1]!Table9[#All], 27, FALSE), "). " ))</f>
        <v xml:space="preserve">Not discussed on USFS. </v>
      </c>
      <c r="N1202" s="10" t="str">
        <f>IF(D1202="No", "-- ", VLOOKUP(A1202, [1]!Table9[#All], 29, FALSE))</f>
        <v xml:space="preserve">-- </v>
      </c>
      <c r="O1202" s="10" t="str">
        <f>IF(D1202="No", "--", VLOOKUP(A1202, [1]!Table9[#All], 30, FALSE))</f>
        <v>--</v>
      </c>
      <c r="P1202" s="7" t="str">
        <f>IF(D1202="No", "Not discussed on USFS. ", IF(VLOOKUP(A1202, [1]!Table9[#All], 31, FALSE)="--", "--",  _xlfn.CONCAT(A1202, " (", VLOOKUP(A1202, [1]!Table9[#All], 11, FALSE), "; Habitat description: ", C1202, ") - Within 1-mi of a CNDDB/SCE/USFS occurrence record (", VLOOKUP(A1202, [1]!Table9[#All], 31, FALSE), "). " )))</f>
        <v xml:space="preserve">Not discussed on USFS. </v>
      </c>
      <c r="Q1202" s="6" t="str">
        <f>IF(D1202="No", "Not discussed on USFS. ", IF(VLOOKUP(A1202, [1]!Table9[#All], 31, FALSE)="--", "--",  VLOOKUP(A1202, [1]!Table9[#All], 32, FALSE)))</f>
        <v xml:space="preserve">Not discussed on USFS. </v>
      </c>
      <c r="R1202" s="6" t="str">
        <f>IF(D1202="No", "Not discussed on USFS. ", IF(VLOOKUP(A1202, [1]!Table9[#All], 31, FALSE)="--", "--", VLOOKUP(A1202, [1]!Table9[#All], 33, FALSE)))</f>
        <v xml:space="preserve">Not discussed on USFS. </v>
      </c>
      <c r="S1202" s="9" t="s">
        <v>2</v>
      </c>
      <c r="T1202" s="8" t="s">
        <v>2</v>
      </c>
      <c r="U1202" s="8" t="s">
        <v>2</v>
      </c>
      <c r="V1202" s="7" t="s">
        <v>2</v>
      </c>
      <c r="W1202" s="6" t="s">
        <v>2</v>
      </c>
      <c r="X1202" s="6" t="s">
        <v>2</v>
      </c>
    </row>
    <row r="1203" spans="1:24" ht="156" x14ac:dyDescent="0.2">
      <c r="A1203" s="20" t="s">
        <v>1172</v>
      </c>
      <c r="B1203" s="20" t="str">
        <f>VLOOKUP(A1203, [1]!Table9[#All], 2, FALSE)</f>
        <v>Senecio pattersonensis</v>
      </c>
      <c r="C1203" s="18" t="str">
        <f>VLOOKUP(A1203, [1]!Table9[#All], 13, FALSE)</f>
        <v>talus slopes</v>
      </c>
      <c r="D1203" s="17" t="str">
        <f>IF(ISNUMBER(SEARCH("1",VLOOKUP(A1203, [1]!Table9[#All], 4, FALSE))), "Yes", "No")</f>
        <v>Yes</v>
      </c>
      <c r="E1203" s="16" t="str">
        <f>VLOOKUP(A1203, [1]!Table9[#All], 3, FALSE)</f>
        <v>Plant</v>
      </c>
      <c r="F1203" s="15" t="str">
        <f>VLOOKUP(A1203, [1]!Table9[#All], 26, FALSE)</f>
        <v>Formula</v>
      </c>
      <c r="G1203" s="15" t="str">
        <f>IF(D1203="No", "--",VLOOKUP(A1203, [1]!Table9[#All], 25, FALSE))</f>
        <v>Work area</v>
      </c>
      <c r="H1203" s="14" t="str">
        <f>IF(D1203="No", "Not discussed on USFS. ", VLOOKUP(A1203, [1]!Table9[#All], 24, FALSE))</f>
        <v>--</v>
      </c>
      <c r="I1203" s="14" t="str">
        <f>IF(NOT(ISBLANK(#REF!)),  "Pre-activity Survey Required", "")</f>
        <v>Pre-activity Survey Required</v>
      </c>
      <c r="J1203" s="13" t="str">
        <f>IF(D1203="No", "Not discussed on USFS. ", _xlfn.CONCAT(A1203, " (", VLOOKUP(A1203, [1]!Table9[#All], 11, FALSE), "; Habitat description: ", C1203, ") - Within 1-mi of a CNDDB/SCE/USFS occurrence record (", VLOOKUP(A1203, [1]!Table9[#All], 34, FALSE), "). " ))</f>
        <v xml:space="preserve">Mt. Patterson senecio (FSS; CRPR 1B.3, Blooming Period: Jul - Aug; Habitat description: talus slopes) - Within 1-mi of a CNDDB/SCE/USFS occurrence record (unsuitable habitat). </v>
      </c>
      <c r="K1203" s="10" t="str">
        <f>IF(D1203="No", "-- ", VLOOKUP(A1203, [1]!Table9[#All], 35, FALSE))</f>
        <v>Standard OMP BMPs.</v>
      </c>
      <c r="L1203" s="12" t="str">
        <f>IF(D1203="No", "--", VLOOKUP(A1203, [1]!Table9[#All], 28, FALSE))</f>
        <v>IIB</v>
      </c>
      <c r="M1203" s="11" t="str">
        <f>IF(D1203="No", "Not discussed on USFS. ", _xlfn.CONCAT(A1203, " (", VLOOKUP(A1203, [1]!Table9[#All], 11, FALSE), "; Habitat description: ", C1203, ") - Within 1-mi of a CNDDB/SCE/USFS occurrence record (", VLOOKUP(A1203, [1]!Table9[#All], 27, FALSE), "). " ))</f>
        <v xml:space="preserve">Mt. Patterson senecio (FSS; CRPR 1B.3, Blooming Period: Jul - Aug; Habitat description: talus slopes) - Within 1-mi of a CNDDB/SCE/USFS occurrence record (habitat present). </v>
      </c>
      <c r="N1203" s="10" t="str">
        <f>IF(D1203="No", "-- ", VLOOKUP(A1203, [1]!Table9[#All], 29, FALSE))</f>
        <v xml:space="preserve">BE BMP Plant-1(a)(c-d); 
General Measures and Standard OMP BMPs. </v>
      </c>
      <c r="O1203" s="10" t="str">
        <f>IF(D1203="No", "--", VLOOKUP(A1203, [1]!Table9[#All], 30, FALSE))</f>
        <v xml:space="preserve">Pre-Activity Survey (Mt. Patterson senecio): A biological survey is required. 
FSS Plant Avoidance (Mt. Patterson senecio): If Mt. Patterson senecio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03" s="7" t="str">
        <f>IF(D1203="No", "Not discussed on USFS. ", IF(VLOOKUP(A1203, [1]!Table9[#All], 31, FALSE)="--", "--",  _xlfn.CONCAT(A1203, " (", VLOOKUP(A1203, [1]!Table9[#All], 11, FALSE), "; Habitat description: ", C1203, ") - Within 1-mi of a CNDDB/SCE/USFS occurrence record (", VLOOKUP(A1203, [1]!Table9[#All], 31, FALSE), "). " )))</f>
        <v>--</v>
      </c>
      <c r="Q1203" s="6" t="str">
        <f>IF(D1203="No", "Not discussed on USFS. ", IF(VLOOKUP(A1203, [1]!Table9[#All], 31, FALSE)="--", "--",  VLOOKUP(A1203, [1]!Table9[#All], 32, FALSE)))</f>
        <v>--</v>
      </c>
      <c r="R1203" s="6" t="str">
        <f>IF(D1203="No", "Not discussed on USFS. ", IF(VLOOKUP(A1203, [1]!Table9[#All], 31, FALSE)="--", "--", VLOOKUP(A1203, [1]!Table9[#All], 33, FALSE)))</f>
        <v>--</v>
      </c>
      <c r="S1203" s="9" t="s">
        <v>2</v>
      </c>
      <c r="T1203" s="8" t="s">
        <v>2</v>
      </c>
      <c r="U1203" s="8" t="s">
        <v>2</v>
      </c>
      <c r="V1203" s="7" t="s">
        <v>2</v>
      </c>
      <c r="W1203" s="6" t="s">
        <v>2</v>
      </c>
      <c r="X1203" s="6" t="s">
        <v>2</v>
      </c>
    </row>
    <row r="1204" spans="1:24" ht="156" x14ac:dyDescent="0.2">
      <c r="A1204" s="20" t="s">
        <v>1171</v>
      </c>
      <c r="B1204" s="20" t="str">
        <f>VLOOKUP(A1204, [1]!Table9[#All], 2, FALSE)</f>
        <v>Calystegia collina ssp. oxyphylla</v>
      </c>
      <c r="C1204" s="18" t="str">
        <f>VLOOKUP(A1204, [1]!Table9[#All], 13, FALSE)</f>
        <v>openings on slopes, ridges, roadcuts, and barrens in chaparral, and pine and oak woodlands</v>
      </c>
      <c r="D1204" s="17" t="str">
        <f>IF(ISNUMBER(SEARCH("1",VLOOKUP(A1204, [1]!Table9[#All], 4, FALSE))), "Yes", "No")</f>
        <v>Yes</v>
      </c>
      <c r="E1204" s="16" t="str">
        <f>VLOOKUP(A1204, [1]!Table9[#All], 3, FALSE)</f>
        <v>Plant</v>
      </c>
      <c r="F1204" s="15" t="str">
        <f>VLOOKUP(A1204, [1]!Table9[#All], 26, FALSE)</f>
        <v>Formula</v>
      </c>
      <c r="G1204" s="15" t="str">
        <f>IF(D1204="No", "--",VLOOKUP(A1204, [1]!Table9[#All], 25, FALSE))</f>
        <v>Work area</v>
      </c>
      <c r="H1204" s="14" t="str">
        <f>IF(D1204="No", "Not discussed on USFS. ", VLOOKUP(A1204, [1]!Table9[#All], 24, FALSE))</f>
        <v xml:space="preserve">Only discussed in INF, if reviewing INF apply same RPM's and language as other CRPR 1/2 plant receive. </v>
      </c>
      <c r="I1204" s="14" t="str">
        <f>IF(NOT(ISBLANK(#REF!)),  "Pre-activity Survey Required", "")</f>
        <v>Pre-activity Survey Required</v>
      </c>
      <c r="J1204" s="13" t="str">
        <f>IF(D1204="No", "Not discussed on USFS. ", _xlfn.CONCAT(A1204, " (", VLOOKUP(A1204, [1]!Table9[#All], 11, FALSE), "; Habitat description: ", C1204, ") - Within 1-mi of a CNDDB/SCE/USFS occurrence record (", VLOOKUP(A1204, [1]!Table9[#All], 34, FALSE), "). " ))</f>
        <v xml:space="preserve">Mt. Saint Helena morning-glory (INF:SCC; CRPR 4.2, Blooming Period: Apr - Jun; Habitat description: openings on slopes, ridges, roadcuts, and barrens in chaparral, and pine and oak woodlands) - Within 1-mi of a CNDDB/SCE/USFS occurrence record (unsuitable habitat). </v>
      </c>
      <c r="K1204" s="10" t="str">
        <f>IF(D1204="No", "-- ", VLOOKUP(A1204, [1]!Table9[#All], 35, FALSE))</f>
        <v>Standard OMP BMPs.</v>
      </c>
      <c r="L1204" s="12" t="str">
        <f>IF(D1204="No", "--", VLOOKUP(A1204, [1]!Table9[#All], 28, FALSE))</f>
        <v>IIB</v>
      </c>
      <c r="M1204" s="11" t="str">
        <f>IF(D1204="No", "Not discussed on USFS. ", _xlfn.CONCAT(A1204, " (", VLOOKUP(A1204, [1]!Table9[#All], 11, FALSE), "; Habitat description: ", C1204, ") - Within 1-mi of a CNDDB/SCE/USFS occurrence record (", VLOOKUP(A1204, [1]!Table9[#All], 27, FALSE), "). " ))</f>
        <v xml:space="preserve">Mt. Saint Helena morning-glory (INF:SCC; CRPR 4.2, Blooming Period: Apr - Jun; Habitat description: openings on slopes, ridges, roadcuts, and barrens in chaparral, and pine and oak woodlands) - Within 1-mi of a CNDDB/SCE/USFS occurrence record (habitat present). </v>
      </c>
      <c r="N1204" s="10" t="str">
        <f>IF(D1204="No", "-- ", VLOOKUP(A1204, [1]!Table9[#All], 29, FALSE))</f>
        <v xml:space="preserve">BE BMP Plant-1(a)(c-d); 
General Measures and Standard OMP BMPs. </v>
      </c>
      <c r="O1204" s="10" t="str">
        <f>IF(D1204="No", "--", VLOOKUP(A1204, [1]!Table9[#All], 30, FALSE))</f>
        <v xml:space="preserve">Pre-Activity Survey (Mt. Saint Helena morning-glory): A biological survey is required. 
FSS Plant Avoidance (Mt. Saint Helena morning-glory): If Mt. Saint Helena morning-glory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04" s="7" t="str">
        <f>IF(D1204="No", "Not discussed on USFS. ", IF(VLOOKUP(A1204, [1]!Table9[#All], 31, FALSE)="--", "--",  _xlfn.CONCAT(A1204, " (", VLOOKUP(A1204, [1]!Table9[#All], 11, FALSE), "; Habitat description: ", C1204, ") - Within 1-mi of a CNDDB/SCE/USFS occurrence record (", VLOOKUP(A1204, [1]!Table9[#All], 31, FALSE), "). " )))</f>
        <v>--</v>
      </c>
      <c r="Q1204" s="6" t="str">
        <f>IF(D1204="No", "Not discussed on USFS. ", IF(VLOOKUP(A1204, [1]!Table9[#All], 31, FALSE)="--", "--",  VLOOKUP(A1204, [1]!Table9[#All], 32, FALSE)))</f>
        <v>--</v>
      </c>
      <c r="R1204" s="6" t="str">
        <f>IF(D1204="No", "Not discussed on USFS. ", IF(VLOOKUP(A1204, [1]!Table9[#All], 31, FALSE)="--", "--", VLOOKUP(A1204, [1]!Table9[#All], 33, FALSE)))</f>
        <v>--</v>
      </c>
      <c r="S1204" s="9" t="s">
        <v>2</v>
      </c>
      <c r="T1204" s="8" t="s">
        <v>2</v>
      </c>
      <c r="U1204" s="8" t="s">
        <v>2</v>
      </c>
      <c r="V1204" s="7" t="s">
        <v>2</v>
      </c>
      <c r="W1204" s="6" t="s">
        <v>2</v>
      </c>
      <c r="X1204" s="6" t="s">
        <v>2</v>
      </c>
    </row>
    <row r="1205" spans="1:24" ht="96" x14ac:dyDescent="0.2">
      <c r="A1205" s="20" t="s">
        <v>1170</v>
      </c>
      <c r="B1205" s="20" t="str">
        <f>VLOOKUP(A1205, [1]!Table9[#All], 2, FALSE)</f>
        <v>Streptanthus glandulosus ssp. pulchellus</v>
      </c>
      <c r="C1205" s="18" t="str">
        <f>VLOOKUP(A1205, [1]!Table9[#All], 13, FALSE)</f>
        <v>dry, open grassland, chaparral, open conifer/oak woodland, occasionally serpentine</v>
      </c>
      <c r="D1205" s="17" t="str">
        <f>IF(ISNUMBER(SEARCH("1",VLOOKUP(A1205, [1]!Table9[#All], 4, FALSE))), "Yes", "No")</f>
        <v>No</v>
      </c>
      <c r="E1205" s="16" t="str">
        <f>VLOOKUP(A1205, [1]!Table9[#All], 3, FALSE)</f>
        <v>Plant</v>
      </c>
      <c r="F1205" s="15" t="str">
        <f>VLOOKUP(A1205, [1]!Table9[#All], 26, FALSE)</f>
        <v>Formula</v>
      </c>
      <c r="G1205" s="15" t="str">
        <f>IF(D1205="No", "--",VLOOKUP(A1205, [1]!Table9[#All], 25, FALSE))</f>
        <v>--</v>
      </c>
      <c r="H1205" s="14" t="str">
        <f>IF(D1205="No", "Not discussed on USFS. ", VLOOKUP(A1205, [1]!Table9[#All], 24, FALSE))</f>
        <v xml:space="preserve">Not discussed on USFS. </v>
      </c>
      <c r="I1205" s="14" t="str">
        <f>IF(NOT(ISBLANK(#REF!)),  "Pre-activity Survey Required", "")</f>
        <v>Pre-activity Survey Required</v>
      </c>
      <c r="J1205" s="13" t="str">
        <f>IF(D1205="No", "Not discussed on USFS. ", _xlfn.CONCAT(A1205, " (", VLOOKUP(A1205, [1]!Table9[#All], 11, FALSE), "; Habitat description: ", C1205, ") - Within 1-mi of a CNDDB/SCE/USFS occurrence record (", VLOOKUP(A1205, [1]!Table9[#All], 34, FALSE), "). " ))</f>
        <v xml:space="preserve">Not discussed on USFS. </v>
      </c>
      <c r="K1205" s="10" t="str">
        <f>IF(D1205="No", "-- ", VLOOKUP(A1205, [1]!Table9[#All], 35, FALSE))</f>
        <v xml:space="preserve">-- </v>
      </c>
      <c r="L1205" s="12" t="str">
        <f>IF(D1205="No", "--", VLOOKUP(A1205, [1]!Table9[#All], 28, FALSE))</f>
        <v>--</v>
      </c>
      <c r="M1205" s="11" t="str">
        <f>IF(D1205="No", "Not discussed on USFS. ", _xlfn.CONCAT(A1205, " (", VLOOKUP(A1205, [1]!Table9[#All], 11, FALSE), "; Habitat description: ", C1205, ") - Within 1-mi of a CNDDB/SCE/USFS occurrence record (", VLOOKUP(A1205, [1]!Table9[#All], 27, FALSE), "). " ))</f>
        <v xml:space="preserve">Not discussed on USFS. </v>
      </c>
      <c r="N1205" s="10" t="str">
        <f>IF(D1205="No", "-- ", VLOOKUP(A1205, [1]!Table9[#All], 29, FALSE))</f>
        <v xml:space="preserve">-- </v>
      </c>
      <c r="O1205" s="10" t="str">
        <f>IF(D1205="No", "--", VLOOKUP(A1205, [1]!Table9[#All], 30, FALSE))</f>
        <v>--</v>
      </c>
      <c r="P1205" s="7" t="str">
        <f>IF(D1205="No", "Not discussed on USFS. ", IF(VLOOKUP(A1205, [1]!Table9[#All], 31, FALSE)="--", "--",  _xlfn.CONCAT(A1205, " (", VLOOKUP(A1205, [1]!Table9[#All], 11, FALSE), "; Habitat description: ", C1205, ") - Within 1-mi of a CNDDB/SCE/USFS occurrence record (", VLOOKUP(A1205, [1]!Table9[#All], 31, FALSE), "). " )))</f>
        <v xml:space="preserve">Not discussed on USFS. </v>
      </c>
      <c r="Q1205" s="6" t="str">
        <f>IF(D1205="No", "Not discussed on USFS. ", IF(VLOOKUP(A1205, [1]!Table9[#All], 31, FALSE)="--", "--",  VLOOKUP(A1205, [1]!Table9[#All], 32, FALSE)))</f>
        <v xml:space="preserve">Not discussed on USFS. </v>
      </c>
      <c r="R1205" s="6" t="str">
        <f>IF(D1205="No", "Not discussed on USFS. ", IF(VLOOKUP(A1205, [1]!Table9[#All], 31, FALSE)="--", "--", VLOOKUP(A1205, [1]!Table9[#All], 33, FALSE)))</f>
        <v xml:space="preserve">Not discussed on USFS. </v>
      </c>
      <c r="S1205" s="9" t="s">
        <v>2</v>
      </c>
      <c r="T1205" s="8" t="s">
        <v>2</v>
      </c>
      <c r="U1205" s="8" t="s">
        <v>2</v>
      </c>
      <c r="V1205" s="7" t="s">
        <v>2</v>
      </c>
      <c r="W1205" s="6" t="s">
        <v>2</v>
      </c>
      <c r="X1205" s="6" t="s">
        <v>2</v>
      </c>
    </row>
    <row r="1206" spans="1:24" ht="80" x14ac:dyDescent="0.2">
      <c r="A1206" s="20" t="s">
        <v>1169</v>
      </c>
      <c r="B1206" s="20" t="str">
        <f>VLOOKUP(A1206, [1]!Table9[#All], 2, FALSE)</f>
        <v>Arctostaphylos montana ssp. montana</v>
      </c>
      <c r="C1206" s="18" t="str">
        <f>VLOOKUP(A1206, [1]!Table9[#All], 13, FALSE)</f>
        <v>serpentine chaparral</v>
      </c>
      <c r="D1206" s="17" t="str">
        <f>IF(ISNUMBER(SEARCH("1",VLOOKUP(A1206, [1]!Table9[#All], 4, FALSE))), "Yes", "No")</f>
        <v>No</v>
      </c>
      <c r="E1206" s="16" t="str">
        <f>VLOOKUP(A1206, [1]!Table9[#All], 3, FALSE)</f>
        <v>Plant</v>
      </c>
      <c r="F1206" s="15" t="str">
        <f>VLOOKUP(A1206, [1]!Table9[#All], 26, FALSE)</f>
        <v>Formula</v>
      </c>
      <c r="G1206" s="15" t="str">
        <f>IF(D1206="No", "--",VLOOKUP(A1206, [1]!Table9[#All], 25, FALSE))</f>
        <v>--</v>
      </c>
      <c r="H1206" s="14" t="str">
        <f>IF(D1206="No", "Not discussed on USFS. ", VLOOKUP(A1206, [1]!Table9[#All], 24, FALSE))</f>
        <v xml:space="preserve">Not discussed on USFS. </v>
      </c>
      <c r="I1206" s="14" t="str">
        <f>IF(NOT(ISBLANK(#REF!)),  "Pre-activity Survey Required", "")</f>
        <v>Pre-activity Survey Required</v>
      </c>
      <c r="J1206" s="13" t="str">
        <f>IF(D1206="No", "Not discussed on USFS. ", _xlfn.CONCAT(A1206, " (", VLOOKUP(A1206, [1]!Table9[#All], 11, FALSE), "; Habitat description: ", C1206, ") - Within 1-mi of a CNDDB/SCE/USFS occurrence record (", VLOOKUP(A1206, [1]!Table9[#All], 34, FALSE), "). " ))</f>
        <v xml:space="preserve">Not discussed on USFS. </v>
      </c>
      <c r="K1206" s="10" t="str">
        <f>IF(D1206="No", "-- ", VLOOKUP(A1206, [1]!Table9[#All], 35, FALSE))</f>
        <v xml:space="preserve">-- </v>
      </c>
      <c r="L1206" s="12" t="str">
        <f>IF(D1206="No", "--", VLOOKUP(A1206, [1]!Table9[#All], 28, FALSE))</f>
        <v>--</v>
      </c>
      <c r="M1206" s="11" t="str">
        <f>IF(D1206="No", "Not discussed on USFS. ", _xlfn.CONCAT(A1206, " (", VLOOKUP(A1206, [1]!Table9[#All], 11, FALSE), "; Habitat description: ", C1206, ") - Within 1-mi of a CNDDB/SCE/USFS occurrence record (", VLOOKUP(A1206, [1]!Table9[#All], 27, FALSE), "). " ))</f>
        <v xml:space="preserve">Not discussed on USFS. </v>
      </c>
      <c r="N1206" s="10" t="str">
        <f>IF(D1206="No", "-- ", VLOOKUP(A1206, [1]!Table9[#All], 29, FALSE))</f>
        <v xml:space="preserve">-- </v>
      </c>
      <c r="O1206" s="10" t="str">
        <f>IF(D1206="No", "--", VLOOKUP(A1206, [1]!Table9[#All], 30, FALSE))</f>
        <v>--</v>
      </c>
      <c r="P1206" s="7" t="str">
        <f>IF(D1206="No", "Not discussed on USFS. ", IF(VLOOKUP(A1206, [1]!Table9[#All], 31, FALSE)="--", "--",  _xlfn.CONCAT(A1206, " (", VLOOKUP(A1206, [1]!Table9[#All], 11, FALSE), "; Habitat description: ", C1206, ") - Within 1-mi of a CNDDB/SCE/USFS occurrence record (", VLOOKUP(A1206, [1]!Table9[#All], 31, FALSE), "). " )))</f>
        <v xml:space="preserve">Not discussed on USFS. </v>
      </c>
      <c r="Q1206" s="6" t="str">
        <f>IF(D1206="No", "Not discussed on USFS. ", IF(VLOOKUP(A1206, [1]!Table9[#All], 31, FALSE)="--", "--",  VLOOKUP(A1206, [1]!Table9[#All], 32, FALSE)))</f>
        <v xml:space="preserve">Not discussed on USFS. </v>
      </c>
      <c r="R1206" s="6" t="str">
        <f>IF(D1206="No", "Not discussed on USFS. ", IF(VLOOKUP(A1206, [1]!Table9[#All], 31, FALSE)="--", "--", VLOOKUP(A1206, [1]!Table9[#All], 33, FALSE)))</f>
        <v xml:space="preserve">Not discussed on USFS. </v>
      </c>
      <c r="S1206" s="9" t="s">
        <v>2</v>
      </c>
      <c r="T1206" s="8" t="s">
        <v>2</v>
      </c>
      <c r="U1206" s="8" t="s">
        <v>2</v>
      </c>
      <c r="V1206" s="7" t="s">
        <v>2</v>
      </c>
      <c r="W1206" s="6" t="s">
        <v>2</v>
      </c>
      <c r="X1206" s="6" t="s">
        <v>2</v>
      </c>
    </row>
    <row r="1207" spans="1:24" ht="64" x14ac:dyDescent="0.2">
      <c r="A1207" s="20" t="s">
        <v>1168</v>
      </c>
      <c r="B1207" s="20" t="str">
        <f>VLOOKUP(A1207, [1]!Table9[#All], 2, FALSE)</f>
        <v>Cirsium hydrophilum var. vaseyi</v>
      </c>
      <c r="C1207" s="18" t="str">
        <f>VLOOKUP(A1207, [1]!Table9[#All], 13, FALSE)</f>
        <v>serpentine seeps</v>
      </c>
      <c r="D1207" s="17" t="str">
        <f>IF(ISNUMBER(SEARCH("1",VLOOKUP(A1207, [1]!Table9[#All], 4, FALSE))), "Yes", "No")</f>
        <v>No</v>
      </c>
      <c r="E1207" s="16" t="str">
        <f>VLOOKUP(A1207, [1]!Table9[#All], 3, FALSE)</f>
        <v>Plant</v>
      </c>
      <c r="F1207" s="15" t="str">
        <f>VLOOKUP(A1207, [1]!Table9[#All], 26, FALSE)</f>
        <v>Formula</v>
      </c>
      <c r="G1207" s="15" t="str">
        <f>IF(D1207="No", "--",VLOOKUP(A1207, [1]!Table9[#All], 25, FALSE))</f>
        <v>--</v>
      </c>
      <c r="H1207" s="14" t="str">
        <f>IF(D1207="No", "Not discussed on USFS. ", VLOOKUP(A1207, [1]!Table9[#All], 24, FALSE))</f>
        <v xml:space="preserve">Not discussed on USFS. </v>
      </c>
      <c r="I1207" s="14" t="str">
        <f>IF(NOT(ISBLANK(#REF!)),  "Pre-activity Survey Required", "")</f>
        <v>Pre-activity Survey Required</v>
      </c>
      <c r="J1207" s="13" t="str">
        <f>IF(D1207="No", "Not discussed on USFS. ", _xlfn.CONCAT(A1207, " (", VLOOKUP(A1207, [1]!Table9[#All], 11, FALSE), "; Habitat description: ", C1207, ") - Within 1-mi of a CNDDB/SCE/USFS occurrence record (", VLOOKUP(A1207, [1]!Table9[#All], 34, FALSE), "). " ))</f>
        <v xml:space="preserve">Not discussed on USFS. </v>
      </c>
      <c r="K1207" s="10" t="str">
        <f>IF(D1207="No", "-- ", VLOOKUP(A1207, [1]!Table9[#All], 35, FALSE))</f>
        <v xml:space="preserve">-- </v>
      </c>
      <c r="L1207" s="12" t="str">
        <f>IF(D1207="No", "--", VLOOKUP(A1207, [1]!Table9[#All], 28, FALSE))</f>
        <v>--</v>
      </c>
      <c r="M1207" s="11" t="str">
        <f>IF(D1207="No", "Not discussed on USFS. ", _xlfn.CONCAT(A1207, " (", VLOOKUP(A1207, [1]!Table9[#All], 11, FALSE), "; Habitat description: ", C1207, ") - Within 1-mi of a CNDDB/SCE/USFS occurrence record (", VLOOKUP(A1207, [1]!Table9[#All], 27, FALSE), "). " ))</f>
        <v xml:space="preserve">Not discussed on USFS. </v>
      </c>
      <c r="N1207" s="10" t="str">
        <f>IF(D1207="No", "-- ", VLOOKUP(A1207, [1]!Table9[#All], 29, FALSE))</f>
        <v xml:space="preserve">-- </v>
      </c>
      <c r="O1207" s="10" t="str">
        <f>IF(D1207="No", "--", VLOOKUP(A1207, [1]!Table9[#All], 30, FALSE))</f>
        <v>--</v>
      </c>
      <c r="P1207" s="7" t="str">
        <f>IF(D1207="No", "Not discussed on USFS. ", IF(VLOOKUP(A1207, [1]!Table9[#All], 31, FALSE)="--", "--",  _xlfn.CONCAT(A1207, " (", VLOOKUP(A1207, [1]!Table9[#All], 11, FALSE), "; Habitat description: ", C1207, ") - Within 1-mi of a CNDDB/SCE/USFS occurrence record (", VLOOKUP(A1207, [1]!Table9[#All], 31, FALSE), "). " )))</f>
        <v xml:space="preserve">Not discussed on USFS. </v>
      </c>
      <c r="Q1207" s="6" t="str">
        <f>IF(D1207="No", "Not discussed on USFS. ", IF(VLOOKUP(A1207, [1]!Table9[#All], 31, FALSE)="--", "--",  VLOOKUP(A1207, [1]!Table9[#All], 32, FALSE)))</f>
        <v xml:space="preserve">Not discussed on USFS. </v>
      </c>
      <c r="R1207" s="6" t="str">
        <f>IF(D1207="No", "Not discussed on USFS. ", IF(VLOOKUP(A1207, [1]!Table9[#All], 31, FALSE)="--", "--", VLOOKUP(A1207, [1]!Table9[#All], 33, FALSE)))</f>
        <v xml:space="preserve">Not discussed on USFS. </v>
      </c>
      <c r="S1207" s="9" t="s">
        <v>2</v>
      </c>
      <c r="T1207" s="8" t="s">
        <v>2</v>
      </c>
      <c r="U1207" s="8" t="s">
        <v>2</v>
      </c>
      <c r="V1207" s="7" t="s">
        <v>2</v>
      </c>
      <c r="W1207" s="6" t="s">
        <v>2</v>
      </c>
      <c r="X1207" s="6" t="s">
        <v>2</v>
      </c>
    </row>
    <row r="1208" spans="1:24" ht="156" x14ac:dyDescent="0.2">
      <c r="A1208" s="20" t="s">
        <v>1167</v>
      </c>
      <c r="B1208" s="20" t="str">
        <f>VLOOKUP(A1208, [1]!Table9[#All], 2, FALSE)</f>
        <v>Draba sharsmithii</v>
      </c>
      <c r="C1208" s="18" t="str">
        <f>VLOOKUP(A1208, [1]!Table9[#All], 13, FALSE)</f>
        <v>rock crevices, slopes</v>
      </c>
      <c r="D1208" s="17" t="str">
        <f>IF(ISNUMBER(SEARCH("1",VLOOKUP(A1208, [1]!Table9[#All], 4, FALSE))), "Yes", "No")</f>
        <v>Yes</v>
      </c>
      <c r="E1208" s="16" t="str">
        <f>VLOOKUP(A1208, [1]!Table9[#All], 3, FALSE)</f>
        <v>Plant</v>
      </c>
      <c r="F1208" s="15" t="str">
        <f>VLOOKUP(A1208, [1]!Table9[#All], 26, FALSE)</f>
        <v>Formula</v>
      </c>
      <c r="G1208" s="15" t="str">
        <f>IF(D1208="No", "--",VLOOKUP(A1208, [1]!Table9[#All], 25, FALSE))</f>
        <v>Work area</v>
      </c>
      <c r="H1208" s="14" t="str">
        <f>IF(D1208="No", "Not discussed on USFS. ", VLOOKUP(A1208, [1]!Table9[#All], 24, FALSE))</f>
        <v>--</v>
      </c>
      <c r="I1208" s="14" t="str">
        <f>IF(NOT(ISBLANK(#REF!)),  "Pre-activity Survey Required", "")</f>
        <v>Pre-activity Survey Required</v>
      </c>
      <c r="J1208" s="13" t="str">
        <f>IF(D1208="No", "Not discussed on USFS. ", _xlfn.CONCAT(A1208, " (", VLOOKUP(A1208, [1]!Table9[#All], 11, FALSE), "; Habitat description: ", C1208, ") - Within 1-mi of a CNDDB/SCE/USFS occurrence record (", VLOOKUP(A1208, [1]!Table9[#All], 34, FALSE), "). " ))</f>
        <v xml:space="preserve">Mt. Whitney draba (FSS; CRPR 1B.3, Blooming Period: Jul - Aug; Habitat description: rock crevices, slopes) - Within 1-mi of a CNDDB/SCE/USFS occurrence record (unsuitable habitat). </v>
      </c>
      <c r="K1208" s="10" t="str">
        <f>IF(D1208="No", "-- ", VLOOKUP(A1208, [1]!Table9[#All], 35, FALSE))</f>
        <v>Standard OMP BMPs.</v>
      </c>
      <c r="L1208" s="12" t="str">
        <f>IF(D1208="No", "--", VLOOKUP(A1208, [1]!Table9[#All], 28, FALSE))</f>
        <v>IIB</v>
      </c>
      <c r="M1208" s="11" t="str">
        <f>IF(D1208="No", "Not discussed on USFS. ", _xlfn.CONCAT(A1208, " (", VLOOKUP(A1208, [1]!Table9[#All], 11, FALSE), "; Habitat description: ", C1208, ") - Within 1-mi of a CNDDB/SCE/USFS occurrence record (", VLOOKUP(A1208, [1]!Table9[#All], 27, FALSE), "). " ))</f>
        <v xml:space="preserve">Mt. Whitney draba (FSS; CRPR 1B.3, Blooming Period: Jul - Aug; Habitat description: rock crevices, slopes) - Within 1-mi of a CNDDB/SCE/USFS occurrence record (habitat present). </v>
      </c>
      <c r="N1208" s="10" t="str">
        <f>IF(D1208="No", "-- ", VLOOKUP(A1208, [1]!Table9[#All], 29, FALSE))</f>
        <v xml:space="preserve">BE BMP Plant-1(a)(c-d); 
General Measures and Standard OMP BMPs. </v>
      </c>
      <c r="O1208" s="10" t="str">
        <f>IF(D1208="No", "--", VLOOKUP(A1208, [1]!Table9[#All], 30, FALSE))</f>
        <v xml:space="preserve">Pre-Activity Survey (Mt. Whitney draba): A biological survey is required. 
FSS Plant Avoidance (Mt. Whitney draba): If Mt. Whitney draba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08" s="7" t="str">
        <f>IF(D1208="No", "Not discussed on USFS. ", IF(VLOOKUP(A1208, [1]!Table9[#All], 31, FALSE)="--", "--",  _xlfn.CONCAT(A1208, " (", VLOOKUP(A1208, [1]!Table9[#All], 11, FALSE), "; Habitat description: ", C1208, ") - Within 1-mi of a CNDDB/SCE/USFS occurrence record (", VLOOKUP(A1208, [1]!Table9[#All], 31, FALSE), "). " )))</f>
        <v>--</v>
      </c>
      <c r="Q1208" s="6" t="str">
        <f>IF(D1208="No", "Not discussed on USFS. ", IF(VLOOKUP(A1208, [1]!Table9[#All], 31, FALSE)="--", "--",  VLOOKUP(A1208, [1]!Table9[#All], 32, FALSE)))</f>
        <v>--</v>
      </c>
      <c r="R1208" s="6" t="str">
        <f>IF(D1208="No", "Not discussed on USFS. ", IF(VLOOKUP(A1208, [1]!Table9[#All], 31, FALSE)="--", "--", VLOOKUP(A1208, [1]!Table9[#All], 33, FALSE)))</f>
        <v>--</v>
      </c>
      <c r="S1208" s="9" t="s">
        <v>2</v>
      </c>
      <c r="T1208" s="8" t="s">
        <v>2</v>
      </c>
      <c r="U1208" s="8" t="s">
        <v>2</v>
      </c>
      <c r="V1208" s="7" t="s">
        <v>2</v>
      </c>
      <c r="W1208" s="6" t="s">
        <v>2</v>
      </c>
      <c r="X1208" s="6" t="s">
        <v>2</v>
      </c>
    </row>
    <row r="1209" spans="1:24" ht="48" x14ac:dyDescent="0.2">
      <c r="A1209" s="20" t="s">
        <v>1166</v>
      </c>
      <c r="B1209" s="20" t="str">
        <f>VLOOKUP(A1209, [1]!Table9[#All], 2, FALSE)</f>
        <v>Nama stenocarpa</v>
      </c>
      <c r="C1209" s="18" t="str">
        <f>VLOOKUP(A1209, [1]!Table9[#All], 13, FALSE)</f>
        <v xml:space="preserve">intermittently wet areas </v>
      </c>
      <c r="D1209" s="17" t="str">
        <f>IF(ISNUMBER(SEARCH("1",VLOOKUP(A1209, [1]!Table9[#All], 4, FALSE))), "Yes", "No")</f>
        <v>No</v>
      </c>
      <c r="E1209" s="16" t="str">
        <f>VLOOKUP(A1209, [1]!Table9[#All], 3, FALSE)</f>
        <v>Plant</v>
      </c>
      <c r="F1209" s="15" t="str">
        <f>VLOOKUP(A1209, [1]!Table9[#All], 26, FALSE)</f>
        <v>Formula</v>
      </c>
      <c r="G1209" s="15" t="str">
        <f>IF(D1209="No", "--",VLOOKUP(A1209, [1]!Table9[#All], 25, FALSE))</f>
        <v>--</v>
      </c>
      <c r="H1209" s="14" t="str">
        <f>IF(D1209="No", "Not discussed on USFS. ", VLOOKUP(A1209, [1]!Table9[#All], 24, FALSE))</f>
        <v xml:space="preserve">Not discussed on USFS. </v>
      </c>
      <c r="I1209" s="14" t="str">
        <f>IF(NOT(ISBLANK(#REF!)),  "Pre-activity Survey Required", "")</f>
        <v>Pre-activity Survey Required</v>
      </c>
      <c r="J1209" s="13" t="str">
        <f>IF(D1209="No", "Not discussed on USFS. ", _xlfn.CONCAT(A1209, " (", VLOOKUP(A1209, [1]!Table9[#All], 11, FALSE), "; Habitat description: ", C1209, ") - Within 1-mi of a CNDDB/SCE/USFS occurrence record (", VLOOKUP(A1209, [1]!Table9[#All], 34, FALSE), "). " ))</f>
        <v xml:space="preserve">Not discussed on USFS. </v>
      </c>
      <c r="K1209" s="10" t="str">
        <f>IF(D1209="No", "-- ", VLOOKUP(A1209, [1]!Table9[#All], 35, FALSE))</f>
        <v xml:space="preserve">-- </v>
      </c>
      <c r="L1209" s="12" t="str">
        <f>IF(D1209="No", "--", VLOOKUP(A1209, [1]!Table9[#All], 28, FALSE))</f>
        <v>--</v>
      </c>
      <c r="M1209" s="11" t="str">
        <f>IF(D1209="No", "Not discussed on USFS. ", _xlfn.CONCAT(A1209, " (", VLOOKUP(A1209, [1]!Table9[#All], 11, FALSE), "; Habitat description: ", C1209, ") - Within 1-mi of a CNDDB/SCE/USFS occurrence record (", VLOOKUP(A1209, [1]!Table9[#All], 27, FALSE), "). " ))</f>
        <v xml:space="preserve">Not discussed on USFS. </v>
      </c>
      <c r="N1209" s="10" t="str">
        <f>IF(D1209="No", "-- ", VLOOKUP(A1209, [1]!Table9[#All], 29, FALSE))</f>
        <v xml:space="preserve">-- </v>
      </c>
      <c r="O1209" s="10" t="str">
        <f>IF(D1209="No", "--", VLOOKUP(A1209, [1]!Table9[#All], 30, FALSE))</f>
        <v>--</v>
      </c>
      <c r="P1209" s="7" t="str">
        <f>IF(D1209="No", "Not discussed on USFS. ", IF(VLOOKUP(A1209, [1]!Table9[#All], 31, FALSE)="--", "--",  _xlfn.CONCAT(A1209, " (", VLOOKUP(A1209, [1]!Table9[#All], 11, FALSE), "; Habitat description: ", C1209, ") - Within 1-mi of a CNDDB/SCE/USFS occurrence record (", VLOOKUP(A1209, [1]!Table9[#All], 31, FALSE), "). " )))</f>
        <v xml:space="preserve">Not discussed on USFS. </v>
      </c>
      <c r="Q1209" s="6" t="str">
        <f>IF(D1209="No", "Not discussed on USFS. ", IF(VLOOKUP(A1209, [1]!Table9[#All], 31, FALSE)="--", "--",  VLOOKUP(A1209, [1]!Table9[#All], 32, FALSE)))</f>
        <v xml:space="preserve">Not discussed on USFS. </v>
      </c>
      <c r="R1209" s="6" t="str">
        <f>IF(D1209="No", "Not discussed on USFS. ", IF(VLOOKUP(A1209, [1]!Table9[#All], 31, FALSE)="--", "--", VLOOKUP(A1209, [1]!Table9[#All], 33, FALSE)))</f>
        <v xml:space="preserve">Not discussed on USFS. </v>
      </c>
      <c r="S1209" s="9" t="s">
        <v>2</v>
      </c>
      <c r="T1209" s="8" t="s">
        <v>2</v>
      </c>
      <c r="U1209" s="8" t="s">
        <v>2</v>
      </c>
      <c r="V1209" s="7" t="s">
        <v>2</v>
      </c>
      <c r="W1209" s="6" t="s">
        <v>2</v>
      </c>
      <c r="X1209" s="6" t="s">
        <v>2</v>
      </c>
    </row>
    <row r="1210" spans="1:24" ht="48" x14ac:dyDescent="0.2">
      <c r="A1210" s="20" t="s">
        <v>1165</v>
      </c>
      <c r="B1210" s="20" t="str">
        <f>VLOOKUP(A1210, [1]!Table9[#All], 2, FALSE)</f>
        <v>Carex limosa</v>
      </c>
      <c r="C1210" s="18" t="str">
        <f>VLOOKUP(A1210, [1]!Table9[#All], 13, FALSE)</f>
        <v>bogs sphagnum bogs</v>
      </c>
      <c r="D1210" s="17" t="str">
        <f>IF(ISNUMBER(SEARCH("1",VLOOKUP(A1210, [1]!Table9[#All], 4, FALSE))), "Yes", "No")</f>
        <v>No</v>
      </c>
      <c r="E1210" s="16" t="str">
        <f>VLOOKUP(A1210, [1]!Table9[#All], 3, FALSE)</f>
        <v>Plant</v>
      </c>
      <c r="F1210" s="15" t="str">
        <f>VLOOKUP(A1210, [1]!Table9[#All], 26, FALSE)</f>
        <v>Formula</v>
      </c>
      <c r="G1210" s="15" t="str">
        <f>IF(D1210="No", "--",VLOOKUP(A1210, [1]!Table9[#All], 25, FALSE))</f>
        <v>--</v>
      </c>
      <c r="H1210" s="14" t="str">
        <f>IF(D1210="No", "Not discussed on USFS. ", VLOOKUP(A1210, [1]!Table9[#All], 24, FALSE))</f>
        <v xml:space="preserve">Not discussed on USFS. </v>
      </c>
      <c r="I1210" s="14" t="str">
        <f>IF(NOT(ISBLANK(#REF!)),  "Pre-activity Survey Required", "")</f>
        <v>Pre-activity Survey Required</v>
      </c>
      <c r="J1210" s="13" t="str">
        <f>IF(D1210="No", "Not discussed on USFS. ", _xlfn.CONCAT(A1210, " (", VLOOKUP(A1210, [1]!Table9[#All], 11, FALSE), "; Habitat description: ", C1210, ") - Within 1-mi of a CNDDB/SCE/USFS occurrence record (", VLOOKUP(A1210, [1]!Table9[#All], 34, FALSE), "). " ))</f>
        <v xml:space="preserve">Not discussed on USFS. </v>
      </c>
      <c r="K1210" s="10" t="str">
        <f>IF(D1210="No", "-- ", VLOOKUP(A1210, [1]!Table9[#All], 35, FALSE))</f>
        <v xml:space="preserve">-- </v>
      </c>
      <c r="L1210" s="12" t="str">
        <f>IF(D1210="No", "--", VLOOKUP(A1210, [1]!Table9[#All], 28, FALSE))</f>
        <v>--</v>
      </c>
      <c r="M1210" s="11" t="str">
        <f>IF(D1210="No", "Not discussed on USFS. ", _xlfn.CONCAT(A1210, " (", VLOOKUP(A1210, [1]!Table9[#All], 11, FALSE), "; Habitat description: ", C1210, ") - Within 1-mi of a CNDDB/SCE/USFS occurrence record (", VLOOKUP(A1210, [1]!Table9[#All], 27, FALSE), "). " ))</f>
        <v xml:space="preserve">Not discussed on USFS. </v>
      </c>
      <c r="N1210" s="10" t="str">
        <f>IF(D1210="No", "-- ", VLOOKUP(A1210, [1]!Table9[#All], 29, FALSE))</f>
        <v xml:space="preserve">-- </v>
      </c>
      <c r="O1210" s="10" t="str">
        <f>IF(D1210="No", "--", VLOOKUP(A1210, [1]!Table9[#All], 30, FALSE))</f>
        <v>--</v>
      </c>
      <c r="P1210" s="7" t="str">
        <f>IF(D1210="No", "Not discussed on USFS. ", IF(VLOOKUP(A1210, [1]!Table9[#All], 31, FALSE)="--", "--",  _xlfn.CONCAT(A1210, " (", VLOOKUP(A1210, [1]!Table9[#All], 11, FALSE), "; Habitat description: ", C1210, ") - Within 1-mi of a CNDDB/SCE/USFS occurrence record (", VLOOKUP(A1210, [1]!Table9[#All], 31, FALSE), "). " )))</f>
        <v xml:space="preserve">Not discussed on USFS. </v>
      </c>
      <c r="Q1210" s="6" t="str">
        <f>IF(D1210="No", "Not discussed on USFS. ", IF(VLOOKUP(A1210, [1]!Table9[#All], 31, FALSE)="--", "--",  VLOOKUP(A1210, [1]!Table9[#All], 32, FALSE)))</f>
        <v xml:space="preserve">Not discussed on USFS. </v>
      </c>
      <c r="R1210" s="6" t="str">
        <f>IF(D1210="No", "Not discussed on USFS. ", IF(VLOOKUP(A1210, [1]!Table9[#All], 31, FALSE)="--", "--", VLOOKUP(A1210, [1]!Table9[#All], 33, FALSE)))</f>
        <v xml:space="preserve">Not discussed on USFS. </v>
      </c>
      <c r="S1210" s="9" t="s">
        <v>2</v>
      </c>
      <c r="T1210" s="8" t="s">
        <v>2</v>
      </c>
      <c r="U1210" s="8" t="s">
        <v>2</v>
      </c>
      <c r="V1210" s="7" t="s">
        <v>2</v>
      </c>
      <c r="W1210" s="6" t="s">
        <v>2</v>
      </c>
      <c r="X1210" s="6" t="s">
        <v>2</v>
      </c>
    </row>
    <row r="1211" spans="1:24" ht="156" x14ac:dyDescent="0.2">
      <c r="A1211" s="20" t="s">
        <v>1164</v>
      </c>
      <c r="B1211" s="20" t="str">
        <f>VLOOKUP(A1211, [1]!Table9[#All], 2, FALSE)</f>
        <v>Carlquistia muirii</v>
      </c>
      <c r="C1211" s="18" t="str">
        <f>VLOOKUP(A1211, [1]!Table9[#All], 13, FALSE)</f>
        <v>dry open sites on granitic soils</v>
      </c>
      <c r="D1211" s="17" t="str">
        <f>IF(ISNUMBER(SEARCH("1",VLOOKUP(A1211, [1]!Table9[#All], 4, FALSE))), "Yes", "No")</f>
        <v>Yes</v>
      </c>
      <c r="E1211" s="16" t="str">
        <f>VLOOKUP(A1211, [1]!Table9[#All], 3, FALSE)</f>
        <v>Plant</v>
      </c>
      <c r="F1211" s="15" t="str">
        <f>VLOOKUP(A1211, [1]!Table9[#All], 26, FALSE)</f>
        <v>Formula</v>
      </c>
      <c r="G1211" s="15" t="str">
        <f>IF(D1211="No", "--",VLOOKUP(A1211, [1]!Table9[#All], 25, FALSE))</f>
        <v>Work area</v>
      </c>
      <c r="H1211" s="14" t="str">
        <f>IF(D1211="No", "Not discussed on USFS. ", VLOOKUP(A1211, [1]!Table9[#All], 24, FALSE))</f>
        <v>--</v>
      </c>
      <c r="I1211" s="14" t="str">
        <f>IF(NOT(ISBLANK(#REF!)),  "Pre-activity Survey Required", "")</f>
        <v>Pre-activity Survey Required</v>
      </c>
      <c r="J1211" s="13" t="str">
        <f>IF(D1211="No", "Not discussed on USFS. ", _xlfn.CONCAT(A1211, " (", VLOOKUP(A1211, [1]!Table9[#All], 11, FALSE), "; Habitat description: ", C1211, ") - Within 1-mi of a CNDDB/SCE/USFS occurrence record (", VLOOKUP(A1211, [1]!Table9[#All], 34, FALSE), "). " ))</f>
        <v xml:space="preserve">Muir's tarplant (FSS; BLM:S; CRPR 1B.3, Blooming Period: Jul - Sep; Habitat description: dry open sites on granitic soils) - Within 1-mi of a CNDDB/SCE/USFS occurrence record (unsuitable habitat). </v>
      </c>
      <c r="K1211" s="10" t="str">
        <f>IF(D1211="No", "-- ", VLOOKUP(A1211, [1]!Table9[#All], 35, FALSE))</f>
        <v>Standard OMP BMPs.</v>
      </c>
      <c r="L1211" s="12" t="str">
        <f>IF(D1211="No", "--", VLOOKUP(A1211, [1]!Table9[#All], 28, FALSE))</f>
        <v>IIB</v>
      </c>
      <c r="M1211" s="11" t="str">
        <f>IF(D1211="No", "Not discussed on USFS. ", _xlfn.CONCAT(A1211, " (", VLOOKUP(A1211, [1]!Table9[#All], 11, FALSE), "; Habitat description: ", C1211, ") - Within 1-mi of a CNDDB/SCE/USFS occurrence record (", VLOOKUP(A1211, [1]!Table9[#All], 27, FALSE), "). " ))</f>
        <v xml:space="preserve">Muir's tarplant (FSS; BLM:S; CRPR 1B.3, Blooming Period: Jul - Sep; Habitat description: dry open sites on granitic soils) - Within 1-mi of a CNDDB/SCE/USFS occurrence record (habitat present). </v>
      </c>
      <c r="N1211" s="10" t="str">
        <f>IF(D1211="No", "-- ", VLOOKUP(A1211, [1]!Table9[#All], 29, FALSE))</f>
        <v xml:space="preserve">BE BMP Plant-1(a)(c-d); 
General Measures and Standard OMP BMPs. </v>
      </c>
      <c r="O1211" s="10" t="str">
        <f>IF(D1211="No", "--", VLOOKUP(A1211, [1]!Table9[#All], 30, FALSE))</f>
        <v xml:space="preserve">Pre-Activity Survey (Muir's tarplant): A biological survey is required. 
FSS Plant Avoidance (Muir's tarplant): If Muir's tarplant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11" s="7" t="str">
        <f>IF(D1211="No", "Not discussed on USFS. ", IF(VLOOKUP(A1211, [1]!Table9[#All], 31, FALSE)="--", "--",  _xlfn.CONCAT(A1211, " (", VLOOKUP(A1211, [1]!Table9[#All], 11, FALSE), "; Habitat description: ", C1211, ") - Within 1-mi of a CNDDB/SCE/USFS occurrence record (", VLOOKUP(A1211, [1]!Table9[#All], 31, FALSE), "). " )))</f>
        <v>--</v>
      </c>
      <c r="Q1211" s="6" t="str">
        <f>IF(D1211="No", "Not discussed on USFS. ", IF(VLOOKUP(A1211, [1]!Table9[#All], 31, FALSE)="--", "--",  VLOOKUP(A1211, [1]!Table9[#All], 32, FALSE)))</f>
        <v>--</v>
      </c>
      <c r="R1211" s="6" t="str">
        <f>IF(D1211="No", "Not discussed on USFS. ", IF(VLOOKUP(A1211, [1]!Table9[#All], 31, FALSE)="--", "--", VLOOKUP(A1211, [1]!Table9[#All], 33, FALSE)))</f>
        <v>--</v>
      </c>
      <c r="S1211" s="9" t="s">
        <v>2</v>
      </c>
      <c r="T1211" s="8" t="s">
        <v>2</v>
      </c>
      <c r="U1211" s="8" t="s">
        <v>2</v>
      </c>
      <c r="V1211" s="7" t="s">
        <v>2</v>
      </c>
      <c r="W1211" s="6" t="s">
        <v>2</v>
      </c>
      <c r="X1211" s="6" t="s">
        <v>2</v>
      </c>
    </row>
    <row r="1212" spans="1:24" ht="64" x14ac:dyDescent="0.2">
      <c r="A1212" s="20" t="s">
        <v>1163</v>
      </c>
      <c r="B1212" s="20" t="str">
        <f>VLOOKUP(A1212, [1]!Table9[#All], 2, FALSE)</f>
        <v>Dudleya gnoma</v>
      </c>
      <c r="C1212" s="18" t="str">
        <f>VLOOKUP(A1212, [1]!Table9[#All], 13, FALSE)</f>
        <v>rocky slopes with shallow volcanic soil only found on Santa rosa island</v>
      </c>
      <c r="D1212" s="17" t="str">
        <f>IF(ISNUMBER(SEARCH("1",VLOOKUP(A1212, [1]!Table9[#All], 4, FALSE))), "Yes", "No")</f>
        <v>No</v>
      </c>
      <c r="E1212" s="16" t="str">
        <f>VLOOKUP(A1212, [1]!Table9[#All], 3, FALSE)</f>
        <v>Plant</v>
      </c>
      <c r="F1212" s="15" t="str">
        <f>VLOOKUP(A1212, [1]!Table9[#All], 26, FALSE)</f>
        <v>Formula</v>
      </c>
      <c r="G1212" s="15" t="str">
        <f>IF(D1212="No", "--",VLOOKUP(A1212, [1]!Table9[#All], 25, FALSE))</f>
        <v>--</v>
      </c>
      <c r="H1212" s="14" t="str">
        <f>IF(D1212="No", "Not discussed on USFS. ", VLOOKUP(A1212, [1]!Table9[#All], 24, FALSE))</f>
        <v xml:space="preserve">Not discussed on USFS. </v>
      </c>
      <c r="I1212" s="14" t="str">
        <f>IF(NOT(ISBLANK(#REF!)),  "Pre-activity Survey Required", "")</f>
        <v>Pre-activity Survey Required</v>
      </c>
      <c r="J1212" s="13" t="str">
        <f>IF(D1212="No", "Not discussed on USFS. ", _xlfn.CONCAT(A1212, " (", VLOOKUP(A1212, [1]!Table9[#All], 11, FALSE), "; Habitat description: ", C1212, ") - Within 1-mi of a CNDDB/SCE/USFS occurrence record (", VLOOKUP(A1212, [1]!Table9[#All], 34, FALSE), "). " ))</f>
        <v xml:space="preserve">Not discussed on USFS. </v>
      </c>
      <c r="K1212" s="10" t="str">
        <f>IF(D1212="No", "-- ", VLOOKUP(A1212, [1]!Table9[#All], 35, FALSE))</f>
        <v xml:space="preserve">-- </v>
      </c>
      <c r="L1212" s="12" t="str">
        <f>IF(D1212="No", "--", VLOOKUP(A1212, [1]!Table9[#All], 28, FALSE))</f>
        <v>--</v>
      </c>
      <c r="M1212" s="11" t="str">
        <f>IF(D1212="No", "Not discussed on USFS. ", _xlfn.CONCAT(A1212, " (", VLOOKUP(A1212, [1]!Table9[#All], 11, FALSE), "; Habitat description: ", C1212, ") - Within 1-mi of a CNDDB/SCE/USFS occurrence record (", VLOOKUP(A1212, [1]!Table9[#All], 27, FALSE), "). " ))</f>
        <v xml:space="preserve">Not discussed on USFS. </v>
      </c>
      <c r="N1212" s="10" t="str">
        <f>IF(D1212="No", "-- ", VLOOKUP(A1212, [1]!Table9[#All], 29, FALSE))</f>
        <v xml:space="preserve">-- </v>
      </c>
      <c r="O1212" s="10" t="str">
        <f>IF(D1212="No", "--", VLOOKUP(A1212, [1]!Table9[#All], 30, FALSE))</f>
        <v>--</v>
      </c>
      <c r="P1212" s="7" t="str">
        <f>IF(D1212="No", "Not discussed on USFS. ", IF(VLOOKUP(A1212, [1]!Table9[#All], 31, FALSE)="--", "--",  _xlfn.CONCAT(A1212, " (", VLOOKUP(A1212, [1]!Table9[#All], 11, FALSE), "; Habitat description: ", C1212, ") - Within 1-mi of a CNDDB/SCE/USFS occurrence record (", VLOOKUP(A1212, [1]!Table9[#All], 31, FALSE), "). " )))</f>
        <v xml:space="preserve">Not discussed on USFS. </v>
      </c>
      <c r="Q1212" s="6" t="str">
        <f>IF(D1212="No", "Not discussed on USFS. ", IF(VLOOKUP(A1212, [1]!Table9[#All], 31, FALSE)="--", "--",  VLOOKUP(A1212, [1]!Table9[#All], 32, FALSE)))</f>
        <v xml:space="preserve">Not discussed on USFS. </v>
      </c>
      <c r="R1212" s="6" t="str">
        <f>IF(D1212="No", "Not discussed on USFS. ", IF(VLOOKUP(A1212, [1]!Table9[#All], 31, FALSE)="--", "--", VLOOKUP(A1212, [1]!Table9[#All], 33, FALSE)))</f>
        <v xml:space="preserve">Not discussed on USFS. </v>
      </c>
      <c r="S1212" s="9" t="s">
        <v>2</v>
      </c>
      <c r="T1212" s="8" t="s">
        <v>2</v>
      </c>
      <c r="U1212" s="8" t="s">
        <v>2</v>
      </c>
      <c r="V1212" s="7" t="s">
        <v>2</v>
      </c>
      <c r="W1212" s="6" t="s">
        <v>2</v>
      </c>
      <c r="X1212" s="6" t="s">
        <v>2</v>
      </c>
    </row>
    <row r="1213" spans="1:24" ht="48" x14ac:dyDescent="0.2">
      <c r="A1213" s="20" t="s">
        <v>1162</v>
      </c>
      <c r="B1213" s="20" t="str">
        <f>VLOOKUP(A1213, [1]!Table9[#All], 2, FALSE)</f>
        <v>Sphaeralcea munroana</v>
      </c>
      <c r="C1213" s="18" t="str">
        <f>VLOOKUP(A1213, [1]!Table9[#All], 13, FALSE)</f>
        <v>dry, open places</v>
      </c>
      <c r="D1213" s="17" t="str">
        <f>IF(ISNUMBER(SEARCH("1",VLOOKUP(A1213, [1]!Table9[#All], 4, FALSE))), "Yes", "No")</f>
        <v>No</v>
      </c>
      <c r="E1213" s="16" t="str">
        <f>VLOOKUP(A1213, [1]!Table9[#All], 3, FALSE)</f>
        <v>Plant</v>
      </c>
      <c r="F1213" s="15" t="str">
        <f>VLOOKUP(A1213, [1]!Table9[#All], 26, FALSE)</f>
        <v>Formula</v>
      </c>
      <c r="G1213" s="15" t="str">
        <f>IF(D1213="No", "--",VLOOKUP(A1213, [1]!Table9[#All], 25, FALSE))</f>
        <v>--</v>
      </c>
      <c r="H1213" s="14" t="str">
        <f>IF(D1213="No", "Not discussed on USFS. ", VLOOKUP(A1213, [1]!Table9[#All], 24, FALSE))</f>
        <v xml:space="preserve">Not discussed on USFS. </v>
      </c>
      <c r="I1213" s="14" t="str">
        <f>IF(NOT(ISBLANK(#REF!)),  "Pre-activity Survey Required", "")</f>
        <v>Pre-activity Survey Required</v>
      </c>
      <c r="J1213" s="13" t="str">
        <f>IF(D1213="No", "Not discussed on USFS. ", _xlfn.CONCAT(A1213, " (", VLOOKUP(A1213, [1]!Table9[#All], 11, FALSE), "; Habitat description: ", C1213, ") - Within 1-mi of a CNDDB/SCE/USFS occurrence record (", VLOOKUP(A1213, [1]!Table9[#All], 34, FALSE), "). " ))</f>
        <v xml:space="preserve">Not discussed on USFS. </v>
      </c>
      <c r="K1213" s="10" t="str">
        <f>IF(D1213="No", "-- ", VLOOKUP(A1213, [1]!Table9[#All], 35, FALSE))</f>
        <v xml:space="preserve">-- </v>
      </c>
      <c r="L1213" s="12" t="str">
        <f>IF(D1213="No", "--", VLOOKUP(A1213, [1]!Table9[#All], 28, FALSE))</f>
        <v>--</v>
      </c>
      <c r="M1213" s="11" t="str">
        <f>IF(D1213="No", "Not discussed on USFS. ", _xlfn.CONCAT(A1213, " (", VLOOKUP(A1213, [1]!Table9[#All], 11, FALSE), "; Habitat description: ", C1213, ") - Within 1-mi of a CNDDB/SCE/USFS occurrence record (", VLOOKUP(A1213, [1]!Table9[#All], 27, FALSE), "). " ))</f>
        <v xml:space="preserve">Not discussed on USFS. </v>
      </c>
      <c r="N1213" s="10" t="str">
        <f>IF(D1213="No", "-- ", VLOOKUP(A1213, [1]!Table9[#All], 29, FALSE))</f>
        <v xml:space="preserve">-- </v>
      </c>
      <c r="O1213" s="10" t="str">
        <f>IF(D1213="No", "--", VLOOKUP(A1213, [1]!Table9[#All], 30, FALSE))</f>
        <v>--</v>
      </c>
      <c r="P1213" s="7" t="str">
        <f>IF(D1213="No", "Not discussed on USFS. ", IF(VLOOKUP(A1213, [1]!Table9[#All], 31, FALSE)="--", "--",  _xlfn.CONCAT(A1213, " (", VLOOKUP(A1213, [1]!Table9[#All], 11, FALSE), "; Habitat description: ", C1213, ") - Within 1-mi of a CNDDB/SCE/USFS occurrence record (", VLOOKUP(A1213, [1]!Table9[#All], 31, FALSE), "). " )))</f>
        <v xml:space="preserve">Not discussed on USFS. </v>
      </c>
      <c r="Q1213" s="6" t="str">
        <f>IF(D1213="No", "Not discussed on USFS. ", IF(VLOOKUP(A1213, [1]!Table9[#All], 31, FALSE)="--", "--",  VLOOKUP(A1213, [1]!Table9[#All], 32, FALSE)))</f>
        <v xml:space="preserve">Not discussed on USFS. </v>
      </c>
      <c r="R1213" s="6" t="str">
        <f>IF(D1213="No", "Not discussed on USFS. ", IF(VLOOKUP(A1213, [1]!Table9[#All], 31, FALSE)="--", "--", VLOOKUP(A1213, [1]!Table9[#All], 33, FALSE)))</f>
        <v xml:space="preserve">Not discussed on USFS. </v>
      </c>
      <c r="S1213" s="9" t="s">
        <v>2</v>
      </c>
      <c r="T1213" s="8" t="s">
        <v>2</v>
      </c>
      <c r="U1213" s="8" t="s">
        <v>2</v>
      </c>
      <c r="V1213" s="7" t="s">
        <v>2</v>
      </c>
      <c r="W1213" s="6" t="s">
        <v>2</v>
      </c>
      <c r="X1213" s="6" t="s">
        <v>2</v>
      </c>
    </row>
    <row r="1214" spans="1:24" ht="48" x14ac:dyDescent="0.2">
      <c r="A1214" s="20" t="s">
        <v>1161</v>
      </c>
      <c r="B1214" s="20" t="str">
        <f>VLOOKUP(A1214, [1]!Table9[#All], 2, FALSE)</f>
        <v>Cylindropuntia munzii</v>
      </c>
      <c r="C1214" s="18" t="str">
        <f>VLOOKUP(A1214, [1]!Table9[#All], 13, FALSE)</f>
        <v>slopes, rock outcrops, washes, with desert scrub</v>
      </c>
      <c r="D1214" s="17" t="str">
        <f>IF(ISNUMBER(SEARCH("1",VLOOKUP(A1214, [1]!Table9[#All], 4, FALSE))), "Yes", "No")</f>
        <v>No</v>
      </c>
      <c r="E1214" s="16" t="str">
        <f>VLOOKUP(A1214, [1]!Table9[#All], 3, FALSE)</f>
        <v>Plant</v>
      </c>
      <c r="F1214" s="15" t="str">
        <f>VLOOKUP(A1214, [1]!Table9[#All], 26, FALSE)</f>
        <v>Formula</v>
      </c>
      <c r="G1214" s="15" t="str">
        <f>IF(D1214="No", "--",VLOOKUP(A1214, [1]!Table9[#All], 25, FALSE))</f>
        <v>--</v>
      </c>
      <c r="H1214" s="14" t="str">
        <f>IF(D1214="No", "Not discussed on USFS. ", VLOOKUP(A1214, [1]!Table9[#All], 24, FALSE))</f>
        <v xml:space="preserve">Not discussed on USFS. </v>
      </c>
      <c r="I1214" s="14" t="str">
        <f>IF(NOT(ISBLANK(#REF!)),  "Pre-activity Survey Required", "")</f>
        <v>Pre-activity Survey Required</v>
      </c>
      <c r="J1214" s="13" t="str">
        <f>IF(D1214="No", "Not discussed on USFS. ", _xlfn.CONCAT(A1214, " (", VLOOKUP(A1214, [1]!Table9[#All], 11, FALSE), "; Habitat description: ", C1214, ") - Within 1-mi of a CNDDB/SCE/USFS occurrence record (", VLOOKUP(A1214, [1]!Table9[#All], 34, FALSE), "). " ))</f>
        <v xml:space="preserve">Not discussed on USFS. </v>
      </c>
      <c r="K1214" s="10" t="str">
        <f>IF(D1214="No", "-- ", VLOOKUP(A1214, [1]!Table9[#All], 35, FALSE))</f>
        <v xml:space="preserve">-- </v>
      </c>
      <c r="L1214" s="12" t="str">
        <f>IF(D1214="No", "--", VLOOKUP(A1214, [1]!Table9[#All], 28, FALSE))</f>
        <v>--</v>
      </c>
      <c r="M1214" s="11" t="str">
        <f>IF(D1214="No", "Not discussed on USFS. ", _xlfn.CONCAT(A1214, " (", VLOOKUP(A1214, [1]!Table9[#All], 11, FALSE), "; Habitat description: ", C1214, ") - Within 1-mi of a CNDDB/SCE/USFS occurrence record (", VLOOKUP(A1214, [1]!Table9[#All], 27, FALSE), "). " ))</f>
        <v xml:space="preserve">Not discussed on USFS. </v>
      </c>
      <c r="N1214" s="10" t="str">
        <f>IF(D1214="No", "-- ", VLOOKUP(A1214, [1]!Table9[#All], 29, FALSE))</f>
        <v xml:space="preserve">-- </v>
      </c>
      <c r="O1214" s="10" t="str">
        <f>IF(D1214="No", "--", VLOOKUP(A1214, [1]!Table9[#All], 30, FALSE))</f>
        <v>--</v>
      </c>
      <c r="P1214" s="7" t="str">
        <f>IF(D1214="No", "Not discussed on USFS. ", IF(VLOOKUP(A1214, [1]!Table9[#All], 31, FALSE)="--", "--",  _xlfn.CONCAT(A1214, " (", VLOOKUP(A1214, [1]!Table9[#All], 11, FALSE), "; Habitat description: ", C1214, ") - Within 1-mi of a CNDDB/SCE/USFS occurrence record (", VLOOKUP(A1214, [1]!Table9[#All], 31, FALSE), "). " )))</f>
        <v xml:space="preserve">Not discussed on USFS. </v>
      </c>
      <c r="Q1214" s="6" t="str">
        <f>IF(D1214="No", "Not discussed on USFS. ", IF(VLOOKUP(A1214, [1]!Table9[#All], 31, FALSE)="--", "--",  VLOOKUP(A1214, [1]!Table9[#All], 32, FALSE)))</f>
        <v xml:space="preserve">Not discussed on USFS. </v>
      </c>
      <c r="R1214" s="6" t="str">
        <f>IF(D1214="No", "Not discussed on USFS. ", IF(VLOOKUP(A1214, [1]!Table9[#All], 31, FALSE)="--", "--", VLOOKUP(A1214, [1]!Table9[#All], 33, FALSE)))</f>
        <v xml:space="preserve">Not discussed on USFS. </v>
      </c>
      <c r="S1214" s="9" t="s">
        <v>2</v>
      </c>
      <c r="T1214" s="8" t="s">
        <v>2</v>
      </c>
      <c r="U1214" s="8" t="s">
        <v>2</v>
      </c>
      <c r="V1214" s="7" t="s">
        <v>2</v>
      </c>
      <c r="W1214" s="6" t="s">
        <v>2</v>
      </c>
      <c r="X1214" s="6" t="s">
        <v>2</v>
      </c>
    </row>
    <row r="1215" spans="1:24" ht="156" x14ac:dyDescent="0.2">
      <c r="A1215" s="20" t="s">
        <v>1160</v>
      </c>
      <c r="B1215" s="20" t="str">
        <f>VLOOKUP(A1215, [1]!Table9[#All], 2, FALSE)</f>
        <v>Iris munzii</v>
      </c>
      <c r="C1215" s="18" t="str">
        <f>VLOOKUP(A1215, [1]!Table9[#All], 13, FALSE)</f>
        <v>partially wooded foothill slopes, occasionally wet grassy sites or along stream banks</v>
      </c>
      <c r="D1215" s="17" t="str">
        <f>IF(ISNUMBER(SEARCH("1",VLOOKUP(A1215, [1]!Table9[#All], 4, FALSE))), "Yes", "No")</f>
        <v>Yes</v>
      </c>
      <c r="E1215" s="16" t="str">
        <f>VLOOKUP(A1215, [1]!Table9[#All], 3, FALSE)</f>
        <v>Plant</v>
      </c>
      <c r="F1215" s="15" t="str">
        <f>VLOOKUP(A1215, [1]!Table9[#All], 26, FALSE)</f>
        <v>Formula</v>
      </c>
      <c r="G1215" s="15" t="str">
        <f>IF(D1215="No", "--",VLOOKUP(A1215, [1]!Table9[#All], 25, FALSE))</f>
        <v>Work area</v>
      </c>
      <c r="H1215" s="14" t="str">
        <f>IF(D1215="No", "Not discussed on USFS. ", VLOOKUP(A1215, [1]!Table9[#All], 24, FALSE))</f>
        <v>--</v>
      </c>
      <c r="I1215" s="14" t="str">
        <f>IF(NOT(ISBLANK(#REF!)),  "Pre-activity Survey Required", "")</f>
        <v>Pre-activity Survey Required</v>
      </c>
      <c r="J1215" s="13" t="str">
        <f>IF(D1215="No", "Not discussed on USFS. ", _xlfn.CONCAT(A1215, " (", VLOOKUP(A1215, [1]!Table9[#All], 11, FALSE), "; Habitat description: ", C1215, ") - Within 1-mi of a CNDDB/SCE/USFS occurrence record (", VLOOKUP(A1215, [1]!Table9[#All], 34, FALSE), "). " ))</f>
        <v xml:space="preserve">Munz's iris (FSS; BLM:S; CRPR 1B.3, Blooming Period: Apr; Habitat description: partially wooded foothill slopes, occasionally wet grassy sites or along stream banks) - Within 1-mi of a CNDDB/SCE/USFS occurrence record (unsuitable habitat). </v>
      </c>
      <c r="K1215" s="10" t="str">
        <f>IF(D1215="No", "-- ", VLOOKUP(A1215, [1]!Table9[#All], 35, FALSE))</f>
        <v>Standard OMP BMPs.</v>
      </c>
      <c r="L1215" s="12" t="str">
        <f>IF(D1215="No", "--", VLOOKUP(A1215, [1]!Table9[#All], 28, FALSE))</f>
        <v>IIB</v>
      </c>
      <c r="M1215" s="11" t="str">
        <f>IF(D1215="No", "Not discussed on USFS. ", _xlfn.CONCAT(A1215, " (", VLOOKUP(A1215, [1]!Table9[#All], 11, FALSE), "; Habitat description: ", C1215, ") - Within 1-mi of a CNDDB/SCE/USFS occurrence record (", VLOOKUP(A1215, [1]!Table9[#All], 27, FALSE), "). " ))</f>
        <v xml:space="preserve">Munz's iris (FSS; BLM:S; CRPR 1B.3, Blooming Period: Apr; Habitat description: partially wooded foothill slopes, occasionally wet grassy sites or along stream banks) - Within 1-mi of a CNDDB/SCE/USFS occurrence record (habitat present). </v>
      </c>
      <c r="N1215" s="10" t="str">
        <f>IF(D1215="No", "-- ", VLOOKUP(A1215, [1]!Table9[#All], 29, FALSE))</f>
        <v xml:space="preserve">BE BMP Plant-1(a)(c-d); 
General Measures and Standard OMP BMPs. </v>
      </c>
      <c r="O1215" s="10" t="str">
        <f>IF(D1215="No", "--", VLOOKUP(A1215, [1]!Table9[#All], 30, FALSE))</f>
        <v xml:space="preserve">Pre-Activity Survey (Munz's iris): A biological survey is required. 
FSS Plant Avoidance (Munz's iris): If Munz's iris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15" s="7" t="str">
        <f>IF(D1215="No", "Not discussed on USFS. ", IF(VLOOKUP(A1215, [1]!Table9[#All], 31, FALSE)="--", "--",  _xlfn.CONCAT(A1215, " (", VLOOKUP(A1215, [1]!Table9[#All], 11, FALSE), "; Habitat description: ", C1215, ") - Within 1-mi of a CNDDB/SCE/USFS occurrence record (", VLOOKUP(A1215, [1]!Table9[#All], 31, FALSE), "). " )))</f>
        <v>--</v>
      </c>
      <c r="Q1215" s="6" t="str">
        <f>IF(D1215="No", "Not discussed on USFS. ", IF(VLOOKUP(A1215, [1]!Table9[#All], 31, FALSE)="--", "--",  VLOOKUP(A1215, [1]!Table9[#All], 32, FALSE)))</f>
        <v>--</v>
      </c>
      <c r="R1215" s="6" t="str">
        <f>IF(D1215="No", "Not discussed on USFS. ", IF(VLOOKUP(A1215, [1]!Table9[#All], 31, FALSE)="--", "--", VLOOKUP(A1215, [1]!Table9[#All], 33, FALSE)))</f>
        <v>--</v>
      </c>
      <c r="S1215" s="9" t="s">
        <v>2</v>
      </c>
      <c r="T1215" s="8" t="s">
        <v>2</v>
      </c>
      <c r="U1215" s="8" t="s">
        <v>2</v>
      </c>
      <c r="V1215" s="7" t="s">
        <v>2</v>
      </c>
      <c r="W1215" s="6" t="s">
        <v>2</v>
      </c>
      <c r="X1215" s="6" t="s">
        <v>2</v>
      </c>
    </row>
    <row r="1216" spans="1:24" ht="168" x14ac:dyDescent="0.2">
      <c r="A1216" s="20" t="s">
        <v>1159</v>
      </c>
      <c r="B1216" s="20" t="str">
        <f>VLOOKUP(A1216, [1]!Table9[#All], 2, FALSE)</f>
        <v>Allium munzii</v>
      </c>
      <c r="C1216" s="18" t="str">
        <f>VLOOKUP(A1216, [1]!Table9[#All], 13, FALSE)</f>
        <v>openings on slopes and flatter areas in grasslands, coastal sage scrub, chaparral, oak and juniper woodlands</v>
      </c>
      <c r="D1216" s="17" t="str">
        <f>IF(ISNUMBER(SEARCH("1",VLOOKUP(A1216, [1]!Table9[#All], 4, FALSE))), "Yes", "No")</f>
        <v>Yes</v>
      </c>
      <c r="E1216" s="16" t="str">
        <f>VLOOKUP(A1216, [1]!Table9[#All], 3, FALSE)</f>
        <v>Plant</v>
      </c>
      <c r="F1216" s="15" t="str">
        <f>VLOOKUP(A1216, [1]!Table9[#All], 26, FALSE)</f>
        <v>Formula</v>
      </c>
      <c r="G1216" s="15" t="str">
        <f>IF(D1216="No", "--",VLOOKUP(A1216, [1]!Table9[#All], 25, FALSE))</f>
        <v>Work area</v>
      </c>
      <c r="H1216" s="14" t="str">
        <f>IF(D1216="No", "Not discussed on USFS. ", VLOOKUP(A1216, [1]!Table9[#All], 24, FALSE))</f>
        <v>--</v>
      </c>
      <c r="I1216" s="14" t="str">
        <f>IF(NOT(ISBLANK(#REF!)),  "Pre-activity Survey Required", "")</f>
        <v>Pre-activity Survey Required</v>
      </c>
      <c r="J1216" s="13" t="str">
        <f>IF(D1216="No", "Not discussed on USFS. ", _xlfn.CONCAT(A1216, " (", VLOOKUP(A1216, [1]!Table9[#All], 11, FALSE), "; Habitat description: ", C1216, ") - Within 1-mi of a CNDDB/SCE/USFS occurrence record (", VLOOKUP(A1216, [1]!Table9[#All], 34, FALSE), "). " ))</f>
        <v xml:space="preserve">Munz's onion (FE; ST; CRPR 1B.1, Blooming Period: Apr - May; Habitat description: openings on slopes and flatter areas in grasslands, coastal sage scrub, chaparral, oak and juniper woodlands) - Within 1-mi of a CNDDB/SCE/USFS occurrence record (unsuitable habitat). </v>
      </c>
      <c r="K1216" s="10" t="str">
        <f>IF(D1216="No", "-- ", VLOOKUP(A1216, [1]!Table9[#All], 35, FALSE))</f>
        <v xml:space="preserve">RPM Plant 1; 
Standard OMP BMPs. </v>
      </c>
      <c r="L1216" s="12" t="str">
        <f>IF(D1216="No", "--", VLOOKUP(A1216, [1]!Table9[#All], 28, FALSE))</f>
        <v>IIB</v>
      </c>
      <c r="M1216" s="11" t="str">
        <f>IF(D1216="No", "Not discussed on USFS. ", _xlfn.CONCAT(A1216, " (", VLOOKUP(A1216, [1]!Table9[#All], 11, FALSE), "; Habitat description: ", C1216, ") - Within 1-mi of a CNDDB/SCE/USFS occurrence record (", VLOOKUP(A1216, [1]!Table9[#All], 27, FALSE), "). " ))</f>
        <v xml:space="preserve">Munz's onion (FE; ST; CRPR 1B.1, Blooming Period: Apr - May; Habitat description: openings on slopes and flatter areas in grasslands, coastal sage scrub, chaparral, oak and juniper woodlands) - Within 1-mi of a CNDDB/SCE/USFS occurrence record (habitat present). </v>
      </c>
      <c r="N1216" s="10" t="str">
        <f>IF(D1216="No", "-- ", VLOOKUP(A1216, [1]!Table9[#All], 29, FALSE))</f>
        <v xml:space="preserve">RPM Plant-1-4; 
General Measures and Standard OMP BMPs. </v>
      </c>
      <c r="O1216" s="10" t="str">
        <f>IF(D1216="No", "--", VLOOKUP(A1216, [1]!Table9[#All], 30, FALSE))</f>
        <v xml:space="preserve">Rare Plant Survey and Avoidance (Munz's onion): A qualified botanist will conduct a rare plant survey for Munz's onion within blooming season, verified by a reference population. All federally-listed plants within 100 feet of the work area will be flagged for avoidance. Coordination with Environmental Services Department will be required if full avoidance cannot be achieved. 
Schedule Limitation (Munz's onion): Schedule all work in the year rare plant surveys are conducted. Work can occur only after rare plant surveys occur. If work gets delayed for a subsequent year, contact Environmental Services Department. 
General Measures and Standard OMP BMPs. </v>
      </c>
      <c r="P1216" s="7" t="str">
        <f>IF(D1216="No", "Not discussed on USFS. ", IF(VLOOKUP(A1216, [1]!Table9[#All], 31, FALSE)="--", "--",  _xlfn.CONCAT(A1216, " (", VLOOKUP(A1216, [1]!Table9[#All], 11, FALSE), "; Habitat description: ", C1216, ") - Within 1-mi of a CNDDB/SCE/USFS occurrence record (", VLOOKUP(A1216, [1]!Table9[#All], 31, FALSE), "). " )))</f>
        <v>--</v>
      </c>
      <c r="Q1216" s="6" t="str">
        <f>IF(D1216="No", "Not discussed on USFS. ", IF(VLOOKUP(A1216, [1]!Table9[#All], 31, FALSE)="--", "--",  VLOOKUP(A1216, [1]!Table9[#All], 32, FALSE)))</f>
        <v>--</v>
      </c>
      <c r="R1216" s="6" t="str">
        <f>IF(D1216="No", "Not discussed on USFS. ", IF(VLOOKUP(A1216, [1]!Table9[#All], 31, FALSE)="--", "--", VLOOKUP(A1216, [1]!Table9[#All], 33, FALSE)))</f>
        <v>--</v>
      </c>
      <c r="S1216" s="9" t="s">
        <v>2</v>
      </c>
      <c r="T1216" s="8" t="s">
        <v>2</v>
      </c>
      <c r="U1216" s="8" t="s">
        <v>2</v>
      </c>
      <c r="V1216" s="7" t="s">
        <v>2</v>
      </c>
      <c r="W1216" s="6" t="s">
        <v>2</v>
      </c>
      <c r="X1216" s="6" t="s">
        <v>2</v>
      </c>
    </row>
    <row r="1217" spans="1:24" ht="48" x14ac:dyDescent="0.2">
      <c r="A1217" s="20" t="s">
        <v>1158</v>
      </c>
      <c r="B1217" s="20" t="str">
        <f>VLOOKUP(A1217, [1]!Table9[#All], 2, FALSE)</f>
        <v>Salvia munzii</v>
      </c>
      <c r="C1217" s="18" t="str">
        <f>VLOOKUP(A1217, [1]!Table9[#All], 13, FALSE)</f>
        <v>coastal sage scrub, lower chaparral</v>
      </c>
      <c r="D1217" s="17" t="str">
        <f>IF(ISNUMBER(SEARCH("1",VLOOKUP(A1217, [1]!Table9[#All], 4, FALSE))), "Yes", "No")</f>
        <v>No</v>
      </c>
      <c r="E1217" s="16" t="str">
        <f>VLOOKUP(A1217, [1]!Table9[#All], 3, FALSE)</f>
        <v>Plant</v>
      </c>
      <c r="F1217" s="15" t="str">
        <f>VLOOKUP(A1217, [1]!Table9[#All], 26, FALSE)</f>
        <v>Formula</v>
      </c>
      <c r="G1217" s="15" t="str">
        <f>IF(D1217="No", "--",VLOOKUP(A1217, [1]!Table9[#All], 25, FALSE))</f>
        <v>--</v>
      </c>
      <c r="H1217" s="14" t="str">
        <f>IF(D1217="No", "Not discussed on USFS. ", VLOOKUP(A1217, [1]!Table9[#All], 24, FALSE))</f>
        <v xml:space="preserve">Not discussed on USFS. </v>
      </c>
      <c r="I1217" s="14" t="str">
        <f>IF(NOT(ISBLANK(#REF!)),  "Pre-activity Survey Required", "")</f>
        <v>Pre-activity Survey Required</v>
      </c>
      <c r="J1217" s="13" t="str">
        <f>IF(D1217="No", "Not discussed on USFS. ", _xlfn.CONCAT(A1217, " (", VLOOKUP(A1217, [1]!Table9[#All], 11, FALSE), "; Habitat description: ", C1217, ") - Within 1-mi of a CNDDB/SCE/USFS occurrence record (", VLOOKUP(A1217, [1]!Table9[#All], 34, FALSE), "). " ))</f>
        <v xml:space="preserve">Not discussed on USFS. </v>
      </c>
      <c r="K1217" s="10" t="str">
        <f>IF(D1217="No", "-- ", VLOOKUP(A1217, [1]!Table9[#All], 35, FALSE))</f>
        <v xml:space="preserve">-- </v>
      </c>
      <c r="L1217" s="12" t="str">
        <f>IF(D1217="No", "--", VLOOKUP(A1217, [1]!Table9[#All], 28, FALSE))</f>
        <v>--</v>
      </c>
      <c r="M1217" s="11" t="str">
        <f>IF(D1217="No", "Not discussed on USFS. ", _xlfn.CONCAT(A1217, " (", VLOOKUP(A1217, [1]!Table9[#All], 11, FALSE), "; Habitat description: ", C1217, ") - Within 1-mi of a CNDDB/SCE/USFS occurrence record (", VLOOKUP(A1217, [1]!Table9[#All], 27, FALSE), "). " ))</f>
        <v xml:space="preserve">Not discussed on USFS. </v>
      </c>
      <c r="N1217" s="10" t="str">
        <f>IF(D1217="No", "-- ", VLOOKUP(A1217, [1]!Table9[#All], 29, FALSE))</f>
        <v xml:space="preserve">-- </v>
      </c>
      <c r="O1217" s="10" t="str">
        <f>IF(D1217="No", "--", VLOOKUP(A1217, [1]!Table9[#All], 30, FALSE))</f>
        <v>--</v>
      </c>
      <c r="P1217" s="7" t="str">
        <f>IF(D1217="No", "Not discussed on USFS. ", IF(VLOOKUP(A1217, [1]!Table9[#All], 31, FALSE)="--", "--",  _xlfn.CONCAT(A1217, " (", VLOOKUP(A1217, [1]!Table9[#All], 11, FALSE), "; Habitat description: ", C1217, ") - Within 1-mi of a CNDDB/SCE/USFS occurrence record (", VLOOKUP(A1217, [1]!Table9[#All], 31, FALSE), "). " )))</f>
        <v xml:space="preserve">Not discussed on USFS. </v>
      </c>
      <c r="Q1217" s="6" t="str">
        <f>IF(D1217="No", "Not discussed on USFS. ", IF(VLOOKUP(A1217, [1]!Table9[#All], 31, FALSE)="--", "--",  VLOOKUP(A1217, [1]!Table9[#All], 32, FALSE)))</f>
        <v xml:space="preserve">Not discussed on USFS. </v>
      </c>
      <c r="R1217" s="6" t="str">
        <f>IF(D1217="No", "Not discussed on USFS. ", IF(VLOOKUP(A1217, [1]!Table9[#All], 31, FALSE)="--", "--", VLOOKUP(A1217, [1]!Table9[#All], 33, FALSE)))</f>
        <v xml:space="preserve">Not discussed on USFS. </v>
      </c>
      <c r="S1217" s="9" t="s">
        <v>2</v>
      </c>
      <c r="T1217" s="8" t="s">
        <v>2</v>
      </c>
      <c r="U1217" s="8" t="s">
        <v>2</v>
      </c>
      <c r="V1217" s="7" t="s">
        <v>2</v>
      </c>
      <c r="W1217" s="6" t="s">
        <v>2</v>
      </c>
      <c r="X1217" s="6" t="s">
        <v>2</v>
      </c>
    </row>
    <row r="1218" spans="1:24" ht="48" x14ac:dyDescent="0.2">
      <c r="A1218" s="20" t="s">
        <v>1157</v>
      </c>
      <c r="B1218" s="20" t="str">
        <f>VLOOKUP(A1218, [1]!Table9[#All], 2, FALSE)</f>
        <v>Layia munzii</v>
      </c>
      <c r="C1218" s="18" t="str">
        <f>VLOOKUP(A1218, [1]!Table9[#All], 13, FALSE)</f>
        <v>alkaline clay soils</v>
      </c>
      <c r="D1218" s="17" t="str">
        <f>IF(ISNUMBER(SEARCH("1",VLOOKUP(A1218, [1]!Table9[#All], 4, FALSE))), "Yes", "No")</f>
        <v>No</v>
      </c>
      <c r="E1218" s="16" t="str">
        <f>VLOOKUP(A1218, [1]!Table9[#All], 3, FALSE)</f>
        <v>Plant</v>
      </c>
      <c r="F1218" s="15" t="str">
        <f>VLOOKUP(A1218, [1]!Table9[#All], 26, FALSE)</f>
        <v>Formula</v>
      </c>
      <c r="G1218" s="15" t="str">
        <f>IF(D1218="No", "--",VLOOKUP(A1218, [1]!Table9[#All], 25, FALSE))</f>
        <v>--</v>
      </c>
      <c r="H1218" s="14" t="str">
        <f>IF(D1218="No", "Not discussed on USFS. ", VLOOKUP(A1218, [1]!Table9[#All], 24, FALSE))</f>
        <v xml:space="preserve">Not discussed on USFS. </v>
      </c>
      <c r="I1218" s="14" t="str">
        <f>IF(NOT(ISBLANK(#REF!)),  "Pre-activity Survey Required", "")</f>
        <v>Pre-activity Survey Required</v>
      </c>
      <c r="J1218" s="13" t="str">
        <f>IF(D1218="No", "Not discussed on USFS. ", _xlfn.CONCAT(A1218, " (", VLOOKUP(A1218, [1]!Table9[#All], 11, FALSE), "; Habitat description: ", C1218, ") - Within 1-mi of a CNDDB/SCE/USFS occurrence record (", VLOOKUP(A1218, [1]!Table9[#All], 34, FALSE), "). " ))</f>
        <v xml:space="preserve">Not discussed on USFS. </v>
      </c>
      <c r="K1218" s="10" t="str">
        <f>IF(D1218="No", "-- ", VLOOKUP(A1218, [1]!Table9[#All], 35, FALSE))</f>
        <v xml:space="preserve">-- </v>
      </c>
      <c r="L1218" s="12" t="str">
        <f>IF(D1218="No", "--", VLOOKUP(A1218, [1]!Table9[#All], 28, FALSE))</f>
        <v>--</v>
      </c>
      <c r="M1218" s="11" t="str">
        <f>IF(D1218="No", "Not discussed on USFS. ", _xlfn.CONCAT(A1218, " (", VLOOKUP(A1218, [1]!Table9[#All], 11, FALSE), "; Habitat description: ", C1218, ") - Within 1-mi of a CNDDB/SCE/USFS occurrence record (", VLOOKUP(A1218, [1]!Table9[#All], 27, FALSE), "). " ))</f>
        <v xml:space="preserve">Not discussed on USFS. </v>
      </c>
      <c r="N1218" s="10" t="str">
        <f>IF(D1218="No", "-- ", VLOOKUP(A1218, [1]!Table9[#All], 29, FALSE))</f>
        <v xml:space="preserve">-- </v>
      </c>
      <c r="O1218" s="10" t="str">
        <f>IF(D1218="No", "--", VLOOKUP(A1218, [1]!Table9[#All], 30, FALSE))</f>
        <v>--</v>
      </c>
      <c r="P1218" s="7" t="str">
        <f>IF(D1218="No", "Not discussed on USFS. ", IF(VLOOKUP(A1218, [1]!Table9[#All], 31, FALSE)="--", "--",  _xlfn.CONCAT(A1218, " (", VLOOKUP(A1218, [1]!Table9[#All], 11, FALSE), "; Habitat description: ", C1218, ") - Within 1-mi of a CNDDB/SCE/USFS occurrence record (", VLOOKUP(A1218, [1]!Table9[#All], 31, FALSE), "). " )))</f>
        <v xml:space="preserve">Not discussed on USFS. </v>
      </c>
      <c r="Q1218" s="6" t="str">
        <f>IF(D1218="No", "Not discussed on USFS. ", IF(VLOOKUP(A1218, [1]!Table9[#All], 31, FALSE)="--", "--",  VLOOKUP(A1218, [1]!Table9[#All], 32, FALSE)))</f>
        <v xml:space="preserve">Not discussed on USFS. </v>
      </c>
      <c r="R1218" s="6" t="str">
        <f>IF(D1218="No", "Not discussed on USFS. ", IF(VLOOKUP(A1218, [1]!Table9[#All], 31, FALSE)="--", "--", VLOOKUP(A1218, [1]!Table9[#All], 33, FALSE)))</f>
        <v xml:space="preserve">Not discussed on USFS. </v>
      </c>
      <c r="S1218" s="9" t="s">
        <v>2</v>
      </c>
      <c r="T1218" s="8" t="s">
        <v>2</v>
      </c>
      <c r="U1218" s="8" t="s">
        <v>2</v>
      </c>
      <c r="V1218" s="7" t="s">
        <v>2</v>
      </c>
      <c r="W1218" s="6" t="s">
        <v>2</v>
      </c>
      <c r="X1218" s="6" t="s">
        <v>2</v>
      </c>
    </row>
    <row r="1219" spans="1:24" ht="112" x14ac:dyDescent="0.2">
      <c r="A1219" s="20" t="s">
        <v>1156</v>
      </c>
      <c r="B1219" s="20" t="str">
        <f>VLOOKUP(A1219, [1]!Table9[#All], 2, FALSE)</f>
        <v>Speyeria zerene myrtleae</v>
      </c>
      <c r="C1219" s="18" t="str">
        <f>VLOOKUP(A1219, [1]!Table9[#All], 13, FALSE)</f>
        <v>coastal dunes, coastal prairie, coastal scrub; typically found in places sheltered from the wind within 3 miles from the coast</v>
      </c>
      <c r="D1219" s="17" t="str">
        <f>IF(ISNUMBER(SEARCH("1",VLOOKUP(A1219, [1]!Table9[#All], 4, FALSE))), "Yes", "No")</f>
        <v>Yes</v>
      </c>
      <c r="E1219" s="16" t="str">
        <f>VLOOKUP(A1219, [1]!Table9[#All], 3, FALSE)</f>
        <v>Invertebrate</v>
      </c>
      <c r="F1219" s="15" t="str">
        <f>VLOOKUP(A1219, [1]!Table9[#All], 26, FALSE)</f>
        <v>Formula</v>
      </c>
      <c r="G1219" s="15" t="str">
        <f>IF(D1219="No", "--",VLOOKUP(A1219, [1]!Table9[#All], 25, FALSE))</f>
        <v>Work area</v>
      </c>
      <c r="H1219" s="14" t="str">
        <f>IF(D1219="No", "Not discussed on USFS. ", VLOOKUP(A1219, [1]!Table9[#All], 24, FALSE))</f>
        <v>Contact PM if occurring on USFS</v>
      </c>
      <c r="I1219" s="14" t="str">
        <f>IF(NOT(ISBLANK(#REF!)),  "Pre-activity Survey Required", "")</f>
        <v>Pre-activity Survey Required</v>
      </c>
      <c r="J1219" s="13" t="str">
        <f>IF(D1219="No", "Not discussed on USFS. ", _xlfn.CONCAT(A1219, " (", VLOOKUP(A1219, [1]!Table9[#All], 11, FALSE), "; Habitat description: ", C1219, ") - Within 1-mi of a CNDDB/SCE/USFS occurrence record (", VLOOKUP(A1219, [1]!Table9[#All], 34, FALSE), "). " ))</f>
        <v xml:space="preserve">Myrtle's silverspot butterfly (FE; Habitat description: coastal dunes, coastal prairie, coastal scrub; typically found in places sheltered from the wind within 3 miles from the coast) - Within 1-mi of a CNDDB/SCE/USFS occurrence record (unsuitable habitat). </v>
      </c>
      <c r="K1219" s="10" t="str">
        <f>IF(D1219="No", "-- ", VLOOKUP(A1219, [1]!Table9[#All], 35, FALSE))</f>
        <v>Standard OMP BMPs.</v>
      </c>
      <c r="L1219" s="12" t="str">
        <f>IF(D1219="No", "--", VLOOKUP(A1219, [1]!Table9[#All], 28, FALSE))</f>
        <v>IIB</v>
      </c>
      <c r="M1219" s="11" t="str">
        <f>IF(D1219="No", "Not discussed on USFS. ", _xlfn.CONCAT(A1219, " (", VLOOKUP(A1219, [1]!Table9[#All], 11, FALSE), "; Habitat description: ", C1219, ") - Within 1-mi of a CNDDB/SCE/USFS occurrence record (", VLOOKUP(A1219, [1]!Table9[#All], 27, FALSE), "). " ))</f>
        <v xml:space="preserve">Myrtle's silverspot butterfly (FE; Habitat description: coastal dunes, coastal prairie, coastal scrub; typically found in places sheltered from the wind within 3 miles from the coast) - Within 1-mi of a CNDDB/SCE/USFS occurrence record (habitat present). </v>
      </c>
      <c r="N1219" s="10" t="str">
        <f>IF(D1219="No", "-- ", VLOOKUP(A1219, [1]!Table9[#All], 29, FALSE))</f>
        <v>Contact PM if occurring on USFS</v>
      </c>
      <c r="O1219" s="10" t="str">
        <f>IF(D1219="No", "--", VLOOKUP(A1219, [1]!Table9[#All], 30, FALSE))</f>
        <v>Contact PM if occurring on USFS</v>
      </c>
      <c r="P1219" s="7" t="str">
        <f>IF(D1219="No", "Not discussed on USFS. ", IF(VLOOKUP(A1219, [1]!Table9[#All], 31, FALSE)="--", "--",  _xlfn.CONCAT(A1219, " (", VLOOKUP(A1219, [1]!Table9[#All], 11, FALSE), "; Habitat description: ", C1219, ") - Within 1-mi of a CNDDB/SCE/USFS occurrence record (", VLOOKUP(A1219, [1]!Table9[#All], 31, FALSE), "). " )))</f>
        <v>--</v>
      </c>
      <c r="Q1219" s="6" t="str">
        <f>IF(D1219="No", "Not discussed on USFS. ", IF(VLOOKUP(A1219, [1]!Table9[#All], 31, FALSE)="--", "--",  VLOOKUP(A1219, [1]!Table9[#All], 32, FALSE)))</f>
        <v>--</v>
      </c>
      <c r="R1219" s="6" t="str">
        <f>IF(D1219="No", "Not discussed on USFS. ", IF(VLOOKUP(A1219, [1]!Table9[#All], 31, FALSE)="--", "--", VLOOKUP(A1219, [1]!Table9[#All], 33, FALSE)))</f>
        <v>--</v>
      </c>
      <c r="S1219" s="9" t="s">
        <v>2</v>
      </c>
      <c r="T1219" s="8" t="s">
        <v>2</v>
      </c>
      <c r="U1219" s="8" t="s">
        <v>2</v>
      </c>
      <c r="V1219" s="7" t="s">
        <v>2</v>
      </c>
      <c r="W1219" s="6" t="s">
        <v>2</v>
      </c>
      <c r="X1219" s="6" t="s">
        <v>2</v>
      </c>
    </row>
    <row r="1220" spans="1:24" ht="64" x14ac:dyDescent="0.2">
      <c r="A1220" s="20" t="s">
        <v>1155</v>
      </c>
      <c r="B1220" s="20" t="str">
        <f>VLOOKUP(A1220, [1]!Table9[#All], 2, FALSE)</f>
        <v>Discelium nudum</v>
      </c>
      <c r="C1220" s="18" t="str">
        <f>VLOOKUP(A1220, [1]!Table9[#All], 13, FALSE)</f>
        <v>moist silty to fine sandy banks of somewhat shaded sites</v>
      </c>
      <c r="D1220" s="17" t="str">
        <f>IF(ISNUMBER(SEARCH("1",VLOOKUP(A1220, [1]!Table9[#All], 4, FALSE))), "Yes", "No")</f>
        <v>No</v>
      </c>
      <c r="E1220" s="16" t="str">
        <f>VLOOKUP(A1220, [1]!Table9[#All], 3, FALSE)</f>
        <v>Plant</v>
      </c>
      <c r="F1220" s="15" t="str">
        <f>VLOOKUP(A1220, [1]!Table9[#All], 26, FALSE)</f>
        <v>Formula</v>
      </c>
      <c r="G1220" s="15" t="str">
        <f>IF(D1220="No", "--",VLOOKUP(A1220, [1]!Table9[#All], 25, FALSE))</f>
        <v>--</v>
      </c>
      <c r="H1220" s="14" t="str">
        <f>IF(D1220="No", "Not discussed on USFS. ", VLOOKUP(A1220, [1]!Table9[#All], 24, FALSE))</f>
        <v xml:space="preserve">Not discussed on USFS. </v>
      </c>
      <c r="I1220" s="14" t="str">
        <f>IF(NOT(ISBLANK(#REF!)),  "Pre-activity Survey Required", "")</f>
        <v>Pre-activity Survey Required</v>
      </c>
      <c r="J1220" s="13" t="str">
        <f>IF(D1220="No", "Not discussed on USFS. ", _xlfn.CONCAT(A1220, " (", VLOOKUP(A1220, [1]!Table9[#All], 11, FALSE), "; Habitat description: ", C1220, ") - Within 1-mi of a CNDDB/SCE/USFS occurrence record (", VLOOKUP(A1220, [1]!Table9[#All], 34, FALSE), "). " ))</f>
        <v xml:space="preserve">Not discussed on USFS. </v>
      </c>
      <c r="K1220" s="10" t="str">
        <f>IF(D1220="No", "-- ", VLOOKUP(A1220, [1]!Table9[#All], 35, FALSE))</f>
        <v xml:space="preserve">-- </v>
      </c>
      <c r="L1220" s="12" t="str">
        <f>IF(D1220="No", "--", VLOOKUP(A1220, [1]!Table9[#All], 28, FALSE))</f>
        <v>--</v>
      </c>
      <c r="M1220" s="11" t="str">
        <f>IF(D1220="No", "Not discussed on USFS. ", _xlfn.CONCAT(A1220, " (", VLOOKUP(A1220, [1]!Table9[#All], 11, FALSE), "; Habitat description: ", C1220, ") - Within 1-mi of a CNDDB/SCE/USFS occurrence record (", VLOOKUP(A1220, [1]!Table9[#All], 27, FALSE), "). " ))</f>
        <v xml:space="preserve">Not discussed on USFS. </v>
      </c>
      <c r="N1220" s="10" t="str">
        <f>IF(D1220="No", "-- ", VLOOKUP(A1220, [1]!Table9[#All], 29, FALSE))</f>
        <v xml:space="preserve">-- </v>
      </c>
      <c r="O1220" s="10" t="str">
        <f>IF(D1220="No", "--", VLOOKUP(A1220, [1]!Table9[#All], 30, FALSE))</f>
        <v>--</v>
      </c>
      <c r="P1220" s="7" t="str">
        <f>IF(D1220="No", "Not discussed on USFS. ", IF(VLOOKUP(A1220, [1]!Table9[#All], 31, FALSE)="--", "--",  _xlfn.CONCAT(A1220, " (", VLOOKUP(A1220, [1]!Table9[#All], 11, FALSE), "; Habitat description: ", C1220, ") - Within 1-mi of a CNDDB/SCE/USFS occurrence record (", VLOOKUP(A1220, [1]!Table9[#All], 31, FALSE), "). " )))</f>
        <v xml:space="preserve">Not discussed on USFS. </v>
      </c>
      <c r="Q1220" s="6" t="str">
        <f>IF(D1220="No", "Not discussed on USFS. ", IF(VLOOKUP(A1220, [1]!Table9[#All], 31, FALSE)="--", "--",  VLOOKUP(A1220, [1]!Table9[#All], 32, FALSE)))</f>
        <v xml:space="preserve">Not discussed on USFS. </v>
      </c>
      <c r="R1220" s="6" t="str">
        <f>IF(D1220="No", "Not discussed on USFS. ", IF(VLOOKUP(A1220, [1]!Table9[#All], 31, FALSE)="--", "--", VLOOKUP(A1220, [1]!Table9[#All], 33, FALSE)))</f>
        <v xml:space="preserve">Not discussed on USFS. </v>
      </c>
      <c r="S1220" s="9" t="s">
        <v>2</v>
      </c>
      <c r="T1220" s="8" t="s">
        <v>2</v>
      </c>
      <c r="U1220" s="8" t="s">
        <v>2</v>
      </c>
      <c r="V1220" s="7" t="s">
        <v>2</v>
      </c>
      <c r="W1220" s="6" t="s">
        <v>2</v>
      </c>
      <c r="X1220" s="6" t="s">
        <v>2</v>
      </c>
    </row>
    <row r="1221" spans="1:24" ht="48" x14ac:dyDescent="0.2">
      <c r="A1221" s="20" t="s">
        <v>1154</v>
      </c>
      <c r="B1221" s="20" t="str">
        <f>VLOOKUP(A1221, [1]!Table9[#All], 2, FALSE)</f>
        <v>Phacelia gymnoclada</v>
      </c>
      <c r="C1221" s="18" t="str">
        <f>VLOOKUP(A1221, [1]!Table9[#All], 13, FALSE)</f>
        <v>generally in scrub clay to gravelly soil</v>
      </c>
      <c r="D1221" s="17" t="str">
        <f>IF(ISNUMBER(SEARCH("1",VLOOKUP(A1221, [1]!Table9[#All], 4, FALSE))), "Yes", "No")</f>
        <v>No</v>
      </c>
      <c r="E1221" s="16" t="str">
        <f>VLOOKUP(A1221, [1]!Table9[#All], 3, FALSE)</f>
        <v>Plant</v>
      </c>
      <c r="F1221" s="15" t="str">
        <f>VLOOKUP(A1221, [1]!Table9[#All], 26, FALSE)</f>
        <v>Formula</v>
      </c>
      <c r="G1221" s="15" t="str">
        <f>IF(D1221="No", "--",VLOOKUP(A1221, [1]!Table9[#All], 25, FALSE))</f>
        <v>--</v>
      </c>
      <c r="H1221" s="14" t="str">
        <f>IF(D1221="No", "Not discussed on USFS. ", VLOOKUP(A1221, [1]!Table9[#All], 24, FALSE))</f>
        <v xml:space="preserve">Not discussed on USFS. </v>
      </c>
      <c r="I1221" s="14" t="str">
        <f>IF(NOT(ISBLANK(#REF!)),  "Pre-activity Survey Required", "")</f>
        <v>Pre-activity Survey Required</v>
      </c>
      <c r="J1221" s="13" t="str">
        <f>IF(D1221="No", "Not discussed on USFS. ", _xlfn.CONCAT(A1221, " (", VLOOKUP(A1221, [1]!Table9[#All], 11, FALSE), "; Habitat description: ", C1221, ") - Within 1-mi of a CNDDB/SCE/USFS occurrence record (", VLOOKUP(A1221, [1]!Table9[#All], 34, FALSE), "). " ))</f>
        <v xml:space="preserve">Not discussed on USFS. </v>
      </c>
      <c r="K1221" s="10" t="str">
        <f>IF(D1221="No", "-- ", VLOOKUP(A1221, [1]!Table9[#All], 35, FALSE))</f>
        <v xml:space="preserve">-- </v>
      </c>
      <c r="L1221" s="12" t="str">
        <f>IF(D1221="No", "--", VLOOKUP(A1221, [1]!Table9[#All], 28, FALSE))</f>
        <v>--</v>
      </c>
      <c r="M1221" s="11" t="str">
        <f>IF(D1221="No", "Not discussed on USFS. ", _xlfn.CONCAT(A1221, " (", VLOOKUP(A1221, [1]!Table9[#All], 11, FALSE), "; Habitat description: ", C1221, ") - Within 1-mi of a CNDDB/SCE/USFS occurrence record (", VLOOKUP(A1221, [1]!Table9[#All], 27, FALSE), "). " ))</f>
        <v xml:space="preserve">Not discussed on USFS. </v>
      </c>
      <c r="N1221" s="10" t="str">
        <f>IF(D1221="No", "-- ", VLOOKUP(A1221, [1]!Table9[#All], 29, FALSE))</f>
        <v xml:space="preserve">-- </v>
      </c>
      <c r="O1221" s="10" t="str">
        <f>IF(D1221="No", "--", VLOOKUP(A1221, [1]!Table9[#All], 30, FALSE))</f>
        <v>--</v>
      </c>
      <c r="P1221" s="7" t="str">
        <f>IF(D1221="No", "Not discussed on USFS. ", IF(VLOOKUP(A1221, [1]!Table9[#All], 31, FALSE)="--", "--",  _xlfn.CONCAT(A1221, " (", VLOOKUP(A1221, [1]!Table9[#All], 11, FALSE), "; Habitat description: ", C1221, ") - Within 1-mi of a CNDDB/SCE/USFS occurrence record (", VLOOKUP(A1221, [1]!Table9[#All], 31, FALSE), "). " )))</f>
        <v xml:space="preserve">Not discussed on USFS. </v>
      </c>
      <c r="Q1221" s="6" t="str">
        <f>IF(D1221="No", "Not discussed on USFS. ", IF(VLOOKUP(A1221, [1]!Table9[#All], 31, FALSE)="--", "--",  VLOOKUP(A1221, [1]!Table9[#All], 32, FALSE)))</f>
        <v xml:space="preserve">Not discussed on USFS. </v>
      </c>
      <c r="R1221" s="6" t="str">
        <f>IF(D1221="No", "Not discussed on USFS. ", IF(VLOOKUP(A1221, [1]!Table9[#All], 31, FALSE)="--", "--", VLOOKUP(A1221, [1]!Table9[#All], 33, FALSE)))</f>
        <v xml:space="preserve">Not discussed on USFS. </v>
      </c>
      <c r="S1221" s="9" t="s">
        <v>2</v>
      </c>
      <c r="T1221" s="8" t="s">
        <v>2</v>
      </c>
      <c r="U1221" s="8" t="s">
        <v>2</v>
      </c>
      <c r="V1221" s="7" t="s">
        <v>2</v>
      </c>
      <c r="W1221" s="6" t="s">
        <v>2</v>
      </c>
      <c r="X1221" s="6" t="s">
        <v>2</v>
      </c>
    </row>
    <row r="1222" spans="1:24" ht="168" x14ac:dyDescent="0.2">
      <c r="A1222" s="20" t="s">
        <v>1153</v>
      </c>
      <c r="B1222" s="20" t="str">
        <f>VLOOKUP(A1222, [1]!Table9[#All], 2, FALSE)</f>
        <v>Poa napensis</v>
      </c>
      <c r="C1222" s="18" t="str">
        <f>VLOOKUP(A1222, [1]!Table9[#All], 13, FALSE)</f>
        <v xml:space="preserve">near hot springs low sterile ground near hot springs </v>
      </c>
      <c r="D1222" s="17" t="str">
        <f>IF(ISNUMBER(SEARCH("1",VLOOKUP(A1222, [1]!Table9[#All], 4, FALSE))), "Yes", "No")</f>
        <v>Yes</v>
      </c>
      <c r="E1222" s="16" t="str">
        <f>VLOOKUP(A1222, [1]!Table9[#All], 3, FALSE)</f>
        <v>Plant</v>
      </c>
      <c r="F1222" s="15" t="str">
        <f>VLOOKUP(A1222, [1]!Table9[#All], 26, FALSE)</f>
        <v>Formula</v>
      </c>
      <c r="G1222" s="15" t="str">
        <f>IF(D1222="No", "--",VLOOKUP(A1222, [1]!Table9[#All], 25, FALSE))</f>
        <v>Work area</v>
      </c>
      <c r="H1222" s="14" t="str">
        <f>IF(D1222="No", "Not discussed on USFS. ", VLOOKUP(A1222, [1]!Table9[#All], 24, FALSE))</f>
        <v>--</v>
      </c>
      <c r="I1222" s="14" t="str">
        <f>IF(NOT(ISBLANK(#REF!)),  "Pre-activity Survey Required", "")</f>
        <v>Pre-activity Survey Required</v>
      </c>
      <c r="J1222" s="13" t="str">
        <f>IF(D1222="No", "Not discussed on USFS. ", _xlfn.CONCAT(A1222, " (", VLOOKUP(A1222, [1]!Table9[#All], 11, FALSE), "; Habitat description: ", C1222, ") - Within 1-mi of a CNDDB/SCE/USFS occurrence record (", VLOOKUP(A1222, [1]!Table9[#All], 34, FALSE), "). " ))</f>
        <v xml:space="preserve">Napa blue grass (FE; SE; CRPR 1B.1, Blooming Period: May - May; Habitat description: near hot springs low sterile ground near hot springs ) - Within 1-mi of a CNDDB/SCE/USFS occurrence record (unsuitable habitat). </v>
      </c>
      <c r="K1222" s="10" t="str">
        <f>IF(D1222="No", "-- ", VLOOKUP(A1222, [1]!Table9[#All], 35, FALSE))</f>
        <v xml:space="preserve">RPM Plant 1; 
Standard OMP BMPs. </v>
      </c>
      <c r="L1222" s="12" t="str">
        <f>IF(D1222="No", "--", VLOOKUP(A1222, [1]!Table9[#All], 28, FALSE))</f>
        <v>IIB</v>
      </c>
      <c r="M1222" s="11" t="str">
        <f>IF(D1222="No", "Not discussed on USFS. ", _xlfn.CONCAT(A1222, " (", VLOOKUP(A1222, [1]!Table9[#All], 11, FALSE), "; Habitat description: ", C1222, ") - Within 1-mi of a CNDDB/SCE/USFS occurrence record (", VLOOKUP(A1222, [1]!Table9[#All], 27, FALSE), "). " ))</f>
        <v xml:space="preserve">Napa blue grass (FE; SE; CRPR 1B.1, Blooming Period: May - May; Habitat description: near hot springs low sterile ground near hot springs ) - Within 1-mi of a CNDDB/SCE/USFS occurrence record (habitat present). </v>
      </c>
      <c r="N1222" s="10" t="str">
        <f>IF(D1222="No", "-- ", VLOOKUP(A1222, [1]!Table9[#All], 29, FALSE))</f>
        <v xml:space="preserve">RPM Plant-1-4; 
General Measures and Standard OMP BMPs. </v>
      </c>
      <c r="O1222" s="10" t="str">
        <f>IF(D1222="No", "--", VLOOKUP(A1222, [1]!Table9[#All], 30, FALSE))</f>
        <v xml:space="preserve">Rare Plant Survey and Avoidance (Napa blue grass): A qualified botanist will conduct a rare plant survey for Napa blue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(Napa blue grass): Schedule all work in the year rare plant surveys are conducted. Work can occur only after rare plant surveys occur. If work gets delayed for a subsequent year, contact Environmental Services Department. 
General Measures and Standard OMP BMPs. </v>
      </c>
      <c r="P1222" s="7" t="str">
        <f>IF(D1222="No", "Not discussed on USFS. ", IF(VLOOKUP(A1222, [1]!Table9[#All], 31, FALSE)="--", "--",  _xlfn.CONCAT(A1222, " (", VLOOKUP(A1222, [1]!Table9[#All], 11, FALSE), "; Habitat description: ", C1222, ") - Within 1-mi of a CNDDB/SCE/USFS occurrence record (", VLOOKUP(A1222, [1]!Table9[#All], 31, FALSE), "). " )))</f>
        <v>--</v>
      </c>
      <c r="Q1222" s="6" t="str">
        <f>IF(D1222="No", "Not discussed on USFS. ", IF(VLOOKUP(A1222, [1]!Table9[#All], 31, FALSE)="--", "--",  VLOOKUP(A1222, [1]!Table9[#All], 32, FALSE)))</f>
        <v>--</v>
      </c>
      <c r="R1222" s="6" t="str">
        <f>IF(D1222="No", "Not discussed on USFS. ", IF(VLOOKUP(A1222, [1]!Table9[#All], 31, FALSE)="--", "--", VLOOKUP(A1222, [1]!Table9[#All], 33, FALSE)))</f>
        <v>--</v>
      </c>
      <c r="S1222" s="9" t="s">
        <v>2</v>
      </c>
      <c r="T1222" s="8" t="s">
        <v>2</v>
      </c>
      <c r="U1222" s="8" t="s">
        <v>2</v>
      </c>
      <c r="V1222" s="7" t="s">
        <v>2</v>
      </c>
      <c r="W1222" s="6" t="s">
        <v>2</v>
      </c>
      <c r="X1222" s="6" t="s">
        <v>2</v>
      </c>
    </row>
    <row r="1223" spans="1:24" ht="48" x14ac:dyDescent="0.2">
      <c r="A1223" s="20" t="s">
        <v>1152</v>
      </c>
      <c r="B1223" s="20" t="str">
        <f>VLOOKUP(A1223, [1]!Table9[#All], 2, FALSE)</f>
        <v>Trichostema ruygtii</v>
      </c>
      <c r="C1223" s="18" t="str">
        <f>VLOOKUP(A1223, [1]!Table9[#All], 13, FALSE)</f>
        <v>open areas thin clay soils, possibly seasonally saturated</v>
      </c>
      <c r="D1223" s="17" t="str">
        <f>IF(ISNUMBER(SEARCH("1",VLOOKUP(A1223, [1]!Table9[#All], 4, FALSE))), "Yes", "No")</f>
        <v>No</v>
      </c>
      <c r="E1223" s="16" t="str">
        <f>VLOOKUP(A1223, [1]!Table9[#All], 3, FALSE)</f>
        <v>Plant</v>
      </c>
      <c r="F1223" s="15" t="str">
        <f>VLOOKUP(A1223, [1]!Table9[#All], 26, FALSE)</f>
        <v>Formula</v>
      </c>
      <c r="G1223" s="15" t="str">
        <f>IF(D1223="No", "--",VLOOKUP(A1223, [1]!Table9[#All], 25, FALSE))</f>
        <v>--</v>
      </c>
      <c r="H1223" s="14" t="str">
        <f>IF(D1223="No", "Not discussed on USFS. ", VLOOKUP(A1223, [1]!Table9[#All], 24, FALSE))</f>
        <v xml:space="preserve">Not discussed on USFS. </v>
      </c>
      <c r="I1223" s="14" t="str">
        <f>IF(NOT(ISBLANK(#REF!)),  "Pre-activity Survey Required", "")</f>
        <v>Pre-activity Survey Required</v>
      </c>
      <c r="J1223" s="13" t="str">
        <f>IF(D1223="No", "Not discussed on USFS. ", _xlfn.CONCAT(A1223, " (", VLOOKUP(A1223, [1]!Table9[#All], 11, FALSE), "; Habitat description: ", C1223, ") - Within 1-mi of a CNDDB/SCE/USFS occurrence record (", VLOOKUP(A1223, [1]!Table9[#All], 34, FALSE), "). " ))</f>
        <v xml:space="preserve">Not discussed on USFS. </v>
      </c>
      <c r="K1223" s="10" t="str">
        <f>IF(D1223="No", "-- ", VLOOKUP(A1223, [1]!Table9[#All], 35, FALSE))</f>
        <v xml:space="preserve">-- </v>
      </c>
      <c r="L1223" s="12" t="str">
        <f>IF(D1223="No", "--", VLOOKUP(A1223, [1]!Table9[#All], 28, FALSE))</f>
        <v>--</v>
      </c>
      <c r="M1223" s="11" t="str">
        <f>IF(D1223="No", "Not discussed on USFS. ", _xlfn.CONCAT(A1223, " (", VLOOKUP(A1223, [1]!Table9[#All], 11, FALSE), "; Habitat description: ", C1223, ") - Within 1-mi of a CNDDB/SCE/USFS occurrence record (", VLOOKUP(A1223, [1]!Table9[#All], 27, FALSE), "). " ))</f>
        <v xml:space="preserve">Not discussed on USFS. </v>
      </c>
      <c r="N1223" s="10" t="str">
        <f>IF(D1223="No", "-- ", VLOOKUP(A1223, [1]!Table9[#All], 29, FALSE))</f>
        <v xml:space="preserve">-- </v>
      </c>
      <c r="O1223" s="10" t="str">
        <f>IF(D1223="No", "--", VLOOKUP(A1223, [1]!Table9[#All], 30, FALSE))</f>
        <v>--</v>
      </c>
      <c r="P1223" s="7" t="str">
        <f>IF(D1223="No", "Not discussed on USFS. ", IF(VLOOKUP(A1223, [1]!Table9[#All], 31, FALSE)="--", "--",  _xlfn.CONCAT(A1223, " (", VLOOKUP(A1223, [1]!Table9[#All], 11, FALSE), "; Habitat description: ", C1223, ") - Within 1-mi of a CNDDB/SCE/USFS occurrence record (", VLOOKUP(A1223, [1]!Table9[#All], 31, FALSE), "). " )))</f>
        <v xml:space="preserve">Not discussed on USFS. </v>
      </c>
      <c r="Q1223" s="6" t="str">
        <f>IF(D1223="No", "Not discussed on USFS. ", IF(VLOOKUP(A1223, [1]!Table9[#All], 31, FALSE)="--", "--",  VLOOKUP(A1223, [1]!Table9[#All], 32, FALSE)))</f>
        <v xml:space="preserve">Not discussed on USFS. </v>
      </c>
      <c r="R1223" s="6" t="str">
        <f>IF(D1223="No", "Not discussed on USFS. ", IF(VLOOKUP(A1223, [1]!Table9[#All], 31, FALSE)="--", "--", VLOOKUP(A1223, [1]!Table9[#All], 33, FALSE)))</f>
        <v xml:space="preserve">Not discussed on USFS. </v>
      </c>
      <c r="S1223" s="9" t="s">
        <v>2</v>
      </c>
      <c r="T1223" s="8" t="s">
        <v>2</v>
      </c>
      <c r="U1223" s="8" t="s">
        <v>2</v>
      </c>
      <c r="V1223" s="7" t="s">
        <v>2</v>
      </c>
      <c r="W1223" s="6" t="s">
        <v>2</v>
      </c>
      <c r="X1223" s="6" t="s">
        <v>2</v>
      </c>
    </row>
    <row r="1224" spans="1:24" ht="64" x14ac:dyDescent="0.2">
      <c r="A1224" s="20" t="s">
        <v>1151</v>
      </c>
      <c r="B1224" s="20" t="str">
        <f>VLOOKUP(A1224, [1]!Table9[#All], 2, FALSE)</f>
        <v>Sidalcea hickmanii ssp napensis</v>
      </c>
      <c r="C1224" s="18" t="str">
        <f>VLOOKUP(A1224, [1]!Table9[#All], 13, FALSE)</f>
        <v>chaparral chamise chaparral, rocky rhyolitic volcanic soil</v>
      </c>
      <c r="D1224" s="17" t="str">
        <f>IF(ISNUMBER(SEARCH("1",VLOOKUP(A1224, [1]!Table9[#All], 4, FALSE))), "Yes", "No")</f>
        <v>No</v>
      </c>
      <c r="E1224" s="16" t="str">
        <f>VLOOKUP(A1224, [1]!Table9[#All], 3, FALSE)</f>
        <v>Plant</v>
      </c>
      <c r="F1224" s="15" t="str">
        <f>VLOOKUP(A1224, [1]!Table9[#All], 26, FALSE)</f>
        <v>Formula</v>
      </c>
      <c r="G1224" s="15" t="str">
        <f>IF(D1224="No", "--",VLOOKUP(A1224, [1]!Table9[#All], 25, FALSE))</f>
        <v>--</v>
      </c>
      <c r="H1224" s="14" t="str">
        <f>IF(D1224="No", "Not discussed on USFS. ", VLOOKUP(A1224, [1]!Table9[#All], 24, FALSE))</f>
        <v xml:space="preserve">Not discussed on USFS. </v>
      </c>
      <c r="I1224" s="14" t="str">
        <f>IF(NOT(ISBLANK(#REF!)),  "Pre-activity Survey Required", "")</f>
        <v>Pre-activity Survey Required</v>
      </c>
      <c r="J1224" s="13" t="str">
        <f>IF(D1224="No", "Not discussed on USFS. ", _xlfn.CONCAT(A1224, " (", VLOOKUP(A1224, [1]!Table9[#All], 11, FALSE), "; Habitat description: ", C1224, ") - Within 1-mi of a CNDDB/SCE/USFS occurrence record (", VLOOKUP(A1224, [1]!Table9[#All], 34, FALSE), "). " ))</f>
        <v xml:space="preserve">Not discussed on USFS. </v>
      </c>
      <c r="K1224" s="10" t="str">
        <f>IF(D1224="No", "-- ", VLOOKUP(A1224, [1]!Table9[#All], 35, FALSE))</f>
        <v xml:space="preserve">-- </v>
      </c>
      <c r="L1224" s="12" t="str">
        <f>IF(D1224="No", "--", VLOOKUP(A1224, [1]!Table9[#All], 28, FALSE))</f>
        <v>--</v>
      </c>
      <c r="M1224" s="11" t="str">
        <f>IF(D1224="No", "Not discussed on USFS. ", _xlfn.CONCAT(A1224, " (", VLOOKUP(A1224, [1]!Table9[#All], 11, FALSE), "; Habitat description: ", C1224, ") - Within 1-mi of a CNDDB/SCE/USFS occurrence record (", VLOOKUP(A1224, [1]!Table9[#All], 27, FALSE), "). " ))</f>
        <v xml:space="preserve">Not discussed on USFS. </v>
      </c>
      <c r="N1224" s="10" t="str">
        <f>IF(D1224="No", "-- ", VLOOKUP(A1224, [1]!Table9[#All], 29, FALSE))</f>
        <v xml:space="preserve">-- </v>
      </c>
      <c r="O1224" s="10" t="str">
        <f>IF(D1224="No", "--", VLOOKUP(A1224, [1]!Table9[#All], 30, FALSE))</f>
        <v>--</v>
      </c>
      <c r="P1224" s="7" t="str">
        <f>IF(D1224="No", "Not discussed on USFS. ", IF(VLOOKUP(A1224, [1]!Table9[#All], 31, FALSE)="--", "--",  _xlfn.CONCAT(A1224, " (", VLOOKUP(A1224, [1]!Table9[#All], 11, FALSE), "; Habitat description: ", C1224, ") - Within 1-mi of a CNDDB/SCE/USFS occurrence record (", VLOOKUP(A1224, [1]!Table9[#All], 31, FALSE), "). " )))</f>
        <v xml:space="preserve">Not discussed on USFS. </v>
      </c>
      <c r="Q1224" s="6" t="str">
        <f>IF(D1224="No", "Not discussed on USFS. ", IF(VLOOKUP(A1224, [1]!Table9[#All], 31, FALSE)="--", "--",  VLOOKUP(A1224, [1]!Table9[#All], 32, FALSE)))</f>
        <v xml:space="preserve">Not discussed on USFS. </v>
      </c>
      <c r="R1224" s="6" t="str">
        <f>IF(D1224="No", "Not discussed on USFS. ", IF(VLOOKUP(A1224, [1]!Table9[#All], 31, FALSE)="--", "--", VLOOKUP(A1224, [1]!Table9[#All], 33, FALSE)))</f>
        <v xml:space="preserve">Not discussed on USFS. </v>
      </c>
      <c r="S1224" s="9" t="s">
        <v>2</v>
      </c>
      <c r="T1224" s="8" t="s">
        <v>2</v>
      </c>
      <c r="U1224" s="8" t="s">
        <v>2</v>
      </c>
      <c r="V1224" s="7" t="s">
        <v>2</v>
      </c>
      <c r="W1224" s="6" t="s">
        <v>2</v>
      </c>
      <c r="X1224" s="6" t="s">
        <v>2</v>
      </c>
    </row>
    <row r="1225" spans="1:24" ht="64" x14ac:dyDescent="0.2">
      <c r="A1225" s="20" t="s">
        <v>1150</v>
      </c>
      <c r="B1225" s="20" t="str">
        <f>VLOOKUP(A1225, [1]!Table9[#All], 2, FALSE)</f>
        <v>Amorpha californica var. napensis</v>
      </c>
      <c r="C1225" s="18" t="str">
        <f>VLOOKUP(A1225, [1]!Table9[#All], 13, FALSE)</f>
        <v>chaparral</v>
      </c>
      <c r="D1225" s="17" t="str">
        <f>IF(ISNUMBER(SEARCH("1",VLOOKUP(A1225, [1]!Table9[#All], 4, FALSE))), "Yes", "No")</f>
        <v>No</v>
      </c>
      <c r="E1225" s="16" t="str">
        <f>VLOOKUP(A1225, [1]!Table9[#All], 3, FALSE)</f>
        <v>Plant</v>
      </c>
      <c r="F1225" s="15" t="str">
        <f>VLOOKUP(A1225, [1]!Table9[#All], 26, FALSE)</f>
        <v>Formula</v>
      </c>
      <c r="G1225" s="15" t="str">
        <f>IF(D1225="No", "--",VLOOKUP(A1225, [1]!Table9[#All], 25, FALSE))</f>
        <v>--</v>
      </c>
      <c r="H1225" s="14" t="str">
        <f>IF(D1225="No", "Not discussed on USFS. ", VLOOKUP(A1225, [1]!Table9[#All], 24, FALSE))</f>
        <v xml:space="preserve">Not discussed on USFS. </v>
      </c>
      <c r="I1225" s="14" t="str">
        <f>IF(NOT(ISBLANK(#REF!)),  "Pre-activity Survey Required", "")</f>
        <v>Pre-activity Survey Required</v>
      </c>
      <c r="J1225" s="13" t="str">
        <f>IF(D1225="No", "Not discussed on USFS. ", _xlfn.CONCAT(A1225, " (", VLOOKUP(A1225, [1]!Table9[#All], 11, FALSE), "; Habitat description: ", C1225, ") - Within 1-mi of a CNDDB/SCE/USFS occurrence record (", VLOOKUP(A1225, [1]!Table9[#All], 34, FALSE), "). " ))</f>
        <v xml:space="preserve">Not discussed on USFS. </v>
      </c>
      <c r="K1225" s="10" t="str">
        <f>IF(D1225="No", "-- ", VLOOKUP(A1225, [1]!Table9[#All], 35, FALSE))</f>
        <v xml:space="preserve">-- </v>
      </c>
      <c r="L1225" s="12" t="str">
        <f>IF(D1225="No", "--", VLOOKUP(A1225, [1]!Table9[#All], 28, FALSE))</f>
        <v>--</v>
      </c>
      <c r="M1225" s="11" t="str">
        <f>IF(D1225="No", "Not discussed on USFS. ", _xlfn.CONCAT(A1225, " (", VLOOKUP(A1225, [1]!Table9[#All], 11, FALSE), "; Habitat description: ", C1225, ") - Within 1-mi of a CNDDB/SCE/USFS occurrence record (", VLOOKUP(A1225, [1]!Table9[#All], 27, FALSE), "). " ))</f>
        <v xml:space="preserve">Not discussed on USFS. </v>
      </c>
      <c r="N1225" s="10" t="str">
        <f>IF(D1225="No", "-- ", VLOOKUP(A1225, [1]!Table9[#All], 29, FALSE))</f>
        <v xml:space="preserve">-- </v>
      </c>
      <c r="O1225" s="10" t="str">
        <f>IF(D1225="No", "--", VLOOKUP(A1225, [1]!Table9[#All], 30, FALSE))</f>
        <v>--</v>
      </c>
      <c r="P1225" s="7" t="str">
        <f>IF(D1225="No", "Not discussed on USFS. ", IF(VLOOKUP(A1225, [1]!Table9[#All], 31, FALSE)="--", "--",  _xlfn.CONCAT(A1225, " (", VLOOKUP(A1225, [1]!Table9[#All], 11, FALSE), "; Habitat description: ", C1225, ") - Within 1-mi of a CNDDB/SCE/USFS occurrence record (", VLOOKUP(A1225, [1]!Table9[#All], 31, FALSE), "). " )))</f>
        <v xml:space="preserve">Not discussed on USFS. </v>
      </c>
      <c r="Q1225" s="6" t="str">
        <f>IF(D1225="No", "Not discussed on USFS. ", IF(VLOOKUP(A1225, [1]!Table9[#All], 31, FALSE)="--", "--",  VLOOKUP(A1225, [1]!Table9[#All], 32, FALSE)))</f>
        <v xml:space="preserve">Not discussed on USFS. </v>
      </c>
      <c r="R1225" s="6" t="str">
        <f>IF(D1225="No", "Not discussed on USFS. ", IF(VLOOKUP(A1225, [1]!Table9[#All], 31, FALSE)="--", "--", VLOOKUP(A1225, [1]!Table9[#All], 33, FALSE)))</f>
        <v xml:space="preserve">Not discussed on USFS. </v>
      </c>
      <c r="S1225" s="9" t="s">
        <v>2</v>
      </c>
      <c r="T1225" s="8" t="s">
        <v>2</v>
      </c>
      <c r="U1225" s="8" t="s">
        <v>2</v>
      </c>
      <c r="V1225" s="7" t="s">
        <v>2</v>
      </c>
      <c r="W1225" s="6" t="s">
        <v>2</v>
      </c>
      <c r="X1225" s="6" t="s">
        <v>2</v>
      </c>
    </row>
    <row r="1226" spans="1:24" ht="48" x14ac:dyDescent="0.2">
      <c r="A1226" s="20" t="s">
        <v>1149</v>
      </c>
      <c r="B1226" s="20" t="str">
        <f>VLOOKUP(A1226, [1]!Table9[#All], 2, FALSE)</f>
        <v>Carex nardina</v>
      </c>
      <c r="C1226" s="18" t="str">
        <f>VLOOKUP(A1226, [1]!Table9[#All], 13, FALSE)</f>
        <v>coniferous forest, rocky areas, seeps</v>
      </c>
      <c r="D1226" s="17" t="str">
        <f>IF(ISNUMBER(SEARCH("1",VLOOKUP(A1226, [1]!Table9[#All], 4, FALSE))), "Yes", "No")</f>
        <v>No</v>
      </c>
      <c r="E1226" s="16" t="str">
        <f>VLOOKUP(A1226, [1]!Table9[#All], 3, FALSE)</f>
        <v>Plant</v>
      </c>
      <c r="F1226" s="15" t="str">
        <f>VLOOKUP(A1226, [1]!Table9[#All], 26, FALSE)</f>
        <v>Formula</v>
      </c>
      <c r="G1226" s="15" t="str">
        <f>IF(D1226="No", "--",VLOOKUP(A1226, [1]!Table9[#All], 25, FALSE))</f>
        <v>--</v>
      </c>
      <c r="H1226" s="14" t="str">
        <f>IF(D1226="No", "Not discussed on USFS. ", VLOOKUP(A1226, [1]!Table9[#All], 24, FALSE))</f>
        <v xml:space="preserve">Not discussed on USFS. </v>
      </c>
      <c r="I1226" s="14" t="str">
        <f>IF(NOT(ISBLANK(#REF!)),  "Pre-activity Survey Required", "")</f>
        <v>Pre-activity Survey Required</v>
      </c>
      <c r="J1226" s="13" t="str">
        <f>IF(D1226="No", "Not discussed on USFS. ", _xlfn.CONCAT(A1226, " (", VLOOKUP(A1226, [1]!Table9[#All], 11, FALSE), "; Habitat description: ", C1226, ") - Within 1-mi of a CNDDB/SCE/USFS occurrence record (", VLOOKUP(A1226, [1]!Table9[#All], 34, FALSE), "). " ))</f>
        <v xml:space="preserve">Not discussed on USFS. </v>
      </c>
      <c r="K1226" s="10" t="str">
        <f>IF(D1226="No", "-- ", VLOOKUP(A1226, [1]!Table9[#All], 35, FALSE))</f>
        <v xml:space="preserve">-- </v>
      </c>
      <c r="L1226" s="12" t="str">
        <f>IF(D1226="No", "--", VLOOKUP(A1226, [1]!Table9[#All], 28, FALSE))</f>
        <v>--</v>
      </c>
      <c r="M1226" s="11" t="str">
        <f>IF(D1226="No", "Not discussed on USFS. ", _xlfn.CONCAT(A1226, " (", VLOOKUP(A1226, [1]!Table9[#All], 11, FALSE), "; Habitat description: ", C1226, ") - Within 1-mi of a CNDDB/SCE/USFS occurrence record (", VLOOKUP(A1226, [1]!Table9[#All], 27, FALSE), "). " ))</f>
        <v xml:space="preserve">Not discussed on USFS. </v>
      </c>
      <c r="N1226" s="10" t="str">
        <f>IF(D1226="No", "-- ", VLOOKUP(A1226, [1]!Table9[#All], 29, FALSE))</f>
        <v xml:space="preserve">-- </v>
      </c>
      <c r="O1226" s="10" t="str">
        <f>IF(D1226="No", "--", VLOOKUP(A1226, [1]!Table9[#All], 30, FALSE))</f>
        <v>--</v>
      </c>
      <c r="P1226" s="7" t="str">
        <f>IF(D1226="No", "Not discussed on USFS. ", IF(VLOOKUP(A1226, [1]!Table9[#All], 31, FALSE)="--", "--",  _xlfn.CONCAT(A1226, " (", VLOOKUP(A1226, [1]!Table9[#All], 11, FALSE), "; Habitat description: ", C1226, ") - Within 1-mi of a CNDDB/SCE/USFS occurrence record (", VLOOKUP(A1226, [1]!Table9[#All], 31, FALSE), "). " )))</f>
        <v xml:space="preserve">Not discussed on USFS. </v>
      </c>
      <c r="Q1226" s="6" t="str">
        <f>IF(D1226="No", "Not discussed on USFS. ", IF(VLOOKUP(A1226, [1]!Table9[#All], 31, FALSE)="--", "--",  VLOOKUP(A1226, [1]!Table9[#All], 32, FALSE)))</f>
        <v xml:space="preserve">Not discussed on USFS. </v>
      </c>
      <c r="R1226" s="6" t="str">
        <f>IF(D1226="No", "Not discussed on USFS. ", IF(VLOOKUP(A1226, [1]!Table9[#All], 31, FALSE)="--", "--", VLOOKUP(A1226, [1]!Table9[#All], 33, FALSE)))</f>
        <v xml:space="preserve">Not discussed on USFS. </v>
      </c>
      <c r="S1226" s="9" t="s">
        <v>2</v>
      </c>
      <c r="T1226" s="8" t="s">
        <v>2</v>
      </c>
      <c r="U1226" s="8" t="s">
        <v>2</v>
      </c>
      <c r="V1226" s="7" t="s">
        <v>2</v>
      </c>
      <c r="W1226" s="6" t="s">
        <v>2</v>
      </c>
      <c r="X1226" s="6" t="s">
        <v>2</v>
      </c>
    </row>
    <row r="1227" spans="1:24" ht="64" x14ac:dyDescent="0.2">
      <c r="A1227" s="20" t="s">
        <v>1148</v>
      </c>
      <c r="B1227" s="20" t="str">
        <f>VLOOKUP(A1227, [1]!Table9[#All], 2, FALSE)</f>
        <v>Brodiaea leptandra</v>
      </c>
      <c r="C1227" s="18" t="str">
        <f>VLOOKUP(A1227, [1]!Table9[#All], 13, FALSE)</f>
        <v>open mixed evergreen forests, chaparral gravelly soil</v>
      </c>
      <c r="D1227" s="17" t="str">
        <f>IF(ISNUMBER(SEARCH("1",VLOOKUP(A1227, [1]!Table9[#All], 4, FALSE))), "Yes", "No")</f>
        <v>No</v>
      </c>
      <c r="E1227" s="16" t="str">
        <f>VLOOKUP(A1227, [1]!Table9[#All], 3, FALSE)</f>
        <v>Plant</v>
      </c>
      <c r="F1227" s="15" t="str">
        <f>VLOOKUP(A1227, [1]!Table9[#All], 26, FALSE)</f>
        <v>Formula</v>
      </c>
      <c r="G1227" s="15" t="str">
        <f>IF(D1227="No", "--",VLOOKUP(A1227, [1]!Table9[#All], 25, FALSE))</f>
        <v>--</v>
      </c>
      <c r="H1227" s="14" t="str">
        <f>IF(D1227="No", "Not discussed on USFS. ", VLOOKUP(A1227, [1]!Table9[#All], 24, FALSE))</f>
        <v xml:space="preserve">Not discussed on USFS. </v>
      </c>
      <c r="I1227" s="14" t="str">
        <f>IF(NOT(ISBLANK(#REF!)),  "Pre-activity Survey Required", "")</f>
        <v>Pre-activity Survey Required</v>
      </c>
      <c r="J1227" s="13" t="str">
        <f>IF(D1227="No", "Not discussed on USFS. ", _xlfn.CONCAT(A1227, " (", VLOOKUP(A1227, [1]!Table9[#All], 11, FALSE), "; Habitat description: ", C1227, ") - Within 1-mi of a CNDDB/SCE/USFS occurrence record (", VLOOKUP(A1227, [1]!Table9[#All], 34, FALSE), "). " ))</f>
        <v xml:space="preserve">Not discussed on USFS. </v>
      </c>
      <c r="K1227" s="10" t="str">
        <f>IF(D1227="No", "-- ", VLOOKUP(A1227, [1]!Table9[#All], 35, FALSE))</f>
        <v xml:space="preserve">-- </v>
      </c>
      <c r="L1227" s="12" t="str">
        <f>IF(D1227="No", "--", VLOOKUP(A1227, [1]!Table9[#All], 28, FALSE))</f>
        <v>--</v>
      </c>
      <c r="M1227" s="11" t="str">
        <f>IF(D1227="No", "Not discussed on USFS. ", _xlfn.CONCAT(A1227, " (", VLOOKUP(A1227, [1]!Table9[#All], 11, FALSE), "; Habitat description: ", C1227, ") - Within 1-mi of a CNDDB/SCE/USFS occurrence record (", VLOOKUP(A1227, [1]!Table9[#All], 27, FALSE), "). " ))</f>
        <v xml:space="preserve">Not discussed on USFS. </v>
      </c>
      <c r="N1227" s="10" t="str">
        <f>IF(D1227="No", "-- ", VLOOKUP(A1227, [1]!Table9[#All], 29, FALSE))</f>
        <v xml:space="preserve">-- </v>
      </c>
      <c r="O1227" s="10" t="str">
        <f>IF(D1227="No", "--", VLOOKUP(A1227, [1]!Table9[#All], 30, FALSE))</f>
        <v>--</v>
      </c>
      <c r="P1227" s="7" t="str">
        <f>IF(D1227="No", "Not discussed on USFS. ", IF(VLOOKUP(A1227, [1]!Table9[#All], 31, FALSE)="--", "--",  _xlfn.CONCAT(A1227, " (", VLOOKUP(A1227, [1]!Table9[#All], 11, FALSE), "; Habitat description: ", C1227, ") - Within 1-mi of a CNDDB/SCE/USFS occurrence record (", VLOOKUP(A1227, [1]!Table9[#All], 31, FALSE), "). " )))</f>
        <v xml:space="preserve">Not discussed on USFS. </v>
      </c>
      <c r="Q1227" s="6" t="str">
        <f>IF(D1227="No", "Not discussed on USFS. ", IF(VLOOKUP(A1227, [1]!Table9[#All], 31, FALSE)="--", "--",  VLOOKUP(A1227, [1]!Table9[#All], 32, FALSE)))</f>
        <v xml:space="preserve">Not discussed on USFS. </v>
      </c>
      <c r="R1227" s="6" t="str">
        <f>IF(D1227="No", "Not discussed on USFS. ", IF(VLOOKUP(A1227, [1]!Table9[#All], 31, FALSE)="--", "--", VLOOKUP(A1227, [1]!Table9[#All], 33, FALSE)))</f>
        <v xml:space="preserve">Not discussed on USFS. </v>
      </c>
      <c r="S1227" s="9" t="s">
        <v>2</v>
      </c>
      <c r="T1227" s="8" t="s">
        <v>2</v>
      </c>
      <c r="U1227" s="8" t="s">
        <v>2</v>
      </c>
      <c r="V1227" s="7" t="s">
        <v>2</v>
      </c>
      <c r="W1227" s="6" t="s">
        <v>2</v>
      </c>
      <c r="X1227" s="6" t="s">
        <v>2</v>
      </c>
    </row>
    <row r="1228" spans="1:24" ht="64" x14ac:dyDescent="0.2">
      <c r="A1228" s="20" t="s">
        <v>1147</v>
      </c>
      <c r="B1228" s="20" t="str">
        <f>VLOOKUP(A1228, [1]!Table9[#All], 2, FALSE)</f>
        <v>Petalonyx linearis</v>
      </c>
      <c r="C1228" s="18" t="str">
        <f>VLOOKUP(A1228, [1]!Table9[#All], 13, FALSE)</f>
        <v>canyons sandy or rocky canyons, generally in creosote brush scrub</v>
      </c>
      <c r="D1228" s="17" t="str">
        <f>IF(ISNUMBER(SEARCH("1",VLOOKUP(A1228, [1]!Table9[#All], 4, FALSE))), "Yes", "No")</f>
        <v>No</v>
      </c>
      <c r="E1228" s="16" t="str">
        <f>VLOOKUP(A1228, [1]!Table9[#All], 3, FALSE)</f>
        <v>Plant</v>
      </c>
      <c r="F1228" s="15" t="str">
        <f>VLOOKUP(A1228, [1]!Table9[#All], 26, FALSE)</f>
        <v>Formula</v>
      </c>
      <c r="G1228" s="15" t="str">
        <f>IF(D1228="No", "--",VLOOKUP(A1228, [1]!Table9[#All], 25, FALSE))</f>
        <v>--</v>
      </c>
      <c r="H1228" s="14" t="str">
        <f>IF(D1228="No", "Not discussed on USFS. ", VLOOKUP(A1228, [1]!Table9[#All], 24, FALSE))</f>
        <v xml:space="preserve">Not discussed on USFS. </v>
      </c>
      <c r="I1228" s="14" t="str">
        <f>IF(NOT(ISBLANK(#REF!)),  "Pre-activity Survey Required", "")</f>
        <v>Pre-activity Survey Required</v>
      </c>
      <c r="J1228" s="13" t="str">
        <f>IF(D1228="No", "Not discussed on USFS. ", _xlfn.CONCAT(A1228, " (", VLOOKUP(A1228, [1]!Table9[#All], 11, FALSE), "; Habitat description: ", C1228, ") - Within 1-mi of a CNDDB/SCE/USFS occurrence record (", VLOOKUP(A1228, [1]!Table9[#All], 34, FALSE), "). " ))</f>
        <v xml:space="preserve">Not discussed on USFS. </v>
      </c>
      <c r="K1228" s="10" t="str">
        <f>IF(D1228="No", "-- ", VLOOKUP(A1228, [1]!Table9[#All], 35, FALSE))</f>
        <v xml:space="preserve">-- </v>
      </c>
      <c r="L1228" s="12" t="str">
        <f>IF(D1228="No", "--", VLOOKUP(A1228, [1]!Table9[#All], 28, FALSE))</f>
        <v>--</v>
      </c>
      <c r="M1228" s="11" t="str">
        <f>IF(D1228="No", "Not discussed on USFS. ", _xlfn.CONCAT(A1228, " (", VLOOKUP(A1228, [1]!Table9[#All], 11, FALSE), "; Habitat description: ", C1228, ") - Within 1-mi of a CNDDB/SCE/USFS occurrence record (", VLOOKUP(A1228, [1]!Table9[#All], 27, FALSE), "). " ))</f>
        <v xml:space="preserve">Not discussed on USFS. </v>
      </c>
      <c r="N1228" s="10" t="str">
        <f>IF(D1228="No", "-- ", VLOOKUP(A1228, [1]!Table9[#All], 29, FALSE))</f>
        <v xml:space="preserve">-- </v>
      </c>
      <c r="O1228" s="10" t="str">
        <f>IF(D1228="No", "--", VLOOKUP(A1228, [1]!Table9[#All], 30, FALSE))</f>
        <v>--</v>
      </c>
      <c r="P1228" s="7" t="str">
        <f>IF(D1228="No", "Not discussed on USFS. ", IF(VLOOKUP(A1228, [1]!Table9[#All], 31, FALSE)="--", "--",  _xlfn.CONCAT(A1228, " (", VLOOKUP(A1228, [1]!Table9[#All], 11, FALSE), "; Habitat description: ", C1228, ") - Within 1-mi of a CNDDB/SCE/USFS occurrence record (", VLOOKUP(A1228, [1]!Table9[#All], 31, FALSE), "). " )))</f>
        <v xml:space="preserve">Not discussed on USFS. </v>
      </c>
      <c r="Q1228" s="6" t="str">
        <f>IF(D1228="No", "Not discussed on USFS. ", IF(VLOOKUP(A1228, [1]!Table9[#All], 31, FALSE)="--", "--",  VLOOKUP(A1228, [1]!Table9[#All], 32, FALSE)))</f>
        <v xml:space="preserve">Not discussed on USFS. </v>
      </c>
      <c r="R1228" s="6" t="str">
        <f>IF(D1228="No", "Not discussed on USFS. ", IF(VLOOKUP(A1228, [1]!Table9[#All], 31, FALSE)="--", "--", VLOOKUP(A1228, [1]!Table9[#All], 33, FALSE)))</f>
        <v xml:space="preserve">Not discussed on USFS. </v>
      </c>
      <c r="S1228" s="9" t="s">
        <v>2</v>
      </c>
      <c r="T1228" s="8" t="s">
        <v>2</v>
      </c>
      <c r="U1228" s="8" t="s">
        <v>2</v>
      </c>
      <c r="V1228" s="7" t="s">
        <v>2</v>
      </c>
      <c r="W1228" s="6" t="s">
        <v>2</v>
      </c>
      <c r="X1228" s="6" t="s">
        <v>2</v>
      </c>
    </row>
    <row r="1229" spans="1:24" ht="156" x14ac:dyDescent="0.2">
      <c r="A1229" s="20" t="s">
        <v>1146</v>
      </c>
      <c r="B1229" s="20" t="str">
        <f>VLOOKUP(A1229, [1]!Table9[#All], 2, FALSE)</f>
        <v>Populus angustifolia</v>
      </c>
      <c r="C1229" s="18" t="str">
        <f>VLOOKUP(A1229, [1]!Table9[#All], 13, FALSE)</f>
        <v>streamside's</v>
      </c>
      <c r="D1229" s="17" t="str">
        <f>IF(ISNUMBER(SEARCH("1",VLOOKUP(A1229, [1]!Table9[#All], 4, FALSE))), "Yes", "No")</f>
        <v>Yes</v>
      </c>
      <c r="E1229" s="16" t="str">
        <f>VLOOKUP(A1229, [1]!Table9[#All], 3, FALSE)</f>
        <v>Plant</v>
      </c>
      <c r="F1229" s="15" t="str">
        <f>VLOOKUP(A1229, [1]!Table9[#All], 26, FALSE)</f>
        <v>Formula</v>
      </c>
      <c r="G1229" s="15" t="str">
        <f>IF(D1229="No", "--",VLOOKUP(A1229, [1]!Table9[#All], 25, FALSE))</f>
        <v>Work area</v>
      </c>
      <c r="H1229" s="14" t="str">
        <f>IF(D1229="No", "Not discussed on USFS. ", VLOOKUP(A1229, [1]!Table9[#All], 24, FALSE))</f>
        <v>--</v>
      </c>
      <c r="I1229" s="14" t="str">
        <f>IF(NOT(ISBLANK(#REF!)),  "Pre-activity Survey Required", "")</f>
        <v>Pre-activity Survey Required</v>
      </c>
      <c r="J1229" s="13" t="str">
        <f>IF(D1229="No", "Not discussed on USFS. ", _xlfn.CONCAT(A1229, " (", VLOOKUP(A1229, [1]!Table9[#All], 11, FALSE), "; Habitat description: ", C1229, ") - Within 1-mi of a CNDDB/SCE/USFS occurrence record (", VLOOKUP(A1229, [1]!Table9[#All], 34, FALSE), "). " ))</f>
        <v xml:space="preserve">Narrow leaved cottonwood (INF:SCC; CRPR 2B.2, Blooming Period: Apr - May; Habitat description: streamside's) - Within 1-mi of a CNDDB/SCE/USFS occurrence record (unsuitable habitat). </v>
      </c>
      <c r="K1229" s="10" t="str">
        <f>IF(D1229="No", "-- ", VLOOKUP(A1229, [1]!Table9[#All], 35, FALSE))</f>
        <v>Standard OMP BMPs.</v>
      </c>
      <c r="L1229" s="12" t="str">
        <f>IF(D1229="No", "--", VLOOKUP(A1229, [1]!Table9[#All], 28, FALSE))</f>
        <v>IIB</v>
      </c>
      <c r="M1229" s="11" t="str">
        <f>IF(D1229="No", "Not discussed on USFS. ", _xlfn.CONCAT(A1229, " (", VLOOKUP(A1229, [1]!Table9[#All], 11, FALSE), "; Habitat description: ", C1229, ") - Within 1-mi of a CNDDB/SCE/USFS occurrence record (", VLOOKUP(A1229, [1]!Table9[#All], 27, FALSE), "). " ))</f>
        <v xml:space="preserve">Narrow leaved cottonwood (INF:SCC; CRPR 2B.2, Blooming Period: Apr - May; Habitat description: streamside's) - Within 1-mi of a CNDDB/SCE/USFS occurrence record (habitat present). </v>
      </c>
      <c r="N1229" s="10" t="str">
        <f>IF(D1229="No", "-- ", VLOOKUP(A1229, [1]!Table9[#All], 29, FALSE))</f>
        <v xml:space="preserve">BE BMP Plant-1(a)(c-d); 
General Measures and Standard OMP BMPs. </v>
      </c>
      <c r="O1229" s="10" t="str">
        <f>IF(D1229="No", "--", VLOOKUP(A1229, [1]!Table9[#All], 30, FALSE))</f>
        <v xml:space="preserve">Pre-Activity Survey (narrow leaved cottonwood): A biological survey is required. 
FSS Plant Avoidance (narrow leaved cottonwood): If narrow leaved cottonwood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29" s="7" t="str">
        <f>IF(D1229="No", "Not discussed on USFS. ", IF(VLOOKUP(A1229, [1]!Table9[#All], 31, FALSE)="--", "--",  _xlfn.CONCAT(A1229, " (", VLOOKUP(A1229, [1]!Table9[#All], 11, FALSE), "; Habitat description: ", C1229, ") - Within 1-mi of a CNDDB/SCE/USFS occurrence record (", VLOOKUP(A1229, [1]!Table9[#All], 31, FALSE), "). " )))</f>
        <v>--</v>
      </c>
      <c r="Q1229" s="6" t="str">
        <f>IF(D1229="No", "Not discussed on USFS. ", IF(VLOOKUP(A1229, [1]!Table9[#All], 31, FALSE)="--", "--",  VLOOKUP(A1229, [1]!Table9[#All], 32, FALSE)))</f>
        <v>--</v>
      </c>
      <c r="R1229" s="6" t="str">
        <f>IF(D1229="No", "Not discussed on USFS. ", IF(VLOOKUP(A1229, [1]!Table9[#All], 31, FALSE)="--", "--", VLOOKUP(A1229, [1]!Table9[#All], 33, FALSE)))</f>
        <v>--</v>
      </c>
      <c r="S1229" s="9" t="s">
        <v>2</v>
      </c>
      <c r="T1229" s="8" t="s">
        <v>2</v>
      </c>
      <c r="U1229" s="8" t="s">
        <v>2</v>
      </c>
      <c r="V1229" s="7" t="s">
        <v>2</v>
      </c>
      <c r="W1229" s="6" t="s">
        <v>2</v>
      </c>
      <c r="X1229" s="6" t="s">
        <v>2</v>
      </c>
    </row>
    <row r="1230" spans="1:24" ht="80" x14ac:dyDescent="0.2">
      <c r="A1230" s="20" t="s">
        <v>1145</v>
      </c>
      <c r="B1230" s="20" t="str">
        <f>VLOOKUP(A1230, [1]!Table9[#All], 2, FALSE)</f>
        <v>Psorothamnus fremontii var. attenuatus</v>
      </c>
      <c r="C1230" s="18" t="str">
        <f>VLOOKUP(A1230, [1]!Table9[#All], 13, FALSE)</f>
        <v>granite, volcanic slopes, flats, canyons</v>
      </c>
      <c r="D1230" s="17" t="str">
        <f>IF(ISNUMBER(SEARCH("1",VLOOKUP(A1230, [1]!Table9[#All], 4, FALSE))), "Yes", "No")</f>
        <v>No</v>
      </c>
      <c r="E1230" s="16" t="str">
        <f>VLOOKUP(A1230, [1]!Table9[#All], 3, FALSE)</f>
        <v>Plant</v>
      </c>
      <c r="F1230" s="15" t="str">
        <f>VLOOKUP(A1230, [1]!Table9[#All], 26, FALSE)</f>
        <v>Formula</v>
      </c>
      <c r="G1230" s="15" t="str">
        <f>IF(D1230="No", "--",VLOOKUP(A1230, [1]!Table9[#All], 25, FALSE))</f>
        <v>--</v>
      </c>
      <c r="H1230" s="14" t="str">
        <f>IF(D1230="No", "Not discussed on USFS. ", VLOOKUP(A1230, [1]!Table9[#All], 24, FALSE))</f>
        <v xml:space="preserve">Not discussed on USFS. </v>
      </c>
      <c r="I1230" s="14" t="str">
        <f>IF(NOT(ISBLANK(#REF!)),  "Pre-activity Survey Required", "")</f>
        <v>Pre-activity Survey Required</v>
      </c>
      <c r="J1230" s="13" t="str">
        <f>IF(D1230="No", "Not discussed on USFS. ", _xlfn.CONCAT(A1230, " (", VLOOKUP(A1230, [1]!Table9[#All], 11, FALSE), "; Habitat description: ", C1230, ") - Within 1-mi of a CNDDB/SCE/USFS occurrence record (", VLOOKUP(A1230, [1]!Table9[#All], 34, FALSE), "). " ))</f>
        <v xml:space="preserve">Not discussed on USFS. </v>
      </c>
      <c r="K1230" s="10" t="str">
        <f>IF(D1230="No", "-- ", VLOOKUP(A1230, [1]!Table9[#All], 35, FALSE))</f>
        <v xml:space="preserve">-- </v>
      </c>
      <c r="L1230" s="12" t="str">
        <f>IF(D1230="No", "--", VLOOKUP(A1230, [1]!Table9[#All], 28, FALSE))</f>
        <v>--</v>
      </c>
      <c r="M1230" s="11" t="str">
        <f>IF(D1230="No", "Not discussed on USFS. ", _xlfn.CONCAT(A1230, " (", VLOOKUP(A1230, [1]!Table9[#All], 11, FALSE), "; Habitat description: ", C1230, ") - Within 1-mi of a CNDDB/SCE/USFS occurrence record (", VLOOKUP(A1230, [1]!Table9[#All], 27, FALSE), "). " ))</f>
        <v xml:space="preserve">Not discussed on USFS. </v>
      </c>
      <c r="N1230" s="10" t="str">
        <f>IF(D1230="No", "-- ", VLOOKUP(A1230, [1]!Table9[#All], 29, FALSE))</f>
        <v xml:space="preserve">-- </v>
      </c>
      <c r="O1230" s="10" t="str">
        <f>IF(D1230="No", "--", VLOOKUP(A1230, [1]!Table9[#All], 30, FALSE))</f>
        <v>--</v>
      </c>
      <c r="P1230" s="7" t="str">
        <f>IF(D1230="No", "Not discussed on USFS. ", IF(VLOOKUP(A1230, [1]!Table9[#All], 31, FALSE)="--", "--",  _xlfn.CONCAT(A1230, " (", VLOOKUP(A1230, [1]!Table9[#All], 11, FALSE), "; Habitat description: ", C1230, ") - Within 1-mi of a CNDDB/SCE/USFS occurrence record (", VLOOKUP(A1230, [1]!Table9[#All], 31, FALSE), "). " )))</f>
        <v xml:space="preserve">Not discussed on USFS. </v>
      </c>
      <c r="Q1230" s="6" t="str">
        <f>IF(D1230="No", "Not discussed on USFS. ", IF(VLOOKUP(A1230, [1]!Table9[#All], 31, FALSE)="--", "--",  VLOOKUP(A1230, [1]!Table9[#All], 32, FALSE)))</f>
        <v xml:space="preserve">Not discussed on USFS. </v>
      </c>
      <c r="R1230" s="6" t="str">
        <f>IF(D1230="No", "Not discussed on USFS. ", IF(VLOOKUP(A1230, [1]!Table9[#All], 31, FALSE)="--", "--", VLOOKUP(A1230, [1]!Table9[#All], 33, FALSE)))</f>
        <v xml:space="preserve">Not discussed on USFS. </v>
      </c>
      <c r="S1230" s="9" t="s">
        <v>2</v>
      </c>
      <c r="T1230" s="8" t="s">
        <v>2</v>
      </c>
      <c r="U1230" s="8" t="s">
        <v>2</v>
      </c>
      <c r="V1230" s="7" t="s">
        <v>2</v>
      </c>
      <c r="W1230" s="6" t="s">
        <v>2</v>
      </c>
      <c r="X1230" s="6" t="s">
        <v>2</v>
      </c>
    </row>
    <row r="1231" spans="1:24" ht="64" x14ac:dyDescent="0.2">
      <c r="A1231" s="20" t="s">
        <v>1144</v>
      </c>
      <c r="B1231" s="20" t="str">
        <f>VLOOKUP(A1231, [1]!Table9[#All], 2, FALSE)</f>
        <v>Eriodictyon angustifolium</v>
      </c>
      <c r="C1231" s="18" t="str">
        <f>VLOOKUP(A1231, [1]!Table9[#All], 13, FALSE)</f>
        <v>washes, slopes, pine woodland pinyon/juniper woodland</v>
      </c>
      <c r="D1231" s="17" t="str">
        <f>IF(ISNUMBER(SEARCH("1",VLOOKUP(A1231, [1]!Table9[#All], 4, FALSE))), "Yes", "No")</f>
        <v>No</v>
      </c>
      <c r="E1231" s="16" t="str">
        <f>VLOOKUP(A1231, [1]!Table9[#All], 3, FALSE)</f>
        <v>Plant</v>
      </c>
      <c r="F1231" s="15" t="str">
        <f>VLOOKUP(A1231, [1]!Table9[#All], 26, FALSE)</f>
        <v>Formula</v>
      </c>
      <c r="G1231" s="15" t="str">
        <f>IF(D1231="No", "--",VLOOKUP(A1231, [1]!Table9[#All], 25, FALSE))</f>
        <v>--</v>
      </c>
      <c r="H1231" s="14" t="str">
        <f>IF(D1231="No", "Not discussed on USFS. ", VLOOKUP(A1231, [1]!Table9[#All], 24, FALSE))</f>
        <v xml:space="preserve">Not discussed on USFS. </v>
      </c>
      <c r="I1231" s="14" t="str">
        <f>IF(NOT(ISBLANK(#REF!)),  "Pre-activity Survey Required", "")</f>
        <v>Pre-activity Survey Required</v>
      </c>
      <c r="J1231" s="13" t="str">
        <f>IF(D1231="No", "Not discussed on USFS. ", _xlfn.CONCAT(A1231, " (", VLOOKUP(A1231, [1]!Table9[#All], 11, FALSE), "; Habitat description: ", C1231, ") - Within 1-mi of a CNDDB/SCE/USFS occurrence record (", VLOOKUP(A1231, [1]!Table9[#All], 34, FALSE), "). " ))</f>
        <v xml:space="preserve">Not discussed on USFS. </v>
      </c>
      <c r="K1231" s="10" t="str">
        <f>IF(D1231="No", "-- ", VLOOKUP(A1231, [1]!Table9[#All], 35, FALSE))</f>
        <v xml:space="preserve">-- </v>
      </c>
      <c r="L1231" s="12" t="str">
        <f>IF(D1231="No", "--", VLOOKUP(A1231, [1]!Table9[#All], 28, FALSE))</f>
        <v>--</v>
      </c>
      <c r="M1231" s="11" t="str">
        <f>IF(D1231="No", "Not discussed on USFS. ", _xlfn.CONCAT(A1231, " (", VLOOKUP(A1231, [1]!Table9[#All], 11, FALSE), "; Habitat description: ", C1231, ") - Within 1-mi of a CNDDB/SCE/USFS occurrence record (", VLOOKUP(A1231, [1]!Table9[#All], 27, FALSE), "). " ))</f>
        <v xml:space="preserve">Not discussed on USFS. </v>
      </c>
      <c r="N1231" s="10" t="str">
        <f>IF(D1231="No", "-- ", VLOOKUP(A1231, [1]!Table9[#All], 29, FALSE))</f>
        <v xml:space="preserve">-- </v>
      </c>
      <c r="O1231" s="10" t="str">
        <f>IF(D1231="No", "--", VLOOKUP(A1231, [1]!Table9[#All], 30, FALSE))</f>
        <v>--</v>
      </c>
      <c r="P1231" s="7" t="str">
        <f>IF(D1231="No", "Not discussed on USFS. ", IF(VLOOKUP(A1231, [1]!Table9[#All], 31, FALSE)="--", "--",  _xlfn.CONCAT(A1231, " (", VLOOKUP(A1231, [1]!Table9[#All], 11, FALSE), "; Habitat description: ", C1231, ") - Within 1-mi of a CNDDB/SCE/USFS occurrence record (", VLOOKUP(A1231, [1]!Table9[#All], 31, FALSE), "). " )))</f>
        <v xml:space="preserve">Not discussed on USFS. </v>
      </c>
      <c r="Q1231" s="6" t="str">
        <f>IF(D1231="No", "Not discussed on USFS. ", IF(VLOOKUP(A1231, [1]!Table9[#All], 31, FALSE)="--", "--",  VLOOKUP(A1231, [1]!Table9[#All], 32, FALSE)))</f>
        <v xml:space="preserve">Not discussed on USFS. </v>
      </c>
      <c r="R1231" s="6" t="str">
        <f>IF(D1231="No", "Not discussed on USFS. ", IF(VLOOKUP(A1231, [1]!Table9[#All], 31, FALSE)="--", "--", VLOOKUP(A1231, [1]!Table9[#All], 33, FALSE)))</f>
        <v xml:space="preserve">Not discussed on USFS. </v>
      </c>
      <c r="S1231" s="9" t="s">
        <v>2</v>
      </c>
      <c r="T1231" s="8" t="s">
        <v>2</v>
      </c>
      <c r="U1231" s="8" t="s">
        <v>2</v>
      </c>
      <c r="V1231" s="7" t="s">
        <v>2</v>
      </c>
      <c r="W1231" s="6" t="s">
        <v>2</v>
      </c>
      <c r="X1231" s="6" t="s">
        <v>2</v>
      </c>
    </row>
    <row r="1232" spans="1:24" ht="156" x14ac:dyDescent="0.2">
      <c r="A1232" s="20" t="s">
        <v>1143</v>
      </c>
      <c r="B1232" s="20" t="str">
        <f>VLOOKUP(A1232, [1]!Table9[#All], 2, FALSE)</f>
        <v>Eriogonum breedlovei var. shevockii</v>
      </c>
      <c r="C1232" s="18" t="str">
        <f>VLOOKUP(A1232, [1]!Table9[#All], 13, FALSE)</f>
        <v xml:space="preserve">granite </v>
      </c>
      <c r="D1232" s="17" t="str">
        <f>IF(ISNUMBER(SEARCH("1",VLOOKUP(A1232, [1]!Table9[#All], 4, FALSE))), "Yes", "No")</f>
        <v>Yes</v>
      </c>
      <c r="E1232" s="16" t="str">
        <f>VLOOKUP(A1232, [1]!Table9[#All], 3, FALSE)</f>
        <v>Plant</v>
      </c>
      <c r="F1232" s="15" t="str">
        <f>VLOOKUP(A1232, [1]!Table9[#All], 26, FALSE)</f>
        <v>Formula</v>
      </c>
      <c r="G1232" s="15" t="str">
        <f>IF(D1232="No", "--",VLOOKUP(A1232, [1]!Table9[#All], 25, FALSE))</f>
        <v>Work area</v>
      </c>
      <c r="H1232" s="14" t="str">
        <f>IF(D1232="No", "Not discussed on USFS. ", VLOOKUP(A1232, [1]!Table9[#All], 24, FALSE))</f>
        <v xml:space="preserve">Only discussed in INF, if reviewing INF apply same RPM's and language as other CRPR 1/2 plant receive. </v>
      </c>
      <c r="I1232" s="14" t="str">
        <f>IF(NOT(ISBLANK(#REF!)),  "Pre-activity Survey Required", "")</f>
        <v>Pre-activity Survey Required</v>
      </c>
      <c r="J1232" s="13" t="str">
        <f>IF(D1232="No", "Not discussed on USFS. ", _xlfn.CONCAT(A1232, " (", VLOOKUP(A1232, [1]!Table9[#All], 11, FALSE), "; Habitat description: ", C1232, ") - Within 1-mi of a CNDDB/SCE/USFS occurrence record (", VLOOKUP(A1232, [1]!Table9[#All], 34, FALSE), "). " ))</f>
        <v xml:space="preserve">Needles buckwheat (INF:SCC; CRPR 4.3, Blooming Period: Jun - Oct; Habitat description: granite ) - Within 1-mi of a CNDDB/SCE/USFS occurrence record (unsuitable habitat). </v>
      </c>
      <c r="K1232" s="10" t="str">
        <f>IF(D1232="No", "-- ", VLOOKUP(A1232, [1]!Table9[#All], 35, FALSE))</f>
        <v>Standard OMP BMPs.</v>
      </c>
      <c r="L1232" s="12" t="str">
        <f>IF(D1232="No", "--", VLOOKUP(A1232, [1]!Table9[#All], 28, FALSE))</f>
        <v>IIB</v>
      </c>
      <c r="M1232" s="11" t="str">
        <f>IF(D1232="No", "Not discussed on USFS. ", _xlfn.CONCAT(A1232, " (", VLOOKUP(A1232, [1]!Table9[#All], 11, FALSE), "; Habitat description: ", C1232, ") - Within 1-mi of a CNDDB/SCE/USFS occurrence record (", VLOOKUP(A1232, [1]!Table9[#All], 27, FALSE), "). " ))</f>
        <v xml:space="preserve">Needles buckwheat (INF:SCC; CRPR 4.3, Blooming Period: Jun - Oct; Habitat description: granite ) - Within 1-mi of a CNDDB/SCE/USFS occurrence record (habitat present). </v>
      </c>
      <c r="N1232" s="10" t="str">
        <f>IF(D1232="No", "-- ", VLOOKUP(A1232, [1]!Table9[#All], 29, FALSE))</f>
        <v xml:space="preserve">BE BMP Plant-1(a)(c-d); 
General Measures and Standard OMP BMPs. </v>
      </c>
      <c r="O1232" s="10" t="str">
        <f>IF(D1232="No", "--", VLOOKUP(A1232, [1]!Table9[#All], 30, FALSE))</f>
        <v xml:space="preserve">Pre-Activity Survey (Needles buckwheat): A biological survey is required. 
FSS Plant Avoidance (Needles buckwheat): If Needles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32" s="7" t="str">
        <f>IF(D1232="No", "Not discussed on USFS. ", IF(VLOOKUP(A1232, [1]!Table9[#All], 31, FALSE)="--", "--",  _xlfn.CONCAT(A1232, " (", VLOOKUP(A1232, [1]!Table9[#All], 11, FALSE), "; Habitat description: ", C1232, ") - Within 1-mi of a CNDDB/SCE/USFS occurrence record (", VLOOKUP(A1232, [1]!Table9[#All], 31, FALSE), "). " )))</f>
        <v>--</v>
      </c>
      <c r="Q1232" s="6" t="str">
        <f>IF(D1232="No", "Not discussed on USFS. ", IF(VLOOKUP(A1232, [1]!Table9[#All], 31, FALSE)="--", "--",  VLOOKUP(A1232, [1]!Table9[#All], 32, FALSE)))</f>
        <v>--</v>
      </c>
      <c r="R1232" s="6" t="str">
        <f>IF(D1232="No", "Not discussed on USFS. ", IF(VLOOKUP(A1232, [1]!Table9[#All], 31, FALSE)="--", "--", VLOOKUP(A1232, [1]!Table9[#All], 33, FALSE)))</f>
        <v>--</v>
      </c>
      <c r="S1232" s="9" t="s">
        <v>2</v>
      </c>
      <c r="T1232" s="8" t="s">
        <v>2</v>
      </c>
      <c r="U1232" s="8" t="s">
        <v>2</v>
      </c>
      <c r="V1232" s="7" t="s">
        <v>2</v>
      </c>
      <c r="W1232" s="6" t="s">
        <v>2</v>
      </c>
      <c r="X1232" s="6" t="s">
        <v>2</v>
      </c>
    </row>
    <row r="1233" spans="1:24" ht="60" x14ac:dyDescent="0.2">
      <c r="A1233" s="20" t="s">
        <v>1142</v>
      </c>
      <c r="B1233" s="20" t="str">
        <f>VLOOKUP(A1233, [1]!Table9[#All], 2, FALSE)</f>
        <v>Ammospermophilus nelsoni</v>
      </c>
      <c r="C1233" s="18" t="str">
        <f>VLOOKUP(A1233, [1]!Table9[#All], 13, FALSE)</f>
        <v>arid annual grassland and shrubland</v>
      </c>
      <c r="D1233" s="17" t="str">
        <f>IF(ISNUMBER(SEARCH("1",VLOOKUP(A1233, [1]!Table9[#All], 4, FALSE))), "Yes", "No")</f>
        <v>Yes</v>
      </c>
      <c r="E1233" s="16" t="str">
        <f>VLOOKUP(A1233, [1]!Table9[#All], 3, FALSE)</f>
        <v>Mammal</v>
      </c>
      <c r="F1233" s="15" t="str">
        <f>VLOOKUP(A1233, [1]!Table9[#All], 26, FALSE)</f>
        <v>Formula</v>
      </c>
      <c r="G1233" s="15" t="str">
        <f>IF(D1233="No", "--",VLOOKUP(A1233, [1]!Table9[#All], 25, FALSE))</f>
        <v>--</v>
      </c>
      <c r="H1233" s="14" t="str">
        <f>IF(D1233="No", "Not discussed on USFS. ", VLOOKUP(A1233, [1]!Table9[#All], 24, FALSE))</f>
        <v>Notify SME if found on USFS</v>
      </c>
      <c r="I1233" s="14" t="str">
        <f>IF(NOT(ISBLANK(#REF!)),  "Pre-activity Survey Required", "")</f>
        <v>Pre-activity Survey Required</v>
      </c>
      <c r="J1233" s="13" t="str">
        <f>IF(D1233="No", "Not discussed on USFS. ", _xlfn.CONCAT(A1233, " (", VLOOKUP(A1233, [1]!Table9[#All], 11, FALSE), "; Habitat description: ", C1233, ") - Within 1-mi of a CNDDB/SCE/USFS occurrence record (", VLOOKUP(A1233, [1]!Table9[#All], 34, FALSE), "). " ))</f>
        <v xml:space="preserve">Nelson's (=San Joaquin) antelope squirrel (ST; BLM:S; Habitat description: arid annual grassland and shrubland) - Within 1-mi of a CNDDB/SCE/USFS occurrence record (--). </v>
      </c>
      <c r="K1233" s="10" t="str">
        <f>IF(D1233="No", "-- ", VLOOKUP(A1233, [1]!Table9[#All], 35, FALSE))</f>
        <v>--</v>
      </c>
      <c r="L1233" s="12" t="str">
        <f>IF(D1233="No", "--", VLOOKUP(A1233, [1]!Table9[#All], 28, FALSE))</f>
        <v>--</v>
      </c>
      <c r="M1233" s="11" t="str">
        <f>IF(D1233="No", "Not discussed on USFS. ", _xlfn.CONCAT(A1233, " (", VLOOKUP(A1233, [1]!Table9[#All], 11, FALSE), "; Habitat description: ", C1233, ") - Within 1-mi of a CNDDB/SCE/USFS occurrence record (", VLOOKUP(A1233, [1]!Table9[#All], 27, FALSE), "). " ))</f>
        <v xml:space="preserve">Nelson's (=San Joaquin) antelope squirrel (ST; BLM:S; Habitat description: arid annual grassland and shrubland) - Within 1-mi of a CNDDB/SCE/USFS occurrence record (--). </v>
      </c>
      <c r="N1233" s="10" t="str">
        <f>IF(D1233="No", "-- ", VLOOKUP(A1233, [1]!Table9[#All], 29, FALSE))</f>
        <v>Notify SME if found on USFS</v>
      </c>
      <c r="O1233" s="10" t="str">
        <f>IF(D1233="No", "--", VLOOKUP(A1233, [1]!Table9[#All], 30, FALSE))</f>
        <v>Notify SME if found on USFS</v>
      </c>
      <c r="P1233" s="7" t="str">
        <f>IF(D1233="No", "Not discussed on USFS. ", IF(VLOOKUP(A1233, [1]!Table9[#All], 31, FALSE)="--", "--",  _xlfn.CONCAT(A1233, " (", VLOOKUP(A1233, [1]!Table9[#All], 11, FALSE), "; Habitat description: ", C1233, ") - Within 1-mi of a CNDDB/SCE/USFS occurrence record (", VLOOKUP(A1233, [1]!Table9[#All], 31, FALSE), "). " )))</f>
        <v>--</v>
      </c>
      <c r="Q1233" s="6" t="str">
        <f>IF(D1233="No", "Not discussed on USFS. ", IF(VLOOKUP(A1233, [1]!Table9[#All], 31, FALSE)="--", "--",  VLOOKUP(A1233, [1]!Table9[#All], 32, FALSE)))</f>
        <v>--</v>
      </c>
      <c r="R1233" s="6" t="str">
        <f>IF(D1233="No", "Not discussed on USFS. ", IF(VLOOKUP(A1233, [1]!Table9[#All], 31, FALSE)="--", "--", VLOOKUP(A1233, [1]!Table9[#All], 33, FALSE)))</f>
        <v>--</v>
      </c>
      <c r="S1233" s="9" t="s">
        <v>2</v>
      </c>
      <c r="T1233" s="8" t="s">
        <v>2</v>
      </c>
      <c r="U1233" s="8" t="s">
        <v>2</v>
      </c>
      <c r="V1233" s="7" t="s">
        <v>2</v>
      </c>
      <c r="W1233" s="6" t="s">
        <v>2</v>
      </c>
      <c r="X1233" s="6" t="s">
        <v>2</v>
      </c>
    </row>
    <row r="1234" spans="1:24" ht="48" x14ac:dyDescent="0.2">
      <c r="A1234" s="20" t="s">
        <v>1141</v>
      </c>
      <c r="B1234" s="20" t="str">
        <f>VLOOKUP(A1234, [1]!Table9[#All], 2, FALSE)</f>
        <v>Eremothera minor</v>
      </c>
      <c r="C1234" s="18" t="str">
        <f>VLOOKUP(A1234, [1]!Table9[#All], 13, FALSE)</f>
        <v>sandy slopes, flats, sagebrush scrub</v>
      </c>
      <c r="D1234" s="17" t="str">
        <f>IF(ISNUMBER(SEARCH("1",VLOOKUP(A1234, [1]!Table9[#All], 4, FALSE))), "Yes", "No")</f>
        <v>No</v>
      </c>
      <c r="E1234" s="16" t="str">
        <f>VLOOKUP(A1234, [1]!Table9[#All], 3, FALSE)</f>
        <v>Plant</v>
      </c>
      <c r="F1234" s="15" t="str">
        <f>VLOOKUP(A1234, [1]!Table9[#All], 26, FALSE)</f>
        <v>Formula</v>
      </c>
      <c r="G1234" s="15" t="str">
        <f>IF(D1234="No", "--",VLOOKUP(A1234, [1]!Table9[#All], 25, FALSE))</f>
        <v>--</v>
      </c>
      <c r="H1234" s="14" t="str">
        <f>IF(D1234="No", "Not discussed on USFS. ", VLOOKUP(A1234, [1]!Table9[#All], 24, FALSE))</f>
        <v xml:space="preserve">Not discussed on USFS. </v>
      </c>
      <c r="I1234" s="14" t="str">
        <f>IF(NOT(ISBLANK(#REF!)),  "Pre-activity Survey Required", "")</f>
        <v>Pre-activity Survey Required</v>
      </c>
      <c r="J1234" s="13" t="str">
        <f>IF(D1234="No", "Not discussed on USFS. ", _xlfn.CONCAT(A1234, " (", VLOOKUP(A1234, [1]!Table9[#All], 11, FALSE), "; Habitat description: ", C1234, ") - Within 1-mi of a CNDDB/SCE/USFS occurrence record (", VLOOKUP(A1234, [1]!Table9[#All], 34, FALSE), "). " ))</f>
        <v xml:space="preserve">Not discussed on USFS. </v>
      </c>
      <c r="K1234" s="10" t="str">
        <f>IF(D1234="No", "-- ", VLOOKUP(A1234, [1]!Table9[#All], 35, FALSE))</f>
        <v xml:space="preserve">-- </v>
      </c>
      <c r="L1234" s="12" t="str">
        <f>IF(D1234="No", "--", VLOOKUP(A1234, [1]!Table9[#All], 28, FALSE))</f>
        <v>--</v>
      </c>
      <c r="M1234" s="11" t="str">
        <f>IF(D1234="No", "Not discussed on USFS. ", _xlfn.CONCAT(A1234, " (", VLOOKUP(A1234, [1]!Table9[#All], 11, FALSE), "; Habitat description: ", C1234, ") - Within 1-mi of a CNDDB/SCE/USFS occurrence record (", VLOOKUP(A1234, [1]!Table9[#All], 27, FALSE), "). " ))</f>
        <v xml:space="preserve">Not discussed on USFS. </v>
      </c>
      <c r="N1234" s="10" t="str">
        <f>IF(D1234="No", "-- ", VLOOKUP(A1234, [1]!Table9[#All], 29, FALSE))</f>
        <v xml:space="preserve">-- </v>
      </c>
      <c r="O1234" s="10" t="str">
        <f>IF(D1234="No", "--", VLOOKUP(A1234, [1]!Table9[#All], 30, FALSE))</f>
        <v>--</v>
      </c>
      <c r="P1234" s="7" t="str">
        <f>IF(D1234="No", "Not discussed on USFS. ", IF(VLOOKUP(A1234, [1]!Table9[#All], 31, FALSE)="--", "--",  _xlfn.CONCAT(A1234, " (", VLOOKUP(A1234, [1]!Table9[#All], 11, FALSE), "; Habitat description: ", C1234, ") - Within 1-mi of a CNDDB/SCE/USFS occurrence record (", VLOOKUP(A1234, [1]!Table9[#All], 31, FALSE), "). " )))</f>
        <v xml:space="preserve">Not discussed on USFS. </v>
      </c>
      <c r="Q1234" s="6" t="str">
        <f>IF(D1234="No", "Not discussed on USFS. ", IF(VLOOKUP(A1234, [1]!Table9[#All], 31, FALSE)="--", "--",  VLOOKUP(A1234, [1]!Table9[#All], 32, FALSE)))</f>
        <v xml:space="preserve">Not discussed on USFS. </v>
      </c>
      <c r="R1234" s="6" t="str">
        <f>IF(D1234="No", "Not discussed on USFS. ", IF(VLOOKUP(A1234, [1]!Table9[#All], 31, FALSE)="--", "--", VLOOKUP(A1234, [1]!Table9[#All], 33, FALSE)))</f>
        <v xml:space="preserve">Not discussed on USFS. </v>
      </c>
      <c r="S1234" s="9" t="s">
        <v>2</v>
      </c>
      <c r="T1234" s="8" t="s">
        <v>2</v>
      </c>
      <c r="U1234" s="8" t="s">
        <v>2</v>
      </c>
      <c r="V1234" s="7" t="s">
        <v>2</v>
      </c>
      <c r="W1234" s="6" t="s">
        <v>2</v>
      </c>
      <c r="X1234" s="6" t="s">
        <v>2</v>
      </c>
    </row>
    <row r="1235" spans="1:24" ht="64" x14ac:dyDescent="0.2">
      <c r="A1235" s="20" t="s">
        <v>1140</v>
      </c>
      <c r="B1235" s="20" t="str">
        <f>VLOOKUP(A1235, [1]!Table9[#All], 2, FALSE)</f>
        <v>Erigeron eatonii var nevadincola</v>
      </c>
      <c r="C1235" s="18" t="str">
        <f>VLOOKUP(A1235, [1]!Table9[#All], 13, FALSE)</f>
        <v>open grassland, rocky flats generally in sagebrush or pinyon/juniper scrub</v>
      </c>
      <c r="D1235" s="17" t="str">
        <f>IF(ISNUMBER(SEARCH("1",VLOOKUP(A1235, [1]!Table9[#All], 4, FALSE))), "Yes", "No")</f>
        <v>No</v>
      </c>
      <c r="E1235" s="16" t="str">
        <f>VLOOKUP(A1235, [1]!Table9[#All], 3, FALSE)</f>
        <v>Plant</v>
      </c>
      <c r="F1235" s="15" t="str">
        <f>VLOOKUP(A1235, [1]!Table9[#All], 26, FALSE)</f>
        <v>Formula</v>
      </c>
      <c r="G1235" s="15" t="str">
        <f>IF(D1235="No", "--",VLOOKUP(A1235, [1]!Table9[#All], 25, FALSE))</f>
        <v>--</v>
      </c>
      <c r="H1235" s="14" t="str">
        <f>IF(D1235="No", "Not discussed on USFS. ", VLOOKUP(A1235, [1]!Table9[#All], 24, FALSE))</f>
        <v xml:space="preserve">Not discussed on USFS. </v>
      </c>
      <c r="I1235" s="14" t="str">
        <f>IF(NOT(ISBLANK(#REF!)),  "Pre-activity Survey Required", "")</f>
        <v>Pre-activity Survey Required</v>
      </c>
      <c r="J1235" s="13" t="str">
        <f>IF(D1235="No", "Not discussed on USFS. ", _xlfn.CONCAT(A1235, " (", VLOOKUP(A1235, [1]!Table9[#All], 11, FALSE), "; Habitat description: ", C1235, ") - Within 1-mi of a CNDDB/SCE/USFS occurrence record (", VLOOKUP(A1235, [1]!Table9[#All], 34, FALSE), "). " ))</f>
        <v xml:space="preserve">Not discussed on USFS. </v>
      </c>
      <c r="K1235" s="10" t="str">
        <f>IF(D1235="No", "-- ", VLOOKUP(A1235, [1]!Table9[#All], 35, FALSE))</f>
        <v xml:space="preserve">-- </v>
      </c>
      <c r="L1235" s="12" t="str">
        <f>IF(D1235="No", "--", VLOOKUP(A1235, [1]!Table9[#All], 28, FALSE))</f>
        <v>--</v>
      </c>
      <c r="M1235" s="11" t="str">
        <f>IF(D1235="No", "Not discussed on USFS. ", _xlfn.CONCAT(A1235, " (", VLOOKUP(A1235, [1]!Table9[#All], 11, FALSE), "; Habitat description: ", C1235, ") - Within 1-mi of a CNDDB/SCE/USFS occurrence record (", VLOOKUP(A1235, [1]!Table9[#All], 27, FALSE), "). " ))</f>
        <v xml:space="preserve">Not discussed on USFS. </v>
      </c>
      <c r="N1235" s="10" t="str">
        <f>IF(D1235="No", "-- ", VLOOKUP(A1235, [1]!Table9[#All], 29, FALSE))</f>
        <v xml:space="preserve">-- </v>
      </c>
      <c r="O1235" s="10" t="str">
        <f>IF(D1235="No", "--", VLOOKUP(A1235, [1]!Table9[#All], 30, FALSE))</f>
        <v>--</v>
      </c>
      <c r="P1235" s="7" t="str">
        <f>IF(D1235="No", "Not discussed on USFS. ", IF(VLOOKUP(A1235, [1]!Table9[#All], 31, FALSE)="--", "--",  _xlfn.CONCAT(A1235, " (", VLOOKUP(A1235, [1]!Table9[#All], 11, FALSE), "; Habitat description: ", C1235, ") - Within 1-mi of a CNDDB/SCE/USFS occurrence record (", VLOOKUP(A1235, [1]!Table9[#All], 31, FALSE), "). " )))</f>
        <v xml:space="preserve">Not discussed on USFS. </v>
      </c>
      <c r="Q1235" s="6" t="str">
        <f>IF(D1235="No", "Not discussed on USFS. ", IF(VLOOKUP(A1235, [1]!Table9[#All], 31, FALSE)="--", "--",  VLOOKUP(A1235, [1]!Table9[#All], 32, FALSE)))</f>
        <v xml:space="preserve">Not discussed on USFS. </v>
      </c>
      <c r="R1235" s="6" t="str">
        <f>IF(D1235="No", "Not discussed on USFS. ", IF(VLOOKUP(A1235, [1]!Table9[#All], 31, FALSE)="--", "--", VLOOKUP(A1235, [1]!Table9[#All], 33, FALSE)))</f>
        <v xml:space="preserve">Not discussed on USFS. </v>
      </c>
      <c r="S1235" s="9" t="s">
        <v>2</v>
      </c>
      <c r="T1235" s="8" t="s">
        <v>2</v>
      </c>
      <c r="U1235" s="8" t="s">
        <v>2</v>
      </c>
      <c r="V1235" s="7" t="s">
        <v>2</v>
      </c>
      <c r="W1235" s="6" t="s">
        <v>2</v>
      </c>
      <c r="X1235" s="6" t="s">
        <v>2</v>
      </c>
    </row>
    <row r="1236" spans="1:24" ht="156" x14ac:dyDescent="0.2">
      <c r="A1236" s="20" t="s">
        <v>1139</v>
      </c>
      <c r="B1236" s="20" t="str">
        <f>VLOOKUP(A1236, [1]!Table9[#All], 2, FALSE)</f>
        <v>Physocarpus alternans</v>
      </c>
      <c r="C1236" s="18" t="str">
        <f>VLOOKUP(A1236, [1]!Table9[#All], 13, FALSE)</f>
        <v>limestone outcrops, dry pine woodland dry pinyon/juniper woodland</v>
      </c>
      <c r="D1236" s="17" t="str">
        <f>IF(ISNUMBER(SEARCH("1",VLOOKUP(A1236, [1]!Table9[#All], 4, FALSE))), "Yes", "No")</f>
        <v>Yes</v>
      </c>
      <c r="E1236" s="16" t="str">
        <f>VLOOKUP(A1236, [1]!Table9[#All], 3, FALSE)</f>
        <v>Plant</v>
      </c>
      <c r="F1236" s="15" t="str">
        <f>VLOOKUP(A1236, [1]!Table9[#All], 26, FALSE)</f>
        <v>Formula</v>
      </c>
      <c r="G1236" s="15" t="str">
        <f>IF(D1236="No", "--",VLOOKUP(A1236, [1]!Table9[#All], 25, FALSE))</f>
        <v>Work area</v>
      </c>
      <c r="H1236" s="14" t="str">
        <f>IF(D1236="No", "Not discussed on USFS. ", VLOOKUP(A1236, [1]!Table9[#All], 24, FALSE))</f>
        <v>--</v>
      </c>
      <c r="I1236" s="14" t="str">
        <f>IF(NOT(ISBLANK(#REF!)),  "Pre-activity Survey Required", "")</f>
        <v>Pre-activity Survey Required</v>
      </c>
      <c r="J1236" s="13" t="str">
        <f>IF(D1236="No", "Not discussed on USFS. ", _xlfn.CONCAT(A1236, " (", VLOOKUP(A1236, [1]!Table9[#All], 11, FALSE), "; Habitat description: ", C1236, ") - Within 1-mi of a CNDDB/SCE/USFS occurrence record (", VLOOKUP(A1236, [1]!Table9[#All], 34, FALSE), "). " ))</f>
        <v xml:space="preserve">Nevada ninebark (INF:SCC; CRPR 2B.3, Blooming Period: Jun - Jul; Habitat description: limestone outcrops, dry pine woodland dry pinyon/juniper woodland) - Within 1-mi of a CNDDB/SCE/USFS occurrence record (unsuitable habitat). </v>
      </c>
      <c r="K1236" s="10" t="str">
        <f>IF(D1236="No", "-- ", VLOOKUP(A1236, [1]!Table9[#All], 35, FALSE))</f>
        <v>Standard OMP BMPs.</v>
      </c>
      <c r="L1236" s="12" t="str">
        <f>IF(D1236="No", "--", VLOOKUP(A1236, [1]!Table9[#All], 28, FALSE))</f>
        <v>IIB</v>
      </c>
      <c r="M1236" s="11" t="str">
        <f>IF(D1236="No", "Not discussed on USFS. ", _xlfn.CONCAT(A1236, " (", VLOOKUP(A1236, [1]!Table9[#All], 11, FALSE), "; Habitat description: ", C1236, ") - Within 1-mi of a CNDDB/SCE/USFS occurrence record (", VLOOKUP(A1236, [1]!Table9[#All], 27, FALSE), "). " ))</f>
        <v xml:space="preserve">Nevada ninebark (INF:SCC; CRPR 2B.3, Blooming Period: Jun - Jul; Habitat description: limestone outcrops, dry pine woodland dry pinyon/juniper woodland) - Within 1-mi of a CNDDB/SCE/USFS occurrence record (habitat present). </v>
      </c>
      <c r="N1236" s="10" t="str">
        <f>IF(D1236="No", "-- ", VLOOKUP(A1236, [1]!Table9[#All], 29, FALSE))</f>
        <v xml:space="preserve">BE BMP Plant-1(a)(c-d); 
General Measures and Standard OMP BMPs. </v>
      </c>
      <c r="O1236" s="10" t="str">
        <f>IF(D1236="No", "--", VLOOKUP(A1236, [1]!Table9[#All], 30, FALSE))</f>
        <v xml:space="preserve">Pre-Activity Survey (Nevada ninebark): A biological survey is required. 
FSS Plant Avoidance (Nevada ninebark): If Nevada ninebark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36" s="7" t="str">
        <f>IF(D1236="No", "Not discussed on USFS. ", IF(VLOOKUP(A1236, [1]!Table9[#All], 31, FALSE)="--", "--",  _xlfn.CONCAT(A1236, " (", VLOOKUP(A1236, [1]!Table9[#All], 11, FALSE), "; Habitat description: ", C1236, ") - Within 1-mi of a CNDDB/SCE/USFS occurrence record (", VLOOKUP(A1236, [1]!Table9[#All], 31, FALSE), "). " )))</f>
        <v>--</v>
      </c>
      <c r="Q1236" s="6" t="str">
        <f>IF(D1236="No", "Not discussed on USFS. ", IF(VLOOKUP(A1236, [1]!Table9[#All], 31, FALSE)="--", "--",  VLOOKUP(A1236, [1]!Table9[#All], 32, FALSE)))</f>
        <v>--</v>
      </c>
      <c r="R1236" s="6" t="str">
        <f>IF(D1236="No", "Not discussed on USFS. ", IF(VLOOKUP(A1236, [1]!Table9[#All], 31, FALSE)="--", "--", VLOOKUP(A1236, [1]!Table9[#All], 33, FALSE)))</f>
        <v>--</v>
      </c>
      <c r="S1236" s="9" t="s">
        <v>2</v>
      </c>
      <c r="T1236" s="8" t="s">
        <v>2</v>
      </c>
      <c r="U1236" s="8" t="s">
        <v>2</v>
      </c>
      <c r="V1236" s="7" t="s">
        <v>2</v>
      </c>
      <c r="W1236" s="6" t="s">
        <v>2</v>
      </c>
      <c r="X1236" s="6" t="s">
        <v>2</v>
      </c>
    </row>
    <row r="1237" spans="1:24" ht="48" x14ac:dyDescent="0.2">
      <c r="A1237" s="20" t="s">
        <v>1138</v>
      </c>
      <c r="B1237" s="20" t="str">
        <f>VLOOKUP(A1237, [1]!Table9[#All], 2, FALSE)</f>
        <v>Allium nevadense</v>
      </c>
      <c r="C1237" s="18" t="str">
        <f>VLOOKUP(A1237, [1]!Table9[#All], 13, FALSE)</f>
        <v>sandy or gravelly slopes</v>
      </c>
      <c r="D1237" s="17" t="str">
        <f>IF(ISNUMBER(SEARCH("1",VLOOKUP(A1237, [1]!Table9[#All], 4, FALSE))), "Yes", "No")</f>
        <v>No</v>
      </c>
      <c r="E1237" s="16" t="str">
        <f>VLOOKUP(A1237, [1]!Table9[#All], 3, FALSE)</f>
        <v>Plant</v>
      </c>
      <c r="F1237" s="15" t="str">
        <f>VLOOKUP(A1237, [1]!Table9[#All], 26, FALSE)</f>
        <v>Formula</v>
      </c>
      <c r="G1237" s="15" t="str">
        <f>IF(D1237="No", "--",VLOOKUP(A1237, [1]!Table9[#All], 25, FALSE))</f>
        <v>--</v>
      </c>
      <c r="H1237" s="14" t="str">
        <f>IF(D1237="No", "Not discussed on USFS. ", VLOOKUP(A1237, [1]!Table9[#All], 24, FALSE))</f>
        <v xml:space="preserve">Not discussed on USFS. </v>
      </c>
      <c r="I1237" s="14" t="str">
        <f>IF(NOT(ISBLANK(#REF!)),  "Pre-activity Survey Required", "")</f>
        <v>Pre-activity Survey Required</v>
      </c>
      <c r="J1237" s="13" t="str">
        <f>IF(D1237="No", "Not discussed on USFS. ", _xlfn.CONCAT(A1237, " (", VLOOKUP(A1237, [1]!Table9[#All], 11, FALSE), "; Habitat description: ", C1237, ") - Within 1-mi of a CNDDB/SCE/USFS occurrence record (", VLOOKUP(A1237, [1]!Table9[#All], 34, FALSE), "). " ))</f>
        <v xml:space="preserve">Not discussed on USFS. </v>
      </c>
      <c r="K1237" s="10" t="str">
        <f>IF(D1237="No", "-- ", VLOOKUP(A1237, [1]!Table9[#All], 35, FALSE))</f>
        <v xml:space="preserve">-- </v>
      </c>
      <c r="L1237" s="12" t="str">
        <f>IF(D1237="No", "--", VLOOKUP(A1237, [1]!Table9[#All], 28, FALSE))</f>
        <v>--</v>
      </c>
      <c r="M1237" s="11" t="str">
        <f>IF(D1237="No", "Not discussed on USFS. ", _xlfn.CONCAT(A1237, " (", VLOOKUP(A1237, [1]!Table9[#All], 11, FALSE), "; Habitat description: ", C1237, ") - Within 1-mi of a CNDDB/SCE/USFS occurrence record (", VLOOKUP(A1237, [1]!Table9[#All], 27, FALSE), "). " ))</f>
        <v xml:space="preserve">Not discussed on USFS. </v>
      </c>
      <c r="N1237" s="10" t="str">
        <f>IF(D1237="No", "-- ", VLOOKUP(A1237, [1]!Table9[#All], 29, FALSE))</f>
        <v xml:space="preserve">-- </v>
      </c>
      <c r="O1237" s="10" t="str">
        <f>IF(D1237="No", "--", VLOOKUP(A1237, [1]!Table9[#All], 30, FALSE))</f>
        <v>--</v>
      </c>
      <c r="P1237" s="7" t="str">
        <f>IF(D1237="No", "Not discussed on USFS. ", IF(VLOOKUP(A1237, [1]!Table9[#All], 31, FALSE)="--", "--",  _xlfn.CONCAT(A1237, " (", VLOOKUP(A1237, [1]!Table9[#All], 11, FALSE), "; Habitat description: ", C1237, ") - Within 1-mi of a CNDDB/SCE/USFS occurrence record (", VLOOKUP(A1237, [1]!Table9[#All], 31, FALSE), "). " )))</f>
        <v xml:space="preserve">Not discussed on USFS. </v>
      </c>
      <c r="Q1237" s="6" t="str">
        <f>IF(D1237="No", "Not discussed on USFS. ", IF(VLOOKUP(A1237, [1]!Table9[#All], 31, FALSE)="--", "--",  VLOOKUP(A1237, [1]!Table9[#All], 32, FALSE)))</f>
        <v xml:space="preserve">Not discussed on USFS. </v>
      </c>
      <c r="R1237" s="6" t="str">
        <f>IF(D1237="No", "Not discussed on USFS. ", IF(VLOOKUP(A1237, [1]!Table9[#All], 31, FALSE)="--", "--", VLOOKUP(A1237, [1]!Table9[#All], 33, FALSE)))</f>
        <v xml:space="preserve">Not discussed on USFS. </v>
      </c>
      <c r="S1237" s="9" t="s">
        <v>2</v>
      </c>
      <c r="T1237" s="8" t="s">
        <v>2</v>
      </c>
      <c r="U1237" s="8" t="s">
        <v>2</v>
      </c>
      <c r="V1237" s="7" t="s">
        <v>2</v>
      </c>
      <c r="W1237" s="6" t="s">
        <v>2</v>
      </c>
      <c r="X1237" s="6" t="s">
        <v>2</v>
      </c>
    </row>
    <row r="1238" spans="1:24" ht="48" x14ac:dyDescent="0.2">
      <c r="A1238" s="20" t="s">
        <v>1137</v>
      </c>
      <c r="B1238" s="20" t="str">
        <f>VLOOKUP(A1238, [1]!Table9[#All], 2, FALSE)</f>
        <v>Oryctes nevadensis</v>
      </c>
      <c r="C1238" s="18" t="str">
        <f>VLOOKUP(A1238, [1]!Table9[#All], 13, FALSE)</f>
        <v>sandy soils, dunes</v>
      </c>
      <c r="D1238" s="17" t="str">
        <f>IF(ISNUMBER(SEARCH("1",VLOOKUP(A1238, [1]!Table9[#All], 4, FALSE))), "Yes", "No")</f>
        <v>No</v>
      </c>
      <c r="E1238" s="16" t="str">
        <f>VLOOKUP(A1238, [1]!Table9[#All], 3, FALSE)</f>
        <v>Plant</v>
      </c>
      <c r="F1238" s="15" t="str">
        <f>VLOOKUP(A1238, [1]!Table9[#All], 26, FALSE)</f>
        <v>Formula</v>
      </c>
      <c r="G1238" s="15" t="str">
        <f>IF(D1238="No", "--",VLOOKUP(A1238, [1]!Table9[#All], 25, FALSE))</f>
        <v>--</v>
      </c>
      <c r="H1238" s="14" t="str">
        <f>IF(D1238="No", "Not discussed on USFS. ", VLOOKUP(A1238, [1]!Table9[#All], 24, FALSE))</f>
        <v xml:space="preserve">Not discussed on USFS. </v>
      </c>
      <c r="I1238" s="14" t="str">
        <f>IF(NOT(ISBLANK(#REF!)),  "Pre-activity Survey Required", "")</f>
        <v>Pre-activity Survey Required</v>
      </c>
      <c r="J1238" s="13" t="str">
        <f>IF(D1238="No", "Not discussed on USFS. ", _xlfn.CONCAT(A1238, " (", VLOOKUP(A1238, [1]!Table9[#All], 11, FALSE), "; Habitat description: ", C1238, ") - Within 1-mi of a CNDDB/SCE/USFS occurrence record (", VLOOKUP(A1238, [1]!Table9[#All], 34, FALSE), "). " ))</f>
        <v xml:space="preserve">Not discussed on USFS. </v>
      </c>
      <c r="K1238" s="10" t="str">
        <f>IF(D1238="No", "-- ", VLOOKUP(A1238, [1]!Table9[#All], 35, FALSE))</f>
        <v xml:space="preserve">-- </v>
      </c>
      <c r="L1238" s="12" t="str">
        <f>IF(D1238="No", "--", VLOOKUP(A1238, [1]!Table9[#All], 28, FALSE))</f>
        <v>--</v>
      </c>
      <c r="M1238" s="11" t="str">
        <f>IF(D1238="No", "Not discussed on USFS. ", _xlfn.CONCAT(A1238, " (", VLOOKUP(A1238, [1]!Table9[#All], 11, FALSE), "; Habitat description: ", C1238, ") - Within 1-mi of a CNDDB/SCE/USFS occurrence record (", VLOOKUP(A1238, [1]!Table9[#All], 27, FALSE), "). " ))</f>
        <v xml:space="preserve">Not discussed on USFS. </v>
      </c>
      <c r="N1238" s="10" t="str">
        <f>IF(D1238="No", "-- ", VLOOKUP(A1238, [1]!Table9[#All], 29, FALSE))</f>
        <v xml:space="preserve">-- </v>
      </c>
      <c r="O1238" s="10" t="str">
        <f>IF(D1238="No", "--", VLOOKUP(A1238, [1]!Table9[#All], 30, FALSE))</f>
        <v>--</v>
      </c>
      <c r="P1238" s="7" t="str">
        <f>IF(D1238="No", "Not discussed on USFS. ", IF(VLOOKUP(A1238, [1]!Table9[#All], 31, FALSE)="--", "--",  _xlfn.CONCAT(A1238, " (", VLOOKUP(A1238, [1]!Table9[#All], 11, FALSE), "; Habitat description: ", C1238, ") - Within 1-mi of a CNDDB/SCE/USFS occurrence record (", VLOOKUP(A1238, [1]!Table9[#All], 31, FALSE), "). " )))</f>
        <v xml:space="preserve">Not discussed on USFS. </v>
      </c>
      <c r="Q1238" s="6" t="str">
        <f>IF(D1238="No", "Not discussed on USFS. ", IF(VLOOKUP(A1238, [1]!Table9[#All], 31, FALSE)="--", "--",  VLOOKUP(A1238, [1]!Table9[#All], 32, FALSE)))</f>
        <v xml:space="preserve">Not discussed on USFS. </v>
      </c>
      <c r="R1238" s="6" t="str">
        <f>IF(D1238="No", "Not discussed on USFS. ", IF(VLOOKUP(A1238, [1]!Table9[#All], 31, FALSE)="--", "--", VLOOKUP(A1238, [1]!Table9[#All], 33, FALSE)))</f>
        <v xml:space="preserve">Not discussed on USFS. </v>
      </c>
      <c r="S1238" s="9" t="s">
        <v>2</v>
      </c>
      <c r="T1238" s="8" t="s">
        <v>2</v>
      </c>
      <c r="U1238" s="8" t="s">
        <v>2</v>
      </c>
      <c r="V1238" s="7" t="s">
        <v>2</v>
      </c>
      <c r="W1238" s="6" t="s">
        <v>2</v>
      </c>
      <c r="X1238" s="6" t="s">
        <v>2</v>
      </c>
    </row>
    <row r="1239" spans="1:24" ht="168" x14ac:dyDescent="0.2">
      <c r="A1239" s="20" t="s">
        <v>1136</v>
      </c>
      <c r="B1239" s="20" t="str">
        <f>VLOOKUP(A1239, [1]!Table9[#All], 2, FALSE)</f>
        <v>Berberis nevinii</v>
      </c>
      <c r="C1239" s="18" t="str">
        <f>VLOOKUP(A1239, [1]!Table9[#All], 13, FALSE)</f>
        <v>sandy or gravel slopes, washes, alluvial terraces, canyon bottoms, chaparral scrub</v>
      </c>
      <c r="D1239" s="17" t="str">
        <f>IF(ISNUMBER(SEARCH("1",VLOOKUP(A1239, [1]!Table9[#All], 4, FALSE))), "Yes", "No")</f>
        <v>Yes</v>
      </c>
      <c r="E1239" s="16" t="str">
        <f>VLOOKUP(A1239, [1]!Table9[#All], 3, FALSE)</f>
        <v>Plant</v>
      </c>
      <c r="F1239" s="15" t="str">
        <f>VLOOKUP(A1239, [1]!Table9[#All], 26, FALSE)</f>
        <v>Formula</v>
      </c>
      <c r="G1239" s="15" t="str">
        <f>IF(D1239="No", "--",VLOOKUP(A1239, [1]!Table9[#All], 25, FALSE))</f>
        <v>Work area</v>
      </c>
      <c r="H1239" s="14" t="str">
        <f>IF(D1239="No", "Not discussed on USFS. ", VLOOKUP(A1239, [1]!Table9[#All], 24, FALSE))</f>
        <v>--</v>
      </c>
      <c r="I1239" s="14" t="str">
        <f>IF(NOT(ISBLANK(#REF!)),  "Pre-activity Survey Required", "")</f>
        <v>Pre-activity Survey Required</v>
      </c>
      <c r="J1239" s="13" t="str">
        <f>IF(D1239="No", "Not discussed on USFS. ", _xlfn.CONCAT(A1239, " (", VLOOKUP(A1239, [1]!Table9[#All], 11, FALSE), "; Habitat description: ", C1239, ") - Within 1-mi of a CNDDB/SCE/USFS occurrence record (", VLOOKUP(A1239, [1]!Table9[#All], 34, FALSE), "). " ))</f>
        <v xml:space="preserve">Nevin's barberry (FE; SE; CRPR 1B.1, Blooming Period: Mar - May; Habitat description: sandy or gravel slopes, washes, alluvial terraces, canyon bottoms, chaparral scrub) - Within 1-mi of a CNDDB/SCE/USFS occurrence record (unsuitable habitat). </v>
      </c>
      <c r="K1239" s="10" t="str">
        <f>IF(D1239="No", "-- ", VLOOKUP(A1239, [1]!Table9[#All], 35, FALSE))</f>
        <v xml:space="preserve">RPM Plant 1; 
Standard OMP BMPs. </v>
      </c>
      <c r="L1239" s="12" t="str">
        <f>IF(D1239="No", "--", VLOOKUP(A1239, [1]!Table9[#All], 28, FALSE))</f>
        <v>IIB</v>
      </c>
      <c r="M1239" s="11" t="str">
        <f>IF(D1239="No", "Not discussed on USFS. ", _xlfn.CONCAT(A1239, " (", VLOOKUP(A1239, [1]!Table9[#All], 11, FALSE), "; Habitat description: ", C1239, ") - Within 1-mi of a CNDDB/SCE/USFS occurrence record (", VLOOKUP(A1239, [1]!Table9[#All], 27, FALSE), "). " ))</f>
        <v xml:space="preserve">Nevin's barberry (FE; SE; CRPR 1B.1, Blooming Period: Mar - May; Habitat description: sandy or gravel slopes, washes, alluvial terraces, canyon bottoms, chaparral scrub) - Within 1-mi of a CNDDB/SCE/USFS occurrence record (habitat present). </v>
      </c>
      <c r="N1239" s="10" t="str">
        <f>IF(D1239="No", "-- ", VLOOKUP(A1239, [1]!Table9[#All], 29, FALSE))</f>
        <v xml:space="preserve">RPM Plant-1-4; 
General Measures and Standard OMP BMPs. </v>
      </c>
      <c r="O1239" s="10" t="str">
        <f>IF(D1239="No", "--", VLOOKUP(A1239, [1]!Table9[#All], 30, FALSE))</f>
        <v xml:space="preserve">Rare Plant Survey and Avoidance (Nevin's barberry): A qualified botanist will conduct a rare plant survey for Nevin's barberry within blooming season, verified by a reference population. All federally-listed plants within 100 feet of the work area will be flagged for avoidance. Coordination with Environmental Services Department will be required if full avoidance cannot be achieved. 
Schedule Limitation (Nevin's barberry): Schedule all work in the year rare plant surveys are conducted. Work can occur only after rare plant surveys occur. If work gets delayed for a subsequent year, contact Environmental Services Department. 
General Measures and Standard OMP BMPs. </v>
      </c>
      <c r="P1239" s="7" t="str">
        <f>IF(D1239="No", "Not discussed on USFS. ", IF(VLOOKUP(A1239, [1]!Table9[#All], 31, FALSE)="--", "--",  _xlfn.CONCAT(A1239, " (", VLOOKUP(A1239, [1]!Table9[#All], 11, FALSE), "; Habitat description: ", C1239, ") - Within 1-mi of a CNDDB/SCE/USFS occurrence record (", VLOOKUP(A1239, [1]!Table9[#All], 31, FALSE), "). " )))</f>
        <v>--</v>
      </c>
      <c r="Q1239" s="6" t="str">
        <f>IF(D1239="No", "Not discussed on USFS. ", IF(VLOOKUP(A1239, [1]!Table9[#All], 31, FALSE)="--", "--",  VLOOKUP(A1239, [1]!Table9[#All], 32, FALSE)))</f>
        <v>--</v>
      </c>
      <c r="R1239" s="6" t="str">
        <f>IF(D1239="No", "Not discussed on USFS. ", IF(VLOOKUP(A1239, [1]!Table9[#All], 31, FALSE)="--", "--", VLOOKUP(A1239, [1]!Table9[#All], 33, FALSE)))</f>
        <v>--</v>
      </c>
      <c r="S1239" s="9" t="s">
        <v>2</v>
      </c>
      <c r="T1239" s="8" t="s">
        <v>2</v>
      </c>
      <c r="U1239" s="8" t="s">
        <v>2</v>
      </c>
      <c r="V1239" s="7" t="s">
        <v>2</v>
      </c>
      <c r="W1239" s="6" t="s">
        <v>2</v>
      </c>
      <c r="X1239" s="6" t="s">
        <v>2</v>
      </c>
    </row>
    <row r="1240" spans="1:24" ht="112" x14ac:dyDescent="0.2">
      <c r="A1240" s="20" t="s">
        <v>1135</v>
      </c>
      <c r="B1240" s="20" t="str">
        <f>VLOOKUP(A1240, [1]!Table9[#All], 2, FALSE)</f>
        <v>Constancea nevinii</v>
      </c>
      <c r="C1240" s="18" t="str">
        <f>VLOOKUP(A1240, [1]!Table9[#All], 13, FALSE)</f>
        <v>coastal bluffs, cliff faces only found on the southern channel islands (Catalina, San Clemente, Santa Barbara) except San Nicolas</v>
      </c>
      <c r="D1240" s="17" t="str">
        <f>IF(ISNUMBER(SEARCH("1",VLOOKUP(A1240, [1]!Table9[#All], 4, FALSE))), "Yes", "No")</f>
        <v>No</v>
      </c>
      <c r="E1240" s="16" t="str">
        <f>VLOOKUP(A1240, [1]!Table9[#All], 3, FALSE)</f>
        <v>Plant</v>
      </c>
      <c r="F1240" s="15" t="str">
        <f>VLOOKUP(A1240, [1]!Table9[#All], 26, FALSE)</f>
        <v>Formula</v>
      </c>
      <c r="G1240" s="15" t="str">
        <f>IF(D1240="No", "--",VLOOKUP(A1240, [1]!Table9[#All], 25, FALSE))</f>
        <v>--</v>
      </c>
      <c r="H1240" s="14" t="str">
        <f>IF(D1240="No", "Not discussed on USFS. ", VLOOKUP(A1240, [1]!Table9[#All], 24, FALSE))</f>
        <v xml:space="preserve">Not discussed on USFS. </v>
      </c>
      <c r="I1240" s="14" t="str">
        <f>IF(NOT(ISBLANK(#REF!)),  "Pre-activity Survey Required", "")</f>
        <v>Pre-activity Survey Required</v>
      </c>
      <c r="J1240" s="13" t="str">
        <f>IF(D1240="No", "Not discussed on USFS. ", _xlfn.CONCAT(A1240, " (", VLOOKUP(A1240, [1]!Table9[#All], 11, FALSE), "; Habitat description: ", C1240, ") - Within 1-mi of a CNDDB/SCE/USFS occurrence record (", VLOOKUP(A1240, [1]!Table9[#All], 34, FALSE), "). " ))</f>
        <v xml:space="preserve">Not discussed on USFS. </v>
      </c>
      <c r="K1240" s="10" t="str">
        <f>IF(D1240="No", "-- ", VLOOKUP(A1240, [1]!Table9[#All], 35, FALSE))</f>
        <v xml:space="preserve">-- </v>
      </c>
      <c r="L1240" s="12" t="str">
        <f>IF(D1240="No", "--", VLOOKUP(A1240, [1]!Table9[#All], 28, FALSE))</f>
        <v>--</v>
      </c>
      <c r="M1240" s="11" t="str">
        <f>IF(D1240="No", "Not discussed on USFS. ", _xlfn.CONCAT(A1240, " (", VLOOKUP(A1240, [1]!Table9[#All], 11, FALSE), "; Habitat description: ", C1240, ") - Within 1-mi of a CNDDB/SCE/USFS occurrence record (", VLOOKUP(A1240, [1]!Table9[#All], 27, FALSE), "). " ))</f>
        <v xml:space="preserve">Not discussed on USFS. </v>
      </c>
      <c r="N1240" s="10" t="str">
        <f>IF(D1240="No", "-- ", VLOOKUP(A1240, [1]!Table9[#All], 29, FALSE))</f>
        <v xml:space="preserve">-- </v>
      </c>
      <c r="O1240" s="10" t="str">
        <f>IF(D1240="No", "--", VLOOKUP(A1240, [1]!Table9[#All], 30, FALSE))</f>
        <v>--</v>
      </c>
      <c r="P1240" s="7" t="str">
        <f>IF(D1240="No", "Not discussed on USFS. ", IF(VLOOKUP(A1240, [1]!Table9[#All], 31, FALSE)="--", "--",  _xlfn.CONCAT(A1240, " (", VLOOKUP(A1240, [1]!Table9[#All], 11, FALSE), "; Habitat description: ", C1240, ") - Within 1-mi of a CNDDB/SCE/USFS occurrence record (", VLOOKUP(A1240, [1]!Table9[#All], 31, FALSE), "). " )))</f>
        <v xml:space="preserve">Not discussed on USFS. </v>
      </c>
      <c r="Q1240" s="6" t="str">
        <f>IF(D1240="No", "Not discussed on USFS. ", IF(VLOOKUP(A1240, [1]!Table9[#All], 31, FALSE)="--", "--",  VLOOKUP(A1240, [1]!Table9[#All], 32, FALSE)))</f>
        <v xml:space="preserve">Not discussed on USFS. </v>
      </c>
      <c r="R1240" s="6" t="str">
        <f>IF(D1240="No", "Not discussed on USFS. ", IF(VLOOKUP(A1240, [1]!Table9[#All], 31, FALSE)="--", "--", VLOOKUP(A1240, [1]!Table9[#All], 33, FALSE)))</f>
        <v xml:space="preserve">Not discussed on USFS. </v>
      </c>
      <c r="S1240" s="9" t="s">
        <v>2</v>
      </c>
      <c r="T1240" s="8" t="s">
        <v>2</v>
      </c>
      <c r="U1240" s="8" t="s">
        <v>2</v>
      </c>
      <c r="V1240" s="7" t="s">
        <v>2</v>
      </c>
      <c r="W1240" s="6" t="s">
        <v>2</v>
      </c>
      <c r="X1240" s="6" t="s">
        <v>2</v>
      </c>
    </row>
    <row r="1241" spans="1:24" ht="64" x14ac:dyDescent="0.2">
      <c r="A1241" s="20" t="s">
        <v>1134</v>
      </c>
      <c r="B1241" s="20" t="str">
        <f>VLOOKUP(A1241, [1]!Table9[#All], 2, FALSE)</f>
        <v>Robinia neomexicana</v>
      </c>
      <c r="C1241" s="18" t="str">
        <f>VLOOKUP(A1241, [1]!Table9[#All], 13, FALSE)</f>
        <v xml:space="preserve">canyons, roadsides canyons in pinyon/juniper woodlands </v>
      </c>
      <c r="D1241" s="17" t="str">
        <f>IF(ISNUMBER(SEARCH("1",VLOOKUP(A1241, [1]!Table9[#All], 4, FALSE))), "Yes", "No")</f>
        <v>No</v>
      </c>
      <c r="E1241" s="16" t="str">
        <f>VLOOKUP(A1241, [1]!Table9[#All], 3, FALSE)</f>
        <v>Plant</v>
      </c>
      <c r="F1241" s="15" t="str">
        <f>VLOOKUP(A1241, [1]!Table9[#All], 26, FALSE)</f>
        <v>Formula</v>
      </c>
      <c r="G1241" s="15" t="str">
        <f>IF(D1241="No", "--",VLOOKUP(A1241, [1]!Table9[#All], 25, FALSE))</f>
        <v>--</v>
      </c>
      <c r="H1241" s="14" t="str">
        <f>IF(D1241="No", "Not discussed on USFS. ", VLOOKUP(A1241, [1]!Table9[#All], 24, FALSE))</f>
        <v xml:space="preserve">Not discussed on USFS. </v>
      </c>
      <c r="I1241" s="14" t="str">
        <f>IF(NOT(ISBLANK(#REF!)),  "Pre-activity Survey Required", "")</f>
        <v>Pre-activity Survey Required</v>
      </c>
      <c r="J1241" s="13" t="str">
        <f>IF(D1241="No", "Not discussed on USFS. ", _xlfn.CONCAT(A1241, " (", VLOOKUP(A1241, [1]!Table9[#All], 11, FALSE), "; Habitat description: ", C1241, ") - Within 1-mi of a CNDDB/SCE/USFS occurrence record (", VLOOKUP(A1241, [1]!Table9[#All], 34, FALSE), "). " ))</f>
        <v xml:space="preserve">Not discussed on USFS. </v>
      </c>
      <c r="K1241" s="10" t="str">
        <f>IF(D1241="No", "-- ", VLOOKUP(A1241, [1]!Table9[#All], 35, FALSE))</f>
        <v xml:space="preserve">-- </v>
      </c>
      <c r="L1241" s="12" t="str">
        <f>IF(D1241="No", "--", VLOOKUP(A1241, [1]!Table9[#All], 28, FALSE))</f>
        <v>--</v>
      </c>
      <c r="M1241" s="11" t="str">
        <f>IF(D1241="No", "Not discussed on USFS. ", _xlfn.CONCAT(A1241, " (", VLOOKUP(A1241, [1]!Table9[#All], 11, FALSE), "; Habitat description: ", C1241, ") - Within 1-mi of a CNDDB/SCE/USFS occurrence record (", VLOOKUP(A1241, [1]!Table9[#All], 27, FALSE), "). " ))</f>
        <v xml:space="preserve">Not discussed on USFS. </v>
      </c>
      <c r="N1241" s="10" t="str">
        <f>IF(D1241="No", "-- ", VLOOKUP(A1241, [1]!Table9[#All], 29, FALSE))</f>
        <v xml:space="preserve">-- </v>
      </c>
      <c r="O1241" s="10" t="str">
        <f>IF(D1241="No", "--", VLOOKUP(A1241, [1]!Table9[#All], 30, FALSE))</f>
        <v>--</v>
      </c>
      <c r="P1241" s="7" t="str">
        <f>IF(D1241="No", "Not discussed on USFS. ", IF(VLOOKUP(A1241, [1]!Table9[#All], 31, FALSE)="--", "--",  _xlfn.CONCAT(A1241, " (", VLOOKUP(A1241, [1]!Table9[#All], 11, FALSE), "; Habitat description: ", C1241, ") - Within 1-mi of a CNDDB/SCE/USFS occurrence record (", VLOOKUP(A1241, [1]!Table9[#All], 31, FALSE), "). " )))</f>
        <v xml:space="preserve">Not discussed on USFS. </v>
      </c>
      <c r="Q1241" s="6" t="str">
        <f>IF(D1241="No", "Not discussed on USFS. ", IF(VLOOKUP(A1241, [1]!Table9[#All], 31, FALSE)="--", "--",  VLOOKUP(A1241, [1]!Table9[#All], 32, FALSE)))</f>
        <v xml:space="preserve">Not discussed on USFS. </v>
      </c>
      <c r="R1241" s="6" t="str">
        <f>IF(D1241="No", "Not discussed on USFS. ", IF(VLOOKUP(A1241, [1]!Table9[#All], 31, FALSE)="--", "--", VLOOKUP(A1241, [1]!Table9[#All], 33, FALSE)))</f>
        <v xml:space="preserve">Not discussed on USFS. </v>
      </c>
      <c r="S1241" s="9" t="s">
        <v>2</v>
      </c>
      <c r="T1241" s="8" t="s">
        <v>2</v>
      </c>
      <c r="U1241" s="8" t="s">
        <v>2</v>
      </c>
      <c r="V1241" s="7" t="s">
        <v>2</v>
      </c>
      <c r="W1241" s="6" t="s">
        <v>2</v>
      </c>
      <c r="X1241" s="6" t="s">
        <v>2</v>
      </c>
    </row>
    <row r="1242" spans="1:24" ht="48" x14ac:dyDescent="0.2">
      <c r="A1242" s="20" t="s">
        <v>1133</v>
      </c>
      <c r="B1242" s="20" t="str">
        <f>VLOOKUP(A1242, [1]!Table9[#All], 2, FALSE)</f>
        <v>Potentilla newberryi</v>
      </c>
      <c r="C1242" s="18" t="str">
        <f>VLOOKUP(A1242, [1]!Table9[#All], 13, FALSE)</f>
        <v>receding shorelines</v>
      </c>
      <c r="D1242" s="17" t="str">
        <f>IF(ISNUMBER(SEARCH("1",VLOOKUP(A1242, [1]!Table9[#All], 4, FALSE))), "Yes", "No")</f>
        <v>No</v>
      </c>
      <c r="E1242" s="16" t="str">
        <f>VLOOKUP(A1242, [1]!Table9[#All], 3, FALSE)</f>
        <v>Plant</v>
      </c>
      <c r="F1242" s="15" t="str">
        <f>VLOOKUP(A1242, [1]!Table9[#All], 26, FALSE)</f>
        <v>Formula</v>
      </c>
      <c r="G1242" s="15" t="str">
        <f>IF(D1242="No", "--",VLOOKUP(A1242, [1]!Table9[#All], 25, FALSE))</f>
        <v>--</v>
      </c>
      <c r="H1242" s="14" t="str">
        <f>IF(D1242="No", "Not discussed on USFS. ", VLOOKUP(A1242, [1]!Table9[#All], 24, FALSE))</f>
        <v xml:space="preserve">Not discussed on USFS. </v>
      </c>
      <c r="I1242" s="14" t="str">
        <f>IF(NOT(ISBLANK(#REF!)),  "Pre-activity Survey Required", "")</f>
        <v>Pre-activity Survey Required</v>
      </c>
      <c r="J1242" s="13" t="str">
        <f>IF(D1242="No", "Not discussed on USFS. ", _xlfn.CONCAT(A1242, " (", VLOOKUP(A1242, [1]!Table9[#All], 11, FALSE), "; Habitat description: ", C1242, ") - Within 1-mi of a CNDDB/SCE/USFS occurrence record (", VLOOKUP(A1242, [1]!Table9[#All], 34, FALSE), "). " ))</f>
        <v xml:space="preserve">Not discussed on USFS. </v>
      </c>
      <c r="K1242" s="10" t="str">
        <f>IF(D1242="No", "-- ", VLOOKUP(A1242, [1]!Table9[#All], 35, FALSE))</f>
        <v xml:space="preserve">-- </v>
      </c>
      <c r="L1242" s="12" t="str">
        <f>IF(D1242="No", "--", VLOOKUP(A1242, [1]!Table9[#All], 28, FALSE))</f>
        <v>--</v>
      </c>
      <c r="M1242" s="11" t="str">
        <f>IF(D1242="No", "Not discussed on USFS. ", _xlfn.CONCAT(A1242, " (", VLOOKUP(A1242, [1]!Table9[#All], 11, FALSE), "; Habitat description: ", C1242, ") - Within 1-mi of a CNDDB/SCE/USFS occurrence record (", VLOOKUP(A1242, [1]!Table9[#All], 27, FALSE), "). " ))</f>
        <v xml:space="preserve">Not discussed on USFS. </v>
      </c>
      <c r="N1242" s="10" t="str">
        <f>IF(D1242="No", "-- ", VLOOKUP(A1242, [1]!Table9[#All], 29, FALSE))</f>
        <v xml:space="preserve">-- </v>
      </c>
      <c r="O1242" s="10" t="str">
        <f>IF(D1242="No", "--", VLOOKUP(A1242, [1]!Table9[#All], 30, FALSE))</f>
        <v>--</v>
      </c>
      <c r="P1242" s="7" t="str">
        <f>IF(D1242="No", "Not discussed on USFS. ", IF(VLOOKUP(A1242, [1]!Table9[#All], 31, FALSE)="--", "--",  _xlfn.CONCAT(A1242, " (", VLOOKUP(A1242, [1]!Table9[#All], 11, FALSE), "; Habitat description: ", C1242, ") - Within 1-mi of a CNDDB/SCE/USFS occurrence record (", VLOOKUP(A1242, [1]!Table9[#All], 31, FALSE), "). " )))</f>
        <v xml:space="preserve">Not discussed on USFS. </v>
      </c>
      <c r="Q1242" s="6" t="str">
        <f>IF(D1242="No", "Not discussed on USFS. ", IF(VLOOKUP(A1242, [1]!Table9[#All], 31, FALSE)="--", "--",  VLOOKUP(A1242, [1]!Table9[#All], 32, FALSE)))</f>
        <v xml:space="preserve">Not discussed on USFS. </v>
      </c>
      <c r="R1242" s="6" t="str">
        <f>IF(D1242="No", "Not discussed on USFS. ", IF(VLOOKUP(A1242, [1]!Table9[#All], 31, FALSE)="--", "--", VLOOKUP(A1242, [1]!Table9[#All], 33, FALSE)))</f>
        <v xml:space="preserve">Not discussed on USFS. </v>
      </c>
      <c r="S1242" s="9" t="s">
        <v>2</v>
      </c>
      <c r="T1242" s="8" t="s">
        <v>2</v>
      </c>
      <c r="U1242" s="8" t="s">
        <v>2</v>
      </c>
      <c r="V1242" s="7" t="s">
        <v>2</v>
      </c>
      <c r="W1242" s="6" t="s">
        <v>2</v>
      </c>
      <c r="X1242" s="6" t="s">
        <v>2</v>
      </c>
    </row>
    <row r="1243" spans="1:24" ht="48" x14ac:dyDescent="0.2">
      <c r="A1243" s="20" t="s">
        <v>1132</v>
      </c>
      <c r="B1243" s="20" t="str">
        <f>VLOOKUP(A1243, [1]!Table9[#All], 2, FALSE)</f>
        <v>Helianthus inexpectatus</v>
      </c>
      <c r="C1243" s="18" t="str">
        <f>VLOOKUP(A1243, [1]!Table9[#All], 13, FALSE)</f>
        <v>marsh spring-fed marsh in willow woodland</v>
      </c>
      <c r="D1243" s="17" t="str">
        <f>IF(ISNUMBER(SEARCH("1",VLOOKUP(A1243, [1]!Table9[#All], 4, FALSE))), "Yes", "No")</f>
        <v>No</v>
      </c>
      <c r="E1243" s="16" t="str">
        <f>VLOOKUP(A1243, [1]!Table9[#All], 3, FALSE)</f>
        <v>Plant</v>
      </c>
      <c r="F1243" s="15" t="str">
        <f>VLOOKUP(A1243, [1]!Table9[#All], 26, FALSE)</f>
        <v>Formula</v>
      </c>
      <c r="G1243" s="15" t="str">
        <f>IF(D1243="No", "--",VLOOKUP(A1243, [1]!Table9[#All], 25, FALSE))</f>
        <v>--</v>
      </c>
      <c r="H1243" s="14" t="str">
        <f>IF(D1243="No", "Not discussed on USFS. ", VLOOKUP(A1243, [1]!Table9[#All], 24, FALSE))</f>
        <v xml:space="preserve">Not discussed on USFS. </v>
      </c>
      <c r="I1243" s="14" t="str">
        <f>IF(NOT(ISBLANK(#REF!)),  "Pre-activity Survey Required", "")</f>
        <v>Pre-activity Survey Required</v>
      </c>
      <c r="J1243" s="13" t="str">
        <f>IF(D1243="No", "Not discussed on USFS. ", _xlfn.CONCAT(A1243, " (", VLOOKUP(A1243, [1]!Table9[#All], 11, FALSE), "; Habitat description: ", C1243, ") - Within 1-mi of a CNDDB/SCE/USFS occurrence record (", VLOOKUP(A1243, [1]!Table9[#All], 34, FALSE), "). " ))</f>
        <v xml:space="preserve">Not discussed on USFS. </v>
      </c>
      <c r="K1243" s="10" t="str">
        <f>IF(D1243="No", "-- ", VLOOKUP(A1243, [1]!Table9[#All], 35, FALSE))</f>
        <v xml:space="preserve">-- </v>
      </c>
      <c r="L1243" s="12" t="str">
        <f>IF(D1243="No", "--", VLOOKUP(A1243, [1]!Table9[#All], 28, FALSE))</f>
        <v>--</v>
      </c>
      <c r="M1243" s="11" t="str">
        <f>IF(D1243="No", "Not discussed on USFS. ", _xlfn.CONCAT(A1243, " (", VLOOKUP(A1243, [1]!Table9[#All], 11, FALSE), "; Habitat description: ", C1243, ") - Within 1-mi of a CNDDB/SCE/USFS occurrence record (", VLOOKUP(A1243, [1]!Table9[#All], 27, FALSE), "). " ))</f>
        <v xml:space="preserve">Not discussed on USFS. </v>
      </c>
      <c r="N1243" s="10" t="str">
        <f>IF(D1243="No", "-- ", VLOOKUP(A1243, [1]!Table9[#All], 29, FALSE))</f>
        <v xml:space="preserve">-- </v>
      </c>
      <c r="O1243" s="10" t="str">
        <f>IF(D1243="No", "--", VLOOKUP(A1243, [1]!Table9[#All], 30, FALSE))</f>
        <v>--</v>
      </c>
      <c r="P1243" s="7" t="str">
        <f>IF(D1243="No", "Not discussed on USFS. ", IF(VLOOKUP(A1243, [1]!Table9[#All], 31, FALSE)="--", "--",  _xlfn.CONCAT(A1243, " (", VLOOKUP(A1243, [1]!Table9[#All], 11, FALSE), "; Habitat description: ", C1243, ") - Within 1-mi of a CNDDB/SCE/USFS occurrence record (", VLOOKUP(A1243, [1]!Table9[#All], 31, FALSE), "). " )))</f>
        <v xml:space="preserve">Not discussed on USFS. </v>
      </c>
      <c r="Q1243" s="6" t="str">
        <f>IF(D1243="No", "Not discussed on USFS. ", IF(VLOOKUP(A1243, [1]!Table9[#All], 31, FALSE)="--", "--",  VLOOKUP(A1243, [1]!Table9[#All], 32, FALSE)))</f>
        <v xml:space="preserve">Not discussed on USFS. </v>
      </c>
      <c r="R1243" s="6" t="str">
        <f>IF(D1243="No", "Not discussed on USFS. ", IF(VLOOKUP(A1243, [1]!Table9[#All], 31, FALSE)="--", "--", VLOOKUP(A1243, [1]!Table9[#All], 33, FALSE)))</f>
        <v xml:space="preserve">Not discussed on USFS. </v>
      </c>
      <c r="S1243" s="9" t="s">
        <v>2</v>
      </c>
      <c r="T1243" s="8" t="s">
        <v>2</v>
      </c>
      <c r="U1243" s="8" t="s">
        <v>2</v>
      </c>
      <c r="V1243" s="7" t="s">
        <v>2</v>
      </c>
      <c r="W1243" s="6" t="s">
        <v>2</v>
      </c>
      <c r="X1243" s="6" t="s">
        <v>2</v>
      </c>
    </row>
    <row r="1244" spans="1:24" ht="48" x14ac:dyDescent="0.2">
      <c r="A1244" s="20" t="s">
        <v>1131</v>
      </c>
      <c r="B1244" s="20" t="str">
        <f>VLOOKUP(A1244, [1]!Table9[#All], 2, FALSE)</f>
        <v>Ceanothus decornutus</v>
      </c>
      <c r="C1244" s="18" t="str">
        <f>VLOOKUP(A1244, [1]!Table9[#All], 13, FALSE)</f>
        <v>rocky, open serpentine slopes and ridges</v>
      </c>
      <c r="D1244" s="17" t="str">
        <f>IF(ISNUMBER(SEARCH("1",VLOOKUP(A1244, [1]!Table9[#All], 4, FALSE))), "Yes", "No")</f>
        <v>No</v>
      </c>
      <c r="E1244" s="16" t="str">
        <f>VLOOKUP(A1244, [1]!Table9[#All], 3, FALSE)</f>
        <v>Plant</v>
      </c>
      <c r="F1244" s="15" t="str">
        <f>VLOOKUP(A1244, [1]!Table9[#All], 26, FALSE)</f>
        <v>Formula</v>
      </c>
      <c r="G1244" s="15" t="str">
        <f>IF(D1244="No", "--",VLOOKUP(A1244, [1]!Table9[#All], 25, FALSE))</f>
        <v>--</v>
      </c>
      <c r="H1244" s="14" t="str">
        <f>IF(D1244="No", "Not discussed on USFS. ", VLOOKUP(A1244, [1]!Table9[#All], 24, FALSE))</f>
        <v xml:space="preserve">Not discussed on USFS. </v>
      </c>
      <c r="I1244" s="14" t="str">
        <f>IF(NOT(ISBLANK(#REF!)),  "Pre-activity Survey Required", "")</f>
        <v>Pre-activity Survey Required</v>
      </c>
      <c r="J1244" s="13" t="str">
        <f>IF(D1244="No", "Not discussed on USFS. ", _xlfn.CONCAT(A1244, " (", VLOOKUP(A1244, [1]!Table9[#All], 11, FALSE), "; Habitat description: ", C1244, ") - Within 1-mi of a CNDDB/SCE/USFS occurrence record (", VLOOKUP(A1244, [1]!Table9[#All], 34, FALSE), "). " ))</f>
        <v xml:space="preserve">Not discussed on USFS. </v>
      </c>
      <c r="K1244" s="10" t="str">
        <f>IF(D1244="No", "-- ", VLOOKUP(A1244, [1]!Table9[#All], 35, FALSE))</f>
        <v xml:space="preserve">-- </v>
      </c>
      <c r="L1244" s="12" t="str">
        <f>IF(D1244="No", "--", VLOOKUP(A1244, [1]!Table9[#All], 28, FALSE))</f>
        <v>--</v>
      </c>
      <c r="M1244" s="11" t="str">
        <f>IF(D1244="No", "Not discussed on USFS. ", _xlfn.CONCAT(A1244, " (", VLOOKUP(A1244, [1]!Table9[#All], 11, FALSE), "; Habitat description: ", C1244, ") - Within 1-mi of a CNDDB/SCE/USFS occurrence record (", VLOOKUP(A1244, [1]!Table9[#All], 27, FALSE), "). " ))</f>
        <v xml:space="preserve">Not discussed on USFS. </v>
      </c>
      <c r="N1244" s="10" t="str">
        <f>IF(D1244="No", "-- ", VLOOKUP(A1244, [1]!Table9[#All], 29, FALSE))</f>
        <v xml:space="preserve">-- </v>
      </c>
      <c r="O1244" s="10" t="str">
        <f>IF(D1244="No", "--", VLOOKUP(A1244, [1]!Table9[#All], 30, FALSE))</f>
        <v>--</v>
      </c>
      <c r="P1244" s="7" t="str">
        <f>IF(D1244="No", "Not discussed on USFS. ", IF(VLOOKUP(A1244, [1]!Table9[#All], 31, FALSE)="--", "--",  _xlfn.CONCAT(A1244, " (", VLOOKUP(A1244, [1]!Table9[#All], 11, FALSE), "; Habitat description: ", C1244, ") - Within 1-mi of a CNDDB/SCE/USFS occurrence record (", VLOOKUP(A1244, [1]!Table9[#All], 31, FALSE), "). " )))</f>
        <v xml:space="preserve">Not discussed on USFS. </v>
      </c>
      <c r="Q1244" s="6" t="str">
        <f>IF(D1244="No", "Not discussed on USFS. ", IF(VLOOKUP(A1244, [1]!Table9[#All], 31, FALSE)="--", "--",  VLOOKUP(A1244, [1]!Table9[#All], 32, FALSE)))</f>
        <v xml:space="preserve">Not discussed on USFS. </v>
      </c>
      <c r="R1244" s="6" t="str">
        <f>IF(D1244="No", "Not discussed on USFS. ", IF(VLOOKUP(A1244, [1]!Table9[#All], 31, FALSE)="--", "--", VLOOKUP(A1244, [1]!Table9[#All], 33, FALSE)))</f>
        <v xml:space="preserve">Not discussed on USFS. </v>
      </c>
      <c r="S1244" s="9" t="s">
        <v>2</v>
      </c>
      <c r="T1244" s="8" t="s">
        <v>2</v>
      </c>
      <c r="U1244" s="8" t="s">
        <v>2</v>
      </c>
      <c r="V1244" s="7" t="s">
        <v>2</v>
      </c>
      <c r="W1244" s="6" t="s">
        <v>2</v>
      </c>
      <c r="X1244" s="6" t="s">
        <v>2</v>
      </c>
    </row>
    <row r="1245" spans="1:24" ht="156" x14ac:dyDescent="0.2">
      <c r="A1245" s="20" t="s">
        <v>1130</v>
      </c>
      <c r="B1245" s="20" t="str">
        <f>VLOOKUP(A1245, [1]!Table9[#All], 2, FALSE)</f>
        <v>Harmonia doris-nilesiae</v>
      </c>
      <c r="C1245" s="18" t="str">
        <f>VLOOKUP(A1245, [1]!Table9[#All], 13, FALSE)</f>
        <v>serpentine slopes</v>
      </c>
      <c r="D1245" s="17" t="str">
        <f>IF(ISNUMBER(SEARCH("1",VLOOKUP(A1245, [1]!Table9[#All], 4, FALSE))), "Yes", "No")</f>
        <v>Yes</v>
      </c>
      <c r="E1245" s="16" t="str">
        <f>VLOOKUP(A1245, [1]!Table9[#All], 3, FALSE)</f>
        <v>Plant</v>
      </c>
      <c r="F1245" s="15" t="str">
        <f>VLOOKUP(A1245, [1]!Table9[#All], 26, FALSE)</f>
        <v>Formula</v>
      </c>
      <c r="G1245" s="15" t="str">
        <f>IF(D1245="No", "--",VLOOKUP(A1245, [1]!Table9[#All], 25, FALSE))</f>
        <v>Work area</v>
      </c>
      <c r="H1245" s="14" t="str">
        <f>IF(D1245="No", "Not discussed on USFS. ", VLOOKUP(A1245, [1]!Table9[#All], 24, FALSE))</f>
        <v>--</v>
      </c>
      <c r="I1245" s="14" t="str">
        <f>IF(NOT(ISBLANK(#REF!)),  "Pre-activity Survey Required", "")</f>
        <v>Pre-activity Survey Required</v>
      </c>
      <c r="J1245" s="13" t="str">
        <f>IF(D1245="No", "Not discussed on USFS. ", _xlfn.CONCAT(A1245, " (", VLOOKUP(A1245, [1]!Table9[#All], 11, FALSE), "; Habitat description: ", C1245, ") - Within 1-mi of a CNDDB/SCE/USFS occurrence record (", VLOOKUP(A1245, [1]!Table9[#All], 34, FALSE), "). " ))</f>
        <v xml:space="preserve">Niles' harmonia (FSS; CRPR 1B.1, Blooming Period: May - Jun; Habitat description: serpentine slopes) - Within 1-mi of a CNDDB/SCE/USFS occurrence record (unsuitable habitat). </v>
      </c>
      <c r="K1245" s="10" t="str">
        <f>IF(D1245="No", "-- ", VLOOKUP(A1245, [1]!Table9[#All], 35, FALSE))</f>
        <v>Standard OMP BMPs.</v>
      </c>
      <c r="L1245" s="12" t="str">
        <f>IF(D1245="No", "--", VLOOKUP(A1245, [1]!Table9[#All], 28, FALSE))</f>
        <v>IIB</v>
      </c>
      <c r="M1245" s="11" t="str">
        <f>IF(D1245="No", "Not discussed on USFS. ", _xlfn.CONCAT(A1245, " (", VLOOKUP(A1245, [1]!Table9[#All], 11, FALSE), "; Habitat description: ", C1245, ") - Within 1-mi of a CNDDB/SCE/USFS occurrence record (", VLOOKUP(A1245, [1]!Table9[#All], 27, FALSE), "). " ))</f>
        <v xml:space="preserve">Niles' harmonia (FSS; CRPR 1B.1, Blooming Period: May - Jun; Habitat description: serpentine slopes) - Within 1-mi of a CNDDB/SCE/USFS occurrence record (habitat present). </v>
      </c>
      <c r="N1245" s="10" t="str">
        <f>IF(D1245="No", "-- ", VLOOKUP(A1245, [1]!Table9[#All], 29, FALSE))</f>
        <v xml:space="preserve">BE BMP Plant-1(a)(c-d); 
General Measures and Standard OMP BMPs. </v>
      </c>
      <c r="O1245" s="10" t="str">
        <f>IF(D1245="No", "--", VLOOKUP(A1245, [1]!Table9[#All], 30, FALSE))</f>
        <v xml:space="preserve">Pre-Activity Survey (Niles' harmonia): A biological survey is required. 
FSS Plant Avoidance (Niles' harmonia): If Niles' harmonia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45" s="7" t="str">
        <f>IF(D1245="No", "Not discussed on USFS. ", IF(VLOOKUP(A1245, [1]!Table9[#All], 31, FALSE)="--", "--",  _xlfn.CONCAT(A1245, " (", VLOOKUP(A1245, [1]!Table9[#All], 11, FALSE), "; Habitat description: ", C1245, ") - Within 1-mi of a CNDDB/SCE/USFS occurrence record (", VLOOKUP(A1245, [1]!Table9[#All], 31, FALSE), "). " )))</f>
        <v>--</v>
      </c>
      <c r="Q1245" s="6" t="str">
        <f>IF(D1245="No", "Not discussed on USFS. ", IF(VLOOKUP(A1245, [1]!Table9[#All], 31, FALSE)="--", "--",  VLOOKUP(A1245, [1]!Table9[#All], 32, FALSE)))</f>
        <v>--</v>
      </c>
      <c r="R1245" s="6" t="str">
        <f>IF(D1245="No", "Not discussed on USFS. ", IF(VLOOKUP(A1245, [1]!Table9[#All], 31, FALSE)="--", "--", VLOOKUP(A1245, [1]!Table9[#All], 33, FALSE)))</f>
        <v>--</v>
      </c>
      <c r="S1245" s="9" t="s">
        <v>2</v>
      </c>
      <c r="T1245" s="8" t="s">
        <v>2</v>
      </c>
      <c r="U1245" s="8" t="s">
        <v>2</v>
      </c>
      <c r="V1245" s="7" t="s">
        <v>2</v>
      </c>
      <c r="W1245" s="6" t="s">
        <v>2</v>
      </c>
      <c r="X1245" s="6" t="s">
        <v>2</v>
      </c>
    </row>
    <row r="1246" spans="1:24" ht="64" x14ac:dyDescent="0.2">
      <c r="A1246" s="20" t="s">
        <v>1129</v>
      </c>
      <c r="B1246" s="20" t="str">
        <f>VLOOKUP(A1246, [1]!Table9[#All], 2, FALSE)</f>
        <v>Enneapogon desvauxii</v>
      </c>
      <c r="C1246" s="18" t="str">
        <f>VLOOKUP(A1246, [1]!Table9[#All], 13, FALSE)</f>
        <v>rocky slopes, crevices, desert woodland calcareous soil</v>
      </c>
      <c r="D1246" s="17" t="str">
        <f>IF(ISNUMBER(SEARCH("1",VLOOKUP(A1246, [1]!Table9[#All], 4, FALSE))), "Yes", "No")</f>
        <v>No</v>
      </c>
      <c r="E1246" s="16" t="str">
        <f>VLOOKUP(A1246, [1]!Table9[#All], 3, FALSE)</f>
        <v>Plant</v>
      </c>
      <c r="F1246" s="15" t="str">
        <f>VLOOKUP(A1246, [1]!Table9[#All], 26, FALSE)</f>
        <v>Formula</v>
      </c>
      <c r="G1246" s="15" t="str">
        <f>IF(D1246="No", "--",VLOOKUP(A1246, [1]!Table9[#All], 25, FALSE))</f>
        <v>--</v>
      </c>
      <c r="H1246" s="14" t="str">
        <f>IF(D1246="No", "Not discussed on USFS. ", VLOOKUP(A1246, [1]!Table9[#All], 24, FALSE))</f>
        <v xml:space="preserve">Not discussed on USFS. </v>
      </c>
      <c r="I1246" s="14" t="str">
        <f>IF(NOT(ISBLANK(#REF!)),  "Pre-activity Survey Required", "")</f>
        <v>Pre-activity Survey Required</v>
      </c>
      <c r="J1246" s="13" t="str">
        <f>IF(D1246="No", "Not discussed on USFS. ", _xlfn.CONCAT(A1246, " (", VLOOKUP(A1246, [1]!Table9[#All], 11, FALSE), "; Habitat description: ", C1246, ") - Within 1-mi of a CNDDB/SCE/USFS occurrence record (", VLOOKUP(A1246, [1]!Table9[#All], 34, FALSE), "). " ))</f>
        <v xml:space="preserve">Not discussed on USFS. </v>
      </c>
      <c r="K1246" s="10" t="str">
        <f>IF(D1246="No", "-- ", VLOOKUP(A1246, [1]!Table9[#All], 35, FALSE))</f>
        <v xml:space="preserve">-- </v>
      </c>
      <c r="L1246" s="12" t="str">
        <f>IF(D1246="No", "--", VLOOKUP(A1246, [1]!Table9[#All], 28, FALSE))</f>
        <v>--</v>
      </c>
      <c r="M1246" s="11" t="str">
        <f>IF(D1246="No", "Not discussed on USFS. ", _xlfn.CONCAT(A1246, " (", VLOOKUP(A1246, [1]!Table9[#All], 11, FALSE), "; Habitat description: ", C1246, ") - Within 1-mi of a CNDDB/SCE/USFS occurrence record (", VLOOKUP(A1246, [1]!Table9[#All], 27, FALSE), "). " ))</f>
        <v xml:space="preserve">Not discussed on USFS. </v>
      </c>
      <c r="N1246" s="10" t="str">
        <f>IF(D1246="No", "-- ", VLOOKUP(A1246, [1]!Table9[#All], 29, FALSE))</f>
        <v xml:space="preserve">-- </v>
      </c>
      <c r="O1246" s="10" t="str">
        <f>IF(D1246="No", "--", VLOOKUP(A1246, [1]!Table9[#All], 30, FALSE))</f>
        <v>--</v>
      </c>
      <c r="P1246" s="7" t="str">
        <f>IF(D1246="No", "Not discussed on USFS. ", IF(VLOOKUP(A1246, [1]!Table9[#All], 31, FALSE)="--", "--",  _xlfn.CONCAT(A1246, " (", VLOOKUP(A1246, [1]!Table9[#All], 11, FALSE), "; Habitat description: ", C1246, ") - Within 1-mi of a CNDDB/SCE/USFS occurrence record (", VLOOKUP(A1246, [1]!Table9[#All], 31, FALSE), "). " )))</f>
        <v xml:space="preserve">Not discussed on USFS. </v>
      </c>
      <c r="Q1246" s="6" t="str">
        <f>IF(D1246="No", "Not discussed on USFS. ", IF(VLOOKUP(A1246, [1]!Table9[#All], 31, FALSE)="--", "--",  VLOOKUP(A1246, [1]!Table9[#All], 32, FALSE)))</f>
        <v xml:space="preserve">Not discussed on USFS. </v>
      </c>
      <c r="R1246" s="6" t="str">
        <f>IF(D1246="No", "Not discussed on USFS. ", IF(VLOOKUP(A1246, [1]!Table9[#All], 31, FALSE)="--", "--", VLOOKUP(A1246, [1]!Table9[#All], 33, FALSE)))</f>
        <v xml:space="preserve">Not discussed on USFS. </v>
      </c>
      <c r="S1246" s="9" t="s">
        <v>2</v>
      </c>
      <c r="T1246" s="8" t="s">
        <v>2</v>
      </c>
      <c r="U1246" s="8" t="s">
        <v>2</v>
      </c>
      <c r="V1246" s="7" t="s">
        <v>2</v>
      </c>
      <c r="W1246" s="6" t="s">
        <v>2</v>
      </c>
      <c r="X1246" s="6" t="s">
        <v>2</v>
      </c>
    </row>
    <row r="1247" spans="1:24" ht="156" x14ac:dyDescent="0.2">
      <c r="A1247" s="20" t="s">
        <v>1128</v>
      </c>
      <c r="B1247" s="20" t="str">
        <f>VLOOKUP(A1247, [1]!Table9[#All], 2, FALSE)</f>
        <v>Phacelia novenmillensis</v>
      </c>
      <c r="C1247" s="18" t="str">
        <f>VLOOKUP(A1247, [1]!Table9[#All], 13, FALSE)</f>
        <v xml:space="preserve">pine and conifer woodland open, sandy to gravelly soils, pinyon/juniper woodland </v>
      </c>
      <c r="D1247" s="17" t="str">
        <f>IF(ISNUMBER(SEARCH("1",VLOOKUP(A1247, [1]!Table9[#All], 4, FALSE))), "Yes", "No")</f>
        <v>Yes</v>
      </c>
      <c r="E1247" s="16" t="str">
        <f>VLOOKUP(A1247, [1]!Table9[#All], 3, FALSE)</f>
        <v>Plant</v>
      </c>
      <c r="F1247" s="15" t="str">
        <f>VLOOKUP(A1247, [1]!Table9[#All], 26, FALSE)</f>
        <v>Formula</v>
      </c>
      <c r="G1247" s="15" t="str">
        <f>IF(D1247="No", "--",VLOOKUP(A1247, [1]!Table9[#All], 25, FALSE))</f>
        <v>Work area</v>
      </c>
      <c r="H1247" s="14" t="str">
        <f>IF(D1247="No", "Not discussed on USFS. ", VLOOKUP(A1247, [1]!Table9[#All], 24, FALSE))</f>
        <v>--</v>
      </c>
      <c r="I1247" s="14" t="str">
        <f>IF(NOT(ISBLANK(#REF!)),  "Pre-activity Survey Required", "")</f>
        <v>Pre-activity Survey Required</v>
      </c>
      <c r="J1247" s="13" t="str">
        <f>IF(D1247="No", "Not discussed on USFS. ", _xlfn.CONCAT(A1247, " (", VLOOKUP(A1247, [1]!Table9[#All], 11, FALSE), "; Habitat description: ", C1247, ") - Within 1-mi of a CNDDB/SCE/USFS occurrence record (", VLOOKUP(A1247, [1]!Table9[#All], 34, FALSE), "). " ))</f>
        <v xml:space="preserve">Nine Mile Canyon phacelia (FSS; BLM:S; CRPR 1B.2, Blooming Period: May - Jun; Habitat description: pine and conifer woodland open, sandy to gravelly soils, pinyon/juniper woodland ) - Within 1-mi of a CNDDB/SCE/USFS occurrence record (unsuitable habitat). </v>
      </c>
      <c r="K1247" s="10" t="str">
        <f>IF(D1247="No", "-- ", VLOOKUP(A1247, [1]!Table9[#All], 35, FALSE))</f>
        <v>Standard OMP BMPs.</v>
      </c>
      <c r="L1247" s="12" t="str">
        <f>IF(D1247="No", "--", VLOOKUP(A1247, [1]!Table9[#All], 28, FALSE))</f>
        <v>IIB</v>
      </c>
      <c r="M1247" s="11" t="str">
        <f>IF(D1247="No", "Not discussed on USFS. ", _xlfn.CONCAT(A1247, " (", VLOOKUP(A1247, [1]!Table9[#All], 11, FALSE), "; Habitat description: ", C1247, ") - Within 1-mi of a CNDDB/SCE/USFS occurrence record (", VLOOKUP(A1247, [1]!Table9[#All], 27, FALSE), "). " ))</f>
        <v xml:space="preserve">Nine Mile Canyon phacelia (FSS; BLM:S; CRPR 1B.2, Blooming Period: May - Jun; Habitat description: pine and conifer woodland open, sandy to gravelly soils, pinyon/juniper woodland ) - Within 1-mi of a CNDDB/SCE/USFS occurrence record (habitat present). </v>
      </c>
      <c r="N1247" s="10" t="str">
        <f>IF(D1247="No", "-- ", VLOOKUP(A1247, [1]!Table9[#All], 29, FALSE))</f>
        <v xml:space="preserve">BE BMP Plant-1(a)(c-d); 
General Measures and Standard OMP BMPs. </v>
      </c>
      <c r="O1247" s="10" t="str">
        <f>IF(D1247="No", "--", VLOOKUP(A1247, [1]!Table9[#All], 30, FALSE))</f>
        <v xml:space="preserve">Pre-Activity Survey (Nine Mile Canyon phacelia): A biological survey is required. 
FSS Plant Avoidance (Nine Mile Canyon phacelia): If Nine Mile Canyon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47" s="7" t="str">
        <f>IF(D1247="No", "Not discussed on USFS. ", IF(VLOOKUP(A1247, [1]!Table9[#All], 31, FALSE)="--", "--",  _xlfn.CONCAT(A1247, " (", VLOOKUP(A1247, [1]!Table9[#All], 11, FALSE), "; Habitat description: ", C1247, ") - Within 1-mi of a CNDDB/SCE/USFS occurrence record (", VLOOKUP(A1247, [1]!Table9[#All], 31, FALSE), "). " )))</f>
        <v>--</v>
      </c>
      <c r="Q1247" s="6" t="str">
        <f>IF(D1247="No", "Not discussed on USFS. ", IF(VLOOKUP(A1247, [1]!Table9[#All], 31, FALSE)="--", "--",  VLOOKUP(A1247, [1]!Table9[#All], 32, FALSE)))</f>
        <v>--</v>
      </c>
      <c r="R1247" s="6" t="str">
        <f>IF(D1247="No", "Not discussed on USFS. ", IF(VLOOKUP(A1247, [1]!Table9[#All], 31, FALSE)="--", "--", VLOOKUP(A1247, [1]!Table9[#All], 33, FALSE)))</f>
        <v>--</v>
      </c>
      <c r="S1247" s="9" t="s">
        <v>2</v>
      </c>
      <c r="T1247" s="8" t="s">
        <v>2</v>
      </c>
      <c r="U1247" s="8" t="s">
        <v>2</v>
      </c>
      <c r="V1247" s="7" t="s">
        <v>2</v>
      </c>
      <c r="W1247" s="6" t="s">
        <v>2</v>
      </c>
      <c r="X1247" s="6" t="s">
        <v>2</v>
      </c>
    </row>
    <row r="1248" spans="1:24" ht="64" x14ac:dyDescent="0.2">
      <c r="A1248" s="20" t="s">
        <v>1127</v>
      </c>
      <c r="B1248" s="20" t="str">
        <f>VLOOKUP(A1248, [1]!Table9[#All], 2, FALSE)</f>
        <v>Ceanothus impressus var nipomensis</v>
      </c>
      <c r="C1248" s="18" t="str">
        <f>VLOOKUP(A1248, [1]!Table9[#All], 13, FALSE)</f>
        <v>flats, canyons sandy substrates</v>
      </c>
      <c r="D1248" s="17" t="str">
        <f>IF(ISNUMBER(SEARCH("1",VLOOKUP(A1248, [1]!Table9[#All], 4, FALSE))), "Yes", "No")</f>
        <v>No</v>
      </c>
      <c r="E1248" s="16" t="str">
        <f>VLOOKUP(A1248, [1]!Table9[#All], 3, FALSE)</f>
        <v>Plant</v>
      </c>
      <c r="F1248" s="15" t="str">
        <f>VLOOKUP(A1248, [1]!Table9[#All], 26, FALSE)</f>
        <v>Formula</v>
      </c>
      <c r="G1248" s="15" t="str">
        <f>IF(D1248="No", "--",VLOOKUP(A1248, [1]!Table9[#All], 25, FALSE))</f>
        <v>--</v>
      </c>
      <c r="H1248" s="14" t="str">
        <f>IF(D1248="No", "Not discussed on USFS. ", VLOOKUP(A1248, [1]!Table9[#All], 24, FALSE))</f>
        <v xml:space="preserve">Not discussed on USFS. </v>
      </c>
      <c r="I1248" s="14" t="str">
        <f>IF(NOT(ISBLANK(#REF!)),  "Pre-activity Survey Required", "")</f>
        <v>Pre-activity Survey Required</v>
      </c>
      <c r="J1248" s="13" t="str">
        <f>IF(D1248="No", "Not discussed on USFS. ", _xlfn.CONCAT(A1248, " (", VLOOKUP(A1248, [1]!Table9[#All], 11, FALSE), "; Habitat description: ", C1248, ") - Within 1-mi of a CNDDB/SCE/USFS occurrence record (", VLOOKUP(A1248, [1]!Table9[#All], 34, FALSE), "). " ))</f>
        <v xml:space="preserve">Not discussed on USFS. </v>
      </c>
      <c r="K1248" s="10" t="str">
        <f>IF(D1248="No", "-- ", VLOOKUP(A1248, [1]!Table9[#All], 35, FALSE))</f>
        <v xml:space="preserve">-- </v>
      </c>
      <c r="L1248" s="12" t="str">
        <f>IF(D1248="No", "--", VLOOKUP(A1248, [1]!Table9[#All], 28, FALSE))</f>
        <v>--</v>
      </c>
      <c r="M1248" s="11" t="str">
        <f>IF(D1248="No", "Not discussed on USFS. ", _xlfn.CONCAT(A1248, " (", VLOOKUP(A1248, [1]!Table9[#All], 11, FALSE), "; Habitat description: ", C1248, ") - Within 1-mi of a CNDDB/SCE/USFS occurrence record (", VLOOKUP(A1248, [1]!Table9[#All], 27, FALSE), "). " ))</f>
        <v xml:space="preserve">Not discussed on USFS. </v>
      </c>
      <c r="N1248" s="10" t="str">
        <f>IF(D1248="No", "-- ", VLOOKUP(A1248, [1]!Table9[#All], 29, FALSE))</f>
        <v xml:space="preserve">-- </v>
      </c>
      <c r="O1248" s="10" t="str">
        <f>IF(D1248="No", "--", VLOOKUP(A1248, [1]!Table9[#All], 30, FALSE))</f>
        <v>--</v>
      </c>
      <c r="P1248" s="7" t="str">
        <f>IF(D1248="No", "Not discussed on USFS. ", IF(VLOOKUP(A1248, [1]!Table9[#All], 31, FALSE)="--", "--",  _xlfn.CONCAT(A1248, " (", VLOOKUP(A1248, [1]!Table9[#All], 11, FALSE), "; Habitat description: ", C1248, ") - Within 1-mi of a CNDDB/SCE/USFS occurrence record (", VLOOKUP(A1248, [1]!Table9[#All], 31, FALSE), "). " )))</f>
        <v xml:space="preserve">Not discussed on USFS. </v>
      </c>
      <c r="Q1248" s="6" t="str">
        <f>IF(D1248="No", "Not discussed on USFS. ", IF(VLOOKUP(A1248, [1]!Table9[#All], 31, FALSE)="--", "--",  VLOOKUP(A1248, [1]!Table9[#All], 32, FALSE)))</f>
        <v xml:space="preserve">Not discussed on USFS. </v>
      </c>
      <c r="R1248" s="6" t="str">
        <f>IF(D1248="No", "Not discussed on USFS. ", IF(VLOOKUP(A1248, [1]!Table9[#All], 31, FALSE)="--", "--", VLOOKUP(A1248, [1]!Table9[#All], 33, FALSE)))</f>
        <v xml:space="preserve">Not discussed on USFS. </v>
      </c>
      <c r="S1248" s="9" t="s">
        <v>2</v>
      </c>
      <c r="T1248" s="8" t="s">
        <v>2</v>
      </c>
      <c r="U1248" s="8" t="s">
        <v>2</v>
      </c>
      <c r="V1248" s="7" t="s">
        <v>2</v>
      </c>
      <c r="W1248" s="6" t="s">
        <v>2</v>
      </c>
      <c r="X1248" s="6" t="s">
        <v>2</v>
      </c>
    </row>
    <row r="1249" spans="1:24" ht="168" x14ac:dyDescent="0.2">
      <c r="A1249" s="20" t="s">
        <v>1126</v>
      </c>
      <c r="B1249" s="20" t="str">
        <f>VLOOKUP(A1249, [1]!Table9[#All], 2, FALSE)</f>
        <v>Lupinus nipomensis</v>
      </c>
      <c r="C1249" s="18" t="str">
        <f>VLOOKUP(A1249, [1]!Table9[#All], 13, FALSE)</f>
        <v>dunes</v>
      </c>
      <c r="D1249" s="17" t="str">
        <f>IF(ISNUMBER(SEARCH("1",VLOOKUP(A1249, [1]!Table9[#All], 4, FALSE))), "Yes", "No")</f>
        <v>Yes</v>
      </c>
      <c r="E1249" s="16" t="str">
        <f>VLOOKUP(A1249, [1]!Table9[#All], 3, FALSE)</f>
        <v>Plant</v>
      </c>
      <c r="F1249" s="15" t="str">
        <f>VLOOKUP(A1249, [1]!Table9[#All], 26, FALSE)</f>
        <v>Formula</v>
      </c>
      <c r="G1249" s="15" t="str">
        <f>IF(D1249="No", "--",VLOOKUP(A1249, [1]!Table9[#All], 25, FALSE))</f>
        <v>Work area</v>
      </c>
      <c r="H1249" s="14" t="str">
        <f>IF(D1249="No", "Not discussed on USFS. ", VLOOKUP(A1249, [1]!Table9[#All], 24, FALSE))</f>
        <v>--</v>
      </c>
      <c r="I1249" s="14" t="str">
        <f>IF(NOT(ISBLANK(#REF!)),  "Pre-activity Survey Required", "")</f>
        <v>Pre-activity Survey Required</v>
      </c>
      <c r="J1249" s="13" t="str">
        <f>IF(D1249="No", "Not discussed on USFS. ", _xlfn.CONCAT(A1249, " (", VLOOKUP(A1249, [1]!Table9[#All], 11, FALSE), "; Habitat description: ", C1249, ") - Within 1-mi of a CNDDB/SCE/USFS occurrence record (", VLOOKUP(A1249, [1]!Table9[#All], 34, FALSE), "). " ))</f>
        <v xml:space="preserve">Nipomo-Mesa lupine (FE; SE; CRPR 1B.1, Blooming Period: Mar - May; Habitat description: dunes) - Within 1-mi of a CNDDB/SCE/USFS occurrence record (unsuitable habitat). </v>
      </c>
      <c r="K1249" s="10" t="str">
        <f>IF(D1249="No", "-- ", VLOOKUP(A1249, [1]!Table9[#All], 35, FALSE))</f>
        <v xml:space="preserve">RPM Plant 1; 
Standard OMP BMPs. </v>
      </c>
      <c r="L1249" s="12" t="str">
        <f>IF(D1249="No", "--", VLOOKUP(A1249, [1]!Table9[#All], 28, FALSE))</f>
        <v>IIB</v>
      </c>
      <c r="M1249" s="11" t="str">
        <f>IF(D1249="No", "Not discussed on USFS. ", _xlfn.CONCAT(A1249, " (", VLOOKUP(A1249, [1]!Table9[#All], 11, FALSE), "; Habitat description: ", C1249, ") - Within 1-mi of a CNDDB/SCE/USFS occurrence record (", VLOOKUP(A1249, [1]!Table9[#All], 27, FALSE), "). " ))</f>
        <v xml:space="preserve">Nipomo-Mesa lupine (FE; SE; CRPR 1B.1, Blooming Period: Mar - May; Habitat description: dunes) - Within 1-mi of a CNDDB/SCE/USFS occurrence record (habitat present). </v>
      </c>
      <c r="N1249" s="10" t="str">
        <f>IF(D1249="No", "-- ", VLOOKUP(A1249, [1]!Table9[#All], 29, FALSE))</f>
        <v xml:space="preserve">RPM Plant-1-4; 
General Measures and Standard OMP BMPs. </v>
      </c>
      <c r="O1249" s="10" t="str">
        <f>IF(D1249="No", "--", VLOOKUP(A1249, [1]!Table9[#All], 30, FALSE))</f>
        <v xml:space="preserve">Rare Plant Survey and Avoidance (Nipomo-Mesa lupine): A qualified botanist will conduct a rare plant survey for Nipomo-Mesa lupine within blooming season, verified by a reference population. All federally-listed plants within 100 feet of the work area will be flagged for avoidance. Coordination with Environmental Services Department will be required if full avoidance cannot be achieved. 
Schedule Limitation (Nipomo-Mesa lupine): Schedule all work in the year rare plant surveys are conducted. Work can occur only after rare plant surveys occur. If work gets delayed for a subsequent year, contact Environmental Services Department. 
General Measures and Standard OMP BMPs. </v>
      </c>
      <c r="P1249" s="7" t="str">
        <f>IF(D1249="No", "Not discussed on USFS. ", IF(VLOOKUP(A1249, [1]!Table9[#All], 31, FALSE)="--", "--",  _xlfn.CONCAT(A1249, " (", VLOOKUP(A1249, [1]!Table9[#All], 11, FALSE), "; Habitat description: ", C1249, ") - Within 1-mi of a CNDDB/SCE/USFS occurrence record (", VLOOKUP(A1249, [1]!Table9[#All], 31, FALSE), "). " )))</f>
        <v>--</v>
      </c>
      <c r="Q1249" s="6" t="str">
        <f>IF(D1249="No", "Not discussed on USFS. ", IF(VLOOKUP(A1249, [1]!Table9[#All], 31, FALSE)="--", "--",  VLOOKUP(A1249, [1]!Table9[#All], 32, FALSE)))</f>
        <v>--</v>
      </c>
      <c r="R1249" s="6" t="str">
        <f>IF(D1249="No", "Not discussed on USFS. ", IF(VLOOKUP(A1249, [1]!Table9[#All], 31, FALSE)="--", "--", VLOOKUP(A1249, [1]!Table9[#All], 33, FALSE)))</f>
        <v>--</v>
      </c>
      <c r="S1249" s="9" t="s">
        <v>2</v>
      </c>
      <c r="T1249" s="8" t="s">
        <v>2</v>
      </c>
      <c r="U1249" s="8" t="s">
        <v>2</v>
      </c>
      <c r="V1249" s="7" t="s">
        <v>2</v>
      </c>
      <c r="W1249" s="6" t="s">
        <v>2</v>
      </c>
      <c r="X1249" s="6" t="s">
        <v>2</v>
      </c>
    </row>
    <row r="1250" spans="1:24" ht="156" x14ac:dyDescent="0.2">
      <c r="A1250" s="20" t="s">
        <v>1125</v>
      </c>
      <c r="B1250" s="20" t="str">
        <f>VLOOKUP(A1250, [1]!Table9[#All], 2, FALSE)</f>
        <v>Arctostaphylos nissenana</v>
      </c>
      <c r="C1250" s="18" t="str">
        <f>VLOOKUP(A1250, [1]!Table9[#All], 13, FALSE)</f>
        <v>open, rocky shale ridges, chaparral, woodland</v>
      </c>
      <c r="D1250" s="17" t="str">
        <f>IF(ISNUMBER(SEARCH("1",VLOOKUP(A1250, [1]!Table9[#All], 4, FALSE))), "Yes", "No")</f>
        <v>Yes</v>
      </c>
      <c r="E1250" s="16" t="str">
        <f>VLOOKUP(A1250, [1]!Table9[#All], 3, FALSE)</f>
        <v>Plant</v>
      </c>
      <c r="F1250" s="15" t="str">
        <f>VLOOKUP(A1250, [1]!Table9[#All], 26, FALSE)</f>
        <v>Formula</v>
      </c>
      <c r="G1250" s="15" t="str">
        <f>IF(D1250="No", "--",VLOOKUP(A1250, [1]!Table9[#All], 25, FALSE))</f>
        <v>Work area</v>
      </c>
      <c r="H1250" s="14" t="str">
        <f>IF(D1250="No", "Not discussed on USFS. ", VLOOKUP(A1250, [1]!Table9[#All], 24, FALSE))</f>
        <v>--</v>
      </c>
      <c r="I1250" s="14" t="str">
        <f>IF(NOT(ISBLANK(#REF!)),  "Pre-activity Survey Required", "")</f>
        <v>Pre-activity Survey Required</v>
      </c>
      <c r="J1250" s="13" t="str">
        <f>IF(D1250="No", "Not discussed on USFS. ", _xlfn.CONCAT(A1250, " (", VLOOKUP(A1250, [1]!Table9[#All], 11, FALSE), "; Habitat description: ", C1250, ") - Within 1-mi of a CNDDB/SCE/USFS occurrence record (", VLOOKUP(A1250, [1]!Table9[#All], 34, FALSE), "). " ))</f>
        <v xml:space="preserve">Nissenan manzanita (FSS; BLM:S; CRPR 1B.2, Blooming Period: Feb - Mar; Habitat description: open, rocky shale ridges, chaparral, woodland) - Within 1-mi of a CNDDB/SCE/USFS occurrence record (unsuitable habitat). </v>
      </c>
      <c r="K1250" s="10" t="str">
        <f>IF(D1250="No", "-- ", VLOOKUP(A1250, [1]!Table9[#All], 35, FALSE))</f>
        <v>Standard OMP BMPs.</v>
      </c>
      <c r="L1250" s="12" t="str">
        <f>IF(D1250="No", "--", VLOOKUP(A1250, [1]!Table9[#All], 28, FALSE))</f>
        <v>IIB</v>
      </c>
      <c r="M1250" s="11" t="str">
        <f>IF(D1250="No", "Not discussed on USFS. ", _xlfn.CONCAT(A1250, " (", VLOOKUP(A1250, [1]!Table9[#All], 11, FALSE), "; Habitat description: ", C1250, ") - Within 1-mi of a CNDDB/SCE/USFS occurrence record (", VLOOKUP(A1250, [1]!Table9[#All], 27, FALSE), "). " ))</f>
        <v xml:space="preserve">Nissenan manzanita (FSS; BLM:S; CRPR 1B.2, Blooming Period: Feb - Mar; Habitat description: open, rocky shale ridges, chaparral, woodland) - Within 1-mi of a CNDDB/SCE/USFS occurrence record (habitat present). </v>
      </c>
      <c r="N1250" s="10" t="str">
        <f>IF(D1250="No", "-- ", VLOOKUP(A1250, [1]!Table9[#All], 29, FALSE))</f>
        <v xml:space="preserve">BE BMP Plant-1(a)(c-d); 
General Measures and Standard OMP BMPs. </v>
      </c>
      <c r="O1250" s="10" t="str">
        <f>IF(D1250="No", "--", VLOOKUP(A1250, [1]!Table9[#All], 30, FALSE))</f>
        <v xml:space="preserve">Pre-Activity Survey (Nissenan manzanita): A biological survey is required. 
FSS Plant Avoidance (Nissenan manzanita): If Nissenan manzanita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50" s="7" t="str">
        <f>IF(D1250="No", "Not discussed on USFS. ", IF(VLOOKUP(A1250, [1]!Table9[#All], 31, FALSE)="--", "--",  _xlfn.CONCAT(A1250, " (", VLOOKUP(A1250, [1]!Table9[#All], 11, FALSE), "; Habitat description: ", C1250, ") - Within 1-mi of a CNDDB/SCE/USFS occurrence record (", VLOOKUP(A1250, [1]!Table9[#All], 31, FALSE), "). " )))</f>
        <v>--</v>
      </c>
      <c r="Q1250" s="6" t="str">
        <f>IF(D1250="No", "Not discussed on USFS. ", IF(VLOOKUP(A1250, [1]!Table9[#All], 31, FALSE)="--", "--",  VLOOKUP(A1250, [1]!Table9[#All], 32, FALSE)))</f>
        <v>--</v>
      </c>
      <c r="R1250" s="6" t="str">
        <f>IF(D1250="No", "Not discussed on USFS. ", IF(VLOOKUP(A1250, [1]!Table9[#All], 31, FALSE)="--", "--", VLOOKUP(A1250, [1]!Table9[#All], 33, FALSE)))</f>
        <v>--</v>
      </c>
      <c r="S1250" s="9" t="s">
        <v>2</v>
      </c>
      <c r="T1250" s="8" t="s">
        <v>2</v>
      </c>
      <c r="U1250" s="8" t="s">
        <v>2</v>
      </c>
      <c r="V1250" s="7" t="s">
        <v>2</v>
      </c>
      <c r="W1250" s="6" t="s">
        <v>2</v>
      </c>
      <c r="X1250" s="6" t="s">
        <v>2</v>
      </c>
    </row>
    <row r="1251" spans="1:24" ht="48" x14ac:dyDescent="0.2">
      <c r="A1251" s="20" t="s">
        <v>1124</v>
      </c>
      <c r="B1251" s="20" t="str">
        <f>VLOOKUP(A1251, [1]!Table9[#All], 2, FALSE)</f>
        <v>Phacelia insularis var continentis</v>
      </c>
      <c r="C1251" s="18" t="str">
        <f>VLOOKUP(A1251, [1]!Table9[#All], 13, FALSE)</f>
        <v>bluffs sandy soils</v>
      </c>
      <c r="D1251" s="17" t="str">
        <f>IF(ISNUMBER(SEARCH("1",VLOOKUP(A1251, [1]!Table9[#All], 4, FALSE))), "Yes", "No")</f>
        <v>No</v>
      </c>
      <c r="E1251" s="16" t="str">
        <f>VLOOKUP(A1251, [1]!Table9[#All], 3, FALSE)</f>
        <v>Plant</v>
      </c>
      <c r="F1251" s="15" t="str">
        <f>VLOOKUP(A1251, [1]!Table9[#All], 26, FALSE)</f>
        <v>Formula</v>
      </c>
      <c r="G1251" s="15" t="str">
        <f>IF(D1251="No", "--",VLOOKUP(A1251, [1]!Table9[#All], 25, FALSE))</f>
        <v>--</v>
      </c>
      <c r="H1251" s="14" t="str">
        <f>IF(D1251="No", "Not discussed on USFS. ", VLOOKUP(A1251, [1]!Table9[#All], 24, FALSE))</f>
        <v xml:space="preserve">Not discussed on USFS. </v>
      </c>
      <c r="I1251" s="14" t="str">
        <f>IF(NOT(ISBLANK(#REF!)),  "Pre-activity Survey Required", "")</f>
        <v>Pre-activity Survey Required</v>
      </c>
      <c r="J1251" s="13" t="str">
        <f>IF(D1251="No", "Not discussed on USFS. ", _xlfn.CONCAT(A1251, " (", VLOOKUP(A1251, [1]!Table9[#All], 11, FALSE), "; Habitat description: ", C1251, ") - Within 1-mi of a CNDDB/SCE/USFS occurrence record (", VLOOKUP(A1251, [1]!Table9[#All], 34, FALSE), "). " ))</f>
        <v xml:space="preserve">Not discussed on USFS. </v>
      </c>
      <c r="K1251" s="10" t="str">
        <f>IF(D1251="No", "-- ", VLOOKUP(A1251, [1]!Table9[#All], 35, FALSE))</f>
        <v xml:space="preserve">-- </v>
      </c>
      <c r="L1251" s="12" t="str">
        <f>IF(D1251="No", "--", VLOOKUP(A1251, [1]!Table9[#All], 28, FALSE))</f>
        <v>--</v>
      </c>
      <c r="M1251" s="11" t="str">
        <f>IF(D1251="No", "Not discussed on USFS. ", _xlfn.CONCAT(A1251, " (", VLOOKUP(A1251, [1]!Table9[#All], 11, FALSE), "; Habitat description: ", C1251, ") - Within 1-mi of a CNDDB/SCE/USFS occurrence record (", VLOOKUP(A1251, [1]!Table9[#All], 27, FALSE), "). " ))</f>
        <v xml:space="preserve">Not discussed on USFS. </v>
      </c>
      <c r="N1251" s="10" t="str">
        <f>IF(D1251="No", "-- ", VLOOKUP(A1251, [1]!Table9[#All], 29, FALSE))</f>
        <v xml:space="preserve">-- </v>
      </c>
      <c r="O1251" s="10" t="str">
        <f>IF(D1251="No", "--", VLOOKUP(A1251, [1]!Table9[#All], 30, FALSE))</f>
        <v>--</v>
      </c>
      <c r="P1251" s="7" t="str">
        <f>IF(D1251="No", "Not discussed on USFS. ", IF(VLOOKUP(A1251, [1]!Table9[#All], 31, FALSE)="--", "--",  _xlfn.CONCAT(A1251, " (", VLOOKUP(A1251, [1]!Table9[#All], 11, FALSE), "; Habitat description: ", C1251, ") - Within 1-mi of a CNDDB/SCE/USFS occurrence record (", VLOOKUP(A1251, [1]!Table9[#All], 31, FALSE), "). " )))</f>
        <v xml:space="preserve">Not discussed on USFS. </v>
      </c>
      <c r="Q1251" s="6" t="str">
        <f>IF(D1251="No", "Not discussed on USFS. ", IF(VLOOKUP(A1251, [1]!Table9[#All], 31, FALSE)="--", "--",  VLOOKUP(A1251, [1]!Table9[#All], 32, FALSE)))</f>
        <v xml:space="preserve">Not discussed on USFS. </v>
      </c>
      <c r="R1251" s="6" t="str">
        <f>IF(D1251="No", "Not discussed on USFS. ", IF(VLOOKUP(A1251, [1]!Table9[#All], 31, FALSE)="--", "--", VLOOKUP(A1251, [1]!Table9[#All], 33, FALSE)))</f>
        <v xml:space="preserve">Not discussed on USFS. </v>
      </c>
      <c r="S1251" s="9" t="s">
        <v>2</v>
      </c>
      <c r="T1251" s="8" t="s">
        <v>2</v>
      </c>
      <c r="U1251" s="8" t="s">
        <v>2</v>
      </c>
      <c r="V1251" s="7" t="s">
        <v>2</v>
      </c>
      <c r="W1251" s="6" t="s">
        <v>2</v>
      </c>
      <c r="X1251" s="6" t="s">
        <v>2</v>
      </c>
    </row>
    <row r="1252" spans="1:24" ht="144" x14ac:dyDescent="0.2">
      <c r="A1252" s="20" t="s">
        <v>1123</v>
      </c>
      <c r="B1252" s="20" t="str">
        <f>VLOOKUP(A1252, [1]!Table9[#All], 2, FALSE)</f>
        <v>Pleuropogon hooverianus</v>
      </c>
      <c r="C1252" s="18" t="str">
        <f>VLOOKUP(A1252, [1]!Table9[#All], 13, FALSE)</f>
        <v>grassy areas wet grassy areas</v>
      </c>
      <c r="D1252" s="17" t="str">
        <f>IF(ISNUMBER(SEARCH("1",VLOOKUP(A1252, [1]!Table9[#All], 4, FALSE))), "Yes", "No")</f>
        <v>Yes</v>
      </c>
      <c r="E1252" s="16" t="str">
        <f>VLOOKUP(A1252, [1]!Table9[#All], 3, FALSE)</f>
        <v>Plant</v>
      </c>
      <c r="F1252" s="15" t="str">
        <f>VLOOKUP(A1252, [1]!Table9[#All], 26, FALSE)</f>
        <v>Formula</v>
      </c>
      <c r="G1252" s="15" t="str">
        <f>IF(D1252="No", "--",VLOOKUP(A1252, [1]!Table9[#All], 25, FALSE))</f>
        <v>Work area</v>
      </c>
      <c r="H1252" s="14" t="str">
        <f>IF(D1252="No", "Not discussed on USFS. ", VLOOKUP(A1252, [1]!Table9[#All], 24, FALSE))</f>
        <v>--</v>
      </c>
      <c r="I1252" s="14" t="str">
        <f>IF(NOT(ISBLANK(#REF!)),  "Pre-activity Survey Required", "")</f>
        <v>Pre-activity Survey Required</v>
      </c>
      <c r="J1252" s="13" t="str">
        <f>IF(D1252="No", "Not discussed on USFS. ", _xlfn.CONCAT(A1252, " (", VLOOKUP(A1252, [1]!Table9[#All], 11, FALSE), "; Habitat description: ", C1252, ") - Within 1-mi of a CNDDB/SCE/USFS occurrence record (", VLOOKUP(A1252, [1]!Table9[#All], 34, FALSE), "). " ))</f>
        <v xml:space="preserve">North Coast semaphore grass (ST; CRPR 1B.1, Blooming Period: Mar - Jun; Habitat description: grassy areas wet grassy areas) - Within 1-mi of a CNDDB/SCE/USFS occurrence record (unsuitable habitat). </v>
      </c>
      <c r="K1252" s="10" t="str">
        <f>IF(D1252="No", "-- ", VLOOKUP(A1252, [1]!Table9[#All], 35, FALSE))</f>
        <v>Standard OMP BMPs.</v>
      </c>
      <c r="L1252" s="12" t="str">
        <f>IF(D1252="No", "--", VLOOKUP(A1252, [1]!Table9[#All], 28, FALSE))</f>
        <v>IIB</v>
      </c>
      <c r="M1252" s="11" t="str">
        <f>IF(D1252="No", "Not discussed on USFS. ", _xlfn.CONCAT(A1252, " (", VLOOKUP(A1252, [1]!Table9[#All], 11, FALSE), "; Habitat description: ", C1252, ") - Within 1-mi of a CNDDB/SCE/USFS occurrence record (", VLOOKUP(A1252, [1]!Table9[#All], 27, FALSE), "). " ))</f>
        <v xml:space="preserve">North Coast semaphore grass (ST; CRPR 1B.1, Blooming Period: Mar - Jun; Habitat description: grassy areas wet grassy areas) - Within 1-mi of a CNDDB/SCE/USFS occurrence record (habitat present). </v>
      </c>
      <c r="N1252" s="10" t="str">
        <f>IF(D1252="No", "-- ", VLOOKUP(A1252, [1]!Table9[#All], 29, FALSE))</f>
        <v xml:space="preserve">BE BMP Plant-1(a); 
General Measures and Standard OMP BMPs. </v>
      </c>
      <c r="O1252" s="10" t="str">
        <f>IF(D1252="No", "--", VLOOKUP(A1252, [1]!Table9[#All], 30, FALSE))</f>
        <v xml:space="preserve">Pre-Activity Survey (North Coast semaphore grass): A biological survey is required. 
State Threatened Plant Avoidance (North Coast semaphore grass): If North Coast semaphore grassis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252" s="7" t="str">
        <f>IF(D1252="No", "Not discussed on USFS. ", IF(VLOOKUP(A1252, [1]!Table9[#All], 31, FALSE)="--", "--",  _xlfn.CONCAT(A1252, " (", VLOOKUP(A1252, [1]!Table9[#All], 11, FALSE), "; Habitat description: ", C1252, ") - Within 1-mi of a CNDDB/SCE/USFS occurrence record (", VLOOKUP(A1252, [1]!Table9[#All], 31, FALSE), "). " )))</f>
        <v>--</v>
      </c>
      <c r="Q1252" s="6" t="str">
        <f>IF(D1252="No", "Not discussed on USFS. ", IF(VLOOKUP(A1252, [1]!Table9[#All], 31, FALSE)="--", "--",  VLOOKUP(A1252, [1]!Table9[#All], 32, FALSE)))</f>
        <v>--</v>
      </c>
      <c r="R1252" s="6" t="str">
        <f>IF(D1252="No", "Not discussed on USFS. ", IF(VLOOKUP(A1252, [1]!Table9[#All], 31, FALSE)="--", "--", VLOOKUP(A1252, [1]!Table9[#All], 33, FALSE)))</f>
        <v>--</v>
      </c>
      <c r="S1252" s="9" t="s">
        <v>2</v>
      </c>
      <c r="T1252" s="8" t="s">
        <v>2</v>
      </c>
      <c r="U1252" s="8" t="s">
        <v>2</v>
      </c>
      <c r="V1252" s="7" t="s">
        <v>2</v>
      </c>
      <c r="W1252" s="6" t="s">
        <v>2</v>
      </c>
      <c r="X1252" s="6" t="s">
        <v>2</v>
      </c>
    </row>
    <row r="1253" spans="1:24" ht="156" x14ac:dyDescent="0.2">
      <c r="A1253" s="20" t="s">
        <v>1122</v>
      </c>
      <c r="B1253" s="20" t="str">
        <f>VLOOKUP(A1253, [1]!Table9[#All], 2, FALSE)</f>
        <v>Ophioglossum pusillum</v>
      </c>
      <c r="C1253" s="18" t="str">
        <f>VLOOKUP(A1253, [1]!Table9[#All], 13, FALSE)</f>
        <v>marsh edges, low pastures, grassy roadside ditches, vernal pool margins</v>
      </c>
      <c r="D1253" s="17" t="str">
        <f>IF(ISNUMBER(SEARCH("1",VLOOKUP(A1253, [1]!Table9[#All], 4, FALSE))), "Yes", "No")</f>
        <v>Yes</v>
      </c>
      <c r="E1253" s="16" t="str">
        <f>VLOOKUP(A1253, [1]!Table9[#All], 3, FALSE)</f>
        <v>Plant</v>
      </c>
      <c r="F1253" s="15" t="str">
        <f>VLOOKUP(A1253, [1]!Table9[#All], 26, FALSE)</f>
        <v>Formula</v>
      </c>
      <c r="G1253" s="15" t="str">
        <f>IF(D1253="No", "--",VLOOKUP(A1253, [1]!Table9[#All], 25, FALSE))</f>
        <v>Work area</v>
      </c>
      <c r="H1253" s="14" t="str">
        <f>IF(D1253="No", "Not discussed on USFS. ", VLOOKUP(A1253, [1]!Table9[#All], 24, FALSE))</f>
        <v>--</v>
      </c>
      <c r="I1253" s="14" t="str">
        <f>IF(NOT(ISBLANK(#REF!)),  "Pre-activity Survey Required", "")</f>
        <v>Pre-activity Survey Required</v>
      </c>
      <c r="J1253" s="13" t="str">
        <f>IF(D1253="No", "Not discussed on USFS. ", _xlfn.CONCAT(A1253, " (", VLOOKUP(A1253, [1]!Table9[#All], 11, FALSE), "; Habitat description: ", C1253, ") - Within 1-mi of a CNDDB/SCE/USFS occurrence record (", VLOOKUP(A1253, [1]!Table9[#All], 34, FALSE), "). " ))</f>
        <v xml:space="preserve">northern adder's tongue (FSS; CRPR 2B.2, Blooming Period: Jul - Jul; Habitat description: marsh edges, low pastures, grassy roadside ditches, vernal pool margins) - Within 1-mi of a CNDDB/SCE/USFS occurrence record (unsuitable habitat). </v>
      </c>
      <c r="K1253" s="10" t="str">
        <f>IF(D1253="No", "-- ", VLOOKUP(A1253, [1]!Table9[#All], 35, FALSE))</f>
        <v>Standard OMP BMPs.</v>
      </c>
      <c r="L1253" s="12" t="str">
        <f>IF(D1253="No", "--", VLOOKUP(A1253, [1]!Table9[#All], 28, FALSE))</f>
        <v>IIB</v>
      </c>
      <c r="M1253" s="11" t="str">
        <f>IF(D1253="No", "Not discussed on USFS. ", _xlfn.CONCAT(A1253, " (", VLOOKUP(A1253, [1]!Table9[#All], 11, FALSE), "; Habitat description: ", C1253, ") - Within 1-mi of a CNDDB/SCE/USFS occurrence record (", VLOOKUP(A1253, [1]!Table9[#All], 27, FALSE), "). " ))</f>
        <v xml:space="preserve">northern adder's tongue (FSS; CRPR 2B.2, Blooming Period: Jul - Jul; Habitat description: marsh edges, low pastures, grassy roadside ditches, vernal pool margins) - Within 1-mi of a CNDDB/SCE/USFS occurrence record (habitat present). </v>
      </c>
      <c r="N1253" s="10" t="str">
        <f>IF(D1253="No", "-- ", VLOOKUP(A1253, [1]!Table9[#All], 29, FALSE))</f>
        <v xml:space="preserve">BE BMP Plant-1(a)(c-d); 
General Measures and Standard OMP BMPs. </v>
      </c>
      <c r="O1253" s="10" t="str">
        <f>IF(D1253="No", "--", VLOOKUP(A1253, [1]!Table9[#All], 30, FALSE))</f>
        <v xml:space="preserve">Pre-Activity Survey (northern adder's tongue): A biological survey is required. 
FSS Plant Avoidance (northern adder's tongue): If northern adder's tongue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53" s="7" t="str">
        <f>IF(D1253="No", "Not discussed on USFS. ", IF(VLOOKUP(A1253, [1]!Table9[#All], 31, FALSE)="--", "--",  _xlfn.CONCAT(A1253, " (", VLOOKUP(A1253, [1]!Table9[#All], 11, FALSE), "; Habitat description: ", C1253, ") - Within 1-mi of a CNDDB/SCE/USFS occurrence record (", VLOOKUP(A1253, [1]!Table9[#All], 31, FALSE), "). " )))</f>
        <v>--</v>
      </c>
      <c r="Q1253" s="6" t="str">
        <f>IF(D1253="No", "Not discussed on USFS. ", IF(VLOOKUP(A1253, [1]!Table9[#All], 31, FALSE)="--", "--",  VLOOKUP(A1253, [1]!Table9[#All], 32, FALSE)))</f>
        <v>--</v>
      </c>
      <c r="R1253" s="6" t="str">
        <f>IF(D1253="No", "Not discussed on USFS. ", IF(VLOOKUP(A1253, [1]!Table9[#All], 31, FALSE)="--", "--", VLOOKUP(A1253, [1]!Table9[#All], 33, FALSE)))</f>
        <v>--</v>
      </c>
      <c r="S1253" s="9" t="s">
        <v>2</v>
      </c>
      <c r="T1253" s="8" t="s">
        <v>2</v>
      </c>
      <c r="U1253" s="8" t="s">
        <v>2</v>
      </c>
      <c r="V1253" s="7" t="s">
        <v>2</v>
      </c>
      <c r="W1253" s="6" t="s">
        <v>2</v>
      </c>
      <c r="X1253" s="6" t="s">
        <v>2</v>
      </c>
    </row>
    <row r="1254" spans="1:24" ht="80" x14ac:dyDescent="0.2">
      <c r="A1254" s="20" t="s">
        <v>1121</v>
      </c>
      <c r="B1254" s="20" t="str">
        <f>VLOOKUP(A1254, [1]!Table9[#All], 2, FALSE)</f>
        <v>Entosphenus folletti</v>
      </c>
      <c r="C1254" s="18" t="str">
        <f>VLOOKUP(A1254, [1]!Table9[#All], 13, FALSE)</f>
        <v>intermittent or perennial stream, pond, lake or jurisdictional waters feature</v>
      </c>
      <c r="D1254" s="17" t="str">
        <f>IF(ISNUMBER(SEARCH("1",VLOOKUP(A1254, [1]!Table9[#All], 4, FALSE))), "Yes", "No")</f>
        <v>No</v>
      </c>
      <c r="E1254" s="16" t="str">
        <f>VLOOKUP(A1254, [1]!Table9[#All], 3, FALSE)</f>
        <v>Fish</v>
      </c>
      <c r="F1254" s="15" t="str">
        <f>VLOOKUP(A1254, [1]!Table9[#All], 26, FALSE)</f>
        <v>Formula</v>
      </c>
      <c r="G1254" s="15" t="str">
        <f>IF(D1254="No", "--",VLOOKUP(A1254, [1]!Table9[#All], 25, FALSE))</f>
        <v>--</v>
      </c>
      <c r="H1254" s="14" t="str">
        <f>IF(D1254="No", "Not discussed on USFS. ", VLOOKUP(A1254, [1]!Table9[#All], 24, FALSE))</f>
        <v xml:space="preserve">Not discussed on USFS. </v>
      </c>
      <c r="I1254" s="14" t="str">
        <f>IF(NOT(ISBLANK(#REF!)),  "Pre-activity Survey Required", "")</f>
        <v>Pre-activity Survey Required</v>
      </c>
      <c r="J1254" s="13" t="str">
        <f>IF(D1254="No", "Not discussed on USFS. ", _xlfn.CONCAT(A1254, " (", VLOOKUP(A1254, [1]!Table9[#All], 11, FALSE), "; Habitat description: ", C1254, ") - Within 1-mi of a CNDDB/SCE/USFS occurrence record (", VLOOKUP(A1254, [1]!Table9[#All], 34, FALSE), "). " ))</f>
        <v xml:space="preserve">Not discussed on USFS. </v>
      </c>
      <c r="K1254" s="10" t="str">
        <f>IF(D1254="No", "-- ", VLOOKUP(A1254, [1]!Table9[#All], 35, FALSE))</f>
        <v xml:space="preserve">-- </v>
      </c>
      <c r="L1254" s="12" t="str">
        <f>IF(D1254="No", "--", VLOOKUP(A1254, [1]!Table9[#All], 28, FALSE))</f>
        <v>--</v>
      </c>
      <c r="M1254" s="11" t="str">
        <f>IF(D1254="No", "Not discussed on USFS. ", _xlfn.CONCAT(A1254, " (", VLOOKUP(A1254, [1]!Table9[#All], 11, FALSE), "; Habitat description: ", C1254, ") - Within 1-mi of a CNDDB/SCE/USFS occurrence record (", VLOOKUP(A1254, [1]!Table9[#All], 27, FALSE), "). " ))</f>
        <v xml:space="preserve">Not discussed on USFS. </v>
      </c>
      <c r="N1254" s="10" t="str">
        <f>IF(D1254="No", "-- ", VLOOKUP(A1254, [1]!Table9[#All], 29, FALSE))</f>
        <v xml:space="preserve">-- </v>
      </c>
      <c r="O1254" s="10" t="str">
        <f>IF(D1254="No", "--", VLOOKUP(A1254, [1]!Table9[#All], 30, FALSE))</f>
        <v>--</v>
      </c>
      <c r="P1254" s="7" t="str">
        <f>IF(D1254="No", "Not discussed on USFS. ", IF(VLOOKUP(A1254, [1]!Table9[#All], 31, FALSE)="--", "--",  _xlfn.CONCAT(A1254, " (", VLOOKUP(A1254, [1]!Table9[#All], 11, FALSE), "; Habitat description: ", C1254, ") - Within 1-mi of a CNDDB/SCE/USFS occurrence record (", VLOOKUP(A1254, [1]!Table9[#All], 31, FALSE), "). " )))</f>
        <v xml:space="preserve">Not discussed on USFS. </v>
      </c>
      <c r="Q1254" s="6" t="str">
        <f>IF(D1254="No", "Not discussed on USFS. ", IF(VLOOKUP(A1254, [1]!Table9[#All], 31, FALSE)="--", "--",  VLOOKUP(A1254, [1]!Table9[#All], 32, FALSE)))</f>
        <v xml:space="preserve">Not discussed on USFS. </v>
      </c>
      <c r="R1254" s="6" t="str">
        <f>IF(D1254="No", "Not discussed on USFS. ", IF(VLOOKUP(A1254, [1]!Table9[#All], 31, FALSE)="--", "--", VLOOKUP(A1254, [1]!Table9[#All], 33, FALSE)))</f>
        <v xml:space="preserve">Not discussed on USFS. </v>
      </c>
      <c r="S1254" s="9" t="s">
        <v>2</v>
      </c>
      <c r="T1254" s="8" t="s">
        <v>2</v>
      </c>
      <c r="U1254" s="8" t="s">
        <v>2</v>
      </c>
      <c r="V1254" s="7" t="s">
        <v>2</v>
      </c>
      <c r="W1254" s="6" t="s">
        <v>2</v>
      </c>
      <c r="X1254" s="6" t="s">
        <v>2</v>
      </c>
    </row>
    <row r="1255" spans="1:24" ht="304" x14ac:dyDescent="0.2">
      <c r="A1255" s="20" t="s">
        <v>1120</v>
      </c>
      <c r="B1255" s="20" t="str">
        <f>VLOOKUP(A1255, [1]!Table9[#All], 2, FALSE)</f>
        <v>Anniella pulchra</v>
      </c>
      <c r="C1255" s="18" t="str">
        <f>VLOOKUP(A1255, [1]!Table9[#All], 13, FALSE)</f>
        <v>sparsely vegetated areas of beach dunes, chaparral, pine-oak woodlands, desert scrub, sandy washes, and stream terraces with sycamores, cottonwoods, or oaks; moist, warm loose soil with plant cover including leaf litter under trees; bushes in sunny areas and dunes stabilized with bush lupine and mock heather; under surface objects such as rocks, boards, driftwood, and logs</v>
      </c>
      <c r="D1255" s="17" t="str">
        <f>IF(ISNUMBER(SEARCH("1",VLOOKUP(A1255, [1]!Table9[#All], 4, FALSE))), "Yes", "No")</f>
        <v>Yes</v>
      </c>
      <c r="E1255" s="16" t="str">
        <f>VLOOKUP(A1255, [1]!Table9[#All], 3, FALSE)</f>
        <v>Reptile</v>
      </c>
      <c r="F1255" s="15" t="str">
        <f>VLOOKUP(A1255, [1]!Table9[#All], 26, FALSE)</f>
        <v>Formula</v>
      </c>
      <c r="G1255" s="15" t="str">
        <f>IF(D1255="No", "--",VLOOKUP(A1255, [1]!Table9[#All], 25, FALSE))</f>
        <v>Work area</v>
      </c>
      <c r="H1255" s="14" t="str">
        <f>IF(D1255="No", "Not discussed on USFS. ", VLOOKUP(A1255, [1]!Table9[#All], 24, FALSE))</f>
        <v>--</v>
      </c>
      <c r="I1255" s="14" t="str">
        <f>IF(NOT(ISBLANK(#REF!)),  "Pre-activity Survey Required", "")</f>
        <v>Pre-activity Survey Required</v>
      </c>
      <c r="J1255" s="13" t="str">
        <f>IF(D1255="No", "Not discussed on USFS. ", _xlfn.CONCAT(A1255, " (", VLOOKUP(A1255, [1]!Table9[#All], 11, FALSE), "; Habitat description: ", C1255, ") - Within 1-mi of a CNDDB/SCE/USFS occurrence record (", VLOOKUP(A1255, [1]!Table9[#All], 34, FALSE), "). " ))</f>
        <v xml:space="preserve">Northern California legless lizard (CDFW SSC; FSS; Habitat description: sparsely vegetated areas of beach dunes, chaparral, pine-oak woodlands, desert scrub, sandy washes, and stream terraces with sycamores, cottonwoods, or oaks; moist, warm loose soil with plant cover including leaf litter under trees; bushes in sunny areas and dunes stabilized with bush lupine and mock heather; under surface objects such as rocks, boards, driftwood, and logs) - Within 1-mi of a CNDDB/SCE/USFS occurrence record (unsuitable habitat). </v>
      </c>
      <c r="K1255" s="10" t="str">
        <f>IF(D1255="No", "-- ", VLOOKUP(A1255, [1]!Table9[#All], 35, FALSE))</f>
        <v>Standard OMP BMPs.</v>
      </c>
      <c r="L1255" s="12" t="str">
        <f>IF(D1255="No", "--", VLOOKUP(A1255, [1]!Table9[#All], 28, FALSE))</f>
        <v>IIB</v>
      </c>
      <c r="M1255" s="11" t="str">
        <f>IF(D1255="No", "Not discussed on USFS. ", _xlfn.CONCAT(A1255, " (", VLOOKUP(A1255, [1]!Table9[#All], 11, FALSE), "; Habitat description: ", C1255, ") - Within 1-mi of a CNDDB/SCE/USFS occurrence record (", VLOOKUP(A1255, [1]!Table9[#All], 27, FALSE), "). " ))</f>
        <v xml:space="preserve">Northern California legless lizard (CDFW SSC; FSS; Habitat description: sparsely vegetated areas of beach dunes, chaparral, pine-oak woodlands, desert scrub, sandy washes, and stream terraces with sycamores, cottonwoods, or oaks; moist, warm loose soil with plant cover including leaf litter under trees; bushes in sunny areas and dunes stabilized with bush lupine and mock heather; under surface objects such as rocks, boards, driftwood, and logs) - Within 1-mi of a CNDDB/SCE/USFS occurrence record (habitat present). </v>
      </c>
      <c r="N1255" s="10" t="str">
        <f>IF(D1255="No", "-- ", VLOOKUP(A1255, [1]!Table9[#All], 29, FALSE))</f>
        <v xml:space="preserve">Biological Pre-activity Survey (Northern California legless lizard; 
General Measures and Standard OMP BMPs. </v>
      </c>
      <c r="O1255" s="10" t="str">
        <f>IF(D1255="No", "--", VLOOKUP(A1255, [1]!Table9[#All], 30, FALSE))</f>
        <v xml:space="preserve">Biological Pre-activity Survey (Northern California legless lizard): A biological survey is required. 
General Measures and Standard OMP BMPs. </v>
      </c>
      <c r="P1255" s="7" t="str">
        <f>IF(D1255="No", "Not discussed on USFS. ", IF(VLOOKUP(A1255, [1]!Table9[#All], 31, FALSE)="--", "--",  _xlfn.CONCAT(A1255, " (", VLOOKUP(A1255, [1]!Table9[#All], 11, FALSE), "; Habitat description: ", C1255, ") - Within 1-mi of a CNDDB/SCE/USFS occurrence record (", VLOOKUP(A1255, [1]!Table9[#All], 31, FALSE), "). " )))</f>
        <v>--</v>
      </c>
      <c r="Q1255" s="6" t="str">
        <f>IF(D1255="No", "Not discussed on USFS. ", IF(VLOOKUP(A1255, [1]!Table9[#All], 31, FALSE)="--", "--",  VLOOKUP(A1255, [1]!Table9[#All], 32, FALSE)))</f>
        <v>--</v>
      </c>
      <c r="R1255" s="6" t="str">
        <f>IF(D1255="No", "Not discussed on USFS. ", IF(VLOOKUP(A1255, [1]!Table9[#All], 31, FALSE)="--", "--", VLOOKUP(A1255, [1]!Table9[#All], 33, FALSE)))</f>
        <v>--</v>
      </c>
      <c r="S1255" s="9" t="s">
        <v>2</v>
      </c>
      <c r="T1255" s="8" t="s">
        <v>2</v>
      </c>
      <c r="U1255" s="8" t="s">
        <v>2</v>
      </c>
      <c r="V1255" s="7" t="s">
        <v>2</v>
      </c>
      <c r="W1255" s="6" t="s">
        <v>2</v>
      </c>
      <c r="X1255" s="6" t="s">
        <v>2</v>
      </c>
    </row>
    <row r="1256" spans="1:24" ht="64" x14ac:dyDescent="0.2">
      <c r="A1256" s="20" t="s">
        <v>1119</v>
      </c>
      <c r="B1256" s="20" t="str">
        <f>VLOOKUP(A1256, [1]!Table9[#All], 2, FALSE)</f>
        <v>Cardinalis cardinalis</v>
      </c>
      <c r="C1256" s="18" t="str">
        <f>VLOOKUP(A1256, [1]!Table9[#All], 13, FALSE)</f>
        <v>near the edges of woods, in shrubby overgrown fields, backyards, parks</v>
      </c>
      <c r="D1256" s="17" t="str">
        <f>IF(ISNUMBER(SEARCH("1",VLOOKUP(A1256, [1]!Table9[#All], 4, FALSE))), "Yes", "No")</f>
        <v>No</v>
      </c>
      <c r="E1256" s="16" t="str">
        <f>VLOOKUP(A1256, [1]!Table9[#All], 3, FALSE)</f>
        <v>Bird</v>
      </c>
      <c r="F1256" s="15" t="str">
        <f>VLOOKUP(A1256, [1]!Table9[#All], 26, FALSE)</f>
        <v>Formula</v>
      </c>
      <c r="G1256" s="15" t="str">
        <f>IF(D1256="No", "--",VLOOKUP(A1256, [1]!Table9[#All], 25, FALSE))</f>
        <v>--</v>
      </c>
      <c r="H1256" s="14" t="str">
        <f>IF(D1256="No", "Not discussed on USFS. ", VLOOKUP(A1256, [1]!Table9[#All], 24, FALSE))</f>
        <v xml:space="preserve">Not discussed on USFS. </v>
      </c>
      <c r="I1256" s="14" t="str">
        <f>IF(NOT(ISBLANK(#REF!)),  "Pre-activity Survey Required", "")</f>
        <v>Pre-activity Survey Required</v>
      </c>
      <c r="J1256" s="13" t="str">
        <f>IF(D1256="No", "Not discussed on USFS. ", _xlfn.CONCAT(A1256, " (", VLOOKUP(A1256, [1]!Table9[#All], 11, FALSE), "; Habitat description: ", C1256, ") - Within 1-mi of a CNDDB/SCE/USFS occurrence record (", VLOOKUP(A1256, [1]!Table9[#All], 34, FALSE), "). " ))</f>
        <v xml:space="preserve">Not discussed on USFS. </v>
      </c>
      <c r="K1256" s="10" t="str">
        <f>IF(D1256="No", "-- ", VLOOKUP(A1256, [1]!Table9[#All], 35, FALSE))</f>
        <v xml:space="preserve">-- </v>
      </c>
      <c r="L1256" s="12" t="str">
        <f>IF(D1256="No", "--", VLOOKUP(A1256, [1]!Table9[#All], 28, FALSE))</f>
        <v>--</v>
      </c>
      <c r="M1256" s="11" t="str">
        <f>IF(D1256="No", "Not discussed on USFS. ", _xlfn.CONCAT(A1256, " (", VLOOKUP(A1256, [1]!Table9[#All], 11, FALSE), "; Habitat description: ", C1256, ") - Within 1-mi of a CNDDB/SCE/USFS occurrence record (", VLOOKUP(A1256, [1]!Table9[#All], 27, FALSE), "). " ))</f>
        <v xml:space="preserve">Not discussed on USFS. </v>
      </c>
      <c r="N1256" s="10" t="str">
        <f>IF(D1256="No", "-- ", VLOOKUP(A1256, [1]!Table9[#All], 29, FALSE))</f>
        <v xml:space="preserve">-- </v>
      </c>
      <c r="O1256" s="10" t="str">
        <f>IF(D1256="No", "--", VLOOKUP(A1256, [1]!Table9[#All], 30, FALSE))</f>
        <v>--</v>
      </c>
      <c r="P1256" s="7" t="str">
        <f>IF(D1256="No", "Not discussed on USFS. ", IF(VLOOKUP(A1256, [1]!Table9[#All], 31, FALSE)="--", "--",  _xlfn.CONCAT(A1256, " (", VLOOKUP(A1256, [1]!Table9[#All], 11, FALSE), "; Habitat description: ", C1256, ") - Within 1-mi of a CNDDB/SCE/USFS occurrence record (", VLOOKUP(A1256, [1]!Table9[#All], 31, FALSE), "). " )))</f>
        <v xml:space="preserve">Not discussed on USFS. </v>
      </c>
      <c r="Q1256" s="6" t="str">
        <f>IF(D1256="No", "Not discussed on USFS. ", IF(VLOOKUP(A1256, [1]!Table9[#All], 31, FALSE)="--", "--",  VLOOKUP(A1256, [1]!Table9[#All], 32, FALSE)))</f>
        <v xml:space="preserve">Not discussed on USFS. </v>
      </c>
      <c r="R1256" s="6" t="str">
        <f>IF(D1256="No", "Not discussed on USFS. ", IF(VLOOKUP(A1256, [1]!Table9[#All], 31, FALSE)="--", "--", VLOOKUP(A1256, [1]!Table9[#All], 33, FALSE)))</f>
        <v xml:space="preserve">Not discussed on USFS. </v>
      </c>
      <c r="S1256" s="9" t="s">
        <v>2</v>
      </c>
      <c r="T1256" s="8" t="s">
        <v>2</v>
      </c>
      <c r="U1256" s="8" t="s">
        <v>2</v>
      </c>
      <c r="V1256" s="7" t="s">
        <v>2</v>
      </c>
      <c r="W1256" s="6" t="s">
        <v>2</v>
      </c>
      <c r="X1256" s="6" t="s">
        <v>2</v>
      </c>
    </row>
    <row r="1257" spans="1:24" ht="180" x14ac:dyDescent="0.2">
      <c r="A1257" s="20" t="s">
        <v>1118</v>
      </c>
      <c r="B1257" s="20" t="str">
        <f>VLOOKUP(A1257, [1]!Table9[#All], 2, FALSE)</f>
        <v>Phacelia insularis var insularis</v>
      </c>
      <c r="C1257" s="18" t="str">
        <f>VLOOKUP(A1257, [1]!Table9[#All], 13, FALSE)</f>
        <v>sandy dunes only found on Santa rosa and San Miguel island</v>
      </c>
      <c r="D1257" s="17" t="str">
        <f>IF(ISNUMBER(SEARCH("1",VLOOKUP(A1257, [1]!Table9[#All], 4, FALSE))), "Yes", "No")</f>
        <v>Yes</v>
      </c>
      <c r="E1257" s="16" t="str">
        <f>VLOOKUP(A1257, [1]!Table9[#All], 3, FALSE)</f>
        <v>Plant</v>
      </c>
      <c r="F1257" s="15" t="str">
        <f>VLOOKUP(A1257, [1]!Table9[#All], 26, FALSE)</f>
        <v>Formula</v>
      </c>
      <c r="G1257" s="15" t="str">
        <f>IF(D1257="No", "--",VLOOKUP(A1257, [1]!Table9[#All], 25, FALSE))</f>
        <v>Work area</v>
      </c>
      <c r="H1257" s="14" t="str">
        <f>IF(D1257="No", "Not discussed on USFS. ", VLOOKUP(A1257, [1]!Table9[#All], 24, FALSE))</f>
        <v>--</v>
      </c>
      <c r="I1257" s="14" t="str">
        <f>IF(NOT(ISBLANK(#REF!)),  "Pre-activity Survey Required", "")</f>
        <v>Pre-activity Survey Required</v>
      </c>
      <c r="J1257" s="13" t="str">
        <f>IF(D1257="No", "Not discussed on USFS. ", _xlfn.CONCAT(A1257, " (", VLOOKUP(A1257, [1]!Table9[#All], 11, FALSE), "; Habitat description: ", C1257, ") - Within 1-mi of a CNDDB/SCE/USFS occurrence record (", VLOOKUP(A1257, [1]!Table9[#All], 34, FALSE), "). " ))</f>
        <v xml:space="preserve">northern Channel Islands phacelia (FE; CRPR 1B.2, Blooming Period: Mar - Apr; Habitat description: sandy dunes only found on Santa rosa and San Miguel island) - Within 1-mi of a CNDDB/SCE/USFS occurrence record (unsuitable habitat). </v>
      </c>
      <c r="K1257" s="10" t="str">
        <f>IF(D1257="No", "-- ", VLOOKUP(A1257, [1]!Table9[#All], 35, FALSE))</f>
        <v xml:space="preserve">RPM Plant 1; 
Standard OMP BMPs. </v>
      </c>
      <c r="L1257" s="12" t="str">
        <f>IF(D1257="No", "--", VLOOKUP(A1257, [1]!Table9[#All], 28, FALSE))</f>
        <v>IIB</v>
      </c>
      <c r="M1257" s="11" t="str">
        <f>IF(D1257="No", "Not discussed on USFS. ", _xlfn.CONCAT(A1257, " (", VLOOKUP(A1257, [1]!Table9[#All], 11, FALSE), "; Habitat description: ", C1257, ") - Within 1-mi of a CNDDB/SCE/USFS occurrence record (", VLOOKUP(A1257, [1]!Table9[#All], 27, FALSE), "). " ))</f>
        <v xml:space="preserve">northern Channel Islands phacelia (FE; CRPR 1B.2, Blooming Period: Mar - Apr; Habitat description: sandy dunes only found on Santa rosa and San Miguel island) - Within 1-mi of a CNDDB/SCE/USFS occurrence record (habitat present). </v>
      </c>
      <c r="N1257" s="10" t="str">
        <f>IF(D1257="No", "-- ", VLOOKUP(A1257, [1]!Table9[#All], 29, FALSE))</f>
        <v xml:space="preserve">RPM Plant-1-4; 
General Measures and Standard OMP BMPs. </v>
      </c>
      <c r="O1257" s="10" t="str">
        <f>IF(D1257="No", "--", VLOOKUP(A1257, [1]!Table9[#All], 30, FALSE))</f>
        <v xml:space="preserve">Rare Plant Survey and Avoidance (northern Channel Islands phacelia): A qualified botanist will conduct a rare plant survey for northern Channel Islands phacelia within blooming season, verified by a reference population. All federally-listed plants within 100 feet of the work area will be flagged for avoidance. Coordination with Environmental Services Department will be required if full avoidance cannot be achieved. 
Schedule Limitation (northern Channel Islands phacelia): Schedule all work in the year rare plant surveys are conducted. Work can occur only after rare plant surveys occur. If work gets delayed for a subsequent year, contact Environmental Services Department. 
General Measures and Standard OMP BMPs. </v>
      </c>
      <c r="P1257" s="7" t="str">
        <f>IF(D1257="No", "Not discussed on USFS. ", IF(VLOOKUP(A1257, [1]!Table9[#All], 31, FALSE)="--", "--",  _xlfn.CONCAT(A1257, " (", VLOOKUP(A1257, [1]!Table9[#All], 11, FALSE), "; Habitat description: ", C1257, ") - Within 1-mi of a CNDDB/SCE/USFS occurrence record (", VLOOKUP(A1257, [1]!Table9[#All], 31, FALSE), "). " )))</f>
        <v>--</v>
      </c>
      <c r="Q1257" s="6" t="str">
        <f>IF(D1257="No", "Not discussed on USFS. ", IF(VLOOKUP(A1257, [1]!Table9[#All], 31, FALSE)="--", "--",  VLOOKUP(A1257, [1]!Table9[#All], 32, FALSE)))</f>
        <v>--</v>
      </c>
      <c r="R1257" s="6" t="str">
        <f>IF(D1257="No", "Not discussed on USFS. ", IF(VLOOKUP(A1257, [1]!Table9[#All], 31, FALSE)="--", "--", VLOOKUP(A1257, [1]!Table9[#All], 33, FALSE)))</f>
        <v>--</v>
      </c>
      <c r="S1257" s="9" t="s">
        <v>2</v>
      </c>
      <c r="T1257" s="8" t="s">
        <v>2</v>
      </c>
      <c r="U1257" s="8" t="s">
        <v>2</v>
      </c>
      <c r="V1257" s="7" t="s">
        <v>2</v>
      </c>
      <c r="W1257" s="6" t="s">
        <v>2</v>
      </c>
      <c r="X1257" s="6" t="s">
        <v>2</v>
      </c>
    </row>
    <row r="1258" spans="1:24" ht="156" x14ac:dyDescent="0.2">
      <c r="A1258" s="20" t="s">
        <v>1117</v>
      </c>
      <c r="B1258" s="20" t="str">
        <f>VLOOKUP(A1258, [1]!Table9[#All], 2, FALSE)</f>
        <v>Clarkia borealis ssp. borealis</v>
      </c>
      <c r="C1258" s="18" t="str">
        <f>VLOOKUP(A1258, [1]!Table9[#All], 13, FALSE)</f>
        <v>foothill woodland, forest margin</v>
      </c>
      <c r="D1258" s="17" t="str">
        <f>IF(ISNUMBER(SEARCH("1",VLOOKUP(A1258, [1]!Table9[#All], 4, FALSE))), "Yes", "No")</f>
        <v>Yes</v>
      </c>
      <c r="E1258" s="16" t="str">
        <f>VLOOKUP(A1258, [1]!Table9[#All], 3, FALSE)</f>
        <v>Plant</v>
      </c>
      <c r="F1258" s="15" t="str">
        <f>VLOOKUP(A1258, [1]!Table9[#All], 26, FALSE)</f>
        <v>Formula</v>
      </c>
      <c r="G1258" s="15" t="str">
        <f>IF(D1258="No", "--",VLOOKUP(A1258, [1]!Table9[#All], 25, FALSE))</f>
        <v>Work area</v>
      </c>
      <c r="H1258" s="14" t="str">
        <f>IF(D1258="No", "Not discussed on USFS. ", VLOOKUP(A1258, [1]!Table9[#All], 24, FALSE))</f>
        <v>--</v>
      </c>
      <c r="I1258" s="14" t="str">
        <f>IF(NOT(ISBLANK(#REF!)),  "Pre-activity Survey Required", "")</f>
        <v>Pre-activity Survey Required</v>
      </c>
      <c r="J1258" s="13" t="str">
        <f>IF(D1258="No", "Not discussed on USFS. ", _xlfn.CONCAT(A1258, " (", VLOOKUP(A1258, [1]!Table9[#All], 11, FALSE), "; Habitat description: ", C1258, ") - Within 1-mi of a CNDDB/SCE/USFS occurrence record (", VLOOKUP(A1258, [1]!Table9[#All], 34, FALSE), "). " ))</f>
        <v xml:space="preserve">northern clarkia (FSS; BLM:S; CRPR 4.3, Blooming Period: Jun - Jul; Habitat description: foothill woodland, forest margin) - Within 1-mi of a CNDDB/SCE/USFS occurrence record (unsuitable habitat). </v>
      </c>
      <c r="K1258" s="10" t="str">
        <f>IF(D1258="No", "-- ", VLOOKUP(A1258, [1]!Table9[#All], 35, FALSE))</f>
        <v>Standard OMP BMPs.</v>
      </c>
      <c r="L1258" s="12" t="str">
        <f>IF(D1258="No", "--", VLOOKUP(A1258, [1]!Table9[#All], 28, FALSE))</f>
        <v>IIB</v>
      </c>
      <c r="M1258" s="11" t="str">
        <f>IF(D1258="No", "Not discussed on USFS. ", _xlfn.CONCAT(A1258, " (", VLOOKUP(A1258, [1]!Table9[#All], 11, FALSE), "; Habitat description: ", C1258, ") - Within 1-mi of a CNDDB/SCE/USFS occurrence record (", VLOOKUP(A1258, [1]!Table9[#All], 27, FALSE), "). " ))</f>
        <v xml:space="preserve">northern clarkia (FSS; BLM:S; CRPR 4.3, Blooming Period: Jun - Jul; Habitat description: foothill woodland, forest margin) - Within 1-mi of a CNDDB/SCE/USFS occurrence record (habitat present). </v>
      </c>
      <c r="N1258" s="10" t="str">
        <f>IF(D1258="No", "-- ", VLOOKUP(A1258, [1]!Table9[#All], 29, FALSE))</f>
        <v xml:space="preserve">BE BMP Plant-1(a)(c-d); 
General Measures and Standard OMP BMPs. </v>
      </c>
      <c r="O1258" s="10" t="str">
        <f>IF(D1258="No", "--", VLOOKUP(A1258, [1]!Table9[#All], 30, FALSE))</f>
        <v xml:space="preserve">Pre-Activity Survey (northern clarkia): A biological survey is required. 
FSS Plant Avoidance (northern clarkia): If northern clarkia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58" s="7" t="str">
        <f>IF(D1258="No", "Not discussed on USFS. ", IF(VLOOKUP(A1258, [1]!Table9[#All], 31, FALSE)="--", "--",  _xlfn.CONCAT(A1258, " (", VLOOKUP(A1258, [1]!Table9[#All], 11, FALSE), "; Habitat description: ", C1258, ") - Within 1-mi of a CNDDB/SCE/USFS occurrence record (", VLOOKUP(A1258, [1]!Table9[#All], 31, FALSE), "). " )))</f>
        <v>--</v>
      </c>
      <c r="Q1258" s="6" t="str">
        <f>IF(D1258="No", "Not discussed on USFS. ", IF(VLOOKUP(A1258, [1]!Table9[#All], 31, FALSE)="--", "--",  VLOOKUP(A1258, [1]!Table9[#All], 32, FALSE)))</f>
        <v>--</v>
      </c>
      <c r="R1258" s="6" t="str">
        <f>IF(D1258="No", "Not discussed on USFS. ", IF(VLOOKUP(A1258, [1]!Table9[#All], 31, FALSE)="--", "--", VLOOKUP(A1258, [1]!Table9[#All], 33, FALSE)))</f>
        <v>--</v>
      </c>
      <c r="S1258" s="9" t="s">
        <v>2</v>
      </c>
      <c r="T1258" s="8" t="s">
        <v>2</v>
      </c>
      <c r="U1258" s="8" t="s">
        <v>2</v>
      </c>
      <c r="V1258" s="7" t="s">
        <v>2</v>
      </c>
      <c r="W1258" s="6" t="s">
        <v>2</v>
      </c>
      <c r="X1258" s="6" t="s">
        <v>2</v>
      </c>
    </row>
    <row r="1259" spans="1:24" ht="48" x14ac:dyDescent="0.2">
      <c r="A1259" s="20" t="s">
        <v>1116</v>
      </c>
      <c r="B1259" s="20" t="str">
        <f>VLOOKUP(A1259, [1]!Table9[#All], 2, FALSE)</f>
        <v>Carex arcta</v>
      </c>
      <c r="C1259" s="18" t="str">
        <f>VLOOKUP(A1259, [1]!Table9[#All], 13, FALSE)</f>
        <v>wet places, bogs especially sphagnum bogs</v>
      </c>
      <c r="D1259" s="17" t="str">
        <f>IF(ISNUMBER(SEARCH("1",VLOOKUP(A1259, [1]!Table9[#All], 4, FALSE))), "Yes", "No")</f>
        <v>No</v>
      </c>
      <c r="E1259" s="16" t="str">
        <f>VLOOKUP(A1259, [1]!Table9[#All], 3, FALSE)</f>
        <v>Plant</v>
      </c>
      <c r="F1259" s="15" t="str">
        <f>VLOOKUP(A1259, [1]!Table9[#All], 26, FALSE)</f>
        <v>Formula</v>
      </c>
      <c r="G1259" s="15" t="str">
        <f>IF(D1259="No", "--",VLOOKUP(A1259, [1]!Table9[#All], 25, FALSE))</f>
        <v>--</v>
      </c>
      <c r="H1259" s="14" t="str">
        <f>IF(D1259="No", "Not discussed on USFS. ", VLOOKUP(A1259, [1]!Table9[#All], 24, FALSE))</f>
        <v xml:space="preserve">Not discussed on USFS. </v>
      </c>
      <c r="I1259" s="14" t="str">
        <f>IF(NOT(ISBLANK(#REF!)),  "Pre-activity Survey Required", "")</f>
        <v>Pre-activity Survey Required</v>
      </c>
      <c r="J1259" s="13" t="str">
        <f>IF(D1259="No", "Not discussed on USFS. ", _xlfn.CONCAT(A1259, " (", VLOOKUP(A1259, [1]!Table9[#All], 11, FALSE), "; Habitat description: ", C1259, ") - Within 1-mi of a CNDDB/SCE/USFS occurrence record (", VLOOKUP(A1259, [1]!Table9[#All], 34, FALSE), "). " ))</f>
        <v xml:space="preserve">Not discussed on USFS. </v>
      </c>
      <c r="K1259" s="10" t="str">
        <f>IF(D1259="No", "-- ", VLOOKUP(A1259, [1]!Table9[#All], 35, FALSE))</f>
        <v xml:space="preserve">-- </v>
      </c>
      <c r="L1259" s="12" t="str">
        <f>IF(D1259="No", "--", VLOOKUP(A1259, [1]!Table9[#All], 28, FALSE))</f>
        <v>--</v>
      </c>
      <c r="M1259" s="11" t="str">
        <f>IF(D1259="No", "Not discussed on USFS. ", _xlfn.CONCAT(A1259, " (", VLOOKUP(A1259, [1]!Table9[#All], 11, FALSE), "; Habitat description: ", C1259, ") - Within 1-mi of a CNDDB/SCE/USFS occurrence record (", VLOOKUP(A1259, [1]!Table9[#All], 27, FALSE), "). " ))</f>
        <v xml:space="preserve">Not discussed on USFS. </v>
      </c>
      <c r="N1259" s="10" t="str">
        <f>IF(D1259="No", "-- ", VLOOKUP(A1259, [1]!Table9[#All], 29, FALSE))</f>
        <v xml:space="preserve">-- </v>
      </c>
      <c r="O1259" s="10" t="str">
        <f>IF(D1259="No", "--", VLOOKUP(A1259, [1]!Table9[#All], 30, FALSE))</f>
        <v>--</v>
      </c>
      <c r="P1259" s="7" t="str">
        <f>IF(D1259="No", "Not discussed on USFS. ", IF(VLOOKUP(A1259, [1]!Table9[#All], 31, FALSE)="--", "--",  _xlfn.CONCAT(A1259, " (", VLOOKUP(A1259, [1]!Table9[#All], 11, FALSE), "; Habitat description: ", C1259, ") - Within 1-mi of a CNDDB/SCE/USFS occurrence record (", VLOOKUP(A1259, [1]!Table9[#All], 31, FALSE), "). " )))</f>
        <v xml:space="preserve">Not discussed on USFS. </v>
      </c>
      <c r="Q1259" s="6" t="str">
        <f>IF(D1259="No", "Not discussed on USFS. ", IF(VLOOKUP(A1259, [1]!Table9[#All], 31, FALSE)="--", "--",  VLOOKUP(A1259, [1]!Table9[#All], 32, FALSE)))</f>
        <v xml:space="preserve">Not discussed on USFS. </v>
      </c>
      <c r="R1259" s="6" t="str">
        <f>IF(D1259="No", "Not discussed on USFS. ", IF(VLOOKUP(A1259, [1]!Table9[#All], 31, FALSE)="--", "--", VLOOKUP(A1259, [1]!Table9[#All], 33, FALSE)))</f>
        <v xml:space="preserve">Not discussed on USFS. </v>
      </c>
      <c r="S1259" s="9" t="s">
        <v>2</v>
      </c>
      <c r="T1259" s="8" t="s">
        <v>2</v>
      </c>
      <c r="U1259" s="8" t="s">
        <v>2</v>
      </c>
      <c r="V1259" s="7" t="s">
        <v>2</v>
      </c>
      <c r="W1259" s="6" t="s">
        <v>2</v>
      </c>
      <c r="X1259" s="6" t="s">
        <v>2</v>
      </c>
    </row>
    <row r="1260" spans="1:24" ht="80" x14ac:dyDescent="0.2">
      <c r="A1260" s="20" t="s">
        <v>1115</v>
      </c>
      <c r="B1260" s="20" t="str">
        <f>VLOOKUP(A1260, [1]!Table9[#All], 2, FALSE)</f>
        <v>Hesperoleucus venustus navarroensis</v>
      </c>
      <c r="C1260" s="18" t="str">
        <f>VLOOKUP(A1260, [1]!Table9[#All], 13, FALSE)</f>
        <v>intermittent or perennial stream, pond, lake or jurisdictional waters feature</v>
      </c>
      <c r="D1260" s="17" t="str">
        <f>IF(ISNUMBER(SEARCH("1",VLOOKUP(A1260, [1]!Table9[#All], 4, FALSE))), "Yes", "No")</f>
        <v>No</v>
      </c>
      <c r="E1260" s="16" t="str">
        <f>VLOOKUP(A1260, [1]!Table9[#All], 3, FALSE)</f>
        <v>Fish</v>
      </c>
      <c r="F1260" s="15" t="str">
        <f>VLOOKUP(A1260, [1]!Table9[#All], 26, FALSE)</f>
        <v>Formula</v>
      </c>
      <c r="G1260" s="15" t="str">
        <f>IF(D1260="No", "--",VLOOKUP(A1260, [1]!Table9[#All], 25, FALSE))</f>
        <v>--</v>
      </c>
      <c r="H1260" s="14" t="str">
        <f>IF(D1260="No", "Not discussed on USFS. ", VLOOKUP(A1260, [1]!Table9[#All], 24, FALSE))</f>
        <v xml:space="preserve">Not discussed on USFS. </v>
      </c>
      <c r="I1260" s="14" t="str">
        <f>IF(NOT(ISBLANK(#REF!)),  "Pre-activity Survey Required", "")</f>
        <v>Pre-activity Survey Required</v>
      </c>
      <c r="J1260" s="13" t="str">
        <f>IF(D1260="No", "Not discussed on USFS. ", _xlfn.CONCAT(A1260, " (", VLOOKUP(A1260, [1]!Table9[#All], 11, FALSE), "; Habitat description: ", C1260, ") - Within 1-mi of a CNDDB/SCE/USFS occurrence record (", VLOOKUP(A1260, [1]!Table9[#All], 34, FALSE), "). " ))</f>
        <v xml:space="preserve">Not discussed on USFS. </v>
      </c>
      <c r="K1260" s="10" t="str">
        <f>IF(D1260="No", "-- ", VLOOKUP(A1260, [1]!Table9[#All], 35, FALSE))</f>
        <v xml:space="preserve">-- </v>
      </c>
      <c r="L1260" s="12" t="str">
        <f>IF(D1260="No", "--", VLOOKUP(A1260, [1]!Table9[#All], 28, FALSE))</f>
        <v>--</v>
      </c>
      <c r="M1260" s="11" t="str">
        <f>IF(D1260="No", "Not discussed on USFS. ", _xlfn.CONCAT(A1260, " (", VLOOKUP(A1260, [1]!Table9[#All], 11, FALSE), "; Habitat description: ", C1260, ") - Within 1-mi of a CNDDB/SCE/USFS occurrence record (", VLOOKUP(A1260, [1]!Table9[#All], 27, FALSE), "). " ))</f>
        <v xml:space="preserve">Not discussed on USFS. </v>
      </c>
      <c r="N1260" s="10" t="str">
        <f>IF(D1260="No", "-- ", VLOOKUP(A1260, [1]!Table9[#All], 29, FALSE))</f>
        <v xml:space="preserve">-- </v>
      </c>
      <c r="O1260" s="10" t="str">
        <f>IF(D1260="No", "--", VLOOKUP(A1260, [1]!Table9[#All], 30, FALSE))</f>
        <v>--</v>
      </c>
      <c r="P1260" s="7" t="str">
        <f>IF(D1260="No", "Not discussed on USFS. ", IF(VLOOKUP(A1260, [1]!Table9[#All], 31, FALSE)="--", "--",  _xlfn.CONCAT(A1260, " (", VLOOKUP(A1260, [1]!Table9[#All], 11, FALSE), "; Habitat description: ", C1260, ") - Within 1-mi of a CNDDB/SCE/USFS occurrence record (", VLOOKUP(A1260, [1]!Table9[#All], 31, FALSE), "). " )))</f>
        <v xml:space="preserve">Not discussed on USFS. </v>
      </c>
      <c r="Q1260" s="6" t="str">
        <f>IF(D1260="No", "Not discussed on USFS. ", IF(VLOOKUP(A1260, [1]!Table9[#All], 31, FALSE)="--", "--",  VLOOKUP(A1260, [1]!Table9[#All], 32, FALSE)))</f>
        <v xml:space="preserve">Not discussed on USFS. </v>
      </c>
      <c r="R1260" s="6" t="str">
        <f>IF(D1260="No", "Not discussed on USFS. ", IF(VLOOKUP(A1260, [1]!Table9[#All], 31, FALSE)="--", "--", VLOOKUP(A1260, [1]!Table9[#All], 33, FALSE)))</f>
        <v xml:space="preserve">Not discussed on USFS. </v>
      </c>
      <c r="S1260" s="9" t="s">
        <v>2</v>
      </c>
      <c r="T1260" s="8" t="s">
        <v>2</v>
      </c>
      <c r="U1260" s="8" t="s">
        <v>2</v>
      </c>
      <c r="V1260" s="7" t="s">
        <v>2</v>
      </c>
      <c r="W1260" s="6" t="s">
        <v>2</v>
      </c>
      <c r="X1260" s="6" t="s">
        <v>2</v>
      </c>
    </row>
    <row r="1261" spans="1:24" ht="48" x14ac:dyDescent="0.2">
      <c r="A1261" s="20" t="s">
        <v>1114</v>
      </c>
      <c r="B1261" s="20" t="str">
        <f>VLOOKUP(A1261, [1]!Table9[#All], 2, FALSE)</f>
        <v>Corallorhiza trifida</v>
      </c>
      <c r="C1261" s="18" t="str">
        <f>VLOOKUP(A1261, [1]!Table9[#All], 13, FALSE)</f>
        <v>open to shaded, generally conifer forest wet</v>
      </c>
      <c r="D1261" s="17" t="str">
        <f>IF(ISNUMBER(SEARCH("1",VLOOKUP(A1261, [1]!Table9[#All], 4, FALSE))), "Yes", "No")</f>
        <v>No</v>
      </c>
      <c r="E1261" s="16" t="str">
        <f>VLOOKUP(A1261, [1]!Table9[#All], 3, FALSE)</f>
        <v>Plant</v>
      </c>
      <c r="F1261" s="15" t="str">
        <f>VLOOKUP(A1261, [1]!Table9[#All], 26, FALSE)</f>
        <v>Formula</v>
      </c>
      <c r="G1261" s="15" t="str">
        <f>IF(D1261="No", "--",VLOOKUP(A1261, [1]!Table9[#All], 25, FALSE))</f>
        <v>--</v>
      </c>
      <c r="H1261" s="14" t="str">
        <f>IF(D1261="No", "Not discussed on USFS. ", VLOOKUP(A1261, [1]!Table9[#All], 24, FALSE))</f>
        <v xml:space="preserve">Not discussed on USFS. </v>
      </c>
      <c r="I1261" s="14" t="str">
        <f>IF(NOT(ISBLANK(#REF!)),  "Pre-activity Survey Required", "")</f>
        <v>Pre-activity Survey Required</v>
      </c>
      <c r="J1261" s="13" t="str">
        <f>IF(D1261="No", "Not discussed on USFS. ", _xlfn.CONCAT(A1261, " (", VLOOKUP(A1261, [1]!Table9[#All], 11, FALSE), "; Habitat description: ", C1261, ") - Within 1-mi of a CNDDB/SCE/USFS occurrence record (", VLOOKUP(A1261, [1]!Table9[#All], 34, FALSE), "). " ))</f>
        <v xml:space="preserve">Not discussed on USFS. </v>
      </c>
      <c r="K1261" s="10" t="str">
        <f>IF(D1261="No", "-- ", VLOOKUP(A1261, [1]!Table9[#All], 35, FALSE))</f>
        <v xml:space="preserve">-- </v>
      </c>
      <c r="L1261" s="12" t="str">
        <f>IF(D1261="No", "--", VLOOKUP(A1261, [1]!Table9[#All], 28, FALSE))</f>
        <v>--</v>
      </c>
      <c r="M1261" s="11" t="str">
        <f>IF(D1261="No", "Not discussed on USFS. ", _xlfn.CONCAT(A1261, " (", VLOOKUP(A1261, [1]!Table9[#All], 11, FALSE), "; Habitat description: ", C1261, ") - Within 1-mi of a CNDDB/SCE/USFS occurrence record (", VLOOKUP(A1261, [1]!Table9[#All], 27, FALSE), "). " ))</f>
        <v xml:space="preserve">Not discussed on USFS. </v>
      </c>
      <c r="N1261" s="10" t="str">
        <f>IF(D1261="No", "-- ", VLOOKUP(A1261, [1]!Table9[#All], 29, FALSE))</f>
        <v xml:space="preserve">-- </v>
      </c>
      <c r="O1261" s="10" t="str">
        <f>IF(D1261="No", "--", VLOOKUP(A1261, [1]!Table9[#All], 30, FALSE))</f>
        <v>--</v>
      </c>
      <c r="P1261" s="7" t="str">
        <f>IF(D1261="No", "Not discussed on USFS. ", IF(VLOOKUP(A1261, [1]!Table9[#All], 31, FALSE)="--", "--",  _xlfn.CONCAT(A1261, " (", VLOOKUP(A1261, [1]!Table9[#All], 11, FALSE), "; Habitat description: ", C1261, ") - Within 1-mi of a CNDDB/SCE/USFS occurrence record (", VLOOKUP(A1261, [1]!Table9[#All], 31, FALSE), "). " )))</f>
        <v xml:space="preserve">Not discussed on USFS. </v>
      </c>
      <c r="Q1261" s="6" t="str">
        <f>IF(D1261="No", "Not discussed on USFS. ", IF(VLOOKUP(A1261, [1]!Table9[#All], 31, FALSE)="--", "--",  VLOOKUP(A1261, [1]!Table9[#All], 32, FALSE)))</f>
        <v xml:space="preserve">Not discussed on USFS. </v>
      </c>
      <c r="R1261" s="6" t="str">
        <f>IF(D1261="No", "Not discussed on USFS. ", IF(VLOOKUP(A1261, [1]!Table9[#All], 31, FALSE)="--", "--", VLOOKUP(A1261, [1]!Table9[#All], 33, FALSE)))</f>
        <v xml:space="preserve">Not discussed on USFS. </v>
      </c>
      <c r="S1261" s="9" t="s">
        <v>2</v>
      </c>
      <c r="T1261" s="8" t="s">
        <v>2</v>
      </c>
      <c r="U1261" s="8" t="s">
        <v>2</v>
      </c>
      <c r="V1261" s="7" t="s">
        <v>2</v>
      </c>
      <c r="W1261" s="6" t="s">
        <v>2</v>
      </c>
      <c r="X1261" s="6" t="s">
        <v>2</v>
      </c>
    </row>
    <row r="1262" spans="1:24" ht="48" x14ac:dyDescent="0.2">
      <c r="A1262" s="20" t="s">
        <v>1113</v>
      </c>
      <c r="B1262" s="20" t="str">
        <f>VLOOKUP(A1262, [1]!Table9[#All], 2, FALSE)</f>
        <v>Monardella sinuata ssp. nigrescens</v>
      </c>
      <c r="C1262" s="18" t="str">
        <f>VLOOKUP(A1262, [1]!Table9[#All], 13, FALSE)</f>
        <v>dunes, openings in coastal scrub</v>
      </c>
      <c r="D1262" s="17" t="str">
        <f>IF(ISNUMBER(SEARCH("1",VLOOKUP(A1262, [1]!Table9[#All], 4, FALSE))), "Yes", "No")</f>
        <v>No</v>
      </c>
      <c r="E1262" s="16" t="str">
        <f>VLOOKUP(A1262, [1]!Table9[#All], 3, FALSE)</f>
        <v>Plant</v>
      </c>
      <c r="F1262" s="15" t="str">
        <f>VLOOKUP(A1262, [1]!Table9[#All], 26, FALSE)</f>
        <v>Formula</v>
      </c>
      <c r="G1262" s="15" t="str">
        <f>IF(D1262="No", "--",VLOOKUP(A1262, [1]!Table9[#All], 25, FALSE))</f>
        <v>--</v>
      </c>
      <c r="H1262" s="14" t="str">
        <f>IF(D1262="No", "Not discussed on USFS. ", VLOOKUP(A1262, [1]!Table9[#All], 24, FALSE))</f>
        <v xml:space="preserve">Not discussed on USFS. </v>
      </c>
      <c r="I1262" s="14" t="str">
        <f>IF(NOT(ISBLANK(#REF!)),  "Pre-activity Survey Required", "")</f>
        <v>Pre-activity Survey Required</v>
      </c>
      <c r="J1262" s="13" t="str">
        <f>IF(D1262="No", "Not discussed on USFS. ", _xlfn.CONCAT(A1262, " (", VLOOKUP(A1262, [1]!Table9[#All], 11, FALSE), "; Habitat description: ", C1262, ") - Within 1-mi of a CNDDB/SCE/USFS occurrence record (", VLOOKUP(A1262, [1]!Table9[#All], 34, FALSE), "). " ))</f>
        <v xml:space="preserve">Not discussed on USFS. </v>
      </c>
      <c r="K1262" s="10" t="str">
        <f>IF(D1262="No", "-- ", VLOOKUP(A1262, [1]!Table9[#All], 35, FALSE))</f>
        <v xml:space="preserve">-- </v>
      </c>
      <c r="L1262" s="12" t="str">
        <f>IF(D1262="No", "--", VLOOKUP(A1262, [1]!Table9[#All], 28, FALSE))</f>
        <v>--</v>
      </c>
      <c r="M1262" s="11" t="str">
        <f>IF(D1262="No", "Not discussed on USFS. ", _xlfn.CONCAT(A1262, " (", VLOOKUP(A1262, [1]!Table9[#All], 11, FALSE), "; Habitat description: ", C1262, ") - Within 1-mi of a CNDDB/SCE/USFS occurrence record (", VLOOKUP(A1262, [1]!Table9[#All], 27, FALSE), "). " ))</f>
        <v xml:space="preserve">Not discussed on USFS. </v>
      </c>
      <c r="N1262" s="10" t="str">
        <f>IF(D1262="No", "-- ", VLOOKUP(A1262, [1]!Table9[#All], 29, FALSE))</f>
        <v xml:space="preserve">-- </v>
      </c>
      <c r="O1262" s="10" t="str">
        <f>IF(D1262="No", "--", VLOOKUP(A1262, [1]!Table9[#All], 30, FALSE))</f>
        <v>--</v>
      </c>
      <c r="P1262" s="7" t="str">
        <f>IF(D1262="No", "Not discussed on USFS. ", IF(VLOOKUP(A1262, [1]!Table9[#All], 31, FALSE)="--", "--",  _xlfn.CONCAT(A1262, " (", VLOOKUP(A1262, [1]!Table9[#All], 11, FALSE), "; Habitat description: ", C1262, ") - Within 1-mi of a CNDDB/SCE/USFS occurrence record (", VLOOKUP(A1262, [1]!Table9[#All], 31, FALSE), "). " )))</f>
        <v xml:space="preserve">Not discussed on USFS. </v>
      </c>
      <c r="Q1262" s="6" t="str">
        <f>IF(D1262="No", "Not discussed on USFS. ", IF(VLOOKUP(A1262, [1]!Table9[#All], 31, FALSE)="--", "--",  VLOOKUP(A1262, [1]!Table9[#All], 32, FALSE)))</f>
        <v xml:space="preserve">Not discussed on USFS. </v>
      </c>
      <c r="R1262" s="6" t="str">
        <f>IF(D1262="No", "Not discussed on USFS. ", IF(VLOOKUP(A1262, [1]!Table9[#All], 31, FALSE)="--", "--", VLOOKUP(A1262, [1]!Table9[#All], 33, FALSE)))</f>
        <v xml:space="preserve">Not discussed on USFS. </v>
      </c>
      <c r="S1262" s="9" t="s">
        <v>2</v>
      </c>
      <c r="T1262" s="8" t="s">
        <v>2</v>
      </c>
      <c r="U1262" s="8" t="s">
        <v>2</v>
      </c>
      <c r="V1262" s="7" t="s">
        <v>2</v>
      </c>
      <c r="W1262" s="6" t="s">
        <v>2</v>
      </c>
      <c r="X1262" s="6" t="s">
        <v>2</v>
      </c>
    </row>
    <row r="1263" spans="1:24" ht="96" x14ac:dyDescent="0.2">
      <c r="A1263" s="20" t="s">
        <v>1112</v>
      </c>
      <c r="B1263" s="20" t="str">
        <f>VLOOKUP(A1263, [1]!Table9[#All], 2, FALSE)</f>
        <v>Accipiter gentilis</v>
      </c>
      <c r="C1263" s="18" t="str">
        <f>VLOOKUP(A1263, [1]!Table9[#All], 13, FALSE)</f>
        <v>dense, mature conifer and deciduous forest, interspersed with meadows and riparian areas</v>
      </c>
      <c r="D1263" s="17" t="str">
        <f>IF(ISNUMBER(SEARCH("1",VLOOKUP(A1263, [1]!Table9[#All], 4, FALSE))), "Yes", "No")</f>
        <v>Yes</v>
      </c>
      <c r="E1263" s="16" t="str">
        <f>VLOOKUP(A1263, [1]!Table9[#All], 3, FALSE)</f>
        <v>Bird</v>
      </c>
      <c r="F1263" s="15" t="str">
        <f>VLOOKUP(A1263, [1]!Table9[#All], 26, FALSE)</f>
        <v>Formula</v>
      </c>
      <c r="G1263" s="15" t="str">
        <f>IF(D1263="No", "--",VLOOKUP(A1263, [1]!Table9[#All], 25, FALSE))</f>
        <v>Work area</v>
      </c>
      <c r="H1263" s="14" t="str">
        <f>IF(D1263="No", "Not discussed on USFS. ", VLOOKUP(A1263, [1]!Table9[#All], 24, FALSE))</f>
        <v>--</v>
      </c>
      <c r="I1263" s="14" t="str">
        <f>IF(NOT(ISBLANK(#REF!)),  "Pre-activity Survey Required", "")</f>
        <v>Pre-activity Survey Required</v>
      </c>
      <c r="J1263" s="13" t="str">
        <f>IF(D1263="No", "Not discussed on USFS. ", _xlfn.CONCAT(A1263, " (", VLOOKUP(A1263, [1]!Table9[#All], 11, FALSE), "; Habitat description: ", C1263, ") - Within 1-mi of a CNDDB/SCE/USFS occurrence record (", VLOOKUP(A1263, [1]!Table9[#All], 34, FALSE), "). " ))</f>
        <v xml:space="preserve">Northern Goshawk (CDFW SSC; FSS; BLM:S; Habitat description: dense, mature conifer and deciduous forest, interspersed with meadows and riparian areas) - Within 1-mi of a CNDDB/SCE/USFS occurrence record (unsuitable habitat). </v>
      </c>
      <c r="K1263" s="10" t="str">
        <f>IF(D1263="No", "-- ", VLOOKUP(A1263, [1]!Table9[#All], 35, FALSE))</f>
        <v>Standard OMP BMPs.</v>
      </c>
      <c r="L1263" s="12" t="str">
        <f>IF(D1263="No", "--", VLOOKUP(A1263, [1]!Table9[#All], 28, FALSE))</f>
        <v>IIB</v>
      </c>
      <c r="M1263" s="11" t="str">
        <f>IF(D1263="No", "Not discussed on USFS. ", _xlfn.CONCAT(A1263, " (", VLOOKUP(A1263, [1]!Table9[#All], 11, FALSE), "; Habitat description: ", C1263, ") - Within 1-mi of a CNDDB/SCE/USFS occurrence record (", VLOOKUP(A1263, [1]!Table9[#All], 27, FALSE), "). " ))</f>
        <v xml:space="preserve">Northern Goshawk (CDFW SSC; FSS; BLM:S; Habitat description: dense, mature conifer and deciduous forest, interspersed with meadows and riparian areas) - Within 1-mi of a CNDDB/SCE/USFS occurrence record (habitat present). </v>
      </c>
      <c r="N1263" s="10" t="str">
        <f>IF(D1263="No", "-- ", VLOOKUP(A1263, [1]!Table9[#All], 29, FALSE))</f>
        <v xml:space="preserve">Nest Survey; </v>
      </c>
      <c r="O1263" s="10" t="str">
        <f>IF(D1263="No", "--", VLOOKUP(A1263, [1]!Table9[#All], 30, FALSE))</f>
        <v xml:space="preserve">Nest Survey: A nest survey is required for activities scheduled between February 1 and August 31. </v>
      </c>
      <c r="P1263" s="7" t="str">
        <f>IF(D1263="No", "Not discussed on USFS. ", IF(VLOOKUP(A1263, [1]!Table9[#All], 31, FALSE)="--", "--",  _xlfn.CONCAT(A1263, " (", VLOOKUP(A1263, [1]!Table9[#All], 11, FALSE), "; Habitat description: ", C1263, ") - Within 1-mi of a CNDDB/SCE/USFS occurrence record (", VLOOKUP(A1263, [1]!Table9[#All], 31, FALSE), "). " )))</f>
        <v>--</v>
      </c>
      <c r="Q1263" s="6" t="str">
        <f>IF(D1263="No", "Not discussed on USFS. ", IF(VLOOKUP(A1263, [1]!Table9[#All], 31, FALSE)="--", "--",  VLOOKUP(A1263, [1]!Table9[#All], 32, FALSE)))</f>
        <v>--</v>
      </c>
      <c r="R1263" s="6" t="str">
        <f>IF(D1263="No", "Not discussed on USFS. ", IF(VLOOKUP(A1263, [1]!Table9[#All], 31, FALSE)="--", "--", VLOOKUP(A1263, [1]!Table9[#All], 33, FALSE)))</f>
        <v>--</v>
      </c>
      <c r="S1263" s="9" t="s">
        <v>2</v>
      </c>
      <c r="T1263" s="8" t="s">
        <v>2</v>
      </c>
      <c r="U1263" s="8" t="s">
        <v>2</v>
      </c>
      <c r="V1263" s="7" t="s">
        <v>2</v>
      </c>
      <c r="W1263" s="6" t="s">
        <v>2</v>
      </c>
      <c r="X1263" s="6" t="s">
        <v>2</v>
      </c>
    </row>
    <row r="1264" spans="1:24" ht="64" x14ac:dyDescent="0.2">
      <c r="A1264" s="20" t="s">
        <v>1111</v>
      </c>
      <c r="B1264" s="20" t="str">
        <f>VLOOKUP(A1264, [1]!Table9[#All], 2, FALSE)</f>
        <v>Circus hudsonius</v>
      </c>
      <c r="C1264" s="18" t="str">
        <f>VLOOKUP(A1264, [1]!Table9[#All], 13, FALSE)</f>
        <v>open terrain, both wet and dry habitats, with good ground cover</v>
      </c>
      <c r="D1264" s="17" t="str">
        <f>IF(ISNUMBER(SEARCH("1",VLOOKUP(A1264, [1]!Table9[#All], 4, FALSE))), "Yes", "No")</f>
        <v>No</v>
      </c>
      <c r="E1264" s="16" t="str">
        <f>VLOOKUP(A1264, [1]!Table9[#All], 3, FALSE)</f>
        <v>Bird</v>
      </c>
      <c r="F1264" s="15" t="str">
        <f>VLOOKUP(A1264, [1]!Table9[#All], 26, FALSE)</f>
        <v>Formula</v>
      </c>
      <c r="G1264" s="15" t="str">
        <f>IF(D1264="No", "--",VLOOKUP(A1264, [1]!Table9[#All], 25, FALSE))</f>
        <v>--</v>
      </c>
      <c r="H1264" s="14" t="str">
        <f>IF(D1264="No", "Not discussed on USFS. ", VLOOKUP(A1264, [1]!Table9[#All], 24, FALSE))</f>
        <v xml:space="preserve">Not discussed on USFS. </v>
      </c>
      <c r="I1264" s="14" t="str">
        <f>IF(NOT(ISBLANK(#REF!)),  "Pre-activity Survey Required", "")</f>
        <v>Pre-activity Survey Required</v>
      </c>
      <c r="J1264" s="13" t="str">
        <f>IF(D1264="No", "Not discussed on USFS. ", _xlfn.CONCAT(A1264, " (", VLOOKUP(A1264, [1]!Table9[#All], 11, FALSE), "; Habitat description: ", C1264, ") - Within 1-mi of a CNDDB/SCE/USFS occurrence record (", VLOOKUP(A1264, [1]!Table9[#All], 34, FALSE), "). " ))</f>
        <v xml:space="preserve">Not discussed on USFS. </v>
      </c>
      <c r="K1264" s="10" t="str">
        <f>IF(D1264="No", "-- ", VLOOKUP(A1264, [1]!Table9[#All], 35, FALSE))</f>
        <v xml:space="preserve">-- </v>
      </c>
      <c r="L1264" s="12" t="str">
        <f>IF(D1264="No", "--", VLOOKUP(A1264, [1]!Table9[#All], 28, FALSE))</f>
        <v>--</v>
      </c>
      <c r="M1264" s="11" t="str">
        <f>IF(D1264="No", "Not discussed on USFS. ", _xlfn.CONCAT(A1264, " (", VLOOKUP(A1264, [1]!Table9[#All], 11, FALSE), "; Habitat description: ", C1264, ") - Within 1-mi of a CNDDB/SCE/USFS occurrence record (", VLOOKUP(A1264, [1]!Table9[#All], 27, FALSE), "). " ))</f>
        <v xml:space="preserve">Not discussed on USFS. </v>
      </c>
      <c r="N1264" s="10" t="str">
        <f>IF(D1264="No", "-- ", VLOOKUP(A1264, [1]!Table9[#All], 29, FALSE))</f>
        <v xml:space="preserve">-- </v>
      </c>
      <c r="O1264" s="10" t="str">
        <f>IF(D1264="No", "--", VLOOKUP(A1264, [1]!Table9[#All], 30, FALSE))</f>
        <v>--</v>
      </c>
      <c r="P1264" s="7" t="str">
        <f>IF(D1264="No", "Not discussed on USFS. ", IF(VLOOKUP(A1264, [1]!Table9[#All], 31, FALSE)="--", "--",  _xlfn.CONCAT(A1264, " (", VLOOKUP(A1264, [1]!Table9[#All], 11, FALSE), "; Habitat description: ", C1264, ") - Within 1-mi of a CNDDB/SCE/USFS occurrence record (", VLOOKUP(A1264, [1]!Table9[#All], 31, FALSE), "). " )))</f>
        <v xml:space="preserve">Not discussed on USFS. </v>
      </c>
      <c r="Q1264" s="6" t="str">
        <f>IF(D1264="No", "Not discussed on USFS. ", IF(VLOOKUP(A1264, [1]!Table9[#All], 31, FALSE)="--", "--",  VLOOKUP(A1264, [1]!Table9[#All], 32, FALSE)))</f>
        <v xml:space="preserve">Not discussed on USFS. </v>
      </c>
      <c r="R1264" s="6" t="str">
        <f>IF(D1264="No", "Not discussed on USFS. ", IF(VLOOKUP(A1264, [1]!Table9[#All], 31, FALSE)="--", "--", VLOOKUP(A1264, [1]!Table9[#All], 33, FALSE)))</f>
        <v xml:space="preserve">Not discussed on USFS. </v>
      </c>
      <c r="S1264" s="9" t="s">
        <v>2</v>
      </c>
      <c r="T1264" s="8" t="s">
        <v>2</v>
      </c>
      <c r="U1264" s="8" t="s">
        <v>2</v>
      </c>
      <c r="V1264" s="7" t="s">
        <v>2</v>
      </c>
      <c r="W1264" s="6" t="s">
        <v>2</v>
      </c>
      <c r="X1264" s="6" t="s">
        <v>2</v>
      </c>
    </row>
    <row r="1265" spans="1:24" ht="288" x14ac:dyDescent="0.2">
      <c r="A1265" s="20" t="s">
        <v>1110</v>
      </c>
      <c r="B1265" s="20" t="str">
        <f>VLOOKUP(A1265, [1]!Table9[#All], 2, FALSE)</f>
        <v>Lithobates pipiens</v>
      </c>
      <c r="C1265" s="18" t="str">
        <f>VLOOKUP(A1265, [1]!Table9[#All], 13, FALSE)</f>
        <v>permanent water with abundant aquatic vegetation including grassland, wet meadows, potholes, forests, woodland, brushlands, springs, canals, bogs, marshes, reservoirs; also found in agricultural areas, golf courses, and other human-constructed habitats; elevations up to 3,350 m; prefer open areas to woods</v>
      </c>
      <c r="D1265" s="17" t="str">
        <f>IF(ISNUMBER(SEARCH("1",VLOOKUP(A1265, [1]!Table9[#All], 4, FALSE))), "Yes", "No")</f>
        <v>No</v>
      </c>
      <c r="E1265" s="16" t="str">
        <f>VLOOKUP(A1265, [1]!Table9[#All], 3, FALSE)</f>
        <v>Amphibian</v>
      </c>
      <c r="F1265" s="15" t="str">
        <f>VLOOKUP(A1265, [1]!Table9[#All], 26, FALSE)</f>
        <v>Formula</v>
      </c>
      <c r="G1265" s="15" t="str">
        <f>IF(D1265="No", "--",VLOOKUP(A1265, [1]!Table9[#All], 25, FALSE))</f>
        <v>--</v>
      </c>
      <c r="H1265" s="14" t="str">
        <f>IF(D1265="No", "Not discussed on USFS. ", VLOOKUP(A1265, [1]!Table9[#All], 24, FALSE))</f>
        <v xml:space="preserve">Not discussed on USFS. </v>
      </c>
      <c r="I1265" s="14" t="str">
        <f>IF(NOT(ISBLANK(#REF!)),  "Pre-activity Survey Required", "")</f>
        <v>Pre-activity Survey Required</v>
      </c>
      <c r="J1265" s="13" t="str">
        <f>IF(D1265="No", "Not discussed on USFS. ", _xlfn.CONCAT(A1265, " (", VLOOKUP(A1265, [1]!Table9[#All], 11, FALSE), "; Habitat description: ", C1265, ") - Within 1-mi of a CNDDB/SCE/USFS occurrence record (", VLOOKUP(A1265, [1]!Table9[#All], 34, FALSE), "). " ))</f>
        <v xml:space="preserve">Not discussed on USFS. </v>
      </c>
      <c r="K1265" s="10" t="str">
        <f>IF(D1265="No", "-- ", VLOOKUP(A1265, [1]!Table9[#All], 35, FALSE))</f>
        <v xml:space="preserve">-- </v>
      </c>
      <c r="L1265" s="12" t="str">
        <f>IF(D1265="No", "--", VLOOKUP(A1265, [1]!Table9[#All], 28, FALSE))</f>
        <v>--</v>
      </c>
      <c r="M1265" s="11" t="str">
        <f>IF(D1265="No", "Not discussed on USFS. ", _xlfn.CONCAT(A1265, " (", VLOOKUP(A1265, [1]!Table9[#All], 11, FALSE), "; Habitat description: ", C1265, ") - Within 1-mi of a CNDDB/SCE/USFS occurrence record (", VLOOKUP(A1265, [1]!Table9[#All], 27, FALSE), "). " ))</f>
        <v xml:space="preserve">Not discussed on USFS. </v>
      </c>
      <c r="N1265" s="10" t="str">
        <f>IF(D1265="No", "-- ", VLOOKUP(A1265, [1]!Table9[#All], 29, FALSE))</f>
        <v xml:space="preserve">-- </v>
      </c>
      <c r="O1265" s="10" t="str">
        <f>IF(D1265="No", "--", VLOOKUP(A1265, [1]!Table9[#All], 30, FALSE))</f>
        <v>--</v>
      </c>
      <c r="P1265" s="7" t="str">
        <f>IF(D1265="No", "Not discussed on USFS. ", IF(VLOOKUP(A1265, [1]!Table9[#All], 31, FALSE)="--", "--",  _xlfn.CONCAT(A1265, " (", VLOOKUP(A1265, [1]!Table9[#All], 11, FALSE), "; Habitat description: ", C1265, ") - Within 1-mi of a CNDDB/SCE/USFS occurrence record (", VLOOKUP(A1265, [1]!Table9[#All], 31, FALSE), "). " )))</f>
        <v xml:space="preserve">Not discussed on USFS. </v>
      </c>
      <c r="Q1265" s="6" t="str">
        <f>IF(D1265="No", "Not discussed on USFS. ", IF(VLOOKUP(A1265, [1]!Table9[#All], 31, FALSE)="--", "--",  VLOOKUP(A1265, [1]!Table9[#All], 32, FALSE)))</f>
        <v xml:space="preserve">Not discussed on USFS. </v>
      </c>
      <c r="R1265" s="6" t="str">
        <f>IF(D1265="No", "Not discussed on USFS. ", IF(VLOOKUP(A1265, [1]!Table9[#All], 31, FALSE)="--", "--", VLOOKUP(A1265, [1]!Table9[#All], 33, FALSE)))</f>
        <v xml:space="preserve">Not discussed on USFS. </v>
      </c>
      <c r="S1265" s="9" t="s">
        <v>2</v>
      </c>
      <c r="T1265" s="8" t="s">
        <v>2</v>
      </c>
      <c r="U1265" s="8" t="s">
        <v>2</v>
      </c>
      <c r="V1265" s="7" t="s">
        <v>2</v>
      </c>
      <c r="W1265" s="6" t="s">
        <v>2</v>
      </c>
      <c r="X1265" s="6" t="s">
        <v>2</v>
      </c>
    </row>
    <row r="1266" spans="1:24" ht="156" x14ac:dyDescent="0.2">
      <c r="A1266" s="20" t="s">
        <v>1109</v>
      </c>
      <c r="B1266" s="20" t="str">
        <f>VLOOKUP(A1266, [1]!Table9[#All], 2, FALSE)</f>
        <v>Carex praticola</v>
      </c>
      <c r="C1266" s="18" t="str">
        <f>VLOOKUP(A1266, [1]!Table9[#All], 13, FALSE)</f>
        <v>meadows, riparian margins, open forest moist to wet meadows</v>
      </c>
      <c r="D1266" s="17" t="str">
        <f>IF(ISNUMBER(SEARCH("1",VLOOKUP(A1266, [1]!Table9[#All], 4, FALSE))), "Yes", "No")</f>
        <v>Yes</v>
      </c>
      <c r="E1266" s="16" t="str">
        <f>VLOOKUP(A1266, [1]!Table9[#All], 3, FALSE)</f>
        <v>Plant</v>
      </c>
      <c r="F1266" s="15" t="str">
        <f>VLOOKUP(A1266, [1]!Table9[#All], 26, FALSE)</f>
        <v>Formula</v>
      </c>
      <c r="G1266" s="15" t="str">
        <f>IF(D1266="No", "--",VLOOKUP(A1266, [1]!Table9[#All], 25, FALSE))</f>
        <v>Work area</v>
      </c>
      <c r="H1266" s="14" t="str">
        <f>IF(D1266="No", "Not discussed on USFS. ", VLOOKUP(A1266, [1]!Table9[#All], 24, FALSE))</f>
        <v>--</v>
      </c>
      <c r="I1266" s="14" t="str">
        <f>IF(NOT(ISBLANK(#REF!)),  "Pre-activity Survey Required", "")</f>
        <v>Pre-activity Survey Required</v>
      </c>
      <c r="J1266" s="13" t="str">
        <f>IF(D1266="No", "Not discussed on USFS. ", _xlfn.CONCAT(A1266, " (", VLOOKUP(A1266, [1]!Table9[#All], 11, FALSE), "; Habitat description: ", C1266, ") - Within 1-mi of a CNDDB/SCE/USFS occurrence record (", VLOOKUP(A1266, [1]!Table9[#All], 34, FALSE), "). " ))</f>
        <v xml:space="preserve">Northern meadow sedge (INF:SCC; CRPR 2B.2, Blooming Period: May - Jul; Habitat description: meadows, riparian margins, open forest moist to wet meadows) - Within 1-mi of a CNDDB/SCE/USFS occurrence record (unsuitable habitat). </v>
      </c>
      <c r="K1266" s="10" t="str">
        <f>IF(D1266="No", "-- ", VLOOKUP(A1266, [1]!Table9[#All], 35, FALSE))</f>
        <v>Standard OMP BMPs.</v>
      </c>
      <c r="L1266" s="12" t="str">
        <f>IF(D1266="No", "--", VLOOKUP(A1266, [1]!Table9[#All], 28, FALSE))</f>
        <v>IIB</v>
      </c>
      <c r="M1266" s="11" t="str">
        <f>IF(D1266="No", "Not discussed on USFS. ", _xlfn.CONCAT(A1266, " (", VLOOKUP(A1266, [1]!Table9[#All], 11, FALSE), "; Habitat description: ", C1266, ") - Within 1-mi of a CNDDB/SCE/USFS occurrence record (", VLOOKUP(A1266, [1]!Table9[#All], 27, FALSE), "). " ))</f>
        <v xml:space="preserve">Northern meadow sedge (INF:SCC; CRPR 2B.2, Blooming Period: May - Jul; Habitat description: meadows, riparian margins, open forest moist to wet meadows) - Within 1-mi of a CNDDB/SCE/USFS occurrence record (habitat present). </v>
      </c>
      <c r="N1266" s="10" t="str">
        <f>IF(D1266="No", "-- ", VLOOKUP(A1266, [1]!Table9[#All], 29, FALSE))</f>
        <v xml:space="preserve">BE BMP Plant-1(a)(c-d); 
General Measures and Standard OMP BMPs. </v>
      </c>
      <c r="O1266" s="10" t="str">
        <f>IF(D1266="No", "--", VLOOKUP(A1266, [1]!Table9[#All], 30, FALSE))</f>
        <v xml:space="preserve">Pre-Activity Survey (northern meadow sedge): A biological survey is required. 
FSS Plant Avoidance (northern meadow sedge): If northern meadow sedge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66" s="7" t="str">
        <f>IF(D1266="No", "Not discussed on USFS. ", IF(VLOOKUP(A1266, [1]!Table9[#All], 31, FALSE)="--", "--",  _xlfn.CONCAT(A1266, " (", VLOOKUP(A1266, [1]!Table9[#All], 11, FALSE), "; Habitat description: ", C1266, ") - Within 1-mi of a CNDDB/SCE/USFS occurrence record (", VLOOKUP(A1266, [1]!Table9[#All], 31, FALSE), "). " )))</f>
        <v>--</v>
      </c>
      <c r="Q1266" s="6" t="str">
        <f>IF(D1266="No", "Not discussed on USFS. ", IF(VLOOKUP(A1266, [1]!Table9[#All], 31, FALSE)="--", "--",  VLOOKUP(A1266, [1]!Table9[#All], 32, FALSE)))</f>
        <v>--</v>
      </c>
      <c r="R1266" s="6" t="str">
        <f>IF(D1266="No", "Not discussed on USFS. ", IF(VLOOKUP(A1266, [1]!Table9[#All], 31, FALSE)="--", "--", VLOOKUP(A1266, [1]!Table9[#All], 33, FALSE)))</f>
        <v>--</v>
      </c>
      <c r="S1266" s="9" t="s">
        <v>2</v>
      </c>
      <c r="T1266" s="8" t="s">
        <v>2</v>
      </c>
      <c r="U1266" s="8" t="s">
        <v>2</v>
      </c>
      <c r="V1266" s="7" t="s">
        <v>2</v>
      </c>
      <c r="W1266" s="6" t="s">
        <v>2</v>
      </c>
      <c r="X1266" s="6" t="s">
        <v>2</v>
      </c>
    </row>
    <row r="1267" spans="1:24" ht="48" x14ac:dyDescent="0.2">
      <c r="A1267" s="20" t="s">
        <v>1108</v>
      </c>
      <c r="B1267" s="20" t="str">
        <f>VLOOKUP(A1267, [1]!Table9[#All], 2, FALSE)</f>
        <v>Microseris borealis</v>
      </c>
      <c r="C1267" s="18" t="str">
        <f>VLOOKUP(A1267, [1]!Table9[#All], 13, FALSE)</f>
        <v>meadows, bogs wet meadows sphagnum bogs</v>
      </c>
      <c r="D1267" s="17" t="str">
        <f>IF(ISNUMBER(SEARCH("1",VLOOKUP(A1267, [1]!Table9[#All], 4, FALSE))), "Yes", "No")</f>
        <v>No</v>
      </c>
      <c r="E1267" s="16" t="str">
        <f>VLOOKUP(A1267, [1]!Table9[#All], 3, FALSE)</f>
        <v>Plant</v>
      </c>
      <c r="F1267" s="15" t="str">
        <f>VLOOKUP(A1267, [1]!Table9[#All], 26, FALSE)</f>
        <v>Formula</v>
      </c>
      <c r="G1267" s="15" t="str">
        <f>IF(D1267="No", "--",VLOOKUP(A1267, [1]!Table9[#All], 25, FALSE))</f>
        <v>--</v>
      </c>
      <c r="H1267" s="14" t="str">
        <f>IF(D1267="No", "Not discussed on USFS. ", VLOOKUP(A1267, [1]!Table9[#All], 24, FALSE))</f>
        <v xml:space="preserve">Not discussed on USFS. </v>
      </c>
      <c r="I1267" s="14" t="str">
        <f>IF(NOT(ISBLANK(#REF!)),  "Pre-activity Survey Required", "")</f>
        <v>Pre-activity Survey Required</v>
      </c>
      <c r="J1267" s="13" t="str">
        <f>IF(D1267="No", "Not discussed on USFS. ", _xlfn.CONCAT(A1267, " (", VLOOKUP(A1267, [1]!Table9[#All], 11, FALSE), "; Habitat description: ", C1267, ") - Within 1-mi of a CNDDB/SCE/USFS occurrence record (", VLOOKUP(A1267, [1]!Table9[#All], 34, FALSE), "). " ))</f>
        <v xml:space="preserve">Not discussed on USFS. </v>
      </c>
      <c r="K1267" s="10" t="str">
        <f>IF(D1267="No", "-- ", VLOOKUP(A1267, [1]!Table9[#All], 35, FALSE))</f>
        <v xml:space="preserve">-- </v>
      </c>
      <c r="L1267" s="12" t="str">
        <f>IF(D1267="No", "--", VLOOKUP(A1267, [1]!Table9[#All], 28, FALSE))</f>
        <v>--</v>
      </c>
      <c r="M1267" s="11" t="str">
        <f>IF(D1267="No", "Not discussed on USFS. ", _xlfn.CONCAT(A1267, " (", VLOOKUP(A1267, [1]!Table9[#All], 11, FALSE), "; Habitat description: ", C1267, ") - Within 1-mi of a CNDDB/SCE/USFS occurrence record (", VLOOKUP(A1267, [1]!Table9[#All], 27, FALSE), "). " ))</f>
        <v xml:space="preserve">Not discussed on USFS. </v>
      </c>
      <c r="N1267" s="10" t="str">
        <f>IF(D1267="No", "-- ", VLOOKUP(A1267, [1]!Table9[#All], 29, FALSE))</f>
        <v xml:space="preserve">-- </v>
      </c>
      <c r="O1267" s="10" t="str">
        <f>IF(D1267="No", "--", VLOOKUP(A1267, [1]!Table9[#All], 30, FALSE))</f>
        <v>--</v>
      </c>
      <c r="P1267" s="7" t="str">
        <f>IF(D1267="No", "Not discussed on USFS. ", IF(VLOOKUP(A1267, [1]!Table9[#All], 31, FALSE)="--", "--",  _xlfn.CONCAT(A1267, " (", VLOOKUP(A1267, [1]!Table9[#All], 11, FALSE), "; Habitat description: ", C1267, ") - Within 1-mi of a CNDDB/SCE/USFS occurrence record (", VLOOKUP(A1267, [1]!Table9[#All], 31, FALSE), "). " )))</f>
        <v xml:space="preserve">Not discussed on USFS. </v>
      </c>
      <c r="Q1267" s="6" t="str">
        <f>IF(D1267="No", "Not discussed on USFS. ", IF(VLOOKUP(A1267, [1]!Table9[#All], 31, FALSE)="--", "--",  VLOOKUP(A1267, [1]!Table9[#All], 32, FALSE)))</f>
        <v xml:space="preserve">Not discussed on USFS. </v>
      </c>
      <c r="R1267" s="6" t="str">
        <f>IF(D1267="No", "Not discussed on USFS. ", IF(VLOOKUP(A1267, [1]!Table9[#All], 31, FALSE)="--", "--", VLOOKUP(A1267, [1]!Table9[#All], 33, FALSE)))</f>
        <v xml:space="preserve">Not discussed on USFS. </v>
      </c>
      <c r="S1267" s="9" t="s">
        <v>2</v>
      </c>
      <c r="T1267" s="8" t="s">
        <v>2</v>
      </c>
      <c r="U1267" s="8" t="s">
        <v>2</v>
      </c>
      <c r="V1267" s="7" t="s">
        <v>2</v>
      </c>
      <c r="W1267" s="6" t="s">
        <v>2</v>
      </c>
      <c r="X1267" s="6" t="s">
        <v>2</v>
      </c>
    </row>
    <row r="1268" spans="1:24" ht="160" x14ac:dyDescent="0.2">
      <c r="A1268" s="20" t="s">
        <v>1107</v>
      </c>
      <c r="B1268" s="20" t="str">
        <f>VLOOKUP(A1268, [1]!Table9[#All], 2, FALSE)</f>
        <v>Rana aurora</v>
      </c>
      <c r="C1268" s="18" t="str">
        <f>VLOOKUP(A1268, [1]!Table9[#All], 13, FALSE)</f>
        <v>lowlands, foothills, woods adjacent to streams, near ponds; breeding habitat is in permanent water sources, including lakes, ponds, reservoirs, slow streams, marshes, bogs, and swamps</v>
      </c>
      <c r="D1268" s="17" t="str">
        <f>IF(ISNUMBER(SEARCH("1",VLOOKUP(A1268, [1]!Table9[#All], 4, FALSE))), "Yes", "No")</f>
        <v>Yes</v>
      </c>
      <c r="E1268" s="16" t="str">
        <f>VLOOKUP(A1268, [1]!Table9[#All], 3, FALSE)</f>
        <v>Amphibian</v>
      </c>
      <c r="F1268" s="15" t="str">
        <f>VLOOKUP(A1268, [1]!Table9[#All], 26, FALSE)</f>
        <v>Formula</v>
      </c>
      <c r="G1268" s="15" t="str">
        <f>IF(D1268="No", "--",VLOOKUP(A1268, [1]!Table9[#All], 25, FALSE))</f>
        <v>Work area</v>
      </c>
      <c r="H1268" s="14" t="str">
        <f>IF(D1268="No", "Not discussed on USFS. ", VLOOKUP(A1268, [1]!Table9[#All], 24, FALSE))</f>
        <v>--</v>
      </c>
      <c r="I1268" s="14" t="str">
        <f>IF(NOT(ISBLANK(#REF!)),  "Pre-activity Survey Required", "")</f>
        <v>Pre-activity Survey Required</v>
      </c>
      <c r="J1268" s="13" t="str">
        <f>IF(D1268="No", "Not discussed on USFS. ", _xlfn.CONCAT(A1268, " (", VLOOKUP(A1268, [1]!Table9[#All], 11, FALSE), "; Habitat description: ", C1268, ") - Within 1-mi of a CNDDB/SCE/USFS occurrence record (", VLOOKUP(A1268, [1]!Table9[#All], 34, FALSE), "). " ))</f>
        <v xml:space="preserve">northern red-legged frog (CDFW SSC; FSS; Habitat description: lowlands, foothills, woods adjacent to streams, near ponds; breeding habitat is in permanent water sources, including lakes, ponds, reservoirs, slow streams, marshes, bogs, and swamps) - Within 1-mi of a CNDDB/SCE/USFS occurrence record (unsuitable habitat). </v>
      </c>
      <c r="K1268" s="10" t="str">
        <f>IF(D1268="No", "-- ", VLOOKUP(A1268, [1]!Table9[#All], 35, FALSE))</f>
        <v>Standard OMP BMPs.</v>
      </c>
      <c r="L1268" s="12" t="str">
        <f>IF(D1268="No", "--", VLOOKUP(A1268, [1]!Table9[#All], 28, FALSE))</f>
        <v>IIB</v>
      </c>
      <c r="M1268" s="11" t="str">
        <f>IF(D1268="No", "Not discussed on USFS. ", _xlfn.CONCAT(A1268, " (", VLOOKUP(A1268, [1]!Table9[#All], 11, FALSE), "; Habitat description: ", C1268, ") - Within 1-mi of a CNDDB/SCE/USFS occurrence record (", VLOOKUP(A1268, [1]!Table9[#All], 27, FALSE), "). " ))</f>
        <v xml:space="preserve">northern red-legged frog (CDFW SSC; FSS; Habitat description: lowlands, foothills, woods adjacent to streams, near ponds; breeding habitat is in permanent water sources, including lakes, ponds, reservoirs, slow streams, marshes, bogs, and swamps) - Within 1-mi of a CNDDB/SCE/USFS occurrence record (habitat present). </v>
      </c>
      <c r="N1268" s="10" t="str">
        <f>IF(D1268="No", "-- ", VLOOKUP(A1268, [1]!Table9[#All], 29, FALSE))</f>
        <v xml:space="preserve">Biological Pre-activity Survey (northern red-legged frog; 
General Measures and Standard OMP BMPs. </v>
      </c>
      <c r="O1268" s="10" t="str">
        <f>IF(D1268="No", "--", VLOOKUP(A1268, [1]!Table9[#All], 30, FALSE))</f>
        <v xml:space="preserve">Biological Pre-activity Survey (northern red-legged frog): A biological survey is required. 
General Measures and Standard OMP BMPs. </v>
      </c>
      <c r="P1268" s="7" t="str">
        <f>IF(D1268="No", "Not discussed on USFS. ", IF(VLOOKUP(A1268, [1]!Table9[#All], 31, FALSE)="--", "--",  _xlfn.CONCAT(A1268, " (", VLOOKUP(A1268, [1]!Table9[#All], 11, FALSE), "; Habitat description: ", C1268, ") - Within 1-mi of a CNDDB/SCE/USFS occurrence record (", VLOOKUP(A1268, [1]!Table9[#All], 31, FALSE), "). " )))</f>
        <v>--</v>
      </c>
      <c r="Q1268" s="6" t="str">
        <f>IF(D1268="No", "Not discussed on USFS. ", IF(VLOOKUP(A1268, [1]!Table9[#All], 31, FALSE)="--", "--",  VLOOKUP(A1268, [1]!Table9[#All], 32, FALSE)))</f>
        <v>--</v>
      </c>
      <c r="R1268" s="6" t="str">
        <f>IF(D1268="No", "Not discussed on USFS. ", IF(VLOOKUP(A1268, [1]!Table9[#All], 31, FALSE)="--", "--", VLOOKUP(A1268, [1]!Table9[#All], 33, FALSE)))</f>
        <v>--</v>
      </c>
      <c r="S1268" s="9" t="s">
        <v>2</v>
      </c>
      <c r="T1268" s="8" t="s">
        <v>2</v>
      </c>
      <c r="U1268" s="8" t="s">
        <v>2</v>
      </c>
      <c r="V1268" s="7" t="s">
        <v>2</v>
      </c>
      <c r="W1268" s="6" t="s">
        <v>2</v>
      </c>
      <c r="X1268" s="6" t="s">
        <v>2</v>
      </c>
    </row>
    <row r="1269" spans="1:24" ht="80" x14ac:dyDescent="0.2">
      <c r="A1269" s="20" t="s">
        <v>1106</v>
      </c>
      <c r="B1269" s="20" t="str">
        <f>VLOOKUP(A1269, [1]!Table9[#All], 2, FALSE)</f>
        <v>Hesperoleucus mitrulus</v>
      </c>
      <c r="C1269" s="18" t="str">
        <f>VLOOKUP(A1269, [1]!Table9[#All], 13, FALSE)</f>
        <v>intermittent or perennial stream, pond, lake or jurisdictional waters feature</v>
      </c>
      <c r="D1269" s="17" t="str">
        <f>IF(ISNUMBER(SEARCH("1",VLOOKUP(A1269, [1]!Table9[#All], 4, FALSE))), "Yes", "No")</f>
        <v>No</v>
      </c>
      <c r="E1269" s="16" t="str">
        <f>VLOOKUP(A1269, [1]!Table9[#All], 3, FALSE)</f>
        <v>Fish</v>
      </c>
      <c r="F1269" s="15" t="str">
        <f>VLOOKUP(A1269, [1]!Table9[#All], 26, FALSE)</f>
        <v>Formula</v>
      </c>
      <c r="G1269" s="15" t="str">
        <f>IF(D1269="No", "--",VLOOKUP(A1269, [1]!Table9[#All], 25, FALSE))</f>
        <v>--</v>
      </c>
      <c r="H1269" s="14" t="str">
        <f>IF(D1269="No", "Not discussed on USFS. ", VLOOKUP(A1269, [1]!Table9[#All], 24, FALSE))</f>
        <v xml:space="preserve">Not discussed on USFS. </v>
      </c>
      <c r="I1269" s="14" t="str">
        <f>IF(NOT(ISBLANK(#REF!)),  "Pre-activity Survey Required", "")</f>
        <v>Pre-activity Survey Required</v>
      </c>
      <c r="J1269" s="13" t="str">
        <f>IF(D1269="No", "Not discussed on USFS. ", _xlfn.CONCAT(A1269, " (", VLOOKUP(A1269, [1]!Table9[#All], 11, FALSE), "; Habitat description: ", C1269, ") - Within 1-mi of a CNDDB/SCE/USFS occurrence record (", VLOOKUP(A1269, [1]!Table9[#All], 34, FALSE), "). " ))</f>
        <v xml:space="preserve">Not discussed on USFS. </v>
      </c>
      <c r="K1269" s="10" t="str">
        <f>IF(D1269="No", "-- ", VLOOKUP(A1269, [1]!Table9[#All], 35, FALSE))</f>
        <v xml:space="preserve">-- </v>
      </c>
      <c r="L1269" s="12" t="str">
        <f>IF(D1269="No", "--", VLOOKUP(A1269, [1]!Table9[#All], 28, FALSE))</f>
        <v>--</v>
      </c>
      <c r="M1269" s="11" t="str">
        <f>IF(D1269="No", "Not discussed on USFS. ", _xlfn.CONCAT(A1269, " (", VLOOKUP(A1269, [1]!Table9[#All], 11, FALSE), "; Habitat description: ", C1269, ") - Within 1-mi of a CNDDB/SCE/USFS occurrence record (", VLOOKUP(A1269, [1]!Table9[#All], 27, FALSE), "). " ))</f>
        <v xml:space="preserve">Not discussed on USFS. </v>
      </c>
      <c r="N1269" s="10" t="str">
        <f>IF(D1269="No", "-- ", VLOOKUP(A1269, [1]!Table9[#All], 29, FALSE))</f>
        <v xml:space="preserve">-- </v>
      </c>
      <c r="O1269" s="10" t="str">
        <f>IF(D1269="No", "--", VLOOKUP(A1269, [1]!Table9[#All], 30, FALSE))</f>
        <v>--</v>
      </c>
      <c r="P1269" s="7" t="str">
        <f>IF(D1269="No", "Not discussed on USFS. ", IF(VLOOKUP(A1269, [1]!Table9[#All], 31, FALSE)="--", "--",  _xlfn.CONCAT(A1269, " (", VLOOKUP(A1269, [1]!Table9[#All], 11, FALSE), "; Habitat description: ", C1269, ") - Within 1-mi of a CNDDB/SCE/USFS occurrence record (", VLOOKUP(A1269, [1]!Table9[#All], 31, FALSE), "). " )))</f>
        <v xml:space="preserve">Not discussed on USFS. </v>
      </c>
      <c r="Q1269" s="6" t="str">
        <f>IF(D1269="No", "Not discussed on USFS. ", IF(VLOOKUP(A1269, [1]!Table9[#All], 31, FALSE)="--", "--",  VLOOKUP(A1269, [1]!Table9[#All], 32, FALSE)))</f>
        <v xml:space="preserve">Not discussed on USFS. </v>
      </c>
      <c r="R1269" s="6" t="str">
        <f>IF(D1269="No", "Not discussed on USFS. ", IF(VLOOKUP(A1269, [1]!Table9[#All], 31, FALSE)="--", "--", VLOOKUP(A1269, [1]!Table9[#All], 33, FALSE)))</f>
        <v xml:space="preserve">Not discussed on USFS. </v>
      </c>
      <c r="S1269" s="9" t="s">
        <v>2</v>
      </c>
      <c r="T1269" s="8" t="s">
        <v>2</v>
      </c>
      <c r="U1269" s="8" t="s">
        <v>2</v>
      </c>
      <c r="V1269" s="7" t="s">
        <v>2</v>
      </c>
      <c r="W1269" s="6" t="s">
        <v>2</v>
      </c>
      <c r="X1269" s="6" t="s">
        <v>2</v>
      </c>
    </row>
    <row r="1270" spans="1:24" ht="48" x14ac:dyDescent="0.2">
      <c r="A1270" s="20" t="s">
        <v>1105</v>
      </c>
      <c r="B1270" s="20" t="str">
        <f>VLOOKUP(A1270, [1]!Table9[#All], 2, FALSE)</f>
        <v>Sceloporus graciosus graciosus</v>
      </c>
      <c r="C1270" s="18" t="str">
        <f>VLOOKUP(A1270, [1]!Table9[#All], 13, FALSE)</f>
        <v>open areas with scattered low bushes and lots of sun</v>
      </c>
      <c r="D1270" s="17" t="str">
        <f>IF(ISNUMBER(SEARCH("1",VLOOKUP(A1270, [1]!Table9[#All], 4, FALSE))), "Yes", "No")</f>
        <v>No</v>
      </c>
      <c r="E1270" s="16" t="str">
        <f>VLOOKUP(A1270, [1]!Table9[#All], 3, FALSE)</f>
        <v>Reptile</v>
      </c>
      <c r="F1270" s="15" t="str">
        <f>VLOOKUP(A1270, [1]!Table9[#All], 26, FALSE)</f>
        <v>Formula</v>
      </c>
      <c r="G1270" s="15" t="str">
        <f>IF(D1270="No", "--",VLOOKUP(A1270, [1]!Table9[#All], 25, FALSE))</f>
        <v>--</v>
      </c>
      <c r="H1270" s="14" t="str">
        <f>IF(D1270="No", "Not discussed on USFS. ", VLOOKUP(A1270, [1]!Table9[#All], 24, FALSE))</f>
        <v xml:space="preserve">Not discussed on USFS. </v>
      </c>
      <c r="I1270" s="14" t="str">
        <f>IF(NOT(ISBLANK(#REF!)),  "Pre-activity Survey Required", "")</f>
        <v>Pre-activity Survey Required</v>
      </c>
      <c r="J1270" s="13" t="str">
        <f>IF(D1270="No", "Not discussed on USFS. ", _xlfn.CONCAT(A1270, " (", VLOOKUP(A1270, [1]!Table9[#All], 11, FALSE), "; Habitat description: ", C1270, ") - Within 1-mi of a CNDDB/SCE/USFS occurrence record (", VLOOKUP(A1270, [1]!Table9[#All], 34, FALSE), "). " ))</f>
        <v xml:space="preserve">Not discussed on USFS. </v>
      </c>
      <c r="K1270" s="10" t="str">
        <f>IF(D1270="No", "-- ", VLOOKUP(A1270, [1]!Table9[#All], 35, FALSE))</f>
        <v xml:space="preserve">-- </v>
      </c>
      <c r="L1270" s="12" t="str">
        <f>IF(D1270="No", "--", VLOOKUP(A1270, [1]!Table9[#All], 28, FALSE))</f>
        <v>--</v>
      </c>
      <c r="M1270" s="11" t="str">
        <f>IF(D1270="No", "Not discussed on USFS. ", _xlfn.CONCAT(A1270, " (", VLOOKUP(A1270, [1]!Table9[#All], 11, FALSE), "; Habitat description: ", C1270, ") - Within 1-mi of a CNDDB/SCE/USFS occurrence record (", VLOOKUP(A1270, [1]!Table9[#All], 27, FALSE), "). " ))</f>
        <v xml:space="preserve">Not discussed on USFS. </v>
      </c>
      <c r="N1270" s="10" t="str">
        <f>IF(D1270="No", "-- ", VLOOKUP(A1270, [1]!Table9[#All], 29, FALSE))</f>
        <v xml:space="preserve">-- </v>
      </c>
      <c r="O1270" s="10" t="str">
        <f>IF(D1270="No", "--", VLOOKUP(A1270, [1]!Table9[#All], 30, FALSE))</f>
        <v>--</v>
      </c>
      <c r="P1270" s="7" t="str">
        <f>IF(D1270="No", "Not discussed on USFS. ", IF(VLOOKUP(A1270, [1]!Table9[#All], 31, FALSE)="--", "--",  _xlfn.CONCAT(A1270, " (", VLOOKUP(A1270, [1]!Table9[#All], 11, FALSE), "; Habitat description: ", C1270, ") - Within 1-mi of a CNDDB/SCE/USFS occurrence record (", VLOOKUP(A1270, [1]!Table9[#All], 31, FALSE), "). " )))</f>
        <v xml:space="preserve">Not discussed on USFS. </v>
      </c>
      <c r="Q1270" s="6" t="str">
        <f>IF(D1270="No", "Not discussed on USFS. ", IF(VLOOKUP(A1270, [1]!Table9[#All], 31, FALSE)="--", "--",  VLOOKUP(A1270, [1]!Table9[#All], 32, FALSE)))</f>
        <v xml:space="preserve">Not discussed on USFS. </v>
      </c>
      <c r="R1270" s="6" t="str">
        <f>IF(D1270="No", "Not discussed on USFS. ", IF(VLOOKUP(A1270, [1]!Table9[#All], 31, FALSE)="--", "--", VLOOKUP(A1270, [1]!Table9[#All], 33, FALSE)))</f>
        <v xml:space="preserve">Not discussed on USFS. </v>
      </c>
      <c r="S1270" s="9" t="s">
        <v>2</v>
      </c>
      <c r="T1270" s="8" t="s">
        <v>2</v>
      </c>
      <c r="U1270" s="8" t="s">
        <v>2</v>
      </c>
      <c r="V1270" s="7" t="s">
        <v>2</v>
      </c>
      <c r="W1270" s="6" t="s">
        <v>2</v>
      </c>
      <c r="X1270" s="6" t="s">
        <v>2</v>
      </c>
    </row>
    <row r="1271" spans="1:24" ht="48" x14ac:dyDescent="0.2">
      <c r="A1271" s="20" t="s">
        <v>1104</v>
      </c>
      <c r="B1271" s="20" t="str">
        <f>VLOOKUP(A1271, [1]!Table9[#All], 2, FALSE)</f>
        <v>Stuckenia filiformis ssp alpina</v>
      </c>
      <c r="C1271" s="18" t="str">
        <f>VLOOKUP(A1271, [1]!Table9[#All], 13, FALSE)</f>
        <v>lakes, drainage channels shallow, clear water of lakes</v>
      </c>
      <c r="D1271" s="17" t="str">
        <f>IF(ISNUMBER(SEARCH("1",VLOOKUP(A1271, [1]!Table9[#All], 4, FALSE))), "Yes", "No")</f>
        <v>No</v>
      </c>
      <c r="E1271" s="16" t="str">
        <f>VLOOKUP(A1271, [1]!Table9[#All], 3, FALSE)</f>
        <v>Plant</v>
      </c>
      <c r="F1271" s="15" t="str">
        <f>VLOOKUP(A1271, [1]!Table9[#All], 26, FALSE)</f>
        <v>Formula</v>
      </c>
      <c r="G1271" s="15" t="str">
        <f>IF(D1271="No", "--",VLOOKUP(A1271, [1]!Table9[#All], 25, FALSE))</f>
        <v>--</v>
      </c>
      <c r="H1271" s="14" t="str">
        <f>IF(D1271="No", "Not discussed on USFS. ", VLOOKUP(A1271, [1]!Table9[#All], 24, FALSE))</f>
        <v xml:space="preserve">Not discussed on USFS. </v>
      </c>
      <c r="I1271" s="14" t="str">
        <f>IF(NOT(ISBLANK(#REF!)),  "Pre-activity Survey Required", "")</f>
        <v>Pre-activity Survey Required</v>
      </c>
      <c r="J1271" s="13" t="str">
        <f>IF(D1271="No", "Not discussed on USFS. ", _xlfn.CONCAT(A1271, " (", VLOOKUP(A1271, [1]!Table9[#All], 11, FALSE), "; Habitat description: ", C1271, ") - Within 1-mi of a CNDDB/SCE/USFS occurrence record (", VLOOKUP(A1271, [1]!Table9[#All], 34, FALSE), "). " ))</f>
        <v xml:space="preserve">Not discussed on USFS. </v>
      </c>
      <c r="K1271" s="10" t="str">
        <f>IF(D1271="No", "-- ", VLOOKUP(A1271, [1]!Table9[#All], 35, FALSE))</f>
        <v xml:space="preserve">-- </v>
      </c>
      <c r="L1271" s="12" t="str">
        <f>IF(D1271="No", "--", VLOOKUP(A1271, [1]!Table9[#All], 28, FALSE))</f>
        <v>--</v>
      </c>
      <c r="M1271" s="11" t="str">
        <f>IF(D1271="No", "Not discussed on USFS. ", _xlfn.CONCAT(A1271, " (", VLOOKUP(A1271, [1]!Table9[#All], 11, FALSE), "; Habitat description: ", C1271, ") - Within 1-mi of a CNDDB/SCE/USFS occurrence record (", VLOOKUP(A1271, [1]!Table9[#All], 27, FALSE), "). " ))</f>
        <v xml:space="preserve">Not discussed on USFS. </v>
      </c>
      <c r="N1271" s="10" t="str">
        <f>IF(D1271="No", "-- ", VLOOKUP(A1271, [1]!Table9[#All], 29, FALSE))</f>
        <v xml:space="preserve">-- </v>
      </c>
      <c r="O1271" s="10" t="str">
        <f>IF(D1271="No", "--", VLOOKUP(A1271, [1]!Table9[#All], 30, FALSE))</f>
        <v>--</v>
      </c>
      <c r="P1271" s="7" t="str">
        <f>IF(D1271="No", "Not discussed on USFS. ", IF(VLOOKUP(A1271, [1]!Table9[#All], 31, FALSE)="--", "--",  _xlfn.CONCAT(A1271, " (", VLOOKUP(A1271, [1]!Table9[#All], 11, FALSE), "; Habitat description: ", C1271, ") - Within 1-mi of a CNDDB/SCE/USFS occurrence record (", VLOOKUP(A1271, [1]!Table9[#All], 31, FALSE), "). " )))</f>
        <v xml:space="preserve">Not discussed on USFS. </v>
      </c>
      <c r="Q1271" s="6" t="str">
        <f>IF(D1271="No", "Not discussed on USFS. ", IF(VLOOKUP(A1271, [1]!Table9[#All], 31, FALSE)="--", "--",  VLOOKUP(A1271, [1]!Table9[#All], 32, FALSE)))</f>
        <v xml:space="preserve">Not discussed on USFS. </v>
      </c>
      <c r="R1271" s="6" t="str">
        <f>IF(D1271="No", "Not discussed on USFS. ", IF(VLOOKUP(A1271, [1]!Table9[#All], 31, FALSE)="--", "--", VLOOKUP(A1271, [1]!Table9[#All], 33, FALSE)))</f>
        <v xml:space="preserve">Not discussed on USFS. </v>
      </c>
      <c r="S1271" s="9" t="s">
        <v>2</v>
      </c>
      <c r="T1271" s="8" t="s">
        <v>2</v>
      </c>
      <c r="U1271" s="8" t="s">
        <v>2</v>
      </c>
      <c r="V1271" s="7" t="s">
        <v>2</v>
      </c>
      <c r="W1271" s="6" t="s">
        <v>2</v>
      </c>
      <c r="X1271" s="6" t="s">
        <v>2</v>
      </c>
    </row>
    <row r="1272" spans="1:24" ht="48" x14ac:dyDescent="0.2">
      <c r="A1272" s="20" t="s">
        <v>1103</v>
      </c>
      <c r="B1272" s="20" t="str">
        <f>VLOOKUP(A1272, [1]!Table9[#All], 2, FALSE)</f>
        <v>Asplenium septentrionale</v>
      </c>
      <c r="C1272" s="18" t="str">
        <f>VLOOKUP(A1272, [1]!Table9[#All], 13, FALSE)</f>
        <v>crevices of granite rocks</v>
      </c>
      <c r="D1272" s="17" t="str">
        <f>IF(ISNUMBER(SEARCH("1",VLOOKUP(A1272, [1]!Table9[#All], 4, FALSE))), "Yes", "No")</f>
        <v>No</v>
      </c>
      <c r="E1272" s="16" t="str">
        <f>VLOOKUP(A1272, [1]!Table9[#All], 3, FALSE)</f>
        <v>Plant</v>
      </c>
      <c r="F1272" s="15" t="str">
        <f>VLOOKUP(A1272, [1]!Table9[#All], 26, FALSE)</f>
        <v>Formula</v>
      </c>
      <c r="G1272" s="15" t="str">
        <f>IF(D1272="No", "--",VLOOKUP(A1272, [1]!Table9[#All], 25, FALSE))</f>
        <v>--</v>
      </c>
      <c r="H1272" s="14" t="str">
        <f>IF(D1272="No", "Not discussed on USFS. ", VLOOKUP(A1272, [1]!Table9[#All], 24, FALSE))</f>
        <v xml:space="preserve">Not discussed on USFS. </v>
      </c>
      <c r="I1272" s="14" t="str">
        <f>IF(NOT(ISBLANK(#REF!)),  "Pre-activity Survey Required", "")</f>
        <v>Pre-activity Survey Required</v>
      </c>
      <c r="J1272" s="13" t="str">
        <f>IF(D1272="No", "Not discussed on USFS. ", _xlfn.CONCAT(A1272, " (", VLOOKUP(A1272, [1]!Table9[#All], 11, FALSE), "; Habitat description: ", C1272, ") - Within 1-mi of a CNDDB/SCE/USFS occurrence record (", VLOOKUP(A1272, [1]!Table9[#All], 34, FALSE), "). " ))</f>
        <v xml:space="preserve">Not discussed on USFS. </v>
      </c>
      <c r="K1272" s="10" t="str">
        <f>IF(D1272="No", "-- ", VLOOKUP(A1272, [1]!Table9[#All], 35, FALSE))</f>
        <v xml:space="preserve">-- </v>
      </c>
      <c r="L1272" s="12" t="str">
        <f>IF(D1272="No", "--", VLOOKUP(A1272, [1]!Table9[#All], 28, FALSE))</f>
        <v>--</v>
      </c>
      <c r="M1272" s="11" t="str">
        <f>IF(D1272="No", "Not discussed on USFS. ", _xlfn.CONCAT(A1272, " (", VLOOKUP(A1272, [1]!Table9[#All], 11, FALSE), "; Habitat description: ", C1272, ") - Within 1-mi of a CNDDB/SCE/USFS occurrence record (", VLOOKUP(A1272, [1]!Table9[#All], 27, FALSE), "). " ))</f>
        <v xml:space="preserve">Not discussed on USFS. </v>
      </c>
      <c r="N1272" s="10" t="str">
        <f>IF(D1272="No", "-- ", VLOOKUP(A1272, [1]!Table9[#All], 29, FALSE))</f>
        <v xml:space="preserve">-- </v>
      </c>
      <c r="O1272" s="10" t="str">
        <f>IF(D1272="No", "--", VLOOKUP(A1272, [1]!Table9[#All], 30, FALSE))</f>
        <v>--</v>
      </c>
      <c r="P1272" s="7" t="str">
        <f>IF(D1272="No", "Not discussed on USFS. ", IF(VLOOKUP(A1272, [1]!Table9[#All], 31, FALSE)="--", "--",  _xlfn.CONCAT(A1272, " (", VLOOKUP(A1272, [1]!Table9[#All], 11, FALSE), "; Habitat description: ", C1272, ") - Within 1-mi of a CNDDB/SCE/USFS occurrence record (", VLOOKUP(A1272, [1]!Table9[#All], 31, FALSE), "). " )))</f>
        <v xml:space="preserve">Not discussed on USFS. </v>
      </c>
      <c r="Q1272" s="6" t="str">
        <f>IF(D1272="No", "Not discussed on USFS. ", IF(VLOOKUP(A1272, [1]!Table9[#All], 31, FALSE)="--", "--",  VLOOKUP(A1272, [1]!Table9[#All], 32, FALSE)))</f>
        <v xml:space="preserve">Not discussed on USFS. </v>
      </c>
      <c r="R1272" s="6" t="str">
        <f>IF(D1272="No", "Not discussed on USFS. ", IF(VLOOKUP(A1272, [1]!Table9[#All], 31, FALSE)="--", "--", VLOOKUP(A1272, [1]!Table9[#All], 33, FALSE)))</f>
        <v xml:space="preserve">Not discussed on USFS. </v>
      </c>
      <c r="S1272" s="9" t="s">
        <v>2</v>
      </c>
      <c r="T1272" s="8" t="s">
        <v>2</v>
      </c>
      <c r="U1272" s="8" t="s">
        <v>2</v>
      </c>
      <c r="V1272" s="7" t="s">
        <v>2</v>
      </c>
      <c r="W1272" s="6" t="s">
        <v>2</v>
      </c>
      <c r="X1272" s="6" t="s">
        <v>2</v>
      </c>
    </row>
    <row r="1273" spans="1:24" ht="156" x14ac:dyDescent="0.2">
      <c r="A1273" s="20" t="s">
        <v>1102</v>
      </c>
      <c r="B1273" s="20" t="str">
        <f>VLOOKUP(A1273, [1]!Table9[#All], 2, FALSE)</f>
        <v>Botrychium pinnatum</v>
      </c>
      <c r="C1273" s="18" t="str">
        <f>VLOOKUP(A1273, [1]!Table9[#All], 13, FALSE)</f>
        <v>fields, slopes moist fields, shrubby slopes</v>
      </c>
      <c r="D1273" s="17" t="str">
        <f>IF(ISNUMBER(SEARCH("1",VLOOKUP(A1273, [1]!Table9[#All], 4, FALSE))), "Yes", "No")</f>
        <v>Yes</v>
      </c>
      <c r="E1273" s="16" t="str">
        <f>VLOOKUP(A1273, [1]!Table9[#All], 3, FALSE)</f>
        <v>Plant</v>
      </c>
      <c r="F1273" s="15" t="str">
        <f>VLOOKUP(A1273, [1]!Table9[#All], 26, FALSE)</f>
        <v>Formula</v>
      </c>
      <c r="G1273" s="15" t="str">
        <f>IF(D1273="No", "--",VLOOKUP(A1273, [1]!Table9[#All], 25, FALSE))</f>
        <v>Work area</v>
      </c>
      <c r="H1273" s="14" t="str">
        <f>IF(D1273="No", "Not discussed on USFS. ", VLOOKUP(A1273, [1]!Table9[#All], 24, FALSE))</f>
        <v>--</v>
      </c>
      <c r="I1273" s="14" t="str">
        <f>IF(NOT(ISBLANK(#REF!)),  "Pre-activity Survey Required", "")</f>
        <v>Pre-activity Survey Required</v>
      </c>
      <c r="J1273" s="13" t="str">
        <f>IF(D1273="No", "Not discussed on USFS. ", _xlfn.CONCAT(A1273, " (", VLOOKUP(A1273, [1]!Table9[#All], 11, FALSE), "; Habitat description: ", C1273, ") - Within 1-mi of a CNDDB/SCE/USFS occurrence record (", VLOOKUP(A1273, [1]!Table9[#All], 34, FALSE), "). " ))</f>
        <v xml:space="preserve">northwestern moonwort (FSS; CRPR 2B.3, Blooming Period: Jun - Oct; Habitat description: fields, slopes moist fields, shrubby slopes) - Within 1-mi of a CNDDB/SCE/USFS occurrence record (unsuitable habitat). </v>
      </c>
      <c r="K1273" s="10" t="str">
        <f>IF(D1273="No", "-- ", VLOOKUP(A1273, [1]!Table9[#All], 35, FALSE))</f>
        <v>Standard OMP BMPs.</v>
      </c>
      <c r="L1273" s="12" t="str">
        <f>IF(D1273="No", "--", VLOOKUP(A1273, [1]!Table9[#All], 28, FALSE))</f>
        <v>IIB</v>
      </c>
      <c r="M1273" s="11" t="str">
        <f>IF(D1273="No", "Not discussed on USFS. ", _xlfn.CONCAT(A1273, " (", VLOOKUP(A1273, [1]!Table9[#All], 11, FALSE), "; Habitat description: ", C1273, ") - Within 1-mi of a CNDDB/SCE/USFS occurrence record (", VLOOKUP(A1273, [1]!Table9[#All], 27, FALSE), "). " ))</f>
        <v xml:space="preserve">northwestern moonwort (FSS; CRPR 2B.3, Blooming Period: Jun - Oct; Habitat description: fields, slopes moist fields, shrubby slopes) - Within 1-mi of a CNDDB/SCE/USFS occurrence record (habitat present). </v>
      </c>
      <c r="N1273" s="10" t="str">
        <f>IF(D1273="No", "-- ", VLOOKUP(A1273, [1]!Table9[#All], 29, FALSE))</f>
        <v xml:space="preserve">BE BMP Plant-1(a)(c-d); 
General Measures and Standard OMP BMPs. </v>
      </c>
      <c r="O1273" s="10" t="str">
        <f>IF(D1273="No", "--", VLOOKUP(A1273, [1]!Table9[#All], 30, FALSE))</f>
        <v xml:space="preserve">Pre-Activity Survey (northwestern moonwort): A biological survey is required. 
FSS Plant Avoidance (northwestern moonwort): If northwestern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73" s="7" t="str">
        <f>IF(D1273="No", "Not discussed on USFS. ", IF(VLOOKUP(A1273, [1]!Table9[#All], 31, FALSE)="--", "--",  _xlfn.CONCAT(A1273, " (", VLOOKUP(A1273, [1]!Table9[#All], 11, FALSE), "; Habitat description: ", C1273, ") - Within 1-mi of a CNDDB/SCE/USFS occurrence record (", VLOOKUP(A1273, [1]!Table9[#All], 31, FALSE), "). " )))</f>
        <v>--</v>
      </c>
      <c r="Q1273" s="6" t="str">
        <f>IF(D1273="No", "Not discussed on USFS. ", IF(VLOOKUP(A1273, [1]!Table9[#All], 31, FALSE)="--", "--",  VLOOKUP(A1273, [1]!Table9[#All], 32, FALSE)))</f>
        <v>--</v>
      </c>
      <c r="R1273" s="6" t="str">
        <f>IF(D1273="No", "Not discussed on USFS. ", IF(VLOOKUP(A1273, [1]!Table9[#All], 31, FALSE)="--", "--", VLOOKUP(A1273, [1]!Table9[#All], 33, FALSE)))</f>
        <v>--</v>
      </c>
      <c r="S1273" s="9" t="s">
        <v>2</v>
      </c>
      <c r="T1273" s="8" t="s">
        <v>2</v>
      </c>
      <c r="U1273" s="8" t="s">
        <v>2</v>
      </c>
      <c r="V1273" s="7" t="s">
        <v>2</v>
      </c>
      <c r="W1273" s="6" t="s">
        <v>2</v>
      </c>
      <c r="X1273" s="6" t="s">
        <v>2</v>
      </c>
    </row>
    <row r="1274" spans="1:24" ht="112" x14ac:dyDescent="0.2">
      <c r="A1274" s="20" t="s">
        <v>1101</v>
      </c>
      <c r="B1274" s="20" t="str">
        <f>VLOOKUP(A1274, [1]!Table9[#All], 2, FALSE)</f>
        <v>Chaetodipus fallax fallax</v>
      </c>
      <c r="C1274" s="18" t="str">
        <f>VLOOKUP(A1274, [1]!Table9[#All], 13, FALSE)</f>
        <v>sandy desert fans, washes, and rocky areas within grassland, shrublands, desert scrub, pinyon-juniper woodland</v>
      </c>
      <c r="D1274" s="17" t="str">
        <f>IF(ISNUMBER(SEARCH("1",VLOOKUP(A1274, [1]!Table9[#All], 4, FALSE))), "Yes", "No")</f>
        <v>No</v>
      </c>
      <c r="E1274" s="16" t="str">
        <f>VLOOKUP(A1274, [1]!Table9[#All], 3, FALSE)</f>
        <v>Mammal</v>
      </c>
      <c r="F1274" s="15" t="str">
        <f>VLOOKUP(A1274, [1]!Table9[#All], 26, FALSE)</f>
        <v>Formula</v>
      </c>
      <c r="G1274" s="15" t="str">
        <f>IF(D1274="No", "--",VLOOKUP(A1274, [1]!Table9[#All], 25, FALSE))</f>
        <v>--</v>
      </c>
      <c r="H1274" s="14" t="str">
        <f>IF(D1274="No", "Not discussed on USFS. ", VLOOKUP(A1274, [1]!Table9[#All], 24, FALSE))</f>
        <v xml:space="preserve">Not discussed on USFS. </v>
      </c>
      <c r="I1274" s="14" t="str">
        <f>IF(NOT(ISBLANK(#REF!)),  "Pre-activity Survey Required", "")</f>
        <v>Pre-activity Survey Required</v>
      </c>
      <c r="J1274" s="13" t="str">
        <f>IF(D1274="No", "Not discussed on USFS. ", _xlfn.CONCAT(A1274, " (", VLOOKUP(A1274, [1]!Table9[#All], 11, FALSE), "; Habitat description: ", C1274, ") - Within 1-mi of a CNDDB/SCE/USFS occurrence record (", VLOOKUP(A1274, [1]!Table9[#All], 34, FALSE), "). " ))</f>
        <v xml:space="preserve">Not discussed on USFS. </v>
      </c>
      <c r="K1274" s="10" t="str">
        <f>IF(D1274="No", "-- ", VLOOKUP(A1274, [1]!Table9[#All], 35, FALSE))</f>
        <v xml:space="preserve">-- </v>
      </c>
      <c r="L1274" s="12" t="str">
        <f>IF(D1274="No", "--", VLOOKUP(A1274, [1]!Table9[#All], 28, FALSE))</f>
        <v>--</v>
      </c>
      <c r="M1274" s="11" t="str">
        <f>IF(D1274="No", "Not discussed on USFS. ", _xlfn.CONCAT(A1274, " (", VLOOKUP(A1274, [1]!Table9[#All], 11, FALSE), "; Habitat description: ", C1274, ") - Within 1-mi of a CNDDB/SCE/USFS occurrence record (", VLOOKUP(A1274, [1]!Table9[#All], 27, FALSE), "). " ))</f>
        <v xml:space="preserve">Not discussed on USFS. </v>
      </c>
      <c r="N1274" s="10" t="str">
        <f>IF(D1274="No", "-- ", VLOOKUP(A1274, [1]!Table9[#All], 29, FALSE))</f>
        <v xml:space="preserve">-- </v>
      </c>
      <c r="O1274" s="10" t="str">
        <f>IF(D1274="No", "--", VLOOKUP(A1274, [1]!Table9[#All], 30, FALSE))</f>
        <v>--</v>
      </c>
      <c r="P1274" s="7" t="str">
        <f>IF(D1274="No", "Not discussed on USFS. ", IF(VLOOKUP(A1274, [1]!Table9[#All], 31, FALSE)="--", "--",  _xlfn.CONCAT(A1274, " (", VLOOKUP(A1274, [1]!Table9[#All], 11, FALSE), "; Habitat description: ", C1274, ") - Within 1-mi of a CNDDB/SCE/USFS occurrence record (", VLOOKUP(A1274, [1]!Table9[#All], 31, FALSE), "). " )))</f>
        <v xml:space="preserve">Not discussed on USFS. </v>
      </c>
      <c r="Q1274" s="6" t="str">
        <f>IF(D1274="No", "Not discussed on USFS. ", IF(VLOOKUP(A1274, [1]!Table9[#All], 31, FALSE)="--", "--",  VLOOKUP(A1274, [1]!Table9[#All], 32, FALSE)))</f>
        <v xml:space="preserve">Not discussed on USFS. </v>
      </c>
      <c r="R1274" s="6" t="str">
        <f>IF(D1274="No", "Not discussed on USFS. ", IF(VLOOKUP(A1274, [1]!Table9[#All], 31, FALSE)="--", "--", VLOOKUP(A1274, [1]!Table9[#All], 33, FALSE)))</f>
        <v xml:space="preserve">Not discussed on USFS. </v>
      </c>
      <c r="S1274" s="9" t="s">
        <v>2</v>
      </c>
      <c r="T1274" s="8" t="s">
        <v>2</v>
      </c>
      <c r="U1274" s="8" t="s">
        <v>2</v>
      </c>
      <c r="V1274" s="7" t="s">
        <v>2</v>
      </c>
      <c r="W1274" s="6" t="s">
        <v>2</v>
      </c>
      <c r="X1274" s="6" t="s">
        <v>2</v>
      </c>
    </row>
    <row r="1275" spans="1:24" ht="48" x14ac:dyDescent="0.2">
      <c r="A1275" s="20" t="s">
        <v>1100</v>
      </c>
      <c r="B1275" s="20" t="str">
        <f>VLOOKUP(A1275, [1]!Table9[#All], 2, FALSE)</f>
        <v>Polygala heterorhyncha</v>
      </c>
      <c r="C1275" s="18" t="str">
        <f>VLOOKUP(A1275, [1]!Table9[#All], 13, FALSE)</f>
        <v>rocky areas in desert scrub</v>
      </c>
      <c r="D1275" s="17" t="str">
        <f>IF(ISNUMBER(SEARCH("1",VLOOKUP(A1275, [1]!Table9[#All], 4, FALSE))), "Yes", "No")</f>
        <v>No</v>
      </c>
      <c r="E1275" s="16" t="str">
        <f>VLOOKUP(A1275, [1]!Table9[#All], 3, FALSE)</f>
        <v>Plant</v>
      </c>
      <c r="F1275" s="15" t="str">
        <f>VLOOKUP(A1275, [1]!Table9[#All], 26, FALSE)</f>
        <v>Formula</v>
      </c>
      <c r="G1275" s="15" t="str">
        <f>IF(D1275="No", "--",VLOOKUP(A1275, [1]!Table9[#All], 25, FALSE))</f>
        <v>--</v>
      </c>
      <c r="H1275" s="14" t="str">
        <f>IF(D1275="No", "Not discussed on USFS. ", VLOOKUP(A1275, [1]!Table9[#All], 24, FALSE))</f>
        <v xml:space="preserve">Not discussed on USFS. </v>
      </c>
      <c r="I1275" s="14" t="str">
        <f>IF(NOT(ISBLANK(#REF!)),  "Pre-activity Survey Required", "")</f>
        <v>Pre-activity Survey Required</v>
      </c>
      <c r="J1275" s="13" t="str">
        <f>IF(D1275="No", "Not discussed on USFS. ", _xlfn.CONCAT(A1275, " (", VLOOKUP(A1275, [1]!Table9[#All], 11, FALSE), "; Habitat description: ", C1275, ") - Within 1-mi of a CNDDB/SCE/USFS occurrence record (", VLOOKUP(A1275, [1]!Table9[#All], 34, FALSE), "). " ))</f>
        <v xml:space="preserve">Not discussed on USFS. </v>
      </c>
      <c r="K1275" s="10" t="str">
        <f>IF(D1275="No", "-- ", VLOOKUP(A1275, [1]!Table9[#All], 35, FALSE))</f>
        <v xml:space="preserve">-- </v>
      </c>
      <c r="L1275" s="12" t="str">
        <f>IF(D1275="No", "--", VLOOKUP(A1275, [1]!Table9[#All], 28, FALSE))</f>
        <v>--</v>
      </c>
      <c r="M1275" s="11" t="str">
        <f>IF(D1275="No", "Not discussed on USFS. ", _xlfn.CONCAT(A1275, " (", VLOOKUP(A1275, [1]!Table9[#All], 11, FALSE), "; Habitat description: ", C1275, ") - Within 1-mi of a CNDDB/SCE/USFS occurrence record (", VLOOKUP(A1275, [1]!Table9[#All], 27, FALSE), "). " ))</f>
        <v xml:space="preserve">Not discussed on USFS. </v>
      </c>
      <c r="N1275" s="10" t="str">
        <f>IF(D1275="No", "-- ", VLOOKUP(A1275, [1]!Table9[#All], 29, FALSE))</f>
        <v xml:space="preserve">-- </v>
      </c>
      <c r="O1275" s="10" t="str">
        <f>IF(D1275="No", "--", VLOOKUP(A1275, [1]!Table9[#All], 30, FALSE))</f>
        <v>--</v>
      </c>
      <c r="P1275" s="7" t="str">
        <f>IF(D1275="No", "Not discussed on USFS. ", IF(VLOOKUP(A1275, [1]!Table9[#All], 31, FALSE)="--", "--",  _xlfn.CONCAT(A1275, " (", VLOOKUP(A1275, [1]!Table9[#All], 11, FALSE), "; Habitat description: ", C1275, ") - Within 1-mi of a CNDDB/SCE/USFS occurrence record (", VLOOKUP(A1275, [1]!Table9[#All], 31, FALSE), "). " )))</f>
        <v xml:space="preserve">Not discussed on USFS. </v>
      </c>
      <c r="Q1275" s="6" t="str">
        <f>IF(D1275="No", "Not discussed on USFS. ", IF(VLOOKUP(A1275, [1]!Table9[#All], 31, FALSE)="--", "--",  VLOOKUP(A1275, [1]!Table9[#All], 32, FALSE)))</f>
        <v xml:space="preserve">Not discussed on USFS. </v>
      </c>
      <c r="R1275" s="6" t="str">
        <f>IF(D1275="No", "Not discussed on USFS. ", IF(VLOOKUP(A1275, [1]!Table9[#All], 31, FALSE)="--", "--", VLOOKUP(A1275, [1]!Table9[#All], 33, FALSE)))</f>
        <v xml:space="preserve">Not discussed on USFS. </v>
      </c>
      <c r="S1275" s="9" t="s">
        <v>2</v>
      </c>
      <c r="T1275" s="8" t="s">
        <v>2</v>
      </c>
      <c r="U1275" s="8" t="s">
        <v>2</v>
      </c>
      <c r="V1275" s="7" t="s">
        <v>2</v>
      </c>
      <c r="W1275" s="6" t="s">
        <v>2</v>
      </c>
      <c r="X1275" s="6" t="s">
        <v>2</v>
      </c>
    </row>
    <row r="1276" spans="1:24" ht="80" x14ac:dyDescent="0.2">
      <c r="A1276" s="20" t="s">
        <v>1099</v>
      </c>
      <c r="B1276" s="20" t="str">
        <f>VLOOKUP(A1276, [1]!Table9[#All], 2, FALSE)</f>
        <v>Fluminicola seminalis</v>
      </c>
      <c r="C1276" s="18" t="str">
        <f>VLOOKUP(A1276, [1]!Table9[#All], 13, FALSE)</f>
        <v>cool, clear waters with a gravel-cobble substrate; creeks, rivers, springs, lakes, marshes</v>
      </c>
      <c r="D1276" s="17" t="str">
        <f>IF(ISNUMBER(SEARCH("1",VLOOKUP(A1276, [1]!Table9[#All], 4, FALSE))), "Yes", "No")</f>
        <v>Yes</v>
      </c>
      <c r="E1276" s="16" t="str">
        <f>VLOOKUP(A1276, [1]!Table9[#All], 3, FALSE)</f>
        <v>Invertebrate</v>
      </c>
      <c r="F1276" s="15" t="str">
        <f>VLOOKUP(A1276, [1]!Table9[#All], 26, FALSE)</f>
        <v>Formula</v>
      </c>
      <c r="G1276" s="15" t="str">
        <f>IF(D1276="No", "--",VLOOKUP(A1276, [1]!Table9[#All], 25, FALSE))</f>
        <v>Work area</v>
      </c>
      <c r="H1276" s="14" t="str">
        <f>IF(D1276="No", "Not discussed on USFS. ", VLOOKUP(A1276, [1]!Table9[#All], 24, FALSE))</f>
        <v>--</v>
      </c>
      <c r="I1276" s="14" t="str">
        <f>IF(NOT(ISBLANK(#REF!)),  "Pre-activity Survey Required", "")</f>
        <v>Pre-activity Survey Required</v>
      </c>
      <c r="J1276" s="13" t="str">
        <f>IF(D1276="No", "Not discussed on USFS. ", _xlfn.CONCAT(A1276, " (", VLOOKUP(A1276, [1]!Table9[#All], 11, FALSE), "; Habitat description: ", C1276, ") - Within 1-mi of a CNDDB/SCE/USFS occurrence record (", VLOOKUP(A1276, [1]!Table9[#All], 34, FALSE), "). " ))</f>
        <v xml:space="preserve">nugget pebblesnail (FSS; Habitat description: cool, clear waters with a gravel-cobble substrate; creeks, rivers, springs, lakes, marshes) - Within 1-mi of a CNDDB/SCE/USFS occurrence record (unsuitable habitat). </v>
      </c>
      <c r="K1276" s="10" t="str">
        <f>IF(D1276="No", "-- ", VLOOKUP(A1276, [1]!Table9[#All], 35, FALSE))</f>
        <v>Standard OMP BMPs.</v>
      </c>
      <c r="L1276" s="12" t="str">
        <f>IF(D1276="No", "--", VLOOKUP(A1276, [1]!Table9[#All], 28, FALSE))</f>
        <v>IIB</v>
      </c>
      <c r="M1276" s="11" t="str">
        <f>IF(D1276="No", "Not discussed on USFS. ", _xlfn.CONCAT(A1276, " (", VLOOKUP(A1276, [1]!Table9[#All], 11, FALSE), "; Habitat description: ", C1276, ") - Within 1-mi of a CNDDB/SCE/USFS occurrence record (", VLOOKUP(A1276, [1]!Table9[#All], 27, FALSE), "). " ))</f>
        <v xml:space="preserve">nugget pebblesnail (FSS; Habitat description: cool, clear waters with a gravel-cobble substrate; creeks, rivers, springs, lakes, marshes) - Within 1-mi of a CNDDB/SCE/USFS occurrence record (habitat present). </v>
      </c>
      <c r="N1276" s="10" t="str">
        <f>IF(D1276="No", "-- ", VLOOKUP(A1276, [1]!Table9[#All], 29, FALSE))</f>
        <v xml:space="preserve">General Measures and Standard OMP BMPs. </v>
      </c>
      <c r="O1276" s="10" t="str">
        <f>IF(D1276="No", "--", VLOOKUP(A1276, [1]!Table9[#All], 30, FALSE))</f>
        <v xml:space="preserve">General Measures and Standard OMP BMPs. </v>
      </c>
      <c r="P1276" s="7" t="str">
        <f>IF(D1276="No", "Not discussed on USFS. ", IF(VLOOKUP(A1276, [1]!Table9[#All], 31, FALSE)="--", "--",  _xlfn.CONCAT(A1276, " (", VLOOKUP(A1276, [1]!Table9[#All], 11, FALSE), "; Habitat description: ", C1276, ") - Within 1-mi of a CNDDB/SCE/USFS occurrence record (", VLOOKUP(A1276, [1]!Table9[#All], 31, FALSE), "). " )))</f>
        <v>--</v>
      </c>
      <c r="Q1276" s="6" t="str">
        <f>IF(D1276="No", "Not discussed on USFS. ", IF(VLOOKUP(A1276, [1]!Table9[#All], 31, FALSE)="--", "--",  VLOOKUP(A1276, [1]!Table9[#All], 32, FALSE)))</f>
        <v>--</v>
      </c>
      <c r="R1276" s="6" t="str">
        <f>IF(D1276="No", "Not discussed on USFS. ", IF(VLOOKUP(A1276, [1]!Table9[#All], 31, FALSE)="--", "--", VLOOKUP(A1276, [1]!Table9[#All], 33, FALSE)))</f>
        <v>--</v>
      </c>
      <c r="S1276" s="9" t="s">
        <v>2</v>
      </c>
      <c r="T1276" s="8" t="s">
        <v>2</v>
      </c>
      <c r="U1276" s="8" t="s">
        <v>2</v>
      </c>
      <c r="V1276" s="7" t="s">
        <v>2</v>
      </c>
      <c r="W1276" s="6" t="s">
        <v>2</v>
      </c>
      <c r="X1276" s="6" t="s">
        <v>2</v>
      </c>
    </row>
    <row r="1277" spans="1:24" ht="80" x14ac:dyDescent="0.2">
      <c r="A1277" s="20" t="s">
        <v>1098</v>
      </c>
      <c r="B1277" s="20" t="str">
        <f>VLOOKUP(A1277, [1]!Table9[#All], 2, FALSE)</f>
        <v>Acmispon prostratus</v>
      </c>
      <c r="C1277" s="18" t="str">
        <f>VLOOKUP(A1277, [1]!Table9[#All], 13, FALSE)</f>
        <v>coastal dunes and strand, bluffs, mudflats, sometimes in disturbed areas, such as on fill</v>
      </c>
      <c r="D1277" s="17" t="str">
        <f>IF(ISNUMBER(SEARCH("1",VLOOKUP(A1277, [1]!Table9[#All], 4, FALSE))), "Yes", "No")</f>
        <v>No</v>
      </c>
      <c r="E1277" s="16" t="str">
        <f>VLOOKUP(A1277, [1]!Table9[#All], 3, FALSE)</f>
        <v>Plant</v>
      </c>
      <c r="F1277" s="15" t="str">
        <f>VLOOKUP(A1277, [1]!Table9[#All], 26, FALSE)</f>
        <v>Formula</v>
      </c>
      <c r="G1277" s="15" t="str">
        <f>IF(D1277="No", "--",VLOOKUP(A1277, [1]!Table9[#All], 25, FALSE))</f>
        <v>--</v>
      </c>
      <c r="H1277" s="14" t="str">
        <f>IF(D1277="No", "Not discussed on USFS. ", VLOOKUP(A1277, [1]!Table9[#All], 24, FALSE))</f>
        <v xml:space="preserve">Not discussed on USFS. </v>
      </c>
      <c r="I1277" s="14" t="str">
        <f>IF(NOT(ISBLANK(#REF!)),  "Pre-activity Survey Required", "")</f>
        <v>Pre-activity Survey Required</v>
      </c>
      <c r="J1277" s="13" t="str">
        <f>IF(D1277="No", "Not discussed on USFS. ", _xlfn.CONCAT(A1277, " (", VLOOKUP(A1277, [1]!Table9[#All], 11, FALSE), "; Habitat description: ", C1277, ") - Within 1-mi of a CNDDB/SCE/USFS occurrence record (", VLOOKUP(A1277, [1]!Table9[#All], 34, FALSE), "). " ))</f>
        <v xml:space="preserve">Not discussed on USFS. </v>
      </c>
      <c r="K1277" s="10" t="str">
        <f>IF(D1277="No", "-- ", VLOOKUP(A1277, [1]!Table9[#All], 35, FALSE))</f>
        <v xml:space="preserve">-- </v>
      </c>
      <c r="L1277" s="12" t="str">
        <f>IF(D1277="No", "--", VLOOKUP(A1277, [1]!Table9[#All], 28, FALSE))</f>
        <v>--</v>
      </c>
      <c r="M1277" s="11" t="str">
        <f>IF(D1277="No", "Not discussed on USFS. ", _xlfn.CONCAT(A1277, " (", VLOOKUP(A1277, [1]!Table9[#All], 11, FALSE), "; Habitat description: ", C1277, ") - Within 1-mi of a CNDDB/SCE/USFS occurrence record (", VLOOKUP(A1277, [1]!Table9[#All], 27, FALSE), "). " ))</f>
        <v xml:space="preserve">Not discussed on USFS. </v>
      </c>
      <c r="N1277" s="10" t="str">
        <f>IF(D1277="No", "-- ", VLOOKUP(A1277, [1]!Table9[#All], 29, FALSE))</f>
        <v xml:space="preserve">-- </v>
      </c>
      <c r="O1277" s="10" t="str">
        <f>IF(D1277="No", "--", VLOOKUP(A1277, [1]!Table9[#All], 30, FALSE))</f>
        <v>--</v>
      </c>
      <c r="P1277" s="7" t="str">
        <f>IF(D1277="No", "Not discussed on USFS. ", IF(VLOOKUP(A1277, [1]!Table9[#All], 31, FALSE)="--", "--",  _xlfn.CONCAT(A1277, " (", VLOOKUP(A1277, [1]!Table9[#All], 11, FALSE), "; Habitat description: ", C1277, ") - Within 1-mi of a CNDDB/SCE/USFS occurrence record (", VLOOKUP(A1277, [1]!Table9[#All], 31, FALSE), "). " )))</f>
        <v xml:space="preserve">Not discussed on USFS. </v>
      </c>
      <c r="Q1277" s="6" t="str">
        <f>IF(D1277="No", "Not discussed on USFS. ", IF(VLOOKUP(A1277, [1]!Table9[#All], 31, FALSE)="--", "--",  VLOOKUP(A1277, [1]!Table9[#All], 32, FALSE)))</f>
        <v xml:space="preserve">Not discussed on USFS. </v>
      </c>
      <c r="R1277" s="6" t="str">
        <f>IF(D1277="No", "Not discussed on USFS. ", IF(VLOOKUP(A1277, [1]!Table9[#All], 31, FALSE)="--", "--", VLOOKUP(A1277, [1]!Table9[#All], 33, FALSE)))</f>
        <v xml:space="preserve">Not discussed on USFS. </v>
      </c>
      <c r="S1277" s="9" t="s">
        <v>2</v>
      </c>
      <c r="T1277" s="8" t="s">
        <v>2</v>
      </c>
      <c r="U1277" s="8" t="s">
        <v>2</v>
      </c>
      <c r="V1277" s="7" t="s">
        <v>2</v>
      </c>
      <c r="W1277" s="6" t="s">
        <v>2</v>
      </c>
      <c r="X1277" s="6" t="s">
        <v>2</v>
      </c>
    </row>
    <row r="1278" spans="1:24" ht="48" x14ac:dyDescent="0.2">
      <c r="A1278" s="20" t="s">
        <v>1097</v>
      </c>
      <c r="B1278" s="20" t="str">
        <f>VLOOKUP(A1278, [1]!Table9[#All], 2, FALSE)</f>
        <v>Potamogeton epihydrus</v>
      </c>
      <c r="C1278" s="18" t="str">
        <f>VLOOKUP(A1278, [1]!Table9[#All], 13, FALSE)</f>
        <v>ponds, lakes, streams shallow water</v>
      </c>
      <c r="D1278" s="17" t="str">
        <f>IF(ISNUMBER(SEARCH("1",VLOOKUP(A1278, [1]!Table9[#All], 4, FALSE))), "Yes", "No")</f>
        <v>No</v>
      </c>
      <c r="E1278" s="16" t="str">
        <f>VLOOKUP(A1278, [1]!Table9[#All], 3, FALSE)</f>
        <v>Plant</v>
      </c>
      <c r="F1278" s="15" t="str">
        <f>VLOOKUP(A1278, [1]!Table9[#All], 26, FALSE)</f>
        <v>Formula</v>
      </c>
      <c r="G1278" s="15" t="str">
        <f>IF(D1278="No", "--",VLOOKUP(A1278, [1]!Table9[#All], 25, FALSE))</f>
        <v>--</v>
      </c>
      <c r="H1278" s="14" t="str">
        <f>IF(D1278="No", "Not discussed on USFS. ", VLOOKUP(A1278, [1]!Table9[#All], 24, FALSE))</f>
        <v xml:space="preserve">Not discussed on USFS. </v>
      </c>
      <c r="I1278" s="14" t="str">
        <f>IF(NOT(ISBLANK(#REF!)),  "Pre-activity Survey Required", "")</f>
        <v>Pre-activity Survey Required</v>
      </c>
      <c r="J1278" s="13" t="str">
        <f>IF(D1278="No", "Not discussed on USFS. ", _xlfn.CONCAT(A1278, " (", VLOOKUP(A1278, [1]!Table9[#All], 11, FALSE), "; Habitat description: ", C1278, ") - Within 1-mi of a CNDDB/SCE/USFS occurrence record (", VLOOKUP(A1278, [1]!Table9[#All], 34, FALSE), "). " ))</f>
        <v xml:space="preserve">Not discussed on USFS. </v>
      </c>
      <c r="K1278" s="10" t="str">
        <f>IF(D1278="No", "-- ", VLOOKUP(A1278, [1]!Table9[#All], 35, FALSE))</f>
        <v xml:space="preserve">-- </v>
      </c>
      <c r="L1278" s="12" t="str">
        <f>IF(D1278="No", "--", VLOOKUP(A1278, [1]!Table9[#All], 28, FALSE))</f>
        <v>--</v>
      </c>
      <c r="M1278" s="11" t="str">
        <f>IF(D1278="No", "Not discussed on USFS. ", _xlfn.CONCAT(A1278, " (", VLOOKUP(A1278, [1]!Table9[#All], 11, FALSE), "; Habitat description: ", C1278, ") - Within 1-mi of a CNDDB/SCE/USFS occurrence record (", VLOOKUP(A1278, [1]!Table9[#All], 27, FALSE), "). " ))</f>
        <v xml:space="preserve">Not discussed on USFS. </v>
      </c>
      <c r="N1278" s="10" t="str">
        <f>IF(D1278="No", "-- ", VLOOKUP(A1278, [1]!Table9[#All], 29, FALSE))</f>
        <v xml:space="preserve">-- </v>
      </c>
      <c r="O1278" s="10" t="str">
        <f>IF(D1278="No", "--", VLOOKUP(A1278, [1]!Table9[#All], 30, FALSE))</f>
        <v>--</v>
      </c>
      <c r="P1278" s="7" t="str">
        <f>IF(D1278="No", "Not discussed on USFS. ", IF(VLOOKUP(A1278, [1]!Table9[#All], 31, FALSE)="--", "--",  _xlfn.CONCAT(A1278, " (", VLOOKUP(A1278, [1]!Table9[#All], 11, FALSE), "; Habitat description: ", C1278, ") - Within 1-mi of a CNDDB/SCE/USFS occurrence record (", VLOOKUP(A1278, [1]!Table9[#All], 31, FALSE), "). " )))</f>
        <v xml:space="preserve">Not discussed on USFS. </v>
      </c>
      <c r="Q1278" s="6" t="str">
        <f>IF(D1278="No", "Not discussed on USFS. ", IF(VLOOKUP(A1278, [1]!Table9[#All], 31, FALSE)="--", "--",  VLOOKUP(A1278, [1]!Table9[#All], 32, FALSE)))</f>
        <v xml:space="preserve">Not discussed on USFS. </v>
      </c>
      <c r="R1278" s="6" t="str">
        <f>IF(D1278="No", "Not discussed on USFS. ", IF(VLOOKUP(A1278, [1]!Table9[#All], 31, FALSE)="--", "--", VLOOKUP(A1278, [1]!Table9[#All], 33, FALSE)))</f>
        <v xml:space="preserve">Not discussed on USFS. </v>
      </c>
      <c r="S1278" s="9" t="s">
        <v>2</v>
      </c>
      <c r="T1278" s="8" t="s">
        <v>2</v>
      </c>
      <c r="U1278" s="8" t="s">
        <v>2</v>
      </c>
      <c r="V1278" s="7" t="s">
        <v>2</v>
      </c>
      <c r="W1278" s="6" t="s">
        <v>2</v>
      </c>
      <c r="X1278" s="6" t="s">
        <v>2</v>
      </c>
    </row>
    <row r="1279" spans="1:24" ht="48" x14ac:dyDescent="0.2">
      <c r="A1279" s="20" t="s">
        <v>1096</v>
      </c>
      <c r="B1279" s="20" t="str">
        <f>VLOOKUP(A1279, [1]!Table9[#All], 2, FALSE)</f>
        <v>Cascadia nuttallii</v>
      </c>
      <c r="C1279" s="18" t="str">
        <f>VLOOKUP(A1279, [1]!Table9[#All], 13, FALSE)</f>
        <v>cliffs, ledges wet, shaded cliffs, ledges</v>
      </c>
      <c r="D1279" s="17" t="str">
        <f>IF(ISNUMBER(SEARCH("1",VLOOKUP(A1279, [1]!Table9[#All], 4, FALSE))), "Yes", "No")</f>
        <v>No</v>
      </c>
      <c r="E1279" s="16" t="str">
        <f>VLOOKUP(A1279, [1]!Table9[#All], 3, FALSE)</f>
        <v>Plant</v>
      </c>
      <c r="F1279" s="15" t="str">
        <f>VLOOKUP(A1279, [1]!Table9[#All], 26, FALSE)</f>
        <v>Formula</v>
      </c>
      <c r="G1279" s="15" t="str">
        <f>IF(D1279="No", "--",VLOOKUP(A1279, [1]!Table9[#All], 25, FALSE))</f>
        <v>--</v>
      </c>
      <c r="H1279" s="14" t="str">
        <f>IF(D1279="No", "Not discussed on USFS. ", VLOOKUP(A1279, [1]!Table9[#All], 24, FALSE))</f>
        <v xml:space="preserve">Not discussed on USFS. </v>
      </c>
      <c r="I1279" s="14" t="str">
        <f>IF(NOT(ISBLANK(#REF!)),  "Pre-activity Survey Required", "")</f>
        <v>Pre-activity Survey Required</v>
      </c>
      <c r="J1279" s="13" t="str">
        <f>IF(D1279="No", "Not discussed on USFS. ", _xlfn.CONCAT(A1279, " (", VLOOKUP(A1279, [1]!Table9[#All], 11, FALSE), "; Habitat description: ", C1279, ") - Within 1-mi of a CNDDB/SCE/USFS occurrence record (", VLOOKUP(A1279, [1]!Table9[#All], 34, FALSE), "). " ))</f>
        <v xml:space="preserve">Not discussed on USFS. </v>
      </c>
      <c r="K1279" s="10" t="str">
        <f>IF(D1279="No", "-- ", VLOOKUP(A1279, [1]!Table9[#All], 35, FALSE))</f>
        <v xml:space="preserve">-- </v>
      </c>
      <c r="L1279" s="12" t="str">
        <f>IF(D1279="No", "--", VLOOKUP(A1279, [1]!Table9[#All], 28, FALSE))</f>
        <v>--</v>
      </c>
      <c r="M1279" s="11" t="str">
        <f>IF(D1279="No", "Not discussed on USFS. ", _xlfn.CONCAT(A1279, " (", VLOOKUP(A1279, [1]!Table9[#All], 11, FALSE), "; Habitat description: ", C1279, ") - Within 1-mi of a CNDDB/SCE/USFS occurrence record (", VLOOKUP(A1279, [1]!Table9[#All], 27, FALSE), "). " ))</f>
        <v xml:space="preserve">Not discussed on USFS. </v>
      </c>
      <c r="N1279" s="10" t="str">
        <f>IF(D1279="No", "-- ", VLOOKUP(A1279, [1]!Table9[#All], 29, FALSE))</f>
        <v xml:space="preserve">-- </v>
      </c>
      <c r="O1279" s="10" t="str">
        <f>IF(D1279="No", "--", VLOOKUP(A1279, [1]!Table9[#All], 30, FALSE))</f>
        <v>--</v>
      </c>
      <c r="P1279" s="7" t="str">
        <f>IF(D1279="No", "Not discussed on USFS. ", IF(VLOOKUP(A1279, [1]!Table9[#All], 31, FALSE)="--", "--",  _xlfn.CONCAT(A1279, " (", VLOOKUP(A1279, [1]!Table9[#All], 11, FALSE), "; Habitat description: ", C1279, ") - Within 1-mi of a CNDDB/SCE/USFS occurrence record (", VLOOKUP(A1279, [1]!Table9[#All], 31, FALSE), "). " )))</f>
        <v xml:space="preserve">Not discussed on USFS. </v>
      </c>
      <c r="Q1279" s="6" t="str">
        <f>IF(D1279="No", "Not discussed on USFS. ", IF(VLOOKUP(A1279, [1]!Table9[#All], 31, FALSE)="--", "--",  VLOOKUP(A1279, [1]!Table9[#All], 32, FALSE)))</f>
        <v xml:space="preserve">Not discussed on USFS. </v>
      </c>
      <c r="R1279" s="6" t="str">
        <f>IF(D1279="No", "Not discussed on USFS. ", IF(VLOOKUP(A1279, [1]!Table9[#All], 31, FALSE)="--", "--", VLOOKUP(A1279, [1]!Table9[#All], 33, FALSE)))</f>
        <v xml:space="preserve">Not discussed on USFS. </v>
      </c>
      <c r="S1279" s="9" t="s">
        <v>2</v>
      </c>
      <c r="T1279" s="8" t="s">
        <v>2</v>
      </c>
      <c r="U1279" s="8" t="s">
        <v>2</v>
      </c>
      <c r="V1279" s="7" t="s">
        <v>2</v>
      </c>
      <c r="W1279" s="6" t="s">
        <v>2</v>
      </c>
      <c r="X1279" s="6" t="s">
        <v>2</v>
      </c>
    </row>
    <row r="1280" spans="1:24" ht="156" x14ac:dyDescent="0.2">
      <c r="A1280" s="20" t="s">
        <v>1095</v>
      </c>
      <c r="B1280" s="20" t="str">
        <f>VLOOKUP(A1280, [1]!Table9[#All], 2, FALSE)</f>
        <v>Quercus dumosa</v>
      </c>
      <c r="C1280" s="18" t="str">
        <f>VLOOKUP(A1280, [1]!Table9[#All], 13, FALSE)</f>
        <v>sandy soils and sandstone near coastal chaparral, coastal-sage scrub</v>
      </c>
      <c r="D1280" s="17" t="str">
        <f>IF(ISNUMBER(SEARCH("1",VLOOKUP(A1280, [1]!Table9[#All], 4, FALSE))), "Yes", "No")</f>
        <v>Yes</v>
      </c>
      <c r="E1280" s="16" t="str">
        <f>VLOOKUP(A1280, [1]!Table9[#All], 3, FALSE)</f>
        <v>Plant</v>
      </c>
      <c r="F1280" s="15" t="str">
        <f>VLOOKUP(A1280, [1]!Table9[#All], 26, FALSE)</f>
        <v>Formula</v>
      </c>
      <c r="G1280" s="15" t="str">
        <f>IF(D1280="No", "--",VLOOKUP(A1280, [1]!Table9[#All], 25, FALSE))</f>
        <v>Work area</v>
      </c>
      <c r="H1280" s="14" t="str">
        <f>IF(D1280="No", "Not discussed on USFS. ", VLOOKUP(A1280, [1]!Table9[#All], 24, FALSE))</f>
        <v>--</v>
      </c>
      <c r="I1280" s="14" t="str">
        <f>IF(NOT(ISBLANK(#REF!)),  "Pre-activity Survey Required", "")</f>
        <v>Pre-activity Survey Required</v>
      </c>
      <c r="J1280" s="13" t="str">
        <f>IF(D1280="No", "Not discussed on USFS. ", _xlfn.CONCAT(A1280, " (", VLOOKUP(A1280, [1]!Table9[#All], 11, FALSE), "; Habitat description: ", C1280, ") - Within 1-mi of a CNDDB/SCE/USFS occurrence record (", VLOOKUP(A1280, [1]!Table9[#All], 34, FALSE), "). " ))</f>
        <v xml:space="preserve">Nuttall's scrub oak (FSS; BLM:S; CRPR 1B.1, Blooming Period: Mar - May; Habitat description: sandy soils and sandstone near coastal chaparral, coastal-sage scrub) - Within 1-mi of a CNDDB/SCE/USFS occurrence record (unsuitable habitat). </v>
      </c>
      <c r="K1280" s="10" t="str">
        <f>IF(D1280="No", "-- ", VLOOKUP(A1280, [1]!Table9[#All], 35, FALSE))</f>
        <v>Standard OMP BMPs.</v>
      </c>
      <c r="L1280" s="12" t="str">
        <f>IF(D1280="No", "--", VLOOKUP(A1280, [1]!Table9[#All], 28, FALSE))</f>
        <v>IIB</v>
      </c>
      <c r="M1280" s="11" t="str">
        <f>IF(D1280="No", "Not discussed on USFS. ", _xlfn.CONCAT(A1280, " (", VLOOKUP(A1280, [1]!Table9[#All], 11, FALSE), "; Habitat description: ", C1280, ") - Within 1-mi of a CNDDB/SCE/USFS occurrence record (", VLOOKUP(A1280, [1]!Table9[#All], 27, FALSE), "). " ))</f>
        <v xml:space="preserve">Nuttall's scrub oak (FSS; BLM:S; CRPR 1B.1, Blooming Period: Mar - May; Habitat description: sandy soils and sandstone near coastal chaparral, coastal-sage scrub) - Within 1-mi of a CNDDB/SCE/USFS occurrence record (habitat present). </v>
      </c>
      <c r="N1280" s="10" t="str">
        <f>IF(D1280="No", "-- ", VLOOKUP(A1280, [1]!Table9[#All], 29, FALSE))</f>
        <v xml:space="preserve">BE BMP Plant-1(a)(c-d); 
General Measures and Standard OMP BMPs. </v>
      </c>
      <c r="O1280" s="10" t="str">
        <f>IF(D1280="No", "--", VLOOKUP(A1280, [1]!Table9[#All], 30, FALSE))</f>
        <v xml:space="preserve">Pre-Activity Survey (Nuttall's scrub oak): A biological survey is required. 
FSS Plant Avoidance (Nuttall's scrub oak): If Nuttall's scrub oak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80" s="7" t="str">
        <f>IF(D1280="No", "Not discussed on USFS. ", IF(VLOOKUP(A1280, [1]!Table9[#All], 31, FALSE)="--", "--",  _xlfn.CONCAT(A1280, " (", VLOOKUP(A1280, [1]!Table9[#All], 11, FALSE), "; Habitat description: ", C1280, ") - Within 1-mi of a CNDDB/SCE/USFS occurrence record (", VLOOKUP(A1280, [1]!Table9[#All], 31, FALSE), "). " )))</f>
        <v>--</v>
      </c>
      <c r="Q1280" s="6" t="str">
        <f>IF(D1280="No", "Not discussed on USFS. ", IF(VLOOKUP(A1280, [1]!Table9[#All], 31, FALSE)="--", "--",  VLOOKUP(A1280, [1]!Table9[#All], 32, FALSE)))</f>
        <v>--</v>
      </c>
      <c r="R1280" s="6" t="str">
        <f>IF(D1280="No", "Not discussed on USFS. ", IF(VLOOKUP(A1280, [1]!Table9[#All], 31, FALSE)="--", "--", VLOOKUP(A1280, [1]!Table9[#All], 33, FALSE)))</f>
        <v>--</v>
      </c>
      <c r="S1280" s="9" t="s">
        <v>2</v>
      </c>
      <c r="T1280" s="8" t="s">
        <v>2</v>
      </c>
      <c r="U1280" s="8" t="s">
        <v>2</v>
      </c>
      <c r="V1280" s="7" t="s">
        <v>2</v>
      </c>
      <c r="W1280" s="6" t="s">
        <v>2</v>
      </c>
      <c r="X1280" s="6" t="s">
        <v>2</v>
      </c>
    </row>
    <row r="1281" spans="1:24" ht="48" x14ac:dyDescent="0.2">
      <c r="A1281" s="20" t="s">
        <v>1094</v>
      </c>
      <c r="B1281" s="20" t="str">
        <f>VLOOKUP(A1281, [1]!Table9[#All], 2, FALSE)</f>
        <v>Astragalus nyensis</v>
      </c>
      <c r="C1281" s="18" t="str">
        <f>VLOOKUP(A1281, [1]!Table9[#All], 13, FALSE)</f>
        <v>desert scrub</v>
      </c>
      <c r="D1281" s="17" t="str">
        <f>IF(ISNUMBER(SEARCH("1",VLOOKUP(A1281, [1]!Table9[#All], 4, FALSE))), "Yes", "No")</f>
        <v>No</v>
      </c>
      <c r="E1281" s="16" t="str">
        <f>VLOOKUP(A1281, [1]!Table9[#All], 3, FALSE)</f>
        <v>Plant</v>
      </c>
      <c r="F1281" s="15" t="str">
        <f>VLOOKUP(A1281, [1]!Table9[#All], 26, FALSE)</f>
        <v>Formula</v>
      </c>
      <c r="G1281" s="15" t="str">
        <f>IF(D1281="No", "--",VLOOKUP(A1281, [1]!Table9[#All], 25, FALSE))</f>
        <v>--</v>
      </c>
      <c r="H1281" s="14" t="str">
        <f>IF(D1281="No", "Not discussed on USFS. ", VLOOKUP(A1281, [1]!Table9[#All], 24, FALSE))</f>
        <v xml:space="preserve">Not discussed on USFS. </v>
      </c>
      <c r="I1281" s="14" t="str">
        <f>IF(NOT(ISBLANK(#REF!)),  "Pre-activity Survey Required", "")</f>
        <v>Pre-activity Survey Required</v>
      </c>
      <c r="J1281" s="13" t="str">
        <f>IF(D1281="No", "Not discussed on USFS. ", _xlfn.CONCAT(A1281, " (", VLOOKUP(A1281, [1]!Table9[#All], 11, FALSE), "; Habitat description: ", C1281, ") - Within 1-mi of a CNDDB/SCE/USFS occurrence record (", VLOOKUP(A1281, [1]!Table9[#All], 34, FALSE), "). " ))</f>
        <v xml:space="preserve">Not discussed on USFS. </v>
      </c>
      <c r="K1281" s="10" t="str">
        <f>IF(D1281="No", "-- ", VLOOKUP(A1281, [1]!Table9[#All], 35, FALSE))</f>
        <v xml:space="preserve">-- </v>
      </c>
      <c r="L1281" s="12" t="str">
        <f>IF(D1281="No", "--", VLOOKUP(A1281, [1]!Table9[#All], 28, FALSE))</f>
        <v>--</v>
      </c>
      <c r="M1281" s="11" t="str">
        <f>IF(D1281="No", "Not discussed on USFS. ", _xlfn.CONCAT(A1281, " (", VLOOKUP(A1281, [1]!Table9[#All], 11, FALSE), "; Habitat description: ", C1281, ") - Within 1-mi of a CNDDB/SCE/USFS occurrence record (", VLOOKUP(A1281, [1]!Table9[#All], 27, FALSE), "). " ))</f>
        <v xml:space="preserve">Not discussed on USFS. </v>
      </c>
      <c r="N1281" s="10" t="str">
        <f>IF(D1281="No", "-- ", VLOOKUP(A1281, [1]!Table9[#All], 29, FALSE))</f>
        <v xml:space="preserve">-- </v>
      </c>
      <c r="O1281" s="10" t="str">
        <f>IF(D1281="No", "--", VLOOKUP(A1281, [1]!Table9[#All], 30, FALSE))</f>
        <v>--</v>
      </c>
      <c r="P1281" s="7" t="str">
        <f>IF(D1281="No", "Not discussed on USFS. ", IF(VLOOKUP(A1281, [1]!Table9[#All], 31, FALSE)="--", "--",  _xlfn.CONCAT(A1281, " (", VLOOKUP(A1281, [1]!Table9[#All], 11, FALSE), "; Habitat description: ", C1281, ") - Within 1-mi of a CNDDB/SCE/USFS occurrence record (", VLOOKUP(A1281, [1]!Table9[#All], 31, FALSE), "). " )))</f>
        <v xml:space="preserve">Not discussed on USFS. </v>
      </c>
      <c r="Q1281" s="6" t="str">
        <f>IF(D1281="No", "Not discussed on USFS. ", IF(VLOOKUP(A1281, [1]!Table9[#All], 31, FALSE)="--", "--",  VLOOKUP(A1281, [1]!Table9[#All], 32, FALSE)))</f>
        <v xml:space="preserve">Not discussed on USFS. </v>
      </c>
      <c r="R1281" s="6" t="str">
        <f>IF(D1281="No", "Not discussed on USFS. ", IF(VLOOKUP(A1281, [1]!Table9[#All], 31, FALSE)="--", "--", VLOOKUP(A1281, [1]!Table9[#All], 33, FALSE)))</f>
        <v xml:space="preserve">Not discussed on USFS. </v>
      </c>
      <c r="S1281" s="9" t="s">
        <v>2</v>
      </c>
      <c r="T1281" s="8" t="s">
        <v>2</v>
      </c>
      <c r="U1281" s="8" t="s">
        <v>2</v>
      </c>
      <c r="V1281" s="7" t="s">
        <v>2</v>
      </c>
      <c r="W1281" s="6" t="s">
        <v>2</v>
      </c>
      <c r="X1281" s="6" t="s">
        <v>2</v>
      </c>
    </row>
    <row r="1282" spans="1:24" ht="156" x14ac:dyDescent="0.2">
      <c r="A1282" s="20" t="s">
        <v>1093</v>
      </c>
      <c r="B1282" s="20" t="str">
        <f>VLOOKUP(A1282, [1]!Table9[#All], 2, FALSE)</f>
        <v>Stellaria obtusa</v>
      </c>
      <c r="C1282" s="18" t="str">
        <f>VLOOKUP(A1282, [1]!Table9[#All], 13, FALSE)</f>
        <v>moist areas in woodland, shaded edges of creeks</v>
      </c>
      <c r="D1282" s="17" t="str">
        <f>IF(ISNUMBER(SEARCH("1",VLOOKUP(A1282, [1]!Table9[#All], 4, FALSE))), "Yes", "No")</f>
        <v>Yes</v>
      </c>
      <c r="E1282" s="16" t="str">
        <f>VLOOKUP(A1282, [1]!Table9[#All], 3, FALSE)</f>
        <v>Plant</v>
      </c>
      <c r="F1282" s="15" t="str">
        <f>VLOOKUP(A1282, [1]!Table9[#All], 26, FALSE)</f>
        <v>Formula</v>
      </c>
      <c r="G1282" s="15" t="str">
        <f>IF(D1282="No", "--",VLOOKUP(A1282, [1]!Table9[#All], 25, FALSE))</f>
        <v>Work area</v>
      </c>
      <c r="H1282" s="14" t="str">
        <f>IF(D1282="No", "Not discussed on USFS. ", VLOOKUP(A1282, [1]!Table9[#All], 24, FALSE))</f>
        <v xml:space="preserve">Only discussed in INF, if reviewing INF apply same RPM's and language as other CRPR 1/2 plant receive. </v>
      </c>
      <c r="I1282" s="14" t="str">
        <f>IF(NOT(ISBLANK(#REF!)),  "Pre-activity Survey Required", "")</f>
        <v>Pre-activity Survey Required</v>
      </c>
      <c r="J1282" s="13" t="str">
        <f>IF(D1282="No", "Not discussed on USFS. ", _xlfn.CONCAT(A1282, " (", VLOOKUP(A1282, [1]!Table9[#All], 11, FALSE), "; Habitat description: ", C1282, ") - Within 1-mi of a CNDDB/SCE/USFS occurrence record (", VLOOKUP(A1282, [1]!Table9[#All], 34, FALSE), "). " ))</f>
        <v xml:space="preserve">obtuse starwort (INF:SCC; CRPR 4.3, Blooming Period: May - Sep; Habitat description: moist areas in woodland, shaded edges of creeks) - Within 1-mi of a CNDDB/SCE/USFS occurrence record (unsuitable habitat). </v>
      </c>
      <c r="K1282" s="10" t="str">
        <f>IF(D1282="No", "-- ", VLOOKUP(A1282, [1]!Table9[#All], 35, FALSE))</f>
        <v>Standard OMP BMPs.</v>
      </c>
      <c r="L1282" s="12" t="str">
        <f>IF(D1282="No", "--", VLOOKUP(A1282, [1]!Table9[#All], 28, FALSE))</f>
        <v>IIB</v>
      </c>
      <c r="M1282" s="11" t="str">
        <f>IF(D1282="No", "Not discussed on USFS. ", _xlfn.CONCAT(A1282, " (", VLOOKUP(A1282, [1]!Table9[#All], 11, FALSE), "; Habitat description: ", C1282, ") - Within 1-mi of a CNDDB/SCE/USFS occurrence record (", VLOOKUP(A1282, [1]!Table9[#All], 27, FALSE), "). " ))</f>
        <v xml:space="preserve">obtuse starwort (INF:SCC; CRPR 4.3, Blooming Period: May - Sep; Habitat description: moist areas in woodland, shaded edges of creeks) - Within 1-mi of a CNDDB/SCE/USFS occurrence record (habitat present). </v>
      </c>
      <c r="N1282" s="10" t="str">
        <f>IF(D1282="No", "-- ", VLOOKUP(A1282, [1]!Table9[#All], 29, FALSE))</f>
        <v xml:space="preserve">BE BMP Plant-1(a)(c-d); 
General Measures and Standard OMP BMPs. </v>
      </c>
      <c r="O1282" s="10" t="str">
        <f>IF(D1282="No", "--", VLOOKUP(A1282, [1]!Table9[#All], 30, FALSE))</f>
        <v xml:space="preserve">Pre-Activity Survey (obtuse starwort): A biological survey is required. 
FSS Plant Avoidance (obtuse starwort): If obtuse starwort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82" s="7" t="str">
        <f>IF(D1282="No", "Not discussed on USFS. ", IF(VLOOKUP(A1282, [1]!Table9[#All], 31, FALSE)="--", "--",  _xlfn.CONCAT(A1282, " (", VLOOKUP(A1282, [1]!Table9[#All], 11, FALSE), "; Habitat description: ", C1282, ") - Within 1-mi of a CNDDB/SCE/USFS occurrence record (", VLOOKUP(A1282, [1]!Table9[#All], 31, FALSE), "). " )))</f>
        <v>--</v>
      </c>
      <c r="Q1282" s="6" t="str">
        <f>IF(D1282="No", "Not discussed on USFS. ", IF(VLOOKUP(A1282, [1]!Table9[#All], 31, FALSE)="--", "--",  VLOOKUP(A1282, [1]!Table9[#All], 32, FALSE)))</f>
        <v>--</v>
      </c>
      <c r="R1282" s="6" t="str">
        <f>IF(D1282="No", "Not discussed on USFS. ", IF(VLOOKUP(A1282, [1]!Table9[#All], 31, FALSE)="--", "--", VLOOKUP(A1282, [1]!Table9[#All], 33, FALSE)))</f>
        <v>--</v>
      </c>
      <c r="S1282" s="9" t="s">
        <v>2</v>
      </c>
      <c r="T1282" s="8" t="s">
        <v>2</v>
      </c>
      <c r="U1282" s="8" t="s">
        <v>2</v>
      </c>
      <c r="V1282" s="7" t="s">
        <v>2</v>
      </c>
      <c r="W1282" s="6" t="s">
        <v>2</v>
      </c>
      <c r="X1282" s="6" t="s">
        <v>2</v>
      </c>
    </row>
    <row r="1283" spans="1:24" ht="80" x14ac:dyDescent="0.2">
      <c r="A1283" s="20" t="s">
        <v>1092</v>
      </c>
      <c r="B1283" s="20" t="str">
        <f>VLOOKUP(A1283, [1]!Table9[#All], 2, FALSE)</f>
        <v>Eriogonum ochrocephalum var. ochrocephalum</v>
      </c>
      <c r="C1283" s="18" t="str">
        <f>VLOOKUP(A1283, [1]!Table9[#All], 13, FALSE)</f>
        <v>clay</v>
      </c>
      <c r="D1283" s="17" t="str">
        <f>IF(ISNUMBER(SEARCH("1",VLOOKUP(A1283, [1]!Table9[#All], 4, FALSE))), "Yes", "No")</f>
        <v>No</v>
      </c>
      <c r="E1283" s="16" t="str">
        <f>VLOOKUP(A1283, [1]!Table9[#All], 3, FALSE)</f>
        <v>Plant</v>
      </c>
      <c r="F1283" s="15" t="str">
        <f>VLOOKUP(A1283, [1]!Table9[#All], 26, FALSE)</f>
        <v>Formula</v>
      </c>
      <c r="G1283" s="15" t="str">
        <f>IF(D1283="No", "--",VLOOKUP(A1283, [1]!Table9[#All], 25, FALSE))</f>
        <v>--</v>
      </c>
      <c r="H1283" s="14" t="str">
        <f>IF(D1283="No", "Not discussed on USFS. ", VLOOKUP(A1283, [1]!Table9[#All], 24, FALSE))</f>
        <v xml:space="preserve">Not discussed on USFS. </v>
      </c>
      <c r="I1283" s="14" t="str">
        <f>IF(NOT(ISBLANK(#REF!)),  "Pre-activity Survey Required", "")</f>
        <v>Pre-activity Survey Required</v>
      </c>
      <c r="J1283" s="13" t="str">
        <f>IF(D1283="No", "Not discussed on USFS. ", _xlfn.CONCAT(A1283, " (", VLOOKUP(A1283, [1]!Table9[#All], 11, FALSE), "; Habitat description: ", C1283, ") - Within 1-mi of a CNDDB/SCE/USFS occurrence record (", VLOOKUP(A1283, [1]!Table9[#All], 34, FALSE), "). " ))</f>
        <v xml:space="preserve">Not discussed on USFS. </v>
      </c>
      <c r="K1283" s="10" t="str">
        <f>IF(D1283="No", "-- ", VLOOKUP(A1283, [1]!Table9[#All], 35, FALSE))</f>
        <v xml:space="preserve">-- </v>
      </c>
      <c r="L1283" s="12" t="str">
        <f>IF(D1283="No", "--", VLOOKUP(A1283, [1]!Table9[#All], 28, FALSE))</f>
        <v>--</v>
      </c>
      <c r="M1283" s="11" t="str">
        <f>IF(D1283="No", "Not discussed on USFS. ", _xlfn.CONCAT(A1283, " (", VLOOKUP(A1283, [1]!Table9[#All], 11, FALSE), "; Habitat description: ", C1283, ") - Within 1-mi of a CNDDB/SCE/USFS occurrence record (", VLOOKUP(A1283, [1]!Table9[#All], 27, FALSE), "). " ))</f>
        <v xml:space="preserve">Not discussed on USFS. </v>
      </c>
      <c r="N1283" s="10" t="str">
        <f>IF(D1283="No", "-- ", VLOOKUP(A1283, [1]!Table9[#All], 29, FALSE))</f>
        <v xml:space="preserve">-- </v>
      </c>
      <c r="O1283" s="10" t="str">
        <f>IF(D1283="No", "--", VLOOKUP(A1283, [1]!Table9[#All], 30, FALSE))</f>
        <v>--</v>
      </c>
      <c r="P1283" s="7" t="str">
        <f>IF(D1283="No", "Not discussed on USFS. ", IF(VLOOKUP(A1283, [1]!Table9[#All], 31, FALSE)="--", "--",  _xlfn.CONCAT(A1283, " (", VLOOKUP(A1283, [1]!Table9[#All], 11, FALSE), "; Habitat description: ", C1283, ") - Within 1-mi of a CNDDB/SCE/USFS occurrence record (", VLOOKUP(A1283, [1]!Table9[#All], 31, FALSE), "). " )))</f>
        <v xml:space="preserve">Not discussed on USFS. </v>
      </c>
      <c r="Q1283" s="6" t="str">
        <f>IF(D1283="No", "Not discussed on USFS. ", IF(VLOOKUP(A1283, [1]!Table9[#All], 31, FALSE)="--", "--",  VLOOKUP(A1283, [1]!Table9[#All], 32, FALSE)))</f>
        <v xml:space="preserve">Not discussed on USFS. </v>
      </c>
      <c r="R1283" s="6" t="str">
        <f>IF(D1283="No", "Not discussed on USFS. ", IF(VLOOKUP(A1283, [1]!Table9[#All], 31, FALSE)="--", "--", VLOOKUP(A1283, [1]!Table9[#All], 33, FALSE)))</f>
        <v xml:space="preserve">Not discussed on USFS. </v>
      </c>
      <c r="S1283" s="9" t="s">
        <v>2</v>
      </c>
      <c r="T1283" s="8" t="s">
        <v>2</v>
      </c>
      <c r="U1283" s="8" t="s">
        <v>2</v>
      </c>
      <c r="V1283" s="7" t="s">
        <v>2</v>
      </c>
      <c r="W1283" s="6" t="s">
        <v>2</v>
      </c>
      <c r="X1283" s="6" t="s">
        <v>2</v>
      </c>
    </row>
    <row r="1284" spans="1:24" ht="96" x14ac:dyDescent="0.2">
      <c r="A1284" s="20" t="s">
        <v>1091</v>
      </c>
      <c r="B1284" s="20" t="str">
        <f>VLOOKUP(A1284, [1]!Table9[#All], 2, FALSE)</f>
        <v>Arctostaphylos ohloneana</v>
      </c>
      <c r="C1284" s="18" t="str">
        <f>VLOOKUP(A1284, [1]!Table9[#All], 13, FALSE)</f>
        <v xml:space="preserve">shale outcrops, chaparral, pine woodland siliceous shale outcrops, knobcone pine woodland </v>
      </c>
      <c r="D1284" s="17" t="str">
        <f>IF(ISNUMBER(SEARCH("1",VLOOKUP(A1284, [1]!Table9[#All], 4, FALSE))), "Yes", "No")</f>
        <v>No</v>
      </c>
      <c r="E1284" s="16" t="str">
        <f>VLOOKUP(A1284, [1]!Table9[#All], 3, FALSE)</f>
        <v>Plant</v>
      </c>
      <c r="F1284" s="15" t="str">
        <f>VLOOKUP(A1284, [1]!Table9[#All], 26, FALSE)</f>
        <v>Formula</v>
      </c>
      <c r="G1284" s="15" t="str">
        <f>IF(D1284="No", "--",VLOOKUP(A1284, [1]!Table9[#All], 25, FALSE))</f>
        <v>--</v>
      </c>
      <c r="H1284" s="14" t="str">
        <f>IF(D1284="No", "Not discussed on USFS. ", VLOOKUP(A1284, [1]!Table9[#All], 24, FALSE))</f>
        <v xml:space="preserve">Not discussed on USFS. </v>
      </c>
      <c r="I1284" s="14" t="str">
        <f>IF(NOT(ISBLANK(#REF!)),  "Pre-activity Survey Required", "")</f>
        <v>Pre-activity Survey Required</v>
      </c>
      <c r="J1284" s="13" t="str">
        <f>IF(D1284="No", "Not discussed on USFS. ", _xlfn.CONCAT(A1284, " (", VLOOKUP(A1284, [1]!Table9[#All], 11, FALSE), "; Habitat description: ", C1284, ") - Within 1-mi of a CNDDB/SCE/USFS occurrence record (", VLOOKUP(A1284, [1]!Table9[#All], 34, FALSE), "). " ))</f>
        <v xml:space="preserve">Not discussed on USFS. </v>
      </c>
      <c r="K1284" s="10" t="str">
        <f>IF(D1284="No", "-- ", VLOOKUP(A1284, [1]!Table9[#All], 35, FALSE))</f>
        <v xml:space="preserve">-- </v>
      </c>
      <c r="L1284" s="12" t="str">
        <f>IF(D1284="No", "--", VLOOKUP(A1284, [1]!Table9[#All], 28, FALSE))</f>
        <v>--</v>
      </c>
      <c r="M1284" s="11" t="str">
        <f>IF(D1284="No", "Not discussed on USFS. ", _xlfn.CONCAT(A1284, " (", VLOOKUP(A1284, [1]!Table9[#All], 11, FALSE), "; Habitat description: ", C1284, ") - Within 1-mi of a CNDDB/SCE/USFS occurrence record (", VLOOKUP(A1284, [1]!Table9[#All], 27, FALSE), "). " ))</f>
        <v xml:space="preserve">Not discussed on USFS. </v>
      </c>
      <c r="N1284" s="10" t="str">
        <f>IF(D1284="No", "-- ", VLOOKUP(A1284, [1]!Table9[#All], 29, FALSE))</f>
        <v xml:space="preserve">-- </v>
      </c>
      <c r="O1284" s="10" t="str">
        <f>IF(D1284="No", "--", VLOOKUP(A1284, [1]!Table9[#All], 30, FALSE))</f>
        <v>--</v>
      </c>
      <c r="P1284" s="7" t="str">
        <f>IF(D1284="No", "Not discussed on USFS. ", IF(VLOOKUP(A1284, [1]!Table9[#All], 31, FALSE)="--", "--",  _xlfn.CONCAT(A1284, " (", VLOOKUP(A1284, [1]!Table9[#All], 11, FALSE), "; Habitat description: ", C1284, ") - Within 1-mi of a CNDDB/SCE/USFS occurrence record (", VLOOKUP(A1284, [1]!Table9[#All], 31, FALSE), "). " )))</f>
        <v xml:space="preserve">Not discussed on USFS. </v>
      </c>
      <c r="Q1284" s="6" t="str">
        <f>IF(D1284="No", "Not discussed on USFS. ", IF(VLOOKUP(A1284, [1]!Table9[#All], 31, FALSE)="--", "--",  VLOOKUP(A1284, [1]!Table9[#All], 32, FALSE)))</f>
        <v xml:space="preserve">Not discussed on USFS. </v>
      </c>
      <c r="R1284" s="6" t="str">
        <f>IF(D1284="No", "Not discussed on USFS. ", IF(VLOOKUP(A1284, [1]!Table9[#All], 31, FALSE)="--", "--", VLOOKUP(A1284, [1]!Table9[#All], 33, FALSE)))</f>
        <v xml:space="preserve">Not discussed on USFS. </v>
      </c>
      <c r="S1284" s="9" t="s">
        <v>2</v>
      </c>
      <c r="T1284" s="8" t="s">
        <v>2</v>
      </c>
      <c r="U1284" s="8" t="s">
        <v>2</v>
      </c>
      <c r="V1284" s="7" t="s">
        <v>2</v>
      </c>
      <c r="W1284" s="6" t="s">
        <v>2</v>
      </c>
      <c r="X1284" s="6" t="s">
        <v>2</v>
      </c>
    </row>
    <row r="1285" spans="1:24" ht="128" x14ac:dyDescent="0.2">
      <c r="A1285" s="20" t="s">
        <v>1090</v>
      </c>
      <c r="B1285" s="20" t="str">
        <f>VLOOKUP(A1285, [1]!Table9[#All], 2, FALSE)</f>
        <v>Cicindela ohlone</v>
      </c>
      <c r="C1285" s="18" t="str">
        <f>VLOOKUP(A1285, [1]!Table9[#All], 13, FALSE)</f>
        <v>grassland habitats on coastal terrace prairies; adult beetles will use grassland areas that have little to no vegetation for larval burrowing</v>
      </c>
      <c r="D1285" s="17" t="str">
        <f>IF(ISNUMBER(SEARCH("1",VLOOKUP(A1285, [1]!Table9[#All], 4, FALSE))), "Yes", "No")</f>
        <v>Yes</v>
      </c>
      <c r="E1285" s="16" t="str">
        <f>VLOOKUP(A1285, [1]!Table9[#All], 3, FALSE)</f>
        <v>Invertebrate</v>
      </c>
      <c r="F1285" s="15" t="str">
        <f>VLOOKUP(A1285, [1]!Table9[#All], 26, FALSE)</f>
        <v>Formula</v>
      </c>
      <c r="G1285" s="15" t="str">
        <f>IF(D1285="No", "--",VLOOKUP(A1285, [1]!Table9[#All], 25, FALSE))</f>
        <v>Work area</v>
      </c>
      <c r="H1285" s="14" t="str">
        <f>IF(D1285="No", "Not discussed on USFS. ", VLOOKUP(A1285, [1]!Table9[#All], 24, FALSE))</f>
        <v>Contact PM if occurring on USFS</v>
      </c>
      <c r="I1285" s="14" t="str">
        <f>IF(NOT(ISBLANK(#REF!)),  "Pre-activity Survey Required", "")</f>
        <v>Pre-activity Survey Required</v>
      </c>
      <c r="J1285" s="13" t="str">
        <f>IF(D1285="No", "Not discussed on USFS. ", _xlfn.CONCAT(A1285, " (", VLOOKUP(A1285, [1]!Table9[#All], 11, FALSE), "; Habitat description: ", C1285, ") - Within 1-mi of a CNDDB/SCE/USFS occurrence record (", VLOOKUP(A1285, [1]!Table9[#All], 34, FALSE), "). " ))</f>
        <v xml:space="preserve">Ohlone tiger beetle (FE; Habitat description: grassland habitats on coastal terrace prairies; adult beetles will use grassland areas that have little to no vegetation for larval burrowing) - Within 1-mi of a CNDDB/SCE/USFS occurrence record (unsuitable habitat). </v>
      </c>
      <c r="K1285" s="10" t="str">
        <f>IF(D1285="No", "-- ", VLOOKUP(A1285, [1]!Table9[#All], 35, FALSE))</f>
        <v>Standard OMP BMPs.</v>
      </c>
      <c r="L1285" s="12" t="str">
        <f>IF(D1285="No", "--", VLOOKUP(A1285, [1]!Table9[#All], 28, FALSE))</f>
        <v>IIB</v>
      </c>
      <c r="M1285" s="11" t="str">
        <f>IF(D1285="No", "Not discussed on USFS. ", _xlfn.CONCAT(A1285, " (", VLOOKUP(A1285, [1]!Table9[#All], 11, FALSE), "; Habitat description: ", C1285, ") - Within 1-mi of a CNDDB/SCE/USFS occurrence record (", VLOOKUP(A1285, [1]!Table9[#All], 27, FALSE), "). " ))</f>
        <v xml:space="preserve">Ohlone tiger beetle (FE; Habitat description: grassland habitats on coastal terrace prairies; adult beetles will use grassland areas that have little to no vegetation for larval burrowing) - Within 1-mi of a CNDDB/SCE/USFS occurrence record (habitat present). </v>
      </c>
      <c r="N1285" s="10" t="str">
        <f>IF(D1285="No", "-- ", VLOOKUP(A1285, [1]!Table9[#All], 29, FALSE))</f>
        <v>Contact PM if occurring on USFS</v>
      </c>
      <c r="O1285" s="10" t="str">
        <f>IF(D1285="No", "--", VLOOKUP(A1285, [1]!Table9[#All], 30, FALSE))</f>
        <v>Contact PM if occurring on USFS</v>
      </c>
      <c r="P1285" s="7" t="str">
        <f>IF(D1285="No", "Not discussed on USFS. ", IF(VLOOKUP(A1285, [1]!Table9[#All], 31, FALSE)="--", "--",  _xlfn.CONCAT(A1285, " (", VLOOKUP(A1285, [1]!Table9[#All], 11, FALSE), "; Habitat description: ", C1285, ") - Within 1-mi of a CNDDB/SCE/USFS occurrence record (", VLOOKUP(A1285, [1]!Table9[#All], 31, FALSE), "). " )))</f>
        <v>--</v>
      </c>
      <c r="Q1285" s="6" t="str">
        <f>IF(D1285="No", "Not discussed on USFS. ", IF(VLOOKUP(A1285, [1]!Table9[#All], 31, FALSE)="--", "--",  VLOOKUP(A1285, [1]!Table9[#All], 32, FALSE)))</f>
        <v>--</v>
      </c>
      <c r="R1285" s="6" t="str">
        <f>IF(D1285="No", "Not discussed on USFS. ", IF(VLOOKUP(A1285, [1]!Table9[#All], 31, FALSE)="--", "--", VLOOKUP(A1285, [1]!Table9[#All], 33, FALSE)))</f>
        <v>--</v>
      </c>
      <c r="S1285" s="9" t="s">
        <v>2</v>
      </c>
      <c r="T1285" s="8" t="s">
        <v>2</v>
      </c>
      <c r="U1285" s="8" t="s">
        <v>2</v>
      </c>
      <c r="V1285" s="7" t="s">
        <v>2</v>
      </c>
      <c r="W1285" s="6" t="s">
        <v>2</v>
      </c>
      <c r="X1285" s="6" t="s">
        <v>2</v>
      </c>
    </row>
    <row r="1286" spans="1:24" ht="64" x14ac:dyDescent="0.2">
      <c r="A1286" s="20" t="s">
        <v>1089</v>
      </c>
      <c r="B1286" s="20" t="str">
        <f>VLOOKUP(A1286, [1]!Table9[#All], 2, FALSE)</f>
        <v>Stylocline citroleum</v>
      </c>
      <c r="C1286" s="18" t="str">
        <f>VLOOKUP(A1286, [1]!Table9[#All], 13, FALSE)</f>
        <v>dry drainage edges open, stable, often crusted sand, clay dry drainage edges</v>
      </c>
      <c r="D1286" s="17" t="str">
        <f>IF(ISNUMBER(SEARCH("1",VLOOKUP(A1286, [1]!Table9[#All], 4, FALSE))), "Yes", "No")</f>
        <v>No</v>
      </c>
      <c r="E1286" s="16" t="str">
        <f>VLOOKUP(A1286, [1]!Table9[#All], 3, FALSE)</f>
        <v>Plant</v>
      </c>
      <c r="F1286" s="15" t="str">
        <f>VLOOKUP(A1286, [1]!Table9[#All], 26, FALSE)</f>
        <v>Formula</v>
      </c>
      <c r="G1286" s="15" t="str">
        <f>IF(D1286="No", "--",VLOOKUP(A1286, [1]!Table9[#All], 25, FALSE))</f>
        <v>--</v>
      </c>
      <c r="H1286" s="14" t="str">
        <f>IF(D1286="No", "Not discussed on USFS. ", VLOOKUP(A1286, [1]!Table9[#All], 24, FALSE))</f>
        <v xml:space="preserve">Not discussed on USFS. </v>
      </c>
      <c r="I1286" s="14" t="str">
        <f>IF(NOT(ISBLANK(#REF!)),  "Pre-activity Survey Required", "")</f>
        <v>Pre-activity Survey Required</v>
      </c>
      <c r="J1286" s="13" t="str">
        <f>IF(D1286="No", "Not discussed on USFS. ", _xlfn.CONCAT(A1286, " (", VLOOKUP(A1286, [1]!Table9[#All], 11, FALSE), "; Habitat description: ", C1286, ") - Within 1-mi of a CNDDB/SCE/USFS occurrence record (", VLOOKUP(A1286, [1]!Table9[#All], 34, FALSE), "). " ))</f>
        <v xml:space="preserve">Not discussed on USFS. </v>
      </c>
      <c r="K1286" s="10" t="str">
        <f>IF(D1286="No", "-- ", VLOOKUP(A1286, [1]!Table9[#All], 35, FALSE))</f>
        <v xml:space="preserve">-- </v>
      </c>
      <c r="L1286" s="12" t="str">
        <f>IF(D1286="No", "--", VLOOKUP(A1286, [1]!Table9[#All], 28, FALSE))</f>
        <v>--</v>
      </c>
      <c r="M1286" s="11" t="str">
        <f>IF(D1286="No", "Not discussed on USFS. ", _xlfn.CONCAT(A1286, " (", VLOOKUP(A1286, [1]!Table9[#All], 11, FALSE), "; Habitat description: ", C1286, ") - Within 1-mi of a CNDDB/SCE/USFS occurrence record (", VLOOKUP(A1286, [1]!Table9[#All], 27, FALSE), "). " ))</f>
        <v xml:space="preserve">Not discussed on USFS. </v>
      </c>
      <c r="N1286" s="10" t="str">
        <f>IF(D1286="No", "-- ", VLOOKUP(A1286, [1]!Table9[#All], 29, FALSE))</f>
        <v xml:space="preserve">-- </v>
      </c>
      <c r="O1286" s="10" t="str">
        <f>IF(D1286="No", "--", VLOOKUP(A1286, [1]!Table9[#All], 30, FALSE))</f>
        <v>--</v>
      </c>
      <c r="P1286" s="7" t="str">
        <f>IF(D1286="No", "Not discussed on USFS. ", IF(VLOOKUP(A1286, [1]!Table9[#All], 31, FALSE)="--", "--",  _xlfn.CONCAT(A1286, " (", VLOOKUP(A1286, [1]!Table9[#All], 11, FALSE), "; Habitat description: ", C1286, ") - Within 1-mi of a CNDDB/SCE/USFS occurrence record (", VLOOKUP(A1286, [1]!Table9[#All], 31, FALSE), "). " )))</f>
        <v xml:space="preserve">Not discussed on USFS. </v>
      </c>
      <c r="Q1286" s="6" t="str">
        <f>IF(D1286="No", "Not discussed on USFS. ", IF(VLOOKUP(A1286, [1]!Table9[#All], 31, FALSE)="--", "--",  VLOOKUP(A1286, [1]!Table9[#All], 32, FALSE)))</f>
        <v xml:space="preserve">Not discussed on USFS. </v>
      </c>
      <c r="R1286" s="6" t="str">
        <f>IF(D1286="No", "Not discussed on USFS. ", IF(VLOOKUP(A1286, [1]!Table9[#All], 31, FALSE)="--", "--", VLOOKUP(A1286, [1]!Table9[#All], 33, FALSE)))</f>
        <v xml:space="preserve">Not discussed on USFS. </v>
      </c>
      <c r="S1286" s="9" t="s">
        <v>2</v>
      </c>
      <c r="T1286" s="8" t="s">
        <v>2</v>
      </c>
      <c r="U1286" s="8" t="s">
        <v>2</v>
      </c>
      <c r="V1286" s="7" t="s">
        <v>2</v>
      </c>
      <c r="W1286" s="6" t="s">
        <v>2</v>
      </c>
      <c r="X1286" s="6" t="s">
        <v>2</v>
      </c>
    </row>
    <row r="1287" spans="1:24" ht="156" x14ac:dyDescent="0.2">
      <c r="A1287" s="20" t="s">
        <v>1088</v>
      </c>
      <c r="B1287" s="20" t="str">
        <f>VLOOKUP(A1287, [1]!Table9[#All], 2, FALSE)</f>
        <v>Fritillaria ojaiensis</v>
      </c>
      <c r="C1287" s="18" t="str">
        <f>VLOOKUP(A1287, [1]!Table9[#All], 13, FALSE)</f>
        <v>rocky slopes, river basins</v>
      </c>
      <c r="D1287" s="17" t="str">
        <f>IF(ISNUMBER(SEARCH("1",VLOOKUP(A1287, [1]!Table9[#All], 4, FALSE))), "Yes", "No")</f>
        <v>Yes</v>
      </c>
      <c r="E1287" s="16" t="str">
        <f>VLOOKUP(A1287, [1]!Table9[#All], 3, FALSE)</f>
        <v>Plant</v>
      </c>
      <c r="F1287" s="15" t="str">
        <f>VLOOKUP(A1287, [1]!Table9[#All], 26, FALSE)</f>
        <v>Formula</v>
      </c>
      <c r="G1287" s="15" t="str">
        <f>IF(D1287="No", "--",VLOOKUP(A1287, [1]!Table9[#All], 25, FALSE))</f>
        <v>Work area</v>
      </c>
      <c r="H1287" s="14" t="str">
        <f>IF(D1287="No", "Not discussed on USFS. ", VLOOKUP(A1287, [1]!Table9[#All], 24, FALSE))</f>
        <v>--</v>
      </c>
      <c r="I1287" s="14" t="str">
        <f>IF(NOT(ISBLANK(#REF!)),  "Pre-activity Survey Required", "")</f>
        <v>Pre-activity Survey Required</v>
      </c>
      <c r="J1287" s="13" t="str">
        <f>IF(D1287="No", "Not discussed on USFS. ", _xlfn.CONCAT(A1287, " (", VLOOKUP(A1287, [1]!Table9[#All], 11, FALSE), "; Habitat description: ", C1287, ") - Within 1-mi of a CNDDB/SCE/USFS occurrence record (", VLOOKUP(A1287, [1]!Table9[#All], 34, FALSE), "). " ))</f>
        <v xml:space="preserve">Ojai fritillary (FSS; CRPR 1B.2, Blooming Period: Feb - May; Habitat description: rocky slopes, river basins) - Within 1-mi of a CNDDB/SCE/USFS occurrence record (unsuitable habitat). </v>
      </c>
      <c r="K1287" s="10" t="str">
        <f>IF(D1287="No", "-- ", VLOOKUP(A1287, [1]!Table9[#All], 35, FALSE))</f>
        <v>Standard OMP BMPs.</v>
      </c>
      <c r="L1287" s="12" t="str">
        <f>IF(D1287="No", "--", VLOOKUP(A1287, [1]!Table9[#All], 28, FALSE))</f>
        <v>IIB</v>
      </c>
      <c r="M1287" s="11" t="str">
        <f>IF(D1287="No", "Not discussed on USFS. ", _xlfn.CONCAT(A1287, " (", VLOOKUP(A1287, [1]!Table9[#All], 11, FALSE), "; Habitat description: ", C1287, ") - Within 1-mi of a CNDDB/SCE/USFS occurrence record (", VLOOKUP(A1287, [1]!Table9[#All], 27, FALSE), "). " ))</f>
        <v xml:space="preserve">Ojai fritillary (FSS; CRPR 1B.2, Blooming Period: Feb - May; Habitat description: rocky slopes, river basins) - Within 1-mi of a CNDDB/SCE/USFS occurrence record (habitat present). </v>
      </c>
      <c r="N1287" s="10" t="str">
        <f>IF(D1287="No", "-- ", VLOOKUP(A1287, [1]!Table9[#All], 29, FALSE))</f>
        <v xml:space="preserve">BE BMP Plant-1(a)(c-d); 
General Measures and Standard OMP BMPs. </v>
      </c>
      <c r="O1287" s="10" t="str">
        <f>IF(D1287="No", "--", VLOOKUP(A1287, [1]!Table9[#All], 30, FALSE))</f>
        <v xml:space="preserve">Pre-Activity Survey (Ojai fritillary): A biological survey is required. 
FSS Plant Avoidance (Ojai fritillary): If Ojai fritillary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87" s="7" t="str">
        <f>IF(D1287="No", "Not discussed on USFS. ", IF(VLOOKUP(A1287, [1]!Table9[#All], 31, FALSE)="--", "--",  _xlfn.CONCAT(A1287, " (", VLOOKUP(A1287, [1]!Table9[#All], 11, FALSE), "; Habitat description: ", C1287, ") - Within 1-mi of a CNDDB/SCE/USFS occurrence record (", VLOOKUP(A1287, [1]!Table9[#All], 31, FALSE), "). " )))</f>
        <v>--</v>
      </c>
      <c r="Q1287" s="6" t="str">
        <f>IF(D1287="No", "Not discussed on USFS. ", IF(VLOOKUP(A1287, [1]!Table9[#All], 31, FALSE)="--", "--",  VLOOKUP(A1287, [1]!Table9[#All], 32, FALSE)))</f>
        <v>--</v>
      </c>
      <c r="R1287" s="6" t="str">
        <f>IF(D1287="No", "Not discussed on USFS. ", IF(VLOOKUP(A1287, [1]!Table9[#All], 31, FALSE)="--", "--", VLOOKUP(A1287, [1]!Table9[#All], 33, FALSE)))</f>
        <v>--</v>
      </c>
      <c r="S1287" s="9" t="s">
        <v>2</v>
      </c>
      <c r="T1287" s="8" t="s">
        <v>2</v>
      </c>
      <c r="U1287" s="8" t="s">
        <v>2</v>
      </c>
      <c r="V1287" s="7" t="s">
        <v>2</v>
      </c>
      <c r="W1287" s="6" t="s">
        <v>2</v>
      </c>
      <c r="X1287" s="6" t="s">
        <v>2</v>
      </c>
    </row>
    <row r="1288" spans="1:24" ht="156" x14ac:dyDescent="0.2">
      <c r="A1288" s="20" t="s">
        <v>1087</v>
      </c>
      <c r="B1288" s="20" t="str">
        <f>VLOOKUP(A1288, [1]!Table9[#All], 2, FALSE)</f>
        <v>Navarretia ojaiensis</v>
      </c>
      <c r="C1288" s="18" t="str">
        <f>VLOOKUP(A1288, [1]!Table9[#All], 13, FALSE)</f>
        <v>open chaparral, coastal sage scrub, and grassland</v>
      </c>
      <c r="D1288" s="17" t="str">
        <f>IF(ISNUMBER(SEARCH("1",VLOOKUP(A1288, [1]!Table9[#All], 4, FALSE))), "Yes", "No")</f>
        <v>Yes</v>
      </c>
      <c r="E1288" s="16" t="str">
        <f>VLOOKUP(A1288, [1]!Table9[#All], 3, FALSE)</f>
        <v>Plant</v>
      </c>
      <c r="F1288" s="15" t="str">
        <f>VLOOKUP(A1288, [1]!Table9[#All], 26, FALSE)</f>
        <v>Formula</v>
      </c>
      <c r="G1288" s="15" t="str">
        <f>IF(D1288="No", "--",VLOOKUP(A1288, [1]!Table9[#All], 25, FALSE))</f>
        <v>Work area</v>
      </c>
      <c r="H1288" s="14" t="str">
        <f>IF(D1288="No", "Not discussed on USFS. ", VLOOKUP(A1288, [1]!Table9[#All], 24, FALSE))</f>
        <v>--</v>
      </c>
      <c r="I1288" s="14" t="str">
        <f>IF(NOT(ISBLANK(#REF!)),  "Pre-activity Survey Required", "")</f>
        <v>Pre-activity Survey Required</v>
      </c>
      <c r="J1288" s="13" t="str">
        <f>IF(D1288="No", "Not discussed on USFS. ", _xlfn.CONCAT(A1288, " (", VLOOKUP(A1288, [1]!Table9[#All], 11, FALSE), "; Habitat description: ", C1288, ") - Within 1-mi of a CNDDB/SCE/USFS occurrence record (", VLOOKUP(A1288, [1]!Table9[#All], 34, FALSE), "). " ))</f>
        <v xml:space="preserve">Ojai navarretia (FSS; CRPR 1B.1, Blooming Period: May - Jul; Habitat description: open chaparral, coastal sage scrub, and grassland) - Within 1-mi of a CNDDB/SCE/USFS occurrence record (unsuitable habitat). </v>
      </c>
      <c r="K1288" s="10" t="str">
        <f>IF(D1288="No", "-- ", VLOOKUP(A1288, [1]!Table9[#All], 35, FALSE))</f>
        <v>Standard OMP BMPs.</v>
      </c>
      <c r="L1288" s="12" t="str">
        <f>IF(D1288="No", "--", VLOOKUP(A1288, [1]!Table9[#All], 28, FALSE))</f>
        <v>IIB</v>
      </c>
      <c r="M1288" s="11" t="str">
        <f>IF(D1288="No", "Not discussed on USFS. ", _xlfn.CONCAT(A1288, " (", VLOOKUP(A1288, [1]!Table9[#All], 11, FALSE), "; Habitat description: ", C1288, ") - Within 1-mi of a CNDDB/SCE/USFS occurrence record (", VLOOKUP(A1288, [1]!Table9[#All], 27, FALSE), "). " ))</f>
        <v xml:space="preserve">Ojai navarretia (FSS; CRPR 1B.1, Blooming Period: May - Jul; Habitat description: open chaparral, coastal sage scrub, and grassland) - Within 1-mi of a CNDDB/SCE/USFS occurrence record (habitat present). </v>
      </c>
      <c r="N1288" s="10" t="str">
        <f>IF(D1288="No", "-- ", VLOOKUP(A1288, [1]!Table9[#All], 29, FALSE))</f>
        <v xml:space="preserve">BE BMP Plant-1(a)(c-d); 
General Measures and Standard OMP BMPs. </v>
      </c>
      <c r="O1288" s="10" t="str">
        <f>IF(D1288="No", "--", VLOOKUP(A1288, [1]!Table9[#All], 30, FALSE))</f>
        <v xml:space="preserve">Pre-Activity Survey (Ojai navarretia): A biological survey is required. 
FSS Plant Avoidance (Ojai navarretia): If Ojai navarretia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88" s="7" t="str">
        <f>IF(D1288="No", "Not discussed on USFS. ", IF(VLOOKUP(A1288, [1]!Table9[#All], 31, FALSE)="--", "--",  _xlfn.CONCAT(A1288, " (", VLOOKUP(A1288, [1]!Table9[#All], 11, FALSE), "; Habitat description: ", C1288, ") - Within 1-mi of a CNDDB/SCE/USFS occurrence record (", VLOOKUP(A1288, [1]!Table9[#All], 31, FALSE), "). " )))</f>
        <v>--</v>
      </c>
      <c r="Q1288" s="6" t="str">
        <f>IF(D1288="No", "Not discussed on USFS. ", IF(VLOOKUP(A1288, [1]!Table9[#All], 31, FALSE)="--", "--",  VLOOKUP(A1288, [1]!Table9[#All], 32, FALSE)))</f>
        <v>--</v>
      </c>
      <c r="R1288" s="6" t="str">
        <f>IF(D1288="No", "Not discussed on USFS. ", IF(VLOOKUP(A1288, [1]!Table9[#All], 31, FALSE)="--", "--", VLOOKUP(A1288, [1]!Table9[#All], 33, FALSE)))</f>
        <v>--</v>
      </c>
      <c r="S1288" s="9" t="s">
        <v>2</v>
      </c>
      <c r="T1288" s="8" t="s">
        <v>2</v>
      </c>
      <c r="U1288" s="8" t="s">
        <v>2</v>
      </c>
      <c r="V1288" s="7" t="s">
        <v>2</v>
      </c>
      <c r="W1288" s="6" t="s">
        <v>2</v>
      </c>
      <c r="X1288" s="6" t="s">
        <v>2</v>
      </c>
    </row>
    <row r="1289" spans="1:24" ht="156" x14ac:dyDescent="0.2">
      <c r="A1289" s="20" t="s">
        <v>1086</v>
      </c>
      <c r="B1289" s="20" t="str">
        <f>VLOOKUP(A1289, [1]!Table9[#All], 2, FALSE)</f>
        <v>Eriogonum wrightii var. olanchense</v>
      </c>
      <c r="C1289" s="18" t="str">
        <f>VLOOKUP(A1289, [1]!Table9[#All], 13, FALSE)</f>
        <v>gravel or rock</v>
      </c>
      <c r="D1289" s="17" t="str">
        <f>IF(ISNUMBER(SEARCH("1",VLOOKUP(A1289, [1]!Table9[#All], 4, FALSE))), "Yes", "No")</f>
        <v>Yes</v>
      </c>
      <c r="E1289" s="16" t="str">
        <f>VLOOKUP(A1289, [1]!Table9[#All], 3, FALSE)</f>
        <v>Plant</v>
      </c>
      <c r="F1289" s="15" t="str">
        <f>VLOOKUP(A1289, [1]!Table9[#All], 26, FALSE)</f>
        <v>Formula</v>
      </c>
      <c r="G1289" s="15" t="str">
        <f>IF(D1289="No", "--",VLOOKUP(A1289, [1]!Table9[#All], 25, FALSE))</f>
        <v>Work area</v>
      </c>
      <c r="H1289" s="14" t="str">
        <f>IF(D1289="No", "Not discussed on USFS. ", VLOOKUP(A1289, [1]!Table9[#All], 24, FALSE))</f>
        <v>--</v>
      </c>
      <c r="I1289" s="14" t="str">
        <f>IF(NOT(ISBLANK(#REF!)),  "Pre-activity Survey Required", "")</f>
        <v>Pre-activity Survey Required</v>
      </c>
      <c r="J1289" s="13" t="str">
        <f>IF(D1289="No", "Not discussed on USFS. ", _xlfn.CONCAT(A1289, " (", VLOOKUP(A1289, [1]!Table9[#All], 11, FALSE), "; Habitat description: ", C1289, ") - Within 1-mi of a CNDDB/SCE/USFS occurrence record (", VLOOKUP(A1289, [1]!Table9[#All], 34, FALSE), "). " ))</f>
        <v xml:space="preserve">Olancha Peak buckwheat (FSS; CRPR 1B.3, Blooming Period: Jul - Sep; Habitat description: gravel or rock) - Within 1-mi of a CNDDB/SCE/USFS occurrence record (unsuitable habitat). </v>
      </c>
      <c r="K1289" s="10" t="str">
        <f>IF(D1289="No", "-- ", VLOOKUP(A1289, [1]!Table9[#All], 35, FALSE))</f>
        <v>Standard OMP BMPs.</v>
      </c>
      <c r="L1289" s="12" t="str">
        <f>IF(D1289="No", "--", VLOOKUP(A1289, [1]!Table9[#All], 28, FALSE))</f>
        <v>IIB</v>
      </c>
      <c r="M1289" s="11" t="str">
        <f>IF(D1289="No", "Not discussed on USFS. ", _xlfn.CONCAT(A1289, " (", VLOOKUP(A1289, [1]!Table9[#All], 11, FALSE), "; Habitat description: ", C1289, ") - Within 1-mi of a CNDDB/SCE/USFS occurrence record (", VLOOKUP(A1289, [1]!Table9[#All], 27, FALSE), "). " ))</f>
        <v xml:space="preserve">Olancha Peak buckwheat (FSS; CRPR 1B.3, Blooming Period: Jul - Sep; Habitat description: gravel or rock) - Within 1-mi of a CNDDB/SCE/USFS occurrence record (habitat present). </v>
      </c>
      <c r="N1289" s="10" t="str">
        <f>IF(D1289="No", "-- ", VLOOKUP(A1289, [1]!Table9[#All], 29, FALSE))</f>
        <v xml:space="preserve">BE BMP Plant-1(a)(c-d); 
General Measures and Standard OMP BMPs. </v>
      </c>
      <c r="O1289" s="10" t="str">
        <f>IF(D1289="No", "--", VLOOKUP(A1289, [1]!Table9[#All], 30, FALSE))</f>
        <v xml:space="preserve">Pre-Activity Survey (Olancha Peak buckwheat): A biological survey is required. 
FSS Plant Avoidance (Olancha Peak buckwheat): If Olancha Peak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89" s="7" t="str">
        <f>IF(D1289="No", "Not discussed on USFS. ", IF(VLOOKUP(A1289, [1]!Table9[#All], 31, FALSE)="--", "--",  _xlfn.CONCAT(A1289, " (", VLOOKUP(A1289, [1]!Table9[#All], 11, FALSE), "; Habitat description: ", C1289, ") - Within 1-mi of a CNDDB/SCE/USFS occurrence record (", VLOOKUP(A1289, [1]!Table9[#All], 31, FALSE), "). " )))</f>
        <v>--</v>
      </c>
      <c r="Q1289" s="6" t="str">
        <f>IF(D1289="No", "Not discussed on USFS. ", IF(VLOOKUP(A1289, [1]!Table9[#All], 31, FALSE)="--", "--",  VLOOKUP(A1289, [1]!Table9[#All], 32, FALSE)))</f>
        <v>--</v>
      </c>
      <c r="R1289" s="6" t="str">
        <f>IF(D1289="No", "Not discussed on USFS. ", IF(VLOOKUP(A1289, [1]!Table9[#All], 31, FALSE)="--", "--", VLOOKUP(A1289, [1]!Table9[#All], 33, FALSE)))</f>
        <v>--</v>
      </c>
      <c r="S1289" s="9" t="s">
        <v>2</v>
      </c>
      <c r="T1289" s="8" t="s">
        <v>2</v>
      </c>
      <c r="U1289" s="8" t="s">
        <v>2</v>
      </c>
      <c r="V1289" s="7" t="s">
        <v>2</v>
      </c>
      <c r="W1289" s="6" t="s">
        <v>2</v>
      </c>
      <c r="X1289" s="6" t="s">
        <v>2</v>
      </c>
    </row>
    <row r="1290" spans="1:24" ht="96" x14ac:dyDescent="0.2">
      <c r="A1290" s="20" t="s">
        <v>1085</v>
      </c>
      <c r="B1290" s="20" t="str">
        <f>VLOOKUP(A1290, [1]!Table9[#All], 2, FALSE)</f>
        <v>Contopus cooperi</v>
      </c>
      <c r="C1290" s="18" t="str">
        <f>VLOOKUP(A1290, [1]!Table9[#All], 13, FALSE)</f>
        <v>montane and northern coniferous forests, at forest edges and openings, such as meadows and ponds</v>
      </c>
      <c r="D1290" s="17" t="str">
        <f>IF(ISNUMBER(SEARCH("1",VLOOKUP(A1290, [1]!Table9[#All], 4, FALSE))), "Yes", "No")</f>
        <v>No</v>
      </c>
      <c r="E1290" s="16" t="str">
        <f>VLOOKUP(A1290, [1]!Table9[#All], 3, FALSE)</f>
        <v>Bird</v>
      </c>
      <c r="F1290" s="15" t="str">
        <f>VLOOKUP(A1290, [1]!Table9[#All], 26, FALSE)</f>
        <v>Formula</v>
      </c>
      <c r="G1290" s="15" t="str">
        <f>IF(D1290="No", "--",VLOOKUP(A1290, [1]!Table9[#All], 25, FALSE))</f>
        <v>--</v>
      </c>
      <c r="H1290" s="14" t="str">
        <f>IF(D1290="No", "Not discussed on USFS. ", VLOOKUP(A1290, [1]!Table9[#All], 24, FALSE))</f>
        <v xml:space="preserve">Not discussed on USFS. </v>
      </c>
      <c r="I1290" s="14" t="str">
        <f>IF(NOT(ISBLANK(#REF!)),  "Pre-activity Survey Required", "")</f>
        <v>Pre-activity Survey Required</v>
      </c>
      <c r="J1290" s="13" t="str">
        <f>IF(D1290="No", "Not discussed on USFS. ", _xlfn.CONCAT(A1290, " (", VLOOKUP(A1290, [1]!Table9[#All], 11, FALSE), "; Habitat description: ", C1290, ") - Within 1-mi of a CNDDB/SCE/USFS occurrence record (", VLOOKUP(A1290, [1]!Table9[#All], 34, FALSE), "). " ))</f>
        <v xml:space="preserve">Not discussed on USFS. </v>
      </c>
      <c r="K1290" s="10" t="str">
        <f>IF(D1290="No", "-- ", VLOOKUP(A1290, [1]!Table9[#All], 35, FALSE))</f>
        <v xml:space="preserve">-- </v>
      </c>
      <c r="L1290" s="12" t="str">
        <f>IF(D1290="No", "--", VLOOKUP(A1290, [1]!Table9[#All], 28, FALSE))</f>
        <v>--</v>
      </c>
      <c r="M1290" s="11" t="str">
        <f>IF(D1290="No", "Not discussed on USFS. ", _xlfn.CONCAT(A1290, " (", VLOOKUP(A1290, [1]!Table9[#All], 11, FALSE), "; Habitat description: ", C1290, ") - Within 1-mi of a CNDDB/SCE/USFS occurrence record (", VLOOKUP(A1290, [1]!Table9[#All], 27, FALSE), "). " ))</f>
        <v xml:space="preserve">Not discussed on USFS. </v>
      </c>
      <c r="N1290" s="10" t="str">
        <f>IF(D1290="No", "-- ", VLOOKUP(A1290, [1]!Table9[#All], 29, FALSE))</f>
        <v xml:space="preserve">-- </v>
      </c>
      <c r="O1290" s="10" t="str">
        <f>IF(D1290="No", "--", VLOOKUP(A1290, [1]!Table9[#All], 30, FALSE))</f>
        <v>--</v>
      </c>
      <c r="P1290" s="7" t="str">
        <f>IF(D1290="No", "Not discussed on USFS. ", IF(VLOOKUP(A1290, [1]!Table9[#All], 31, FALSE)="--", "--",  _xlfn.CONCAT(A1290, " (", VLOOKUP(A1290, [1]!Table9[#All], 11, FALSE), "; Habitat description: ", C1290, ") - Within 1-mi of a CNDDB/SCE/USFS occurrence record (", VLOOKUP(A1290, [1]!Table9[#All], 31, FALSE), "). " )))</f>
        <v xml:space="preserve">Not discussed on USFS. </v>
      </c>
      <c r="Q1290" s="6" t="str">
        <f>IF(D1290="No", "Not discussed on USFS. ", IF(VLOOKUP(A1290, [1]!Table9[#All], 31, FALSE)="--", "--",  VLOOKUP(A1290, [1]!Table9[#All], 32, FALSE)))</f>
        <v xml:space="preserve">Not discussed on USFS. </v>
      </c>
      <c r="R1290" s="6" t="str">
        <f>IF(D1290="No", "Not discussed on USFS. ", IF(VLOOKUP(A1290, [1]!Table9[#All], 31, FALSE)="--", "--", VLOOKUP(A1290, [1]!Table9[#All], 33, FALSE)))</f>
        <v xml:space="preserve">Not discussed on USFS. </v>
      </c>
      <c r="S1290" s="9" t="s">
        <v>2</v>
      </c>
      <c r="T1290" s="8" t="s">
        <v>2</v>
      </c>
      <c r="U1290" s="8" t="s">
        <v>2</v>
      </c>
      <c r="V1290" s="7" t="s">
        <v>2</v>
      </c>
      <c r="W1290" s="6" t="s">
        <v>2</v>
      </c>
      <c r="X1290" s="6" t="s">
        <v>2</v>
      </c>
    </row>
    <row r="1291" spans="1:24" ht="64" x14ac:dyDescent="0.2">
      <c r="A1291" s="20" t="s">
        <v>1084</v>
      </c>
      <c r="B1291" s="20" t="str">
        <f>VLOOKUP(A1291, [1]!Table9[#All], 2, FALSE)</f>
        <v>Galium angustifolium ssp. onycense</v>
      </c>
      <c r="C1291" s="18" t="str">
        <f>VLOOKUP(A1291, [1]!Table9[#All], 13, FALSE)</f>
        <v>granite outcrops, open oak/pine woodland</v>
      </c>
      <c r="D1291" s="17" t="str">
        <f>IF(ISNUMBER(SEARCH("1",VLOOKUP(A1291, [1]!Table9[#All], 4, FALSE))), "Yes", "No")</f>
        <v>No</v>
      </c>
      <c r="E1291" s="16" t="str">
        <f>VLOOKUP(A1291, [1]!Table9[#All], 3, FALSE)</f>
        <v>Plant</v>
      </c>
      <c r="F1291" s="15" t="str">
        <f>VLOOKUP(A1291, [1]!Table9[#All], 26, FALSE)</f>
        <v>Formula</v>
      </c>
      <c r="G1291" s="15" t="str">
        <f>IF(D1291="No", "--",VLOOKUP(A1291, [1]!Table9[#All], 25, FALSE))</f>
        <v>--</v>
      </c>
      <c r="H1291" s="14" t="str">
        <f>IF(D1291="No", "Not discussed on USFS. ", VLOOKUP(A1291, [1]!Table9[#All], 24, FALSE))</f>
        <v xml:space="preserve">Not discussed on USFS. </v>
      </c>
      <c r="I1291" s="14" t="str">
        <f>IF(NOT(ISBLANK(#REF!)),  "Pre-activity Survey Required", "")</f>
        <v>Pre-activity Survey Required</v>
      </c>
      <c r="J1291" s="13" t="str">
        <f>IF(D1291="No", "Not discussed on USFS. ", _xlfn.CONCAT(A1291, " (", VLOOKUP(A1291, [1]!Table9[#All], 11, FALSE), "; Habitat description: ", C1291, ") - Within 1-mi of a CNDDB/SCE/USFS occurrence record (", VLOOKUP(A1291, [1]!Table9[#All], 34, FALSE), "). " ))</f>
        <v xml:space="preserve">Not discussed on USFS. </v>
      </c>
      <c r="K1291" s="10" t="str">
        <f>IF(D1291="No", "-- ", VLOOKUP(A1291, [1]!Table9[#All], 35, FALSE))</f>
        <v xml:space="preserve">-- </v>
      </c>
      <c r="L1291" s="12" t="str">
        <f>IF(D1291="No", "--", VLOOKUP(A1291, [1]!Table9[#All], 28, FALSE))</f>
        <v>--</v>
      </c>
      <c r="M1291" s="11" t="str">
        <f>IF(D1291="No", "Not discussed on USFS. ", _xlfn.CONCAT(A1291, " (", VLOOKUP(A1291, [1]!Table9[#All], 11, FALSE), "; Habitat description: ", C1291, ") - Within 1-mi of a CNDDB/SCE/USFS occurrence record (", VLOOKUP(A1291, [1]!Table9[#All], 27, FALSE), "). " ))</f>
        <v xml:space="preserve">Not discussed on USFS. </v>
      </c>
      <c r="N1291" s="10" t="str">
        <f>IF(D1291="No", "-- ", VLOOKUP(A1291, [1]!Table9[#All], 29, FALSE))</f>
        <v xml:space="preserve">-- </v>
      </c>
      <c r="O1291" s="10" t="str">
        <f>IF(D1291="No", "--", VLOOKUP(A1291, [1]!Table9[#All], 30, FALSE))</f>
        <v>--</v>
      </c>
      <c r="P1291" s="7" t="str">
        <f>IF(D1291="No", "Not discussed on USFS. ", IF(VLOOKUP(A1291, [1]!Table9[#All], 31, FALSE)="--", "--",  _xlfn.CONCAT(A1291, " (", VLOOKUP(A1291, [1]!Table9[#All], 11, FALSE), "; Habitat description: ", C1291, ") - Within 1-mi of a CNDDB/SCE/USFS occurrence record (", VLOOKUP(A1291, [1]!Table9[#All], 31, FALSE), "). " )))</f>
        <v xml:space="preserve">Not discussed on USFS. </v>
      </c>
      <c r="Q1291" s="6" t="str">
        <f>IF(D1291="No", "Not discussed on USFS. ", IF(VLOOKUP(A1291, [1]!Table9[#All], 31, FALSE)="--", "--",  VLOOKUP(A1291, [1]!Table9[#All], 32, FALSE)))</f>
        <v xml:space="preserve">Not discussed on USFS. </v>
      </c>
      <c r="R1291" s="6" t="str">
        <f>IF(D1291="No", "Not discussed on USFS. ", IF(VLOOKUP(A1291, [1]!Table9[#All], 31, FALSE)="--", "--", VLOOKUP(A1291, [1]!Table9[#All], 33, FALSE)))</f>
        <v xml:space="preserve">Not discussed on USFS. </v>
      </c>
      <c r="S1291" s="9" t="s">
        <v>2</v>
      </c>
      <c r="T1291" s="8" t="s">
        <v>2</v>
      </c>
      <c r="U1291" s="8" t="s">
        <v>2</v>
      </c>
      <c r="V1291" s="7" t="s">
        <v>2</v>
      </c>
      <c r="W1291" s="6" t="s">
        <v>2</v>
      </c>
      <c r="X1291" s="6" t="s">
        <v>2</v>
      </c>
    </row>
    <row r="1292" spans="1:24" ht="156" x14ac:dyDescent="0.2">
      <c r="A1292" s="20" t="s">
        <v>1083</v>
      </c>
      <c r="B1292" s="20" t="str">
        <f>VLOOKUP(A1292, [1]!Table9[#All], 2, FALSE)</f>
        <v>Lewisia oppositifolia</v>
      </c>
      <c r="C1292" s="18" t="str">
        <f>VLOOKUP(A1292, [1]!Table9[#All], 13, FALSE)</f>
        <v>conifer forest moist sites</v>
      </c>
      <c r="D1292" s="17" t="str">
        <f>IF(ISNUMBER(SEARCH("1",VLOOKUP(A1292, [1]!Table9[#All], 4, FALSE))), "Yes", "No")</f>
        <v>Yes</v>
      </c>
      <c r="E1292" s="16" t="str">
        <f>VLOOKUP(A1292, [1]!Table9[#All], 3, FALSE)</f>
        <v>Plant</v>
      </c>
      <c r="F1292" s="15" t="str">
        <f>VLOOKUP(A1292, [1]!Table9[#All], 26, FALSE)</f>
        <v>Formula</v>
      </c>
      <c r="G1292" s="15" t="str">
        <f>IF(D1292="No", "--",VLOOKUP(A1292, [1]!Table9[#All], 25, FALSE))</f>
        <v>Work area</v>
      </c>
      <c r="H1292" s="14" t="str">
        <f>IF(D1292="No", "Not discussed on USFS. ", VLOOKUP(A1292, [1]!Table9[#All], 24, FALSE))</f>
        <v>--</v>
      </c>
      <c r="I1292" s="14" t="str">
        <f>IF(NOT(ISBLANK(#REF!)),  "Pre-activity Survey Required", "")</f>
        <v>Pre-activity Survey Required</v>
      </c>
      <c r="J1292" s="13" t="str">
        <f>IF(D1292="No", "Not discussed on USFS. ", _xlfn.CONCAT(A1292, " (", VLOOKUP(A1292, [1]!Table9[#All], 11, FALSE), "; Habitat description: ", C1292, ") - Within 1-mi of a CNDDB/SCE/USFS occurrence record (", VLOOKUP(A1292, [1]!Table9[#All], 34, FALSE), "). " ))</f>
        <v xml:space="preserve">opposite leaved lewisia (FSS; CRPR 2B.2, Blooming Period: Mar - May; Habitat description: conifer forest moist sites) - Within 1-mi of a CNDDB/SCE/USFS occurrence record (unsuitable habitat). </v>
      </c>
      <c r="K1292" s="10" t="str">
        <f>IF(D1292="No", "-- ", VLOOKUP(A1292, [1]!Table9[#All], 35, FALSE))</f>
        <v>Standard OMP BMPs.</v>
      </c>
      <c r="L1292" s="12" t="str">
        <f>IF(D1292="No", "--", VLOOKUP(A1292, [1]!Table9[#All], 28, FALSE))</f>
        <v>IIB</v>
      </c>
      <c r="M1292" s="11" t="str">
        <f>IF(D1292="No", "Not discussed on USFS. ", _xlfn.CONCAT(A1292, " (", VLOOKUP(A1292, [1]!Table9[#All], 11, FALSE), "; Habitat description: ", C1292, ") - Within 1-mi of a CNDDB/SCE/USFS occurrence record (", VLOOKUP(A1292, [1]!Table9[#All], 27, FALSE), "). " ))</f>
        <v xml:space="preserve">opposite leaved lewisia (FSS; CRPR 2B.2, Blooming Period: Mar - May; Habitat description: conifer forest moist sites) - Within 1-mi of a CNDDB/SCE/USFS occurrence record (habitat present). </v>
      </c>
      <c r="N1292" s="10" t="str">
        <f>IF(D1292="No", "-- ", VLOOKUP(A1292, [1]!Table9[#All], 29, FALSE))</f>
        <v xml:space="preserve">BE BMP Plant-1(a)(c-d); 
General Measures and Standard OMP BMPs. </v>
      </c>
      <c r="O1292" s="10" t="str">
        <f>IF(D1292="No", "--", VLOOKUP(A1292, [1]!Table9[#All], 30, FALSE))</f>
        <v xml:space="preserve">Pre-Activity Survey (opposite leaved lewisia): A biological survey is required. 
FSS Plant Avoidance (opposite leaved lewisia): If opposite leaved lewisia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92" s="7" t="str">
        <f>IF(D1292="No", "Not discussed on USFS. ", IF(VLOOKUP(A1292, [1]!Table9[#All], 31, FALSE)="--", "--",  _xlfn.CONCAT(A1292, " (", VLOOKUP(A1292, [1]!Table9[#All], 11, FALSE), "; Habitat description: ", C1292, ") - Within 1-mi of a CNDDB/SCE/USFS occurrence record (", VLOOKUP(A1292, [1]!Table9[#All], 31, FALSE), "). " )))</f>
        <v>--</v>
      </c>
      <c r="Q1292" s="6" t="str">
        <f>IF(D1292="No", "Not discussed on USFS. ", IF(VLOOKUP(A1292, [1]!Table9[#All], 31, FALSE)="--", "--",  VLOOKUP(A1292, [1]!Table9[#All], 32, FALSE)))</f>
        <v>--</v>
      </c>
      <c r="R1292" s="6" t="str">
        <f>IF(D1292="No", "Not discussed on USFS. ", IF(VLOOKUP(A1292, [1]!Table9[#All], 31, FALSE)="--", "--", VLOOKUP(A1292, [1]!Table9[#All], 33, FALSE)))</f>
        <v>--</v>
      </c>
      <c r="S1292" s="9" t="s">
        <v>2</v>
      </c>
      <c r="T1292" s="8" t="s">
        <v>2</v>
      </c>
      <c r="U1292" s="8" t="s">
        <v>2</v>
      </c>
      <c r="V1292" s="7" t="s">
        <v>2</v>
      </c>
      <c r="W1292" s="6" t="s">
        <v>2</v>
      </c>
      <c r="X1292" s="6" t="s">
        <v>2</v>
      </c>
    </row>
    <row r="1293" spans="1:24" ht="156" x14ac:dyDescent="0.2">
      <c r="A1293" s="20" t="s">
        <v>1082</v>
      </c>
      <c r="B1293" s="20" t="str">
        <f>VLOOKUP(A1293, [1]!Table9[#All], 2, FALSE)</f>
        <v>Lupinus citrinus var. citrinus</v>
      </c>
      <c r="C1293" s="18" t="str">
        <f>VLOOKUP(A1293, [1]!Table9[#All], 13, FALSE)</f>
        <v>chaparral, foothill woodland, openings in conifer forest</v>
      </c>
      <c r="D1293" s="17" t="str">
        <f>IF(ISNUMBER(SEARCH("1",VLOOKUP(A1293, [1]!Table9[#All], 4, FALSE))), "Yes", "No")</f>
        <v>Yes</v>
      </c>
      <c r="E1293" s="16" t="str">
        <f>VLOOKUP(A1293, [1]!Table9[#All], 3, FALSE)</f>
        <v>Plant</v>
      </c>
      <c r="F1293" s="15" t="str">
        <f>VLOOKUP(A1293, [1]!Table9[#All], 26, FALSE)</f>
        <v>Formula</v>
      </c>
      <c r="G1293" s="15" t="str">
        <f>IF(D1293="No", "--",VLOOKUP(A1293, [1]!Table9[#All], 25, FALSE))</f>
        <v>Work area</v>
      </c>
      <c r="H1293" s="14" t="str">
        <f>IF(D1293="No", "Not discussed on USFS. ", VLOOKUP(A1293, [1]!Table9[#All], 24, FALSE))</f>
        <v>--</v>
      </c>
      <c r="I1293" s="14" t="str">
        <f>IF(NOT(ISBLANK(#REF!)),  "Pre-activity Survey Required", "")</f>
        <v>Pre-activity Survey Required</v>
      </c>
      <c r="J1293" s="13" t="str">
        <f>IF(D1293="No", "Not discussed on USFS. ", _xlfn.CONCAT(A1293, " (", VLOOKUP(A1293, [1]!Table9[#All], 11, FALSE), "; Habitat description: ", C1293, ") - Within 1-mi of a CNDDB/SCE/USFS occurrence record (", VLOOKUP(A1293, [1]!Table9[#All], 34, FALSE), "). " ))</f>
        <v xml:space="preserve">orange lupine (FSS; CRPR 1B.2, Blooming Period: Apr - Jul; Habitat description: chaparral, foothill woodland, openings in conifer forest) - Within 1-mi of a CNDDB/SCE/USFS occurrence record (unsuitable habitat). </v>
      </c>
      <c r="K1293" s="10" t="str">
        <f>IF(D1293="No", "-- ", VLOOKUP(A1293, [1]!Table9[#All], 35, FALSE))</f>
        <v>Standard OMP BMPs.</v>
      </c>
      <c r="L1293" s="12" t="str">
        <f>IF(D1293="No", "--", VLOOKUP(A1293, [1]!Table9[#All], 28, FALSE))</f>
        <v>IIB</v>
      </c>
      <c r="M1293" s="11" t="str">
        <f>IF(D1293="No", "Not discussed on USFS. ", _xlfn.CONCAT(A1293, " (", VLOOKUP(A1293, [1]!Table9[#All], 11, FALSE), "; Habitat description: ", C1293, ") - Within 1-mi of a CNDDB/SCE/USFS occurrence record (", VLOOKUP(A1293, [1]!Table9[#All], 27, FALSE), "). " ))</f>
        <v xml:space="preserve">orange lupine (FSS; CRPR 1B.2, Blooming Period: Apr - Jul; Habitat description: chaparral, foothill woodland, openings in conifer forest) - Within 1-mi of a CNDDB/SCE/USFS occurrence record (habitat present). </v>
      </c>
      <c r="N1293" s="10" t="str">
        <f>IF(D1293="No", "-- ", VLOOKUP(A1293, [1]!Table9[#All], 29, FALSE))</f>
        <v xml:space="preserve">BE BMP Plant-1(a)(c-d); 
General Measures and Standard OMP BMPs. </v>
      </c>
      <c r="O1293" s="10" t="str">
        <f>IF(D1293="No", "--", VLOOKUP(A1293, [1]!Table9[#All], 30, FALSE))</f>
        <v xml:space="preserve">Pre-Activity Survey (orange lupine): A biological survey is required. 
FSS Plant Avoidance (orange lupine): If orange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93" s="7" t="str">
        <f>IF(D1293="No", "Not discussed on USFS. ", IF(VLOOKUP(A1293, [1]!Table9[#All], 31, FALSE)="--", "--",  _xlfn.CONCAT(A1293, " (", VLOOKUP(A1293, [1]!Table9[#All], 11, FALSE), "; Habitat description: ", C1293, ") - Within 1-mi of a CNDDB/SCE/USFS occurrence record (", VLOOKUP(A1293, [1]!Table9[#All], 31, FALSE), "). " )))</f>
        <v>--</v>
      </c>
      <c r="Q1293" s="6" t="str">
        <f>IF(D1293="No", "Not discussed on USFS. ", IF(VLOOKUP(A1293, [1]!Table9[#All], 31, FALSE)="--", "--",  VLOOKUP(A1293, [1]!Table9[#All], 32, FALSE)))</f>
        <v>--</v>
      </c>
      <c r="R1293" s="6" t="str">
        <f>IF(D1293="No", "Not discussed on USFS. ", IF(VLOOKUP(A1293, [1]!Table9[#All], 31, FALSE)="--", "--", VLOOKUP(A1293, [1]!Table9[#All], 33, FALSE)))</f>
        <v>--</v>
      </c>
      <c r="S1293" s="9" t="s">
        <v>2</v>
      </c>
      <c r="T1293" s="8" t="s">
        <v>2</v>
      </c>
      <c r="U1293" s="8" t="s">
        <v>2</v>
      </c>
      <c r="V1293" s="7" t="s">
        <v>2</v>
      </c>
      <c r="W1293" s="6" t="s">
        <v>2</v>
      </c>
      <c r="X1293" s="6" t="s">
        <v>2</v>
      </c>
    </row>
    <row r="1294" spans="1:24" ht="96" x14ac:dyDescent="0.2">
      <c r="A1294" s="20" t="s">
        <v>1081</v>
      </c>
      <c r="B1294" s="20" t="str">
        <f>VLOOKUP(A1294, [1]!Table9[#All], 2, FALSE)</f>
        <v>Aspidoscelis hyperythra</v>
      </c>
      <c r="C1294" s="18" t="str">
        <f>VLOOKUP(A1294, [1]!Table9[#All], 13, FALSE)</f>
        <v>brushy areas with loose soil and rocks, including washes, streamside's, rocky hillsides, and coastal chaparral</v>
      </c>
      <c r="D1294" s="17" t="str">
        <f>IF(ISNUMBER(SEARCH("1",VLOOKUP(A1294, [1]!Table9[#All], 4, FALSE))), "Yes", "No")</f>
        <v>Yes</v>
      </c>
      <c r="E1294" s="16" t="str">
        <f>VLOOKUP(A1294, [1]!Table9[#All], 3, FALSE)</f>
        <v>Reptile</v>
      </c>
      <c r="F1294" s="15" t="str">
        <f>VLOOKUP(A1294, [1]!Table9[#All], 26, FALSE)</f>
        <v>Formula</v>
      </c>
      <c r="G1294" s="15" t="str">
        <f>IF(D1294="No", "--",VLOOKUP(A1294, [1]!Table9[#All], 25, FALSE))</f>
        <v>Work area</v>
      </c>
      <c r="H1294" s="14" t="str">
        <f>IF(D1294="No", "Not discussed on USFS. ", VLOOKUP(A1294, [1]!Table9[#All], 24, FALSE))</f>
        <v>--</v>
      </c>
      <c r="I1294" s="14" t="str">
        <f>IF(NOT(ISBLANK(#REF!)),  "Pre-activity Survey Required", "")</f>
        <v>Pre-activity Survey Required</v>
      </c>
      <c r="J1294" s="13" t="str">
        <f>IF(D1294="No", "Not discussed on USFS. ", _xlfn.CONCAT(A1294, " (", VLOOKUP(A1294, [1]!Table9[#All], 11, FALSE), "; Habitat description: ", C1294, ") - Within 1-mi of a CNDDB/SCE/USFS occurrence record (", VLOOKUP(A1294, [1]!Table9[#All], 34, FALSE), "). " ))</f>
        <v xml:space="preserve">orange-throated whiptail (CDFW WL; FSS; Habitat description: brushy areas with loose soil and rocks, including washes, streamside's, rocky hillsides, and coastal chaparral) - Within 1-mi of a CNDDB/SCE/USFS occurrence record (unsuitable habitat). </v>
      </c>
      <c r="K1294" s="10" t="str">
        <f>IF(D1294="No", "-- ", VLOOKUP(A1294, [1]!Table9[#All], 35, FALSE))</f>
        <v>Standard OMP BMPs.</v>
      </c>
      <c r="L1294" s="12" t="str">
        <f>IF(D1294="No", "--", VLOOKUP(A1294, [1]!Table9[#All], 28, FALSE))</f>
        <v>IIB</v>
      </c>
      <c r="M1294" s="11" t="str">
        <f>IF(D1294="No", "Not discussed on USFS. ", _xlfn.CONCAT(A1294, " (", VLOOKUP(A1294, [1]!Table9[#All], 11, FALSE), "; Habitat description: ", C1294, ") - Within 1-mi of a CNDDB/SCE/USFS occurrence record (", VLOOKUP(A1294, [1]!Table9[#All], 27, FALSE), "). " ))</f>
        <v xml:space="preserve">orange-throated whiptail (CDFW WL; FSS; Habitat description: brushy areas with loose soil and rocks, including washes, streamside's, rocky hillsides, and coastal chaparral) - Within 1-mi of a CNDDB/SCE/USFS occurrence record (habitat present). </v>
      </c>
      <c r="N1294" s="10" t="str">
        <f>IF(D1294="No", "-- ", VLOOKUP(A1294, [1]!Table9[#All], 29, FALSE))</f>
        <v xml:space="preserve">Biological Pre-activity Survey (orange-throated whiptail; 
General Measures and Standard OMP BMPs. </v>
      </c>
      <c r="O1294" s="10" t="str">
        <f>IF(D1294="No", "--", VLOOKUP(A1294, [1]!Table9[#All], 30, FALSE))</f>
        <v xml:space="preserve">Biological Pre-activity Survey (orange-throated whiptail): A biological survey is required. 
General Measures and Standard OMP BMPs. </v>
      </c>
      <c r="P1294" s="7" t="str">
        <f>IF(D1294="No", "Not discussed on USFS. ", IF(VLOOKUP(A1294, [1]!Table9[#All], 31, FALSE)="--", "--",  _xlfn.CONCAT(A1294, " (", VLOOKUP(A1294, [1]!Table9[#All], 11, FALSE), "; Habitat description: ", C1294, ") - Within 1-mi of a CNDDB/SCE/USFS occurrence record (", VLOOKUP(A1294, [1]!Table9[#All], 31, FALSE), "). " )))</f>
        <v>--</v>
      </c>
      <c r="Q1294" s="6" t="str">
        <f>IF(D1294="No", "Not discussed on USFS. ", IF(VLOOKUP(A1294, [1]!Table9[#All], 31, FALSE)="--", "--",  VLOOKUP(A1294, [1]!Table9[#All], 32, FALSE)))</f>
        <v>--</v>
      </c>
      <c r="R1294" s="6" t="str">
        <f>IF(D1294="No", "Not discussed on USFS. ", IF(VLOOKUP(A1294, [1]!Table9[#All], 31, FALSE)="--", "--", VLOOKUP(A1294, [1]!Table9[#All], 33, FALSE)))</f>
        <v>--</v>
      </c>
      <c r="S1294" s="9" t="s">
        <v>2</v>
      </c>
      <c r="T1294" s="8" t="s">
        <v>2</v>
      </c>
      <c r="U1294" s="8" t="s">
        <v>2</v>
      </c>
      <c r="V1294" s="7" t="s">
        <v>2</v>
      </c>
      <c r="W1294" s="6" t="s">
        <v>2</v>
      </c>
      <c r="X1294" s="6" t="s">
        <v>2</v>
      </c>
    </row>
    <row r="1295" spans="1:24" ht="96" x14ac:dyDescent="0.2">
      <c r="A1295" s="20" t="s">
        <v>1080</v>
      </c>
      <c r="B1295" s="20" t="str">
        <f>VLOOKUP(A1295, [1]!Table9[#All], 2, FALSE)</f>
        <v>Dicranostegia orcuttiana</v>
      </c>
      <c r="C1295" s="18" t="str">
        <f>VLOOKUP(A1295, [1]!Table9[#All], 13, FALSE)</f>
        <v>terrace escarpments, slopes, and toe slopes transitional to riparian area, in grassland and coastal sage scrub</v>
      </c>
      <c r="D1295" s="17" t="str">
        <f>IF(ISNUMBER(SEARCH("1",VLOOKUP(A1295, [1]!Table9[#All], 4, FALSE))), "Yes", "No")</f>
        <v>No</v>
      </c>
      <c r="E1295" s="16" t="str">
        <f>VLOOKUP(A1295, [1]!Table9[#All], 3, FALSE)</f>
        <v>Plant</v>
      </c>
      <c r="F1295" s="15" t="str">
        <f>VLOOKUP(A1295, [1]!Table9[#All], 26, FALSE)</f>
        <v>Formula</v>
      </c>
      <c r="G1295" s="15" t="str">
        <f>IF(D1295="No", "--",VLOOKUP(A1295, [1]!Table9[#All], 25, FALSE))</f>
        <v>--</v>
      </c>
      <c r="H1295" s="14" t="str">
        <f>IF(D1295="No", "Not discussed on USFS. ", VLOOKUP(A1295, [1]!Table9[#All], 24, FALSE))</f>
        <v xml:space="preserve">Not discussed on USFS. </v>
      </c>
      <c r="I1295" s="14" t="str">
        <f>IF(NOT(ISBLANK(#REF!)),  "Pre-activity Survey Required", "")</f>
        <v>Pre-activity Survey Required</v>
      </c>
      <c r="J1295" s="13" t="str">
        <f>IF(D1295="No", "Not discussed on USFS. ", _xlfn.CONCAT(A1295, " (", VLOOKUP(A1295, [1]!Table9[#All], 11, FALSE), "; Habitat description: ", C1295, ") - Within 1-mi of a CNDDB/SCE/USFS occurrence record (", VLOOKUP(A1295, [1]!Table9[#All], 34, FALSE), "). " ))</f>
        <v xml:space="preserve">Not discussed on USFS. </v>
      </c>
      <c r="K1295" s="10" t="str">
        <f>IF(D1295="No", "-- ", VLOOKUP(A1295, [1]!Table9[#All], 35, FALSE))</f>
        <v xml:space="preserve">-- </v>
      </c>
      <c r="L1295" s="12" t="str">
        <f>IF(D1295="No", "--", VLOOKUP(A1295, [1]!Table9[#All], 28, FALSE))</f>
        <v>--</v>
      </c>
      <c r="M1295" s="11" t="str">
        <f>IF(D1295="No", "Not discussed on USFS. ", _xlfn.CONCAT(A1295, " (", VLOOKUP(A1295, [1]!Table9[#All], 11, FALSE), "; Habitat description: ", C1295, ") - Within 1-mi of a CNDDB/SCE/USFS occurrence record (", VLOOKUP(A1295, [1]!Table9[#All], 27, FALSE), "). " ))</f>
        <v xml:space="preserve">Not discussed on USFS. </v>
      </c>
      <c r="N1295" s="10" t="str">
        <f>IF(D1295="No", "-- ", VLOOKUP(A1295, [1]!Table9[#All], 29, FALSE))</f>
        <v xml:space="preserve">-- </v>
      </c>
      <c r="O1295" s="10" t="str">
        <f>IF(D1295="No", "--", VLOOKUP(A1295, [1]!Table9[#All], 30, FALSE))</f>
        <v>--</v>
      </c>
      <c r="P1295" s="7" t="str">
        <f>IF(D1295="No", "Not discussed on USFS. ", IF(VLOOKUP(A1295, [1]!Table9[#All], 31, FALSE)="--", "--",  _xlfn.CONCAT(A1295, " (", VLOOKUP(A1295, [1]!Table9[#All], 11, FALSE), "; Habitat description: ", C1295, ") - Within 1-mi of a CNDDB/SCE/USFS occurrence record (", VLOOKUP(A1295, [1]!Table9[#All], 31, FALSE), "). " )))</f>
        <v xml:space="preserve">Not discussed on USFS. </v>
      </c>
      <c r="Q1295" s="6" t="str">
        <f>IF(D1295="No", "Not discussed on USFS. ", IF(VLOOKUP(A1295, [1]!Table9[#All], 31, FALSE)="--", "--",  VLOOKUP(A1295, [1]!Table9[#All], 32, FALSE)))</f>
        <v xml:space="preserve">Not discussed on USFS. </v>
      </c>
      <c r="R1295" s="6" t="str">
        <f>IF(D1295="No", "Not discussed on USFS. ", IF(VLOOKUP(A1295, [1]!Table9[#All], 31, FALSE)="--", "--", VLOOKUP(A1295, [1]!Table9[#All], 33, FALSE)))</f>
        <v xml:space="preserve">Not discussed on USFS. </v>
      </c>
      <c r="S1295" s="9" t="s">
        <v>2</v>
      </c>
      <c r="T1295" s="8" t="s">
        <v>2</v>
      </c>
      <c r="U1295" s="8" t="s">
        <v>2</v>
      </c>
      <c r="V1295" s="7" t="s">
        <v>2</v>
      </c>
      <c r="W1295" s="6" t="s">
        <v>2</v>
      </c>
      <c r="X1295" s="6" t="s">
        <v>2</v>
      </c>
    </row>
    <row r="1296" spans="1:24" ht="156" x14ac:dyDescent="0.2">
      <c r="A1296" s="20" t="s">
        <v>1079</v>
      </c>
      <c r="B1296" s="20" t="str">
        <f>VLOOKUP(A1296, [1]!Table9[#All], 2, FALSE)</f>
        <v>Brodiaea orcuttii</v>
      </c>
      <c r="C1296" s="18" t="str">
        <f>VLOOKUP(A1296, [1]!Table9[#All], 13, FALSE)</f>
        <v>grasslands near streams, vernal pools</v>
      </c>
      <c r="D1296" s="17" t="str">
        <f>IF(ISNUMBER(SEARCH("1",VLOOKUP(A1296, [1]!Table9[#All], 4, FALSE))), "Yes", "No")</f>
        <v>Yes</v>
      </c>
      <c r="E1296" s="16" t="str">
        <f>VLOOKUP(A1296, [1]!Table9[#All], 3, FALSE)</f>
        <v>Plant</v>
      </c>
      <c r="F1296" s="15" t="str">
        <f>VLOOKUP(A1296, [1]!Table9[#All], 26, FALSE)</f>
        <v>Formula</v>
      </c>
      <c r="G1296" s="15" t="str">
        <f>IF(D1296="No", "--",VLOOKUP(A1296, [1]!Table9[#All], 25, FALSE))</f>
        <v>Work area</v>
      </c>
      <c r="H1296" s="14" t="str">
        <f>IF(D1296="No", "Not discussed on USFS. ", VLOOKUP(A1296, [1]!Table9[#All], 24, FALSE))</f>
        <v>--</v>
      </c>
      <c r="I1296" s="14" t="str">
        <f>IF(NOT(ISBLANK(#REF!)),  "Pre-activity Survey Required", "")</f>
        <v>Pre-activity Survey Required</v>
      </c>
      <c r="J1296" s="13" t="str">
        <f>IF(D1296="No", "Not discussed on USFS. ", _xlfn.CONCAT(A1296, " (", VLOOKUP(A1296, [1]!Table9[#All], 11, FALSE), "; Habitat description: ", C1296, ") - Within 1-mi of a CNDDB/SCE/USFS occurrence record (", VLOOKUP(A1296, [1]!Table9[#All], 34, FALSE), "). " ))</f>
        <v xml:space="preserve">Orcutt's brodiaea (FSS; BLM:S; CRPR 1B.1, Blooming Period: Apr - Jul; Habitat description: grasslands near streams, vernal pools) - Within 1-mi of a CNDDB/SCE/USFS occurrence record (unsuitable habitat). </v>
      </c>
      <c r="K1296" s="10" t="str">
        <f>IF(D1296="No", "-- ", VLOOKUP(A1296, [1]!Table9[#All], 35, FALSE))</f>
        <v>Standard OMP BMPs.</v>
      </c>
      <c r="L1296" s="12" t="str">
        <f>IF(D1296="No", "--", VLOOKUP(A1296, [1]!Table9[#All], 28, FALSE))</f>
        <v>IIB</v>
      </c>
      <c r="M1296" s="11" t="str">
        <f>IF(D1296="No", "Not discussed on USFS. ", _xlfn.CONCAT(A1296, " (", VLOOKUP(A1296, [1]!Table9[#All], 11, FALSE), "; Habitat description: ", C1296, ") - Within 1-mi of a CNDDB/SCE/USFS occurrence record (", VLOOKUP(A1296, [1]!Table9[#All], 27, FALSE), "). " ))</f>
        <v xml:space="preserve">Orcutt's brodiaea (FSS; BLM:S; CRPR 1B.1, Blooming Period: Apr - Jul; Habitat description: grasslands near streams, vernal pools) - Within 1-mi of a CNDDB/SCE/USFS occurrence record (habitat present). </v>
      </c>
      <c r="N1296" s="10" t="str">
        <f>IF(D1296="No", "-- ", VLOOKUP(A1296, [1]!Table9[#All], 29, FALSE))</f>
        <v xml:space="preserve">BE BMP Plant-1(a)(c-d); 
General Measures and Standard OMP BMPs. </v>
      </c>
      <c r="O1296" s="10" t="str">
        <f>IF(D1296="No", "--", VLOOKUP(A1296, [1]!Table9[#All], 30, FALSE))</f>
        <v xml:space="preserve">Pre-Activity Survey (Orcutt's brodiaea): A biological survey is required. 
FSS Plant Avoidance (Orcutt's brodiaea): If Orcutt's brodiaea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96" s="7" t="str">
        <f>IF(D1296="No", "Not discussed on USFS. ", IF(VLOOKUP(A1296, [1]!Table9[#All], 31, FALSE)="--", "--",  _xlfn.CONCAT(A1296, " (", VLOOKUP(A1296, [1]!Table9[#All], 11, FALSE), "; Habitat description: ", C1296, ") - Within 1-mi of a CNDDB/SCE/USFS occurrence record (", VLOOKUP(A1296, [1]!Table9[#All], 31, FALSE), "). " )))</f>
        <v>--</v>
      </c>
      <c r="Q1296" s="6" t="str">
        <f>IF(D1296="No", "Not discussed on USFS. ", IF(VLOOKUP(A1296, [1]!Table9[#All], 31, FALSE)="--", "--",  VLOOKUP(A1296, [1]!Table9[#All], 32, FALSE)))</f>
        <v>--</v>
      </c>
      <c r="R1296" s="6" t="str">
        <f>IF(D1296="No", "Not discussed on USFS. ", IF(VLOOKUP(A1296, [1]!Table9[#All], 31, FALSE)="--", "--", VLOOKUP(A1296, [1]!Table9[#All], 33, FALSE)))</f>
        <v>--</v>
      </c>
      <c r="S1296" s="9" t="s">
        <v>2</v>
      </c>
      <c r="T1296" s="8" t="s">
        <v>2</v>
      </c>
      <c r="U1296" s="8" t="s">
        <v>2</v>
      </c>
      <c r="V1296" s="7" t="s">
        <v>2</v>
      </c>
      <c r="W1296" s="6" t="s">
        <v>2</v>
      </c>
      <c r="X1296" s="6" t="s">
        <v>2</v>
      </c>
    </row>
    <row r="1297" spans="1:24" ht="64" x14ac:dyDescent="0.2">
      <c r="A1297" s="20" t="s">
        <v>1078</v>
      </c>
      <c r="B1297" s="20" t="str">
        <f>VLOOKUP(A1297, [1]!Table9[#All], 2, FALSE)</f>
        <v>Dudleya attenuata ssp. attenuata</v>
      </c>
      <c r="C1297" s="18" t="str">
        <f>VLOOKUP(A1297, [1]!Table9[#All], 13, FALSE)</f>
        <v>coastal bluffs</v>
      </c>
      <c r="D1297" s="17" t="str">
        <f>IF(ISNUMBER(SEARCH("1",VLOOKUP(A1297, [1]!Table9[#All], 4, FALSE))), "Yes", "No")</f>
        <v>No</v>
      </c>
      <c r="E1297" s="16" t="str">
        <f>VLOOKUP(A1297, [1]!Table9[#All], 3, FALSE)</f>
        <v>Plant</v>
      </c>
      <c r="F1297" s="15" t="str">
        <f>VLOOKUP(A1297, [1]!Table9[#All], 26, FALSE)</f>
        <v>Formula</v>
      </c>
      <c r="G1297" s="15" t="str">
        <f>IF(D1297="No", "--",VLOOKUP(A1297, [1]!Table9[#All], 25, FALSE))</f>
        <v>--</v>
      </c>
      <c r="H1297" s="14" t="str">
        <f>IF(D1297="No", "Not discussed on USFS. ", VLOOKUP(A1297, [1]!Table9[#All], 24, FALSE))</f>
        <v xml:space="preserve">Not discussed on USFS. </v>
      </c>
      <c r="I1297" s="14" t="str">
        <f>IF(NOT(ISBLANK(#REF!)),  "Pre-activity Survey Required", "")</f>
        <v>Pre-activity Survey Required</v>
      </c>
      <c r="J1297" s="13" t="str">
        <f>IF(D1297="No", "Not discussed on USFS. ", _xlfn.CONCAT(A1297, " (", VLOOKUP(A1297, [1]!Table9[#All], 11, FALSE), "; Habitat description: ", C1297, ") - Within 1-mi of a CNDDB/SCE/USFS occurrence record (", VLOOKUP(A1297, [1]!Table9[#All], 34, FALSE), "). " ))</f>
        <v xml:space="preserve">Not discussed on USFS. </v>
      </c>
      <c r="K1297" s="10" t="str">
        <f>IF(D1297="No", "-- ", VLOOKUP(A1297, [1]!Table9[#All], 35, FALSE))</f>
        <v xml:space="preserve">-- </v>
      </c>
      <c r="L1297" s="12" t="str">
        <f>IF(D1297="No", "--", VLOOKUP(A1297, [1]!Table9[#All], 28, FALSE))</f>
        <v>--</v>
      </c>
      <c r="M1297" s="11" t="str">
        <f>IF(D1297="No", "Not discussed on USFS. ", _xlfn.CONCAT(A1297, " (", VLOOKUP(A1297, [1]!Table9[#All], 11, FALSE), "; Habitat description: ", C1297, ") - Within 1-mi of a CNDDB/SCE/USFS occurrence record (", VLOOKUP(A1297, [1]!Table9[#All], 27, FALSE), "). " ))</f>
        <v xml:space="preserve">Not discussed on USFS. </v>
      </c>
      <c r="N1297" s="10" t="str">
        <f>IF(D1297="No", "-- ", VLOOKUP(A1297, [1]!Table9[#All], 29, FALSE))</f>
        <v xml:space="preserve">-- </v>
      </c>
      <c r="O1297" s="10" t="str">
        <f>IF(D1297="No", "--", VLOOKUP(A1297, [1]!Table9[#All], 30, FALSE))</f>
        <v>--</v>
      </c>
      <c r="P1297" s="7" t="str">
        <f>IF(D1297="No", "Not discussed on USFS. ", IF(VLOOKUP(A1297, [1]!Table9[#All], 31, FALSE)="--", "--",  _xlfn.CONCAT(A1297, " (", VLOOKUP(A1297, [1]!Table9[#All], 11, FALSE), "; Habitat description: ", C1297, ") - Within 1-mi of a CNDDB/SCE/USFS occurrence record (", VLOOKUP(A1297, [1]!Table9[#All], 31, FALSE), "). " )))</f>
        <v xml:space="preserve">Not discussed on USFS. </v>
      </c>
      <c r="Q1297" s="6" t="str">
        <f>IF(D1297="No", "Not discussed on USFS. ", IF(VLOOKUP(A1297, [1]!Table9[#All], 31, FALSE)="--", "--",  VLOOKUP(A1297, [1]!Table9[#All], 32, FALSE)))</f>
        <v xml:space="preserve">Not discussed on USFS. </v>
      </c>
      <c r="R1297" s="6" t="str">
        <f>IF(D1297="No", "Not discussed on USFS. ", IF(VLOOKUP(A1297, [1]!Table9[#All], 31, FALSE)="--", "--", VLOOKUP(A1297, [1]!Table9[#All], 33, FALSE)))</f>
        <v xml:space="preserve">Not discussed on USFS. </v>
      </c>
      <c r="S1297" s="9" t="s">
        <v>2</v>
      </c>
      <c r="T1297" s="8" t="s">
        <v>2</v>
      </c>
      <c r="U1297" s="8" t="s">
        <v>2</v>
      </c>
      <c r="V1297" s="7" t="s">
        <v>2</v>
      </c>
      <c r="W1297" s="6" t="s">
        <v>2</v>
      </c>
      <c r="X1297" s="6" t="s">
        <v>2</v>
      </c>
    </row>
    <row r="1298" spans="1:24" ht="132" x14ac:dyDescent="0.2">
      <c r="A1298" s="20" t="s">
        <v>1077</v>
      </c>
      <c r="B1298" s="20" t="str">
        <f>VLOOKUP(A1298, [1]!Table9[#All], 2, FALSE)</f>
        <v>Hazardia orcuttii</v>
      </c>
      <c r="C1298" s="18" t="str">
        <f>VLOOKUP(A1298, [1]!Table9[#All], 13, FALSE)</f>
        <v>chaparral, coastal scrub</v>
      </c>
      <c r="D1298" s="17" t="str">
        <f>IF(ISNUMBER(SEARCH("1",VLOOKUP(A1298, [1]!Table9[#All], 4, FALSE))), "Yes", "No")</f>
        <v>Yes</v>
      </c>
      <c r="E1298" s="16" t="str">
        <f>VLOOKUP(A1298, [1]!Table9[#All], 3, FALSE)</f>
        <v>Plant</v>
      </c>
      <c r="F1298" s="15" t="str">
        <f>VLOOKUP(A1298, [1]!Table9[#All], 26, FALSE)</f>
        <v>Formula</v>
      </c>
      <c r="G1298" s="15" t="str">
        <f>IF(D1298="No", "--",VLOOKUP(A1298, [1]!Table9[#All], 25, FALSE))</f>
        <v>Work area</v>
      </c>
      <c r="H1298" s="14" t="str">
        <f>IF(D1298="No", "Not discussed on USFS. ", VLOOKUP(A1298, [1]!Table9[#All], 24, FALSE))</f>
        <v>--</v>
      </c>
      <c r="I1298" s="14" t="str">
        <f>IF(NOT(ISBLANK(#REF!)),  "Pre-activity Survey Required", "")</f>
        <v>Pre-activity Survey Required</v>
      </c>
      <c r="J1298" s="13" t="str">
        <f>IF(D1298="No", "Not discussed on USFS. ", _xlfn.CONCAT(A1298, " (", VLOOKUP(A1298, [1]!Table9[#All], 11, FALSE), "; Habitat description: ", C1298, ") - Within 1-mi of a CNDDB/SCE/USFS occurrence record (", VLOOKUP(A1298, [1]!Table9[#All], 34, FALSE), "). " ))</f>
        <v xml:space="preserve">Orcutt's hazardia (ST; CRPR 1B.1, Blooming Period: Jul - Oct; Habitat description: chaparral, coastal scrub) - Within 1-mi of a CNDDB/SCE/USFS occurrence record (unsuitable habitat). </v>
      </c>
      <c r="K1298" s="10" t="str">
        <f>IF(D1298="No", "-- ", VLOOKUP(A1298, [1]!Table9[#All], 35, FALSE))</f>
        <v>Standard OMP BMPs.</v>
      </c>
      <c r="L1298" s="12" t="str">
        <f>IF(D1298="No", "--", VLOOKUP(A1298, [1]!Table9[#All], 28, FALSE))</f>
        <v>IIB</v>
      </c>
      <c r="M1298" s="11" t="str">
        <f>IF(D1298="No", "Not discussed on USFS. ", _xlfn.CONCAT(A1298, " (", VLOOKUP(A1298, [1]!Table9[#All], 11, FALSE), "; Habitat description: ", C1298, ") - Within 1-mi of a CNDDB/SCE/USFS occurrence record (", VLOOKUP(A1298, [1]!Table9[#All], 27, FALSE), "). " ))</f>
        <v xml:space="preserve">Orcutt's hazardia (ST; CRPR 1B.1, Blooming Period: Jul - Oct; Habitat description: chaparral, coastal scrub) - Within 1-mi of a CNDDB/SCE/USFS occurrence record (habitat present). </v>
      </c>
      <c r="N1298" s="10" t="str">
        <f>IF(D1298="No", "-- ", VLOOKUP(A1298, [1]!Table9[#All], 29, FALSE))</f>
        <v xml:space="preserve">BE BMP Plant-1(a); 
General Measures and Standard OMP BMPs. </v>
      </c>
      <c r="O1298" s="10" t="str">
        <f>IF(D1298="No", "--", VLOOKUP(A1298, [1]!Table9[#All], 30, FALSE))</f>
        <v xml:space="preserve">Pre-Activity Survey (Orcutt's hazardia): A biological survey is required. 
State Threatened Plant Avoidance (Orcutt's hazardia): If Orcutt's hazardiais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298" s="7" t="str">
        <f>IF(D1298="No", "Not discussed on USFS. ", IF(VLOOKUP(A1298, [1]!Table9[#All], 31, FALSE)="--", "--",  _xlfn.CONCAT(A1298, " (", VLOOKUP(A1298, [1]!Table9[#All], 11, FALSE), "; Habitat description: ", C1298, ") - Within 1-mi of a CNDDB/SCE/USFS occurrence record (", VLOOKUP(A1298, [1]!Table9[#All], 31, FALSE), "). " )))</f>
        <v>--</v>
      </c>
      <c r="Q1298" s="6" t="str">
        <f>IF(D1298="No", "Not discussed on USFS. ", IF(VLOOKUP(A1298, [1]!Table9[#All], 31, FALSE)="--", "--",  VLOOKUP(A1298, [1]!Table9[#All], 32, FALSE)))</f>
        <v>--</v>
      </c>
      <c r="R1298" s="6" t="str">
        <f>IF(D1298="No", "Not discussed on USFS. ", IF(VLOOKUP(A1298, [1]!Table9[#All], 31, FALSE)="--", "--", VLOOKUP(A1298, [1]!Table9[#All], 33, FALSE)))</f>
        <v>--</v>
      </c>
      <c r="S1298" s="9" t="s">
        <v>2</v>
      </c>
      <c r="T1298" s="8" t="s">
        <v>2</v>
      </c>
      <c r="U1298" s="8" t="s">
        <v>2</v>
      </c>
      <c r="V1298" s="7" t="s">
        <v>2</v>
      </c>
      <c r="W1298" s="6" t="s">
        <v>2</v>
      </c>
      <c r="X1298" s="6" t="s">
        <v>2</v>
      </c>
    </row>
    <row r="1299" spans="1:24" ht="156" x14ac:dyDescent="0.2">
      <c r="A1299" s="20" t="s">
        <v>1076</v>
      </c>
      <c r="B1299" s="20" t="str">
        <f>VLOOKUP(A1299, [1]!Table9[#All], 2, FALSE)</f>
        <v>linanthus orcuttii</v>
      </c>
      <c r="C1299" s="18" t="str">
        <f>VLOOKUP(A1299, [1]!Table9[#All], 13, FALSE)</f>
        <v>chaparral, pine forest, desert scrub</v>
      </c>
      <c r="D1299" s="17" t="str">
        <f>IF(ISNUMBER(SEARCH("1",VLOOKUP(A1299, [1]!Table9[#All], 4, FALSE))), "Yes", "No")</f>
        <v>Yes</v>
      </c>
      <c r="E1299" s="16" t="str">
        <f>VLOOKUP(A1299, [1]!Table9[#All], 3, FALSE)</f>
        <v>Plant</v>
      </c>
      <c r="F1299" s="15" t="str">
        <f>VLOOKUP(A1299, [1]!Table9[#All], 26, FALSE)</f>
        <v>Formula</v>
      </c>
      <c r="G1299" s="15" t="str">
        <f>IF(D1299="No", "--",VLOOKUP(A1299, [1]!Table9[#All], 25, FALSE))</f>
        <v>Work area</v>
      </c>
      <c r="H1299" s="14" t="str">
        <f>IF(D1299="No", "Not discussed on USFS. ", VLOOKUP(A1299, [1]!Table9[#All], 24, FALSE))</f>
        <v>--</v>
      </c>
      <c r="I1299" s="14" t="str">
        <f>IF(NOT(ISBLANK(#REF!)),  "Pre-activity Survey Required", "")</f>
        <v>Pre-activity Survey Required</v>
      </c>
      <c r="J1299" s="13" t="str">
        <f>IF(D1299="No", "Not discussed on USFS. ", _xlfn.CONCAT(A1299, " (", VLOOKUP(A1299, [1]!Table9[#All], 11, FALSE), "; Habitat description: ", C1299, ") - Within 1-mi of a CNDDB/SCE/USFS occurrence record (", VLOOKUP(A1299, [1]!Table9[#All], 34, FALSE), "). " ))</f>
        <v xml:space="preserve">Orcutt's linanthus (FSS; CRPR 1B.3, Blooming Period: Apr - May; Habitat description: chaparral, pine forest, desert scrub) - Within 1-mi of a CNDDB/SCE/USFS occurrence record (unsuitable habitat). </v>
      </c>
      <c r="K1299" s="10" t="str">
        <f>IF(D1299="No", "-- ", VLOOKUP(A1299, [1]!Table9[#All], 35, FALSE))</f>
        <v>Standard OMP BMPs.</v>
      </c>
      <c r="L1299" s="12" t="str">
        <f>IF(D1299="No", "--", VLOOKUP(A1299, [1]!Table9[#All], 28, FALSE))</f>
        <v>IIB</v>
      </c>
      <c r="M1299" s="11" t="str">
        <f>IF(D1299="No", "Not discussed on USFS. ", _xlfn.CONCAT(A1299, " (", VLOOKUP(A1299, [1]!Table9[#All], 11, FALSE), "; Habitat description: ", C1299, ") - Within 1-mi of a CNDDB/SCE/USFS occurrence record (", VLOOKUP(A1299, [1]!Table9[#All], 27, FALSE), "). " ))</f>
        <v xml:space="preserve">Orcutt's linanthus (FSS; CRPR 1B.3, Blooming Period: Apr - May; Habitat description: chaparral, pine forest, desert scrub) - Within 1-mi of a CNDDB/SCE/USFS occurrence record (habitat present). </v>
      </c>
      <c r="N1299" s="10" t="str">
        <f>IF(D1299="No", "-- ", VLOOKUP(A1299, [1]!Table9[#All], 29, FALSE))</f>
        <v xml:space="preserve">BE BMP Plant-1(a)(c-d); 
General Measures and Standard OMP BMPs. </v>
      </c>
      <c r="O1299" s="10" t="str">
        <f>IF(D1299="No", "--", VLOOKUP(A1299, [1]!Table9[#All], 30, FALSE))</f>
        <v xml:space="preserve">Pre-Activity Survey (Orcutt's linanthus): A biological survey is required. 
FSS Plant Avoidance (Orcutt's linanthus): If Orcutt's linanthus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299" s="7" t="str">
        <f>IF(D1299="No", "Not discussed on USFS. ", IF(VLOOKUP(A1299, [1]!Table9[#All], 31, FALSE)="--", "--",  _xlfn.CONCAT(A1299, " (", VLOOKUP(A1299, [1]!Table9[#All], 11, FALSE), "; Habitat description: ", C1299, ") - Within 1-mi of a CNDDB/SCE/USFS occurrence record (", VLOOKUP(A1299, [1]!Table9[#All], 31, FALSE), "). " )))</f>
        <v>--</v>
      </c>
      <c r="Q1299" s="6" t="str">
        <f>IF(D1299="No", "Not discussed on USFS. ", IF(VLOOKUP(A1299, [1]!Table9[#All], 31, FALSE)="--", "--",  VLOOKUP(A1299, [1]!Table9[#All], 32, FALSE)))</f>
        <v>--</v>
      </c>
      <c r="R1299" s="6" t="str">
        <f>IF(D1299="No", "Not discussed on USFS. ", IF(VLOOKUP(A1299, [1]!Table9[#All], 31, FALSE)="--", "--", VLOOKUP(A1299, [1]!Table9[#All], 33, FALSE)))</f>
        <v>--</v>
      </c>
      <c r="S1299" s="9" t="s">
        <v>2</v>
      </c>
      <c r="T1299" s="8" t="s">
        <v>2</v>
      </c>
      <c r="U1299" s="8" t="s">
        <v>2</v>
      </c>
      <c r="V1299" s="7" t="s">
        <v>2</v>
      </c>
      <c r="W1299" s="6" t="s">
        <v>2</v>
      </c>
      <c r="X1299" s="6" t="s">
        <v>2</v>
      </c>
    </row>
    <row r="1300" spans="1:24" ht="64" x14ac:dyDescent="0.2">
      <c r="A1300" s="20" t="s">
        <v>1075</v>
      </c>
      <c r="B1300" s="20" t="str">
        <f>VLOOKUP(A1300, [1]!Table9[#All], 2, FALSE)</f>
        <v>Chaenactis glabriuscula var. orcuttiana</v>
      </c>
      <c r="C1300" s="18" t="str">
        <f>VLOOKUP(A1300, [1]!Table9[#All], 13, FALSE)</f>
        <v>coastal dunes, bluffs</v>
      </c>
      <c r="D1300" s="17" t="str">
        <f>IF(ISNUMBER(SEARCH("1",VLOOKUP(A1300, [1]!Table9[#All], 4, FALSE))), "Yes", "No")</f>
        <v>No</v>
      </c>
      <c r="E1300" s="16" t="str">
        <f>VLOOKUP(A1300, [1]!Table9[#All], 3, FALSE)</f>
        <v>Plant</v>
      </c>
      <c r="F1300" s="15" t="str">
        <f>VLOOKUP(A1300, [1]!Table9[#All], 26, FALSE)</f>
        <v>Formula</v>
      </c>
      <c r="G1300" s="15" t="str">
        <f>IF(D1300="No", "--",VLOOKUP(A1300, [1]!Table9[#All], 25, FALSE))</f>
        <v>--</v>
      </c>
      <c r="H1300" s="14" t="str">
        <f>IF(D1300="No", "Not discussed on USFS. ", VLOOKUP(A1300, [1]!Table9[#All], 24, FALSE))</f>
        <v xml:space="preserve">Not discussed on USFS. </v>
      </c>
      <c r="I1300" s="14" t="str">
        <f>IF(NOT(ISBLANK(#REF!)),  "Pre-activity Survey Required", "")</f>
        <v>Pre-activity Survey Required</v>
      </c>
      <c r="J1300" s="13" t="str">
        <f>IF(D1300="No", "Not discussed on USFS. ", _xlfn.CONCAT(A1300, " (", VLOOKUP(A1300, [1]!Table9[#All], 11, FALSE), "; Habitat description: ", C1300, ") - Within 1-mi of a CNDDB/SCE/USFS occurrence record (", VLOOKUP(A1300, [1]!Table9[#All], 34, FALSE), "). " ))</f>
        <v xml:space="preserve">Not discussed on USFS. </v>
      </c>
      <c r="K1300" s="10" t="str">
        <f>IF(D1300="No", "-- ", VLOOKUP(A1300, [1]!Table9[#All], 35, FALSE))</f>
        <v xml:space="preserve">-- </v>
      </c>
      <c r="L1300" s="12" t="str">
        <f>IF(D1300="No", "--", VLOOKUP(A1300, [1]!Table9[#All], 28, FALSE))</f>
        <v>--</v>
      </c>
      <c r="M1300" s="11" t="str">
        <f>IF(D1300="No", "Not discussed on USFS. ", _xlfn.CONCAT(A1300, " (", VLOOKUP(A1300, [1]!Table9[#All], 11, FALSE), "; Habitat description: ", C1300, ") - Within 1-mi of a CNDDB/SCE/USFS occurrence record (", VLOOKUP(A1300, [1]!Table9[#All], 27, FALSE), "). " ))</f>
        <v xml:space="preserve">Not discussed on USFS. </v>
      </c>
      <c r="N1300" s="10" t="str">
        <f>IF(D1300="No", "-- ", VLOOKUP(A1300, [1]!Table9[#All], 29, FALSE))</f>
        <v xml:space="preserve">-- </v>
      </c>
      <c r="O1300" s="10" t="str">
        <f>IF(D1300="No", "--", VLOOKUP(A1300, [1]!Table9[#All], 30, FALSE))</f>
        <v>--</v>
      </c>
      <c r="P1300" s="7" t="str">
        <f>IF(D1300="No", "Not discussed on USFS. ", IF(VLOOKUP(A1300, [1]!Table9[#All], 31, FALSE)="--", "--",  _xlfn.CONCAT(A1300, " (", VLOOKUP(A1300, [1]!Table9[#All], 11, FALSE), "; Habitat description: ", C1300, ") - Within 1-mi of a CNDDB/SCE/USFS occurrence record (", VLOOKUP(A1300, [1]!Table9[#All], 31, FALSE), "). " )))</f>
        <v xml:space="preserve">Not discussed on USFS. </v>
      </c>
      <c r="Q1300" s="6" t="str">
        <f>IF(D1300="No", "Not discussed on USFS. ", IF(VLOOKUP(A1300, [1]!Table9[#All], 31, FALSE)="--", "--",  VLOOKUP(A1300, [1]!Table9[#All], 32, FALSE)))</f>
        <v xml:space="preserve">Not discussed on USFS. </v>
      </c>
      <c r="R1300" s="6" t="str">
        <f>IF(D1300="No", "Not discussed on USFS. ", IF(VLOOKUP(A1300, [1]!Table9[#All], 31, FALSE)="--", "--", VLOOKUP(A1300, [1]!Table9[#All], 33, FALSE)))</f>
        <v xml:space="preserve">Not discussed on USFS. </v>
      </c>
      <c r="S1300" s="9" t="s">
        <v>2</v>
      </c>
      <c r="T1300" s="8" t="s">
        <v>2</v>
      </c>
      <c r="U1300" s="8" t="s">
        <v>2</v>
      </c>
      <c r="V1300" s="7" t="s">
        <v>2</v>
      </c>
      <c r="W1300" s="6" t="s">
        <v>2</v>
      </c>
      <c r="X1300" s="6" t="s">
        <v>2</v>
      </c>
    </row>
    <row r="1301" spans="1:24" ht="168" x14ac:dyDescent="0.2">
      <c r="A1301" s="20" t="s">
        <v>1074</v>
      </c>
      <c r="B1301" s="20" t="str">
        <f>VLOOKUP(A1301, [1]!Table9[#All], 2, FALSE)</f>
        <v>Chorizanthe orcuttiana</v>
      </c>
      <c r="C1301" s="18" t="str">
        <f>VLOOKUP(A1301, [1]!Table9[#All], 13, FALSE)</f>
        <v xml:space="preserve">sand </v>
      </c>
      <c r="D1301" s="17" t="str">
        <f>IF(ISNUMBER(SEARCH("1",VLOOKUP(A1301, [1]!Table9[#All], 4, FALSE))), "Yes", "No")</f>
        <v>Yes</v>
      </c>
      <c r="E1301" s="16" t="str">
        <f>VLOOKUP(A1301, [1]!Table9[#All], 3, FALSE)</f>
        <v>Plant</v>
      </c>
      <c r="F1301" s="15" t="str">
        <f>VLOOKUP(A1301, [1]!Table9[#All], 26, FALSE)</f>
        <v>Formula</v>
      </c>
      <c r="G1301" s="15" t="str">
        <f>IF(D1301="No", "--",VLOOKUP(A1301, [1]!Table9[#All], 25, FALSE))</f>
        <v>Work area</v>
      </c>
      <c r="H1301" s="14" t="str">
        <f>IF(D1301="No", "Not discussed on USFS. ", VLOOKUP(A1301, [1]!Table9[#All], 24, FALSE))</f>
        <v>--</v>
      </c>
      <c r="I1301" s="14" t="str">
        <f>IF(NOT(ISBLANK(#REF!)),  "Pre-activity Survey Required", "")</f>
        <v>Pre-activity Survey Required</v>
      </c>
      <c r="J1301" s="13" t="str">
        <f>IF(D1301="No", "Not discussed on USFS. ", _xlfn.CONCAT(A1301, " (", VLOOKUP(A1301, [1]!Table9[#All], 11, FALSE), "; Habitat description: ", C1301, ") - Within 1-mi of a CNDDB/SCE/USFS occurrence record (", VLOOKUP(A1301, [1]!Table9[#All], 34, FALSE), "). " ))</f>
        <v xml:space="preserve">Orcutt's spineflower (FE; SE; CRPR 1B.1, Blooming Period: Mar - May; Habitat description: sand ) - Within 1-mi of a CNDDB/SCE/USFS occurrence record (unsuitable habitat). </v>
      </c>
      <c r="K1301" s="10" t="str">
        <f>IF(D1301="No", "-- ", VLOOKUP(A1301, [1]!Table9[#All], 35, FALSE))</f>
        <v xml:space="preserve">RPM Plant 1; 
Standard OMP BMPs. </v>
      </c>
      <c r="L1301" s="12" t="str">
        <f>IF(D1301="No", "--", VLOOKUP(A1301, [1]!Table9[#All], 28, FALSE))</f>
        <v>IIB</v>
      </c>
      <c r="M1301" s="11" t="str">
        <f>IF(D1301="No", "Not discussed on USFS. ", _xlfn.CONCAT(A1301, " (", VLOOKUP(A1301, [1]!Table9[#All], 11, FALSE), "; Habitat description: ", C1301, ") - Within 1-mi of a CNDDB/SCE/USFS occurrence record (", VLOOKUP(A1301, [1]!Table9[#All], 27, FALSE), "). " ))</f>
        <v xml:space="preserve">Orcutt's spineflower (FE; SE; CRPR 1B.1, Blooming Period: Mar - May; Habitat description: sand ) - Within 1-mi of a CNDDB/SCE/USFS occurrence record (habitat present). </v>
      </c>
      <c r="N1301" s="10" t="str">
        <f>IF(D1301="No", "-- ", VLOOKUP(A1301, [1]!Table9[#All], 29, FALSE))</f>
        <v xml:space="preserve">RPM Plant-1-4; 
General Measures and Standard OMP BMPs. </v>
      </c>
      <c r="O1301" s="10" t="str">
        <f>IF(D1301="No", "--", VLOOKUP(A1301, [1]!Table9[#All], 30, FALSE))</f>
        <v xml:space="preserve">Rare Plant Survey and Avoidance (Orcutt's spineflower): A qualified botanist will conduct a rare plant survey for Orcutt's spineflower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(Orcutt's spineflower): Schedule all work in the year rare plant surveys are conducted. Work can occur only after rare plant surveys occur. If work gets delayed for a subsequent year, contact Environmental Services Department. 
General Measures and Standard OMP BMPs. </v>
      </c>
      <c r="P1301" s="7" t="str">
        <f>IF(D1301="No", "Not discussed on USFS. ", IF(VLOOKUP(A1301, [1]!Table9[#All], 31, FALSE)="--", "--",  _xlfn.CONCAT(A1301, " (", VLOOKUP(A1301, [1]!Table9[#All], 11, FALSE), "; Habitat description: ", C1301, ") - Within 1-mi of a CNDDB/SCE/USFS occurrence record (", VLOOKUP(A1301, [1]!Table9[#All], 31, FALSE), "). " )))</f>
        <v>--</v>
      </c>
      <c r="Q1301" s="6" t="str">
        <f>IF(D1301="No", "Not discussed on USFS. ", IF(VLOOKUP(A1301, [1]!Table9[#All], 31, FALSE)="--", "--",  VLOOKUP(A1301, [1]!Table9[#All], 32, FALSE)))</f>
        <v>--</v>
      </c>
      <c r="R1301" s="6" t="str">
        <f>IF(D1301="No", "Not discussed on USFS. ", IF(VLOOKUP(A1301, [1]!Table9[#All], 31, FALSE)="--", "--", VLOOKUP(A1301, [1]!Table9[#All], 33, FALSE)))</f>
        <v>--</v>
      </c>
      <c r="S1301" s="9" t="s">
        <v>2</v>
      </c>
      <c r="T1301" s="8" t="s">
        <v>2</v>
      </c>
      <c r="U1301" s="8" t="s">
        <v>2</v>
      </c>
      <c r="V1301" s="7" t="s">
        <v>2</v>
      </c>
      <c r="W1301" s="6" t="s">
        <v>2</v>
      </c>
      <c r="X1301" s="6" t="s">
        <v>2</v>
      </c>
    </row>
    <row r="1302" spans="1:24" ht="64" x14ac:dyDescent="0.2">
      <c r="A1302" s="20" t="s">
        <v>1073</v>
      </c>
      <c r="B1302" s="20" t="str">
        <f>VLOOKUP(A1302, [1]!Table9[#All], 2, FALSE)</f>
        <v>Xylorhiza orcuttii</v>
      </c>
      <c r="C1302" s="18" t="str">
        <f>VLOOKUP(A1302, [1]!Table9[#All], 13, FALSE)</f>
        <v>canyons, barren slopes, scrub arid canyons, creosote-bush scrub</v>
      </c>
      <c r="D1302" s="17" t="str">
        <f>IF(ISNUMBER(SEARCH("1",VLOOKUP(A1302, [1]!Table9[#All], 4, FALSE))), "Yes", "No")</f>
        <v>No</v>
      </c>
      <c r="E1302" s="16" t="str">
        <f>VLOOKUP(A1302, [1]!Table9[#All], 3, FALSE)</f>
        <v>Plant</v>
      </c>
      <c r="F1302" s="15" t="str">
        <f>VLOOKUP(A1302, [1]!Table9[#All], 26, FALSE)</f>
        <v>Formula</v>
      </c>
      <c r="G1302" s="15" t="str">
        <f>IF(D1302="No", "--",VLOOKUP(A1302, [1]!Table9[#All], 25, FALSE))</f>
        <v>--</v>
      </c>
      <c r="H1302" s="14" t="str">
        <f>IF(D1302="No", "Not discussed on USFS. ", VLOOKUP(A1302, [1]!Table9[#All], 24, FALSE))</f>
        <v xml:space="preserve">Not discussed on USFS. </v>
      </c>
      <c r="I1302" s="14" t="str">
        <f>IF(NOT(ISBLANK(#REF!)),  "Pre-activity Survey Required", "")</f>
        <v>Pre-activity Survey Required</v>
      </c>
      <c r="J1302" s="13" t="str">
        <f>IF(D1302="No", "Not discussed on USFS. ", _xlfn.CONCAT(A1302, " (", VLOOKUP(A1302, [1]!Table9[#All], 11, FALSE), "; Habitat description: ", C1302, ") - Within 1-mi of a CNDDB/SCE/USFS occurrence record (", VLOOKUP(A1302, [1]!Table9[#All], 34, FALSE), "). " ))</f>
        <v xml:space="preserve">Not discussed on USFS. </v>
      </c>
      <c r="K1302" s="10" t="str">
        <f>IF(D1302="No", "-- ", VLOOKUP(A1302, [1]!Table9[#All], 35, FALSE))</f>
        <v xml:space="preserve">-- </v>
      </c>
      <c r="L1302" s="12" t="str">
        <f>IF(D1302="No", "--", VLOOKUP(A1302, [1]!Table9[#All], 28, FALSE))</f>
        <v>--</v>
      </c>
      <c r="M1302" s="11" t="str">
        <f>IF(D1302="No", "Not discussed on USFS. ", _xlfn.CONCAT(A1302, " (", VLOOKUP(A1302, [1]!Table9[#All], 11, FALSE), "; Habitat description: ", C1302, ") - Within 1-mi of a CNDDB/SCE/USFS occurrence record (", VLOOKUP(A1302, [1]!Table9[#All], 27, FALSE), "). " ))</f>
        <v xml:space="preserve">Not discussed on USFS. </v>
      </c>
      <c r="N1302" s="10" t="str">
        <f>IF(D1302="No", "-- ", VLOOKUP(A1302, [1]!Table9[#All], 29, FALSE))</f>
        <v xml:space="preserve">-- </v>
      </c>
      <c r="O1302" s="10" t="str">
        <f>IF(D1302="No", "--", VLOOKUP(A1302, [1]!Table9[#All], 30, FALSE))</f>
        <v>--</v>
      </c>
      <c r="P1302" s="7" t="str">
        <f>IF(D1302="No", "Not discussed on USFS. ", IF(VLOOKUP(A1302, [1]!Table9[#All], 31, FALSE)="--", "--",  _xlfn.CONCAT(A1302, " (", VLOOKUP(A1302, [1]!Table9[#All], 11, FALSE), "; Habitat description: ", C1302, ") - Within 1-mi of a CNDDB/SCE/USFS occurrence record (", VLOOKUP(A1302, [1]!Table9[#All], 31, FALSE), "). " )))</f>
        <v xml:space="preserve">Not discussed on USFS. </v>
      </c>
      <c r="Q1302" s="6" t="str">
        <f>IF(D1302="No", "Not discussed on USFS. ", IF(VLOOKUP(A1302, [1]!Table9[#All], 31, FALSE)="--", "--",  VLOOKUP(A1302, [1]!Table9[#All], 32, FALSE)))</f>
        <v xml:space="preserve">Not discussed on USFS. </v>
      </c>
      <c r="R1302" s="6" t="str">
        <f>IF(D1302="No", "Not discussed on USFS. ", IF(VLOOKUP(A1302, [1]!Table9[#All], 31, FALSE)="--", "--", VLOOKUP(A1302, [1]!Table9[#All], 33, FALSE)))</f>
        <v xml:space="preserve">Not discussed on USFS. </v>
      </c>
      <c r="S1302" s="9" t="s">
        <v>2</v>
      </c>
      <c r="T1302" s="8" t="s">
        <v>2</v>
      </c>
      <c r="U1302" s="8" t="s">
        <v>2</v>
      </c>
      <c r="V1302" s="7" t="s">
        <v>2</v>
      </c>
      <c r="W1302" s="6" t="s">
        <v>2</v>
      </c>
      <c r="X1302" s="6" t="s">
        <v>2</v>
      </c>
    </row>
    <row r="1303" spans="1:24" ht="48" x14ac:dyDescent="0.2">
      <c r="A1303" s="20" t="s">
        <v>1072</v>
      </c>
      <c r="B1303" s="20" t="str">
        <f>VLOOKUP(A1303, [1]!Table9[#All], 2, FALSE)</f>
        <v>Mertensia bella</v>
      </c>
      <c r="C1303" s="18" t="str">
        <f>VLOOKUP(A1303, [1]!Table9[#All], 13, FALSE)</f>
        <v>meadows, springs wet meadows, under taller plants</v>
      </c>
      <c r="D1303" s="17" t="str">
        <f>IF(ISNUMBER(SEARCH("1",VLOOKUP(A1303, [1]!Table9[#All], 4, FALSE))), "Yes", "No")</f>
        <v>No</v>
      </c>
      <c r="E1303" s="16" t="str">
        <f>VLOOKUP(A1303, [1]!Table9[#All], 3, FALSE)</f>
        <v>Plant</v>
      </c>
      <c r="F1303" s="15" t="str">
        <f>VLOOKUP(A1303, [1]!Table9[#All], 26, FALSE)</f>
        <v>Formula</v>
      </c>
      <c r="G1303" s="15" t="str">
        <f>IF(D1303="No", "--",VLOOKUP(A1303, [1]!Table9[#All], 25, FALSE))</f>
        <v>--</v>
      </c>
      <c r="H1303" s="14" t="str">
        <f>IF(D1303="No", "Not discussed on USFS. ", VLOOKUP(A1303, [1]!Table9[#All], 24, FALSE))</f>
        <v xml:space="preserve">Not discussed on USFS. </v>
      </c>
      <c r="I1303" s="14" t="str">
        <f>IF(NOT(ISBLANK(#REF!)),  "Pre-activity Survey Required", "")</f>
        <v>Pre-activity Survey Required</v>
      </c>
      <c r="J1303" s="13" t="str">
        <f>IF(D1303="No", "Not discussed on USFS. ", _xlfn.CONCAT(A1303, " (", VLOOKUP(A1303, [1]!Table9[#All], 11, FALSE), "; Habitat description: ", C1303, ") - Within 1-mi of a CNDDB/SCE/USFS occurrence record (", VLOOKUP(A1303, [1]!Table9[#All], 34, FALSE), "). " ))</f>
        <v xml:space="preserve">Not discussed on USFS. </v>
      </c>
      <c r="K1303" s="10" t="str">
        <f>IF(D1303="No", "-- ", VLOOKUP(A1303, [1]!Table9[#All], 35, FALSE))</f>
        <v xml:space="preserve">-- </v>
      </c>
      <c r="L1303" s="12" t="str">
        <f>IF(D1303="No", "--", VLOOKUP(A1303, [1]!Table9[#All], 28, FALSE))</f>
        <v>--</v>
      </c>
      <c r="M1303" s="11" t="str">
        <f>IF(D1303="No", "Not discussed on USFS. ", _xlfn.CONCAT(A1303, " (", VLOOKUP(A1303, [1]!Table9[#All], 11, FALSE), "; Habitat description: ", C1303, ") - Within 1-mi of a CNDDB/SCE/USFS occurrence record (", VLOOKUP(A1303, [1]!Table9[#All], 27, FALSE), "). " ))</f>
        <v xml:space="preserve">Not discussed on USFS. </v>
      </c>
      <c r="N1303" s="10" t="str">
        <f>IF(D1303="No", "-- ", VLOOKUP(A1303, [1]!Table9[#All], 29, FALSE))</f>
        <v xml:space="preserve">-- </v>
      </c>
      <c r="O1303" s="10" t="str">
        <f>IF(D1303="No", "--", VLOOKUP(A1303, [1]!Table9[#All], 30, FALSE))</f>
        <v>--</v>
      </c>
      <c r="P1303" s="7" t="str">
        <f>IF(D1303="No", "Not discussed on USFS. ", IF(VLOOKUP(A1303, [1]!Table9[#All], 31, FALSE)="--", "--",  _xlfn.CONCAT(A1303, " (", VLOOKUP(A1303, [1]!Table9[#All], 11, FALSE), "; Habitat description: ", C1303, ") - Within 1-mi of a CNDDB/SCE/USFS occurrence record (", VLOOKUP(A1303, [1]!Table9[#All], 31, FALSE), "). " )))</f>
        <v xml:space="preserve">Not discussed on USFS. </v>
      </c>
      <c r="Q1303" s="6" t="str">
        <f>IF(D1303="No", "Not discussed on USFS. ", IF(VLOOKUP(A1303, [1]!Table9[#All], 31, FALSE)="--", "--",  VLOOKUP(A1303, [1]!Table9[#All], 32, FALSE)))</f>
        <v xml:space="preserve">Not discussed on USFS. </v>
      </c>
      <c r="R1303" s="6" t="str">
        <f>IF(D1303="No", "Not discussed on USFS. ", IF(VLOOKUP(A1303, [1]!Table9[#All], 31, FALSE)="--", "--", VLOOKUP(A1303, [1]!Table9[#All], 33, FALSE)))</f>
        <v xml:space="preserve">Not discussed on USFS. </v>
      </c>
      <c r="S1303" s="9" t="s">
        <v>2</v>
      </c>
      <c r="T1303" s="8" t="s">
        <v>2</v>
      </c>
      <c r="U1303" s="8" t="s">
        <v>2</v>
      </c>
      <c r="V1303" s="7" t="s">
        <v>2</v>
      </c>
      <c r="W1303" s="6" t="s">
        <v>2</v>
      </c>
      <c r="X1303" s="6" t="s">
        <v>2</v>
      </c>
    </row>
    <row r="1304" spans="1:24" ht="64" x14ac:dyDescent="0.2">
      <c r="A1304" s="20" t="s">
        <v>1071</v>
      </c>
      <c r="B1304" s="20" t="str">
        <f>VLOOKUP(A1304, [1]!Table9[#All], 2, FALSE)</f>
        <v>Silene oregana</v>
      </c>
      <c r="C1304" s="18" t="str">
        <f>VLOOKUP(A1304, [1]!Table9[#All], 13, FALSE)</f>
        <v>sagebrush scrub, conifer forest subalpine conifer forest</v>
      </c>
      <c r="D1304" s="17" t="str">
        <f>IF(ISNUMBER(SEARCH("1",VLOOKUP(A1304, [1]!Table9[#All], 4, FALSE))), "Yes", "No")</f>
        <v>No</v>
      </c>
      <c r="E1304" s="16" t="str">
        <f>VLOOKUP(A1304, [1]!Table9[#All], 3, FALSE)</f>
        <v>Plant</v>
      </c>
      <c r="F1304" s="15" t="str">
        <f>VLOOKUP(A1304, [1]!Table9[#All], 26, FALSE)</f>
        <v>Formula</v>
      </c>
      <c r="G1304" s="15" t="str">
        <f>IF(D1304="No", "--",VLOOKUP(A1304, [1]!Table9[#All], 25, FALSE))</f>
        <v>--</v>
      </c>
      <c r="H1304" s="14" t="str">
        <f>IF(D1304="No", "Not discussed on USFS. ", VLOOKUP(A1304, [1]!Table9[#All], 24, FALSE))</f>
        <v xml:space="preserve">Not discussed on USFS. </v>
      </c>
      <c r="I1304" s="14" t="str">
        <f>IF(NOT(ISBLANK(#REF!)),  "Pre-activity Survey Required", "")</f>
        <v>Pre-activity Survey Required</v>
      </c>
      <c r="J1304" s="13" t="str">
        <f>IF(D1304="No", "Not discussed on USFS. ", _xlfn.CONCAT(A1304, " (", VLOOKUP(A1304, [1]!Table9[#All], 11, FALSE), "; Habitat description: ", C1304, ") - Within 1-mi of a CNDDB/SCE/USFS occurrence record (", VLOOKUP(A1304, [1]!Table9[#All], 34, FALSE), "). " ))</f>
        <v xml:space="preserve">Not discussed on USFS. </v>
      </c>
      <c r="K1304" s="10" t="str">
        <f>IF(D1304="No", "-- ", VLOOKUP(A1304, [1]!Table9[#All], 35, FALSE))</f>
        <v xml:space="preserve">-- </v>
      </c>
      <c r="L1304" s="12" t="str">
        <f>IF(D1304="No", "--", VLOOKUP(A1304, [1]!Table9[#All], 28, FALSE))</f>
        <v>--</v>
      </c>
      <c r="M1304" s="11" t="str">
        <f>IF(D1304="No", "Not discussed on USFS. ", _xlfn.CONCAT(A1304, " (", VLOOKUP(A1304, [1]!Table9[#All], 11, FALSE), "; Habitat description: ", C1304, ") - Within 1-mi of a CNDDB/SCE/USFS occurrence record (", VLOOKUP(A1304, [1]!Table9[#All], 27, FALSE), "). " ))</f>
        <v xml:space="preserve">Not discussed on USFS. </v>
      </c>
      <c r="N1304" s="10" t="str">
        <f>IF(D1304="No", "-- ", VLOOKUP(A1304, [1]!Table9[#All], 29, FALSE))</f>
        <v xml:space="preserve">-- </v>
      </c>
      <c r="O1304" s="10" t="str">
        <f>IF(D1304="No", "--", VLOOKUP(A1304, [1]!Table9[#All], 30, FALSE))</f>
        <v>--</v>
      </c>
      <c r="P1304" s="7" t="str">
        <f>IF(D1304="No", "Not discussed on USFS. ", IF(VLOOKUP(A1304, [1]!Table9[#All], 31, FALSE)="--", "--",  _xlfn.CONCAT(A1304, " (", VLOOKUP(A1304, [1]!Table9[#All], 11, FALSE), "; Habitat description: ", C1304, ") - Within 1-mi of a CNDDB/SCE/USFS occurrence record (", VLOOKUP(A1304, [1]!Table9[#All], 31, FALSE), "). " )))</f>
        <v xml:space="preserve">Not discussed on USFS. </v>
      </c>
      <c r="Q1304" s="6" t="str">
        <f>IF(D1304="No", "Not discussed on USFS. ", IF(VLOOKUP(A1304, [1]!Table9[#All], 31, FALSE)="--", "--",  VLOOKUP(A1304, [1]!Table9[#All], 32, FALSE)))</f>
        <v xml:space="preserve">Not discussed on USFS. </v>
      </c>
      <c r="R1304" s="6" t="str">
        <f>IF(D1304="No", "Not discussed on USFS. ", IF(VLOOKUP(A1304, [1]!Table9[#All], 31, FALSE)="--", "--", VLOOKUP(A1304, [1]!Table9[#All], 33, FALSE)))</f>
        <v xml:space="preserve">Not discussed on USFS. </v>
      </c>
      <c r="S1304" s="9" t="s">
        <v>2</v>
      </c>
      <c r="T1304" s="8" t="s">
        <v>2</v>
      </c>
      <c r="U1304" s="8" t="s">
        <v>2</v>
      </c>
      <c r="V1304" s="7" t="s">
        <v>2</v>
      </c>
      <c r="W1304" s="6" t="s">
        <v>2</v>
      </c>
      <c r="X1304" s="6" t="s">
        <v>2</v>
      </c>
    </row>
    <row r="1305" spans="1:24" ht="48" x14ac:dyDescent="0.2">
      <c r="A1305" s="20" t="s">
        <v>1070</v>
      </c>
      <c r="B1305" s="20" t="str">
        <f>VLOOKUP(A1305, [1]!Table9[#All], 2, FALSE)</f>
        <v>Castilleja litoralis</v>
      </c>
      <c r="C1305" s="18" t="str">
        <f>VLOOKUP(A1305, [1]!Table9[#All], 13, FALSE)</f>
        <v>sea bluffs generally dry sea bluffs</v>
      </c>
      <c r="D1305" s="17" t="str">
        <f>IF(ISNUMBER(SEARCH("1",VLOOKUP(A1305, [1]!Table9[#All], 4, FALSE))), "Yes", "No")</f>
        <v>No</v>
      </c>
      <c r="E1305" s="16" t="str">
        <f>VLOOKUP(A1305, [1]!Table9[#All], 3, FALSE)</f>
        <v>Plant</v>
      </c>
      <c r="F1305" s="15" t="str">
        <f>VLOOKUP(A1305, [1]!Table9[#All], 26, FALSE)</f>
        <v>Formula</v>
      </c>
      <c r="G1305" s="15" t="str">
        <f>IF(D1305="No", "--",VLOOKUP(A1305, [1]!Table9[#All], 25, FALSE))</f>
        <v>--</v>
      </c>
      <c r="H1305" s="14" t="str">
        <f>IF(D1305="No", "Not discussed on USFS. ", VLOOKUP(A1305, [1]!Table9[#All], 24, FALSE))</f>
        <v xml:space="preserve">Not discussed on USFS. </v>
      </c>
      <c r="I1305" s="14" t="str">
        <f>IF(NOT(ISBLANK(#REF!)),  "Pre-activity Survey Required", "")</f>
        <v>Pre-activity Survey Required</v>
      </c>
      <c r="J1305" s="13" t="str">
        <f>IF(D1305="No", "Not discussed on USFS. ", _xlfn.CONCAT(A1305, " (", VLOOKUP(A1305, [1]!Table9[#All], 11, FALSE), "; Habitat description: ", C1305, ") - Within 1-mi of a CNDDB/SCE/USFS occurrence record (", VLOOKUP(A1305, [1]!Table9[#All], 34, FALSE), "). " ))</f>
        <v xml:space="preserve">Not discussed on USFS. </v>
      </c>
      <c r="K1305" s="10" t="str">
        <f>IF(D1305="No", "-- ", VLOOKUP(A1305, [1]!Table9[#All], 35, FALSE))</f>
        <v xml:space="preserve">-- </v>
      </c>
      <c r="L1305" s="12" t="str">
        <f>IF(D1305="No", "--", VLOOKUP(A1305, [1]!Table9[#All], 28, FALSE))</f>
        <v>--</v>
      </c>
      <c r="M1305" s="11" t="str">
        <f>IF(D1305="No", "Not discussed on USFS. ", _xlfn.CONCAT(A1305, " (", VLOOKUP(A1305, [1]!Table9[#All], 11, FALSE), "; Habitat description: ", C1305, ") - Within 1-mi of a CNDDB/SCE/USFS occurrence record (", VLOOKUP(A1305, [1]!Table9[#All], 27, FALSE), "). " ))</f>
        <v xml:space="preserve">Not discussed on USFS. </v>
      </c>
      <c r="N1305" s="10" t="str">
        <f>IF(D1305="No", "-- ", VLOOKUP(A1305, [1]!Table9[#All], 29, FALSE))</f>
        <v xml:space="preserve">-- </v>
      </c>
      <c r="O1305" s="10" t="str">
        <f>IF(D1305="No", "--", VLOOKUP(A1305, [1]!Table9[#All], 30, FALSE))</f>
        <v>--</v>
      </c>
      <c r="P1305" s="7" t="str">
        <f>IF(D1305="No", "Not discussed on USFS. ", IF(VLOOKUP(A1305, [1]!Table9[#All], 31, FALSE)="--", "--",  _xlfn.CONCAT(A1305, " (", VLOOKUP(A1305, [1]!Table9[#All], 11, FALSE), "; Habitat description: ", C1305, ") - Within 1-mi of a CNDDB/SCE/USFS occurrence record (", VLOOKUP(A1305, [1]!Table9[#All], 31, FALSE), "). " )))</f>
        <v xml:space="preserve">Not discussed on USFS. </v>
      </c>
      <c r="Q1305" s="6" t="str">
        <f>IF(D1305="No", "Not discussed on USFS. ", IF(VLOOKUP(A1305, [1]!Table9[#All], 31, FALSE)="--", "--",  VLOOKUP(A1305, [1]!Table9[#All], 32, FALSE)))</f>
        <v xml:space="preserve">Not discussed on USFS. </v>
      </c>
      <c r="R1305" s="6" t="str">
        <f>IF(D1305="No", "Not discussed on USFS. ", IF(VLOOKUP(A1305, [1]!Table9[#All], 31, FALSE)="--", "--", VLOOKUP(A1305, [1]!Table9[#All], 33, FALSE)))</f>
        <v xml:space="preserve">Not discussed on USFS. </v>
      </c>
      <c r="S1305" s="9" t="s">
        <v>2</v>
      </c>
      <c r="T1305" s="8" t="s">
        <v>2</v>
      </c>
      <c r="U1305" s="8" t="s">
        <v>2</v>
      </c>
      <c r="V1305" s="7" t="s">
        <v>2</v>
      </c>
      <c r="W1305" s="6" t="s">
        <v>2</v>
      </c>
      <c r="X1305" s="6" t="s">
        <v>2</v>
      </c>
    </row>
    <row r="1306" spans="1:24" ht="156" x14ac:dyDescent="0.2">
      <c r="A1306" s="20" t="s">
        <v>1069</v>
      </c>
      <c r="B1306" s="20" t="str">
        <f>VLOOKUP(A1306, [1]!Table9[#All], 2, FALSE)</f>
        <v>Epilobium oreganum</v>
      </c>
      <c r="C1306" s="18" t="str">
        <f>VLOOKUP(A1306, [1]!Table9[#All], 13, FALSE)</f>
        <v>bogs, small streams</v>
      </c>
      <c r="D1306" s="17" t="str">
        <f>IF(ISNUMBER(SEARCH("1",VLOOKUP(A1306, [1]!Table9[#All], 4, FALSE))), "Yes", "No")</f>
        <v>Yes</v>
      </c>
      <c r="E1306" s="16" t="str">
        <f>VLOOKUP(A1306, [1]!Table9[#All], 3, FALSE)</f>
        <v>Plant</v>
      </c>
      <c r="F1306" s="15" t="str">
        <f>VLOOKUP(A1306, [1]!Table9[#All], 26, FALSE)</f>
        <v>Formula</v>
      </c>
      <c r="G1306" s="15" t="str">
        <f>IF(D1306="No", "--",VLOOKUP(A1306, [1]!Table9[#All], 25, FALSE))</f>
        <v>Work area</v>
      </c>
      <c r="H1306" s="14" t="str">
        <f>IF(D1306="No", "Not discussed on USFS. ", VLOOKUP(A1306, [1]!Table9[#All], 24, FALSE))</f>
        <v>--</v>
      </c>
      <c r="I1306" s="14" t="str">
        <f>IF(NOT(ISBLANK(#REF!)),  "Pre-activity Survey Required", "")</f>
        <v>Pre-activity Survey Required</v>
      </c>
      <c r="J1306" s="13" t="str">
        <f>IF(D1306="No", "Not discussed on USFS. ", _xlfn.CONCAT(A1306, " (", VLOOKUP(A1306, [1]!Table9[#All], 11, FALSE), "; Habitat description: ", C1306, ") - Within 1-mi of a CNDDB/SCE/USFS occurrence record (", VLOOKUP(A1306, [1]!Table9[#All], 34, FALSE), "). " ))</f>
        <v xml:space="preserve">Oregon fireweed (FSS; CRPR 1B.2, Blooming Period: Jul - Sep; Habitat description: bogs, small streams) - Within 1-mi of a CNDDB/SCE/USFS occurrence record (unsuitable habitat). </v>
      </c>
      <c r="K1306" s="10" t="str">
        <f>IF(D1306="No", "-- ", VLOOKUP(A1306, [1]!Table9[#All], 35, FALSE))</f>
        <v>Standard OMP BMPs.</v>
      </c>
      <c r="L1306" s="12" t="str">
        <f>IF(D1306="No", "--", VLOOKUP(A1306, [1]!Table9[#All], 28, FALSE))</f>
        <v>IIB</v>
      </c>
      <c r="M1306" s="11" t="str">
        <f>IF(D1306="No", "Not discussed on USFS. ", _xlfn.CONCAT(A1306, " (", VLOOKUP(A1306, [1]!Table9[#All], 11, FALSE), "; Habitat description: ", C1306, ") - Within 1-mi of a CNDDB/SCE/USFS occurrence record (", VLOOKUP(A1306, [1]!Table9[#All], 27, FALSE), "). " ))</f>
        <v xml:space="preserve">Oregon fireweed (FSS; CRPR 1B.2, Blooming Period: Jul - Sep; Habitat description: bogs, small streams) - Within 1-mi of a CNDDB/SCE/USFS occurrence record (habitat present). </v>
      </c>
      <c r="N1306" s="10" t="str">
        <f>IF(D1306="No", "-- ", VLOOKUP(A1306, [1]!Table9[#All], 29, FALSE))</f>
        <v xml:space="preserve">BE BMP Plant-1(a)(c-d); 
General Measures and Standard OMP BMPs. </v>
      </c>
      <c r="O1306" s="10" t="str">
        <f>IF(D1306="No", "--", VLOOKUP(A1306, [1]!Table9[#All], 30, FALSE))</f>
        <v xml:space="preserve">Pre-Activity Survey (Oregon fireweed): A biological survey is required. 
FSS Plant Avoidance (Oregon fireweed): If Oregon fireweed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06" s="7" t="str">
        <f>IF(D1306="No", "Not discussed on USFS. ", IF(VLOOKUP(A1306, [1]!Table9[#All], 31, FALSE)="--", "--",  _xlfn.CONCAT(A1306, " (", VLOOKUP(A1306, [1]!Table9[#All], 11, FALSE), "; Habitat description: ", C1306, ") - Within 1-mi of a CNDDB/SCE/USFS occurrence record (", VLOOKUP(A1306, [1]!Table9[#All], 31, FALSE), "). " )))</f>
        <v>--</v>
      </c>
      <c r="Q1306" s="6" t="str">
        <f>IF(D1306="No", "Not discussed on USFS. ", IF(VLOOKUP(A1306, [1]!Table9[#All], 31, FALSE)="--", "--",  VLOOKUP(A1306, [1]!Table9[#All], 32, FALSE)))</f>
        <v>--</v>
      </c>
      <c r="R1306" s="6" t="str">
        <f>IF(D1306="No", "Not discussed on USFS. ", IF(VLOOKUP(A1306, [1]!Table9[#All], 31, FALSE)="--", "--", VLOOKUP(A1306, [1]!Table9[#All], 33, FALSE)))</f>
        <v>--</v>
      </c>
      <c r="S1306" s="9" t="s">
        <v>2</v>
      </c>
      <c r="T1306" s="8" t="s">
        <v>2</v>
      </c>
      <c r="U1306" s="8" t="s">
        <v>2</v>
      </c>
      <c r="V1306" s="7" t="s">
        <v>2</v>
      </c>
      <c r="W1306" s="6" t="s">
        <v>2</v>
      </c>
      <c r="X1306" s="6" t="s">
        <v>2</v>
      </c>
    </row>
    <row r="1307" spans="1:24" ht="156" x14ac:dyDescent="0.2">
      <c r="A1307" s="20" t="s">
        <v>1068</v>
      </c>
      <c r="B1307" s="20" t="str">
        <f>VLOOKUP(A1307, [1]!Table9[#All], 2, FALSE)</f>
        <v>Coptis laciniata</v>
      </c>
      <c r="C1307" s="18" t="str">
        <f>VLOOKUP(A1307, [1]!Table9[#All], 13, FALSE)</f>
        <v>wet sites, seeps, streambanks, conifer forests</v>
      </c>
      <c r="D1307" s="17" t="str">
        <f>IF(ISNUMBER(SEARCH("1",VLOOKUP(A1307, [1]!Table9[#All], 4, FALSE))), "Yes", "No")</f>
        <v>Yes</v>
      </c>
      <c r="E1307" s="16" t="str">
        <f>VLOOKUP(A1307, [1]!Table9[#All], 3, FALSE)</f>
        <v>Plant</v>
      </c>
      <c r="F1307" s="15" t="str">
        <f>VLOOKUP(A1307, [1]!Table9[#All], 26, FALSE)</f>
        <v>Formula</v>
      </c>
      <c r="G1307" s="15" t="str">
        <f>IF(D1307="No", "--",VLOOKUP(A1307, [1]!Table9[#All], 25, FALSE))</f>
        <v>Work area</v>
      </c>
      <c r="H1307" s="14" t="str">
        <f>IF(D1307="No", "Not discussed on USFS. ", VLOOKUP(A1307, [1]!Table9[#All], 24, FALSE))</f>
        <v xml:space="preserve">Only discussed in INF, if reviewing INF apply same RPM's and language as other CRPR 1/2 plant receive. </v>
      </c>
      <c r="I1307" s="14" t="str">
        <f>IF(NOT(ISBLANK(#REF!)),  "Pre-activity Survey Required", "")</f>
        <v>Pre-activity Survey Required</v>
      </c>
      <c r="J1307" s="13" t="str">
        <f>IF(D1307="No", "Not discussed on USFS. ", _xlfn.CONCAT(A1307, " (", VLOOKUP(A1307, [1]!Table9[#All], 11, FALSE), "; Habitat description: ", C1307, ") - Within 1-mi of a CNDDB/SCE/USFS occurrence record (", VLOOKUP(A1307, [1]!Table9[#All], 34, FALSE), "). " ))</f>
        <v xml:space="preserve">Oregon goldthread (INF:SCC; CRPR 4.2, Blooming Period: Mar - Apr; Habitat description: wet sites, seeps, streambanks, conifer forests) - Within 1-mi of a CNDDB/SCE/USFS occurrence record (unsuitable habitat). </v>
      </c>
      <c r="K1307" s="10" t="str">
        <f>IF(D1307="No", "-- ", VLOOKUP(A1307, [1]!Table9[#All], 35, FALSE))</f>
        <v>Standard OMP BMPs.</v>
      </c>
      <c r="L1307" s="12" t="str">
        <f>IF(D1307="No", "--", VLOOKUP(A1307, [1]!Table9[#All], 28, FALSE))</f>
        <v>IIB</v>
      </c>
      <c r="M1307" s="11" t="str">
        <f>IF(D1307="No", "Not discussed on USFS. ", _xlfn.CONCAT(A1307, " (", VLOOKUP(A1307, [1]!Table9[#All], 11, FALSE), "; Habitat description: ", C1307, ") - Within 1-mi of a CNDDB/SCE/USFS occurrence record (", VLOOKUP(A1307, [1]!Table9[#All], 27, FALSE), "). " ))</f>
        <v xml:space="preserve">Oregon goldthread (INF:SCC; CRPR 4.2, Blooming Period: Mar - Apr; Habitat description: wet sites, seeps, streambanks, conifer forests) - Within 1-mi of a CNDDB/SCE/USFS occurrence record (habitat present). </v>
      </c>
      <c r="N1307" s="10" t="str">
        <f>IF(D1307="No", "-- ", VLOOKUP(A1307, [1]!Table9[#All], 29, FALSE))</f>
        <v xml:space="preserve">BE BMP Plant-1(a)(c-d); 
General Measures and Standard OMP BMPs. </v>
      </c>
      <c r="O1307" s="10" t="str">
        <f>IF(D1307="No", "--", VLOOKUP(A1307, [1]!Table9[#All], 30, FALSE))</f>
        <v xml:space="preserve">Pre-Activity Survey (Oregon goldthread): A biological survey is required. 
FSS Plant Avoidance (Oregon goldthread): If Oregon goldthread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07" s="7" t="str">
        <f>IF(D1307="No", "Not discussed on USFS. ", IF(VLOOKUP(A1307, [1]!Table9[#All], 31, FALSE)="--", "--",  _xlfn.CONCAT(A1307, " (", VLOOKUP(A1307, [1]!Table9[#All], 11, FALSE), "; Habitat description: ", C1307, ") - Within 1-mi of a CNDDB/SCE/USFS occurrence record (", VLOOKUP(A1307, [1]!Table9[#All], 31, FALSE), "). " )))</f>
        <v>--</v>
      </c>
      <c r="Q1307" s="6" t="str">
        <f>IF(D1307="No", "Not discussed on USFS. ", IF(VLOOKUP(A1307, [1]!Table9[#All], 31, FALSE)="--", "--",  VLOOKUP(A1307, [1]!Table9[#All], 32, FALSE)))</f>
        <v>--</v>
      </c>
      <c r="R1307" s="6" t="str">
        <f>IF(D1307="No", "Not discussed on USFS. ", IF(VLOOKUP(A1307, [1]!Table9[#All], 31, FALSE)="--", "--", VLOOKUP(A1307, [1]!Table9[#All], 33, FALSE)))</f>
        <v>--</v>
      </c>
      <c r="S1307" s="9" t="s">
        <v>2</v>
      </c>
      <c r="T1307" s="8" t="s">
        <v>2</v>
      </c>
      <c r="U1307" s="8" t="s">
        <v>2</v>
      </c>
      <c r="V1307" s="7" t="s">
        <v>2</v>
      </c>
      <c r="W1307" s="6" t="s">
        <v>2</v>
      </c>
      <c r="X1307" s="6" t="s">
        <v>2</v>
      </c>
    </row>
    <row r="1308" spans="1:24" ht="48" x14ac:dyDescent="0.2">
      <c r="A1308" s="20" t="s">
        <v>1067</v>
      </c>
      <c r="B1308" s="20" t="str">
        <f>VLOOKUP(A1308, [1]!Table9[#All], 2, FALSE)</f>
        <v>Meconella oregana</v>
      </c>
      <c r="C1308" s="18" t="str">
        <f>VLOOKUP(A1308, [1]!Table9[#All], 13, FALSE)</f>
        <v>shaded canyons</v>
      </c>
      <c r="D1308" s="17" t="str">
        <f>IF(ISNUMBER(SEARCH("1",VLOOKUP(A1308, [1]!Table9[#All], 4, FALSE))), "Yes", "No")</f>
        <v>No</v>
      </c>
      <c r="E1308" s="16" t="str">
        <f>VLOOKUP(A1308, [1]!Table9[#All], 3, FALSE)</f>
        <v>Plant</v>
      </c>
      <c r="F1308" s="15" t="str">
        <f>VLOOKUP(A1308, [1]!Table9[#All], 26, FALSE)</f>
        <v>Formula</v>
      </c>
      <c r="G1308" s="15" t="str">
        <f>IF(D1308="No", "--",VLOOKUP(A1308, [1]!Table9[#All], 25, FALSE))</f>
        <v>--</v>
      </c>
      <c r="H1308" s="14" t="str">
        <f>IF(D1308="No", "Not discussed on USFS. ", VLOOKUP(A1308, [1]!Table9[#All], 24, FALSE))</f>
        <v xml:space="preserve">Not discussed on USFS. </v>
      </c>
      <c r="I1308" s="14" t="str">
        <f>IF(NOT(ISBLANK(#REF!)),  "Pre-activity Survey Required", "")</f>
        <v>Pre-activity Survey Required</v>
      </c>
      <c r="J1308" s="13" t="str">
        <f>IF(D1308="No", "Not discussed on USFS. ", _xlfn.CONCAT(A1308, " (", VLOOKUP(A1308, [1]!Table9[#All], 11, FALSE), "; Habitat description: ", C1308, ") - Within 1-mi of a CNDDB/SCE/USFS occurrence record (", VLOOKUP(A1308, [1]!Table9[#All], 34, FALSE), "). " ))</f>
        <v xml:space="preserve">Not discussed on USFS. </v>
      </c>
      <c r="K1308" s="10" t="str">
        <f>IF(D1308="No", "-- ", VLOOKUP(A1308, [1]!Table9[#All], 35, FALSE))</f>
        <v xml:space="preserve">-- </v>
      </c>
      <c r="L1308" s="12" t="str">
        <f>IF(D1308="No", "--", VLOOKUP(A1308, [1]!Table9[#All], 28, FALSE))</f>
        <v>--</v>
      </c>
      <c r="M1308" s="11" t="str">
        <f>IF(D1308="No", "Not discussed on USFS. ", _xlfn.CONCAT(A1308, " (", VLOOKUP(A1308, [1]!Table9[#All], 11, FALSE), "; Habitat description: ", C1308, ") - Within 1-mi of a CNDDB/SCE/USFS occurrence record (", VLOOKUP(A1308, [1]!Table9[#All], 27, FALSE), "). " ))</f>
        <v xml:space="preserve">Not discussed on USFS. </v>
      </c>
      <c r="N1308" s="10" t="str">
        <f>IF(D1308="No", "-- ", VLOOKUP(A1308, [1]!Table9[#All], 29, FALSE))</f>
        <v xml:space="preserve">-- </v>
      </c>
      <c r="O1308" s="10" t="str">
        <f>IF(D1308="No", "--", VLOOKUP(A1308, [1]!Table9[#All], 30, FALSE))</f>
        <v>--</v>
      </c>
      <c r="P1308" s="7" t="str">
        <f>IF(D1308="No", "Not discussed on USFS. ", IF(VLOOKUP(A1308, [1]!Table9[#All], 31, FALSE)="--", "--",  _xlfn.CONCAT(A1308, " (", VLOOKUP(A1308, [1]!Table9[#All], 11, FALSE), "; Habitat description: ", C1308, ") - Within 1-mi of a CNDDB/SCE/USFS occurrence record (", VLOOKUP(A1308, [1]!Table9[#All], 31, FALSE), "). " )))</f>
        <v xml:space="preserve">Not discussed on USFS. </v>
      </c>
      <c r="Q1308" s="6" t="str">
        <f>IF(D1308="No", "Not discussed on USFS. ", IF(VLOOKUP(A1308, [1]!Table9[#All], 31, FALSE)="--", "--",  VLOOKUP(A1308, [1]!Table9[#All], 32, FALSE)))</f>
        <v xml:space="preserve">Not discussed on USFS. </v>
      </c>
      <c r="R1308" s="6" t="str">
        <f>IF(D1308="No", "Not discussed on USFS. ", IF(VLOOKUP(A1308, [1]!Table9[#All], 31, FALSE)="--", "--", VLOOKUP(A1308, [1]!Table9[#All], 33, FALSE)))</f>
        <v xml:space="preserve">Not discussed on USFS. </v>
      </c>
      <c r="S1308" s="9" t="s">
        <v>2</v>
      </c>
      <c r="T1308" s="8" t="s">
        <v>2</v>
      </c>
      <c r="U1308" s="8" t="s">
        <v>2</v>
      </c>
      <c r="V1308" s="7" t="s">
        <v>2</v>
      </c>
      <c r="W1308" s="6" t="s">
        <v>2</v>
      </c>
      <c r="X1308" s="6" t="s">
        <v>2</v>
      </c>
    </row>
    <row r="1309" spans="1:24" ht="48" x14ac:dyDescent="0.2">
      <c r="A1309" s="20" t="s">
        <v>1066</v>
      </c>
      <c r="B1309" s="20" t="str">
        <f>VLOOKUP(A1309, [1]!Table9[#All], 2, FALSE)</f>
        <v>Polemonium carneum</v>
      </c>
      <c r="C1309" s="18" t="str">
        <f>VLOOKUP(A1309, [1]!Table9[#All], 13, FALSE)</f>
        <v>open areas moist to dry open areas</v>
      </c>
      <c r="D1309" s="17" t="str">
        <f>IF(ISNUMBER(SEARCH("1",VLOOKUP(A1309, [1]!Table9[#All], 4, FALSE))), "Yes", "No")</f>
        <v>No</v>
      </c>
      <c r="E1309" s="16" t="str">
        <f>VLOOKUP(A1309, [1]!Table9[#All], 3, FALSE)</f>
        <v>Plant</v>
      </c>
      <c r="F1309" s="15" t="str">
        <f>VLOOKUP(A1309, [1]!Table9[#All], 26, FALSE)</f>
        <v>Formula</v>
      </c>
      <c r="G1309" s="15" t="str">
        <f>IF(D1309="No", "--",VLOOKUP(A1309, [1]!Table9[#All], 25, FALSE))</f>
        <v>--</v>
      </c>
      <c r="H1309" s="14" t="str">
        <f>IF(D1309="No", "Not discussed on USFS. ", VLOOKUP(A1309, [1]!Table9[#All], 24, FALSE))</f>
        <v xml:space="preserve">Not discussed on USFS. </v>
      </c>
      <c r="I1309" s="14" t="str">
        <f>IF(NOT(ISBLANK(#REF!)),  "Pre-activity Survey Required", "")</f>
        <v>Pre-activity Survey Required</v>
      </c>
      <c r="J1309" s="13" t="str">
        <f>IF(D1309="No", "Not discussed on USFS. ", _xlfn.CONCAT(A1309, " (", VLOOKUP(A1309, [1]!Table9[#All], 11, FALSE), "; Habitat description: ", C1309, ") - Within 1-mi of a CNDDB/SCE/USFS occurrence record (", VLOOKUP(A1309, [1]!Table9[#All], 34, FALSE), "). " ))</f>
        <v xml:space="preserve">Not discussed on USFS. </v>
      </c>
      <c r="K1309" s="10" t="str">
        <f>IF(D1309="No", "-- ", VLOOKUP(A1309, [1]!Table9[#All], 35, FALSE))</f>
        <v xml:space="preserve">-- </v>
      </c>
      <c r="L1309" s="12" t="str">
        <f>IF(D1309="No", "--", VLOOKUP(A1309, [1]!Table9[#All], 28, FALSE))</f>
        <v>--</v>
      </c>
      <c r="M1309" s="11" t="str">
        <f>IF(D1309="No", "Not discussed on USFS. ", _xlfn.CONCAT(A1309, " (", VLOOKUP(A1309, [1]!Table9[#All], 11, FALSE), "; Habitat description: ", C1309, ") - Within 1-mi of a CNDDB/SCE/USFS occurrence record (", VLOOKUP(A1309, [1]!Table9[#All], 27, FALSE), "). " ))</f>
        <v xml:space="preserve">Not discussed on USFS. </v>
      </c>
      <c r="N1309" s="10" t="str">
        <f>IF(D1309="No", "-- ", VLOOKUP(A1309, [1]!Table9[#All], 29, FALSE))</f>
        <v xml:space="preserve">-- </v>
      </c>
      <c r="O1309" s="10" t="str">
        <f>IF(D1309="No", "--", VLOOKUP(A1309, [1]!Table9[#All], 30, FALSE))</f>
        <v>--</v>
      </c>
      <c r="P1309" s="7" t="str">
        <f>IF(D1309="No", "Not discussed on USFS. ", IF(VLOOKUP(A1309, [1]!Table9[#All], 31, FALSE)="--", "--",  _xlfn.CONCAT(A1309, " (", VLOOKUP(A1309, [1]!Table9[#All], 11, FALSE), "; Habitat description: ", C1309, ") - Within 1-mi of a CNDDB/SCE/USFS occurrence record (", VLOOKUP(A1309, [1]!Table9[#All], 31, FALSE), "). " )))</f>
        <v xml:space="preserve">Not discussed on USFS. </v>
      </c>
      <c r="Q1309" s="6" t="str">
        <f>IF(D1309="No", "Not discussed on USFS. ", IF(VLOOKUP(A1309, [1]!Table9[#All], 31, FALSE)="--", "--",  VLOOKUP(A1309, [1]!Table9[#All], 32, FALSE)))</f>
        <v xml:space="preserve">Not discussed on USFS. </v>
      </c>
      <c r="R1309" s="6" t="str">
        <f>IF(D1309="No", "Not discussed on USFS. ", IF(VLOOKUP(A1309, [1]!Table9[#All], 31, FALSE)="--", "--", VLOOKUP(A1309, [1]!Table9[#All], 33, FALSE)))</f>
        <v xml:space="preserve">Not discussed on USFS. </v>
      </c>
      <c r="S1309" s="9" t="s">
        <v>2</v>
      </c>
      <c r="T1309" s="8" t="s">
        <v>2</v>
      </c>
      <c r="U1309" s="8" t="s">
        <v>2</v>
      </c>
      <c r="V1309" s="7" t="s">
        <v>2</v>
      </c>
      <c r="W1309" s="6" t="s">
        <v>2</v>
      </c>
      <c r="X1309" s="6" t="s">
        <v>2</v>
      </c>
    </row>
    <row r="1310" spans="1:24" ht="48" x14ac:dyDescent="0.2">
      <c r="A1310" s="20" t="s">
        <v>1065</v>
      </c>
      <c r="B1310" s="20" t="str">
        <f>VLOOKUP(A1310, [1]!Table9[#All], 2, FALSE)</f>
        <v>Carex halliana</v>
      </c>
      <c r="C1310" s="18" t="str">
        <f>VLOOKUP(A1310, [1]!Table9[#All], 13, FALSE)</f>
        <v xml:space="preserve">forest edges, often on pumice dry upland forest edges </v>
      </c>
      <c r="D1310" s="17" t="str">
        <f>IF(ISNUMBER(SEARCH("1",VLOOKUP(A1310, [1]!Table9[#All], 4, FALSE))), "Yes", "No")</f>
        <v>No</v>
      </c>
      <c r="E1310" s="16" t="str">
        <f>VLOOKUP(A1310, [1]!Table9[#All], 3, FALSE)</f>
        <v>Plant</v>
      </c>
      <c r="F1310" s="15" t="str">
        <f>VLOOKUP(A1310, [1]!Table9[#All], 26, FALSE)</f>
        <v>Formula</v>
      </c>
      <c r="G1310" s="15" t="str">
        <f>IF(D1310="No", "--",VLOOKUP(A1310, [1]!Table9[#All], 25, FALSE))</f>
        <v>--</v>
      </c>
      <c r="H1310" s="14" t="str">
        <f>IF(D1310="No", "Not discussed on USFS. ", VLOOKUP(A1310, [1]!Table9[#All], 24, FALSE))</f>
        <v xml:space="preserve">Not discussed on USFS. </v>
      </c>
      <c r="I1310" s="14" t="str">
        <f>IF(NOT(ISBLANK(#REF!)),  "Pre-activity Survey Required", "")</f>
        <v>Pre-activity Survey Required</v>
      </c>
      <c r="J1310" s="13" t="str">
        <f>IF(D1310="No", "Not discussed on USFS. ", _xlfn.CONCAT(A1310, " (", VLOOKUP(A1310, [1]!Table9[#All], 11, FALSE), "; Habitat description: ", C1310, ") - Within 1-mi of a CNDDB/SCE/USFS occurrence record (", VLOOKUP(A1310, [1]!Table9[#All], 34, FALSE), "). " ))</f>
        <v xml:space="preserve">Not discussed on USFS. </v>
      </c>
      <c r="K1310" s="10" t="str">
        <f>IF(D1310="No", "-- ", VLOOKUP(A1310, [1]!Table9[#All], 35, FALSE))</f>
        <v xml:space="preserve">-- </v>
      </c>
      <c r="L1310" s="12" t="str">
        <f>IF(D1310="No", "--", VLOOKUP(A1310, [1]!Table9[#All], 28, FALSE))</f>
        <v>--</v>
      </c>
      <c r="M1310" s="11" t="str">
        <f>IF(D1310="No", "Not discussed on USFS. ", _xlfn.CONCAT(A1310, " (", VLOOKUP(A1310, [1]!Table9[#All], 11, FALSE), "; Habitat description: ", C1310, ") - Within 1-mi of a CNDDB/SCE/USFS occurrence record (", VLOOKUP(A1310, [1]!Table9[#All], 27, FALSE), "). " ))</f>
        <v xml:space="preserve">Not discussed on USFS. </v>
      </c>
      <c r="N1310" s="10" t="str">
        <f>IF(D1310="No", "-- ", VLOOKUP(A1310, [1]!Table9[#All], 29, FALSE))</f>
        <v xml:space="preserve">-- </v>
      </c>
      <c r="O1310" s="10" t="str">
        <f>IF(D1310="No", "--", VLOOKUP(A1310, [1]!Table9[#All], 30, FALSE))</f>
        <v>--</v>
      </c>
      <c r="P1310" s="7" t="str">
        <f>IF(D1310="No", "Not discussed on USFS. ", IF(VLOOKUP(A1310, [1]!Table9[#All], 31, FALSE)="--", "--",  _xlfn.CONCAT(A1310, " (", VLOOKUP(A1310, [1]!Table9[#All], 11, FALSE), "; Habitat description: ", C1310, ") - Within 1-mi of a CNDDB/SCE/USFS occurrence record (", VLOOKUP(A1310, [1]!Table9[#All], 31, FALSE), "). " )))</f>
        <v xml:space="preserve">Not discussed on USFS. </v>
      </c>
      <c r="Q1310" s="6" t="str">
        <f>IF(D1310="No", "Not discussed on USFS. ", IF(VLOOKUP(A1310, [1]!Table9[#All], 31, FALSE)="--", "--",  VLOOKUP(A1310, [1]!Table9[#All], 32, FALSE)))</f>
        <v xml:space="preserve">Not discussed on USFS. </v>
      </c>
      <c r="R1310" s="6" t="str">
        <f>IF(D1310="No", "Not discussed on USFS. ", IF(VLOOKUP(A1310, [1]!Table9[#All], 31, FALSE)="--", "--", VLOOKUP(A1310, [1]!Table9[#All], 33, FALSE)))</f>
        <v xml:space="preserve">Not discussed on USFS. </v>
      </c>
      <c r="S1310" s="9" t="s">
        <v>2</v>
      </c>
      <c r="T1310" s="8" t="s">
        <v>2</v>
      </c>
      <c r="U1310" s="8" t="s">
        <v>2</v>
      </c>
      <c r="V1310" s="7" t="s">
        <v>2</v>
      </c>
      <c r="W1310" s="6" t="s">
        <v>2</v>
      </c>
      <c r="X1310" s="6" t="s">
        <v>2</v>
      </c>
    </row>
    <row r="1311" spans="1:24" ht="112" x14ac:dyDescent="0.2">
      <c r="A1311" s="20" t="s">
        <v>1064</v>
      </c>
      <c r="B1311" s="20" t="str">
        <f>VLOOKUP(A1311, [1]!Table9[#All], 2, FALSE)</f>
        <v>Speyeria zerene hippolyta</v>
      </c>
      <c r="C1311" s="18" t="str">
        <f>VLOOKUP(A1311, [1]!Table9[#All], 13, FALSE)</f>
        <v>open grasslands in coastal dunes, bluffs, and nearby forest glades; sole larval hostplant is western blue violet (viola adunca)</v>
      </c>
      <c r="D1311" s="17" t="str">
        <f>IF(ISNUMBER(SEARCH("1",VLOOKUP(A1311, [1]!Table9[#All], 4, FALSE))), "Yes", "No")</f>
        <v>Yes</v>
      </c>
      <c r="E1311" s="16" t="str">
        <f>VLOOKUP(A1311, [1]!Table9[#All], 3, FALSE)</f>
        <v>Invertebrate</v>
      </c>
      <c r="F1311" s="15" t="str">
        <f>VLOOKUP(A1311, [1]!Table9[#All], 26, FALSE)</f>
        <v>Formula</v>
      </c>
      <c r="G1311" s="15" t="str">
        <f>IF(D1311="No", "--",VLOOKUP(A1311, [1]!Table9[#All], 25, FALSE))</f>
        <v>Work area</v>
      </c>
      <c r="H1311" s="14" t="str">
        <f>IF(D1311="No", "Not discussed on USFS. ", VLOOKUP(A1311, [1]!Table9[#All], 24, FALSE))</f>
        <v>Contact PM if occurring on USFS</v>
      </c>
      <c r="I1311" s="14" t="str">
        <f>IF(NOT(ISBLANK(#REF!)),  "Pre-activity Survey Required", "")</f>
        <v>Pre-activity Survey Required</v>
      </c>
      <c r="J1311" s="13" t="str">
        <f>IF(D1311="No", "Not discussed on USFS. ", _xlfn.CONCAT(A1311, " (", VLOOKUP(A1311, [1]!Table9[#All], 11, FALSE), "; Habitat description: ", C1311, ") - Within 1-mi of a CNDDB/SCE/USFS occurrence record (", VLOOKUP(A1311, [1]!Table9[#All], 34, FALSE), "). " ))</f>
        <v xml:space="preserve">Oregon silverspot butterfly (FT; Habitat description: open grasslands in coastal dunes, bluffs, and nearby forest glades; sole larval hostplant is western blue violet (viola adunca)) - Within 1-mi of a CNDDB/SCE/USFS occurrence record (unsuitable habitat). </v>
      </c>
      <c r="K1311" s="10" t="str">
        <f>IF(D1311="No", "-- ", VLOOKUP(A1311, [1]!Table9[#All], 35, FALSE))</f>
        <v>Standard OMP BMPs.</v>
      </c>
      <c r="L1311" s="12" t="str">
        <f>IF(D1311="No", "--", VLOOKUP(A1311, [1]!Table9[#All], 28, FALSE))</f>
        <v>IIB</v>
      </c>
      <c r="M1311" s="11" t="str">
        <f>IF(D1311="No", "Not discussed on USFS. ", _xlfn.CONCAT(A1311, " (", VLOOKUP(A1311, [1]!Table9[#All], 11, FALSE), "; Habitat description: ", C1311, ") - Within 1-mi of a CNDDB/SCE/USFS occurrence record (", VLOOKUP(A1311, [1]!Table9[#All], 27, FALSE), "). " ))</f>
        <v xml:space="preserve">Oregon silverspot butterfly (FT; Habitat description: open grasslands in coastal dunes, bluffs, and nearby forest glades; sole larval hostplant is western blue violet (viola adunca)) - Within 1-mi of a CNDDB/SCE/USFS occurrence record (habitat present). </v>
      </c>
      <c r="N1311" s="10" t="str">
        <f>IF(D1311="No", "-- ", VLOOKUP(A1311, [1]!Table9[#All], 29, FALSE))</f>
        <v>Contact PM if occurring on USFS</v>
      </c>
      <c r="O1311" s="10" t="str">
        <f>IF(D1311="No", "--", VLOOKUP(A1311, [1]!Table9[#All], 30, FALSE))</f>
        <v>Contact PM if occurring on USFS</v>
      </c>
      <c r="P1311" s="7" t="str">
        <f>IF(D1311="No", "Not discussed on USFS. ", IF(VLOOKUP(A1311, [1]!Table9[#All], 31, FALSE)="--", "--",  _xlfn.CONCAT(A1311, " (", VLOOKUP(A1311, [1]!Table9[#All], 11, FALSE), "; Habitat description: ", C1311, ") - Within 1-mi of a CNDDB/SCE/USFS occurrence record (", VLOOKUP(A1311, [1]!Table9[#All], 31, FALSE), "). " )))</f>
        <v>--</v>
      </c>
      <c r="Q1311" s="6" t="str">
        <f>IF(D1311="No", "Not discussed on USFS. ", IF(VLOOKUP(A1311, [1]!Table9[#All], 31, FALSE)="--", "--",  VLOOKUP(A1311, [1]!Table9[#All], 32, FALSE)))</f>
        <v>--</v>
      </c>
      <c r="R1311" s="6" t="str">
        <f>IF(D1311="No", "Not discussed on USFS. ", IF(VLOOKUP(A1311, [1]!Table9[#All], 31, FALSE)="--", "--", VLOOKUP(A1311, [1]!Table9[#All], 33, FALSE)))</f>
        <v>--</v>
      </c>
      <c r="S1311" s="9" t="s">
        <v>2</v>
      </c>
      <c r="T1311" s="8" t="s">
        <v>2</v>
      </c>
      <c r="U1311" s="8" t="s">
        <v>2</v>
      </c>
      <c r="V1311" s="7" t="s">
        <v>2</v>
      </c>
      <c r="W1311" s="6" t="s">
        <v>2</v>
      </c>
      <c r="X1311" s="6" t="s">
        <v>2</v>
      </c>
    </row>
    <row r="1312" spans="1:24" ht="80" x14ac:dyDescent="0.2">
      <c r="A1312" s="20" t="s">
        <v>1063</v>
      </c>
      <c r="B1312" s="20" t="str">
        <f>VLOOKUP(A1312, [1]!Table9[#All], 2, FALSE)</f>
        <v>Lepus americanus klamathensis</v>
      </c>
      <c r="C1312" s="18" t="str">
        <f>VLOOKUP(A1312, [1]!Table9[#All], 13, FALSE)</f>
        <v>open fields, fence rows, swamps, riverside thickets, cedar bogs and coniferous lowland</v>
      </c>
      <c r="D1312" s="17" t="str">
        <f>IF(ISNUMBER(SEARCH("1",VLOOKUP(A1312, [1]!Table9[#All], 4, FALSE))), "Yes", "No")</f>
        <v>No</v>
      </c>
      <c r="E1312" s="16" t="str">
        <f>VLOOKUP(A1312, [1]!Table9[#All], 3, FALSE)</f>
        <v>Mammal</v>
      </c>
      <c r="F1312" s="15" t="str">
        <f>VLOOKUP(A1312, [1]!Table9[#All], 26, FALSE)</f>
        <v>Formula</v>
      </c>
      <c r="G1312" s="15" t="str">
        <f>IF(D1312="No", "--",VLOOKUP(A1312, [1]!Table9[#All], 25, FALSE))</f>
        <v>--</v>
      </c>
      <c r="H1312" s="14" t="str">
        <f>IF(D1312="No", "Not discussed on USFS. ", VLOOKUP(A1312, [1]!Table9[#All], 24, FALSE))</f>
        <v xml:space="preserve">Not discussed on USFS. </v>
      </c>
      <c r="I1312" s="14" t="str">
        <f>IF(NOT(ISBLANK(#REF!)),  "Pre-activity Survey Required", "")</f>
        <v>Pre-activity Survey Required</v>
      </c>
      <c r="J1312" s="13" t="str">
        <f>IF(D1312="No", "Not discussed on USFS. ", _xlfn.CONCAT(A1312, " (", VLOOKUP(A1312, [1]!Table9[#All], 11, FALSE), "; Habitat description: ", C1312, ") - Within 1-mi of a CNDDB/SCE/USFS occurrence record (", VLOOKUP(A1312, [1]!Table9[#All], 34, FALSE), "). " ))</f>
        <v xml:space="preserve">Not discussed on USFS. </v>
      </c>
      <c r="K1312" s="10" t="str">
        <f>IF(D1312="No", "-- ", VLOOKUP(A1312, [1]!Table9[#All], 35, FALSE))</f>
        <v xml:space="preserve">-- </v>
      </c>
      <c r="L1312" s="12" t="str">
        <f>IF(D1312="No", "--", VLOOKUP(A1312, [1]!Table9[#All], 28, FALSE))</f>
        <v>--</v>
      </c>
      <c r="M1312" s="11" t="str">
        <f>IF(D1312="No", "Not discussed on USFS. ", _xlfn.CONCAT(A1312, " (", VLOOKUP(A1312, [1]!Table9[#All], 11, FALSE), "; Habitat description: ", C1312, ") - Within 1-mi of a CNDDB/SCE/USFS occurrence record (", VLOOKUP(A1312, [1]!Table9[#All], 27, FALSE), "). " ))</f>
        <v xml:space="preserve">Not discussed on USFS. </v>
      </c>
      <c r="N1312" s="10" t="str">
        <f>IF(D1312="No", "-- ", VLOOKUP(A1312, [1]!Table9[#All], 29, FALSE))</f>
        <v xml:space="preserve">-- </v>
      </c>
      <c r="O1312" s="10" t="str">
        <f>IF(D1312="No", "--", VLOOKUP(A1312, [1]!Table9[#All], 30, FALSE))</f>
        <v>--</v>
      </c>
      <c r="P1312" s="7" t="str">
        <f>IF(D1312="No", "Not discussed on USFS. ", IF(VLOOKUP(A1312, [1]!Table9[#All], 31, FALSE)="--", "--",  _xlfn.CONCAT(A1312, " (", VLOOKUP(A1312, [1]!Table9[#All], 11, FALSE), "; Habitat description: ", C1312, ") - Within 1-mi of a CNDDB/SCE/USFS occurrence record (", VLOOKUP(A1312, [1]!Table9[#All], 31, FALSE), "). " )))</f>
        <v xml:space="preserve">Not discussed on USFS. </v>
      </c>
      <c r="Q1312" s="6" t="str">
        <f>IF(D1312="No", "Not discussed on USFS. ", IF(VLOOKUP(A1312, [1]!Table9[#All], 31, FALSE)="--", "--",  VLOOKUP(A1312, [1]!Table9[#All], 32, FALSE)))</f>
        <v xml:space="preserve">Not discussed on USFS. </v>
      </c>
      <c r="R1312" s="6" t="str">
        <f>IF(D1312="No", "Not discussed on USFS. ", IF(VLOOKUP(A1312, [1]!Table9[#All], 31, FALSE)="--", "--", VLOOKUP(A1312, [1]!Table9[#All], 33, FALSE)))</f>
        <v xml:space="preserve">Not discussed on USFS. </v>
      </c>
      <c r="S1312" s="9" t="s">
        <v>2</v>
      </c>
      <c r="T1312" s="8" t="s">
        <v>2</v>
      </c>
      <c r="U1312" s="8" t="s">
        <v>2</v>
      </c>
      <c r="V1312" s="7" t="s">
        <v>2</v>
      </c>
      <c r="W1312" s="6" t="s">
        <v>2</v>
      </c>
      <c r="X1312" s="6" t="s">
        <v>2</v>
      </c>
    </row>
    <row r="1313" spans="1:24" ht="240" x14ac:dyDescent="0.2">
      <c r="A1313" s="20" t="s">
        <v>1062</v>
      </c>
      <c r="B1313" s="20" t="str">
        <f>VLOOKUP(A1313, [1]!Table9[#All], 2, FALSE)</f>
        <v>Rana pretiosa</v>
      </c>
      <c r="C1313" s="18" t="str">
        <f>VLOOKUP(A1313, [1]!Table9[#All], 13, FALSE)</f>
        <v>near permanent water sources in mixed coniferous forests; prefers large marshy areas filled by warm water from springs; also slow streams that meander through meadows, slow-moving streams and rivers, marshes, springs, pools, edges of small lakes, and ponds</v>
      </c>
      <c r="D1313" s="17" t="str">
        <f>IF(ISNUMBER(SEARCH("1",VLOOKUP(A1313, [1]!Table9[#All], 4, FALSE))), "Yes", "No")</f>
        <v>Yes</v>
      </c>
      <c r="E1313" s="16" t="str">
        <f>VLOOKUP(A1313, [1]!Table9[#All], 3, FALSE)</f>
        <v>Amphibian</v>
      </c>
      <c r="F1313" s="15" t="str">
        <f>VLOOKUP(A1313, [1]!Table9[#All], 26, FALSE)</f>
        <v>Formula</v>
      </c>
      <c r="G1313" s="15" t="str">
        <f>IF(D1313="No", "--",VLOOKUP(A1313, [1]!Table9[#All], 25, FALSE))</f>
        <v>--</v>
      </c>
      <c r="H1313" s="14" t="str">
        <f>IF(D1313="No", "Not discussed on USFS. ", VLOOKUP(A1313, [1]!Table9[#All], 24, FALSE))</f>
        <v>Notify SME if found on USFS</v>
      </c>
      <c r="I1313" s="14" t="str">
        <f>IF(NOT(ISBLANK(#REF!)),  "Pre-activity Survey Required", "")</f>
        <v>Pre-activity Survey Required</v>
      </c>
      <c r="J1313" s="13" t="str">
        <f>IF(D1313="No", "Not discussed on USFS. ", _xlfn.CONCAT(A1313, " (", VLOOKUP(A1313, [1]!Table9[#All], 11, FALSE), "; Habitat description: ", C1313, ") - Within 1-mi of a CNDDB/SCE/USFS occurrence record (", VLOOKUP(A1313, [1]!Table9[#All], 34, FALSE), "). " ))</f>
        <v xml:space="preserve">Oregon spotted frog (FT; CDFW SSC; BLM:S; Habitat description: near permanent water sources in mixed coniferous forests; prefers large marshy areas filled by warm water from springs; also slow streams that meander through meadows, slow-moving streams and rivers, marshes, springs, pools, edges of small lakes, and ponds) - Within 1-mi of a CNDDB/SCE/USFS occurrence record (--). </v>
      </c>
      <c r="K1313" s="10" t="str">
        <f>IF(D1313="No", "-- ", VLOOKUP(A1313, [1]!Table9[#All], 35, FALSE))</f>
        <v>--</v>
      </c>
      <c r="L1313" s="12" t="str">
        <f>IF(D1313="No", "--", VLOOKUP(A1313, [1]!Table9[#All], 28, FALSE))</f>
        <v>--</v>
      </c>
      <c r="M1313" s="11" t="str">
        <f>IF(D1313="No", "Not discussed on USFS. ", _xlfn.CONCAT(A1313, " (", VLOOKUP(A1313, [1]!Table9[#All], 11, FALSE), "; Habitat description: ", C1313, ") - Within 1-mi of a CNDDB/SCE/USFS occurrence record (", VLOOKUP(A1313, [1]!Table9[#All], 27, FALSE), "). " ))</f>
        <v xml:space="preserve">Oregon spotted frog (FT; CDFW SSC; BLM:S; Habitat description: near permanent water sources in mixed coniferous forests; prefers large marshy areas filled by warm water from springs; also slow streams that meander through meadows, slow-moving streams and rivers, marshes, springs, pools, edges of small lakes, and ponds) - Within 1-mi of a CNDDB/SCE/USFS occurrence record (--). </v>
      </c>
      <c r="N1313" s="10" t="str">
        <f>IF(D1313="No", "-- ", VLOOKUP(A1313, [1]!Table9[#All], 29, FALSE))</f>
        <v>Notify SME if found on USFS</v>
      </c>
      <c r="O1313" s="10" t="str">
        <f>IF(D1313="No", "--", VLOOKUP(A1313, [1]!Table9[#All], 30, FALSE))</f>
        <v>Notify SME if found on USFS</v>
      </c>
      <c r="P1313" s="7" t="str">
        <f>IF(D1313="No", "Not discussed on USFS. ", IF(VLOOKUP(A1313, [1]!Table9[#All], 31, FALSE)="--", "--",  _xlfn.CONCAT(A1313, " (", VLOOKUP(A1313, [1]!Table9[#All], 11, FALSE), "; Habitat description: ", C1313, ") - Within 1-mi of a CNDDB/SCE/USFS occurrence record (", VLOOKUP(A1313, [1]!Table9[#All], 31, FALSE), "). " )))</f>
        <v>--</v>
      </c>
      <c r="Q1313" s="6" t="str">
        <f>IF(D1313="No", "Not discussed on USFS. ", IF(VLOOKUP(A1313, [1]!Table9[#All], 31, FALSE)="--", "--",  VLOOKUP(A1313, [1]!Table9[#All], 32, FALSE)))</f>
        <v>--</v>
      </c>
      <c r="R1313" s="6" t="str">
        <f>IF(D1313="No", "Not discussed on USFS. ", IF(VLOOKUP(A1313, [1]!Table9[#All], 31, FALSE)="--", "--", VLOOKUP(A1313, [1]!Table9[#All], 33, FALSE)))</f>
        <v>--</v>
      </c>
      <c r="S1313" s="9" t="s">
        <v>2</v>
      </c>
      <c r="T1313" s="8" t="s">
        <v>2</v>
      </c>
      <c r="U1313" s="8" t="s">
        <v>2</v>
      </c>
      <c r="V1313" s="7" t="s">
        <v>2</v>
      </c>
      <c r="W1313" s="6" t="s">
        <v>2</v>
      </c>
      <c r="X1313" s="6" t="s">
        <v>2</v>
      </c>
    </row>
    <row r="1314" spans="1:24" ht="80" x14ac:dyDescent="0.2">
      <c r="A1314" s="20" t="s">
        <v>1061</v>
      </c>
      <c r="B1314" s="20" t="str">
        <f>VLOOKUP(A1314, [1]!Table9[#All], 2, FALSE)</f>
        <v>Dalea ornata</v>
      </c>
      <c r="C1314" s="18" t="str">
        <f>VLOOKUP(A1314, [1]!Table9[#All], 13, FALSE)</f>
        <v>slopes, flats, and washes, with sagebrush and pinyon-juniper woodland</v>
      </c>
      <c r="D1314" s="17" t="str">
        <f>IF(ISNUMBER(SEARCH("1",VLOOKUP(A1314, [1]!Table9[#All], 4, FALSE))), "Yes", "No")</f>
        <v>No</v>
      </c>
      <c r="E1314" s="16" t="str">
        <f>VLOOKUP(A1314, [1]!Table9[#All], 3, FALSE)</f>
        <v>Plant</v>
      </c>
      <c r="F1314" s="15" t="str">
        <f>VLOOKUP(A1314, [1]!Table9[#All], 26, FALSE)</f>
        <v>Formula</v>
      </c>
      <c r="G1314" s="15" t="str">
        <f>IF(D1314="No", "--",VLOOKUP(A1314, [1]!Table9[#All], 25, FALSE))</f>
        <v>--</v>
      </c>
      <c r="H1314" s="14" t="str">
        <f>IF(D1314="No", "Not discussed on USFS. ", VLOOKUP(A1314, [1]!Table9[#All], 24, FALSE))</f>
        <v xml:space="preserve">Not discussed on USFS. </v>
      </c>
      <c r="I1314" s="14" t="str">
        <f>IF(NOT(ISBLANK(#REF!)),  "Pre-activity Survey Required", "")</f>
        <v>Pre-activity Survey Required</v>
      </c>
      <c r="J1314" s="13" t="str">
        <f>IF(D1314="No", "Not discussed on USFS. ", _xlfn.CONCAT(A1314, " (", VLOOKUP(A1314, [1]!Table9[#All], 11, FALSE), "; Habitat description: ", C1314, ") - Within 1-mi of a CNDDB/SCE/USFS occurrence record (", VLOOKUP(A1314, [1]!Table9[#All], 34, FALSE), "). " ))</f>
        <v xml:space="preserve">Not discussed on USFS. </v>
      </c>
      <c r="K1314" s="10" t="str">
        <f>IF(D1314="No", "-- ", VLOOKUP(A1314, [1]!Table9[#All], 35, FALSE))</f>
        <v xml:space="preserve">-- </v>
      </c>
      <c r="L1314" s="12" t="str">
        <f>IF(D1314="No", "--", VLOOKUP(A1314, [1]!Table9[#All], 28, FALSE))</f>
        <v>--</v>
      </c>
      <c r="M1314" s="11" t="str">
        <f>IF(D1314="No", "Not discussed on USFS. ", _xlfn.CONCAT(A1314, " (", VLOOKUP(A1314, [1]!Table9[#All], 11, FALSE), "; Habitat description: ", C1314, ") - Within 1-mi of a CNDDB/SCE/USFS occurrence record (", VLOOKUP(A1314, [1]!Table9[#All], 27, FALSE), "). " ))</f>
        <v xml:space="preserve">Not discussed on USFS. </v>
      </c>
      <c r="N1314" s="10" t="str">
        <f>IF(D1314="No", "-- ", VLOOKUP(A1314, [1]!Table9[#All], 29, FALSE))</f>
        <v xml:space="preserve">-- </v>
      </c>
      <c r="O1314" s="10" t="str">
        <f>IF(D1314="No", "--", VLOOKUP(A1314, [1]!Table9[#All], 30, FALSE))</f>
        <v>--</v>
      </c>
      <c r="P1314" s="7" t="str">
        <f>IF(D1314="No", "Not discussed on USFS. ", IF(VLOOKUP(A1314, [1]!Table9[#All], 31, FALSE)="--", "--",  _xlfn.CONCAT(A1314, " (", VLOOKUP(A1314, [1]!Table9[#All], 11, FALSE), "; Habitat description: ", C1314, ") - Within 1-mi of a CNDDB/SCE/USFS occurrence record (", VLOOKUP(A1314, [1]!Table9[#All], 31, FALSE), "). " )))</f>
        <v xml:space="preserve">Not discussed on USFS. </v>
      </c>
      <c r="Q1314" s="6" t="str">
        <f>IF(D1314="No", "Not discussed on USFS. ", IF(VLOOKUP(A1314, [1]!Table9[#All], 31, FALSE)="--", "--",  VLOOKUP(A1314, [1]!Table9[#All], 32, FALSE)))</f>
        <v xml:space="preserve">Not discussed on USFS. </v>
      </c>
      <c r="R1314" s="6" t="str">
        <f>IF(D1314="No", "Not discussed on USFS. ", IF(VLOOKUP(A1314, [1]!Table9[#All], 31, FALSE)="--", "--", VLOOKUP(A1314, [1]!Table9[#All], 33, FALSE)))</f>
        <v xml:space="preserve">Not discussed on USFS. </v>
      </c>
      <c r="S1314" s="9" t="s">
        <v>2</v>
      </c>
      <c r="T1314" s="8" t="s">
        <v>2</v>
      </c>
      <c r="U1314" s="8" t="s">
        <v>2</v>
      </c>
      <c r="V1314" s="7" t="s">
        <v>2</v>
      </c>
      <c r="W1314" s="6" t="s">
        <v>2</v>
      </c>
      <c r="X1314" s="6" t="s">
        <v>2</v>
      </c>
    </row>
    <row r="1315" spans="1:24" ht="64" x14ac:dyDescent="0.2">
      <c r="A1315" s="20" t="s">
        <v>1060</v>
      </c>
      <c r="B1315" s="20" t="str">
        <f>VLOOKUP(A1315, [1]!Table9[#All], 2, FALSE)</f>
        <v>Limnanthes douglasii ssp. ornduffii</v>
      </c>
      <c r="C1315" s="18" t="str">
        <f>VLOOKUP(A1315, [1]!Table9[#All], 13, FALSE)</f>
        <v>wet, agricultural field</v>
      </c>
      <c r="D1315" s="17" t="str">
        <f>IF(ISNUMBER(SEARCH("1",VLOOKUP(A1315, [1]!Table9[#All], 4, FALSE))), "Yes", "No")</f>
        <v>No</v>
      </c>
      <c r="E1315" s="16" t="str">
        <f>VLOOKUP(A1315, [1]!Table9[#All], 3, FALSE)</f>
        <v>Plant</v>
      </c>
      <c r="F1315" s="15" t="str">
        <f>VLOOKUP(A1315, [1]!Table9[#All], 26, FALSE)</f>
        <v>Formula</v>
      </c>
      <c r="G1315" s="15" t="str">
        <f>IF(D1315="No", "--",VLOOKUP(A1315, [1]!Table9[#All], 25, FALSE))</f>
        <v>--</v>
      </c>
      <c r="H1315" s="14" t="str">
        <f>IF(D1315="No", "Not discussed on USFS. ", VLOOKUP(A1315, [1]!Table9[#All], 24, FALSE))</f>
        <v xml:space="preserve">Not discussed on USFS. </v>
      </c>
      <c r="I1315" s="14" t="str">
        <f>IF(NOT(ISBLANK(#REF!)),  "Pre-activity Survey Required", "")</f>
        <v>Pre-activity Survey Required</v>
      </c>
      <c r="J1315" s="13" t="str">
        <f>IF(D1315="No", "Not discussed on USFS. ", _xlfn.CONCAT(A1315, " (", VLOOKUP(A1315, [1]!Table9[#All], 11, FALSE), "; Habitat description: ", C1315, ") - Within 1-mi of a CNDDB/SCE/USFS occurrence record (", VLOOKUP(A1315, [1]!Table9[#All], 34, FALSE), "). " ))</f>
        <v xml:space="preserve">Not discussed on USFS. </v>
      </c>
      <c r="K1315" s="10" t="str">
        <f>IF(D1315="No", "-- ", VLOOKUP(A1315, [1]!Table9[#All], 35, FALSE))</f>
        <v xml:space="preserve">-- </v>
      </c>
      <c r="L1315" s="12" t="str">
        <f>IF(D1315="No", "--", VLOOKUP(A1315, [1]!Table9[#All], 28, FALSE))</f>
        <v>--</v>
      </c>
      <c r="M1315" s="11" t="str">
        <f>IF(D1315="No", "Not discussed on USFS. ", _xlfn.CONCAT(A1315, " (", VLOOKUP(A1315, [1]!Table9[#All], 11, FALSE), "; Habitat description: ", C1315, ") - Within 1-mi of a CNDDB/SCE/USFS occurrence record (", VLOOKUP(A1315, [1]!Table9[#All], 27, FALSE), "). " ))</f>
        <v xml:space="preserve">Not discussed on USFS. </v>
      </c>
      <c r="N1315" s="10" t="str">
        <f>IF(D1315="No", "-- ", VLOOKUP(A1315, [1]!Table9[#All], 29, FALSE))</f>
        <v xml:space="preserve">-- </v>
      </c>
      <c r="O1315" s="10" t="str">
        <f>IF(D1315="No", "--", VLOOKUP(A1315, [1]!Table9[#All], 30, FALSE))</f>
        <v>--</v>
      </c>
      <c r="P1315" s="7" t="str">
        <f>IF(D1315="No", "Not discussed on USFS. ", IF(VLOOKUP(A1315, [1]!Table9[#All], 31, FALSE)="--", "--",  _xlfn.CONCAT(A1315, " (", VLOOKUP(A1315, [1]!Table9[#All], 11, FALSE), "; Habitat description: ", C1315, ") - Within 1-mi of a CNDDB/SCE/USFS occurrence record (", VLOOKUP(A1315, [1]!Table9[#All], 31, FALSE), "). " )))</f>
        <v xml:space="preserve">Not discussed on USFS. </v>
      </c>
      <c r="Q1315" s="6" t="str">
        <f>IF(D1315="No", "Not discussed on USFS. ", IF(VLOOKUP(A1315, [1]!Table9[#All], 31, FALSE)="--", "--",  VLOOKUP(A1315, [1]!Table9[#All], 32, FALSE)))</f>
        <v xml:space="preserve">Not discussed on USFS. </v>
      </c>
      <c r="R1315" s="6" t="str">
        <f>IF(D1315="No", "Not discussed on USFS. ", IF(VLOOKUP(A1315, [1]!Table9[#All], 31, FALSE)="--", "--", VLOOKUP(A1315, [1]!Table9[#All], 33, FALSE)))</f>
        <v xml:space="preserve">Not discussed on USFS. </v>
      </c>
      <c r="S1315" s="9" t="s">
        <v>2</v>
      </c>
      <c r="T1315" s="8" t="s">
        <v>2</v>
      </c>
      <c r="U1315" s="8" t="s">
        <v>2</v>
      </c>
      <c r="V1315" s="7" t="s">
        <v>2</v>
      </c>
      <c r="W1315" s="6" t="s">
        <v>2</v>
      </c>
      <c r="X1315" s="6" t="s">
        <v>2</v>
      </c>
    </row>
    <row r="1316" spans="1:24" ht="80" x14ac:dyDescent="0.2">
      <c r="A1316" s="20" t="s">
        <v>1059</v>
      </c>
      <c r="B1316" s="20" t="str">
        <f>VLOOKUP(A1316, [1]!Table9[#All], 2, FALSE)</f>
        <v>Euphorbia jaegeri</v>
      </c>
      <c r="C1316" s="18" t="str">
        <f>VLOOKUP(A1316, [1]!Table9[#All], 13, FALSE)</f>
        <v>generally rock crevices or gravel in dry rocky hillsides, arroyos in desert scrub uncommon</v>
      </c>
      <c r="D1316" s="17" t="str">
        <f>IF(ISNUMBER(SEARCH("1",VLOOKUP(A1316, [1]!Table9[#All], 4, FALSE))), "Yes", "No")</f>
        <v>No</v>
      </c>
      <c r="E1316" s="16" t="str">
        <f>VLOOKUP(A1316, [1]!Table9[#All], 3, FALSE)</f>
        <v>Plant</v>
      </c>
      <c r="F1316" s="15" t="str">
        <f>VLOOKUP(A1316, [1]!Table9[#All], 26, FALSE)</f>
        <v>Formula</v>
      </c>
      <c r="G1316" s="15" t="str">
        <f>IF(D1316="No", "--",VLOOKUP(A1316, [1]!Table9[#All], 25, FALSE))</f>
        <v>--</v>
      </c>
      <c r="H1316" s="14" t="str">
        <f>IF(D1316="No", "Not discussed on USFS. ", VLOOKUP(A1316, [1]!Table9[#All], 24, FALSE))</f>
        <v xml:space="preserve">Not discussed on USFS. </v>
      </c>
      <c r="I1316" s="14" t="str">
        <f>IF(NOT(ISBLANK(#REF!)),  "Pre-activity Survey Required", "")</f>
        <v>Pre-activity Survey Required</v>
      </c>
      <c r="J1316" s="13" t="str">
        <f>IF(D1316="No", "Not discussed on USFS. ", _xlfn.CONCAT(A1316, " (", VLOOKUP(A1316, [1]!Table9[#All], 11, FALSE), "; Habitat description: ", C1316, ") - Within 1-mi of a CNDDB/SCE/USFS occurrence record (", VLOOKUP(A1316, [1]!Table9[#All], 34, FALSE), "). " ))</f>
        <v xml:space="preserve">Not discussed on USFS. </v>
      </c>
      <c r="K1316" s="10" t="str">
        <f>IF(D1316="No", "-- ", VLOOKUP(A1316, [1]!Table9[#All], 35, FALSE))</f>
        <v xml:space="preserve">-- </v>
      </c>
      <c r="L1316" s="12" t="str">
        <f>IF(D1316="No", "--", VLOOKUP(A1316, [1]!Table9[#All], 28, FALSE))</f>
        <v>--</v>
      </c>
      <c r="M1316" s="11" t="str">
        <f>IF(D1316="No", "Not discussed on USFS. ", _xlfn.CONCAT(A1316, " (", VLOOKUP(A1316, [1]!Table9[#All], 11, FALSE), "; Habitat description: ", C1316, ") - Within 1-mi of a CNDDB/SCE/USFS occurrence record (", VLOOKUP(A1316, [1]!Table9[#All], 27, FALSE), "). " ))</f>
        <v xml:space="preserve">Not discussed on USFS. </v>
      </c>
      <c r="N1316" s="10" t="str">
        <f>IF(D1316="No", "-- ", VLOOKUP(A1316, [1]!Table9[#All], 29, FALSE))</f>
        <v xml:space="preserve">-- </v>
      </c>
      <c r="O1316" s="10" t="str">
        <f>IF(D1316="No", "--", VLOOKUP(A1316, [1]!Table9[#All], 30, FALSE))</f>
        <v>--</v>
      </c>
      <c r="P1316" s="7" t="str">
        <f>IF(D1316="No", "Not discussed on USFS. ", IF(VLOOKUP(A1316, [1]!Table9[#All], 31, FALSE)="--", "--",  _xlfn.CONCAT(A1316, " (", VLOOKUP(A1316, [1]!Table9[#All], 11, FALSE), "; Habitat description: ", C1316, ") - Within 1-mi of a CNDDB/SCE/USFS occurrence record (", VLOOKUP(A1316, [1]!Table9[#All], 31, FALSE), "). " )))</f>
        <v xml:space="preserve">Not discussed on USFS. </v>
      </c>
      <c r="Q1316" s="6" t="str">
        <f>IF(D1316="No", "Not discussed on USFS. ", IF(VLOOKUP(A1316, [1]!Table9[#All], 31, FALSE)="--", "--",  VLOOKUP(A1316, [1]!Table9[#All], 32, FALSE)))</f>
        <v xml:space="preserve">Not discussed on USFS. </v>
      </c>
      <c r="R1316" s="6" t="str">
        <f>IF(D1316="No", "Not discussed on USFS. ", IF(VLOOKUP(A1316, [1]!Table9[#All], 31, FALSE)="--", "--", VLOOKUP(A1316, [1]!Table9[#All], 33, FALSE)))</f>
        <v xml:space="preserve">Not discussed on USFS. </v>
      </c>
      <c r="S1316" s="9" t="s">
        <v>2</v>
      </c>
      <c r="T1316" s="8" t="s">
        <v>2</v>
      </c>
      <c r="U1316" s="8" t="s">
        <v>2</v>
      </c>
      <c r="V1316" s="7" t="s">
        <v>2</v>
      </c>
      <c r="W1316" s="6" t="s">
        <v>2</v>
      </c>
      <c r="X1316" s="6" t="s">
        <v>2</v>
      </c>
    </row>
    <row r="1317" spans="1:24" ht="48" x14ac:dyDescent="0.2">
      <c r="A1317" s="20" t="s">
        <v>1058</v>
      </c>
      <c r="B1317" s="20" t="str">
        <f>VLOOKUP(A1317, [1]!Table9[#All], 2, FALSE)</f>
        <v>Salvia greatae</v>
      </c>
      <c r="C1317" s="18" t="str">
        <f>VLOOKUP(A1317, [1]!Table9[#All], 13, FALSE)</f>
        <v>alluvial slopes</v>
      </c>
      <c r="D1317" s="17" t="str">
        <f>IF(ISNUMBER(SEARCH("1",VLOOKUP(A1317, [1]!Table9[#All], 4, FALSE))), "Yes", "No")</f>
        <v>No</v>
      </c>
      <c r="E1317" s="16" t="str">
        <f>VLOOKUP(A1317, [1]!Table9[#All], 3, FALSE)</f>
        <v>Plant</v>
      </c>
      <c r="F1317" s="15" t="str">
        <f>VLOOKUP(A1317, [1]!Table9[#All], 26, FALSE)</f>
        <v>Formula</v>
      </c>
      <c r="G1317" s="15" t="str">
        <f>IF(D1317="No", "--",VLOOKUP(A1317, [1]!Table9[#All], 25, FALSE))</f>
        <v>--</v>
      </c>
      <c r="H1317" s="14" t="str">
        <f>IF(D1317="No", "Not discussed on USFS. ", VLOOKUP(A1317, [1]!Table9[#All], 24, FALSE))</f>
        <v xml:space="preserve">Not discussed on USFS. </v>
      </c>
      <c r="I1317" s="14" t="str">
        <f>IF(NOT(ISBLANK(#REF!)),  "Pre-activity Survey Required", "")</f>
        <v>Pre-activity Survey Required</v>
      </c>
      <c r="J1317" s="13" t="str">
        <f>IF(D1317="No", "Not discussed on USFS. ", _xlfn.CONCAT(A1317, " (", VLOOKUP(A1317, [1]!Table9[#All], 11, FALSE), "; Habitat description: ", C1317, ") - Within 1-mi of a CNDDB/SCE/USFS occurrence record (", VLOOKUP(A1317, [1]!Table9[#All], 34, FALSE), "). " ))</f>
        <v xml:space="preserve">Not discussed on USFS. </v>
      </c>
      <c r="K1317" s="10" t="str">
        <f>IF(D1317="No", "-- ", VLOOKUP(A1317, [1]!Table9[#All], 35, FALSE))</f>
        <v xml:space="preserve">-- </v>
      </c>
      <c r="L1317" s="12" t="str">
        <f>IF(D1317="No", "--", VLOOKUP(A1317, [1]!Table9[#All], 28, FALSE))</f>
        <v>--</v>
      </c>
      <c r="M1317" s="11" t="str">
        <f>IF(D1317="No", "Not discussed on USFS. ", _xlfn.CONCAT(A1317, " (", VLOOKUP(A1317, [1]!Table9[#All], 11, FALSE), "; Habitat description: ", C1317, ") - Within 1-mi of a CNDDB/SCE/USFS occurrence record (", VLOOKUP(A1317, [1]!Table9[#All], 27, FALSE), "). " ))</f>
        <v xml:space="preserve">Not discussed on USFS. </v>
      </c>
      <c r="N1317" s="10" t="str">
        <f>IF(D1317="No", "-- ", VLOOKUP(A1317, [1]!Table9[#All], 29, FALSE))</f>
        <v xml:space="preserve">-- </v>
      </c>
      <c r="O1317" s="10" t="str">
        <f>IF(D1317="No", "--", VLOOKUP(A1317, [1]!Table9[#All], 30, FALSE))</f>
        <v>--</v>
      </c>
      <c r="P1317" s="7" t="str">
        <f>IF(D1317="No", "Not discussed on USFS. ", IF(VLOOKUP(A1317, [1]!Table9[#All], 31, FALSE)="--", "--",  _xlfn.CONCAT(A1317, " (", VLOOKUP(A1317, [1]!Table9[#All], 11, FALSE), "; Habitat description: ", C1317, ") - Within 1-mi of a CNDDB/SCE/USFS occurrence record (", VLOOKUP(A1317, [1]!Table9[#All], 31, FALSE), "). " )))</f>
        <v xml:space="preserve">Not discussed on USFS. </v>
      </c>
      <c r="Q1317" s="6" t="str">
        <f>IF(D1317="No", "Not discussed on USFS. ", IF(VLOOKUP(A1317, [1]!Table9[#All], 31, FALSE)="--", "--",  VLOOKUP(A1317, [1]!Table9[#All], 32, FALSE)))</f>
        <v xml:space="preserve">Not discussed on USFS. </v>
      </c>
      <c r="R1317" s="6" t="str">
        <f>IF(D1317="No", "Not discussed on USFS. ", IF(VLOOKUP(A1317, [1]!Table9[#All], 31, FALSE)="--", "--", VLOOKUP(A1317, [1]!Table9[#All], 33, FALSE)))</f>
        <v xml:space="preserve">Not discussed on USFS. </v>
      </c>
      <c r="S1317" s="9" t="s">
        <v>2</v>
      </c>
      <c r="T1317" s="8" t="s">
        <v>2</v>
      </c>
      <c r="U1317" s="8" t="s">
        <v>2</v>
      </c>
      <c r="V1317" s="7" t="s">
        <v>2</v>
      </c>
      <c r="W1317" s="6" t="s">
        <v>2</v>
      </c>
      <c r="X1317" s="6" t="s">
        <v>2</v>
      </c>
    </row>
    <row r="1318" spans="1:24" ht="48" x14ac:dyDescent="0.2">
      <c r="A1318" s="20" t="s">
        <v>1057</v>
      </c>
      <c r="B1318" s="20" t="str">
        <f>VLOOKUP(A1318, [1]!Table9[#All], 2, FALSE)</f>
        <v>Arctostaphylos osoensis</v>
      </c>
      <c r="C1318" s="18" t="str">
        <f>VLOOKUP(A1318, [1]!Table9[#All], 13, FALSE)</f>
        <v>outcrops, chaparral dacite (volcanic) outcrops</v>
      </c>
      <c r="D1318" s="17" t="str">
        <f>IF(ISNUMBER(SEARCH("1",VLOOKUP(A1318, [1]!Table9[#All], 4, FALSE))), "Yes", "No")</f>
        <v>No</v>
      </c>
      <c r="E1318" s="16" t="str">
        <f>VLOOKUP(A1318, [1]!Table9[#All], 3, FALSE)</f>
        <v>Plant</v>
      </c>
      <c r="F1318" s="15" t="str">
        <f>VLOOKUP(A1318, [1]!Table9[#All], 26, FALSE)</f>
        <v>Formula</v>
      </c>
      <c r="G1318" s="15" t="str">
        <f>IF(D1318="No", "--",VLOOKUP(A1318, [1]!Table9[#All], 25, FALSE))</f>
        <v>--</v>
      </c>
      <c r="H1318" s="14" t="str">
        <f>IF(D1318="No", "Not discussed on USFS. ", VLOOKUP(A1318, [1]!Table9[#All], 24, FALSE))</f>
        <v xml:space="preserve">Not discussed on USFS. </v>
      </c>
      <c r="I1318" s="14" t="str">
        <f>IF(NOT(ISBLANK(#REF!)),  "Pre-activity Survey Required", "")</f>
        <v>Pre-activity Survey Required</v>
      </c>
      <c r="J1318" s="13" t="str">
        <f>IF(D1318="No", "Not discussed on USFS. ", _xlfn.CONCAT(A1318, " (", VLOOKUP(A1318, [1]!Table9[#All], 11, FALSE), "; Habitat description: ", C1318, ") - Within 1-mi of a CNDDB/SCE/USFS occurrence record (", VLOOKUP(A1318, [1]!Table9[#All], 34, FALSE), "). " ))</f>
        <v xml:space="preserve">Not discussed on USFS. </v>
      </c>
      <c r="K1318" s="10" t="str">
        <f>IF(D1318="No", "-- ", VLOOKUP(A1318, [1]!Table9[#All], 35, FALSE))</f>
        <v xml:space="preserve">-- </v>
      </c>
      <c r="L1318" s="12" t="str">
        <f>IF(D1318="No", "--", VLOOKUP(A1318, [1]!Table9[#All], 28, FALSE))</f>
        <v>--</v>
      </c>
      <c r="M1318" s="11" t="str">
        <f>IF(D1318="No", "Not discussed on USFS. ", _xlfn.CONCAT(A1318, " (", VLOOKUP(A1318, [1]!Table9[#All], 11, FALSE), "; Habitat description: ", C1318, ") - Within 1-mi of a CNDDB/SCE/USFS occurrence record (", VLOOKUP(A1318, [1]!Table9[#All], 27, FALSE), "). " ))</f>
        <v xml:space="preserve">Not discussed on USFS. </v>
      </c>
      <c r="N1318" s="10" t="str">
        <f>IF(D1318="No", "-- ", VLOOKUP(A1318, [1]!Table9[#All], 29, FALSE))</f>
        <v xml:space="preserve">-- </v>
      </c>
      <c r="O1318" s="10" t="str">
        <f>IF(D1318="No", "--", VLOOKUP(A1318, [1]!Table9[#All], 30, FALSE))</f>
        <v>--</v>
      </c>
      <c r="P1318" s="7" t="str">
        <f>IF(D1318="No", "Not discussed on USFS. ", IF(VLOOKUP(A1318, [1]!Table9[#All], 31, FALSE)="--", "--",  _xlfn.CONCAT(A1318, " (", VLOOKUP(A1318, [1]!Table9[#All], 11, FALSE), "; Habitat description: ", C1318, ") - Within 1-mi of a CNDDB/SCE/USFS occurrence record (", VLOOKUP(A1318, [1]!Table9[#All], 31, FALSE), "). " )))</f>
        <v xml:space="preserve">Not discussed on USFS. </v>
      </c>
      <c r="Q1318" s="6" t="str">
        <f>IF(D1318="No", "Not discussed on USFS. ", IF(VLOOKUP(A1318, [1]!Table9[#All], 31, FALSE)="--", "--",  VLOOKUP(A1318, [1]!Table9[#All], 32, FALSE)))</f>
        <v xml:space="preserve">Not discussed on USFS. </v>
      </c>
      <c r="R1318" s="6" t="str">
        <f>IF(D1318="No", "Not discussed on USFS. ", IF(VLOOKUP(A1318, [1]!Table9[#All], 31, FALSE)="--", "--", VLOOKUP(A1318, [1]!Table9[#All], 33, FALSE)))</f>
        <v xml:space="preserve">Not discussed on USFS. </v>
      </c>
      <c r="S1318" s="9" t="s">
        <v>2</v>
      </c>
      <c r="T1318" s="8" t="s">
        <v>2</v>
      </c>
      <c r="U1318" s="8" t="s">
        <v>2</v>
      </c>
      <c r="V1318" s="7" t="s">
        <v>2</v>
      </c>
      <c r="W1318" s="6" t="s">
        <v>2</v>
      </c>
      <c r="X1318" s="6" t="s">
        <v>2</v>
      </c>
    </row>
    <row r="1319" spans="1:24" ht="75" x14ac:dyDescent="0.2">
      <c r="A1319" s="20" t="s">
        <v>1056</v>
      </c>
      <c r="B1319" s="20" t="str">
        <f>VLOOKUP(A1319, [1]!Table9[#All], 2, FALSE)</f>
        <v>Pandion haliaetus</v>
      </c>
      <c r="C1319" s="18" t="str">
        <f>VLOOKUP(A1319, [1]!Table9[#All], 13, FALSE)</f>
        <v>coniferous forest near fish-bearing waterbodies</v>
      </c>
      <c r="D1319" s="17" t="str">
        <f>IF(ISNUMBER(SEARCH("1",VLOOKUP(A1319, [1]!Table9[#All], 4, FALSE))), "Yes", "No")</f>
        <v>Yes</v>
      </c>
      <c r="E1319" s="16" t="str">
        <f>VLOOKUP(A1319, [1]!Table9[#All], 3, FALSE)</f>
        <v>Bird</v>
      </c>
      <c r="F1319" s="15" t="str">
        <f>VLOOKUP(A1319, [1]!Table9[#All], 26, FALSE)</f>
        <v>Formula</v>
      </c>
      <c r="G1319" s="15" t="str">
        <f>IF(D1319="No", "--",VLOOKUP(A1319, [1]!Table9[#All], 25, FALSE))</f>
        <v>Work area</v>
      </c>
      <c r="H1319" s="14" t="str">
        <f>IF(D1319="No", "Not discussed on USFS. ", VLOOKUP(A1319, [1]!Table9[#All], 24, FALSE))</f>
        <v>--</v>
      </c>
      <c r="I1319" s="14" t="str">
        <f>IF(NOT(ISBLANK(#REF!)),  "Pre-activity Survey Required", "")</f>
        <v>Pre-activity Survey Required</v>
      </c>
      <c r="J1319" s="13" t="str">
        <f>IF(D1319="No", "Not discussed on USFS. ", _xlfn.CONCAT(A1319, " (", VLOOKUP(A1319, [1]!Table9[#All], 11, FALSE), "; Habitat description: ", C1319, ") - Within 1-mi of a CNDDB/SCE/USFS occurrence record (", VLOOKUP(A1319, [1]!Table9[#All], 34, FALSE), "). " ))</f>
        <v xml:space="preserve">Osprey (CDFW WL; SNF:SCC; Habitat description: coniferous forest near fish-bearing waterbodies) - Within 1-mi of a CNDDB/SCE/USFS occurrence record (unsuitable habitat). </v>
      </c>
      <c r="K1319" s="10" t="str">
        <f>IF(D1319="No", "-- ", VLOOKUP(A1319, [1]!Table9[#All], 35, FALSE))</f>
        <v>Standard OMP BMPs.</v>
      </c>
      <c r="L1319" s="12" t="str">
        <f>IF(D1319="No", "--", VLOOKUP(A1319, [1]!Table9[#All], 28, FALSE))</f>
        <v>IIB</v>
      </c>
      <c r="M1319" s="11" t="str">
        <f>IF(D1319="No", "Not discussed on USFS. ", _xlfn.CONCAT(A1319, " (", VLOOKUP(A1319, [1]!Table9[#All], 11, FALSE), "; Habitat description: ", C1319, ") - Within 1-mi of a CNDDB/SCE/USFS occurrence record (", VLOOKUP(A1319, [1]!Table9[#All], 27, FALSE), "). " ))</f>
        <v xml:space="preserve">Osprey (CDFW WL; SNF:SCC; Habitat description: coniferous forest near fish-bearing waterbodies) - Within 1-mi of a CNDDB/SCE/USFS occurrence record (habitat present). </v>
      </c>
      <c r="N1319" s="10" t="str">
        <f>IF(D1319="No", "-- ", VLOOKUP(A1319, [1]!Table9[#All], 29, FALSE))</f>
        <v xml:space="preserve">Nest Survey; </v>
      </c>
      <c r="O1319" s="10" t="str">
        <f>IF(D1319="No", "--", VLOOKUP(A1319, [1]!Table9[#All], 30, FALSE))</f>
        <v xml:space="preserve">Nest Survey: A nest survey is required for activities scheduled between February 1 and August 31. </v>
      </c>
      <c r="P1319" s="7" t="str">
        <f>IF(D1319="No", "Not discussed on USFS. ", IF(VLOOKUP(A1319, [1]!Table9[#All], 31, FALSE)="--", "--",  _xlfn.CONCAT(A1319, " (", VLOOKUP(A1319, [1]!Table9[#All], 11, FALSE), "; Habitat description: ", C1319, ") - Within 1-mi of a CNDDB/SCE/USFS occurrence record (", VLOOKUP(A1319, [1]!Table9[#All], 31, FALSE), "). " )))</f>
        <v>--</v>
      </c>
      <c r="Q1319" s="6" t="str">
        <f>IF(D1319="No", "Not discussed on USFS. ", IF(VLOOKUP(A1319, [1]!Table9[#All], 31, FALSE)="--", "--",  VLOOKUP(A1319, [1]!Table9[#All], 32, FALSE)))</f>
        <v>--</v>
      </c>
      <c r="R1319" s="6" t="str">
        <f>IF(D1319="No", "Not discussed on USFS. ", IF(VLOOKUP(A1319, [1]!Table9[#All], 31, FALSE)="--", "--", VLOOKUP(A1319, [1]!Table9[#All], 33, FALSE)))</f>
        <v>--</v>
      </c>
      <c r="S1319" s="9" t="s">
        <v>2</v>
      </c>
      <c r="T1319" s="8" t="s">
        <v>2</v>
      </c>
      <c r="U1319" s="8" t="s">
        <v>2</v>
      </c>
      <c r="V1319" s="7" t="s">
        <v>2</v>
      </c>
      <c r="W1319" s="6" t="s">
        <v>2</v>
      </c>
      <c r="X1319" s="6" t="s">
        <v>2</v>
      </c>
    </row>
    <row r="1320" spans="1:24" ht="48" x14ac:dyDescent="0.2">
      <c r="A1320" s="20" t="s">
        <v>1055</v>
      </c>
      <c r="B1320" s="20" t="str">
        <f>VLOOKUP(A1320, [1]!Table9[#All], 2, FALSE)</f>
        <v>Arctostaphylos otayensis</v>
      </c>
      <c r="C1320" s="18" t="str">
        <f>VLOOKUP(A1320, [1]!Table9[#All], 13, FALSE)</f>
        <v>volcanic outcrops, chaparral, woodland</v>
      </c>
      <c r="D1320" s="17" t="str">
        <f>IF(ISNUMBER(SEARCH("1",VLOOKUP(A1320, [1]!Table9[#All], 4, FALSE))), "Yes", "No")</f>
        <v>No</v>
      </c>
      <c r="E1320" s="16" t="str">
        <f>VLOOKUP(A1320, [1]!Table9[#All], 3, FALSE)</f>
        <v>Plant</v>
      </c>
      <c r="F1320" s="15" t="str">
        <f>VLOOKUP(A1320, [1]!Table9[#All], 26, FALSE)</f>
        <v>Formula</v>
      </c>
      <c r="G1320" s="15" t="str">
        <f>IF(D1320="No", "--",VLOOKUP(A1320, [1]!Table9[#All], 25, FALSE))</f>
        <v>--</v>
      </c>
      <c r="H1320" s="14" t="str">
        <f>IF(D1320="No", "Not discussed on USFS. ", VLOOKUP(A1320, [1]!Table9[#All], 24, FALSE))</f>
        <v xml:space="preserve">Not discussed on USFS. </v>
      </c>
      <c r="I1320" s="14" t="str">
        <f>IF(NOT(ISBLANK(#REF!)),  "Pre-activity Survey Required", "")</f>
        <v>Pre-activity Survey Required</v>
      </c>
      <c r="J1320" s="13" t="str">
        <f>IF(D1320="No", "Not discussed on USFS. ", _xlfn.CONCAT(A1320, " (", VLOOKUP(A1320, [1]!Table9[#All], 11, FALSE), "; Habitat description: ", C1320, ") - Within 1-mi of a CNDDB/SCE/USFS occurrence record (", VLOOKUP(A1320, [1]!Table9[#All], 34, FALSE), "). " ))</f>
        <v xml:space="preserve">Not discussed on USFS. </v>
      </c>
      <c r="K1320" s="10" t="str">
        <f>IF(D1320="No", "-- ", VLOOKUP(A1320, [1]!Table9[#All], 35, FALSE))</f>
        <v xml:space="preserve">-- </v>
      </c>
      <c r="L1320" s="12" t="str">
        <f>IF(D1320="No", "--", VLOOKUP(A1320, [1]!Table9[#All], 28, FALSE))</f>
        <v>--</v>
      </c>
      <c r="M1320" s="11" t="str">
        <f>IF(D1320="No", "Not discussed on USFS. ", _xlfn.CONCAT(A1320, " (", VLOOKUP(A1320, [1]!Table9[#All], 11, FALSE), "; Habitat description: ", C1320, ") - Within 1-mi of a CNDDB/SCE/USFS occurrence record (", VLOOKUP(A1320, [1]!Table9[#All], 27, FALSE), "). " ))</f>
        <v xml:space="preserve">Not discussed on USFS. </v>
      </c>
      <c r="N1320" s="10" t="str">
        <f>IF(D1320="No", "-- ", VLOOKUP(A1320, [1]!Table9[#All], 29, FALSE))</f>
        <v xml:space="preserve">-- </v>
      </c>
      <c r="O1320" s="10" t="str">
        <f>IF(D1320="No", "--", VLOOKUP(A1320, [1]!Table9[#All], 30, FALSE))</f>
        <v>--</v>
      </c>
      <c r="P1320" s="7" t="str">
        <f>IF(D1320="No", "Not discussed on USFS. ", IF(VLOOKUP(A1320, [1]!Table9[#All], 31, FALSE)="--", "--",  _xlfn.CONCAT(A1320, " (", VLOOKUP(A1320, [1]!Table9[#All], 11, FALSE), "; Habitat description: ", C1320, ") - Within 1-mi of a CNDDB/SCE/USFS occurrence record (", VLOOKUP(A1320, [1]!Table9[#All], 31, FALSE), "). " )))</f>
        <v xml:space="preserve">Not discussed on USFS. </v>
      </c>
      <c r="Q1320" s="6" t="str">
        <f>IF(D1320="No", "Not discussed on USFS. ", IF(VLOOKUP(A1320, [1]!Table9[#All], 31, FALSE)="--", "--",  VLOOKUP(A1320, [1]!Table9[#All], 32, FALSE)))</f>
        <v xml:space="preserve">Not discussed on USFS. </v>
      </c>
      <c r="R1320" s="6" t="str">
        <f>IF(D1320="No", "Not discussed on USFS. ", IF(VLOOKUP(A1320, [1]!Table9[#All], 31, FALSE)="--", "--", VLOOKUP(A1320, [1]!Table9[#All], 33, FALSE)))</f>
        <v xml:space="preserve">Not discussed on USFS. </v>
      </c>
      <c r="S1320" s="9" t="s">
        <v>2</v>
      </c>
      <c r="T1320" s="8" t="s">
        <v>2</v>
      </c>
      <c r="U1320" s="8" t="s">
        <v>2</v>
      </c>
      <c r="V1320" s="7" t="s">
        <v>2</v>
      </c>
      <c r="W1320" s="6" t="s">
        <v>2</v>
      </c>
      <c r="X1320" s="6" t="s">
        <v>2</v>
      </c>
    </row>
    <row r="1321" spans="1:24" ht="168" x14ac:dyDescent="0.2">
      <c r="A1321" s="20" t="s">
        <v>1054</v>
      </c>
      <c r="B1321" s="20" t="str">
        <f>VLOOKUP(A1321, [1]!Table9[#All], 2, FALSE)</f>
        <v>Pogogyne nudiuscula</v>
      </c>
      <c r="C1321" s="18" t="str">
        <f>VLOOKUP(A1321, [1]!Table9[#All], 13, FALSE)</f>
        <v>coastal mesa vernal pools</v>
      </c>
      <c r="D1321" s="17" t="str">
        <f>IF(ISNUMBER(SEARCH("1",VLOOKUP(A1321, [1]!Table9[#All], 4, FALSE))), "Yes", "No")</f>
        <v>Yes</v>
      </c>
      <c r="E1321" s="16" t="str">
        <f>VLOOKUP(A1321, [1]!Table9[#All], 3, FALSE)</f>
        <v>Plant</v>
      </c>
      <c r="F1321" s="15" t="str">
        <f>VLOOKUP(A1321, [1]!Table9[#All], 26, FALSE)</f>
        <v>Formula</v>
      </c>
      <c r="G1321" s="15" t="str">
        <f>IF(D1321="No", "--",VLOOKUP(A1321, [1]!Table9[#All], 25, FALSE))</f>
        <v>Work area</v>
      </c>
      <c r="H1321" s="14" t="str">
        <f>IF(D1321="No", "Not discussed on USFS. ", VLOOKUP(A1321, [1]!Table9[#All], 24, FALSE))</f>
        <v>--</v>
      </c>
      <c r="I1321" s="14" t="str">
        <f>IF(NOT(ISBLANK(#REF!)),  "Pre-activity Survey Required", "")</f>
        <v>Pre-activity Survey Required</v>
      </c>
      <c r="J1321" s="13" t="str">
        <f>IF(D1321="No", "Not discussed on USFS. ", _xlfn.CONCAT(A1321, " (", VLOOKUP(A1321, [1]!Table9[#All], 11, FALSE), "; Habitat description: ", C1321, ") - Within 1-mi of a CNDDB/SCE/USFS occurrence record (", VLOOKUP(A1321, [1]!Table9[#All], 34, FALSE), "). " ))</f>
        <v xml:space="preserve">Otay-Mesa mint (FE; SE; CRPR 1B.1, Blooming Period: Apr - Aug; Habitat description: coastal mesa vernal pools) - Within 1-mi of a CNDDB/SCE/USFS occurrence record (unsuitable habitat). </v>
      </c>
      <c r="K1321" s="10" t="str">
        <f>IF(D1321="No", "-- ", VLOOKUP(A1321, [1]!Table9[#All], 35, FALSE))</f>
        <v xml:space="preserve">RPM Plant 1; 
Standard OMP BMPs. </v>
      </c>
      <c r="L1321" s="12" t="str">
        <f>IF(D1321="No", "--", VLOOKUP(A1321, [1]!Table9[#All], 28, FALSE))</f>
        <v>IIB</v>
      </c>
      <c r="M1321" s="11" t="str">
        <f>IF(D1321="No", "Not discussed on USFS. ", _xlfn.CONCAT(A1321, " (", VLOOKUP(A1321, [1]!Table9[#All], 11, FALSE), "; Habitat description: ", C1321, ") - Within 1-mi of a CNDDB/SCE/USFS occurrence record (", VLOOKUP(A1321, [1]!Table9[#All], 27, FALSE), "). " ))</f>
        <v xml:space="preserve">Otay-Mesa mint (FE; SE; CRPR 1B.1, Blooming Period: Apr - Aug; Habitat description: coastal mesa vernal pools) - Within 1-mi of a CNDDB/SCE/USFS occurrence record (habitat present). </v>
      </c>
      <c r="N1321" s="10" t="str">
        <f>IF(D1321="No", "-- ", VLOOKUP(A1321, [1]!Table9[#All], 29, FALSE))</f>
        <v xml:space="preserve">RPM Plant-1-4; 
General Measures and Standard OMP BMPs. </v>
      </c>
      <c r="O1321" s="10" t="str">
        <f>IF(D1321="No", "--", VLOOKUP(A1321, [1]!Table9[#All], 30, FALSE))</f>
        <v xml:space="preserve">Rare Plant Survey and Avoidance (Otay-Mesa mint): A qualified botanist will conduct a rare plant survey for Otay-Mesa mint within blooming season, verified by a reference population. All federally-listed plants within 100 feet of the work area will be flagged for avoidance. Coordination with Environmental Services Department will be required if full avoidance cannot be achieved. 
Schedule Limitation (Otay-Mesa mint): Schedule all work in the year rare plant surveys are conducted. Work can occur only after rare plant surveys occur. If work gets delayed for a subsequent year, contact Environmental Services Department. 
General Measures and Standard OMP BMPs. </v>
      </c>
      <c r="P1321" s="7" t="str">
        <f>IF(D1321="No", "Not discussed on USFS. ", IF(VLOOKUP(A1321, [1]!Table9[#All], 31, FALSE)="--", "--",  _xlfn.CONCAT(A1321, " (", VLOOKUP(A1321, [1]!Table9[#All], 11, FALSE), "; Habitat description: ", C1321, ") - Within 1-mi of a CNDDB/SCE/USFS occurrence record (", VLOOKUP(A1321, [1]!Table9[#All], 31, FALSE), "). " )))</f>
        <v>--</v>
      </c>
      <c r="Q1321" s="6" t="str">
        <f>IF(D1321="No", "Not discussed on USFS. ", IF(VLOOKUP(A1321, [1]!Table9[#All], 31, FALSE)="--", "--",  VLOOKUP(A1321, [1]!Table9[#All], 32, FALSE)))</f>
        <v>--</v>
      </c>
      <c r="R1321" s="6" t="str">
        <f>IF(D1321="No", "Not discussed on USFS. ", IF(VLOOKUP(A1321, [1]!Table9[#All], 31, FALSE)="--", "--", VLOOKUP(A1321, [1]!Table9[#All], 33, FALSE)))</f>
        <v>--</v>
      </c>
      <c r="S1321" s="9" t="s">
        <v>2</v>
      </c>
      <c r="T1321" s="8" t="s">
        <v>2</v>
      </c>
      <c r="U1321" s="8" t="s">
        <v>2</v>
      </c>
      <c r="V1321" s="7" t="s">
        <v>2</v>
      </c>
      <c r="W1321" s="6" t="s">
        <v>2</v>
      </c>
      <c r="X1321" s="6" t="s">
        <v>2</v>
      </c>
    </row>
    <row r="1322" spans="1:24" ht="48" x14ac:dyDescent="0.2">
      <c r="A1322" s="20" t="s">
        <v>1053</v>
      </c>
      <c r="B1322" s="20" t="str">
        <f>VLOOKUP(A1322, [1]!Table9[#All], 2, FALSE)</f>
        <v>Ceanothus otayensis</v>
      </c>
      <c r="C1322" s="18" t="str">
        <f>VLOOKUP(A1322, [1]!Table9[#All], 13, FALSE)</f>
        <v>rocky slopes, chaparral</v>
      </c>
      <c r="D1322" s="17" t="str">
        <f>IF(ISNUMBER(SEARCH("1",VLOOKUP(A1322, [1]!Table9[#All], 4, FALSE))), "Yes", "No")</f>
        <v>No</v>
      </c>
      <c r="E1322" s="16" t="str">
        <f>VLOOKUP(A1322, [1]!Table9[#All], 3, FALSE)</f>
        <v>Plant</v>
      </c>
      <c r="F1322" s="15" t="str">
        <f>VLOOKUP(A1322, [1]!Table9[#All], 26, FALSE)</f>
        <v>Formula</v>
      </c>
      <c r="G1322" s="15" t="str">
        <f>IF(D1322="No", "--",VLOOKUP(A1322, [1]!Table9[#All], 25, FALSE))</f>
        <v>--</v>
      </c>
      <c r="H1322" s="14" t="str">
        <f>IF(D1322="No", "Not discussed on USFS. ", VLOOKUP(A1322, [1]!Table9[#All], 24, FALSE))</f>
        <v xml:space="preserve">Not discussed on USFS. </v>
      </c>
      <c r="I1322" s="14" t="str">
        <f>IF(NOT(ISBLANK(#REF!)),  "Pre-activity Survey Required", "")</f>
        <v>Pre-activity Survey Required</v>
      </c>
      <c r="J1322" s="13" t="str">
        <f>IF(D1322="No", "Not discussed on USFS. ", _xlfn.CONCAT(A1322, " (", VLOOKUP(A1322, [1]!Table9[#All], 11, FALSE), "; Habitat description: ", C1322, ") - Within 1-mi of a CNDDB/SCE/USFS occurrence record (", VLOOKUP(A1322, [1]!Table9[#All], 34, FALSE), "). " ))</f>
        <v xml:space="preserve">Not discussed on USFS. </v>
      </c>
      <c r="K1322" s="10" t="str">
        <f>IF(D1322="No", "-- ", VLOOKUP(A1322, [1]!Table9[#All], 35, FALSE))</f>
        <v xml:space="preserve">-- </v>
      </c>
      <c r="L1322" s="12" t="str">
        <f>IF(D1322="No", "--", VLOOKUP(A1322, [1]!Table9[#All], 28, FALSE))</f>
        <v>--</v>
      </c>
      <c r="M1322" s="11" t="str">
        <f>IF(D1322="No", "Not discussed on USFS. ", _xlfn.CONCAT(A1322, " (", VLOOKUP(A1322, [1]!Table9[#All], 11, FALSE), "; Habitat description: ", C1322, ") - Within 1-mi of a CNDDB/SCE/USFS occurrence record (", VLOOKUP(A1322, [1]!Table9[#All], 27, FALSE), "). " ))</f>
        <v xml:space="preserve">Not discussed on USFS. </v>
      </c>
      <c r="N1322" s="10" t="str">
        <f>IF(D1322="No", "-- ", VLOOKUP(A1322, [1]!Table9[#All], 29, FALSE))</f>
        <v xml:space="preserve">-- </v>
      </c>
      <c r="O1322" s="10" t="str">
        <f>IF(D1322="No", "--", VLOOKUP(A1322, [1]!Table9[#All], 30, FALSE))</f>
        <v>--</v>
      </c>
      <c r="P1322" s="7" t="str">
        <f>IF(D1322="No", "Not discussed on USFS. ", IF(VLOOKUP(A1322, [1]!Table9[#All], 31, FALSE)="--", "--",  _xlfn.CONCAT(A1322, " (", VLOOKUP(A1322, [1]!Table9[#All], 11, FALSE), "; Habitat description: ", C1322, ") - Within 1-mi of a CNDDB/SCE/USFS occurrence record (", VLOOKUP(A1322, [1]!Table9[#All], 31, FALSE), "). " )))</f>
        <v xml:space="preserve">Not discussed on USFS. </v>
      </c>
      <c r="Q1322" s="6" t="str">
        <f>IF(D1322="No", "Not discussed on USFS. ", IF(VLOOKUP(A1322, [1]!Table9[#All], 31, FALSE)="--", "--",  VLOOKUP(A1322, [1]!Table9[#All], 32, FALSE)))</f>
        <v xml:space="preserve">Not discussed on USFS. </v>
      </c>
      <c r="R1322" s="6" t="str">
        <f>IF(D1322="No", "Not discussed on USFS. ", IF(VLOOKUP(A1322, [1]!Table9[#All], 31, FALSE)="--", "--", VLOOKUP(A1322, [1]!Table9[#All], 33, FALSE)))</f>
        <v xml:space="preserve">Not discussed on USFS. </v>
      </c>
      <c r="S1322" s="9" t="s">
        <v>2</v>
      </c>
      <c r="T1322" s="8" t="s">
        <v>2</v>
      </c>
      <c r="U1322" s="8" t="s">
        <v>2</v>
      </c>
      <c r="V1322" s="7" t="s">
        <v>2</v>
      </c>
      <c r="W1322" s="6" t="s">
        <v>2</v>
      </c>
      <c r="X1322" s="6" t="s">
        <v>2</v>
      </c>
    </row>
    <row r="1323" spans="1:24" ht="64" x14ac:dyDescent="0.2">
      <c r="A1323" s="20" t="s">
        <v>1052</v>
      </c>
      <c r="B1323" s="20" t="str">
        <f>VLOOKUP(A1323, [1]!Table9[#All], 2, FALSE)</f>
        <v>Hosackia crassifolia var. otayensis</v>
      </c>
      <c r="C1323" s="18" t="str">
        <f>VLOOKUP(A1323, [1]!Table9[#All], 13, FALSE)</f>
        <v>disturbed areas</v>
      </c>
      <c r="D1323" s="17" t="str">
        <f>IF(ISNUMBER(SEARCH("1",VLOOKUP(A1323, [1]!Table9[#All], 4, FALSE))), "Yes", "No")</f>
        <v>No</v>
      </c>
      <c r="E1323" s="16" t="str">
        <f>VLOOKUP(A1323, [1]!Table9[#All], 3, FALSE)</f>
        <v>Plant</v>
      </c>
      <c r="F1323" s="15" t="str">
        <f>VLOOKUP(A1323, [1]!Table9[#All], 26, FALSE)</f>
        <v>Formula</v>
      </c>
      <c r="G1323" s="15" t="str">
        <f>IF(D1323="No", "--",VLOOKUP(A1323, [1]!Table9[#All], 25, FALSE))</f>
        <v>--</v>
      </c>
      <c r="H1323" s="14" t="str">
        <f>IF(D1323="No", "Not discussed on USFS. ", VLOOKUP(A1323, [1]!Table9[#All], 24, FALSE))</f>
        <v xml:space="preserve">Not discussed on USFS. </v>
      </c>
      <c r="I1323" s="14" t="str">
        <f>IF(NOT(ISBLANK(#REF!)),  "Pre-activity Survey Required", "")</f>
        <v>Pre-activity Survey Required</v>
      </c>
      <c r="J1323" s="13" t="str">
        <f>IF(D1323="No", "Not discussed on USFS. ", _xlfn.CONCAT(A1323, " (", VLOOKUP(A1323, [1]!Table9[#All], 11, FALSE), "; Habitat description: ", C1323, ") - Within 1-mi of a CNDDB/SCE/USFS occurrence record (", VLOOKUP(A1323, [1]!Table9[#All], 34, FALSE), "). " ))</f>
        <v xml:space="preserve">Not discussed on USFS. </v>
      </c>
      <c r="K1323" s="10" t="str">
        <f>IF(D1323="No", "-- ", VLOOKUP(A1323, [1]!Table9[#All], 35, FALSE))</f>
        <v xml:space="preserve">-- </v>
      </c>
      <c r="L1323" s="12" t="str">
        <f>IF(D1323="No", "--", VLOOKUP(A1323, [1]!Table9[#All], 28, FALSE))</f>
        <v>--</v>
      </c>
      <c r="M1323" s="11" t="str">
        <f>IF(D1323="No", "Not discussed on USFS. ", _xlfn.CONCAT(A1323, " (", VLOOKUP(A1323, [1]!Table9[#All], 11, FALSE), "; Habitat description: ", C1323, ") - Within 1-mi of a CNDDB/SCE/USFS occurrence record (", VLOOKUP(A1323, [1]!Table9[#All], 27, FALSE), "). " ))</f>
        <v xml:space="preserve">Not discussed on USFS. </v>
      </c>
      <c r="N1323" s="10" t="str">
        <f>IF(D1323="No", "-- ", VLOOKUP(A1323, [1]!Table9[#All], 29, FALSE))</f>
        <v xml:space="preserve">-- </v>
      </c>
      <c r="O1323" s="10" t="str">
        <f>IF(D1323="No", "--", VLOOKUP(A1323, [1]!Table9[#All], 30, FALSE))</f>
        <v>--</v>
      </c>
      <c r="P1323" s="7" t="str">
        <f>IF(D1323="No", "Not discussed on USFS. ", IF(VLOOKUP(A1323, [1]!Table9[#All], 31, FALSE)="--", "--",  _xlfn.CONCAT(A1323, " (", VLOOKUP(A1323, [1]!Table9[#All], 11, FALSE), "; Habitat description: ", C1323, ") - Within 1-mi of a CNDDB/SCE/USFS occurrence record (", VLOOKUP(A1323, [1]!Table9[#All], 31, FALSE), "). " )))</f>
        <v xml:space="preserve">Not discussed on USFS. </v>
      </c>
      <c r="Q1323" s="6" t="str">
        <f>IF(D1323="No", "Not discussed on USFS. ", IF(VLOOKUP(A1323, [1]!Table9[#All], 31, FALSE)="--", "--",  VLOOKUP(A1323, [1]!Table9[#All], 32, FALSE)))</f>
        <v xml:space="preserve">Not discussed on USFS. </v>
      </c>
      <c r="R1323" s="6" t="str">
        <f>IF(D1323="No", "Not discussed on USFS. ", IF(VLOOKUP(A1323, [1]!Table9[#All], 31, FALSE)="--", "--", VLOOKUP(A1323, [1]!Table9[#All], 33, FALSE)))</f>
        <v xml:space="preserve">Not discussed on USFS. </v>
      </c>
      <c r="S1323" s="9" t="s">
        <v>2</v>
      </c>
      <c r="T1323" s="8" t="s">
        <v>2</v>
      </c>
      <c r="U1323" s="8" t="s">
        <v>2</v>
      </c>
      <c r="V1323" s="7" t="s">
        <v>2</v>
      </c>
      <c r="W1323" s="6" t="s">
        <v>2</v>
      </c>
      <c r="X1323" s="6" t="s">
        <v>2</v>
      </c>
    </row>
    <row r="1324" spans="1:24" ht="168" x14ac:dyDescent="0.2">
      <c r="A1324" s="20" t="s">
        <v>1051</v>
      </c>
      <c r="B1324" s="20" t="str">
        <f>VLOOKUP(A1324, [1]!Table9[#All], 2, FALSE)</f>
        <v>Deinandra conjugens</v>
      </c>
      <c r="C1324" s="18" t="str">
        <f>VLOOKUP(A1324, [1]!Table9[#All], 13, FALSE)</f>
        <v>flats and gentle slopes in vernal pool complexes, grasslands, openings in coastal scrub, and disturbed sites</v>
      </c>
      <c r="D1324" s="17" t="str">
        <f>IF(ISNUMBER(SEARCH("1",VLOOKUP(A1324, [1]!Table9[#All], 4, FALSE))), "Yes", "No")</f>
        <v>Yes</v>
      </c>
      <c r="E1324" s="16" t="str">
        <f>VLOOKUP(A1324, [1]!Table9[#All], 3, FALSE)</f>
        <v>Plant</v>
      </c>
      <c r="F1324" s="15" t="str">
        <f>VLOOKUP(A1324, [1]!Table9[#All], 26, FALSE)</f>
        <v>Formula</v>
      </c>
      <c r="G1324" s="15" t="str">
        <f>IF(D1324="No", "--",VLOOKUP(A1324, [1]!Table9[#All], 25, FALSE))</f>
        <v>Work area</v>
      </c>
      <c r="H1324" s="14" t="str">
        <f>IF(D1324="No", "Not discussed on USFS. ", VLOOKUP(A1324, [1]!Table9[#All], 24, FALSE))</f>
        <v>--</v>
      </c>
      <c r="I1324" s="14" t="str">
        <f>IF(NOT(ISBLANK(#REF!)),  "Pre-activity Survey Required", "")</f>
        <v>Pre-activity Survey Required</v>
      </c>
      <c r="J1324" s="13" t="str">
        <f>IF(D1324="No", "Not discussed on USFS. ", _xlfn.CONCAT(A1324, " (", VLOOKUP(A1324, [1]!Table9[#All], 11, FALSE), "; Habitat description: ", C1324, ") - Within 1-mi of a CNDDB/SCE/USFS occurrence record (", VLOOKUP(A1324, [1]!Table9[#All], 34, FALSE), "). " ))</f>
        <v xml:space="preserve">Otay tarplant (FT; SE; CRPR 1B.1, Blooming Period: May - Jun; Habitat description: flats and gentle slopes in vernal pool complexes, grasslands, openings in coastal scrub, and disturbed sites) - Within 1-mi of a CNDDB/SCE/USFS occurrence record (unsuitable habitat). </v>
      </c>
      <c r="K1324" s="10" t="str">
        <f>IF(D1324="No", "-- ", VLOOKUP(A1324, [1]!Table9[#All], 35, FALSE))</f>
        <v xml:space="preserve">RPM Plant 1; 
Standard OMP BMPs. </v>
      </c>
      <c r="L1324" s="12" t="str">
        <f>IF(D1324="No", "--", VLOOKUP(A1324, [1]!Table9[#All], 28, FALSE))</f>
        <v>IIB</v>
      </c>
      <c r="M1324" s="11" t="str">
        <f>IF(D1324="No", "Not discussed on USFS. ", _xlfn.CONCAT(A1324, " (", VLOOKUP(A1324, [1]!Table9[#All], 11, FALSE), "; Habitat description: ", C1324, ") - Within 1-mi of a CNDDB/SCE/USFS occurrence record (", VLOOKUP(A1324, [1]!Table9[#All], 27, FALSE), "). " ))</f>
        <v xml:space="preserve">Otay tarplant (FT; SE; CRPR 1B.1, Blooming Period: May - Jun; Habitat description: flats and gentle slopes in vernal pool complexes, grasslands, openings in coastal scrub, and disturbed sites) - Within 1-mi of a CNDDB/SCE/USFS occurrence record (habitat present). </v>
      </c>
      <c r="N1324" s="10" t="str">
        <f>IF(D1324="No", "-- ", VLOOKUP(A1324, [1]!Table9[#All], 29, FALSE))</f>
        <v xml:space="preserve">RPM Plant-1-4; 
General Measures and Standard OMP BMPs. </v>
      </c>
      <c r="O1324" s="10" t="str">
        <f>IF(D1324="No", "--", VLOOKUP(A1324, [1]!Table9[#All], 30, FALSE))</f>
        <v xml:space="preserve">Rare Plant Survey and Avoidance (Otay tarplant): A qualified botanist will conduct a rare plant survey for Otay tarplant within blooming season, verified by a reference population. All federally-listed plants within 100 feet of the work area will be flagged for avoidance. Coordination with Environmental Services Department will be required if full avoidance cannot be achieved. 
Schedule Limitation (Otay tarplant): Schedule all work in the year rare plant surveys are conducted. Work can occur only after rare plant surveys occur. If work gets delayed for a subsequent year, contact Environmental Services Department. 
General Measures and Standard OMP BMPs. </v>
      </c>
      <c r="P1324" s="7" t="str">
        <f>IF(D1324="No", "Not discussed on USFS. ", IF(VLOOKUP(A1324, [1]!Table9[#All], 31, FALSE)="--", "--",  _xlfn.CONCAT(A1324, " (", VLOOKUP(A1324, [1]!Table9[#All], 11, FALSE), "; Habitat description: ", C1324, ") - Within 1-mi of a CNDDB/SCE/USFS occurrence record (", VLOOKUP(A1324, [1]!Table9[#All], 31, FALSE), "). " )))</f>
        <v>--</v>
      </c>
      <c r="Q1324" s="6" t="str">
        <f>IF(D1324="No", "Not discussed on USFS. ", IF(VLOOKUP(A1324, [1]!Table9[#All], 31, FALSE)="--", "--",  VLOOKUP(A1324, [1]!Table9[#All], 32, FALSE)))</f>
        <v>--</v>
      </c>
      <c r="R1324" s="6" t="str">
        <f>IF(D1324="No", "Not discussed on USFS. ", IF(VLOOKUP(A1324, [1]!Table9[#All], 31, FALSE)="--", "--", VLOOKUP(A1324, [1]!Table9[#All], 33, FALSE)))</f>
        <v>--</v>
      </c>
      <c r="S1324" s="9" t="s">
        <v>2</v>
      </c>
      <c r="T1324" s="8" t="s">
        <v>2</v>
      </c>
      <c r="U1324" s="8" t="s">
        <v>2</v>
      </c>
      <c r="V1324" s="7" t="s">
        <v>2</v>
      </c>
      <c r="W1324" s="6" t="s">
        <v>2</v>
      </c>
      <c r="X1324" s="6" t="s">
        <v>2</v>
      </c>
    </row>
    <row r="1325" spans="1:24" ht="156" x14ac:dyDescent="0.2">
      <c r="A1325" s="20" t="s">
        <v>1050</v>
      </c>
      <c r="B1325" s="20" t="str">
        <f>VLOOKUP(A1325, [1]!Table9[#All], 2, FALSE)</f>
        <v>Antirrhinum ovatum</v>
      </c>
      <c r="C1325" s="18" t="str">
        <f>VLOOKUP(A1325, [1]!Table9[#All], 13, FALSE)</f>
        <v>open slopes, disturbed areas heavy, adobe-clay soils on gentle open slopes</v>
      </c>
      <c r="D1325" s="17" t="str">
        <f>IF(ISNUMBER(SEARCH("1",VLOOKUP(A1325, [1]!Table9[#All], 4, FALSE))), "Yes", "No")</f>
        <v>Yes</v>
      </c>
      <c r="E1325" s="16" t="str">
        <f>VLOOKUP(A1325, [1]!Table9[#All], 3, FALSE)</f>
        <v>Plant</v>
      </c>
      <c r="F1325" s="15" t="str">
        <f>VLOOKUP(A1325, [1]!Table9[#All], 26, FALSE)</f>
        <v>Formula</v>
      </c>
      <c r="G1325" s="15" t="str">
        <f>IF(D1325="No", "--",VLOOKUP(A1325, [1]!Table9[#All], 25, FALSE))</f>
        <v>Work area</v>
      </c>
      <c r="H1325" s="14" t="str">
        <f>IF(D1325="No", "Not discussed on USFS. ", VLOOKUP(A1325, [1]!Table9[#All], 24, FALSE))</f>
        <v xml:space="preserve">Only discussed in INF, if reviewing INF apply same RPM's and language as other CRPR 1/2 plant receive. </v>
      </c>
      <c r="I1325" s="14" t="str">
        <f>IF(NOT(ISBLANK(#REF!)),  "Pre-activity Survey Required", "")</f>
        <v>Pre-activity Survey Required</v>
      </c>
      <c r="J1325" s="13" t="str">
        <f>IF(D1325="No", "Not discussed on USFS. ", _xlfn.CONCAT(A1325, " (", VLOOKUP(A1325, [1]!Table9[#All], 11, FALSE), "; Habitat description: ", C1325, ") - Within 1-mi of a CNDDB/SCE/USFS occurrence record (", VLOOKUP(A1325, [1]!Table9[#All], 34, FALSE), "). " ))</f>
        <v xml:space="preserve">oval leaved snapdragon (INF:SCC; CRPR 4.2, Blooming Period: May - Jul; Habitat description: open slopes, disturbed areas heavy, adobe-clay soils on gentle open slopes) - Within 1-mi of a CNDDB/SCE/USFS occurrence record (unsuitable habitat). </v>
      </c>
      <c r="K1325" s="10" t="str">
        <f>IF(D1325="No", "-- ", VLOOKUP(A1325, [1]!Table9[#All], 35, FALSE))</f>
        <v>Standard OMP BMPs.</v>
      </c>
      <c r="L1325" s="12" t="str">
        <f>IF(D1325="No", "--", VLOOKUP(A1325, [1]!Table9[#All], 28, FALSE))</f>
        <v>IIB</v>
      </c>
      <c r="M1325" s="11" t="str">
        <f>IF(D1325="No", "Not discussed on USFS. ", _xlfn.CONCAT(A1325, " (", VLOOKUP(A1325, [1]!Table9[#All], 11, FALSE), "; Habitat description: ", C1325, ") - Within 1-mi of a CNDDB/SCE/USFS occurrence record (", VLOOKUP(A1325, [1]!Table9[#All], 27, FALSE), "). " ))</f>
        <v xml:space="preserve">oval leaved snapdragon (INF:SCC; CRPR 4.2, Blooming Period: May - Jul; Habitat description: open slopes, disturbed areas heavy, adobe-clay soils on gentle open slopes) - Within 1-mi of a CNDDB/SCE/USFS occurrence record (habitat present). </v>
      </c>
      <c r="N1325" s="10" t="str">
        <f>IF(D1325="No", "-- ", VLOOKUP(A1325, [1]!Table9[#All], 29, FALSE))</f>
        <v xml:space="preserve">BE BMP Plant-1(a)(c-d); 
General Measures and Standard OMP BMPs. </v>
      </c>
      <c r="O1325" s="10" t="str">
        <f>IF(D1325="No", "--", VLOOKUP(A1325, [1]!Table9[#All], 30, FALSE))</f>
        <v xml:space="preserve">Pre-Activity Survey (oval leaved snapdragon): A biological survey is required. 
FSS Plant Avoidance (oval leaved snapdragon): If oval leaved snapdragon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25" s="7" t="str">
        <f>IF(D1325="No", "Not discussed on USFS. ", IF(VLOOKUP(A1325, [1]!Table9[#All], 31, FALSE)="--", "--",  _xlfn.CONCAT(A1325, " (", VLOOKUP(A1325, [1]!Table9[#All], 11, FALSE), "; Habitat description: ", C1325, ") - Within 1-mi of a CNDDB/SCE/USFS occurrence record (", VLOOKUP(A1325, [1]!Table9[#All], 31, FALSE), "). " )))</f>
        <v>--</v>
      </c>
      <c r="Q1325" s="6" t="str">
        <f>IF(D1325="No", "Not discussed on USFS. ", IF(VLOOKUP(A1325, [1]!Table9[#All], 31, FALSE)="--", "--",  VLOOKUP(A1325, [1]!Table9[#All], 32, FALSE)))</f>
        <v>--</v>
      </c>
      <c r="R1325" s="6" t="str">
        <f>IF(D1325="No", "Not discussed on USFS. ", IF(VLOOKUP(A1325, [1]!Table9[#All], 31, FALSE)="--", "--", VLOOKUP(A1325, [1]!Table9[#All], 33, FALSE)))</f>
        <v>--</v>
      </c>
      <c r="S1325" s="9" t="s">
        <v>2</v>
      </c>
      <c r="T1325" s="8" t="s">
        <v>2</v>
      </c>
      <c r="U1325" s="8" t="s">
        <v>2</v>
      </c>
      <c r="V1325" s="7" t="s">
        <v>2</v>
      </c>
      <c r="W1325" s="6" t="s">
        <v>2</v>
      </c>
      <c r="X1325" s="6" t="s">
        <v>2</v>
      </c>
    </row>
    <row r="1326" spans="1:24" ht="64" x14ac:dyDescent="0.2">
      <c r="A1326" s="20" t="s">
        <v>1049</v>
      </c>
      <c r="B1326" s="20" t="str">
        <f>VLOOKUP(A1326, [1]!Table9[#All], 2, FALSE)</f>
        <v>Viburnum ellipticum</v>
      </c>
      <c r="C1326" s="18" t="str">
        <f>VLOOKUP(A1326, [1]!Table9[#All], 13, FALSE)</f>
        <v>chaparral, pine forest, north facing slopes yellow-pine forest</v>
      </c>
      <c r="D1326" s="17" t="str">
        <f>IF(ISNUMBER(SEARCH("1",VLOOKUP(A1326, [1]!Table9[#All], 4, FALSE))), "Yes", "No")</f>
        <v>No</v>
      </c>
      <c r="E1326" s="16" t="str">
        <f>VLOOKUP(A1326, [1]!Table9[#All], 3, FALSE)</f>
        <v>Plant</v>
      </c>
      <c r="F1326" s="15" t="str">
        <f>VLOOKUP(A1326, [1]!Table9[#All], 26, FALSE)</f>
        <v>Formula</v>
      </c>
      <c r="G1326" s="15" t="str">
        <f>IF(D1326="No", "--",VLOOKUP(A1326, [1]!Table9[#All], 25, FALSE))</f>
        <v>--</v>
      </c>
      <c r="H1326" s="14" t="str">
        <f>IF(D1326="No", "Not discussed on USFS. ", VLOOKUP(A1326, [1]!Table9[#All], 24, FALSE))</f>
        <v xml:space="preserve">Not discussed on USFS. </v>
      </c>
      <c r="I1326" s="14" t="str">
        <f>IF(NOT(ISBLANK(#REF!)),  "Pre-activity Survey Required", "")</f>
        <v>Pre-activity Survey Required</v>
      </c>
      <c r="J1326" s="13" t="str">
        <f>IF(D1326="No", "Not discussed on USFS. ", _xlfn.CONCAT(A1326, " (", VLOOKUP(A1326, [1]!Table9[#All], 11, FALSE), "; Habitat description: ", C1326, ") - Within 1-mi of a CNDDB/SCE/USFS occurrence record (", VLOOKUP(A1326, [1]!Table9[#All], 34, FALSE), "). " ))</f>
        <v xml:space="preserve">Not discussed on USFS. </v>
      </c>
      <c r="K1326" s="10" t="str">
        <f>IF(D1326="No", "-- ", VLOOKUP(A1326, [1]!Table9[#All], 35, FALSE))</f>
        <v xml:space="preserve">-- </v>
      </c>
      <c r="L1326" s="12" t="str">
        <f>IF(D1326="No", "--", VLOOKUP(A1326, [1]!Table9[#All], 28, FALSE))</f>
        <v>--</v>
      </c>
      <c r="M1326" s="11" t="str">
        <f>IF(D1326="No", "Not discussed on USFS. ", _xlfn.CONCAT(A1326, " (", VLOOKUP(A1326, [1]!Table9[#All], 11, FALSE), "; Habitat description: ", C1326, ") - Within 1-mi of a CNDDB/SCE/USFS occurrence record (", VLOOKUP(A1326, [1]!Table9[#All], 27, FALSE), "). " ))</f>
        <v xml:space="preserve">Not discussed on USFS. </v>
      </c>
      <c r="N1326" s="10" t="str">
        <f>IF(D1326="No", "-- ", VLOOKUP(A1326, [1]!Table9[#All], 29, FALSE))</f>
        <v xml:space="preserve">-- </v>
      </c>
      <c r="O1326" s="10" t="str">
        <f>IF(D1326="No", "--", VLOOKUP(A1326, [1]!Table9[#All], 30, FALSE))</f>
        <v>--</v>
      </c>
      <c r="P1326" s="7" t="str">
        <f>IF(D1326="No", "Not discussed on USFS. ", IF(VLOOKUP(A1326, [1]!Table9[#All], 31, FALSE)="--", "--",  _xlfn.CONCAT(A1326, " (", VLOOKUP(A1326, [1]!Table9[#All], 11, FALSE), "; Habitat description: ", C1326, ") - Within 1-mi of a CNDDB/SCE/USFS occurrence record (", VLOOKUP(A1326, [1]!Table9[#All], 31, FALSE), "). " )))</f>
        <v xml:space="preserve">Not discussed on USFS. </v>
      </c>
      <c r="Q1326" s="6" t="str">
        <f>IF(D1326="No", "Not discussed on USFS. ", IF(VLOOKUP(A1326, [1]!Table9[#All], 31, FALSE)="--", "--",  VLOOKUP(A1326, [1]!Table9[#All], 32, FALSE)))</f>
        <v xml:space="preserve">Not discussed on USFS. </v>
      </c>
      <c r="R1326" s="6" t="str">
        <f>IF(D1326="No", "Not discussed on USFS. ", IF(VLOOKUP(A1326, [1]!Table9[#All], 31, FALSE)="--", "--", VLOOKUP(A1326, [1]!Table9[#All], 33, FALSE)))</f>
        <v xml:space="preserve">Not discussed on USFS. </v>
      </c>
      <c r="S1326" s="9" t="s">
        <v>2</v>
      </c>
      <c r="T1326" s="8" t="s">
        <v>2</v>
      </c>
      <c r="U1326" s="8" t="s">
        <v>2</v>
      </c>
      <c r="V1326" s="7" t="s">
        <v>2</v>
      </c>
      <c r="W1326" s="6" t="s">
        <v>2</v>
      </c>
      <c r="X1326" s="6" t="s">
        <v>2</v>
      </c>
    </row>
    <row r="1327" spans="1:24" ht="48" x14ac:dyDescent="0.2">
      <c r="A1327" s="20" t="s">
        <v>1048</v>
      </c>
      <c r="B1327" s="20" t="str">
        <f>VLOOKUP(A1327, [1]!Table9[#All], 2, FALSE)</f>
        <v>Lomatium shevockii</v>
      </c>
      <c r="C1327" s="18" t="str">
        <f>VLOOKUP(A1327, [1]!Table9[#All], 13, FALSE)</f>
        <v>rocky slopes, talus, conifer forest, pine/oak woodland</v>
      </c>
      <c r="D1327" s="17" t="str">
        <f>IF(ISNUMBER(SEARCH("1",VLOOKUP(A1327, [1]!Table9[#All], 4, FALSE))), "Yes", "No")</f>
        <v>No</v>
      </c>
      <c r="E1327" s="16" t="str">
        <f>VLOOKUP(A1327, [1]!Table9[#All], 3, FALSE)</f>
        <v>Plant</v>
      </c>
      <c r="F1327" s="15" t="str">
        <f>VLOOKUP(A1327, [1]!Table9[#All], 26, FALSE)</f>
        <v>Formula</v>
      </c>
      <c r="G1327" s="15" t="str">
        <f>IF(D1327="No", "--",VLOOKUP(A1327, [1]!Table9[#All], 25, FALSE))</f>
        <v>--</v>
      </c>
      <c r="H1327" s="14" t="str">
        <f>IF(D1327="No", "Not discussed on USFS. ", VLOOKUP(A1327, [1]!Table9[#All], 24, FALSE))</f>
        <v xml:space="preserve">Not discussed on USFS. </v>
      </c>
      <c r="I1327" s="14" t="str">
        <f>IF(NOT(ISBLANK(#REF!)),  "Pre-activity Survey Required", "")</f>
        <v>Pre-activity Survey Required</v>
      </c>
      <c r="J1327" s="13" t="str">
        <f>IF(D1327="No", "Not discussed on USFS. ", _xlfn.CONCAT(A1327, " (", VLOOKUP(A1327, [1]!Table9[#All], 11, FALSE), "; Habitat description: ", C1327, ") - Within 1-mi of a CNDDB/SCE/USFS occurrence record (", VLOOKUP(A1327, [1]!Table9[#All], 34, FALSE), "). " ))</f>
        <v xml:space="preserve">Not discussed on USFS. </v>
      </c>
      <c r="K1327" s="10" t="str">
        <f>IF(D1327="No", "-- ", VLOOKUP(A1327, [1]!Table9[#All], 35, FALSE))</f>
        <v xml:space="preserve">-- </v>
      </c>
      <c r="L1327" s="12" t="str">
        <f>IF(D1327="No", "--", VLOOKUP(A1327, [1]!Table9[#All], 28, FALSE))</f>
        <v>--</v>
      </c>
      <c r="M1327" s="11" t="str">
        <f>IF(D1327="No", "Not discussed on USFS. ", _xlfn.CONCAT(A1327, " (", VLOOKUP(A1327, [1]!Table9[#All], 11, FALSE), "; Habitat description: ", C1327, ") - Within 1-mi of a CNDDB/SCE/USFS occurrence record (", VLOOKUP(A1327, [1]!Table9[#All], 27, FALSE), "). " ))</f>
        <v xml:space="preserve">Not discussed on USFS. </v>
      </c>
      <c r="N1327" s="10" t="str">
        <f>IF(D1327="No", "-- ", VLOOKUP(A1327, [1]!Table9[#All], 29, FALSE))</f>
        <v xml:space="preserve">-- </v>
      </c>
      <c r="O1327" s="10" t="str">
        <f>IF(D1327="No", "--", VLOOKUP(A1327, [1]!Table9[#All], 30, FALSE))</f>
        <v>--</v>
      </c>
      <c r="P1327" s="7" t="str">
        <f>IF(D1327="No", "Not discussed on USFS. ", IF(VLOOKUP(A1327, [1]!Table9[#All], 31, FALSE)="--", "--",  _xlfn.CONCAT(A1327, " (", VLOOKUP(A1327, [1]!Table9[#All], 11, FALSE), "; Habitat description: ", C1327, ") - Within 1-mi of a CNDDB/SCE/USFS occurrence record (", VLOOKUP(A1327, [1]!Table9[#All], 31, FALSE), "). " )))</f>
        <v xml:space="preserve">Not discussed on USFS. </v>
      </c>
      <c r="Q1327" s="6" t="str">
        <f>IF(D1327="No", "Not discussed on USFS. ", IF(VLOOKUP(A1327, [1]!Table9[#All], 31, FALSE)="--", "--",  VLOOKUP(A1327, [1]!Table9[#All], 32, FALSE)))</f>
        <v xml:space="preserve">Not discussed on USFS. </v>
      </c>
      <c r="R1327" s="6" t="str">
        <f>IF(D1327="No", "Not discussed on USFS. ", IF(VLOOKUP(A1327, [1]!Table9[#All], 31, FALSE)="--", "--", VLOOKUP(A1327, [1]!Table9[#All], 33, FALSE)))</f>
        <v xml:space="preserve">Not discussed on USFS. </v>
      </c>
      <c r="S1327" s="9" t="s">
        <v>2</v>
      </c>
      <c r="T1327" s="8" t="s">
        <v>2</v>
      </c>
      <c r="U1327" s="8" t="s">
        <v>2</v>
      </c>
      <c r="V1327" s="7" t="s">
        <v>2</v>
      </c>
      <c r="W1327" s="6" t="s">
        <v>2</v>
      </c>
      <c r="X1327" s="6" t="s">
        <v>2</v>
      </c>
    </row>
    <row r="1328" spans="1:24" ht="80" x14ac:dyDescent="0.2">
      <c r="A1328" s="20" t="s">
        <v>1047</v>
      </c>
      <c r="B1328" s="20" t="str">
        <f>VLOOKUP(A1328, [1]!Table9[#All], 2, FALSE)</f>
        <v>Cyprinodon radiosus</v>
      </c>
      <c r="C1328" s="18" t="str">
        <f>VLOOKUP(A1328, [1]!Table9[#All], 13, FALSE)</f>
        <v>intermittent or perennial stream, pond, lake or jurisdictional waters feature</v>
      </c>
      <c r="D1328" s="17" t="str">
        <f>IF(ISNUMBER(SEARCH("1",VLOOKUP(A1328, [1]!Table9[#All], 4, FALSE))), "Yes", "No")</f>
        <v>Yes</v>
      </c>
      <c r="E1328" s="16" t="str">
        <f>VLOOKUP(A1328, [1]!Table9[#All], 3, FALSE)</f>
        <v>Fish</v>
      </c>
      <c r="F1328" s="15" t="str">
        <f>VLOOKUP(A1328, [1]!Table9[#All], 26, FALSE)</f>
        <v>--</v>
      </c>
      <c r="G1328" s="15" t="str">
        <f>IF(D1328="No", "--",VLOOKUP(A1328, [1]!Table9[#All], 25, FALSE))</f>
        <v>--</v>
      </c>
      <c r="H1328" s="14" t="str">
        <f>IF(D1328="No", "Not discussed on USFS. ", VLOOKUP(A1328, [1]!Table9[#All], 24, FALSE))</f>
        <v>Notify SME if found on USFS</v>
      </c>
      <c r="I1328" s="14" t="str">
        <f>IF(NOT(ISBLANK(#REF!)),  "Pre-activity Survey Required", "")</f>
        <v>Pre-activity Survey Required</v>
      </c>
      <c r="J1328" s="13" t="str">
        <f>IF(D1328="No", "Not discussed on USFS. ", _xlfn.CONCAT(A1328, " (", VLOOKUP(A1328, [1]!Table9[#All], 11, FALSE), "; Habitat description: ", C1328, ") - Within 1-mi of a CNDDB/SCE/USFS occurrence record (", VLOOKUP(A1328, [1]!Table9[#All], 34, FALSE), "). " ))</f>
        <v xml:space="preserve">Owens pupfish (FE; SE; CDFW FP; Habitat description: intermittent or perennial stream, pond, lake or jurisdictional waters feature) - Within 1-mi of a CNDDB/SCE/USFS occurrence record (unsuitable habitat). </v>
      </c>
      <c r="K1328" s="10" t="str">
        <f>IF(D1328="No", "-- ", VLOOKUP(A1328, [1]!Table9[#All], 35, FALSE))</f>
        <v>Standard OMP BMPs.</v>
      </c>
      <c r="L1328" s="12" t="str">
        <f>IF(D1328="No", "--", VLOOKUP(A1328, [1]!Table9[#All], 28, FALSE))</f>
        <v>--</v>
      </c>
      <c r="M1328" s="11" t="str">
        <f>IF(D1328="No", "Not discussed on USFS. ", _xlfn.CONCAT(A1328, " (", VLOOKUP(A1328, [1]!Table9[#All], 11, FALSE), "; Habitat description: ", C1328, ") - Within 1-mi of a CNDDB/SCE/USFS occurrence record (", VLOOKUP(A1328, [1]!Table9[#All], 27, FALSE), "). " ))</f>
        <v xml:space="preserve">Owens pupfish (FE; SE; CDFW FP; Habitat description: intermittent or perennial stream, pond, lake or jurisdictional waters feature) - Within 1-mi of a CNDDB/SCE/USFS occurrence record (--). </v>
      </c>
      <c r="N1328" s="10" t="str">
        <f>IF(D1328="No", "-- ", VLOOKUP(A1328, [1]!Table9[#All], 29, FALSE))</f>
        <v>Notify SME if found on USFS</v>
      </c>
      <c r="O1328" s="10" t="str">
        <f>IF(D1328="No", "--", VLOOKUP(A1328, [1]!Table9[#All], 30, FALSE))</f>
        <v>Notify SME if found on USFS</v>
      </c>
      <c r="P1328" s="7" t="str">
        <f>IF(D1328="No", "Not discussed on USFS. ", IF(VLOOKUP(A1328, [1]!Table9[#All], 31, FALSE)="--", "--",  _xlfn.CONCAT(A1328, " (", VLOOKUP(A1328, [1]!Table9[#All], 11, FALSE), "; Habitat description: ", C1328, ") - Within 1-mi of a CNDDB/SCE/USFS occurrence record (", VLOOKUP(A1328, [1]!Table9[#All], 31, FALSE), "). " )))</f>
        <v>--</v>
      </c>
      <c r="Q1328" s="6" t="str">
        <f>IF(D1328="No", "Not discussed on USFS. ", IF(VLOOKUP(A1328, [1]!Table9[#All], 31, FALSE)="--", "--",  VLOOKUP(A1328, [1]!Table9[#All], 32, FALSE)))</f>
        <v>--</v>
      </c>
      <c r="R1328" s="6" t="str">
        <f>IF(D1328="No", "Not discussed on USFS. ", IF(VLOOKUP(A1328, [1]!Table9[#All], 31, FALSE)="--", "--", VLOOKUP(A1328, [1]!Table9[#All], 33, FALSE)))</f>
        <v>--</v>
      </c>
      <c r="S1328" s="9" t="s">
        <v>2</v>
      </c>
      <c r="T1328" s="8" t="s">
        <v>2</v>
      </c>
      <c r="U1328" s="8" t="s">
        <v>2</v>
      </c>
      <c r="V1328" s="7" t="s">
        <v>2</v>
      </c>
      <c r="W1328" s="6" t="s">
        <v>2</v>
      </c>
      <c r="X1328" s="6" t="s">
        <v>2</v>
      </c>
    </row>
    <row r="1329" spans="1:24" ht="80" x14ac:dyDescent="0.2">
      <c r="A1329" s="20" t="s">
        <v>1046</v>
      </c>
      <c r="B1329" s="20" t="str">
        <f>VLOOKUP(A1329, [1]!Table9[#All], 2, FALSE)</f>
        <v>Rhinichthys osculus ssp. 2</v>
      </c>
      <c r="C1329" s="18" t="str">
        <f>VLOOKUP(A1329, [1]!Table9[#All], 13, FALSE)</f>
        <v>intermittent or perennial stream, pond, lake or jurisdictional waters feature</v>
      </c>
      <c r="D1329" s="17" t="str">
        <f>IF(ISNUMBER(SEARCH("1",VLOOKUP(A1329, [1]!Table9[#All], 4, FALSE))), "Yes", "No")</f>
        <v>No</v>
      </c>
      <c r="E1329" s="16" t="str">
        <f>VLOOKUP(A1329, [1]!Table9[#All], 3, FALSE)</f>
        <v>Fish</v>
      </c>
      <c r="F1329" s="15" t="str">
        <f>VLOOKUP(A1329, [1]!Table9[#All], 26, FALSE)</f>
        <v>Formula</v>
      </c>
      <c r="G1329" s="15" t="str">
        <f>IF(D1329="No", "--",VLOOKUP(A1329, [1]!Table9[#All], 25, FALSE))</f>
        <v>--</v>
      </c>
      <c r="H1329" s="14" t="str">
        <f>IF(D1329="No", "Not discussed on USFS. ", VLOOKUP(A1329, [1]!Table9[#All], 24, FALSE))</f>
        <v xml:space="preserve">Not discussed on USFS. </v>
      </c>
      <c r="I1329" s="14" t="str">
        <f>IF(NOT(ISBLANK(#REF!)),  "Pre-activity Survey Required", "")</f>
        <v>Pre-activity Survey Required</v>
      </c>
      <c r="J1329" s="13" t="str">
        <f>IF(D1329="No", "Not discussed on USFS. ", _xlfn.CONCAT(A1329, " (", VLOOKUP(A1329, [1]!Table9[#All], 11, FALSE), "; Habitat description: ", C1329, ") - Within 1-mi of a CNDDB/SCE/USFS occurrence record (", VLOOKUP(A1329, [1]!Table9[#All], 34, FALSE), "). " ))</f>
        <v xml:space="preserve">Not discussed on USFS. </v>
      </c>
      <c r="K1329" s="10" t="str">
        <f>IF(D1329="No", "-- ", VLOOKUP(A1329, [1]!Table9[#All], 35, FALSE))</f>
        <v xml:space="preserve">-- </v>
      </c>
      <c r="L1329" s="12" t="str">
        <f>IF(D1329="No", "--", VLOOKUP(A1329, [1]!Table9[#All], 28, FALSE))</f>
        <v>--</v>
      </c>
      <c r="M1329" s="11" t="str">
        <f>IF(D1329="No", "Not discussed on USFS. ", _xlfn.CONCAT(A1329, " (", VLOOKUP(A1329, [1]!Table9[#All], 11, FALSE), "; Habitat description: ", C1329, ") - Within 1-mi of a CNDDB/SCE/USFS occurrence record (", VLOOKUP(A1329, [1]!Table9[#All], 27, FALSE), "). " ))</f>
        <v xml:space="preserve">Not discussed on USFS. </v>
      </c>
      <c r="N1329" s="10" t="str">
        <f>IF(D1329="No", "-- ", VLOOKUP(A1329, [1]!Table9[#All], 29, FALSE))</f>
        <v xml:space="preserve">-- </v>
      </c>
      <c r="O1329" s="10" t="str">
        <f>IF(D1329="No", "--", VLOOKUP(A1329, [1]!Table9[#All], 30, FALSE))</f>
        <v>--</v>
      </c>
      <c r="P1329" s="7" t="str">
        <f>IF(D1329="No", "Not discussed on USFS. ", IF(VLOOKUP(A1329, [1]!Table9[#All], 31, FALSE)="--", "--",  _xlfn.CONCAT(A1329, " (", VLOOKUP(A1329, [1]!Table9[#All], 11, FALSE), "; Habitat description: ", C1329, ") - Within 1-mi of a CNDDB/SCE/USFS occurrence record (", VLOOKUP(A1329, [1]!Table9[#All], 31, FALSE), "). " )))</f>
        <v xml:space="preserve">Not discussed on USFS. </v>
      </c>
      <c r="Q1329" s="6" t="str">
        <f>IF(D1329="No", "Not discussed on USFS. ", IF(VLOOKUP(A1329, [1]!Table9[#All], 31, FALSE)="--", "--",  VLOOKUP(A1329, [1]!Table9[#All], 32, FALSE)))</f>
        <v xml:space="preserve">Not discussed on USFS. </v>
      </c>
      <c r="R1329" s="6" t="str">
        <f>IF(D1329="No", "Not discussed on USFS. ", IF(VLOOKUP(A1329, [1]!Table9[#All], 31, FALSE)="--", "--", VLOOKUP(A1329, [1]!Table9[#All], 33, FALSE)))</f>
        <v xml:space="preserve">Not discussed on USFS. </v>
      </c>
      <c r="S1329" s="9" t="s">
        <v>2</v>
      </c>
      <c r="T1329" s="8" t="s">
        <v>2</v>
      </c>
      <c r="U1329" s="8" t="s">
        <v>2</v>
      </c>
      <c r="V1329" s="7" t="s">
        <v>2</v>
      </c>
      <c r="W1329" s="6" t="s">
        <v>2</v>
      </c>
      <c r="X1329" s="6" t="s">
        <v>2</v>
      </c>
    </row>
    <row r="1330" spans="1:24" ht="80" x14ac:dyDescent="0.2">
      <c r="A1330" s="20" t="s">
        <v>1045</v>
      </c>
      <c r="B1330" s="20" t="str">
        <f>VLOOKUP(A1330, [1]!Table9[#All], 2, FALSE)</f>
        <v>Catostomus fumeiventris</v>
      </c>
      <c r="C1330" s="18" t="str">
        <f>VLOOKUP(A1330, [1]!Table9[#All], 13, FALSE)</f>
        <v>intermittent or perennial stream, pond, lake or jurisdictional waters feature</v>
      </c>
      <c r="D1330" s="17" t="str">
        <f>IF(ISNUMBER(SEARCH("1",VLOOKUP(A1330, [1]!Table9[#All], 4, FALSE))), "Yes", "No")</f>
        <v>No</v>
      </c>
      <c r="E1330" s="16" t="str">
        <f>VLOOKUP(A1330, [1]!Table9[#All], 3, FALSE)</f>
        <v>Fish</v>
      </c>
      <c r="F1330" s="15" t="str">
        <f>VLOOKUP(A1330, [1]!Table9[#All], 26, FALSE)</f>
        <v>Formula</v>
      </c>
      <c r="G1330" s="15" t="str">
        <f>IF(D1330="No", "--",VLOOKUP(A1330, [1]!Table9[#All], 25, FALSE))</f>
        <v>--</v>
      </c>
      <c r="H1330" s="14" t="str">
        <f>IF(D1330="No", "Not discussed on USFS. ", VLOOKUP(A1330, [1]!Table9[#All], 24, FALSE))</f>
        <v xml:space="preserve">Not discussed on USFS. </v>
      </c>
      <c r="I1330" s="14" t="str">
        <f>IF(NOT(ISBLANK(#REF!)),  "Pre-activity Survey Required", "")</f>
        <v>Pre-activity Survey Required</v>
      </c>
      <c r="J1330" s="13" t="str">
        <f>IF(D1330="No", "Not discussed on USFS. ", _xlfn.CONCAT(A1330, " (", VLOOKUP(A1330, [1]!Table9[#All], 11, FALSE), "; Habitat description: ", C1330, ") - Within 1-mi of a CNDDB/SCE/USFS occurrence record (", VLOOKUP(A1330, [1]!Table9[#All], 34, FALSE), "). " ))</f>
        <v xml:space="preserve">Not discussed on USFS. </v>
      </c>
      <c r="K1330" s="10" t="str">
        <f>IF(D1330="No", "-- ", VLOOKUP(A1330, [1]!Table9[#All], 35, FALSE))</f>
        <v xml:space="preserve">-- </v>
      </c>
      <c r="L1330" s="12" t="str">
        <f>IF(D1330="No", "--", VLOOKUP(A1330, [1]!Table9[#All], 28, FALSE))</f>
        <v>--</v>
      </c>
      <c r="M1330" s="11" t="str">
        <f>IF(D1330="No", "Not discussed on USFS. ", _xlfn.CONCAT(A1330, " (", VLOOKUP(A1330, [1]!Table9[#All], 11, FALSE), "; Habitat description: ", C1330, ") - Within 1-mi of a CNDDB/SCE/USFS occurrence record (", VLOOKUP(A1330, [1]!Table9[#All], 27, FALSE), "). " ))</f>
        <v xml:space="preserve">Not discussed on USFS. </v>
      </c>
      <c r="N1330" s="10" t="str">
        <f>IF(D1330="No", "-- ", VLOOKUP(A1330, [1]!Table9[#All], 29, FALSE))</f>
        <v xml:space="preserve">-- </v>
      </c>
      <c r="O1330" s="10" t="str">
        <f>IF(D1330="No", "--", VLOOKUP(A1330, [1]!Table9[#All], 30, FALSE))</f>
        <v>--</v>
      </c>
      <c r="P1330" s="7" t="str">
        <f>IF(D1330="No", "Not discussed on USFS. ", IF(VLOOKUP(A1330, [1]!Table9[#All], 31, FALSE)="--", "--",  _xlfn.CONCAT(A1330, " (", VLOOKUP(A1330, [1]!Table9[#All], 11, FALSE), "; Habitat description: ", C1330, ") - Within 1-mi of a CNDDB/SCE/USFS occurrence record (", VLOOKUP(A1330, [1]!Table9[#All], 31, FALSE), "). " )))</f>
        <v xml:space="preserve">Not discussed on USFS. </v>
      </c>
      <c r="Q1330" s="6" t="str">
        <f>IF(D1330="No", "Not discussed on USFS. ", IF(VLOOKUP(A1330, [1]!Table9[#All], 31, FALSE)="--", "--",  VLOOKUP(A1330, [1]!Table9[#All], 32, FALSE)))</f>
        <v xml:space="preserve">Not discussed on USFS. </v>
      </c>
      <c r="R1330" s="6" t="str">
        <f>IF(D1330="No", "Not discussed on USFS. ", IF(VLOOKUP(A1330, [1]!Table9[#All], 31, FALSE)="--", "--", VLOOKUP(A1330, [1]!Table9[#All], 33, FALSE)))</f>
        <v xml:space="preserve">Not discussed on USFS. </v>
      </c>
      <c r="S1330" s="9" t="s">
        <v>2</v>
      </c>
      <c r="T1330" s="8" t="s">
        <v>2</v>
      </c>
      <c r="U1330" s="8" t="s">
        <v>2</v>
      </c>
      <c r="V1330" s="7" t="s">
        <v>2</v>
      </c>
      <c r="W1330" s="6" t="s">
        <v>2</v>
      </c>
      <c r="X1330" s="6" t="s">
        <v>2</v>
      </c>
    </row>
    <row r="1331" spans="1:24" ht="192" x14ac:dyDescent="0.2">
      <c r="A1331" s="20" t="s">
        <v>1044</v>
      </c>
      <c r="B1331" s="20" t="str">
        <f>VLOOKUP(A1331, [1]!Table9[#All], 2, FALSE)</f>
        <v>Siphateles bicolor snyderi</v>
      </c>
      <c r="C1331" s="18" t="str">
        <f>VLOOKUP(A1331, [1]!Table9[#All], 13, FALSE)</f>
        <v>intermittent or perennial stream, pond, lake or jurisdictional waters feature</v>
      </c>
      <c r="D1331" s="17" t="str">
        <f>IF(ISNUMBER(SEARCH("1",VLOOKUP(A1331, [1]!Table9[#All], 4, FALSE))), "Yes", "No")</f>
        <v>Yes</v>
      </c>
      <c r="E1331" s="16" t="str">
        <f>VLOOKUP(A1331, [1]!Table9[#All], 3, FALSE)</f>
        <v>Fish</v>
      </c>
      <c r="F1331" s="15" t="str">
        <f>VLOOKUP(A1331, [1]!Table9[#All], 26, FALSE)</f>
        <v>Formula</v>
      </c>
      <c r="G1331" s="15" t="str">
        <f>IF(D1331="No", "--",VLOOKUP(A1331, [1]!Table9[#All], 25, FALSE))</f>
        <v>25-ft</v>
      </c>
      <c r="H1331" s="14" t="str">
        <f>IF(D1331="No", "Not discussed on USFS. ", VLOOKUP(A1331, [1]!Table9[#All], 24, FALSE))</f>
        <v xml:space="preserve">Only apply RPMs for the past 30 years (except SBNF), site age of record is older with suitable habitat within 25-ft. 
For Owen’s tui chub, no crew measures were created for critical habitat because the RPM applies only to one pole/circuit  
If a project has the potential to occur within critical habitat for Owen’s tui chub, contact the SCE project manager for further direction to comply with the MSUP. </v>
      </c>
      <c r="I1331" s="14" t="str">
        <f>IF(NOT(ISBLANK(#REF!)),  "Pre-activity Survey Required", "")</f>
        <v>Pre-activity Survey Required</v>
      </c>
      <c r="J1331" s="13" t="str">
        <f>IF(D1331="No", "Not discussed on USFS. ", _xlfn.CONCAT(A1331, " (", VLOOKUP(A1331, [1]!Table9[#All], 11, FALSE), "; Habitat description: ", C1331, ") - Within 1-mi of a CNDDB/SCE/USFS occurrence record (", VLOOKUP(A1331, [1]!Table9[#All], 34, FALSE), "). " ))</f>
        <v xml:space="preserve">Owens tui chub (FE; SE; Habitat description: intermittent or perennial stream, pond, lake or jurisdictional waters feature) - Within 1-mi of a CNDDB/SCE/USFS occurrence record (unsuitable habitat). </v>
      </c>
      <c r="K1331" s="10" t="str">
        <f>IF(D1331="No", "-- ", VLOOKUP(A1331, [1]!Table9[#All], 35, FALSE))</f>
        <v>Standard OMP BMPs.</v>
      </c>
      <c r="L1331" s="12" t="str">
        <f>IF(D1331="No", "--", VLOOKUP(A1331, [1]!Table9[#All], 28, FALSE))</f>
        <v>IIB</v>
      </c>
      <c r="M1331" s="11" t="str">
        <f>IF(D1331="No", "Not discussed on USFS. ", _xlfn.CONCAT(A1331, " (", VLOOKUP(A1331, [1]!Table9[#All], 11, FALSE), "; Habitat description: ", C1331, ") - Within 1-mi of a CNDDB/SCE/USFS occurrence record (", VLOOKUP(A1331, [1]!Table9[#All], 27, FALSE), "). " ))</f>
        <v xml:space="preserve">Owens tui chub (FE; SE; Habitat description: intermittent or perennial stream, pond, lake or jurisdictional waters feature) - Within 1-mi of a CNDDB/SCE/USFS occurrence record (within 25 feet of aquatic habitat). </v>
      </c>
      <c r="N1331" s="10" t="str">
        <f>IF(D1331="No", "-- ", VLOOKUP(A1331, [1]!Table9[#All], 29, FALSE))</f>
        <v xml:space="preserve">RPM OWTC-1-4; 
General Measures and Standard OMP BMPs. </v>
      </c>
      <c r="O1331" s="10" t="str">
        <f>IF(D1331="No", "--", VLOOKUP(A1331, [1]!Table9[#All], 30, FALSE))</f>
        <v xml:space="preserve">Schedule Limitation (fish): No activities will be conducted within the active, flowing stream channel or aquatic habitat. Schedule all work between August 1 and February 28; if the project cannot comply with these dates, contact SCE ED. 
Biological Monitor (Owens tui chub):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1331" s="7" t="str">
        <f>IF(D1331="No", "Not discussed on USFS. ", IF(VLOOKUP(A1331, [1]!Table9[#All], 31, FALSE)="--", "--",  _xlfn.CONCAT(A1331, " (", VLOOKUP(A1331, [1]!Table9[#All], 11, FALSE), "; Habitat description: ", C1331, ") - Within 1-mi of a CNDDB/SCE/USFS occurrence record (", VLOOKUP(A1331, [1]!Table9[#All], 31, FALSE), "). " )))</f>
        <v xml:space="preserve">Owens tui chub (FE; SE; Habitat description: intermittent or perennial stream, pond, lake or jurisdictional waters feature) - Within 1-mi of a CNDDB/SCE/USFS occurrence record (not within 25 feet of aquatic habitat). </v>
      </c>
      <c r="Q1331" s="6" t="str">
        <f>IF(D1331="No", "Not discussed on USFS. ", IF(VLOOKUP(A1331, [1]!Table9[#All], 31, FALSE)="--", "--",  VLOOKUP(A1331, [1]!Table9[#All], 32, FALSE)))</f>
        <v xml:space="preserve">Standard OMP BMPs. </v>
      </c>
      <c r="R1331" s="6" t="str">
        <f>IF(D1331="No", "Not discussed on USFS. ", IF(VLOOKUP(A1331, [1]!Table9[#All], 31, FALSE)="--", "--", VLOOKUP(A1331, [1]!Table9[#All], 33, FALSE)))</f>
        <v xml:space="preserve">Implement Standard Environmental Requirements. </v>
      </c>
      <c r="S1331" s="9" t="s">
        <v>2</v>
      </c>
      <c r="T1331" s="8" t="s">
        <v>2</v>
      </c>
      <c r="U1331" s="8" t="s">
        <v>2</v>
      </c>
      <c r="V1331" s="7" t="s">
        <v>2</v>
      </c>
      <c r="W1331" s="6" t="s">
        <v>2</v>
      </c>
      <c r="X1331" s="6" t="s">
        <v>2</v>
      </c>
    </row>
    <row r="1332" spans="1:24" ht="144" x14ac:dyDescent="0.2">
      <c r="A1332" s="20" t="s">
        <v>1043</v>
      </c>
      <c r="B1332" s="20" t="str">
        <f>VLOOKUP(A1332, [1]!Table9[#All], 2, FALSE)</f>
        <v>Sidalcea covillei</v>
      </c>
      <c r="C1332" s="18" t="str">
        <f>VLOOKUP(A1332, [1]!Table9[#All], 13, FALSE)</f>
        <v>alkaline flats and meadows, floodplains and seeps</v>
      </c>
      <c r="D1332" s="17" t="str">
        <f>IF(ISNUMBER(SEARCH("1",VLOOKUP(A1332, [1]!Table9[#All], 4, FALSE))), "Yes", "No")</f>
        <v>Yes</v>
      </c>
      <c r="E1332" s="16" t="str">
        <f>VLOOKUP(A1332, [1]!Table9[#All], 3, FALSE)</f>
        <v>Plant</v>
      </c>
      <c r="F1332" s="15" t="str">
        <f>VLOOKUP(A1332, [1]!Table9[#All], 26, FALSE)</f>
        <v>Formula</v>
      </c>
      <c r="G1332" s="15" t="str">
        <f>IF(D1332="No", "--",VLOOKUP(A1332, [1]!Table9[#All], 25, FALSE))</f>
        <v>Work area</v>
      </c>
      <c r="H1332" s="14" t="str">
        <f>IF(D1332="No", "Not discussed on USFS. ", VLOOKUP(A1332, [1]!Table9[#All], 24, FALSE))</f>
        <v>--</v>
      </c>
      <c r="I1332" s="14" t="str">
        <f>IF(NOT(ISBLANK(#REF!)),  "Pre-activity Survey Required", "")</f>
        <v>Pre-activity Survey Required</v>
      </c>
      <c r="J1332" s="13" t="str">
        <f>IF(D1332="No", "Not discussed on USFS. ", _xlfn.CONCAT(A1332, " (", VLOOKUP(A1332, [1]!Table9[#All], 11, FALSE), "; Habitat description: ", C1332, ") - Within 1-mi of a CNDDB/SCE/USFS occurrence record (", VLOOKUP(A1332, [1]!Table9[#All], 34, FALSE), "). " ))</f>
        <v xml:space="preserve">Owens Valley checkerbloom (SE; BLM:S; CRPR 1B.1, Blooming Period: May - Jun; Habitat description: alkaline flats and meadows, floodplains and seeps) - Within 1-mi of a CNDDB/SCE/USFS occurrence record (unsuitable habitat). </v>
      </c>
      <c r="K1332" s="10" t="str">
        <f>IF(D1332="No", "-- ", VLOOKUP(A1332, [1]!Table9[#All], 35, FALSE))</f>
        <v>Standard OMP BMPs.</v>
      </c>
      <c r="L1332" s="12" t="str">
        <f>IF(D1332="No", "--", VLOOKUP(A1332, [1]!Table9[#All], 28, FALSE))</f>
        <v>IIB</v>
      </c>
      <c r="M1332" s="11" t="str">
        <f>IF(D1332="No", "Not discussed on USFS. ", _xlfn.CONCAT(A1332, " (", VLOOKUP(A1332, [1]!Table9[#All], 11, FALSE), "; Habitat description: ", C1332, ") - Within 1-mi of a CNDDB/SCE/USFS occurrence record (", VLOOKUP(A1332, [1]!Table9[#All], 27, FALSE), "). " ))</f>
        <v xml:space="preserve">Owens Valley checkerbloom (SE; BLM:S; CRPR 1B.1, Blooming Period: May - Jun; Habitat description: alkaline flats and meadows, floodplains and seeps) - Within 1-mi of a CNDDB/SCE/USFS occurrence record (habitat present). </v>
      </c>
      <c r="N1332" s="10" t="str">
        <f>IF(D1332="No", "-- ", VLOOKUP(A1332, [1]!Table9[#All], 29, FALSE))</f>
        <v xml:space="preserve">BE BMP Plant-1(a); 
General Measures and Standard OMP BMPs. </v>
      </c>
      <c r="O1332" s="10" t="str">
        <f>IF(D1332="No", "--", VLOOKUP(A1332, [1]!Table9[#All], 30, FALSE))</f>
        <v xml:space="preserve">Pre-Activity Survey (Owens Valley checkerbloom): A biological survey is required. 
State Threatened Plant Avoidance (Owens Valley checkerbloom): If Owens Valley checkerbloomis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332" s="7" t="str">
        <f>IF(D1332="No", "Not discussed on USFS. ", IF(VLOOKUP(A1332, [1]!Table9[#All], 31, FALSE)="--", "--",  _xlfn.CONCAT(A1332, " (", VLOOKUP(A1332, [1]!Table9[#All], 11, FALSE), "; Habitat description: ", C1332, ") - Within 1-mi of a CNDDB/SCE/USFS occurrence record (", VLOOKUP(A1332, [1]!Table9[#All], 31, FALSE), "). " )))</f>
        <v>--</v>
      </c>
      <c r="Q1332" s="6" t="str">
        <f>IF(D1332="No", "Not discussed on USFS. ", IF(VLOOKUP(A1332, [1]!Table9[#All], 31, FALSE)="--", "--",  VLOOKUP(A1332, [1]!Table9[#All], 32, FALSE)))</f>
        <v>--</v>
      </c>
      <c r="R1332" s="6" t="str">
        <f>IF(D1332="No", "Not discussed on USFS. ", IF(VLOOKUP(A1332, [1]!Table9[#All], 31, FALSE)="--", "--", VLOOKUP(A1332, [1]!Table9[#All], 33, FALSE)))</f>
        <v>--</v>
      </c>
      <c r="S1332" s="9" t="s">
        <v>2</v>
      </c>
      <c r="T1332" s="8" t="s">
        <v>2</v>
      </c>
      <c r="U1332" s="8" t="s">
        <v>2</v>
      </c>
      <c r="V1332" s="7" t="s">
        <v>2</v>
      </c>
      <c r="W1332" s="6" t="s">
        <v>2</v>
      </c>
      <c r="X1332" s="6" t="s">
        <v>2</v>
      </c>
    </row>
    <row r="1333" spans="1:24" ht="75" x14ac:dyDescent="0.2">
      <c r="A1333" s="20" t="s">
        <v>1042</v>
      </c>
      <c r="B1333" s="20" t="str">
        <f>VLOOKUP(A1333, [1]!Table9[#All], 2, FALSE)</f>
        <v>Pyrgulopsis owensensis</v>
      </c>
      <c r="C1333" s="18" t="str">
        <f>VLOOKUP(A1333, [1]!Table9[#All], 13, FALSE)</f>
        <v>freshwater seeps, headsprings, and upper reaches of spring runs</v>
      </c>
      <c r="D1333" s="17" t="str">
        <f>IF(ISNUMBER(SEARCH("1",VLOOKUP(A1333, [1]!Table9[#All], 4, FALSE))), "Yes", "No")</f>
        <v>Yes</v>
      </c>
      <c r="E1333" s="16" t="str">
        <f>VLOOKUP(A1333, [1]!Table9[#All], 3, FALSE)</f>
        <v>Invertebrate</v>
      </c>
      <c r="F1333" s="15" t="str">
        <f>VLOOKUP(A1333, [1]!Table9[#All], 26, FALSE)</f>
        <v>Formula</v>
      </c>
      <c r="G1333" s="15" t="str">
        <f>IF(D1333="No", "--",VLOOKUP(A1333, [1]!Table9[#All], 25, FALSE))</f>
        <v>Work area</v>
      </c>
      <c r="H1333" s="14" t="str">
        <f>IF(D1333="No", "Not discussed on USFS. ", VLOOKUP(A1333, [1]!Table9[#All], 24, FALSE))</f>
        <v>--</v>
      </c>
      <c r="I1333" s="14" t="str">
        <f>IF(NOT(ISBLANK(#REF!)),  "Pre-activity Survey Required", "")</f>
        <v>Pre-activity Survey Required</v>
      </c>
      <c r="J1333" s="13" t="str">
        <f>IF(D1333="No", "Not discussed on USFS. ", _xlfn.CONCAT(A1333, " (", VLOOKUP(A1333, [1]!Table9[#All], 11, FALSE), "; Habitat description: ", C1333, ") - Within 1-mi of a CNDDB/SCE/USFS occurrence record (", VLOOKUP(A1333, [1]!Table9[#All], 34, FALSE), "). " ))</f>
        <v xml:space="preserve">Owens Valley springsnail (FSS; Habitat description: freshwater seeps, headsprings, and upper reaches of spring runs) - Within 1-mi of a CNDDB/SCE/USFS occurrence record (unsuitable habitat). </v>
      </c>
      <c r="K1333" s="10" t="str">
        <f>IF(D1333="No", "-- ", VLOOKUP(A1333, [1]!Table9[#All], 35, FALSE))</f>
        <v>Standard OMP BMPs.</v>
      </c>
      <c r="L1333" s="12" t="str">
        <f>IF(D1333="No", "--", VLOOKUP(A1333, [1]!Table9[#All], 28, FALSE))</f>
        <v>IIB</v>
      </c>
      <c r="M1333" s="11" t="str">
        <f>IF(D1333="No", "Not discussed on USFS. ", _xlfn.CONCAT(A1333, " (", VLOOKUP(A1333, [1]!Table9[#All], 11, FALSE), "; Habitat description: ", C1333, ") - Within 1-mi of a CNDDB/SCE/USFS occurrence record (", VLOOKUP(A1333, [1]!Table9[#All], 27, FALSE), "). " ))</f>
        <v xml:space="preserve">Owens Valley springsnail (FSS; Habitat description: freshwater seeps, headsprings, and upper reaches of spring runs) - Within 1-mi of a CNDDB/SCE/USFS occurrence record (habitat present). </v>
      </c>
      <c r="N1333" s="10" t="str">
        <f>IF(D1333="No", "-- ", VLOOKUP(A1333, [1]!Table9[#All], 29, FALSE))</f>
        <v xml:space="preserve">General Measures and Standard OMP BMPs. </v>
      </c>
      <c r="O1333" s="10" t="str">
        <f>IF(D1333="No", "--", VLOOKUP(A1333, [1]!Table9[#All], 30, FALSE))</f>
        <v xml:space="preserve">General Measures and Standard OMP BMPs. </v>
      </c>
      <c r="P1333" s="7" t="str">
        <f>IF(D1333="No", "Not discussed on USFS. ", IF(VLOOKUP(A1333, [1]!Table9[#All], 31, FALSE)="--", "--",  _xlfn.CONCAT(A1333, " (", VLOOKUP(A1333, [1]!Table9[#All], 11, FALSE), "; Habitat description: ", C1333, ") - Within 1-mi of a CNDDB/SCE/USFS occurrence record (", VLOOKUP(A1333, [1]!Table9[#All], 31, FALSE), "). " )))</f>
        <v>--</v>
      </c>
      <c r="Q1333" s="6" t="str">
        <f>IF(D1333="No", "Not discussed on USFS. ", IF(VLOOKUP(A1333, [1]!Table9[#All], 31, FALSE)="--", "--",  VLOOKUP(A1333, [1]!Table9[#All], 32, FALSE)))</f>
        <v>--</v>
      </c>
      <c r="R1333" s="6" t="str">
        <f>IF(D1333="No", "Not discussed on USFS. ", IF(VLOOKUP(A1333, [1]!Table9[#All], 31, FALSE)="--", "--", VLOOKUP(A1333, [1]!Table9[#All], 33, FALSE)))</f>
        <v>--</v>
      </c>
      <c r="S1333" s="9" t="s">
        <v>2</v>
      </c>
      <c r="T1333" s="8" t="s">
        <v>2</v>
      </c>
      <c r="U1333" s="8" t="s">
        <v>2</v>
      </c>
      <c r="V1333" s="7" t="s">
        <v>2</v>
      </c>
      <c r="W1333" s="6" t="s">
        <v>2</v>
      </c>
      <c r="X1333" s="6" t="s">
        <v>2</v>
      </c>
    </row>
    <row r="1334" spans="1:24" ht="80" x14ac:dyDescent="0.2">
      <c r="A1334" s="20" t="s">
        <v>1041</v>
      </c>
      <c r="B1334" s="20" t="str">
        <f>VLOOKUP(A1334, [1]!Table9[#All], 2, FALSE)</f>
        <v>Microtus californicus vallicola</v>
      </c>
      <c r="C1334" s="18" t="str">
        <f>VLOOKUP(A1334, [1]!Table9[#All], 13, FALSE)</f>
        <v xml:space="preserve">groundwater-dependent meadows on the valley floor, irrigated pasture, riparian scrub </v>
      </c>
      <c r="D1334" s="17" t="str">
        <f>IF(ISNUMBER(SEARCH("1",VLOOKUP(A1334, [1]!Table9[#All], 4, FALSE))), "Yes", "No")</f>
        <v>No</v>
      </c>
      <c r="E1334" s="16" t="str">
        <f>VLOOKUP(A1334, [1]!Table9[#All], 3, FALSE)</f>
        <v>Mammal</v>
      </c>
      <c r="F1334" s="15" t="str">
        <f>VLOOKUP(A1334, [1]!Table9[#All], 26, FALSE)</f>
        <v>Formula</v>
      </c>
      <c r="G1334" s="15" t="str">
        <f>IF(D1334="No", "--",VLOOKUP(A1334, [1]!Table9[#All], 25, FALSE))</f>
        <v>--</v>
      </c>
      <c r="H1334" s="14" t="str">
        <f>IF(D1334="No", "Not discussed on USFS. ", VLOOKUP(A1334, [1]!Table9[#All], 24, FALSE))</f>
        <v xml:space="preserve">Not discussed on USFS. </v>
      </c>
      <c r="I1334" s="14" t="str">
        <f>IF(NOT(ISBLANK(#REF!)),  "Pre-activity Survey Required", "")</f>
        <v>Pre-activity Survey Required</v>
      </c>
      <c r="J1334" s="13" t="str">
        <f>IF(D1334="No", "Not discussed on USFS. ", _xlfn.CONCAT(A1334, " (", VLOOKUP(A1334, [1]!Table9[#All], 11, FALSE), "; Habitat description: ", C1334, ") - Within 1-mi of a CNDDB/SCE/USFS occurrence record (", VLOOKUP(A1334, [1]!Table9[#All], 34, FALSE), "). " ))</f>
        <v xml:space="preserve">Not discussed on USFS. </v>
      </c>
      <c r="K1334" s="10" t="str">
        <f>IF(D1334="No", "-- ", VLOOKUP(A1334, [1]!Table9[#All], 35, FALSE))</f>
        <v xml:space="preserve">-- </v>
      </c>
      <c r="L1334" s="12" t="str">
        <f>IF(D1334="No", "--", VLOOKUP(A1334, [1]!Table9[#All], 28, FALSE))</f>
        <v>--</v>
      </c>
      <c r="M1334" s="11" t="str">
        <f>IF(D1334="No", "Not discussed on USFS. ", _xlfn.CONCAT(A1334, " (", VLOOKUP(A1334, [1]!Table9[#All], 11, FALSE), "; Habitat description: ", C1334, ") - Within 1-mi of a CNDDB/SCE/USFS occurrence record (", VLOOKUP(A1334, [1]!Table9[#All], 27, FALSE), "). " ))</f>
        <v xml:space="preserve">Not discussed on USFS. </v>
      </c>
      <c r="N1334" s="10" t="str">
        <f>IF(D1334="No", "-- ", VLOOKUP(A1334, [1]!Table9[#All], 29, FALSE))</f>
        <v xml:space="preserve">-- </v>
      </c>
      <c r="O1334" s="10" t="str">
        <f>IF(D1334="No", "--", VLOOKUP(A1334, [1]!Table9[#All], 30, FALSE))</f>
        <v>--</v>
      </c>
      <c r="P1334" s="7" t="str">
        <f>IF(D1334="No", "Not discussed on USFS. ", IF(VLOOKUP(A1334, [1]!Table9[#All], 31, FALSE)="--", "--",  _xlfn.CONCAT(A1334, " (", VLOOKUP(A1334, [1]!Table9[#All], 11, FALSE), "; Habitat description: ", C1334, ") - Within 1-mi of a CNDDB/SCE/USFS occurrence record (", VLOOKUP(A1334, [1]!Table9[#All], 31, FALSE), "). " )))</f>
        <v xml:space="preserve">Not discussed on USFS. </v>
      </c>
      <c r="Q1334" s="6" t="str">
        <f>IF(D1334="No", "Not discussed on USFS. ", IF(VLOOKUP(A1334, [1]!Table9[#All], 31, FALSE)="--", "--",  VLOOKUP(A1334, [1]!Table9[#All], 32, FALSE)))</f>
        <v xml:space="preserve">Not discussed on USFS. </v>
      </c>
      <c r="R1334" s="6" t="str">
        <f>IF(D1334="No", "Not discussed on USFS. ", IF(VLOOKUP(A1334, [1]!Table9[#All], 31, FALSE)="--", "--", VLOOKUP(A1334, [1]!Table9[#All], 33, FALSE)))</f>
        <v xml:space="preserve">Not discussed on USFS. </v>
      </c>
      <c r="S1334" s="9" t="s">
        <v>2</v>
      </c>
      <c r="T1334" s="8" t="s">
        <v>2</v>
      </c>
      <c r="U1334" s="8" t="s">
        <v>2</v>
      </c>
      <c r="V1334" s="7" t="s">
        <v>2</v>
      </c>
      <c r="W1334" s="6" t="s">
        <v>2</v>
      </c>
      <c r="X1334" s="6" t="s">
        <v>2</v>
      </c>
    </row>
    <row r="1335" spans="1:24" ht="48" x14ac:dyDescent="0.2">
      <c r="A1335" s="20" t="s">
        <v>1040</v>
      </c>
      <c r="B1335" s="20" t="str">
        <f>VLOOKUP(A1335, [1]!Table9[#All], 2, FALSE)</f>
        <v>Ivesia baileyi var. beneolens</v>
      </c>
      <c r="C1335" s="18" t="str">
        <f>VLOOKUP(A1335, [1]!Table9[#All], 13, FALSE)</f>
        <v>volcanic crevices</v>
      </c>
      <c r="D1335" s="17" t="str">
        <f>IF(ISNUMBER(SEARCH("1",VLOOKUP(A1335, [1]!Table9[#All], 4, FALSE))), "Yes", "No")</f>
        <v>No</v>
      </c>
      <c r="E1335" s="16" t="str">
        <f>VLOOKUP(A1335, [1]!Table9[#All], 3, FALSE)</f>
        <v>Plant</v>
      </c>
      <c r="F1335" s="15" t="str">
        <f>VLOOKUP(A1335, [1]!Table9[#All], 26, FALSE)</f>
        <v>Formula</v>
      </c>
      <c r="G1335" s="15" t="str">
        <f>IF(D1335="No", "--",VLOOKUP(A1335, [1]!Table9[#All], 25, FALSE))</f>
        <v>--</v>
      </c>
      <c r="H1335" s="14" t="str">
        <f>IF(D1335="No", "Not discussed on USFS. ", VLOOKUP(A1335, [1]!Table9[#All], 24, FALSE))</f>
        <v xml:space="preserve">Not discussed on USFS. </v>
      </c>
      <c r="I1335" s="14" t="str">
        <f>IF(NOT(ISBLANK(#REF!)),  "Pre-activity Survey Required", "")</f>
        <v>Pre-activity Survey Required</v>
      </c>
      <c r="J1335" s="13" t="str">
        <f>IF(D1335="No", "Not discussed on USFS. ", _xlfn.CONCAT(A1335, " (", VLOOKUP(A1335, [1]!Table9[#All], 11, FALSE), "; Habitat description: ", C1335, ") - Within 1-mi of a CNDDB/SCE/USFS occurrence record (", VLOOKUP(A1335, [1]!Table9[#All], 34, FALSE), "). " ))</f>
        <v xml:space="preserve">Not discussed on USFS. </v>
      </c>
      <c r="K1335" s="10" t="str">
        <f>IF(D1335="No", "-- ", VLOOKUP(A1335, [1]!Table9[#All], 35, FALSE))</f>
        <v xml:space="preserve">-- </v>
      </c>
      <c r="L1335" s="12" t="str">
        <f>IF(D1335="No", "--", VLOOKUP(A1335, [1]!Table9[#All], 28, FALSE))</f>
        <v>--</v>
      </c>
      <c r="M1335" s="11" t="str">
        <f>IF(D1335="No", "Not discussed on USFS. ", _xlfn.CONCAT(A1335, " (", VLOOKUP(A1335, [1]!Table9[#All], 11, FALSE), "; Habitat description: ", C1335, ") - Within 1-mi of a CNDDB/SCE/USFS occurrence record (", VLOOKUP(A1335, [1]!Table9[#All], 27, FALSE), "). " ))</f>
        <v xml:space="preserve">Not discussed on USFS. </v>
      </c>
      <c r="N1335" s="10" t="str">
        <f>IF(D1335="No", "-- ", VLOOKUP(A1335, [1]!Table9[#All], 29, FALSE))</f>
        <v xml:space="preserve">-- </v>
      </c>
      <c r="O1335" s="10" t="str">
        <f>IF(D1335="No", "--", VLOOKUP(A1335, [1]!Table9[#All], 30, FALSE))</f>
        <v>--</v>
      </c>
      <c r="P1335" s="7" t="str">
        <f>IF(D1335="No", "Not discussed on USFS. ", IF(VLOOKUP(A1335, [1]!Table9[#All], 31, FALSE)="--", "--",  _xlfn.CONCAT(A1335, " (", VLOOKUP(A1335, [1]!Table9[#All], 11, FALSE), "; Habitat description: ", C1335, ") - Within 1-mi of a CNDDB/SCE/USFS occurrence record (", VLOOKUP(A1335, [1]!Table9[#All], 31, FALSE), "). " )))</f>
        <v xml:space="preserve">Not discussed on USFS. </v>
      </c>
      <c r="Q1335" s="6" t="str">
        <f>IF(D1335="No", "Not discussed on USFS. ", IF(VLOOKUP(A1335, [1]!Table9[#All], 31, FALSE)="--", "--",  VLOOKUP(A1335, [1]!Table9[#All], 32, FALSE)))</f>
        <v xml:space="preserve">Not discussed on USFS. </v>
      </c>
      <c r="R1335" s="6" t="str">
        <f>IF(D1335="No", "Not discussed on USFS. ", IF(VLOOKUP(A1335, [1]!Table9[#All], 31, FALSE)="--", "--", VLOOKUP(A1335, [1]!Table9[#All], 33, FALSE)))</f>
        <v xml:space="preserve">Not discussed on USFS. </v>
      </c>
      <c r="S1335" s="9" t="s">
        <v>2</v>
      </c>
      <c r="T1335" s="8" t="s">
        <v>2</v>
      </c>
      <c r="U1335" s="8" t="s">
        <v>2</v>
      </c>
      <c r="V1335" s="7" t="s">
        <v>2</v>
      </c>
      <c r="W1335" s="6" t="s">
        <v>2</v>
      </c>
      <c r="X1335" s="6" t="s">
        <v>2</v>
      </c>
    </row>
    <row r="1336" spans="1:24" ht="192" x14ac:dyDescent="0.2">
      <c r="A1336" s="20" t="s">
        <v>1039</v>
      </c>
      <c r="B1336" s="20" t="str">
        <f>VLOOKUP(A1336, [1]!Table9[#All], 2, FALSE)</f>
        <v>Pekania pennanti
(old name - Martes pennanti)</v>
      </c>
      <c r="C1336" s="18" t="str">
        <f>VLOOKUP(A1336, [1]!Table9[#All], 13, FALSE)</f>
        <v>large areas of mature, dense forest stands with snags and greater than 50% canopy closure</v>
      </c>
      <c r="D1336" s="17" t="str">
        <f>IF(ISNUMBER(SEARCH("1",VLOOKUP(A1336, [1]!Table9[#All], 4, FALSE))), "Yes", "No")</f>
        <v>Yes</v>
      </c>
      <c r="E1336" s="16" t="str">
        <f>VLOOKUP(A1336, [1]!Table9[#All], 3, FALSE)</f>
        <v>Mammal</v>
      </c>
      <c r="F1336" s="15" t="str">
        <f>VLOOKUP(A1336, [1]!Table9[#All], 26, FALSE)</f>
        <v>Manual</v>
      </c>
      <c r="G1336" s="15" t="str">
        <f>IF(D1336="No", "--",VLOOKUP(A1336, [1]!Table9[#All], 25, FALSE))</f>
        <v>Work area</v>
      </c>
      <c r="H1336" s="14" t="s">
        <v>1038</v>
      </c>
      <c r="I1336" s="14" t="str">
        <f>IF(NOT(ISBLANK(#REF!)),  "Pre-activity Survey Required", "")</f>
        <v>Pre-activity Survey Required</v>
      </c>
      <c r="J1336" s="13" t="s">
        <v>1037</v>
      </c>
      <c r="K1336" s="10" t="str">
        <f>IF(D1336="No", "-- ", VLOOKUP(A1336, [1]!Table9[#All], 35, FALSE))</f>
        <v xml:space="preserve">General Measures and Standard OMP BMPs. </v>
      </c>
      <c r="L1336" s="12" t="str">
        <f>IF(D1336="No", "--", VLOOKUP(A1336, [1]!Table9[#All], 28, FALSE))</f>
        <v>IIB</v>
      </c>
      <c r="M1336" s="11" t="s">
        <v>1036</v>
      </c>
      <c r="N1336" s="10" t="s">
        <v>1034</v>
      </c>
      <c r="O1336" s="10" t="s">
        <v>1033</v>
      </c>
      <c r="P1336" s="7" t="s">
        <v>1035</v>
      </c>
      <c r="Q1336" s="6" t="s">
        <v>1034</v>
      </c>
      <c r="R1336" s="6" t="s">
        <v>1033</v>
      </c>
      <c r="S1336" s="9" t="s">
        <v>1032</v>
      </c>
      <c r="T1336" s="8" t="s">
        <v>1031</v>
      </c>
      <c r="U1336" s="8" t="s">
        <v>1030</v>
      </c>
      <c r="V1336" s="7" t="s">
        <v>1029</v>
      </c>
      <c r="W1336" s="6" t="s">
        <v>121</v>
      </c>
      <c r="X1336" s="6" t="s">
        <v>121</v>
      </c>
    </row>
    <row r="1337" spans="1:24" ht="156" x14ac:dyDescent="0.2">
      <c r="A1337" s="20" t="s">
        <v>1028</v>
      </c>
      <c r="B1337" s="20" t="str">
        <f>VLOOKUP(A1337, [1]!Table9[#All], 2, FALSE)</f>
        <v>Ptilidium californicum</v>
      </c>
      <c r="C1337" s="18" t="str">
        <f>VLOOKUP(A1337, [1]!Table9[#All], 13, FALSE)</f>
        <v>riparian trees, boulders, cliffs</v>
      </c>
      <c r="D1337" s="17" t="str">
        <f>IF(ISNUMBER(SEARCH("1",VLOOKUP(A1337, [1]!Table9[#All], 4, FALSE))), "Yes", "No")</f>
        <v>Yes</v>
      </c>
      <c r="E1337" s="16" t="str">
        <f>VLOOKUP(A1337, [1]!Table9[#All], 3, FALSE)</f>
        <v>Plant</v>
      </c>
      <c r="F1337" s="15" t="str">
        <f>VLOOKUP(A1337, [1]!Table9[#All], 26, FALSE)</f>
        <v>Formula</v>
      </c>
      <c r="G1337" s="15" t="str">
        <f>IF(D1337="No", "--",VLOOKUP(A1337, [1]!Table9[#All], 25, FALSE))</f>
        <v>Work area</v>
      </c>
      <c r="H1337" s="14" t="str">
        <f>IF(D1337="No", "Not discussed on USFS. ", VLOOKUP(A1337, [1]!Table9[#All], 24, FALSE))</f>
        <v xml:space="preserve">Only discussed in INF, if reviewing INF apply same RPM's and language as other CRPR 1/2 plant receive. </v>
      </c>
      <c r="I1337" s="14" t="str">
        <f>IF(NOT(ISBLANK(#REF!)),  "Pre-activity Survey Required", "")</f>
        <v>Pre-activity Survey Required</v>
      </c>
      <c r="J1337" s="13" t="str">
        <f>IF(D1337="No", "Not discussed on USFS. ", _xlfn.CONCAT(A1337, " (", VLOOKUP(A1337, [1]!Table9[#All], 11, FALSE), "; Habitat description: ", C1337, ") - Within 1-mi of a CNDDB/SCE/USFS occurrence record (", VLOOKUP(A1337, [1]!Table9[#All], 34, FALSE), "). " ))</f>
        <v xml:space="preserve">Pacific fuzzwort (INF:SCC; BLM:S; CRPR 4.3; Habitat description: riparian trees, boulders, cliffs) - Within 1-mi of a CNDDB/SCE/USFS occurrence record (unsuitable habitat). </v>
      </c>
      <c r="K1337" s="10" t="str">
        <f>IF(D1337="No", "-- ", VLOOKUP(A1337, [1]!Table9[#All], 35, FALSE))</f>
        <v>Standard OMP BMPs.</v>
      </c>
      <c r="L1337" s="12" t="str">
        <f>IF(D1337="No", "--", VLOOKUP(A1337, [1]!Table9[#All], 28, FALSE))</f>
        <v>IIB</v>
      </c>
      <c r="M1337" s="11" t="str">
        <f>IF(D1337="No", "Not discussed on USFS. ", _xlfn.CONCAT(A1337, " (", VLOOKUP(A1337, [1]!Table9[#All], 11, FALSE), "; Habitat description: ", C1337, ") - Within 1-mi of a CNDDB/SCE/USFS occurrence record (", VLOOKUP(A1337, [1]!Table9[#All], 27, FALSE), "). " ))</f>
        <v xml:space="preserve">Pacific fuzzwort (INF:SCC; BLM:S; CRPR 4.3; Habitat description: riparian trees, boulders, cliffs) - Within 1-mi of a CNDDB/SCE/USFS occurrence record (habitat present). </v>
      </c>
      <c r="N1337" s="10" t="str">
        <f>IF(D1337="No", "-- ", VLOOKUP(A1337, [1]!Table9[#All], 29, FALSE))</f>
        <v xml:space="preserve">BE BMP Plant-1(a)(c-d); 
General Measures and Standard OMP BMPs. </v>
      </c>
      <c r="O1337" s="10" t="str">
        <f>IF(D1337="No", "--", VLOOKUP(A1337, [1]!Table9[#All], 30, FALSE))</f>
        <v xml:space="preserve">Pre-Activity Survey (Pacific fuzzwort): A biological survey is required. 
FSS Plant Avoidance (Pacific fuzzwort): If Pacific fuzzwort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37" s="7" t="str">
        <f>IF(D1337="No", "Not discussed on USFS. ", IF(VLOOKUP(A1337, [1]!Table9[#All], 31, FALSE)="--", "--",  _xlfn.CONCAT(A1337, " (", VLOOKUP(A1337, [1]!Table9[#All], 11, FALSE), "; Habitat description: ", C1337, ") - Within 1-mi of a CNDDB/SCE/USFS occurrence record (", VLOOKUP(A1337, [1]!Table9[#All], 31, FALSE), "). " )))</f>
        <v>--</v>
      </c>
      <c r="Q1337" s="6" t="str">
        <f>IF(D1337="No", "Not discussed on USFS. ", IF(VLOOKUP(A1337, [1]!Table9[#All], 31, FALSE)="--", "--",  VLOOKUP(A1337, [1]!Table9[#All], 32, FALSE)))</f>
        <v>--</v>
      </c>
      <c r="R1337" s="6" t="str">
        <f>IF(D1337="No", "Not discussed on USFS. ", IF(VLOOKUP(A1337, [1]!Table9[#All], 31, FALSE)="--", "--", VLOOKUP(A1337, [1]!Table9[#All], 33, FALSE)))</f>
        <v>--</v>
      </c>
      <c r="S1337" s="9" t="s">
        <v>2</v>
      </c>
      <c r="T1337" s="8" t="s">
        <v>2</v>
      </c>
      <c r="U1337" s="8" t="s">
        <v>2</v>
      </c>
      <c r="V1337" s="7" t="s">
        <v>2</v>
      </c>
      <c r="W1337" s="6" t="s">
        <v>2</v>
      </c>
      <c r="X1337" s="6" t="s">
        <v>2</v>
      </c>
    </row>
    <row r="1338" spans="1:24" ht="64" x14ac:dyDescent="0.2">
      <c r="A1338" s="20" t="s">
        <v>1027</v>
      </c>
      <c r="B1338" s="20" t="str">
        <f>VLOOKUP(A1338, [1]!Table9[#All], 2, FALSE)</f>
        <v>Gilia capitata ssp pacifica</v>
      </c>
      <c r="C1338" s="18" t="str">
        <f>VLOOKUP(A1338, [1]!Table9[#All], 13, FALSE)</f>
        <v>steep slopes, ravines, open flats or coastal bluffs, grasslands, dunes</v>
      </c>
      <c r="D1338" s="17" t="str">
        <f>IF(ISNUMBER(SEARCH("1",VLOOKUP(A1338, [1]!Table9[#All], 4, FALSE))), "Yes", "No")</f>
        <v>No</v>
      </c>
      <c r="E1338" s="16" t="str">
        <f>VLOOKUP(A1338, [1]!Table9[#All], 3, FALSE)</f>
        <v>Plant</v>
      </c>
      <c r="F1338" s="15" t="str">
        <f>VLOOKUP(A1338, [1]!Table9[#All], 26, FALSE)</f>
        <v>Formula</v>
      </c>
      <c r="G1338" s="15" t="str">
        <f>IF(D1338="No", "--",VLOOKUP(A1338, [1]!Table9[#All], 25, FALSE))</f>
        <v>--</v>
      </c>
      <c r="H1338" s="14" t="str">
        <f>IF(D1338="No", "Not discussed on USFS. ", VLOOKUP(A1338, [1]!Table9[#All], 24, FALSE))</f>
        <v xml:space="preserve">Not discussed on USFS. </v>
      </c>
      <c r="I1338" s="14" t="str">
        <f>IF(NOT(ISBLANK(#REF!)),  "Pre-activity Survey Required", "")</f>
        <v>Pre-activity Survey Required</v>
      </c>
      <c r="J1338" s="13" t="str">
        <f>IF(D1338="No", "Not discussed on USFS. ", _xlfn.CONCAT(A1338, " (", VLOOKUP(A1338, [1]!Table9[#All], 11, FALSE), "; Habitat description: ", C1338, ") - Within 1-mi of a CNDDB/SCE/USFS occurrence record (", VLOOKUP(A1338, [1]!Table9[#All], 34, FALSE), "). " ))</f>
        <v xml:space="preserve">Not discussed on USFS. </v>
      </c>
      <c r="K1338" s="10" t="str">
        <f>IF(D1338="No", "-- ", VLOOKUP(A1338, [1]!Table9[#All], 35, FALSE))</f>
        <v xml:space="preserve">-- </v>
      </c>
      <c r="L1338" s="12" t="str">
        <f>IF(D1338="No", "--", VLOOKUP(A1338, [1]!Table9[#All], 28, FALSE))</f>
        <v>--</v>
      </c>
      <c r="M1338" s="11" t="str">
        <f>IF(D1338="No", "Not discussed on USFS. ", _xlfn.CONCAT(A1338, " (", VLOOKUP(A1338, [1]!Table9[#All], 11, FALSE), "; Habitat description: ", C1338, ") - Within 1-mi of a CNDDB/SCE/USFS occurrence record (", VLOOKUP(A1338, [1]!Table9[#All], 27, FALSE), "). " ))</f>
        <v xml:space="preserve">Not discussed on USFS. </v>
      </c>
      <c r="N1338" s="10" t="str">
        <f>IF(D1338="No", "-- ", VLOOKUP(A1338, [1]!Table9[#All], 29, FALSE))</f>
        <v xml:space="preserve">-- </v>
      </c>
      <c r="O1338" s="10" t="str">
        <f>IF(D1338="No", "--", VLOOKUP(A1338, [1]!Table9[#All], 30, FALSE))</f>
        <v>--</v>
      </c>
      <c r="P1338" s="7" t="str">
        <f>IF(D1338="No", "Not discussed on USFS. ", IF(VLOOKUP(A1338, [1]!Table9[#All], 31, FALSE)="--", "--",  _xlfn.CONCAT(A1338, " (", VLOOKUP(A1338, [1]!Table9[#All], 11, FALSE), "; Habitat description: ", C1338, ") - Within 1-mi of a CNDDB/SCE/USFS occurrence record (", VLOOKUP(A1338, [1]!Table9[#All], 31, FALSE), "). " )))</f>
        <v xml:space="preserve">Not discussed on USFS. </v>
      </c>
      <c r="Q1338" s="6" t="str">
        <f>IF(D1338="No", "Not discussed on USFS. ", IF(VLOOKUP(A1338, [1]!Table9[#All], 31, FALSE)="--", "--",  VLOOKUP(A1338, [1]!Table9[#All], 32, FALSE)))</f>
        <v xml:space="preserve">Not discussed on USFS. </v>
      </c>
      <c r="R1338" s="6" t="str">
        <f>IF(D1338="No", "Not discussed on USFS. ", IF(VLOOKUP(A1338, [1]!Table9[#All], 31, FALSE)="--", "--", VLOOKUP(A1338, [1]!Table9[#All], 33, FALSE)))</f>
        <v xml:space="preserve">Not discussed on USFS. </v>
      </c>
      <c r="S1338" s="9" t="s">
        <v>2</v>
      </c>
      <c r="T1338" s="8" t="s">
        <v>2</v>
      </c>
      <c r="U1338" s="8" t="s">
        <v>2</v>
      </c>
      <c r="V1338" s="7" t="s">
        <v>2</v>
      </c>
      <c r="W1338" s="6" t="s">
        <v>2</v>
      </c>
      <c r="X1338" s="6" t="s">
        <v>2</v>
      </c>
    </row>
    <row r="1339" spans="1:24" ht="80" x14ac:dyDescent="0.2">
      <c r="A1339" s="20" t="s">
        <v>1026</v>
      </c>
      <c r="B1339" s="20" t="str">
        <f>VLOOKUP(A1339, [1]!Table9[#All], 2, FALSE)</f>
        <v>Trifolium polyodon</v>
      </c>
      <c r="C1339" s="18" t="str">
        <f>VLOOKUP(A1339, [1]!Table9[#All], 13, FALSE)</f>
        <v>pine forest, meadows, streamside's closed-cone pine forest, moist meadows</v>
      </c>
      <c r="D1339" s="17" t="str">
        <f>IF(ISNUMBER(SEARCH("1",VLOOKUP(A1339, [1]!Table9[#All], 4, FALSE))), "Yes", "No")</f>
        <v>No</v>
      </c>
      <c r="E1339" s="16" t="str">
        <f>VLOOKUP(A1339, [1]!Table9[#All], 3, FALSE)</f>
        <v>Plant</v>
      </c>
      <c r="F1339" s="15" t="str">
        <f>VLOOKUP(A1339, [1]!Table9[#All], 26, FALSE)</f>
        <v>Formula</v>
      </c>
      <c r="G1339" s="15" t="str">
        <f>IF(D1339="No", "--",VLOOKUP(A1339, [1]!Table9[#All], 25, FALSE))</f>
        <v>--</v>
      </c>
      <c r="H1339" s="14" t="str">
        <f>IF(D1339="No", "Not discussed on USFS. ", VLOOKUP(A1339, [1]!Table9[#All], 24, FALSE))</f>
        <v xml:space="preserve">Not discussed on USFS. </v>
      </c>
      <c r="I1339" s="14" t="str">
        <f>IF(NOT(ISBLANK(#REF!)),  "Pre-activity Survey Required", "")</f>
        <v>Pre-activity Survey Required</v>
      </c>
      <c r="J1339" s="13" t="str">
        <f>IF(D1339="No", "Not discussed on USFS. ", _xlfn.CONCAT(A1339, " (", VLOOKUP(A1339, [1]!Table9[#All], 11, FALSE), "; Habitat description: ", C1339, ") - Within 1-mi of a CNDDB/SCE/USFS occurrence record (", VLOOKUP(A1339, [1]!Table9[#All], 34, FALSE), "). " ))</f>
        <v xml:space="preserve">Not discussed on USFS. </v>
      </c>
      <c r="K1339" s="10" t="str">
        <f>IF(D1339="No", "-- ", VLOOKUP(A1339, [1]!Table9[#All], 35, FALSE))</f>
        <v xml:space="preserve">-- </v>
      </c>
      <c r="L1339" s="12" t="str">
        <f>IF(D1339="No", "--", VLOOKUP(A1339, [1]!Table9[#All], 28, FALSE))</f>
        <v>--</v>
      </c>
      <c r="M1339" s="11" t="str">
        <f>IF(D1339="No", "Not discussed on USFS. ", _xlfn.CONCAT(A1339, " (", VLOOKUP(A1339, [1]!Table9[#All], 11, FALSE), "; Habitat description: ", C1339, ") - Within 1-mi of a CNDDB/SCE/USFS occurrence record (", VLOOKUP(A1339, [1]!Table9[#All], 27, FALSE), "). " ))</f>
        <v xml:space="preserve">Not discussed on USFS. </v>
      </c>
      <c r="N1339" s="10" t="str">
        <f>IF(D1339="No", "-- ", VLOOKUP(A1339, [1]!Table9[#All], 29, FALSE))</f>
        <v xml:space="preserve">-- </v>
      </c>
      <c r="O1339" s="10" t="str">
        <f>IF(D1339="No", "--", VLOOKUP(A1339, [1]!Table9[#All], 30, FALSE))</f>
        <v>--</v>
      </c>
      <c r="P1339" s="7" t="str">
        <f>IF(D1339="No", "Not discussed on USFS. ", IF(VLOOKUP(A1339, [1]!Table9[#All], 31, FALSE)="--", "--",  _xlfn.CONCAT(A1339, " (", VLOOKUP(A1339, [1]!Table9[#All], 11, FALSE), "; Habitat description: ", C1339, ") - Within 1-mi of a CNDDB/SCE/USFS occurrence record (", VLOOKUP(A1339, [1]!Table9[#All], 31, FALSE), "). " )))</f>
        <v xml:space="preserve">Not discussed on USFS. </v>
      </c>
      <c r="Q1339" s="6" t="str">
        <f>IF(D1339="No", "Not discussed on USFS. ", IF(VLOOKUP(A1339, [1]!Table9[#All], 31, FALSE)="--", "--",  VLOOKUP(A1339, [1]!Table9[#All], 32, FALSE)))</f>
        <v xml:space="preserve">Not discussed on USFS. </v>
      </c>
      <c r="R1339" s="6" t="str">
        <f>IF(D1339="No", "Not discussed on USFS. ", IF(VLOOKUP(A1339, [1]!Table9[#All], 31, FALSE)="--", "--", VLOOKUP(A1339, [1]!Table9[#All], 33, FALSE)))</f>
        <v xml:space="preserve">Not discussed on USFS. </v>
      </c>
      <c r="S1339" s="9" t="s">
        <v>2</v>
      </c>
      <c r="T1339" s="8" t="s">
        <v>2</v>
      </c>
      <c r="U1339" s="8" t="s">
        <v>2</v>
      </c>
      <c r="V1339" s="7" t="s">
        <v>2</v>
      </c>
      <c r="W1339" s="6" t="s">
        <v>2</v>
      </c>
      <c r="X1339" s="6" t="s">
        <v>2</v>
      </c>
    </row>
    <row r="1340" spans="1:24" ht="90" x14ac:dyDescent="0.2">
      <c r="A1340" s="20" t="s">
        <v>1025</v>
      </c>
      <c r="B1340" s="20" t="str">
        <f>VLOOKUP(A1340, [1]!Table9[#All], 2, FALSE)</f>
        <v>Entosphenus tridentatus</v>
      </c>
      <c r="C1340" s="18" t="str">
        <f>VLOOKUP(A1340, [1]!Table9[#All], 13, FALSE)</f>
        <v>intermittent or perennial stream, pond, lake or jurisdictional waters feature</v>
      </c>
      <c r="D1340" s="17" t="str">
        <f>IF(ISNUMBER(SEARCH("1",VLOOKUP(A1340, [1]!Table9[#All], 4, FALSE))), "Yes", "No")</f>
        <v>Yes</v>
      </c>
      <c r="E1340" s="16" t="str">
        <f>VLOOKUP(A1340, [1]!Table9[#All], 3, FALSE)</f>
        <v>Fish</v>
      </c>
      <c r="F1340" s="15" t="str">
        <f>VLOOKUP(A1340, [1]!Table9[#All], 26, FALSE)</f>
        <v>Formula</v>
      </c>
      <c r="G1340" s="15" t="str">
        <f>IF(D1340="No", "--",VLOOKUP(A1340, [1]!Table9[#All], 25, FALSE))</f>
        <v>25-ft</v>
      </c>
      <c r="H1340" s="14" t="str">
        <f>IF(D1340="No", "Not discussed on USFS. ", VLOOKUP(A1340, [1]!Table9[#All], 24, FALSE))</f>
        <v>Only apply RPMs for the past 30 years (except SBNF), site age of record is older with suitable habitat within 25-ft. </v>
      </c>
      <c r="I1340" s="14" t="str">
        <f>IF(NOT(ISBLANK(#REF!)),  "Pre-activity Survey Required", "")</f>
        <v>Pre-activity Survey Required</v>
      </c>
      <c r="J1340" s="13" t="str">
        <f>IF(D1340="No", "Not discussed on USFS. ", _xlfn.CONCAT(A1340, " (", VLOOKUP(A1340, [1]!Table9[#All], 11, FALSE), "; Habitat description: ", C1340, ") - Within 1-mi of a CNDDB/SCE/USFS occurrence record (", VLOOKUP(A1340, [1]!Table9[#All], 34, FALSE), "). " ))</f>
        <v xml:space="preserve">Pacific lamprey (CDFW SSC; FSS; BLM:S; Habitat description: intermittent or perennial stream, pond, lake or jurisdictional waters feature) - Within 1-mi of a CNDDB/SCE/USFS occurrence record (unsuitable habitat). </v>
      </c>
      <c r="K1340" s="10" t="str">
        <f>IF(D1340="No", "-- ", VLOOKUP(A1340, [1]!Table9[#All], 35, FALSE))</f>
        <v>Standard OMP BMPs.</v>
      </c>
      <c r="L1340" s="12" t="str">
        <f>IF(D1340="No", "--", VLOOKUP(A1340, [1]!Table9[#All], 28, FALSE))</f>
        <v>IIB</v>
      </c>
      <c r="M1340" s="11" t="str">
        <f>IF(D1340="No", "Not discussed on USFS. ", _xlfn.CONCAT(A1340, " (", VLOOKUP(A1340, [1]!Table9[#All], 11, FALSE), "; Habitat description: ", C1340, ") - Within 1-mi of a CNDDB/SCE/USFS occurrence record (", VLOOKUP(A1340, [1]!Table9[#All], 27, FALSE), "). " ))</f>
        <v xml:space="preserve">Pacific lamprey (CDFW SSC; FSS; BLM:S; Habitat description: intermittent or perennial stream, pond, lake or jurisdictional waters feature) - Within 1-mi of a CNDDB/SCE/USFS occurrence record (within 25 feet of aquatic habitat). </v>
      </c>
      <c r="N1340" s="10" t="str">
        <f>IF(D1340="No", "-- ", VLOOKUP(A1340, [1]!Table9[#All], 29, FALSE))</f>
        <v xml:space="preserve">General Measures and Standard OMP BMPs. </v>
      </c>
      <c r="O1340" s="10" t="str">
        <f>IF(D1340="No", "--", VLOOKUP(A1340, [1]!Table9[#All], 30, FALSE))</f>
        <v xml:space="preserve">General Measures and Standard OMP BMPs. </v>
      </c>
      <c r="P1340" s="7" t="str">
        <f>IF(D1340="No", "Not discussed on USFS. ", IF(VLOOKUP(A1340, [1]!Table9[#All], 31, FALSE)="--", "--",  _xlfn.CONCAT(A1340, " (", VLOOKUP(A1340, [1]!Table9[#All], 11, FALSE), "; Habitat description: ", C1340, ") - Within 1-mi of a CNDDB/SCE/USFS occurrence record (", VLOOKUP(A1340, [1]!Table9[#All], 31, FALSE), "). " )))</f>
        <v xml:space="preserve">Pacific lamprey (CDFW SSC; FSS; BLM:S; Habitat description: intermittent or perennial stream, pond, lake or jurisdictional waters feature) - Within 1-mi of a CNDDB/SCE/USFS occurrence record (not within 25 feet of aquatic habitat). </v>
      </c>
      <c r="Q1340" s="6" t="str">
        <f>IF(D1340="No", "Not discussed on USFS. ", IF(VLOOKUP(A1340, [1]!Table9[#All], 31, FALSE)="--", "--",  VLOOKUP(A1340, [1]!Table9[#All], 32, FALSE)))</f>
        <v xml:space="preserve">Standard OMP BMPs. </v>
      </c>
      <c r="R1340" s="6" t="str">
        <f>IF(D1340="No", "Not discussed on USFS. ", IF(VLOOKUP(A1340, [1]!Table9[#All], 31, FALSE)="--", "--", VLOOKUP(A1340, [1]!Table9[#All], 33, FALSE)))</f>
        <v xml:space="preserve">Implement Standard Environmental Requirements. </v>
      </c>
      <c r="S1340" s="9" t="s">
        <v>2</v>
      </c>
      <c r="T1340" s="8" t="s">
        <v>2</v>
      </c>
      <c r="U1340" s="8" t="s">
        <v>2</v>
      </c>
      <c r="V1340" s="7" t="s">
        <v>2</v>
      </c>
      <c r="W1340" s="6" t="s">
        <v>2</v>
      </c>
      <c r="X1340" s="6" t="s">
        <v>2</v>
      </c>
    </row>
    <row r="1341" spans="1:24" ht="132" x14ac:dyDescent="0.2">
      <c r="A1341" s="20" t="s">
        <v>1024</v>
      </c>
      <c r="B1341" s="20" t="str">
        <f>VLOOKUP(A1341, [1]!Table9[#All], 2, FALSE)</f>
        <v>Arctostaphylos pacifica</v>
      </c>
      <c r="C1341" s="18" t="str">
        <f>VLOOKUP(A1341, [1]!Table9[#All], 13, FALSE)</f>
        <v>sandstone outcrops, chaparral</v>
      </c>
      <c r="D1341" s="17" t="str">
        <f>IF(ISNUMBER(SEARCH("1",VLOOKUP(A1341, [1]!Table9[#All], 4, FALSE))), "Yes", "No")</f>
        <v>Yes</v>
      </c>
      <c r="E1341" s="16" t="str">
        <f>VLOOKUP(A1341, [1]!Table9[#All], 3, FALSE)</f>
        <v>Plant</v>
      </c>
      <c r="F1341" s="15" t="str">
        <f>VLOOKUP(A1341, [1]!Table9[#All], 26, FALSE)</f>
        <v>Formula</v>
      </c>
      <c r="G1341" s="15" t="str">
        <f>IF(D1341="No", "--",VLOOKUP(A1341, [1]!Table9[#All], 25, FALSE))</f>
        <v>Work area</v>
      </c>
      <c r="H1341" s="14" t="str">
        <f>IF(D1341="No", "Not discussed on USFS. ", VLOOKUP(A1341, [1]!Table9[#All], 24, FALSE))</f>
        <v>--</v>
      </c>
      <c r="I1341" s="14" t="str">
        <f>IF(NOT(ISBLANK(#REF!)),  "Pre-activity Survey Required", "")</f>
        <v>Pre-activity Survey Required</v>
      </c>
      <c r="J1341" s="13" t="str">
        <f>IF(D1341="No", "Not discussed on USFS. ", _xlfn.CONCAT(A1341, " (", VLOOKUP(A1341, [1]!Table9[#All], 11, FALSE), "; Habitat description: ", C1341, ") - Within 1-mi of a CNDDB/SCE/USFS occurrence record (", VLOOKUP(A1341, [1]!Table9[#All], 34, FALSE), "). " ))</f>
        <v xml:space="preserve">Pacific manzanita (SE; CRPR 1B.1, Blooming Period: Jan - Mar; Habitat description: sandstone outcrops, chaparral) - Within 1-mi of a CNDDB/SCE/USFS occurrence record (unsuitable habitat). </v>
      </c>
      <c r="K1341" s="10" t="str">
        <f>IF(D1341="No", "-- ", VLOOKUP(A1341, [1]!Table9[#All], 35, FALSE))</f>
        <v>Standard OMP BMPs.</v>
      </c>
      <c r="L1341" s="12" t="str">
        <f>IF(D1341="No", "--", VLOOKUP(A1341, [1]!Table9[#All], 28, FALSE))</f>
        <v>IIB</v>
      </c>
      <c r="M1341" s="11" t="str">
        <f>IF(D1341="No", "Not discussed on USFS. ", _xlfn.CONCAT(A1341, " (", VLOOKUP(A1341, [1]!Table9[#All], 11, FALSE), "; Habitat description: ", C1341, ") - Within 1-mi of a CNDDB/SCE/USFS occurrence record (", VLOOKUP(A1341, [1]!Table9[#All], 27, FALSE), "). " ))</f>
        <v xml:space="preserve">Pacific manzanita (SE; CRPR 1B.1, Blooming Period: Jan - Mar; Habitat description: sandstone outcrops, chaparral) - Within 1-mi of a CNDDB/SCE/USFS occurrence record (habitat present). </v>
      </c>
      <c r="N1341" s="10" t="str">
        <f>IF(D1341="No", "-- ", VLOOKUP(A1341, [1]!Table9[#All], 29, FALSE))</f>
        <v xml:space="preserve">BE BMP Plant-1(a); 
General Measures and Standard OMP BMPs. </v>
      </c>
      <c r="O1341" s="10" t="str">
        <f>IF(D1341="No", "--", VLOOKUP(A1341, [1]!Table9[#All], 30, FALSE))</f>
        <v xml:space="preserve">Pre-Activity Survey (Pacific manzanita): A biological survey is required. 
State Threatened Plant Avoidance (Pacific manzanita): If Pacific manzanitais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341" s="7" t="str">
        <f>IF(D1341="No", "Not discussed on USFS. ", IF(VLOOKUP(A1341, [1]!Table9[#All], 31, FALSE)="--", "--",  _xlfn.CONCAT(A1341, " (", VLOOKUP(A1341, [1]!Table9[#All], 11, FALSE), "; Habitat description: ", C1341, ") - Within 1-mi of a CNDDB/SCE/USFS occurrence record (", VLOOKUP(A1341, [1]!Table9[#All], 31, FALSE), "). " )))</f>
        <v>--</v>
      </c>
      <c r="Q1341" s="6" t="str">
        <f>IF(D1341="No", "Not discussed on USFS. ", IF(VLOOKUP(A1341, [1]!Table9[#All], 31, FALSE)="--", "--",  VLOOKUP(A1341, [1]!Table9[#All], 32, FALSE)))</f>
        <v>--</v>
      </c>
      <c r="R1341" s="6" t="str">
        <f>IF(D1341="No", "Not discussed on USFS. ", IF(VLOOKUP(A1341, [1]!Table9[#All], 31, FALSE)="--", "--", VLOOKUP(A1341, [1]!Table9[#All], 33, FALSE)))</f>
        <v>--</v>
      </c>
      <c r="S1341" s="9" t="s">
        <v>2</v>
      </c>
      <c r="T1341" s="8" t="s">
        <v>2</v>
      </c>
      <c r="U1341" s="8" t="s">
        <v>2</v>
      </c>
      <c r="V1341" s="7" t="s">
        <v>2</v>
      </c>
      <c r="W1341" s="6" t="s">
        <v>2</v>
      </c>
      <c r="X1341" s="6" t="s">
        <v>2</v>
      </c>
    </row>
    <row r="1342" spans="1:24" ht="96" x14ac:dyDescent="0.2">
      <c r="A1342" s="20" t="s">
        <v>1023</v>
      </c>
      <c r="B1342" s="20" t="str">
        <f>VLOOKUP(A1342, [1]!Table9[#All], 2, FALSE)</f>
        <v>Martes caurina</v>
      </c>
      <c r="C1342" s="18" t="str">
        <f>VLOOKUP(A1342, [1]!Table9[#All], 13, FALSE)</f>
        <v>dense deciduous, mixed, or coniferous forest, old-growth forest, rock piles, burrows, snow cavities</v>
      </c>
      <c r="D1342" s="17" t="str">
        <f>IF(ISNUMBER(SEARCH("1",VLOOKUP(A1342, [1]!Table9[#All], 4, FALSE))), "Yes", "No")</f>
        <v>Yes</v>
      </c>
      <c r="E1342" s="16" t="str">
        <f>VLOOKUP(A1342, [1]!Table9[#All], 3, FALSE)</f>
        <v>Mammal</v>
      </c>
      <c r="F1342" s="15" t="str">
        <f>VLOOKUP(A1342, [1]!Table9[#All], 26, FALSE)</f>
        <v>Formula</v>
      </c>
      <c r="G1342" s="15" t="str">
        <f>IF(D1342="No", "--",VLOOKUP(A1342, [1]!Table9[#All], 25, FALSE))</f>
        <v>Work area</v>
      </c>
      <c r="H1342" s="14" t="str">
        <f>IF(D1342="No", "Not discussed on USFS. ", VLOOKUP(A1342, [1]!Table9[#All], 24, FALSE))</f>
        <v>--</v>
      </c>
      <c r="I1342" s="14" t="str">
        <f>IF(NOT(ISBLANK(#REF!)),  "Pre-activity Survey Required", "")</f>
        <v>Pre-activity Survey Required</v>
      </c>
      <c r="J1342" s="13" t="str">
        <f>IF(D1342="No", "Not discussed on USFS. ", _xlfn.CONCAT(A1342, " (", VLOOKUP(A1342, [1]!Table9[#All], 11, FALSE), "; Habitat description: ", C1342, ") - Within 1-mi of a CNDDB/SCE/USFS occurrence record (", VLOOKUP(A1342, [1]!Table9[#All], 34, FALSE), "). " ))</f>
        <v xml:space="preserve">Pacific marten (FSS; Habitat description: dense deciduous, mixed, or coniferous forest, old-growth forest, rock piles, burrows, snow cavities) - Within 1-mi of a CNDDB/SCE/USFS occurrence record (unsuitable habitat). </v>
      </c>
      <c r="K1342" s="10" t="str">
        <f>IF(D1342="No", "-- ", VLOOKUP(A1342, [1]!Table9[#All], 35, FALSE))</f>
        <v>Standard OMP BMPs.</v>
      </c>
      <c r="L1342" s="12" t="str">
        <f>IF(D1342="No", "--", VLOOKUP(A1342, [1]!Table9[#All], 28, FALSE))</f>
        <v>IIB</v>
      </c>
      <c r="M1342" s="11" t="str">
        <f>IF(D1342="No", "Not discussed on USFS. ", _xlfn.CONCAT(A1342, " (", VLOOKUP(A1342, [1]!Table9[#All], 11, FALSE), "; Habitat description: ", C1342, ") - Within 1-mi of a CNDDB/SCE/USFS occurrence record (", VLOOKUP(A1342, [1]!Table9[#All], 27, FALSE), "). " ))</f>
        <v xml:space="preserve">Pacific marten (FSS; Habitat description: dense deciduous, mixed, or coniferous forest, old-growth forest, rock piles, burrows, snow cavities) - Within 1-mi of a CNDDB/SCE/USFS occurrence record (habitat present). </v>
      </c>
      <c r="N1342" s="10" t="str">
        <f>IF(D1342="No", "-- ", VLOOKUP(A1342, [1]!Table9[#All], 29, FALSE))</f>
        <v xml:space="preserve">BE BMP Mammal-1; 
General Measures and Standard OMP BMPs. </v>
      </c>
      <c r="O1342" s="10" t="str">
        <f>IF(D1342="No", "--", VLOOKUP(A1342, [1]!Table9[#All], 30, FALSE))</f>
        <v xml:space="preserve">General Measures and Standard OMP BMPs. </v>
      </c>
      <c r="P1342" s="7" t="str">
        <f>IF(D1342="No", "Not discussed on USFS. ", IF(VLOOKUP(A1342, [1]!Table9[#All], 31, FALSE)="--", "--",  _xlfn.CONCAT(A1342, " (", VLOOKUP(A1342, [1]!Table9[#All], 11, FALSE), "; Habitat description: ", C1342, ") - Within 1-mi of a CNDDB/SCE/USFS occurrence record (", VLOOKUP(A1342, [1]!Table9[#All], 31, FALSE), "). " )))</f>
        <v>--</v>
      </c>
      <c r="Q1342" s="6" t="str">
        <f>IF(D1342="No", "Not discussed on USFS. ", IF(VLOOKUP(A1342, [1]!Table9[#All], 31, FALSE)="--", "--",  VLOOKUP(A1342, [1]!Table9[#All], 32, FALSE)))</f>
        <v>--</v>
      </c>
      <c r="R1342" s="6" t="str">
        <f>IF(D1342="No", "Not discussed on USFS. ", IF(VLOOKUP(A1342, [1]!Table9[#All], 31, FALSE)="--", "--", VLOOKUP(A1342, [1]!Table9[#All], 33, FALSE)))</f>
        <v>--</v>
      </c>
      <c r="S1342" s="9" t="s">
        <v>2</v>
      </c>
      <c r="T1342" s="8" t="s">
        <v>2</v>
      </c>
      <c r="U1342" s="8" t="s">
        <v>2</v>
      </c>
      <c r="V1342" s="7" t="s">
        <v>2</v>
      </c>
      <c r="W1342" s="6" t="s">
        <v>2</v>
      </c>
      <c r="X1342" s="6" t="s">
        <v>2</v>
      </c>
    </row>
    <row r="1343" spans="1:24" ht="80" x14ac:dyDescent="0.2">
      <c r="A1343" s="20" t="s">
        <v>1022</v>
      </c>
      <c r="B1343" s="20" t="str">
        <f>VLOOKUP(A1343, [1]!Table9[#All], 2, FALSE)</f>
        <v>Perognathus longimembris pacificus</v>
      </c>
      <c r="C1343" s="18" t="str">
        <f>VLOOKUP(A1343, [1]!Table9[#All], 13, FALSE)</f>
        <v>coastal strand, coastal dunes, and coastal sage scrub growing on marine terraces</v>
      </c>
      <c r="D1343" s="17" t="str">
        <f>IF(ISNUMBER(SEARCH("1",VLOOKUP(A1343, [1]!Table9[#All], 4, FALSE))), "Yes", "No")</f>
        <v>Yes</v>
      </c>
      <c r="E1343" s="16" t="str">
        <f>VLOOKUP(A1343, [1]!Table9[#All], 3, FALSE)</f>
        <v>Mammal</v>
      </c>
      <c r="F1343" s="15" t="str">
        <f>VLOOKUP(A1343, [1]!Table9[#All], 26, FALSE)</f>
        <v>Formula</v>
      </c>
      <c r="G1343" s="15" t="str">
        <f>IF(D1343="No", "--",VLOOKUP(A1343, [1]!Table9[#All], 25, FALSE))</f>
        <v>--</v>
      </c>
      <c r="H1343" s="14" t="str">
        <f>IF(D1343="No", "Not discussed on USFS. ", VLOOKUP(A1343, [1]!Table9[#All], 24, FALSE))</f>
        <v>Notify SME if found on USFS</v>
      </c>
      <c r="I1343" s="14" t="str">
        <f>IF(NOT(ISBLANK(#REF!)),  "Pre-activity Survey Required", "")</f>
        <v>Pre-activity Survey Required</v>
      </c>
      <c r="J1343" s="13" t="str">
        <f>IF(D1343="No", "Not discussed on USFS. ", _xlfn.CONCAT(A1343, " (", VLOOKUP(A1343, [1]!Table9[#All], 11, FALSE), "; Habitat description: ", C1343, ") - Within 1-mi of a CNDDB/SCE/USFS occurrence record (", VLOOKUP(A1343, [1]!Table9[#All], 34, FALSE), "). " ))</f>
        <v xml:space="preserve">Pacific pocket mouse (FE; CDFW SSC; Habitat description: coastal strand, coastal dunes, and coastal sage scrub growing on marine terraces) - Within 1-mi of a CNDDB/SCE/USFS occurrence record (--). </v>
      </c>
      <c r="K1343" s="10" t="str">
        <f>IF(D1343="No", "-- ", VLOOKUP(A1343, [1]!Table9[#All], 35, FALSE))</f>
        <v>--</v>
      </c>
      <c r="L1343" s="12" t="str">
        <f>IF(D1343="No", "--", VLOOKUP(A1343, [1]!Table9[#All], 28, FALSE))</f>
        <v>--</v>
      </c>
      <c r="M1343" s="11" t="str">
        <f>IF(D1343="No", "Not discussed on USFS. ", _xlfn.CONCAT(A1343, " (", VLOOKUP(A1343, [1]!Table9[#All], 11, FALSE), "; Habitat description: ", C1343, ") - Within 1-mi of a CNDDB/SCE/USFS occurrence record (", VLOOKUP(A1343, [1]!Table9[#All], 27, FALSE), "). " ))</f>
        <v xml:space="preserve">Pacific pocket mouse (FE; CDFW SSC; Habitat description: coastal strand, coastal dunes, and coastal sage scrub growing on marine terraces) - Within 1-mi of a CNDDB/SCE/USFS occurrence record (--). </v>
      </c>
      <c r="N1343" s="10" t="str">
        <f>IF(D1343="No", "-- ", VLOOKUP(A1343, [1]!Table9[#All], 29, FALSE))</f>
        <v>Notify SME if found on USFS</v>
      </c>
      <c r="O1343" s="10" t="str">
        <f>IF(D1343="No", "--", VLOOKUP(A1343, [1]!Table9[#All], 30, FALSE))</f>
        <v>Notify SME if found on USFS</v>
      </c>
      <c r="P1343" s="7" t="str">
        <f>IF(D1343="No", "Not discussed on USFS. ", IF(VLOOKUP(A1343, [1]!Table9[#All], 31, FALSE)="--", "--",  _xlfn.CONCAT(A1343, " (", VLOOKUP(A1343, [1]!Table9[#All], 11, FALSE), "; Habitat description: ", C1343, ") - Within 1-mi of a CNDDB/SCE/USFS occurrence record (", VLOOKUP(A1343, [1]!Table9[#All], 31, FALSE), "). " )))</f>
        <v>--</v>
      </c>
      <c r="Q1343" s="6" t="str">
        <f>IF(D1343="No", "Not discussed on USFS. ", IF(VLOOKUP(A1343, [1]!Table9[#All], 31, FALSE)="--", "--",  VLOOKUP(A1343, [1]!Table9[#All], 32, FALSE)))</f>
        <v>--</v>
      </c>
      <c r="R1343" s="6" t="str">
        <f>IF(D1343="No", "Not discussed on USFS. ", IF(VLOOKUP(A1343, [1]!Table9[#All], 31, FALSE)="--", "--", VLOOKUP(A1343, [1]!Table9[#All], 33, FALSE)))</f>
        <v>--</v>
      </c>
      <c r="S1343" s="9" t="s">
        <v>2</v>
      </c>
      <c r="T1343" s="8" t="s">
        <v>2</v>
      </c>
      <c r="U1343" s="8" t="s">
        <v>2</v>
      </c>
      <c r="V1343" s="7" t="s">
        <v>2</v>
      </c>
      <c r="W1343" s="6" t="s">
        <v>2</v>
      </c>
      <c r="X1343" s="6" t="s">
        <v>2</v>
      </c>
    </row>
    <row r="1344" spans="1:24" ht="48" x14ac:dyDescent="0.2">
      <c r="A1344" s="20" t="s">
        <v>1021</v>
      </c>
      <c r="B1344" s="20" t="str">
        <f>VLOOKUP(A1344, [1]!Table9[#All], 2, FALSE)</f>
        <v>Abies amabilis</v>
      </c>
      <c r="C1344" s="18" t="str">
        <f>VLOOKUP(A1344, [1]!Table9[#All], 13, FALSE)</f>
        <v>forest subalpine forest</v>
      </c>
      <c r="D1344" s="17" t="str">
        <f>IF(ISNUMBER(SEARCH("1",VLOOKUP(A1344, [1]!Table9[#All], 4, FALSE))), "Yes", "No")</f>
        <v>No</v>
      </c>
      <c r="E1344" s="16" t="str">
        <f>VLOOKUP(A1344, [1]!Table9[#All], 3, FALSE)</f>
        <v>Plant</v>
      </c>
      <c r="F1344" s="15" t="str">
        <f>VLOOKUP(A1344, [1]!Table9[#All], 26, FALSE)</f>
        <v>Formula</v>
      </c>
      <c r="G1344" s="15" t="str">
        <f>IF(D1344="No", "--",VLOOKUP(A1344, [1]!Table9[#All], 25, FALSE))</f>
        <v>--</v>
      </c>
      <c r="H1344" s="14" t="str">
        <f>IF(D1344="No", "Not discussed on USFS. ", VLOOKUP(A1344, [1]!Table9[#All], 24, FALSE))</f>
        <v xml:space="preserve">Not discussed on USFS. </v>
      </c>
      <c r="I1344" s="14" t="str">
        <f>IF(NOT(ISBLANK(#REF!)),  "Pre-activity Survey Required", "")</f>
        <v>Pre-activity Survey Required</v>
      </c>
      <c r="J1344" s="13" t="str">
        <f>IF(D1344="No", "Not discussed on USFS. ", _xlfn.CONCAT(A1344, " (", VLOOKUP(A1344, [1]!Table9[#All], 11, FALSE), "; Habitat description: ", C1344, ") - Within 1-mi of a CNDDB/SCE/USFS occurrence record (", VLOOKUP(A1344, [1]!Table9[#All], 34, FALSE), "). " ))</f>
        <v xml:space="preserve">Not discussed on USFS. </v>
      </c>
      <c r="K1344" s="10" t="str">
        <f>IF(D1344="No", "-- ", VLOOKUP(A1344, [1]!Table9[#All], 35, FALSE))</f>
        <v xml:space="preserve">-- </v>
      </c>
      <c r="L1344" s="12" t="str">
        <f>IF(D1344="No", "--", VLOOKUP(A1344, [1]!Table9[#All], 28, FALSE))</f>
        <v>--</v>
      </c>
      <c r="M1344" s="11" t="str">
        <f>IF(D1344="No", "Not discussed on USFS. ", _xlfn.CONCAT(A1344, " (", VLOOKUP(A1344, [1]!Table9[#All], 11, FALSE), "; Habitat description: ", C1344, ") - Within 1-mi of a CNDDB/SCE/USFS occurrence record (", VLOOKUP(A1344, [1]!Table9[#All], 27, FALSE), "). " ))</f>
        <v xml:space="preserve">Not discussed on USFS. </v>
      </c>
      <c r="N1344" s="10" t="str">
        <f>IF(D1344="No", "-- ", VLOOKUP(A1344, [1]!Table9[#All], 29, FALSE))</f>
        <v xml:space="preserve">-- </v>
      </c>
      <c r="O1344" s="10" t="str">
        <f>IF(D1344="No", "--", VLOOKUP(A1344, [1]!Table9[#All], 30, FALSE))</f>
        <v>--</v>
      </c>
      <c r="P1344" s="7" t="str">
        <f>IF(D1344="No", "Not discussed on USFS. ", IF(VLOOKUP(A1344, [1]!Table9[#All], 31, FALSE)="--", "--",  _xlfn.CONCAT(A1344, " (", VLOOKUP(A1344, [1]!Table9[#All], 11, FALSE), "; Habitat description: ", C1344, ") - Within 1-mi of a CNDDB/SCE/USFS occurrence record (", VLOOKUP(A1344, [1]!Table9[#All], 31, FALSE), "). " )))</f>
        <v xml:space="preserve">Not discussed on USFS. </v>
      </c>
      <c r="Q1344" s="6" t="str">
        <f>IF(D1344="No", "Not discussed on USFS. ", IF(VLOOKUP(A1344, [1]!Table9[#All], 31, FALSE)="--", "--",  VLOOKUP(A1344, [1]!Table9[#All], 32, FALSE)))</f>
        <v xml:space="preserve">Not discussed on USFS. </v>
      </c>
      <c r="R1344" s="6" t="str">
        <f>IF(D1344="No", "Not discussed on USFS. ", IF(VLOOKUP(A1344, [1]!Table9[#All], 31, FALSE)="--", "--", VLOOKUP(A1344, [1]!Table9[#All], 33, FALSE)))</f>
        <v xml:space="preserve">Not discussed on USFS. </v>
      </c>
      <c r="S1344" s="9" t="s">
        <v>2</v>
      </c>
      <c r="T1344" s="8" t="s">
        <v>2</v>
      </c>
      <c r="U1344" s="8" t="s">
        <v>2</v>
      </c>
      <c r="V1344" s="7" t="s">
        <v>2</v>
      </c>
      <c r="W1344" s="6" t="s">
        <v>2</v>
      </c>
      <c r="X1344" s="6" t="s">
        <v>2</v>
      </c>
    </row>
    <row r="1345" spans="1:24" ht="80" x14ac:dyDescent="0.2">
      <c r="A1345" s="20" t="s">
        <v>1020</v>
      </c>
      <c r="B1345" s="20" t="str">
        <f>VLOOKUP(A1345, [1]!Table9[#All], 2, FALSE)</f>
        <v>Ascaphus truei</v>
      </c>
      <c r="C1345" s="18" t="str">
        <f>VLOOKUP(A1345, [1]!Table9[#All], 13, FALSE)</f>
        <v>cold, clear, permanent rocky streams in wet forests, woods adjacent to stream</v>
      </c>
      <c r="D1345" s="17" t="str">
        <f>IF(ISNUMBER(SEARCH("1",VLOOKUP(A1345, [1]!Table9[#All], 4, FALSE))), "Yes", "No")</f>
        <v>No</v>
      </c>
      <c r="E1345" s="16" t="str">
        <f>VLOOKUP(A1345, [1]!Table9[#All], 3, FALSE)</f>
        <v>Amphibian</v>
      </c>
      <c r="F1345" s="15" t="str">
        <f>VLOOKUP(A1345, [1]!Table9[#All], 26, FALSE)</f>
        <v>Formula</v>
      </c>
      <c r="G1345" s="15" t="str">
        <f>IF(D1345="No", "--",VLOOKUP(A1345, [1]!Table9[#All], 25, FALSE))</f>
        <v>--</v>
      </c>
      <c r="H1345" s="14" t="str">
        <f>IF(D1345="No", "Not discussed on USFS. ", VLOOKUP(A1345, [1]!Table9[#All], 24, FALSE))</f>
        <v xml:space="preserve">Not discussed on USFS. </v>
      </c>
      <c r="I1345" s="14" t="str">
        <f>IF(NOT(ISBLANK(#REF!)),  "Pre-activity Survey Required", "")</f>
        <v>Pre-activity Survey Required</v>
      </c>
      <c r="J1345" s="13" t="str">
        <f>IF(D1345="No", "Not discussed on USFS. ", _xlfn.CONCAT(A1345, " (", VLOOKUP(A1345, [1]!Table9[#All], 11, FALSE), "; Habitat description: ", C1345, ") - Within 1-mi of a CNDDB/SCE/USFS occurrence record (", VLOOKUP(A1345, [1]!Table9[#All], 34, FALSE), "). " ))</f>
        <v xml:space="preserve">Not discussed on USFS. </v>
      </c>
      <c r="K1345" s="10" t="str">
        <f>IF(D1345="No", "-- ", VLOOKUP(A1345, [1]!Table9[#All], 35, FALSE))</f>
        <v xml:space="preserve">-- </v>
      </c>
      <c r="L1345" s="12" t="str">
        <f>IF(D1345="No", "--", VLOOKUP(A1345, [1]!Table9[#All], 28, FALSE))</f>
        <v>--</v>
      </c>
      <c r="M1345" s="11" t="str">
        <f>IF(D1345="No", "Not discussed on USFS. ", _xlfn.CONCAT(A1345, " (", VLOOKUP(A1345, [1]!Table9[#All], 11, FALSE), "; Habitat description: ", C1345, ") - Within 1-mi of a CNDDB/SCE/USFS occurrence record (", VLOOKUP(A1345, [1]!Table9[#All], 27, FALSE), "). " ))</f>
        <v xml:space="preserve">Not discussed on USFS. </v>
      </c>
      <c r="N1345" s="10" t="str">
        <f>IF(D1345="No", "-- ", VLOOKUP(A1345, [1]!Table9[#All], 29, FALSE))</f>
        <v xml:space="preserve">-- </v>
      </c>
      <c r="O1345" s="10" t="str">
        <f>IF(D1345="No", "--", VLOOKUP(A1345, [1]!Table9[#All], 30, FALSE))</f>
        <v>--</v>
      </c>
      <c r="P1345" s="7" t="str">
        <f>IF(D1345="No", "Not discussed on USFS. ", IF(VLOOKUP(A1345, [1]!Table9[#All], 31, FALSE)="--", "--",  _xlfn.CONCAT(A1345, " (", VLOOKUP(A1345, [1]!Table9[#All], 11, FALSE), "; Habitat description: ", C1345, ") - Within 1-mi of a CNDDB/SCE/USFS occurrence record (", VLOOKUP(A1345, [1]!Table9[#All], 31, FALSE), "). " )))</f>
        <v xml:space="preserve">Not discussed on USFS. </v>
      </c>
      <c r="Q1345" s="6" t="str">
        <f>IF(D1345="No", "Not discussed on USFS. ", IF(VLOOKUP(A1345, [1]!Table9[#All], 31, FALSE)="--", "--",  VLOOKUP(A1345, [1]!Table9[#All], 32, FALSE)))</f>
        <v xml:space="preserve">Not discussed on USFS. </v>
      </c>
      <c r="R1345" s="6" t="str">
        <f>IF(D1345="No", "Not discussed on USFS. ", IF(VLOOKUP(A1345, [1]!Table9[#All], 31, FALSE)="--", "--", VLOOKUP(A1345, [1]!Table9[#All], 33, FALSE)))</f>
        <v xml:space="preserve">Not discussed on USFS. </v>
      </c>
      <c r="S1345" s="9" t="s">
        <v>2</v>
      </c>
      <c r="T1345" s="8" t="s">
        <v>2</v>
      </c>
      <c r="U1345" s="8" t="s">
        <v>2</v>
      </c>
      <c r="V1345" s="7" t="s">
        <v>2</v>
      </c>
      <c r="W1345" s="6" t="s">
        <v>2</v>
      </c>
      <c r="X1345" s="6" t="s">
        <v>2</v>
      </c>
    </row>
    <row r="1346" spans="1:24" ht="80" x14ac:dyDescent="0.2">
      <c r="A1346" s="20" t="s">
        <v>1019</v>
      </c>
      <c r="B1346" s="20" t="str">
        <f>VLOOKUP(A1346, [1]!Table9[#All], 2, FALSE)</f>
        <v>Atriplex argentea var. longitrichoma</v>
      </c>
      <c r="C1346" s="18" t="str">
        <f>VLOOKUP(A1346, [1]!Table9[#All], 13, FALSE)</f>
        <v>saline soils</v>
      </c>
      <c r="D1346" s="17" t="str">
        <f>IF(ISNUMBER(SEARCH("1",VLOOKUP(A1346, [1]!Table9[#All], 4, FALSE))), "Yes", "No")</f>
        <v>No</v>
      </c>
      <c r="E1346" s="16" t="str">
        <f>VLOOKUP(A1346, [1]!Table9[#All], 3, FALSE)</f>
        <v>Plant</v>
      </c>
      <c r="F1346" s="15" t="str">
        <f>VLOOKUP(A1346, [1]!Table9[#All], 26, FALSE)</f>
        <v>Formula</v>
      </c>
      <c r="G1346" s="15" t="str">
        <f>IF(D1346="No", "--",VLOOKUP(A1346, [1]!Table9[#All], 25, FALSE))</f>
        <v>--</v>
      </c>
      <c r="H1346" s="14" t="str">
        <f>IF(D1346="No", "Not discussed on USFS. ", VLOOKUP(A1346, [1]!Table9[#All], 24, FALSE))</f>
        <v xml:space="preserve">Not discussed on USFS. </v>
      </c>
      <c r="I1346" s="14" t="str">
        <f>IF(NOT(ISBLANK(#REF!)),  "Pre-activity Survey Required", "")</f>
        <v>Pre-activity Survey Required</v>
      </c>
      <c r="J1346" s="13" t="str">
        <f>IF(D1346="No", "Not discussed on USFS. ", _xlfn.CONCAT(A1346, " (", VLOOKUP(A1346, [1]!Table9[#All], 11, FALSE), "; Habitat description: ", C1346, ") - Within 1-mi of a CNDDB/SCE/USFS occurrence record (", VLOOKUP(A1346, [1]!Table9[#All], 34, FALSE), "). " ))</f>
        <v xml:space="preserve">Not discussed on USFS. </v>
      </c>
      <c r="K1346" s="10" t="str">
        <f>IF(D1346="No", "-- ", VLOOKUP(A1346, [1]!Table9[#All], 35, FALSE))</f>
        <v xml:space="preserve">-- </v>
      </c>
      <c r="L1346" s="12" t="str">
        <f>IF(D1346="No", "--", VLOOKUP(A1346, [1]!Table9[#All], 28, FALSE))</f>
        <v>--</v>
      </c>
      <c r="M1346" s="11" t="str">
        <f>IF(D1346="No", "Not discussed on USFS. ", _xlfn.CONCAT(A1346, " (", VLOOKUP(A1346, [1]!Table9[#All], 11, FALSE), "; Habitat description: ", C1346, ") - Within 1-mi of a CNDDB/SCE/USFS occurrence record (", VLOOKUP(A1346, [1]!Table9[#All], 27, FALSE), "). " ))</f>
        <v xml:space="preserve">Not discussed on USFS. </v>
      </c>
      <c r="N1346" s="10" t="str">
        <f>IF(D1346="No", "-- ", VLOOKUP(A1346, [1]!Table9[#All], 29, FALSE))</f>
        <v xml:space="preserve">-- </v>
      </c>
      <c r="O1346" s="10" t="str">
        <f>IF(D1346="No", "--", VLOOKUP(A1346, [1]!Table9[#All], 30, FALSE))</f>
        <v>--</v>
      </c>
      <c r="P1346" s="7" t="str">
        <f>IF(D1346="No", "Not discussed on USFS. ", IF(VLOOKUP(A1346, [1]!Table9[#All], 31, FALSE)="--", "--",  _xlfn.CONCAT(A1346, " (", VLOOKUP(A1346, [1]!Table9[#All], 11, FALSE), "; Habitat description: ", C1346, ") - Within 1-mi of a CNDDB/SCE/USFS occurrence record (", VLOOKUP(A1346, [1]!Table9[#All], 31, FALSE), "). " )))</f>
        <v xml:space="preserve">Not discussed on USFS. </v>
      </c>
      <c r="Q1346" s="6" t="str">
        <f>IF(D1346="No", "Not discussed on USFS. ", IF(VLOOKUP(A1346, [1]!Table9[#All], 31, FALSE)="--", "--",  VLOOKUP(A1346, [1]!Table9[#All], 32, FALSE)))</f>
        <v xml:space="preserve">Not discussed on USFS. </v>
      </c>
      <c r="R1346" s="6" t="str">
        <f>IF(D1346="No", "Not discussed on USFS. ", IF(VLOOKUP(A1346, [1]!Table9[#All], 31, FALSE)="--", "--", VLOOKUP(A1346, [1]!Table9[#All], 33, FALSE)))</f>
        <v xml:space="preserve">Not discussed on USFS. </v>
      </c>
      <c r="S1346" s="9" t="s">
        <v>2</v>
      </c>
      <c r="T1346" s="8" t="s">
        <v>2</v>
      </c>
      <c r="U1346" s="8" t="s">
        <v>2</v>
      </c>
      <c r="V1346" s="7" t="s">
        <v>2</v>
      </c>
      <c r="W1346" s="6" t="s">
        <v>2</v>
      </c>
      <c r="X1346" s="6" t="s">
        <v>2</v>
      </c>
    </row>
    <row r="1347" spans="1:24" ht="64" x14ac:dyDescent="0.2">
      <c r="A1347" s="20" t="s">
        <v>1018</v>
      </c>
      <c r="B1347" s="20" t="str">
        <f>VLOOKUP(A1347, [1]!Table9[#All], 2, FALSE)</f>
        <v>Penstemon pahutensis</v>
      </c>
      <c r="C1347" s="18" t="str">
        <f>VLOOKUP(A1347, [1]!Table9[#All], 13, FALSE)</f>
        <v>sagebrush scrub, pine woodland pinyon/juniper woodland</v>
      </c>
      <c r="D1347" s="17" t="str">
        <f>IF(ISNUMBER(SEARCH("1",VLOOKUP(A1347, [1]!Table9[#All], 4, FALSE))), "Yes", "No")</f>
        <v>No</v>
      </c>
      <c r="E1347" s="16" t="str">
        <f>VLOOKUP(A1347, [1]!Table9[#All], 3, FALSE)</f>
        <v>Plant</v>
      </c>
      <c r="F1347" s="15" t="str">
        <f>VLOOKUP(A1347, [1]!Table9[#All], 26, FALSE)</f>
        <v>Formula</v>
      </c>
      <c r="G1347" s="15" t="str">
        <f>IF(D1347="No", "--",VLOOKUP(A1347, [1]!Table9[#All], 25, FALSE))</f>
        <v>--</v>
      </c>
      <c r="H1347" s="14" t="str">
        <f>IF(D1347="No", "Not discussed on USFS. ", VLOOKUP(A1347, [1]!Table9[#All], 24, FALSE))</f>
        <v xml:space="preserve">Not discussed on USFS. </v>
      </c>
      <c r="I1347" s="14" t="str">
        <f>IF(NOT(ISBLANK(#REF!)),  "Pre-activity Survey Required", "")</f>
        <v>Pre-activity Survey Required</v>
      </c>
      <c r="J1347" s="13" t="str">
        <f>IF(D1347="No", "Not discussed on USFS. ", _xlfn.CONCAT(A1347, " (", VLOOKUP(A1347, [1]!Table9[#All], 11, FALSE), "; Habitat description: ", C1347, ") - Within 1-mi of a CNDDB/SCE/USFS occurrence record (", VLOOKUP(A1347, [1]!Table9[#All], 34, FALSE), "). " ))</f>
        <v xml:space="preserve">Not discussed on USFS. </v>
      </c>
      <c r="K1347" s="10" t="str">
        <f>IF(D1347="No", "-- ", VLOOKUP(A1347, [1]!Table9[#All], 35, FALSE))</f>
        <v xml:space="preserve">-- </v>
      </c>
      <c r="L1347" s="12" t="str">
        <f>IF(D1347="No", "--", VLOOKUP(A1347, [1]!Table9[#All], 28, FALSE))</f>
        <v>--</v>
      </c>
      <c r="M1347" s="11" t="str">
        <f>IF(D1347="No", "Not discussed on USFS. ", _xlfn.CONCAT(A1347, " (", VLOOKUP(A1347, [1]!Table9[#All], 11, FALSE), "; Habitat description: ", C1347, ") - Within 1-mi of a CNDDB/SCE/USFS occurrence record (", VLOOKUP(A1347, [1]!Table9[#All], 27, FALSE), "). " ))</f>
        <v xml:space="preserve">Not discussed on USFS. </v>
      </c>
      <c r="N1347" s="10" t="str">
        <f>IF(D1347="No", "-- ", VLOOKUP(A1347, [1]!Table9[#All], 29, FALSE))</f>
        <v xml:space="preserve">-- </v>
      </c>
      <c r="O1347" s="10" t="str">
        <f>IF(D1347="No", "--", VLOOKUP(A1347, [1]!Table9[#All], 30, FALSE))</f>
        <v>--</v>
      </c>
      <c r="P1347" s="7" t="str">
        <f>IF(D1347="No", "Not discussed on USFS. ", IF(VLOOKUP(A1347, [1]!Table9[#All], 31, FALSE)="--", "--",  _xlfn.CONCAT(A1347, " (", VLOOKUP(A1347, [1]!Table9[#All], 11, FALSE), "; Habitat description: ", C1347, ") - Within 1-mi of a CNDDB/SCE/USFS occurrence record (", VLOOKUP(A1347, [1]!Table9[#All], 31, FALSE), "). " )))</f>
        <v xml:space="preserve">Not discussed on USFS. </v>
      </c>
      <c r="Q1347" s="6" t="str">
        <f>IF(D1347="No", "Not discussed on USFS. ", IF(VLOOKUP(A1347, [1]!Table9[#All], 31, FALSE)="--", "--",  VLOOKUP(A1347, [1]!Table9[#All], 32, FALSE)))</f>
        <v xml:space="preserve">Not discussed on USFS. </v>
      </c>
      <c r="R1347" s="6" t="str">
        <f>IF(D1347="No", "Not discussed on USFS. ", IF(VLOOKUP(A1347, [1]!Table9[#All], 31, FALSE)="--", "--", VLOOKUP(A1347, [1]!Table9[#All], 33, FALSE)))</f>
        <v xml:space="preserve">Not discussed on USFS. </v>
      </c>
      <c r="S1347" s="9" t="s">
        <v>2</v>
      </c>
      <c r="T1347" s="8" t="s">
        <v>2</v>
      </c>
      <c r="U1347" s="8" t="s">
        <v>2</v>
      </c>
      <c r="V1347" s="7" t="s">
        <v>2</v>
      </c>
      <c r="W1347" s="6" t="s">
        <v>2</v>
      </c>
      <c r="X1347" s="6" t="s">
        <v>2</v>
      </c>
    </row>
    <row r="1348" spans="1:24" ht="80" x14ac:dyDescent="0.2">
      <c r="A1348" s="20" t="s">
        <v>1017</v>
      </c>
      <c r="B1348" s="20" t="str">
        <f>VLOOKUP(A1348, [1]!Table9[#All], 2, FALSE)</f>
        <v>Oncorhynchus clarkii seleniris</v>
      </c>
      <c r="C1348" s="18" t="str">
        <f>VLOOKUP(A1348, [1]!Table9[#All], 13, FALSE)</f>
        <v>intermittent or perennial stream, pond, lake or jurisdictional waters feature</v>
      </c>
      <c r="D1348" s="17" t="str">
        <f>IF(ISNUMBER(SEARCH("1",VLOOKUP(A1348, [1]!Table9[#All], 4, FALSE))), "Yes", "No")</f>
        <v>Yes</v>
      </c>
      <c r="E1348" s="16" t="str">
        <f>VLOOKUP(A1348, [1]!Table9[#All], 3, FALSE)</f>
        <v>Fish</v>
      </c>
      <c r="F1348" s="15" t="str">
        <f>VLOOKUP(A1348, [1]!Table9[#All], 26, FALSE)</f>
        <v>--</v>
      </c>
      <c r="G1348" s="15" t="str">
        <f>IF(D1348="No", "--",VLOOKUP(A1348, [1]!Table9[#All], 25, FALSE))</f>
        <v>--</v>
      </c>
      <c r="H1348" s="14" t="str">
        <f>IF(D1348="No", "Not discussed on USFS. ", VLOOKUP(A1348, [1]!Table9[#All], 24, FALSE))</f>
        <v>Notify SME if found on USFS</v>
      </c>
      <c r="I1348" s="14" t="str">
        <f>IF(NOT(ISBLANK(#REF!)),  "Pre-activity Survey Required", "")</f>
        <v>Pre-activity Survey Required</v>
      </c>
      <c r="J1348" s="13" t="str">
        <f>IF(D1348="No", "Not discussed on USFS. ", _xlfn.CONCAT(A1348, " (", VLOOKUP(A1348, [1]!Table9[#All], 11, FALSE), "; Habitat description: ", C1348, ") - Within 1-mi of a CNDDB/SCE/USFS occurrence record (", VLOOKUP(A1348, [1]!Table9[#All], 34, FALSE), "). " ))</f>
        <v xml:space="preserve">Paiute cutthroat trout (FT; Habitat description: intermittent or perennial stream, pond, lake or jurisdictional waters feature) - Within 1-mi of a CNDDB/SCE/USFS occurrence record (unsuitable habitat). </v>
      </c>
      <c r="K1348" s="10" t="str">
        <f>IF(D1348="No", "-- ", VLOOKUP(A1348, [1]!Table9[#All], 35, FALSE))</f>
        <v>Standard OMP BMPs.</v>
      </c>
      <c r="L1348" s="12" t="str">
        <f>IF(D1348="No", "--", VLOOKUP(A1348, [1]!Table9[#All], 28, FALSE))</f>
        <v>--</v>
      </c>
      <c r="M1348" s="11" t="str">
        <f>IF(D1348="No", "Not discussed on USFS. ", _xlfn.CONCAT(A1348, " (", VLOOKUP(A1348, [1]!Table9[#All], 11, FALSE), "; Habitat description: ", C1348, ") - Within 1-mi of a CNDDB/SCE/USFS occurrence record (", VLOOKUP(A1348, [1]!Table9[#All], 27, FALSE), "). " ))</f>
        <v xml:space="preserve">Paiute cutthroat trout (FT; Habitat description: intermittent or perennial stream, pond, lake or jurisdictional waters feature) - Within 1-mi of a CNDDB/SCE/USFS occurrence record (--). </v>
      </c>
      <c r="N1348" s="10" t="str">
        <f>IF(D1348="No", "-- ", VLOOKUP(A1348, [1]!Table9[#All], 29, FALSE))</f>
        <v>Notify SME if found on USFS</v>
      </c>
      <c r="O1348" s="10" t="str">
        <f>IF(D1348="No", "--", VLOOKUP(A1348, [1]!Table9[#All], 30, FALSE))</f>
        <v>Notify SME if found on USFS</v>
      </c>
      <c r="P1348" s="7" t="str">
        <f>IF(D1348="No", "Not discussed on USFS. ", IF(VLOOKUP(A1348, [1]!Table9[#All], 31, FALSE)="--", "--",  _xlfn.CONCAT(A1348, " (", VLOOKUP(A1348, [1]!Table9[#All], 11, FALSE), "; Habitat description: ", C1348, ") - Within 1-mi of a CNDDB/SCE/USFS occurrence record (", VLOOKUP(A1348, [1]!Table9[#All], 31, FALSE), "). " )))</f>
        <v>--</v>
      </c>
      <c r="Q1348" s="6" t="str">
        <f>IF(D1348="No", "Not discussed on USFS. ", IF(VLOOKUP(A1348, [1]!Table9[#All], 31, FALSE)="--", "--",  VLOOKUP(A1348, [1]!Table9[#All], 32, FALSE)))</f>
        <v>--</v>
      </c>
      <c r="R1348" s="6" t="str">
        <f>IF(D1348="No", "Not discussed on USFS. ", IF(VLOOKUP(A1348, [1]!Table9[#All], 31, FALSE)="--", "--", VLOOKUP(A1348, [1]!Table9[#All], 33, FALSE)))</f>
        <v>--</v>
      </c>
      <c r="S1348" s="9" t="s">
        <v>2</v>
      </c>
      <c r="T1348" s="8" t="s">
        <v>2</v>
      </c>
      <c r="U1348" s="8" t="s">
        <v>2</v>
      </c>
      <c r="V1348" s="7" t="s">
        <v>2</v>
      </c>
      <c r="W1348" s="6" t="s">
        <v>2</v>
      </c>
      <c r="X1348" s="6" t="s">
        <v>2</v>
      </c>
    </row>
    <row r="1349" spans="1:24" ht="96" x14ac:dyDescent="0.2">
      <c r="A1349" s="20" t="s">
        <v>1016</v>
      </c>
      <c r="B1349" s="20" t="str">
        <f>VLOOKUP(A1349, [1]!Table9[#All], 2, FALSE)</f>
        <v>Lomatium ravenii var paiutense</v>
      </c>
      <c r="C1349" s="18" t="str">
        <f>VLOOKUP(A1349, [1]!Table9[#All], 13, FALSE)</f>
        <v>flats, slopes, ridges, sagebrush, pine woodland generally +- alkaline soils, pinyon/juniper woodland</v>
      </c>
      <c r="D1349" s="17" t="str">
        <f>IF(ISNUMBER(SEARCH("1",VLOOKUP(A1349, [1]!Table9[#All], 4, FALSE))), "Yes", "No")</f>
        <v>No</v>
      </c>
      <c r="E1349" s="16" t="str">
        <f>VLOOKUP(A1349, [1]!Table9[#All], 3, FALSE)</f>
        <v>Plant</v>
      </c>
      <c r="F1349" s="15" t="str">
        <f>VLOOKUP(A1349, [1]!Table9[#All], 26, FALSE)</f>
        <v>Formula</v>
      </c>
      <c r="G1349" s="15" t="str">
        <f>IF(D1349="No", "--",VLOOKUP(A1349, [1]!Table9[#All], 25, FALSE))</f>
        <v>--</v>
      </c>
      <c r="H1349" s="14" t="str">
        <f>IF(D1349="No", "Not discussed on USFS. ", VLOOKUP(A1349, [1]!Table9[#All], 24, FALSE))</f>
        <v xml:space="preserve">Not discussed on USFS. </v>
      </c>
      <c r="I1349" s="14" t="str">
        <f>IF(NOT(ISBLANK(#REF!)),  "Pre-activity Survey Required", "")</f>
        <v>Pre-activity Survey Required</v>
      </c>
      <c r="J1349" s="13" t="str">
        <f>IF(D1349="No", "Not discussed on USFS. ", _xlfn.CONCAT(A1349, " (", VLOOKUP(A1349, [1]!Table9[#All], 11, FALSE), "; Habitat description: ", C1349, ") - Within 1-mi of a CNDDB/SCE/USFS occurrence record (", VLOOKUP(A1349, [1]!Table9[#All], 34, FALSE), "). " ))</f>
        <v xml:space="preserve">Not discussed on USFS. </v>
      </c>
      <c r="K1349" s="10" t="str">
        <f>IF(D1349="No", "-- ", VLOOKUP(A1349, [1]!Table9[#All], 35, FALSE))</f>
        <v xml:space="preserve">-- </v>
      </c>
      <c r="L1349" s="12" t="str">
        <f>IF(D1349="No", "--", VLOOKUP(A1349, [1]!Table9[#All], 28, FALSE))</f>
        <v>--</v>
      </c>
      <c r="M1349" s="11" t="str">
        <f>IF(D1349="No", "Not discussed on USFS. ", _xlfn.CONCAT(A1349, " (", VLOOKUP(A1349, [1]!Table9[#All], 11, FALSE), "; Habitat description: ", C1349, ") - Within 1-mi of a CNDDB/SCE/USFS occurrence record (", VLOOKUP(A1349, [1]!Table9[#All], 27, FALSE), "). " ))</f>
        <v xml:space="preserve">Not discussed on USFS. </v>
      </c>
      <c r="N1349" s="10" t="str">
        <f>IF(D1349="No", "-- ", VLOOKUP(A1349, [1]!Table9[#All], 29, FALSE))</f>
        <v xml:space="preserve">-- </v>
      </c>
      <c r="O1349" s="10" t="str">
        <f>IF(D1349="No", "--", VLOOKUP(A1349, [1]!Table9[#All], 30, FALSE))</f>
        <v>--</v>
      </c>
      <c r="P1349" s="7" t="str">
        <f>IF(D1349="No", "Not discussed on USFS. ", IF(VLOOKUP(A1349, [1]!Table9[#All], 31, FALSE)="--", "--",  _xlfn.CONCAT(A1349, " (", VLOOKUP(A1349, [1]!Table9[#All], 11, FALSE), "; Habitat description: ", C1349, ") - Within 1-mi of a CNDDB/SCE/USFS occurrence record (", VLOOKUP(A1349, [1]!Table9[#All], 31, FALSE), "). " )))</f>
        <v xml:space="preserve">Not discussed on USFS. </v>
      </c>
      <c r="Q1349" s="6" t="str">
        <f>IF(D1349="No", "Not discussed on USFS. ", IF(VLOOKUP(A1349, [1]!Table9[#All], 31, FALSE)="--", "--",  VLOOKUP(A1349, [1]!Table9[#All], 32, FALSE)))</f>
        <v xml:space="preserve">Not discussed on USFS. </v>
      </c>
      <c r="R1349" s="6" t="str">
        <f>IF(D1349="No", "Not discussed on USFS. ", IF(VLOOKUP(A1349, [1]!Table9[#All], 31, FALSE)="--", "--", VLOOKUP(A1349, [1]!Table9[#All], 33, FALSE)))</f>
        <v xml:space="preserve">Not discussed on USFS. </v>
      </c>
      <c r="S1349" s="9" t="s">
        <v>2</v>
      </c>
      <c r="T1349" s="8" t="s">
        <v>2</v>
      </c>
      <c r="U1349" s="8" t="s">
        <v>2</v>
      </c>
      <c r="V1349" s="7" t="s">
        <v>2</v>
      </c>
      <c r="W1349" s="6" t="s">
        <v>2</v>
      </c>
      <c r="X1349" s="6" t="s">
        <v>2</v>
      </c>
    </row>
    <row r="1350" spans="1:24" ht="48" x14ac:dyDescent="0.2">
      <c r="A1350" s="20" t="s">
        <v>1015</v>
      </c>
      <c r="B1350" s="20" t="str">
        <f>VLOOKUP(A1350, [1]!Table9[#All], 2, FALSE)</f>
        <v>Arctostaphylos pajaroensis</v>
      </c>
      <c r="C1350" s="18" t="str">
        <f>VLOOKUP(A1350, [1]!Table9[#All], 13, FALSE)</f>
        <v>sandstone outcrops, chaparral</v>
      </c>
      <c r="D1350" s="17" t="str">
        <f>IF(ISNUMBER(SEARCH("1",VLOOKUP(A1350, [1]!Table9[#All], 4, FALSE))), "Yes", "No")</f>
        <v>No</v>
      </c>
      <c r="E1350" s="16" t="str">
        <f>VLOOKUP(A1350, [1]!Table9[#All], 3, FALSE)</f>
        <v>Plant</v>
      </c>
      <c r="F1350" s="15" t="str">
        <f>VLOOKUP(A1350, [1]!Table9[#All], 26, FALSE)</f>
        <v>Formula</v>
      </c>
      <c r="G1350" s="15" t="str">
        <f>IF(D1350="No", "--",VLOOKUP(A1350, [1]!Table9[#All], 25, FALSE))</f>
        <v>--</v>
      </c>
      <c r="H1350" s="14" t="str">
        <f>IF(D1350="No", "Not discussed on USFS. ", VLOOKUP(A1350, [1]!Table9[#All], 24, FALSE))</f>
        <v xml:space="preserve">Not discussed on USFS. </v>
      </c>
      <c r="I1350" s="14" t="str">
        <f>IF(NOT(ISBLANK(#REF!)),  "Pre-activity Survey Required", "")</f>
        <v>Pre-activity Survey Required</v>
      </c>
      <c r="J1350" s="13" t="str">
        <f>IF(D1350="No", "Not discussed on USFS. ", _xlfn.CONCAT(A1350, " (", VLOOKUP(A1350, [1]!Table9[#All], 11, FALSE), "; Habitat description: ", C1350, ") - Within 1-mi of a CNDDB/SCE/USFS occurrence record (", VLOOKUP(A1350, [1]!Table9[#All], 34, FALSE), "). " ))</f>
        <v xml:space="preserve">Not discussed on USFS. </v>
      </c>
      <c r="K1350" s="10" t="str">
        <f>IF(D1350="No", "-- ", VLOOKUP(A1350, [1]!Table9[#All], 35, FALSE))</f>
        <v xml:space="preserve">-- </v>
      </c>
      <c r="L1350" s="12" t="str">
        <f>IF(D1350="No", "--", VLOOKUP(A1350, [1]!Table9[#All], 28, FALSE))</f>
        <v>--</v>
      </c>
      <c r="M1350" s="11" t="str">
        <f>IF(D1350="No", "Not discussed on USFS. ", _xlfn.CONCAT(A1350, " (", VLOOKUP(A1350, [1]!Table9[#All], 11, FALSE), "; Habitat description: ", C1350, ") - Within 1-mi of a CNDDB/SCE/USFS occurrence record (", VLOOKUP(A1350, [1]!Table9[#All], 27, FALSE), "). " ))</f>
        <v xml:space="preserve">Not discussed on USFS. </v>
      </c>
      <c r="N1350" s="10" t="str">
        <f>IF(D1350="No", "-- ", VLOOKUP(A1350, [1]!Table9[#All], 29, FALSE))</f>
        <v xml:space="preserve">-- </v>
      </c>
      <c r="O1350" s="10" t="str">
        <f>IF(D1350="No", "--", VLOOKUP(A1350, [1]!Table9[#All], 30, FALSE))</f>
        <v>--</v>
      </c>
      <c r="P1350" s="7" t="str">
        <f>IF(D1350="No", "Not discussed on USFS. ", IF(VLOOKUP(A1350, [1]!Table9[#All], 31, FALSE)="--", "--",  _xlfn.CONCAT(A1350, " (", VLOOKUP(A1350, [1]!Table9[#All], 11, FALSE), "; Habitat description: ", C1350, ") - Within 1-mi of a CNDDB/SCE/USFS occurrence record (", VLOOKUP(A1350, [1]!Table9[#All], 31, FALSE), "). " )))</f>
        <v xml:space="preserve">Not discussed on USFS. </v>
      </c>
      <c r="Q1350" s="6" t="str">
        <f>IF(D1350="No", "Not discussed on USFS. ", IF(VLOOKUP(A1350, [1]!Table9[#All], 31, FALSE)="--", "--",  VLOOKUP(A1350, [1]!Table9[#All], 32, FALSE)))</f>
        <v xml:space="preserve">Not discussed on USFS. </v>
      </c>
      <c r="R1350" s="6" t="str">
        <f>IF(D1350="No", "Not discussed on USFS. ", IF(VLOOKUP(A1350, [1]!Table9[#All], 31, FALSE)="--", "--", VLOOKUP(A1350, [1]!Table9[#All], 33, FALSE)))</f>
        <v xml:space="preserve">Not discussed on USFS. </v>
      </c>
      <c r="S1350" s="9" t="s">
        <v>2</v>
      </c>
      <c r="T1350" s="8" t="s">
        <v>2</v>
      </c>
      <c r="U1350" s="8" t="s">
        <v>2</v>
      </c>
      <c r="V1350" s="7" t="s">
        <v>2</v>
      </c>
      <c r="W1350" s="6" t="s">
        <v>2</v>
      </c>
      <c r="X1350" s="6" t="s">
        <v>2</v>
      </c>
    </row>
    <row r="1351" spans="1:24" ht="156" x14ac:dyDescent="0.2">
      <c r="A1351" s="20" t="s">
        <v>1014</v>
      </c>
      <c r="B1351" s="20" t="str">
        <f>VLOOKUP(A1351, [1]!Table9[#All], 2, FALSE)</f>
        <v>Layia heterotricha</v>
      </c>
      <c r="C1351" s="18" t="str">
        <f>VLOOKUP(A1351, [1]!Table9[#All], 13, FALSE)</f>
        <v>coastal scrub, chaparral or pinyon-juniper woodland, or valley/foothill grasslands</v>
      </c>
      <c r="D1351" s="17" t="str">
        <f>IF(ISNUMBER(SEARCH("1",VLOOKUP(A1351, [1]!Table9[#All], 4, FALSE))), "Yes", "No")</f>
        <v>Yes</v>
      </c>
      <c r="E1351" s="16" t="str">
        <f>VLOOKUP(A1351, [1]!Table9[#All], 3, FALSE)</f>
        <v>Plant</v>
      </c>
      <c r="F1351" s="15" t="str">
        <f>VLOOKUP(A1351, [1]!Table9[#All], 26, FALSE)</f>
        <v>Formula</v>
      </c>
      <c r="G1351" s="15" t="str">
        <f>IF(D1351="No", "--",VLOOKUP(A1351, [1]!Table9[#All], 25, FALSE))</f>
        <v>Work area</v>
      </c>
      <c r="H1351" s="14" t="str">
        <f>IF(D1351="No", "Not discussed on USFS. ", VLOOKUP(A1351, [1]!Table9[#All], 24, FALSE))</f>
        <v>--</v>
      </c>
      <c r="I1351" s="14" t="str">
        <f>IF(NOT(ISBLANK(#REF!)),  "Pre-activity Survey Required", "")</f>
        <v>Pre-activity Survey Required</v>
      </c>
      <c r="J1351" s="13" t="str">
        <f>IF(D1351="No", "Not discussed on USFS. ", _xlfn.CONCAT(A1351, " (", VLOOKUP(A1351, [1]!Table9[#All], 11, FALSE), "; Habitat description: ", C1351, ") - Within 1-mi of a CNDDB/SCE/USFS occurrence record (", VLOOKUP(A1351, [1]!Table9[#All], 34, FALSE), "). " ))</f>
        <v xml:space="preserve">pale yellow layia (FSS; BLM:S; CRPR 1B.1, Blooming Period: Apr - Jun; Habitat description: coastal scrub, chaparral or pinyon-juniper woodland, or valley/foothill grasslands) - Within 1-mi of a CNDDB/SCE/USFS occurrence record (unsuitable habitat). </v>
      </c>
      <c r="K1351" s="10" t="str">
        <f>IF(D1351="No", "-- ", VLOOKUP(A1351, [1]!Table9[#All], 35, FALSE))</f>
        <v>Standard OMP BMPs.</v>
      </c>
      <c r="L1351" s="12" t="str">
        <f>IF(D1351="No", "--", VLOOKUP(A1351, [1]!Table9[#All], 28, FALSE))</f>
        <v>IIB</v>
      </c>
      <c r="M1351" s="11" t="str">
        <f>IF(D1351="No", "Not discussed on USFS. ", _xlfn.CONCAT(A1351, " (", VLOOKUP(A1351, [1]!Table9[#All], 11, FALSE), "; Habitat description: ", C1351, ") - Within 1-mi of a CNDDB/SCE/USFS occurrence record (", VLOOKUP(A1351, [1]!Table9[#All], 27, FALSE), "). " ))</f>
        <v xml:space="preserve">pale yellow layia (FSS; BLM:S; CRPR 1B.1, Blooming Period: Apr - Jun; Habitat description: coastal scrub, chaparral or pinyon-juniper woodland, or valley/foothill grasslands) - Within 1-mi of a CNDDB/SCE/USFS occurrence record (habitat present). </v>
      </c>
      <c r="N1351" s="10" t="str">
        <f>IF(D1351="No", "-- ", VLOOKUP(A1351, [1]!Table9[#All], 29, FALSE))</f>
        <v xml:space="preserve">BE BMP Plant-1(a)(c-d); 
General Measures and Standard OMP BMPs. </v>
      </c>
      <c r="O1351" s="10" t="str">
        <f>IF(D1351="No", "--", VLOOKUP(A1351, [1]!Table9[#All], 30, FALSE))</f>
        <v xml:space="preserve">Pre-Activity Survey (pale yellow layia): A biological survey is required. 
FSS Plant Avoidance (pale yellow layia): If pale yellow layia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51" s="7" t="str">
        <f>IF(D1351="No", "Not discussed on USFS. ", IF(VLOOKUP(A1351, [1]!Table9[#All], 31, FALSE)="--", "--",  _xlfn.CONCAT(A1351, " (", VLOOKUP(A1351, [1]!Table9[#All], 11, FALSE), "; Habitat description: ", C1351, ") - Within 1-mi of a CNDDB/SCE/USFS occurrence record (", VLOOKUP(A1351, [1]!Table9[#All], 31, FALSE), "). " )))</f>
        <v>--</v>
      </c>
      <c r="Q1351" s="6" t="str">
        <f>IF(D1351="No", "Not discussed on USFS. ", IF(VLOOKUP(A1351, [1]!Table9[#All], 31, FALSE)="--", "--",  VLOOKUP(A1351, [1]!Table9[#All], 32, FALSE)))</f>
        <v>--</v>
      </c>
      <c r="R1351" s="6" t="str">
        <f>IF(D1351="No", "Not discussed on USFS. ", IF(VLOOKUP(A1351, [1]!Table9[#All], 31, FALSE)="--", "--", VLOOKUP(A1351, [1]!Table9[#All], 33, FALSE)))</f>
        <v>--</v>
      </c>
      <c r="S1351" s="9" t="s">
        <v>2</v>
      </c>
      <c r="T1351" s="8" t="s">
        <v>2</v>
      </c>
      <c r="U1351" s="8" t="s">
        <v>2</v>
      </c>
      <c r="V1351" s="7" t="s">
        <v>2</v>
      </c>
      <c r="W1351" s="6" t="s">
        <v>2</v>
      </c>
      <c r="X1351" s="6" t="s">
        <v>2</v>
      </c>
    </row>
    <row r="1352" spans="1:24" ht="156" x14ac:dyDescent="0.2">
      <c r="A1352" s="20" t="s">
        <v>1013</v>
      </c>
      <c r="B1352" s="20" t="str">
        <f>VLOOKUP(A1352, [1]!Table9[#All], 2, FALSE)</f>
        <v>Sedum flavidum</v>
      </c>
      <c r="C1352" s="18" t="str">
        <f>VLOOKUP(A1352, [1]!Table9[#All], 13, FALSE)</f>
        <v>dry sunny or partially shaded rocky slopes, scree, outcrops, barrens, serpentine, basalt, or metamorphic duff of scattered pines in chaparral</v>
      </c>
      <c r="D1352" s="17" t="str">
        <f>IF(ISNUMBER(SEARCH("1",VLOOKUP(A1352, [1]!Table9[#All], 4, FALSE))), "Yes", "No")</f>
        <v>Yes</v>
      </c>
      <c r="E1352" s="16" t="str">
        <f>VLOOKUP(A1352, [1]!Table9[#All], 3, FALSE)</f>
        <v>Plant</v>
      </c>
      <c r="F1352" s="15" t="str">
        <f>VLOOKUP(A1352, [1]!Table9[#All], 26, FALSE)</f>
        <v>Formula</v>
      </c>
      <c r="G1352" s="15" t="str">
        <f>IF(D1352="No", "--",VLOOKUP(A1352, [1]!Table9[#All], 25, FALSE))</f>
        <v>Work area</v>
      </c>
      <c r="H1352" s="14" t="str">
        <f>IF(D1352="No", "Not discussed on USFS. ", VLOOKUP(A1352, [1]!Table9[#All], 24, FALSE))</f>
        <v xml:space="preserve">Only discussed in INF, if reviewing INF apply same RPM's and language as other CRPR 1/2 plant receive. </v>
      </c>
      <c r="I1352" s="14" t="str">
        <f>IF(NOT(ISBLANK(#REF!)),  "Pre-activity Survey Required", "")</f>
        <v>Pre-activity Survey Required</v>
      </c>
      <c r="J1352" s="13" t="str">
        <f>IF(D1352="No", "Not discussed on USFS. ", _xlfn.CONCAT(A1352, " (", VLOOKUP(A1352, [1]!Table9[#All], 11, FALSE), "; Habitat description: ", C1352, ") - Within 1-mi of a CNDDB/SCE/USFS occurrence record (", VLOOKUP(A1352, [1]!Table9[#All], 34, FALSE), "). " ))</f>
        <v xml:space="preserve">pale yellow stonecrop (INF:SCC; CRPR 4.3, Blooming Period: May - Jul; Habitat description: dry sunny or partially shaded rocky slopes, scree, outcrops, barrens, serpentine, basalt, or metamorphic duff of scattered pines in chaparral) - Within 1-mi of a CNDDB/SCE/USFS occurrence record (unsuitable habitat). </v>
      </c>
      <c r="K1352" s="10" t="str">
        <f>IF(D1352="No", "-- ", VLOOKUP(A1352, [1]!Table9[#All], 35, FALSE))</f>
        <v>Standard OMP BMPs.</v>
      </c>
      <c r="L1352" s="12" t="str">
        <f>IF(D1352="No", "--", VLOOKUP(A1352, [1]!Table9[#All], 28, FALSE))</f>
        <v>IIB</v>
      </c>
      <c r="M1352" s="11" t="str">
        <f>IF(D1352="No", "Not discussed on USFS. ", _xlfn.CONCAT(A1352, " (", VLOOKUP(A1352, [1]!Table9[#All], 11, FALSE), "; Habitat description: ", C1352, ") - Within 1-mi of a CNDDB/SCE/USFS occurrence record (", VLOOKUP(A1352, [1]!Table9[#All], 27, FALSE), "). " ))</f>
        <v xml:space="preserve">pale yellow stonecrop (INF:SCC; CRPR 4.3, Blooming Period: May - Jul; Habitat description: dry sunny or partially shaded rocky slopes, scree, outcrops, barrens, serpentine, basalt, or metamorphic duff of scattered pines in chaparral) - Within 1-mi of a CNDDB/SCE/USFS occurrence record (habitat present). </v>
      </c>
      <c r="N1352" s="10" t="str">
        <f>IF(D1352="No", "-- ", VLOOKUP(A1352, [1]!Table9[#All], 29, FALSE))</f>
        <v xml:space="preserve">BE BMP Plant-1(a)(c-d); 
General Measures and Standard OMP BMPs. </v>
      </c>
      <c r="O1352" s="10" t="str">
        <f>IF(D1352="No", "--", VLOOKUP(A1352, [1]!Table9[#All], 30, FALSE))</f>
        <v xml:space="preserve">Pre-Activity Survey (pale yellow stonecrop): A biological survey is required. 
FSS Plant Avoidance (pale yellow stonecrop): If pale yellow stonecrop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52" s="7" t="str">
        <f>IF(D1352="No", "Not discussed on USFS. ", IF(VLOOKUP(A1352, [1]!Table9[#All], 31, FALSE)="--", "--",  _xlfn.CONCAT(A1352, " (", VLOOKUP(A1352, [1]!Table9[#All], 11, FALSE), "; Habitat description: ", C1352, ") - Within 1-mi of a CNDDB/SCE/USFS occurrence record (", VLOOKUP(A1352, [1]!Table9[#All], 31, FALSE), "). " )))</f>
        <v>--</v>
      </c>
      <c r="Q1352" s="6" t="str">
        <f>IF(D1352="No", "Not discussed on USFS. ", IF(VLOOKUP(A1352, [1]!Table9[#All], 31, FALSE)="--", "--",  VLOOKUP(A1352, [1]!Table9[#All], 32, FALSE)))</f>
        <v>--</v>
      </c>
      <c r="R1352" s="6" t="str">
        <f>IF(D1352="No", "Not discussed on USFS. ", IF(VLOOKUP(A1352, [1]!Table9[#All], 31, FALSE)="--", "--", VLOOKUP(A1352, [1]!Table9[#All], 33, FALSE)))</f>
        <v>--</v>
      </c>
      <c r="S1352" s="9" t="s">
        <v>2</v>
      </c>
      <c r="T1352" s="8" t="s">
        <v>2</v>
      </c>
      <c r="U1352" s="8" t="s">
        <v>2</v>
      </c>
      <c r="V1352" s="7" t="s">
        <v>2</v>
      </c>
      <c r="W1352" s="6" t="s">
        <v>2</v>
      </c>
      <c r="X1352" s="6" t="s">
        <v>2</v>
      </c>
    </row>
    <row r="1353" spans="1:24" ht="112" x14ac:dyDescent="0.2">
      <c r="A1353" s="20" t="s">
        <v>1012</v>
      </c>
      <c r="B1353" s="20" t="str">
        <f>VLOOKUP(A1353, [1]!Table9[#All], 2, FALSE)</f>
        <v>Antrozous pallidus</v>
      </c>
      <c r="C1353" s="18" t="str">
        <f>VLOOKUP(A1353, [1]!Table9[#All], 13, FALSE)</f>
        <v>open grasslands, woodlands, and conifer forest, rock crevices, cliffs, caves, tree hollows, and human structures, often near water</v>
      </c>
      <c r="D1353" s="17" t="str">
        <f>IF(ISNUMBER(SEARCH("1",VLOOKUP(A1353, [1]!Table9[#All], 4, FALSE))), "Yes", "No")</f>
        <v>Yes</v>
      </c>
      <c r="E1353" s="16" t="str">
        <f>VLOOKUP(A1353, [1]!Table9[#All], 3, FALSE)</f>
        <v>Mammal</v>
      </c>
      <c r="F1353" s="15" t="str">
        <f>VLOOKUP(A1353, [1]!Table9[#All], 26, FALSE)</f>
        <v>Formula</v>
      </c>
      <c r="G1353" s="15" t="str">
        <f>IF(D1353="No", "--",VLOOKUP(A1353, [1]!Table9[#All], 25, FALSE))</f>
        <v>Work area</v>
      </c>
      <c r="H1353" s="14" t="str">
        <f>IF(D1353="No", "Not discussed on USFS. ", VLOOKUP(A1353, [1]!Table9[#All], 24, FALSE))</f>
        <v xml:space="preserve">Note: Do not review for pallid bat of SNF. It is not SCC.  </v>
      </c>
      <c r="I1353" s="14" t="str">
        <f>IF(NOT(ISBLANK(#REF!)),  "Pre-activity Survey Required", "")</f>
        <v>Pre-activity Survey Required</v>
      </c>
      <c r="J1353" s="13" t="str">
        <f>IF(D1353="No", "Not discussed on USFS. ", _xlfn.CONCAT(A1353, " (", VLOOKUP(A1353, [1]!Table9[#All], 11, FALSE), "; Habitat description: ", C1353, ") - Within 1-mi of a CNDDB/SCE/USFS occurrence record (", VLOOKUP(A1353, [1]!Table9[#All], 34, FALSE), "). " ))</f>
        <v xml:space="preserve">pallid bat (CDFW SSC; FSS; BLM:S; Habitat description: open grasslands, woodlands, and conifer forest, rock crevices, cliffs, caves, tree hollows, and human structures, often near water) - Within 1-mi of a CNDDB/SCE/USFS occurrence record (unsuitable habitat). </v>
      </c>
      <c r="K1353" s="10" t="str">
        <f>IF(D1353="No", "-- ", VLOOKUP(A1353, [1]!Table9[#All], 35, FALSE))</f>
        <v>Standard OMP BMPs.</v>
      </c>
      <c r="L1353" s="12" t="str">
        <f>IF(D1353="No", "--", VLOOKUP(A1353, [1]!Table9[#All], 28, FALSE))</f>
        <v>IIB</v>
      </c>
      <c r="M1353" s="11" t="str">
        <f>IF(D1353="No", "Not discussed on USFS. ", _xlfn.CONCAT(A1353, " (", VLOOKUP(A1353, [1]!Table9[#All], 11, FALSE), "; Habitat description: ", C1353, ") - Within 1-mi of a CNDDB/SCE/USFS occurrence record (", VLOOKUP(A1353, [1]!Table9[#All], 27, FALSE), "). " ))</f>
        <v xml:space="preserve">pallid bat (CDFW SSC; FSS; BLM:S; Habitat description: open grasslands, woodlands, and conifer forest, rock crevices, cliffs, caves, tree hollows, and human structures, often near water) - Within 1-mi of a CNDDB/SCE/USFS occurrence record (habitat present). </v>
      </c>
      <c r="N1353" s="10" t="str">
        <f>IF(D1353="No", "-- ", VLOOKUP(A1353, [1]!Table9[#All], 29, FALSE))</f>
        <v xml:space="preserve">BE BMP Mammal-1; 
General Measures and Standard OMP BMPs. </v>
      </c>
      <c r="O1353" s="10" t="str">
        <f>IF(D1353="No", "--", VLOOKUP(A1353, [1]!Table9[#All], 30, FALSE))</f>
        <v xml:space="preserve">General Measures and Standard OMP BMPs. </v>
      </c>
      <c r="P1353" s="7" t="str">
        <f>IF(D1353="No", "Not discussed on USFS. ", IF(VLOOKUP(A1353, [1]!Table9[#All], 31, FALSE)="--", "--",  _xlfn.CONCAT(A1353, " (", VLOOKUP(A1353, [1]!Table9[#All], 11, FALSE), "; Habitat description: ", C1353, ") - Within 1-mi of a CNDDB/SCE/USFS occurrence record (", VLOOKUP(A1353, [1]!Table9[#All], 31, FALSE), "). " )))</f>
        <v>--</v>
      </c>
      <c r="Q1353" s="6" t="str">
        <f>IF(D1353="No", "Not discussed on USFS. ", IF(VLOOKUP(A1353, [1]!Table9[#All], 31, FALSE)="--", "--",  VLOOKUP(A1353, [1]!Table9[#All], 32, FALSE)))</f>
        <v>--</v>
      </c>
      <c r="R1353" s="6" t="str">
        <f>IF(D1353="No", "Not discussed on USFS. ", IF(VLOOKUP(A1353, [1]!Table9[#All], 31, FALSE)="--", "--", VLOOKUP(A1353, [1]!Table9[#All], 33, FALSE)))</f>
        <v>--</v>
      </c>
      <c r="S1353" s="9" t="s">
        <v>2</v>
      </c>
      <c r="T1353" s="8" t="s">
        <v>2</v>
      </c>
      <c r="U1353" s="8" t="s">
        <v>2</v>
      </c>
      <c r="V1353" s="7" t="s">
        <v>2</v>
      </c>
      <c r="W1353" s="6" t="s">
        <v>2</v>
      </c>
      <c r="X1353" s="6" t="s">
        <v>2</v>
      </c>
    </row>
    <row r="1354" spans="1:24" ht="156" x14ac:dyDescent="0.2">
      <c r="A1354" s="20" t="s">
        <v>1011</v>
      </c>
      <c r="B1354" s="20" t="str">
        <f>VLOOKUP(A1354, [1]!Table9[#All], 2, FALSE)</f>
        <v>Cordylanthus tenuis ssp. pallescens</v>
      </c>
      <c r="C1354" s="18" t="str">
        <f>VLOOKUP(A1354, [1]!Table9[#All], 13, FALSE)</f>
        <v>open volcanic alluvium, open pine forest</v>
      </c>
      <c r="D1354" s="17" t="str">
        <f>IF(ISNUMBER(SEARCH("1",VLOOKUP(A1354, [1]!Table9[#All], 4, FALSE))), "Yes", "No")</f>
        <v>Yes</v>
      </c>
      <c r="E1354" s="16" t="str">
        <f>VLOOKUP(A1354, [1]!Table9[#All], 3, FALSE)</f>
        <v>Plant</v>
      </c>
      <c r="F1354" s="15" t="str">
        <f>VLOOKUP(A1354, [1]!Table9[#All], 26, FALSE)</f>
        <v>Formula</v>
      </c>
      <c r="G1354" s="15" t="str">
        <f>IF(D1354="No", "--",VLOOKUP(A1354, [1]!Table9[#All], 25, FALSE))</f>
        <v>Work area</v>
      </c>
      <c r="H1354" s="14" t="str">
        <f>IF(D1354="No", "Not discussed on USFS. ", VLOOKUP(A1354, [1]!Table9[#All], 24, FALSE))</f>
        <v>--</v>
      </c>
      <c r="I1354" s="14" t="str">
        <f>IF(NOT(ISBLANK(#REF!)),  "Pre-activity Survey Required", "")</f>
        <v>Pre-activity Survey Required</v>
      </c>
      <c r="J1354" s="13" t="str">
        <f>IF(D1354="No", "Not discussed on USFS. ", _xlfn.CONCAT(A1354, " (", VLOOKUP(A1354, [1]!Table9[#All], 11, FALSE), "; Habitat description: ", C1354, ") - Within 1-mi of a CNDDB/SCE/USFS occurrence record (", VLOOKUP(A1354, [1]!Table9[#All], 34, FALSE), "). " ))</f>
        <v xml:space="preserve">pallid bird's-beak (FSS; CRPR 1B.2, Blooming Period: Jul - Sep; Habitat description: open volcanic alluvium, open pine forest) - Within 1-mi of a CNDDB/SCE/USFS occurrence record (unsuitable habitat). </v>
      </c>
      <c r="K1354" s="10" t="str">
        <f>IF(D1354="No", "-- ", VLOOKUP(A1354, [1]!Table9[#All], 35, FALSE))</f>
        <v>Standard OMP BMPs.</v>
      </c>
      <c r="L1354" s="12" t="str">
        <f>IF(D1354="No", "--", VLOOKUP(A1354, [1]!Table9[#All], 28, FALSE))</f>
        <v>IIB</v>
      </c>
      <c r="M1354" s="11" t="str">
        <f>IF(D1354="No", "Not discussed on USFS. ", _xlfn.CONCAT(A1354, " (", VLOOKUP(A1354, [1]!Table9[#All], 11, FALSE), "; Habitat description: ", C1354, ") - Within 1-mi of a CNDDB/SCE/USFS occurrence record (", VLOOKUP(A1354, [1]!Table9[#All], 27, FALSE), "). " ))</f>
        <v xml:space="preserve">pallid bird's-beak (FSS; CRPR 1B.2, Blooming Period: Jul - Sep; Habitat description: open volcanic alluvium, open pine forest) - Within 1-mi of a CNDDB/SCE/USFS occurrence record (habitat present). </v>
      </c>
      <c r="N1354" s="10" t="str">
        <f>IF(D1354="No", "-- ", VLOOKUP(A1354, [1]!Table9[#All], 29, FALSE))</f>
        <v xml:space="preserve">BE BMP Plant-1(a)(c-d); 
General Measures and Standard OMP BMPs. </v>
      </c>
      <c r="O1354" s="10" t="str">
        <f>IF(D1354="No", "--", VLOOKUP(A1354, [1]!Table9[#All], 30, FALSE))</f>
        <v xml:space="preserve">Pre-Activity Survey (pallid bird's-beak): A biological survey is required. 
FSS Plant Avoidance (pallid bird's-beak): If pallid bird's-beak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54" s="7" t="str">
        <f>IF(D1354="No", "Not discussed on USFS. ", IF(VLOOKUP(A1354, [1]!Table9[#All], 31, FALSE)="--", "--",  _xlfn.CONCAT(A1354, " (", VLOOKUP(A1354, [1]!Table9[#All], 11, FALSE), "; Habitat description: ", C1354, ") - Within 1-mi of a CNDDB/SCE/USFS occurrence record (", VLOOKUP(A1354, [1]!Table9[#All], 31, FALSE), "). " )))</f>
        <v>--</v>
      </c>
      <c r="Q1354" s="6" t="str">
        <f>IF(D1354="No", "Not discussed on USFS. ", IF(VLOOKUP(A1354, [1]!Table9[#All], 31, FALSE)="--", "--",  VLOOKUP(A1354, [1]!Table9[#All], 32, FALSE)))</f>
        <v>--</v>
      </c>
      <c r="R1354" s="6" t="str">
        <f>IF(D1354="No", "Not discussed on USFS. ", IF(VLOOKUP(A1354, [1]!Table9[#All], 31, FALSE)="--", "--", VLOOKUP(A1354, [1]!Table9[#All], 33, FALSE)))</f>
        <v>--</v>
      </c>
      <c r="S1354" s="9" t="s">
        <v>2</v>
      </c>
      <c r="T1354" s="8" t="s">
        <v>2</v>
      </c>
      <c r="U1354" s="8" t="s">
        <v>2</v>
      </c>
      <c r="V1354" s="7" t="s">
        <v>2</v>
      </c>
      <c r="W1354" s="6" t="s">
        <v>2</v>
      </c>
      <c r="X1354" s="6" t="s">
        <v>2</v>
      </c>
    </row>
    <row r="1355" spans="1:24" ht="168" x14ac:dyDescent="0.2">
      <c r="A1355" s="20" t="s">
        <v>1010</v>
      </c>
      <c r="B1355" s="20" t="str">
        <f>VLOOKUP(A1355, [1]!Table9[#All], 2, FALSE)</f>
        <v>Arctostaphylos pallida</v>
      </c>
      <c r="C1355" s="18" t="str">
        <f>VLOOKUP(A1355, [1]!Table9[#All], 13, FALSE)</f>
        <v>siliceous shale, ridges, slopes, chaparral</v>
      </c>
      <c r="D1355" s="17" t="str">
        <f>IF(ISNUMBER(SEARCH("1",VLOOKUP(A1355, [1]!Table9[#All], 4, FALSE))), "Yes", "No")</f>
        <v>Yes</v>
      </c>
      <c r="E1355" s="16" t="str">
        <f>VLOOKUP(A1355, [1]!Table9[#All], 3, FALSE)</f>
        <v>Plant</v>
      </c>
      <c r="F1355" s="15" t="str">
        <f>VLOOKUP(A1355, [1]!Table9[#All], 26, FALSE)</f>
        <v>Formula</v>
      </c>
      <c r="G1355" s="15" t="str">
        <f>IF(D1355="No", "--",VLOOKUP(A1355, [1]!Table9[#All], 25, FALSE))</f>
        <v>Work area</v>
      </c>
      <c r="H1355" s="14" t="str">
        <f>IF(D1355="No", "Not discussed on USFS. ", VLOOKUP(A1355, [1]!Table9[#All], 24, FALSE))</f>
        <v>--</v>
      </c>
      <c r="I1355" s="14" t="str">
        <f>IF(NOT(ISBLANK(#REF!)),  "Pre-activity Survey Required", "")</f>
        <v>Pre-activity Survey Required</v>
      </c>
      <c r="J1355" s="13" t="str">
        <f>IF(D1355="No", "Not discussed on USFS. ", _xlfn.CONCAT(A1355, " (", VLOOKUP(A1355, [1]!Table9[#All], 11, FALSE), "; Habitat description: ", C1355, ") - Within 1-mi of a CNDDB/SCE/USFS occurrence record (", VLOOKUP(A1355, [1]!Table9[#All], 34, FALSE), "). " ))</f>
        <v xml:space="preserve">pallid manzanita (FT; SE; CRPR 1B.1, Blooming Period: Dec - Mar; Habitat description: siliceous shale, ridges, slopes, chaparral) - Within 1-mi of a CNDDB/SCE/USFS occurrence record (unsuitable habitat). </v>
      </c>
      <c r="K1355" s="10" t="str">
        <f>IF(D1355="No", "-- ", VLOOKUP(A1355, [1]!Table9[#All], 35, FALSE))</f>
        <v xml:space="preserve">RPM Plant 1; 
Standard OMP BMPs. </v>
      </c>
      <c r="L1355" s="12" t="str">
        <f>IF(D1355="No", "--", VLOOKUP(A1355, [1]!Table9[#All], 28, FALSE))</f>
        <v>IIB</v>
      </c>
      <c r="M1355" s="11" t="str">
        <f>IF(D1355="No", "Not discussed on USFS. ", _xlfn.CONCAT(A1355, " (", VLOOKUP(A1355, [1]!Table9[#All], 11, FALSE), "; Habitat description: ", C1355, ") - Within 1-mi of a CNDDB/SCE/USFS occurrence record (", VLOOKUP(A1355, [1]!Table9[#All], 27, FALSE), "). " ))</f>
        <v xml:space="preserve">pallid manzanita (FT; SE; CRPR 1B.1, Blooming Period: Dec - Mar; Habitat description: siliceous shale, ridges, slopes, chaparral) - Within 1-mi of a CNDDB/SCE/USFS occurrence record (habitat present). </v>
      </c>
      <c r="N1355" s="10" t="str">
        <f>IF(D1355="No", "-- ", VLOOKUP(A1355, [1]!Table9[#All], 29, FALSE))</f>
        <v xml:space="preserve">RPM Plant-1-4; 
General Measures and Standard OMP BMPs. </v>
      </c>
      <c r="O1355" s="10" t="str">
        <f>IF(D1355="No", "--", VLOOKUP(A1355, [1]!Table9[#All], 30, FALSE))</f>
        <v xml:space="preserve">Rare Plant Survey and Avoidance (pallid manzanita): A qualified botanist will conduct a rare plant survey for pallid manzanita within blooming season, verified by a reference population. All federally-listed plants within 100 feet of the work area will be flagged for avoidance. Coordination with Environmental Services Department will be required if full avoidance cannot be achieved. 
Schedule Limitation (pallid manzanita): Schedule all work in the year rare plant surveys are conducted. Work can occur only after rare plant surveys occur. If work gets delayed for a subsequent year, contact Environmental Services Department. 
General Measures and Standard OMP BMPs. </v>
      </c>
      <c r="P1355" s="7" t="str">
        <f>IF(D1355="No", "Not discussed on USFS. ", IF(VLOOKUP(A1355, [1]!Table9[#All], 31, FALSE)="--", "--",  _xlfn.CONCAT(A1355, " (", VLOOKUP(A1355, [1]!Table9[#All], 11, FALSE), "; Habitat description: ", C1355, ") - Within 1-mi of a CNDDB/SCE/USFS occurrence record (", VLOOKUP(A1355, [1]!Table9[#All], 31, FALSE), "). " )))</f>
        <v>--</v>
      </c>
      <c r="Q1355" s="6" t="str">
        <f>IF(D1355="No", "Not discussed on USFS. ", IF(VLOOKUP(A1355, [1]!Table9[#All], 31, FALSE)="--", "--",  VLOOKUP(A1355, [1]!Table9[#All], 32, FALSE)))</f>
        <v>--</v>
      </c>
      <c r="R1355" s="6" t="str">
        <f>IF(D1355="No", "Not discussed on USFS. ", IF(VLOOKUP(A1355, [1]!Table9[#All], 31, FALSE)="--", "--", VLOOKUP(A1355, [1]!Table9[#All], 33, FALSE)))</f>
        <v>--</v>
      </c>
      <c r="S1355" s="9" t="s">
        <v>2</v>
      </c>
      <c r="T1355" s="8" t="s">
        <v>2</v>
      </c>
      <c r="U1355" s="8" t="s">
        <v>2</v>
      </c>
      <c r="V1355" s="7" t="s">
        <v>2</v>
      </c>
      <c r="W1355" s="6" t="s">
        <v>2</v>
      </c>
      <c r="X1355" s="6" t="s">
        <v>2</v>
      </c>
    </row>
    <row r="1356" spans="1:24" ht="80" x14ac:dyDescent="0.2">
      <c r="A1356" s="20" t="s">
        <v>1009</v>
      </c>
      <c r="B1356" s="20" t="str">
        <f>VLOOKUP(A1356, [1]!Table9[#All], 2, FALSE)</f>
        <v>Chaetodipus fallax pallidus</v>
      </c>
      <c r="C1356" s="18" t="str">
        <f>VLOOKUP(A1356, [1]!Table9[#All], 13, FALSE)</f>
        <v>grasslands, shrublands, desert wash, desert scrub, and pinyon-juniper woodland</v>
      </c>
      <c r="D1356" s="17" t="str">
        <f>IF(ISNUMBER(SEARCH("1",VLOOKUP(A1356, [1]!Table9[#All], 4, FALSE))), "Yes", "No")</f>
        <v>No</v>
      </c>
      <c r="E1356" s="16" t="str">
        <f>VLOOKUP(A1356, [1]!Table9[#All], 3, FALSE)</f>
        <v>Mammal</v>
      </c>
      <c r="F1356" s="15" t="str">
        <f>VLOOKUP(A1356, [1]!Table9[#All], 26, FALSE)</f>
        <v>Formula</v>
      </c>
      <c r="G1356" s="15" t="str">
        <f>IF(D1356="No", "--",VLOOKUP(A1356, [1]!Table9[#All], 25, FALSE))</f>
        <v>--</v>
      </c>
      <c r="H1356" s="14" t="str">
        <f>IF(D1356="No", "Not discussed on USFS. ", VLOOKUP(A1356, [1]!Table9[#All], 24, FALSE))</f>
        <v xml:space="preserve">Not discussed on USFS. </v>
      </c>
      <c r="I1356" s="14" t="str">
        <f>IF(NOT(ISBLANK(#REF!)),  "Pre-activity Survey Required", "")</f>
        <v>Pre-activity Survey Required</v>
      </c>
      <c r="J1356" s="13" t="str">
        <f>IF(D1356="No", "Not discussed on USFS. ", _xlfn.CONCAT(A1356, " (", VLOOKUP(A1356, [1]!Table9[#All], 11, FALSE), "; Habitat description: ", C1356, ") - Within 1-mi of a CNDDB/SCE/USFS occurrence record (", VLOOKUP(A1356, [1]!Table9[#All], 34, FALSE), "). " ))</f>
        <v xml:space="preserve">Not discussed on USFS. </v>
      </c>
      <c r="K1356" s="10" t="str">
        <f>IF(D1356="No", "-- ", VLOOKUP(A1356, [1]!Table9[#All], 35, FALSE))</f>
        <v xml:space="preserve">-- </v>
      </c>
      <c r="L1356" s="12" t="str">
        <f>IF(D1356="No", "--", VLOOKUP(A1356, [1]!Table9[#All], 28, FALSE))</f>
        <v>--</v>
      </c>
      <c r="M1356" s="11" t="str">
        <f>IF(D1356="No", "Not discussed on USFS. ", _xlfn.CONCAT(A1356, " (", VLOOKUP(A1356, [1]!Table9[#All], 11, FALSE), "; Habitat description: ", C1356, ") - Within 1-mi of a CNDDB/SCE/USFS occurrence record (", VLOOKUP(A1356, [1]!Table9[#All], 27, FALSE), "). " ))</f>
        <v xml:space="preserve">Not discussed on USFS. </v>
      </c>
      <c r="N1356" s="10" t="str">
        <f>IF(D1356="No", "-- ", VLOOKUP(A1356, [1]!Table9[#All], 29, FALSE))</f>
        <v xml:space="preserve">-- </v>
      </c>
      <c r="O1356" s="10" t="str">
        <f>IF(D1356="No", "--", VLOOKUP(A1356, [1]!Table9[#All], 30, FALSE))</f>
        <v>--</v>
      </c>
      <c r="P1356" s="7" t="str">
        <f>IF(D1356="No", "Not discussed on USFS. ", IF(VLOOKUP(A1356, [1]!Table9[#All], 31, FALSE)="--", "--",  _xlfn.CONCAT(A1356, " (", VLOOKUP(A1356, [1]!Table9[#All], 11, FALSE), "; Habitat description: ", C1356, ") - Within 1-mi of a CNDDB/SCE/USFS occurrence record (", VLOOKUP(A1356, [1]!Table9[#All], 31, FALSE), "). " )))</f>
        <v xml:space="preserve">Not discussed on USFS. </v>
      </c>
      <c r="Q1356" s="6" t="str">
        <f>IF(D1356="No", "Not discussed on USFS. ", IF(VLOOKUP(A1356, [1]!Table9[#All], 31, FALSE)="--", "--",  VLOOKUP(A1356, [1]!Table9[#All], 32, FALSE)))</f>
        <v xml:space="preserve">Not discussed on USFS. </v>
      </c>
      <c r="R1356" s="6" t="str">
        <f>IF(D1356="No", "Not discussed on USFS. ", IF(VLOOKUP(A1356, [1]!Table9[#All], 31, FALSE)="--", "--", VLOOKUP(A1356, [1]!Table9[#All], 33, FALSE)))</f>
        <v xml:space="preserve">Not discussed on USFS. </v>
      </c>
      <c r="S1356" s="9" t="s">
        <v>2</v>
      </c>
      <c r="T1356" s="8" t="s">
        <v>2</v>
      </c>
      <c r="U1356" s="8" t="s">
        <v>2</v>
      </c>
      <c r="V1356" s="7" t="s">
        <v>2</v>
      </c>
      <c r="W1356" s="6" t="s">
        <v>2</v>
      </c>
      <c r="X1356" s="6" t="s">
        <v>2</v>
      </c>
    </row>
    <row r="1357" spans="1:24" ht="64" x14ac:dyDescent="0.2">
      <c r="A1357" s="20" t="s">
        <v>1008</v>
      </c>
      <c r="B1357" s="20" t="str">
        <f>VLOOKUP(A1357, [1]!Table9[#All], 2, FALSE)</f>
        <v>Perognathus longimembris bangsi</v>
      </c>
      <c r="C1357" s="18" t="str">
        <f>VLOOKUP(A1357, [1]!Table9[#All], 13, FALSE)</f>
        <v>grasslands, shrublands, desert scrub, sandy soils</v>
      </c>
      <c r="D1357" s="17" t="str">
        <f>IF(ISNUMBER(SEARCH("1",VLOOKUP(A1357, [1]!Table9[#All], 4, FALSE))), "Yes", "No")</f>
        <v>No</v>
      </c>
      <c r="E1357" s="16" t="str">
        <f>VLOOKUP(A1357, [1]!Table9[#All], 3, FALSE)</f>
        <v>Mammal</v>
      </c>
      <c r="F1357" s="15" t="str">
        <f>VLOOKUP(A1357, [1]!Table9[#All], 26, FALSE)</f>
        <v>Formula</v>
      </c>
      <c r="G1357" s="15" t="str">
        <f>IF(D1357="No", "--",VLOOKUP(A1357, [1]!Table9[#All], 25, FALSE))</f>
        <v>--</v>
      </c>
      <c r="H1357" s="14" t="str">
        <f>IF(D1357="No", "Not discussed on USFS. ", VLOOKUP(A1357, [1]!Table9[#All], 24, FALSE))</f>
        <v xml:space="preserve">Not discussed on USFS. </v>
      </c>
      <c r="I1357" s="14" t="str">
        <f>IF(NOT(ISBLANK(#REF!)),  "Pre-activity Survey Required", "")</f>
        <v>Pre-activity Survey Required</v>
      </c>
      <c r="J1357" s="13" t="str">
        <f>IF(D1357="No", "Not discussed on USFS. ", _xlfn.CONCAT(A1357, " (", VLOOKUP(A1357, [1]!Table9[#All], 11, FALSE), "; Habitat description: ", C1357, ") - Within 1-mi of a CNDDB/SCE/USFS occurrence record (", VLOOKUP(A1357, [1]!Table9[#All], 34, FALSE), "). " ))</f>
        <v xml:space="preserve">Not discussed on USFS. </v>
      </c>
      <c r="K1357" s="10" t="str">
        <f>IF(D1357="No", "-- ", VLOOKUP(A1357, [1]!Table9[#All], 35, FALSE))</f>
        <v xml:space="preserve">-- </v>
      </c>
      <c r="L1357" s="12" t="str">
        <f>IF(D1357="No", "--", VLOOKUP(A1357, [1]!Table9[#All], 28, FALSE))</f>
        <v>--</v>
      </c>
      <c r="M1357" s="11" t="str">
        <f>IF(D1357="No", "Not discussed on USFS. ", _xlfn.CONCAT(A1357, " (", VLOOKUP(A1357, [1]!Table9[#All], 11, FALSE), "; Habitat description: ", C1357, ") - Within 1-mi of a CNDDB/SCE/USFS occurrence record (", VLOOKUP(A1357, [1]!Table9[#All], 27, FALSE), "). " ))</f>
        <v xml:space="preserve">Not discussed on USFS. </v>
      </c>
      <c r="N1357" s="10" t="str">
        <f>IF(D1357="No", "-- ", VLOOKUP(A1357, [1]!Table9[#All], 29, FALSE))</f>
        <v xml:space="preserve">-- </v>
      </c>
      <c r="O1357" s="10" t="str">
        <f>IF(D1357="No", "--", VLOOKUP(A1357, [1]!Table9[#All], 30, FALSE))</f>
        <v>--</v>
      </c>
      <c r="P1357" s="7" t="str">
        <f>IF(D1357="No", "Not discussed on USFS. ", IF(VLOOKUP(A1357, [1]!Table9[#All], 31, FALSE)="--", "--",  _xlfn.CONCAT(A1357, " (", VLOOKUP(A1357, [1]!Table9[#All], 11, FALSE), "; Habitat description: ", C1357, ") - Within 1-mi of a CNDDB/SCE/USFS occurrence record (", VLOOKUP(A1357, [1]!Table9[#All], 31, FALSE), "). " )))</f>
        <v xml:space="preserve">Not discussed on USFS. </v>
      </c>
      <c r="Q1357" s="6" t="str">
        <f>IF(D1357="No", "Not discussed on USFS. ", IF(VLOOKUP(A1357, [1]!Table9[#All], 31, FALSE)="--", "--",  VLOOKUP(A1357, [1]!Table9[#All], 32, FALSE)))</f>
        <v xml:space="preserve">Not discussed on USFS. </v>
      </c>
      <c r="R1357" s="6" t="str">
        <f>IF(D1357="No", "Not discussed on USFS. ", IF(VLOOKUP(A1357, [1]!Table9[#All], 31, FALSE)="--", "--", VLOOKUP(A1357, [1]!Table9[#All], 33, FALSE)))</f>
        <v xml:space="preserve">Not discussed on USFS. </v>
      </c>
      <c r="S1357" s="9" t="s">
        <v>2</v>
      </c>
      <c r="T1357" s="8" t="s">
        <v>2</v>
      </c>
      <c r="U1357" s="8" t="s">
        <v>2</v>
      </c>
      <c r="V1357" s="7" t="s">
        <v>2</v>
      </c>
      <c r="W1357" s="6" t="s">
        <v>2</v>
      </c>
      <c r="X1357" s="6" t="s">
        <v>2</v>
      </c>
    </row>
    <row r="1358" spans="1:24" ht="64" x14ac:dyDescent="0.2">
      <c r="A1358" s="20" t="s">
        <v>1007</v>
      </c>
      <c r="B1358" s="20" t="str">
        <f>VLOOKUP(A1358, [1]!Table9[#All], 2, FALSE)</f>
        <v>Xerospermophilus tereticaudus chlorus</v>
      </c>
      <c r="C1358" s="18" t="str">
        <f>VLOOKUP(A1358, [1]!Table9[#All], 13, FALSE)</f>
        <v xml:space="preserve">sandy washes, dunes, creosote bush scrub and levees in croplands </v>
      </c>
      <c r="D1358" s="17" t="str">
        <f>IF(ISNUMBER(SEARCH("1",VLOOKUP(A1358, [1]!Table9[#All], 4, FALSE))), "Yes", "No")</f>
        <v>No</v>
      </c>
      <c r="E1358" s="16" t="str">
        <f>VLOOKUP(A1358, [1]!Table9[#All], 3, FALSE)</f>
        <v>Mammal</v>
      </c>
      <c r="F1358" s="15" t="str">
        <f>VLOOKUP(A1358, [1]!Table9[#All], 26, FALSE)</f>
        <v>Formula</v>
      </c>
      <c r="G1358" s="15" t="str">
        <f>IF(D1358="No", "--",VLOOKUP(A1358, [1]!Table9[#All], 25, FALSE))</f>
        <v>--</v>
      </c>
      <c r="H1358" s="14" t="str">
        <f>IF(D1358="No", "Not discussed on USFS. ", VLOOKUP(A1358, [1]!Table9[#All], 24, FALSE))</f>
        <v xml:space="preserve">Not discussed on USFS. </v>
      </c>
      <c r="I1358" s="14" t="str">
        <f>IF(NOT(ISBLANK(#REF!)),  "Pre-activity Survey Required", "")</f>
        <v>Pre-activity Survey Required</v>
      </c>
      <c r="J1358" s="13" t="str">
        <f>IF(D1358="No", "Not discussed on USFS. ", _xlfn.CONCAT(A1358, " (", VLOOKUP(A1358, [1]!Table9[#All], 11, FALSE), "; Habitat description: ", C1358, ") - Within 1-mi of a CNDDB/SCE/USFS occurrence record (", VLOOKUP(A1358, [1]!Table9[#All], 34, FALSE), "). " ))</f>
        <v xml:space="preserve">Not discussed on USFS. </v>
      </c>
      <c r="K1358" s="10" t="str">
        <f>IF(D1358="No", "-- ", VLOOKUP(A1358, [1]!Table9[#All], 35, FALSE))</f>
        <v xml:space="preserve">-- </v>
      </c>
      <c r="L1358" s="12" t="str">
        <f>IF(D1358="No", "--", VLOOKUP(A1358, [1]!Table9[#All], 28, FALSE))</f>
        <v>--</v>
      </c>
      <c r="M1358" s="11" t="str">
        <f>IF(D1358="No", "Not discussed on USFS. ", _xlfn.CONCAT(A1358, " (", VLOOKUP(A1358, [1]!Table9[#All], 11, FALSE), "; Habitat description: ", C1358, ") - Within 1-mi of a CNDDB/SCE/USFS occurrence record (", VLOOKUP(A1358, [1]!Table9[#All], 27, FALSE), "). " ))</f>
        <v xml:space="preserve">Not discussed on USFS. </v>
      </c>
      <c r="N1358" s="10" t="str">
        <f>IF(D1358="No", "-- ", VLOOKUP(A1358, [1]!Table9[#All], 29, FALSE))</f>
        <v xml:space="preserve">-- </v>
      </c>
      <c r="O1358" s="10" t="str">
        <f>IF(D1358="No", "--", VLOOKUP(A1358, [1]!Table9[#All], 30, FALSE))</f>
        <v>--</v>
      </c>
      <c r="P1358" s="7" t="str">
        <f>IF(D1358="No", "Not discussed on USFS. ", IF(VLOOKUP(A1358, [1]!Table9[#All], 31, FALSE)="--", "--",  _xlfn.CONCAT(A1358, " (", VLOOKUP(A1358, [1]!Table9[#All], 11, FALSE), "; Habitat description: ", C1358, ") - Within 1-mi of a CNDDB/SCE/USFS occurrence record (", VLOOKUP(A1358, [1]!Table9[#All], 31, FALSE), "). " )))</f>
        <v xml:space="preserve">Not discussed on USFS. </v>
      </c>
      <c r="Q1358" s="6" t="str">
        <f>IF(D1358="No", "Not discussed on USFS. ", IF(VLOOKUP(A1358, [1]!Table9[#All], 31, FALSE)="--", "--",  VLOOKUP(A1358, [1]!Table9[#All], 32, FALSE)))</f>
        <v xml:space="preserve">Not discussed on USFS. </v>
      </c>
      <c r="R1358" s="6" t="str">
        <f>IF(D1358="No", "Not discussed on USFS. ", IF(VLOOKUP(A1358, [1]!Table9[#All], 31, FALSE)="--", "--", VLOOKUP(A1358, [1]!Table9[#All], 33, FALSE)))</f>
        <v xml:space="preserve">Not discussed on USFS. </v>
      </c>
      <c r="S1358" s="9" t="s">
        <v>2</v>
      </c>
      <c r="T1358" s="8" t="s">
        <v>2</v>
      </c>
      <c r="U1358" s="8" t="s">
        <v>2</v>
      </c>
      <c r="V1358" s="7" t="s">
        <v>2</v>
      </c>
      <c r="W1358" s="6" t="s">
        <v>2</v>
      </c>
      <c r="X1358" s="6" t="s">
        <v>2</v>
      </c>
    </row>
    <row r="1359" spans="1:24" ht="180" x14ac:dyDescent="0.2">
      <c r="A1359" s="20" t="s">
        <v>1006</v>
      </c>
      <c r="B1359" s="20" t="str">
        <f>VLOOKUP(A1359, [1]!Table9[#All], 2, FALSE)</f>
        <v>Chloropyron palmatum</v>
      </c>
      <c r="C1359" s="18" t="str">
        <f>VLOOKUP(A1359, [1]!Table9[#All], 13, FALSE)</f>
        <v>alkaline flats, fields, scrub, sinks</v>
      </c>
      <c r="D1359" s="17" t="str">
        <f>IF(ISNUMBER(SEARCH("1",VLOOKUP(A1359, [1]!Table9[#All], 4, FALSE))), "Yes", "No")</f>
        <v>Yes</v>
      </c>
      <c r="E1359" s="16" t="str">
        <f>VLOOKUP(A1359, [1]!Table9[#All], 3, FALSE)</f>
        <v>Plant</v>
      </c>
      <c r="F1359" s="15" t="str">
        <f>VLOOKUP(A1359, [1]!Table9[#All], 26, FALSE)</f>
        <v>Formula</v>
      </c>
      <c r="G1359" s="15" t="str">
        <f>IF(D1359="No", "--",VLOOKUP(A1359, [1]!Table9[#All], 25, FALSE))</f>
        <v>Work area</v>
      </c>
      <c r="H1359" s="14" t="str">
        <f>IF(D1359="No", "Not discussed on USFS. ", VLOOKUP(A1359, [1]!Table9[#All], 24, FALSE))</f>
        <v>--</v>
      </c>
      <c r="I1359" s="14" t="str">
        <f>IF(NOT(ISBLANK(#REF!)),  "Pre-activity Survey Required", "")</f>
        <v>Pre-activity Survey Required</v>
      </c>
      <c r="J1359" s="13" t="str">
        <f>IF(D1359="No", "Not discussed on USFS. ", _xlfn.CONCAT(A1359, " (", VLOOKUP(A1359, [1]!Table9[#All], 11, FALSE), "; Habitat description: ", C1359, ") - Within 1-mi of a CNDDB/SCE/USFS occurrence record (", VLOOKUP(A1359, [1]!Table9[#All], 34, FALSE), "). " ))</f>
        <v xml:space="preserve">palmate-bracted bird's-beak (FE; SE; CRPR 1B.1, Blooming Period: Jun - Aug; Habitat description: alkaline flats, fields, scrub, sinks) - Within 1-mi of a CNDDB/SCE/USFS occurrence record (unsuitable habitat). </v>
      </c>
      <c r="K1359" s="10" t="str">
        <f>IF(D1359="No", "-- ", VLOOKUP(A1359, [1]!Table9[#All], 35, FALSE))</f>
        <v xml:space="preserve">RPM Plant 1; 
Standard OMP BMPs. </v>
      </c>
      <c r="L1359" s="12" t="str">
        <f>IF(D1359="No", "--", VLOOKUP(A1359, [1]!Table9[#All], 28, FALSE))</f>
        <v>IIB</v>
      </c>
      <c r="M1359" s="11" t="str">
        <f>IF(D1359="No", "Not discussed on USFS. ", _xlfn.CONCAT(A1359, " (", VLOOKUP(A1359, [1]!Table9[#All], 11, FALSE), "; Habitat description: ", C1359, ") - Within 1-mi of a CNDDB/SCE/USFS occurrence record (", VLOOKUP(A1359, [1]!Table9[#All], 27, FALSE), "). " ))</f>
        <v xml:space="preserve">palmate-bracted bird's-beak (FE; SE; CRPR 1B.1, Blooming Period: Jun - Aug; Habitat description: alkaline flats, fields, scrub, sinks) - Within 1-mi of a CNDDB/SCE/USFS occurrence record (habitat present). </v>
      </c>
      <c r="N1359" s="10" t="str">
        <f>IF(D1359="No", "-- ", VLOOKUP(A1359, [1]!Table9[#All], 29, FALSE))</f>
        <v xml:space="preserve">RPM Plant-1-4; 
General Measures and Standard OMP BMPs. </v>
      </c>
      <c r="O1359" s="10" t="str">
        <f>IF(D1359="No", "--", VLOOKUP(A1359, [1]!Table9[#All], 30, FALSE))</f>
        <v xml:space="preserve">Rare Plant Survey and Avoidance (palmate-bracted bird's-beak): A qualified botanist will conduct a rare plant survey for palmate-bracted bird's-beak within blooming season, verified by a reference population. All federally-listed plants within 100 feet of the work area will be flagged for avoidance. Coordination with Environmental Services Department will be required if full avoidance cannot be achieved. 
Schedule Limitation (palmate-bracted bird's-beak): Schedule all work in the year rare plant surveys are conducted. Work can occur only after rare plant surveys occur. If work gets delayed for a subsequent year, contact Environmental Services Department. 
General Measures and Standard OMP BMPs. </v>
      </c>
      <c r="P1359" s="7" t="str">
        <f>IF(D1359="No", "Not discussed on USFS. ", IF(VLOOKUP(A1359, [1]!Table9[#All], 31, FALSE)="--", "--",  _xlfn.CONCAT(A1359, " (", VLOOKUP(A1359, [1]!Table9[#All], 11, FALSE), "; Habitat description: ", C1359, ") - Within 1-mi of a CNDDB/SCE/USFS occurrence record (", VLOOKUP(A1359, [1]!Table9[#All], 31, FALSE), "). " )))</f>
        <v>--</v>
      </c>
      <c r="Q1359" s="6" t="str">
        <f>IF(D1359="No", "Not discussed on USFS. ", IF(VLOOKUP(A1359, [1]!Table9[#All], 31, FALSE)="--", "--",  VLOOKUP(A1359, [1]!Table9[#All], 32, FALSE)))</f>
        <v>--</v>
      </c>
      <c r="R1359" s="6" t="str">
        <f>IF(D1359="No", "Not discussed on USFS. ", IF(VLOOKUP(A1359, [1]!Table9[#All], 31, FALSE)="--", "--", VLOOKUP(A1359, [1]!Table9[#All], 33, FALSE)))</f>
        <v>--</v>
      </c>
      <c r="S1359" s="9" t="s">
        <v>2</v>
      </c>
      <c r="T1359" s="8" t="s">
        <v>2</v>
      </c>
      <c r="U1359" s="8" t="s">
        <v>2</v>
      </c>
      <c r="V1359" s="7" t="s">
        <v>2</v>
      </c>
      <c r="W1359" s="6" t="s">
        <v>2</v>
      </c>
      <c r="X1359" s="6" t="s">
        <v>2</v>
      </c>
    </row>
    <row r="1360" spans="1:24" ht="48" x14ac:dyDescent="0.2">
      <c r="A1360" s="20" t="s">
        <v>1005</v>
      </c>
      <c r="B1360" s="20" t="str">
        <f>VLOOKUP(A1360, [1]!Table9[#All], 2, FALSE)</f>
        <v>Frankenia palmeri</v>
      </c>
      <c r="C1360" s="18" t="str">
        <f>VLOOKUP(A1360, [1]!Table9[#All], 13, FALSE)</f>
        <v>alkali flats, coastal marshes, dunes</v>
      </c>
      <c r="D1360" s="17" t="str">
        <f>IF(ISNUMBER(SEARCH("1",VLOOKUP(A1360, [1]!Table9[#All], 4, FALSE))), "Yes", "No")</f>
        <v>No</v>
      </c>
      <c r="E1360" s="16" t="str">
        <f>VLOOKUP(A1360, [1]!Table9[#All], 3, FALSE)</f>
        <v>Plant</v>
      </c>
      <c r="F1360" s="15" t="str">
        <f>VLOOKUP(A1360, [1]!Table9[#All], 26, FALSE)</f>
        <v>Formula</v>
      </c>
      <c r="G1360" s="15" t="str">
        <f>IF(D1360="No", "--",VLOOKUP(A1360, [1]!Table9[#All], 25, FALSE))</f>
        <v>--</v>
      </c>
      <c r="H1360" s="14" t="str">
        <f>IF(D1360="No", "Not discussed on USFS. ", VLOOKUP(A1360, [1]!Table9[#All], 24, FALSE))</f>
        <v xml:space="preserve">Not discussed on USFS. </v>
      </c>
      <c r="I1360" s="14" t="str">
        <f>IF(NOT(ISBLANK(#REF!)),  "Pre-activity Survey Required", "")</f>
        <v>Pre-activity Survey Required</v>
      </c>
      <c r="J1360" s="13" t="str">
        <f>IF(D1360="No", "Not discussed on USFS. ", _xlfn.CONCAT(A1360, " (", VLOOKUP(A1360, [1]!Table9[#All], 11, FALSE), "; Habitat description: ", C1360, ") - Within 1-mi of a CNDDB/SCE/USFS occurrence record (", VLOOKUP(A1360, [1]!Table9[#All], 34, FALSE), "). " ))</f>
        <v xml:space="preserve">Not discussed on USFS. </v>
      </c>
      <c r="K1360" s="10" t="str">
        <f>IF(D1360="No", "-- ", VLOOKUP(A1360, [1]!Table9[#All], 35, FALSE))</f>
        <v xml:space="preserve">-- </v>
      </c>
      <c r="L1360" s="12" t="str">
        <f>IF(D1360="No", "--", VLOOKUP(A1360, [1]!Table9[#All], 28, FALSE))</f>
        <v>--</v>
      </c>
      <c r="M1360" s="11" t="str">
        <f>IF(D1360="No", "Not discussed on USFS. ", _xlfn.CONCAT(A1360, " (", VLOOKUP(A1360, [1]!Table9[#All], 11, FALSE), "; Habitat description: ", C1360, ") - Within 1-mi of a CNDDB/SCE/USFS occurrence record (", VLOOKUP(A1360, [1]!Table9[#All], 27, FALSE), "). " ))</f>
        <v xml:space="preserve">Not discussed on USFS. </v>
      </c>
      <c r="N1360" s="10" t="str">
        <f>IF(D1360="No", "-- ", VLOOKUP(A1360, [1]!Table9[#All], 29, FALSE))</f>
        <v xml:space="preserve">-- </v>
      </c>
      <c r="O1360" s="10" t="str">
        <f>IF(D1360="No", "--", VLOOKUP(A1360, [1]!Table9[#All], 30, FALSE))</f>
        <v>--</v>
      </c>
      <c r="P1360" s="7" t="str">
        <f>IF(D1360="No", "Not discussed on USFS. ", IF(VLOOKUP(A1360, [1]!Table9[#All], 31, FALSE)="--", "--",  _xlfn.CONCAT(A1360, " (", VLOOKUP(A1360, [1]!Table9[#All], 11, FALSE), "; Habitat description: ", C1360, ") - Within 1-mi of a CNDDB/SCE/USFS occurrence record (", VLOOKUP(A1360, [1]!Table9[#All], 31, FALSE), "). " )))</f>
        <v xml:space="preserve">Not discussed on USFS. </v>
      </c>
      <c r="Q1360" s="6" t="str">
        <f>IF(D1360="No", "Not discussed on USFS. ", IF(VLOOKUP(A1360, [1]!Table9[#All], 31, FALSE)="--", "--",  VLOOKUP(A1360, [1]!Table9[#All], 32, FALSE)))</f>
        <v xml:space="preserve">Not discussed on USFS. </v>
      </c>
      <c r="R1360" s="6" t="str">
        <f>IF(D1360="No", "Not discussed on USFS. ", IF(VLOOKUP(A1360, [1]!Table9[#All], 31, FALSE)="--", "--", VLOOKUP(A1360, [1]!Table9[#All], 33, FALSE)))</f>
        <v xml:space="preserve">Not discussed on USFS. </v>
      </c>
      <c r="S1360" s="9" t="s">
        <v>2</v>
      </c>
      <c r="T1360" s="8" t="s">
        <v>2</v>
      </c>
      <c r="U1360" s="8" t="s">
        <v>2</v>
      </c>
      <c r="V1360" s="7" t="s">
        <v>2</v>
      </c>
      <c r="W1360" s="6" t="s">
        <v>2</v>
      </c>
      <c r="X1360" s="6" t="s">
        <v>2</v>
      </c>
    </row>
    <row r="1361" spans="1:24" ht="48" x14ac:dyDescent="0.2">
      <c r="A1361" s="20" t="s">
        <v>1004</v>
      </c>
      <c r="B1361" s="20" t="str">
        <f>VLOOKUP(A1361, [1]!Table9[#All], 2, FALSE)</f>
        <v>Ericameria palmeri var. palmeri</v>
      </c>
      <c r="C1361" s="18" t="str">
        <f>VLOOKUP(A1361, [1]!Table9[#All], 13, FALSE)</f>
        <v>disturbed coastal scrub</v>
      </c>
      <c r="D1361" s="17" t="str">
        <f>IF(ISNUMBER(SEARCH("1",VLOOKUP(A1361, [1]!Table9[#All], 4, FALSE))), "Yes", "No")</f>
        <v>No</v>
      </c>
      <c r="E1361" s="16" t="str">
        <f>VLOOKUP(A1361, [1]!Table9[#All], 3, FALSE)</f>
        <v>Plant</v>
      </c>
      <c r="F1361" s="15" t="str">
        <f>VLOOKUP(A1361, [1]!Table9[#All], 26, FALSE)</f>
        <v>Formula</v>
      </c>
      <c r="G1361" s="15" t="str">
        <f>IF(D1361="No", "--",VLOOKUP(A1361, [1]!Table9[#All], 25, FALSE))</f>
        <v>--</v>
      </c>
      <c r="H1361" s="14" t="str">
        <f>IF(D1361="No", "Not discussed on USFS. ", VLOOKUP(A1361, [1]!Table9[#All], 24, FALSE))</f>
        <v xml:space="preserve">Not discussed on USFS. </v>
      </c>
      <c r="I1361" s="14" t="str">
        <f>IF(NOT(ISBLANK(#REF!)),  "Pre-activity Survey Required", "")</f>
        <v>Pre-activity Survey Required</v>
      </c>
      <c r="J1361" s="13" t="str">
        <f>IF(D1361="No", "Not discussed on USFS. ", _xlfn.CONCAT(A1361, " (", VLOOKUP(A1361, [1]!Table9[#All], 11, FALSE), "; Habitat description: ", C1361, ") - Within 1-mi of a CNDDB/SCE/USFS occurrence record (", VLOOKUP(A1361, [1]!Table9[#All], 34, FALSE), "). " ))</f>
        <v xml:space="preserve">Not discussed on USFS. </v>
      </c>
      <c r="K1361" s="10" t="str">
        <f>IF(D1361="No", "-- ", VLOOKUP(A1361, [1]!Table9[#All], 35, FALSE))</f>
        <v xml:space="preserve">-- </v>
      </c>
      <c r="L1361" s="12" t="str">
        <f>IF(D1361="No", "--", VLOOKUP(A1361, [1]!Table9[#All], 28, FALSE))</f>
        <v>--</v>
      </c>
      <c r="M1361" s="11" t="str">
        <f>IF(D1361="No", "Not discussed on USFS. ", _xlfn.CONCAT(A1361, " (", VLOOKUP(A1361, [1]!Table9[#All], 11, FALSE), "; Habitat description: ", C1361, ") - Within 1-mi of a CNDDB/SCE/USFS occurrence record (", VLOOKUP(A1361, [1]!Table9[#All], 27, FALSE), "). " ))</f>
        <v xml:space="preserve">Not discussed on USFS. </v>
      </c>
      <c r="N1361" s="10" t="str">
        <f>IF(D1361="No", "-- ", VLOOKUP(A1361, [1]!Table9[#All], 29, FALSE))</f>
        <v xml:space="preserve">-- </v>
      </c>
      <c r="O1361" s="10" t="str">
        <f>IF(D1361="No", "--", VLOOKUP(A1361, [1]!Table9[#All], 30, FALSE))</f>
        <v>--</v>
      </c>
      <c r="P1361" s="7" t="str">
        <f>IF(D1361="No", "Not discussed on USFS. ", IF(VLOOKUP(A1361, [1]!Table9[#All], 31, FALSE)="--", "--",  _xlfn.CONCAT(A1361, " (", VLOOKUP(A1361, [1]!Table9[#All], 11, FALSE), "; Habitat description: ", C1361, ") - Within 1-mi of a CNDDB/SCE/USFS occurrence record (", VLOOKUP(A1361, [1]!Table9[#All], 31, FALSE), "). " )))</f>
        <v xml:space="preserve">Not discussed on USFS. </v>
      </c>
      <c r="Q1361" s="6" t="str">
        <f>IF(D1361="No", "Not discussed on USFS. ", IF(VLOOKUP(A1361, [1]!Table9[#All], 31, FALSE)="--", "--",  VLOOKUP(A1361, [1]!Table9[#All], 32, FALSE)))</f>
        <v xml:space="preserve">Not discussed on USFS. </v>
      </c>
      <c r="R1361" s="6" t="str">
        <f>IF(D1361="No", "Not discussed on USFS. ", IF(VLOOKUP(A1361, [1]!Table9[#All], 31, FALSE)="--", "--", VLOOKUP(A1361, [1]!Table9[#All], 33, FALSE)))</f>
        <v xml:space="preserve">Not discussed on USFS. </v>
      </c>
      <c r="S1361" s="9" t="s">
        <v>2</v>
      </c>
      <c r="T1361" s="8" t="s">
        <v>2</v>
      </c>
      <c r="U1361" s="8" t="s">
        <v>2</v>
      </c>
      <c r="V1361" s="7" t="s">
        <v>2</v>
      </c>
      <c r="W1361" s="6" t="s">
        <v>2</v>
      </c>
      <c r="X1361" s="6" t="s">
        <v>2</v>
      </c>
    </row>
    <row r="1362" spans="1:24" ht="156" x14ac:dyDescent="0.2">
      <c r="A1362" s="20" t="s">
        <v>1003</v>
      </c>
      <c r="B1362" s="20" t="str">
        <f>VLOOKUP(A1362, [1]!Table9[#All], 2, FALSE)</f>
        <v>Harpagonella palmeri</v>
      </c>
      <c r="C1362" s="18" t="str">
        <f>VLOOKUP(A1362, [1]!Table9[#All], 13, FALSE)</f>
        <v>open sites in chaparral, grassland, coastal scrub</v>
      </c>
      <c r="D1362" s="17" t="str">
        <f>IF(ISNUMBER(SEARCH("1",VLOOKUP(A1362, [1]!Table9[#All], 4, FALSE))), "Yes", "No")</f>
        <v>Yes</v>
      </c>
      <c r="E1362" s="16" t="str">
        <f>VLOOKUP(A1362, [1]!Table9[#All], 3, FALSE)</f>
        <v>Plant</v>
      </c>
      <c r="F1362" s="15" t="str">
        <f>VLOOKUP(A1362, [1]!Table9[#All], 26, FALSE)</f>
        <v>Formula</v>
      </c>
      <c r="G1362" s="15" t="str">
        <f>IF(D1362="No", "--",VLOOKUP(A1362, [1]!Table9[#All], 25, FALSE))</f>
        <v>Work area</v>
      </c>
      <c r="H1362" s="14" t="str">
        <f>IF(D1362="No", "Not discussed on USFS. ", VLOOKUP(A1362, [1]!Table9[#All], 24, FALSE))</f>
        <v xml:space="preserve">Only discussed in INF, if reviewing INF apply same RPM's and language as other CRPR 1/2 plant receive. </v>
      </c>
      <c r="I1362" s="14" t="str">
        <f>IF(NOT(ISBLANK(#REF!)),  "Pre-activity Survey Required", "")</f>
        <v>Pre-activity Survey Required</v>
      </c>
      <c r="J1362" s="13" t="str">
        <f>IF(D1362="No", "Not discussed on USFS. ", _xlfn.CONCAT(A1362, " (", VLOOKUP(A1362, [1]!Table9[#All], 11, FALSE), "; Habitat description: ", C1362, ") - Within 1-mi of a CNDDB/SCE/USFS occurrence record (", VLOOKUP(A1362, [1]!Table9[#All], 34, FALSE), "). " ))</f>
        <v xml:space="preserve">Palmer's grapplinghook (INF:SCC; CRPR 4.2, Blooming Period: Jan - May; Habitat description: open sites in chaparral, grassland, coastal scrub) - Within 1-mi of a CNDDB/SCE/USFS occurrence record (unsuitable habitat). </v>
      </c>
      <c r="K1362" s="10" t="str">
        <f>IF(D1362="No", "-- ", VLOOKUP(A1362, [1]!Table9[#All], 35, FALSE))</f>
        <v>Standard OMP BMPs.</v>
      </c>
      <c r="L1362" s="12" t="str">
        <f>IF(D1362="No", "--", VLOOKUP(A1362, [1]!Table9[#All], 28, FALSE))</f>
        <v>IIB</v>
      </c>
      <c r="M1362" s="11" t="str">
        <f>IF(D1362="No", "Not discussed on USFS. ", _xlfn.CONCAT(A1362, " (", VLOOKUP(A1362, [1]!Table9[#All], 11, FALSE), "; Habitat description: ", C1362, ") - Within 1-mi of a CNDDB/SCE/USFS occurrence record (", VLOOKUP(A1362, [1]!Table9[#All], 27, FALSE), "). " ))</f>
        <v xml:space="preserve">Palmer's grapplinghook (INF:SCC; CRPR 4.2, Blooming Period: Jan - May; Habitat description: open sites in chaparral, grassland, coastal scrub) - Within 1-mi of a CNDDB/SCE/USFS occurrence record (habitat present). </v>
      </c>
      <c r="N1362" s="10" t="str">
        <f>IF(D1362="No", "-- ", VLOOKUP(A1362, [1]!Table9[#All], 29, FALSE))</f>
        <v xml:space="preserve">BE BMP Plant-1(a)(c-d); 
General Measures and Standard OMP BMPs. </v>
      </c>
      <c r="O1362" s="10" t="str">
        <f>IF(D1362="No", "--", VLOOKUP(A1362, [1]!Table9[#All], 30, FALSE))</f>
        <v xml:space="preserve">Pre-Activity Survey (Palmer's grapplinghook): A biological survey is required. 
FSS Plant Avoidance (Palmer's grapplinghook): If Palmer's grapplinghook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62" s="7" t="str">
        <f>IF(D1362="No", "Not discussed on USFS. ", IF(VLOOKUP(A1362, [1]!Table9[#All], 31, FALSE)="--", "--",  _xlfn.CONCAT(A1362, " (", VLOOKUP(A1362, [1]!Table9[#All], 11, FALSE), "; Habitat description: ", C1362, ") - Within 1-mi of a CNDDB/SCE/USFS occurrence record (", VLOOKUP(A1362, [1]!Table9[#All], 31, FALSE), "). " )))</f>
        <v>--</v>
      </c>
      <c r="Q1362" s="6" t="str">
        <f>IF(D1362="No", "Not discussed on USFS. ", IF(VLOOKUP(A1362, [1]!Table9[#All], 31, FALSE)="--", "--",  VLOOKUP(A1362, [1]!Table9[#All], 32, FALSE)))</f>
        <v>--</v>
      </c>
      <c r="R1362" s="6" t="str">
        <f>IF(D1362="No", "Not discussed on USFS. ", IF(VLOOKUP(A1362, [1]!Table9[#All], 31, FALSE)="--", "--", VLOOKUP(A1362, [1]!Table9[#All], 33, FALSE)))</f>
        <v>--</v>
      </c>
      <c r="S1362" s="9" t="s">
        <v>2</v>
      </c>
      <c r="T1362" s="8" t="s">
        <v>2</v>
      </c>
      <c r="U1362" s="8" t="s">
        <v>2</v>
      </c>
      <c r="V1362" s="7" t="s">
        <v>2</v>
      </c>
      <c r="W1362" s="6" t="s">
        <v>2</v>
      </c>
      <c r="X1362" s="6" t="s">
        <v>2</v>
      </c>
    </row>
    <row r="1363" spans="1:24" ht="48" x14ac:dyDescent="0.2">
      <c r="A1363" s="20" t="s">
        <v>1002</v>
      </c>
      <c r="B1363" s="20" t="str">
        <f>VLOOKUP(A1363, [1]!Table9[#All], 2, FALSE)</f>
        <v>Wislizenia refracta ssp. palmeri</v>
      </c>
      <c r="C1363" s="18" t="str">
        <f>VLOOKUP(A1363, [1]!Table9[#All], 13, FALSE)</f>
        <v>sandy washes, dunes, desert scrub, flats</v>
      </c>
      <c r="D1363" s="17" t="str">
        <f>IF(ISNUMBER(SEARCH("1",VLOOKUP(A1363, [1]!Table9[#All], 4, FALSE))), "Yes", "No")</f>
        <v>No</v>
      </c>
      <c r="E1363" s="16" t="str">
        <f>VLOOKUP(A1363, [1]!Table9[#All], 3, FALSE)</f>
        <v>Plant</v>
      </c>
      <c r="F1363" s="15" t="str">
        <f>VLOOKUP(A1363, [1]!Table9[#All], 26, FALSE)</f>
        <v>Formula</v>
      </c>
      <c r="G1363" s="15" t="str">
        <f>IF(D1363="No", "--",VLOOKUP(A1363, [1]!Table9[#All], 25, FALSE))</f>
        <v>--</v>
      </c>
      <c r="H1363" s="14" t="str">
        <f>IF(D1363="No", "Not discussed on USFS. ", VLOOKUP(A1363, [1]!Table9[#All], 24, FALSE))</f>
        <v xml:space="preserve">Not discussed on USFS. </v>
      </c>
      <c r="I1363" s="14" t="str">
        <f>IF(NOT(ISBLANK(#REF!)),  "Pre-activity Survey Required", "")</f>
        <v>Pre-activity Survey Required</v>
      </c>
      <c r="J1363" s="13" t="str">
        <f>IF(D1363="No", "Not discussed on USFS. ", _xlfn.CONCAT(A1363, " (", VLOOKUP(A1363, [1]!Table9[#All], 11, FALSE), "; Habitat description: ", C1363, ") - Within 1-mi of a CNDDB/SCE/USFS occurrence record (", VLOOKUP(A1363, [1]!Table9[#All], 34, FALSE), "). " ))</f>
        <v xml:space="preserve">Not discussed on USFS. </v>
      </c>
      <c r="K1363" s="10" t="str">
        <f>IF(D1363="No", "-- ", VLOOKUP(A1363, [1]!Table9[#All], 35, FALSE))</f>
        <v xml:space="preserve">-- </v>
      </c>
      <c r="L1363" s="12" t="str">
        <f>IF(D1363="No", "--", VLOOKUP(A1363, [1]!Table9[#All], 28, FALSE))</f>
        <v>--</v>
      </c>
      <c r="M1363" s="11" t="str">
        <f>IF(D1363="No", "Not discussed on USFS. ", _xlfn.CONCAT(A1363, " (", VLOOKUP(A1363, [1]!Table9[#All], 11, FALSE), "; Habitat description: ", C1363, ") - Within 1-mi of a CNDDB/SCE/USFS occurrence record (", VLOOKUP(A1363, [1]!Table9[#All], 27, FALSE), "). " ))</f>
        <v xml:space="preserve">Not discussed on USFS. </v>
      </c>
      <c r="N1363" s="10" t="str">
        <f>IF(D1363="No", "-- ", VLOOKUP(A1363, [1]!Table9[#All], 29, FALSE))</f>
        <v xml:space="preserve">-- </v>
      </c>
      <c r="O1363" s="10" t="str">
        <f>IF(D1363="No", "--", VLOOKUP(A1363, [1]!Table9[#All], 30, FALSE))</f>
        <v>--</v>
      </c>
      <c r="P1363" s="7" t="str">
        <f>IF(D1363="No", "Not discussed on USFS. ", IF(VLOOKUP(A1363, [1]!Table9[#All], 31, FALSE)="--", "--",  _xlfn.CONCAT(A1363, " (", VLOOKUP(A1363, [1]!Table9[#All], 11, FALSE), "; Habitat description: ", C1363, ") - Within 1-mi of a CNDDB/SCE/USFS occurrence record (", VLOOKUP(A1363, [1]!Table9[#All], 31, FALSE), "). " )))</f>
        <v xml:space="preserve">Not discussed on USFS. </v>
      </c>
      <c r="Q1363" s="6" t="str">
        <f>IF(D1363="No", "Not discussed on USFS. ", IF(VLOOKUP(A1363, [1]!Table9[#All], 31, FALSE)="--", "--",  VLOOKUP(A1363, [1]!Table9[#All], 32, FALSE)))</f>
        <v xml:space="preserve">Not discussed on USFS. </v>
      </c>
      <c r="R1363" s="6" t="str">
        <f>IF(D1363="No", "Not discussed on USFS. ", IF(VLOOKUP(A1363, [1]!Table9[#All], 31, FALSE)="--", "--", VLOOKUP(A1363, [1]!Table9[#All], 33, FALSE)))</f>
        <v xml:space="preserve">Not discussed on USFS. </v>
      </c>
      <c r="S1363" s="9" t="s">
        <v>2</v>
      </c>
      <c r="T1363" s="8" t="s">
        <v>2</v>
      </c>
      <c r="U1363" s="8" t="s">
        <v>2</v>
      </c>
      <c r="V1363" s="7" t="s">
        <v>2</v>
      </c>
      <c r="W1363" s="6" t="s">
        <v>2</v>
      </c>
      <c r="X1363" s="6" t="s">
        <v>2</v>
      </c>
    </row>
    <row r="1364" spans="1:24" ht="156" x14ac:dyDescent="0.2">
      <c r="A1364" s="20" t="s">
        <v>1001</v>
      </c>
      <c r="B1364" s="20" t="str">
        <f>VLOOKUP(A1364, [1]!Table9[#All], 2, FALSE)</f>
        <v>Calochortus palmeri var. palmeri</v>
      </c>
      <c r="C1364" s="18" t="str">
        <f>VLOOKUP(A1364, [1]!Table9[#All], 13, FALSE)</f>
        <v>meadows, moist exposed grassy knolls, or along creeks or swales, within chaparral, pinyon woodland, or pine forest</v>
      </c>
      <c r="D1364" s="17" t="str">
        <f>IF(ISNUMBER(SEARCH("1",VLOOKUP(A1364, [1]!Table9[#All], 4, FALSE))), "Yes", "No")</f>
        <v>Yes</v>
      </c>
      <c r="E1364" s="16" t="str">
        <f>VLOOKUP(A1364, [1]!Table9[#All], 3, FALSE)</f>
        <v>Plant</v>
      </c>
      <c r="F1364" s="15" t="str">
        <f>VLOOKUP(A1364, [1]!Table9[#All], 26, FALSE)</f>
        <v>Formula</v>
      </c>
      <c r="G1364" s="15" t="str">
        <f>IF(D1364="No", "--",VLOOKUP(A1364, [1]!Table9[#All], 25, FALSE))</f>
        <v>Work area</v>
      </c>
      <c r="H1364" s="14" t="str">
        <f>IF(D1364="No", "Not discussed on USFS. ", VLOOKUP(A1364, [1]!Table9[#All], 24, FALSE))</f>
        <v>--</v>
      </c>
      <c r="I1364" s="14" t="str">
        <f>IF(NOT(ISBLANK(#REF!)),  "Pre-activity Survey Required", "")</f>
        <v>Pre-activity Survey Required</v>
      </c>
      <c r="J1364" s="13" t="str">
        <f>IF(D1364="No", "Not discussed on USFS. ", _xlfn.CONCAT(A1364, " (", VLOOKUP(A1364, [1]!Table9[#All], 11, FALSE), "; Habitat description: ", C1364, ") - Within 1-mi of a CNDDB/SCE/USFS occurrence record (", VLOOKUP(A1364, [1]!Table9[#All], 34, FALSE), "). " ))</f>
        <v xml:space="preserve">Palmer's mariposa-lily (FSS; BLM:S; CRPR 1B.2, Blooming Period: May - Jul; Habitat description: meadows, moist exposed grassy knolls, or along creeks or swales, within chaparral, pinyon woodland, or pine forest) - Within 1-mi of a CNDDB/SCE/USFS occurrence record (unsuitable habitat). </v>
      </c>
      <c r="K1364" s="10" t="str">
        <f>IF(D1364="No", "-- ", VLOOKUP(A1364, [1]!Table9[#All], 35, FALSE))</f>
        <v>Standard OMP BMPs.</v>
      </c>
      <c r="L1364" s="12" t="str">
        <f>IF(D1364="No", "--", VLOOKUP(A1364, [1]!Table9[#All], 28, FALSE))</f>
        <v>IIB</v>
      </c>
      <c r="M1364" s="11" t="str">
        <f>IF(D1364="No", "Not discussed on USFS. ", _xlfn.CONCAT(A1364, " (", VLOOKUP(A1364, [1]!Table9[#All], 11, FALSE), "; Habitat description: ", C1364, ") - Within 1-mi of a CNDDB/SCE/USFS occurrence record (", VLOOKUP(A1364, [1]!Table9[#All], 27, FALSE), "). " ))</f>
        <v xml:space="preserve">Palmer's mariposa-lily (FSS; BLM:S; CRPR 1B.2, Blooming Period: May - Jul; Habitat description: meadows, moist exposed grassy knolls, or along creeks or swales, within chaparral, pinyon woodland, or pine forest) - Within 1-mi of a CNDDB/SCE/USFS occurrence record (habitat present). </v>
      </c>
      <c r="N1364" s="10" t="str">
        <f>IF(D1364="No", "-- ", VLOOKUP(A1364, [1]!Table9[#All], 29, FALSE))</f>
        <v xml:space="preserve">BE BMP Plant-1(a)(c-d); 
General Measures and Standard OMP BMPs. </v>
      </c>
      <c r="O1364" s="10" t="str">
        <f>IF(D1364="No", "--", VLOOKUP(A1364, [1]!Table9[#All], 30, FALSE))</f>
        <v xml:space="preserve">Pre-Activity Survey (Palmer's mariposa-lily): A biological survey is required. 
FSS Plant Avoidance (Palmer's mariposa-lily): If Palmer's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64" s="7" t="str">
        <f>IF(D1364="No", "Not discussed on USFS. ", IF(VLOOKUP(A1364, [1]!Table9[#All], 31, FALSE)="--", "--",  _xlfn.CONCAT(A1364, " (", VLOOKUP(A1364, [1]!Table9[#All], 11, FALSE), "; Habitat description: ", C1364, ") - Within 1-mi of a CNDDB/SCE/USFS occurrence record (", VLOOKUP(A1364, [1]!Table9[#All], 31, FALSE), "). " )))</f>
        <v>--</v>
      </c>
      <c r="Q1364" s="6" t="str">
        <f>IF(D1364="No", "Not discussed on USFS. ", IF(VLOOKUP(A1364, [1]!Table9[#All], 31, FALSE)="--", "--",  VLOOKUP(A1364, [1]!Table9[#All], 32, FALSE)))</f>
        <v>--</v>
      </c>
      <c r="R1364" s="6" t="str">
        <f>IF(D1364="No", "Not discussed on USFS. ", IF(VLOOKUP(A1364, [1]!Table9[#All], 31, FALSE)="--", "--", VLOOKUP(A1364, [1]!Table9[#All], 33, FALSE)))</f>
        <v>--</v>
      </c>
      <c r="S1364" s="9" t="s">
        <v>2</v>
      </c>
      <c r="T1364" s="8" t="s">
        <v>2</v>
      </c>
      <c r="U1364" s="8" t="s">
        <v>2</v>
      </c>
      <c r="V1364" s="7" t="s">
        <v>2</v>
      </c>
      <c r="W1364" s="6" t="s">
        <v>2</v>
      </c>
      <c r="X1364" s="6" t="s">
        <v>2</v>
      </c>
    </row>
    <row r="1365" spans="1:24" ht="156" x14ac:dyDescent="0.2">
      <c r="A1365" s="20" t="s">
        <v>1000</v>
      </c>
      <c r="B1365" s="20" t="str">
        <f>VLOOKUP(A1365, [1]!Table9[#All], 2, FALSE)</f>
        <v>Monardella palmeri</v>
      </c>
      <c r="C1365" s="18" t="str">
        <f>VLOOKUP(A1365, [1]!Table9[#All], 13, FALSE)</f>
        <v>chaparral, forest on serpentine</v>
      </c>
      <c r="D1365" s="17" t="str">
        <f>IF(ISNUMBER(SEARCH("1",VLOOKUP(A1365, [1]!Table9[#All], 4, FALSE))), "Yes", "No")</f>
        <v>Yes</v>
      </c>
      <c r="E1365" s="16" t="str">
        <f>VLOOKUP(A1365, [1]!Table9[#All], 3, FALSE)</f>
        <v>Plant</v>
      </c>
      <c r="F1365" s="15" t="str">
        <f>VLOOKUP(A1365, [1]!Table9[#All], 26, FALSE)</f>
        <v>Formula</v>
      </c>
      <c r="G1365" s="15" t="str">
        <f>IF(D1365="No", "--",VLOOKUP(A1365, [1]!Table9[#All], 25, FALSE))</f>
        <v>Work area</v>
      </c>
      <c r="H1365" s="14" t="str">
        <f>IF(D1365="No", "Not discussed on USFS. ", VLOOKUP(A1365, [1]!Table9[#All], 24, FALSE))</f>
        <v>--</v>
      </c>
      <c r="I1365" s="14" t="str">
        <f>IF(NOT(ISBLANK(#REF!)),  "Pre-activity Survey Required", "")</f>
        <v>Pre-activity Survey Required</v>
      </c>
      <c r="J1365" s="13" t="str">
        <f>IF(D1365="No", "Not discussed on USFS. ", _xlfn.CONCAT(A1365, " (", VLOOKUP(A1365, [1]!Table9[#All], 11, FALSE), "; Habitat description: ", C1365, ") - Within 1-mi of a CNDDB/SCE/USFS occurrence record (", VLOOKUP(A1365, [1]!Table9[#All], 34, FALSE), "). " ))</f>
        <v xml:space="preserve">Palmer's monardella (FSS; BLM:S; CRPR 1B.2, Blooming Period: Jun - Aug; Habitat description: chaparral, forest on serpentine) - Within 1-mi of a CNDDB/SCE/USFS occurrence record (unsuitable habitat). </v>
      </c>
      <c r="K1365" s="10" t="str">
        <f>IF(D1365="No", "-- ", VLOOKUP(A1365, [1]!Table9[#All], 35, FALSE))</f>
        <v>Standard OMP BMPs.</v>
      </c>
      <c r="L1365" s="12" t="str">
        <f>IF(D1365="No", "--", VLOOKUP(A1365, [1]!Table9[#All], 28, FALSE))</f>
        <v>IIB</v>
      </c>
      <c r="M1365" s="11" t="str">
        <f>IF(D1365="No", "Not discussed on USFS. ", _xlfn.CONCAT(A1365, " (", VLOOKUP(A1365, [1]!Table9[#All], 11, FALSE), "; Habitat description: ", C1365, ") - Within 1-mi of a CNDDB/SCE/USFS occurrence record (", VLOOKUP(A1365, [1]!Table9[#All], 27, FALSE), "). " ))</f>
        <v xml:space="preserve">Palmer's monardella (FSS; BLM:S; CRPR 1B.2, Blooming Period: Jun - Aug; Habitat description: chaparral, forest on serpentine) - Within 1-mi of a CNDDB/SCE/USFS occurrence record (habitat present). </v>
      </c>
      <c r="N1365" s="10" t="str">
        <f>IF(D1365="No", "-- ", VLOOKUP(A1365, [1]!Table9[#All], 29, FALSE))</f>
        <v xml:space="preserve">BE BMP Plant-1(a)(c-d); 
General Measures and Standard OMP BMPs. </v>
      </c>
      <c r="O1365" s="10" t="str">
        <f>IF(D1365="No", "--", VLOOKUP(A1365, [1]!Table9[#All], 30, FALSE))</f>
        <v xml:space="preserve">Pre-Activity Survey (Palmer's monardella): A biological survey is required. 
FSS Plant Avoidance (Palmer's monardella): If Palmer's monardella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65" s="7" t="str">
        <f>IF(D1365="No", "Not discussed on USFS. ", IF(VLOOKUP(A1365, [1]!Table9[#All], 31, FALSE)="--", "--",  _xlfn.CONCAT(A1365, " (", VLOOKUP(A1365, [1]!Table9[#All], 11, FALSE), "; Habitat description: ", C1365, ") - Within 1-mi of a CNDDB/SCE/USFS occurrence record (", VLOOKUP(A1365, [1]!Table9[#All], 31, FALSE), "). " )))</f>
        <v>--</v>
      </c>
      <c r="Q1365" s="6" t="str">
        <f>IF(D1365="No", "Not discussed on USFS. ", IF(VLOOKUP(A1365, [1]!Table9[#All], 31, FALSE)="--", "--",  VLOOKUP(A1365, [1]!Table9[#All], 32, FALSE)))</f>
        <v>--</v>
      </c>
      <c r="R1365" s="6" t="str">
        <f>IF(D1365="No", "Not discussed on USFS. ", IF(VLOOKUP(A1365, [1]!Table9[#All], 31, FALSE)="--", "--", VLOOKUP(A1365, [1]!Table9[#All], 33, FALSE)))</f>
        <v>--</v>
      </c>
      <c r="S1365" s="9" t="s">
        <v>2</v>
      </c>
      <c r="T1365" s="8" t="s">
        <v>2</v>
      </c>
      <c r="U1365" s="8" t="s">
        <v>2</v>
      </c>
      <c r="V1365" s="7" t="s">
        <v>2</v>
      </c>
      <c r="W1365" s="6" t="s">
        <v>2</v>
      </c>
      <c r="X1365" s="6" t="s">
        <v>2</v>
      </c>
    </row>
    <row r="1366" spans="1:24" ht="128" x14ac:dyDescent="0.2">
      <c r="A1366" s="20" t="s">
        <v>999</v>
      </c>
      <c r="B1366" s="20" t="str">
        <f>VLOOKUP(A1366, [1]!Table9[#All], 2, FALSE)</f>
        <v>Glaucopsyche lygdamus palosverdesensis</v>
      </c>
      <c r="C1366" s="18" t="str">
        <f>VLOOKUP(A1366, [1]!Table9[#All], 13, FALSE)</f>
        <v>coastal sage scrub; larval foodplants limited to rattlepod (astragalus trichopodus lonchus) and common deerweed (lotus scoparius)</v>
      </c>
      <c r="D1366" s="17" t="str">
        <f>IF(ISNUMBER(SEARCH("1",VLOOKUP(A1366, [1]!Table9[#All], 4, FALSE))), "Yes", "No")</f>
        <v>Yes</v>
      </c>
      <c r="E1366" s="16" t="str">
        <f>VLOOKUP(A1366, [1]!Table9[#All], 3, FALSE)</f>
        <v>Invertebrate</v>
      </c>
      <c r="F1366" s="15" t="str">
        <f>VLOOKUP(A1366, [1]!Table9[#All], 26, FALSE)</f>
        <v>Formula</v>
      </c>
      <c r="G1366" s="15" t="str">
        <f>IF(D1366="No", "--",VLOOKUP(A1366, [1]!Table9[#All], 25, FALSE))</f>
        <v>Work area</v>
      </c>
      <c r="H1366" s="14" t="str">
        <f>IF(D1366="No", "Not discussed on USFS. ", VLOOKUP(A1366, [1]!Table9[#All], 24, FALSE))</f>
        <v>Contact PM if occurring on USFS</v>
      </c>
      <c r="I1366" s="14" t="str">
        <f>IF(NOT(ISBLANK(#REF!)),  "Pre-activity Survey Required", "")</f>
        <v>Pre-activity Survey Required</v>
      </c>
      <c r="J1366" s="13" t="str">
        <f>IF(D1366="No", "Not discussed on USFS. ", _xlfn.CONCAT(A1366, " (", VLOOKUP(A1366, [1]!Table9[#All], 11, FALSE), "; Habitat description: ", C1366, ") - Within 1-mi of a CNDDB/SCE/USFS occurrence record (", VLOOKUP(A1366, [1]!Table9[#All], 34, FALSE), "). " ))</f>
        <v xml:space="preserve">Palos Verdes blue butterfly (FE; Habitat description: coastal sage scrub; larval foodplants limited to rattlepod (astragalus trichopodus lonchus) and common deerweed (lotus scoparius)) - Within 1-mi of a CNDDB/SCE/USFS occurrence record (unsuitable habitat). </v>
      </c>
      <c r="K1366" s="10" t="str">
        <f>IF(D1366="No", "-- ", VLOOKUP(A1366, [1]!Table9[#All], 35, FALSE))</f>
        <v>Standard OMP BMPs.</v>
      </c>
      <c r="L1366" s="12" t="str">
        <f>IF(D1366="No", "--", VLOOKUP(A1366, [1]!Table9[#All], 28, FALSE))</f>
        <v>IIB</v>
      </c>
      <c r="M1366" s="11" t="str">
        <f>IF(D1366="No", "Not discussed on USFS. ", _xlfn.CONCAT(A1366, " (", VLOOKUP(A1366, [1]!Table9[#All], 11, FALSE), "; Habitat description: ", C1366, ") - Within 1-mi of a CNDDB/SCE/USFS occurrence record (", VLOOKUP(A1366, [1]!Table9[#All], 27, FALSE), "). " ))</f>
        <v xml:space="preserve">Palos Verdes blue butterfly (FE; Habitat description: coastal sage scrub; larval foodplants limited to rattlepod (astragalus trichopodus lonchus) and common deerweed (lotus scoparius)) - Within 1-mi of a CNDDB/SCE/USFS occurrence record (habitat present). </v>
      </c>
      <c r="N1366" s="10" t="str">
        <f>IF(D1366="No", "-- ", VLOOKUP(A1366, [1]!Table9[#All], 29, FALSE))</f>
        <v>Contact PM if occurring on USFS</v>
      </c>
      <c r="O1366" s="10" t="str">
        <f>IF(D1366="No", "--", VLOOKUP(A1366, [1]!Table9[#All], 30, FALSE))</f>
        <v>Contact PM if occurring on USFS</v>
      </c>
      <c r="P1366" s="7" t="str">
        <f>IF(D1366="No", "Not discussed on USFS. ", IF(VLOOKUP(A1366, [1]!Table9[#All], 31, FALSE)="--", "--",  _xlfn.CONCAT(A1366, " (", VLOOKUP(A1366, [1]!Table9[#All], 11, FALSE), "; Habitat description: ", C1366, ") - Within 1-mi of a CNDDB/SCE/USFS occurrence record (", VLOOKUP(A1366, [1]!Table9[#All], 31, FALSE), "). " )))</f>
        <v>--</v>
      </c>
      <c r="Q1366" s="6" t="str">
        <f>IF(D1366="No", "Not discussed on USFS. ", IF(VLOOKUP(A1366, [1]!Table9[#All], 31, FALSE)="--", "--",  VLOOKUP(A1366, [1]!Table9[#All], 32, FALSE)))</f>
        <v>--</v>
      </c>
      <c r="R1366" s="6" t="str">
        <f>IF(D1366="No", "Not discussed on USFS. ", IF(VLOOKUP(A1366, [1]!Table9[#All], 31, FALSE)="--", "--", VLOOKUP(A1366, [1]!Table9[#All], 33, FALSE)))</f>
        <v>--</v>
      </c>
      <c r="S1366" s="9" t="s">
        <v>2</v>
      </c>
      <c r="T1366" s="8" t="s">
        <v>2</v>
      </c>
      <c r="U1366" s="8" t="s">
        <v>2</v>
      </c>
      <c r="V1366" s="7" t="s">
        <v>2</v>
      </c>
      <c r="W1366" s="6" t="s">
        <v>2</v>
      </c>
      <c r="X1366" s="6" t="s">
        <v>2</v>
      </c>
    </row>
    <row r="1367" spans="1:24" ht="112" x14ac:dyDescent="0.2">
      <c r="A1367" s="20" t="s">
        <v>998</v>
      </c>
      <c r="B1367" s="20" t="str">
        <f>VLOOKUP(A1367, [1]!Table9[#All], 2, FALSE)</f>
        <v>Elgaria panamintina</v>
      </c>
      <c r="C1367" s="18" t="str">
        <f>VLOOKUP(A1367, [1]!Table9[#All], 13, FALSE)</f>
        <v>dense riparian areas in the desert, mostly rocky canyon bottoms near streams and springs and rocky talus slopes</v>
      </c>
      <c r="D1367" s="17" t="str">
        <f>IF(ISNUMBER(SEARCH("1",VLOOKUP(A1367, [1]!Table9[#All], 4, FALSE))), "Yes", "No")</f>
        <v>Yes</v>
      </c>
      <c r="E1367" s="16" t="str">
        <f>VLOOKUP(A1367, [1]!Table9[#All], 3, FALSE)</f>
        <v>Reptile</v>
      </c>
      <c r="F1367" s="15" t="str">
        <f>VLOOKUP(A1367, [1]!Table9[#All], 26, FALSE)</f>
        <v>Formula</v>
      </c>
      <c r="G1367" s="15" t="str">
        <f>IF(D1367="No", "--",VLOOKUP(A1367, [1]!Table9[#All], 25, FALSE))</f>
        <v>Work area</v>
      </c>
      <c r="H1367" s="14" t="str">
        <f>IF(D1367="No", "Not discussed on USFS. ", VLOOKUP(A1367, [1]!Table9[#All], 24, FALSE))</f>
        <v>--</v>
      </c>
      <c r="I1367" s="14" t="str">
        <f>IF(NOT(ISBLANK(#REF!)),  "Pre-activity Survey Required", "")</f>
        <v>Pre-activity Survey Required</v>
      </c>
      <c r="J1367" s="13" t="str">
        <f>IF(D1367="No", "Not discussed on USFS. ", _xlfn.CONCAT(A1367, " (", VLOOKUP(A1367, [1]!Table9[#All], 11, FALSE), "; Habitat description: ", C1367, ") - Within 1-mi of a CNDDB/SCE/USFS occurrence record (", VLOOKUP(A1367, [1]!Table9[#All], 34, FALSE), "). " ))</f>
        <v xml:space="preserve">Panamint alligator lizard (CDFW SSC; FSS; BLM:S; Habitat description: dense riparian areas in the desert, mostly rocky canyon bottoms near streams and springs and rocky talus slopes) - Within 1-mi of a CNDDB/SCE/USFS occurrence record (unsuitable habitat). </v>
      </c>
      <c r="K1367" s="10" t="str">
        <f>IF(D1367="No", "-- ", VLOOKUP(A1367, [1]!Table9[#All], 35, FALSE))</f>
        <v>Standard OMP BMPs.</v>
      </c>
      <c r="L1367" s="12" t="str">
        <f>IF(D1367="No", "--", VLOOKUP(A1367, [1]!Table9[#All], 28, FALSE))</f>
        <v>IIB</v>
      </c>
      <c r="M1367" s="11" t="str">
        <f>IF(D1367="No", "Not discussed on USFS. ", _xlfn.CONCAT(A1367, " (", VLOOKUP(A1367, [1]!Table9[#All], 11, FALSE), "; Habitat description: ", C1367, ") - Within 1-mi of a CNDDB/SCE/USFS occurrence record (", VLOOKUP(A1367, [1]!Table9[#All], 27, FALSE), "). " ))</f>
        <v xml:space="preserve">Panamint alligator lizard (CDFW SSC; FSS; BLM:S; Habitat description: dense riparian areas in the desert, mostly rocky canyon bottoms near streams and springs and rocky talus slopes) - Within 1-mi of a CNDDB/SCE/USFS occurrence record (habitat present). </v>
      </c>
      <c r="N1367" s="10" t="str">
        <f>IF(D1367="No", "-- ", VLOOKUP(A1367, [1]!Table9[#All], 29, FALSE))</f>
        <v xml:space="preserve">Biological Pre-activity Survey (Panamint alligator lizard; 
General Measures and Standard OMP BMPs. </v>
      </c>
      <c r="O1367" s="10" t="str">
        <f>IF(D1367="No", "--", VLOOKUP(A1367, [1]!Table9[#All], 30, FALSE))</f>
        <v xml:space="preserve">Biological Pre-activity Survey (Panamint alligator lizard): A biological survey is required. 
General Measures and Standard OMP BMPs. </v>
      </c>
      <c r="P1367" s="7" t="str">
        <f>IF(D1367="No", "Not discussed on USFS. ", IF(VLOOKUP(A1367, [1]!Table9[#All], 31, FALSE)="--", "--",  _xlfn.CONCAT(A1367, " (", VLOOKUP(A1367, [1]!Table9[#All], 11, FALSE), "; Habitat description: ", C1367, ") - Within 1-mi of a CNDDB/SCE/USFS occurrence record (", VLOOKUP(A1367, [1]!Table9[#All], 31, FALSE), "). " )))</f>
        <v>--</v>
      </c>
      <c r="Q1367" s="6" t="str">
        <f>IF(D1367="No", "Not discussed on USFS. ", IF(VLOOKUP(A1367, [1]!Table9[#All], 31, FALSE)="--", "--",  VLOOKUP(A1367, [1]!Table9[#All], 32, FALSE)))</f>
        <v>--</v>
      </c>
      <c r="R1367" s="6" t="str">
        <f>IF(D1367="No", "Not discussed on USFS. ", IF(VLOOKUP(A1367, [1]!Table9[#All], 31, FALSE)="--", "--", VLOOKUP(A1367, [1]!Table9[#All], 33, FALSE)))</f>
        <v>--</v>
      </c>
      <c r="S1367" s="9" t="s">
        <v>2</v>
      </c>
      <c r="T1367" s="8" t="s">
        <v>2</v>
      </c>
      <c r="U1367" s="8" t="s">
        <v>2</v>
      </c>
      <c r="V1367" s="7" t="s">
        <v>2</v>
      </c>
      <c r="W1367" s="6" t="s">
        <v>2</v>
      </c>
      <c r="X1367" s="6" t="s">
        <v>2</v>
      </c>
    </row>
    <row r="1368" spans="1:24" ht="48" x14ac:dyDescent="0.2">
      <c r="A1368" s="20" t="s">
        <v>997</v>
      </c>
      <c r="B1368" s="20" t="str">
        <f>VLOOKUP(A1368, [1]!Table9[#All], 2, FALSE)</f>
        <v>Enceliopsis covillei</v>
      </c>
      <c r="C1368" s="18" t="str">
        <f>VLOOKUP(A1368, [1]!Table9[#All], 13, FALSE)</f>
        <v>stoney hillsides, canyons</v>
      </c>
      <c r="D1368" s="17" t="str">
        <f>IF(ISNUMBER(SEARCH("1",VLOOKUP(A1368, [1]!Table9[#All], 4, FALSE))), "Yes", "No")</f>
        <v>No</v>
      </c>
      <c r="E1368" s="16" t="str">
        <f>VLOOKUP(A1368, [1]!Table9[#All], 3, FALSE)</f>
        <v>Plant</v>
      </c>
      <c r="F1368" s="15" t="str">
        <f>VLOOKUP(A1368, [1]!Table9[#All], 26, FALSE)</f>
        <v>Formula</v>
      </c>
      <c r="G1368" s="15" t="str">
        <f>IF(D1368="No", "--",VLOOKUP(A1368, [1]!Table9[#All], 25, FALSE))</f>
        <v>--</v>
      </c>
      <c r="H1368" s="14" t="str">
        <f>IF(D1368="No", "Not discussed on USFS. ", VLOOKUP(A1368, [1]!Table9[#All], 24, FALSE))</f>
        <v xml:space="preserve">Not discussed on USFS. </v>
      </c>
      <c r="I1368" s="14" t="str">
        <f>IF(NOT(ISBLANK(#REF!)),  "Pre-activity Survey Required", "")</f>
        <v>Pre-activity Survey Required</v>
      </c>
      <c r="J1368" s="13" t="str">
        <f>IF(D1368="No", "Not discussed on USFS. ", _xlfn.CONCAT(A1368, " (", VLOOKUP(A1368, [1]!Table9[#All], 11, FALSE), "; Habitat description: ", C1368, ") - Within 1-mi of a CNDDB/SCE/USFS occurrence record (", VLOOKUP(A1368, [1]!Table9[#All], 34, FALSE), "). " ))</f>
        <v xml:space="preserve">Not discussed on USFS. </v>
      </c>
      <c r="K1368" s="10" t="str">
        <f>IF(D1368="No", "-- ", VLOOKUP(A1368, [1]!Table9[#All], 35, FALSE))</f>
        <v xml:space="preserve">-- </v>
      </c>
      <c r="L1368" s="12" t="str">
        <f>IF(D1368="No", "--", VLOOKUP(A1368, [1]!Table9[#All], 28, FALSE))</f>
        <v>--</v>
      </c>
      <c r="M1368" s="11" t="str">
        <f>IF(D1368="No", "Not discussed on USFS. ", _xlfn.CONCAT(A1368, " (", VLOOKUP(A1368, [1]!Table9[#All], 11, FALSE), "; Habitat description: ", C1368, ") - Within 1-mi of a CNDDB/SCE/USFS occurrence record (", VLOOKUP(A1368, [1]!Table9[#All], 27, FALSE), "). " ))</f>
        <v xml:space="preserve">Not discussed on USFS. </v>
      </c>
      <c r="N1368" s="10" t="str">
        <f>IF(D1368="No", "-- ", VLOOKUP(A1368, [1]!Table9[#All], 29, FALSE))</f>
        <v xml:space="preserve">-- </v>
      </c>
      <c r="O1368" s="10" t="str">
        <f>IF(D1368="No", "--", VLOOKUP(A1368, [1]!Table9[#All], 30, FALSE))</f>
        <v>--</v>
      </c>
      <c r="P1368" s="7" t="str">
        <f>IF(D1368="No", "Not discussed on USFS. ", IF(VLOOKUP(A1368, [1]!Table9[#All], 31, FALSE)="--", "--",  _xlfn.CONCAT(A1368, " (", VLOOKUP(A1368, [1]!Table9[#All], 11, FALSE), "; Habitat description: ", C1368, ") - Within 1-mi of a CNDDB/SCE/USFS occurrence record (", VLOOKUP(A1368, [1]!Table9[#All], 31, FALSE), "). " )))</f>
        <v xml:space="preserve">Not discussed on USFS. </v>
      </c>
      <c r="Q1368" s="6" t="str">
        <f>IF(D1368="No", "Not discussed on USFS. ", IF(VLOOKUP(A1368, [1]!Table9[#All], 31, FALSE)="--", "--",  VLOOKUP(A1368, [1]!Table9[#All], 32, FALSE)))</f>
        <v xml:space="preserve">Not discussed on USFS. </v>
      </c>
      <c r="R1368" s="6" t="str">
        <f>IF(D1368="No", "Not discussed on USFS. ", IF(VLOOKUP(A1368, [1]!Table9[#All], 31, FALSE)="--", "--", VLOOKUP(A1368, [1]!Table9[#All], 33, FALSE)))</f>
        <v xml:space="preserve">Not discussed on USFS. </v>
      </c>
      <c r="S1368" s="9" t="s">
        <v>2</v>
      </c>
      <c r="T1368" s="8" t="s">
        <v>2</v>
      </c>
      <c r="U1368" s="8" t="s">
        <v>2</v>
      </c>
      <c r="V1368" s="7" t="s">
        <v>2</v>
      </c>
      <c r="W1368" s="6" t="s">
        <v>2</v>
      </c>
      <c r="X1368" s="6" t="s">
        <v>2</v>
      </c>
    </row>
    <row r="1369" spans="1:24" ht="48" x14ac:dyDescent="0.2">
      <c r="A1369" s="20" t="s">
        <v>996</v>
      </c>
      <c r="B1369" s="20" t="str">
        <f>VLOOKUP(A1369, [1]!Table9[#All], 2, FALSE)</f>
        <v>Dudleya saxosa ssp. saxosa</v>
      </c>
      <c r="C1369" s="18" t="str">
        <f>VLOOKUP(A1369, [1]!Table9[#All], 13, FALSE)</f>
        <v>crevices of limestone and granite, creosote bush scrub</v>
      </c>
      <c r="D1369" s="17" t="str">
        <f>IF(ISNUMBER(SEARCH("1",VLOOKUP(A1369, [1]!Table9[#All], 4, FALSE))), "Yes", "No")</f>
        <v>No</v>
      </c>
      <c r="E1369" s="16" t="str">
        <f>VLOOKUP(A1369, [1]!Table9[#All], 3, FALSE)</f>
        <v>Plant</v>
      </c>
      <c r="F1369" s="15" t="str">
        <f>VLOOKUP(A1369, [1]!Table9[#All], 26, FALSE)</f>
        <v>Formula</v>
      </c>
      <c r="G1369" s="15" t="str">
        <f>IF(D1369="No", "--",VLOOKUP(A1369, [1]!Table9[#All], 25, FALSE))</f>
        <v>--</v>
      </c>
      <c r="H1369" s="14" t="str">
        <f>IF(D1369="No", "Not discussed on USFS. ", VLOOKUP(A1369, [1]!Table9[#All], 24, FALSE))</f>
        <v xml:space="preserve">Not discussed on USFS. </v>
      </c>
      <c r="I1369" s="14" t="str">
        <f>IF(NOT(ISBLANK(#REF!)),  "Pre-activity Survey Required", "")</f>
        <v>Pre-activity Survey Required</v>
      </c>
      <c r="J1369" s="13" t="str">
        <f>IF(D1369="No", "Not discussed on USFS. ", _xlfn.CONCAT(A1369, " (", VLOOKUP(A1369, [1]!Table9[#All], 11, FALSE), "; Habitat description: ", C1369, ") - Within 1-mi of a CNDDB/SCE/USFS occurrence record (", VLOOKUP(A1369, [1]!Table9[#All], 34, FALSE), "). " ))</f>
        <v xml:space="preserve">Not discussed on USFS. </v>
      </c>
      <c r="K1369" s="10" t="str">
        <f>IF(D1369="No", "-- ", VLOOKUP(A1369, [1]!Table9[#All], 35, FALSE))</f>
        <v xml:space="preserve">-- </v>
      </c>
      <c r="L1369" s="12" t="str">
        <f>IF(D1369="No", "--", VLOOKUP(A1369, [1]!Table9[#All], 28, FALSE))</f>
        <v>--</v>
      </c>
      <c r="M1369" s="11" t="str">
        <f>IF(D1369="No", "Not discussed on USFS. ", _xlfn.CONCAT(A1369, " (", VLOOKUP(A1369, [1]!Table9[#All], 11, FALSE), "; Habitat description: ", C1369, ") - Within 1-mi of a CNDDB/SCE/USFS occurrence record (", VLOOKUP(A1369, [1]!Table9[#All], 27, FALSE), "). " ))</f>
        <v xml:space="preserve">Not discussed on USFS. </v>
      </c>
      <c r="N1369" s="10" t="str">
        <f>IF(D1369="No", "-- ", VLOOKUP(A1369, [1]!Table9[#All], 29, FALSE))</f>
        <v xml:space="preserve">-- </v>
      </c>
      <c r="O1369" s="10" t="str">
        <f>IF(D1369="No", "--", VLOOKUP(A1369, [1]!Table9[#All], 30, FALSE))</f>
        <v>--</v>
      </c>
      <c r="P1369" s="7" t="str">
        <f>IF(D1369="No", "Not discussed on USFS. ", IF(VLOOKUP(A1369, [1]!Table9[#All], 31, FALSE)="--", "--",  _xlfn.CONCAT(A1369, " (", VLOOKUP(A1369, [1]!Table9[#All], 11, FALSE), "; Habitat description: ", C1369, ") - Within 1-mi of a CNDDB/SCE/USFS occurrence record (", VLOOKUP(A1369, [1]!Table9[#All], 31, FALSE), "). " )))</f>
        <v xml:space="preserve">Not discussed on USFS. </v>
      </c>
      <c r="Q1369" s="6" t="str">
        <f>IF(D1369="No", "Not discussed on USFS. ", IF(VLOOKUP(A1369, [1]!Table9[#All], 31, FALSE)="--", "--",  VLOOKUP(A1369, [1]!Table9[#All], 32, FALSE)))</f>
        <v xml:space="preserve">Not discussed on USFS. </v>
      </c>
      <c r="R1369" s="6" t="str">
        <f>IF(D1369="No", "Not discussed on USFS. ", IF(VLOOKUP(A1369, [1]!Table9[#All], 31, FALSE)="--", "--", VLOOKUP(A1369, [1]!Table9[#All], 33, FALSE)))</f>
        <v xml:space="preserve">Not discussed on USFS. </v>
      </c>
      <c r="S1369" s="9" t="s">
        <v>2</v>
      </c>
      <c r="T1369" s="8" t="s">
        <v>2</v>
      </c>
      <c r="U1369" s="8" t="s">
        <v>2</v>
      </c>
      <c r="V1369" s="7" t="s">
        <v>2</v>
      </c>
      <c r="W1369" s="6" t="s">
        <v>2</v>
      </c>
      <c r="X1369" s="6" t="s">
        <v>2</v>
      </c>
    </row>
    <row r="1370" spans="1:24" ht="80" x14ac:dyDescent="0.2">
      <c r="A1370" s="20" t="s">
        <v>995</v>
      </c>
      <c r="B1370" s="20" t="str">
        <f>VLOOKUP(A1370, [1]!Table9[#All], 2, FALSE)</f>
        <v>Galium hilendiae ssp carneum</v>
      </c>
      <c r="C1370" s="18" t="str">
        <f>VLOOKUP(A1370, [1]!Table9[#All], 13, FALSE)</f>
        <v xml:space="preserve">rocky, ne facing slopes, open flats, pine woodland pinyon/juniper woodland </v>
      </c>
      <c r="D1370" s="17" t="str">
        <f>IF(ISNUMBER(SEARCH("1",VLOOKUP(A1370, [1]!Table9[#All], 4, FALSE))), "Yes", "No")</f>
        <v>No</v>
      </c>
      <c r="E1370" s="16" t="str">
        <f>VLOOKUP(A1370, [1]!Table9[#All], 3, FALSE)</f>
        <v>Plant</v>
      </c>
      <c r="F1370" s="15" t="str">
        <f>VLOOKUP(A1370, [1]!Table9[#All], 26, FALSE)</f>
        <v>Formula</v>
      </c>
      <c r="G1370" s="15" t="str">
        <f>IF(D1370="No", "--",VLOOKUP(A1370, [1]!Table9[#All], 25, FALSE))</f>
        <v>--</v>
      </c>
      <c r="H1370" s="14" t="str">
        <f>IF(D1370="No", "Not discussed on USFS. ", VLOOKUP(A1370, [1]!Table9[#All], 24, FALSE))</f>
        <v xml:space="preserve">Not discussed on USFS. </v>
      </c>
      <c r="I1370" s="14" t="str">
        <f>IF(NOT(ISBLANK(#REF!)),  "Pre-activity Survey Required", "")</f>
        <v>Pre-activity Survey Required</v>
      </c>
      <c r="J1370" s="13" t="str">
        <f>IF(D1370="No", "Not discussed on USFS. ", _xlfn.CONCAT(A1370, " (", VLOOKUP(A1370, [1]!Table9[#All], 11, FALSE), "; Habitat description: ", C1370, ") - Within 1-mi of a CNDDB/SCE/USFS occurrence record (", VLOOKUP(A1370, [1]!Table9[#All], 34, FALSE), "). " ))</f>
        <v xml:space="preserve">Not discussed on USFS. </v>
      </c>
      <c r="K1370" s="10" t="str">
        <f>IF(D1370="No", "-- ", VLOOKUP(A1370, [1]!Table9[#All], 35, FALSE))</f>
        <v xml:space="preserve">-- </v>
      </c>
      <c r="L1370" s="12" t="str">
        <f>IF(D1370="No", "--", VLOOKUP(A1370, [1]!Table9[#All], 28, FALSE))</f>
        <v>--</v>
      </c>
      <c r="M1370" s="11" t="str">
        <f>IF(D1370="No", "Not discussed on USFS. ", _xlfn.CONCAT(A1370, " (", VLOOKUP(A1370, [1]!Table9[#All], 11, FALSE), "; Habitat description: ", C1370, ") - Within 1-mi of a CNDDB/SCE/USFS occurrence record (", VLOOKUP(A1370, [1]!Table9[#All], 27, FALSE), "). " ))</f>
        <v xml:space="preserve">Not discussed on USFS. </v>
      </c>
      <c r="N1370" s="10" t="str">
        <f>IF(D1370="No", "-- ", VLOOKUP(A1370, [1]!Table9[#All], 29, FALSE))</f>
        <v xml:space="preserve">-- </v>
      </c>
      <c r="O1370" s="10" t="str">
        <f>IF(D1370="No", "--", VLOOKUP(A1370, [1]!Table9[#All], 30, FALSE))</f>
        <v>--</v>
      </c>
      <c r="P1370" s="7" t="str">
        <f>IF(D1370="No", "Not discussed on USFS. ", IF(VLOOKUP(A1370, [1]!Table9[#All], 31, FALSE)="--", "--",  _xlfn.CONCAT(A1370, " (", VLOOKUP(A1370, [1]!Table9[#All], 11, FALSE), "; Habitat description: ", C1370, ") - Within 1-mi of a CNDDB/SCE/USFS occurrence record (", VLOOKUP(A1370, [1]!Table9[#All], 31, FALSE), "). " )))</f>
        <v xml:space="preserve">Not discussed on USFS. </v>
      </c>
      <c r="Q1370" s="6" t="str">
        <f>IF(D1370="No", "Not discussed on USFS. ", IF(VLOOKUP(A1370, [1]!Table9[#All], 31, FALSE)="--", "--",  VLOOKUP(A1370, [1]!Table9[#All], 32, FALSE)))</f>
        <v xml:space="preserve">Not discussed on USFS. </v>
      </c>
      <c r="R1370" s="6" t="str">
        <f>IF(D1370="No", "Not discussed on USFS. ", IF(VLOOKUP(A1370, [1]!Table9[#All], 31, FALSE)="--", "--", VLOOKUP(A1370, [1]!Table9[#All], 33, FALSE)))</f>
        <v xml:space="preserve">Not discussed on USFS. </v>
      </c>
      <c r="S1370" s="9" t="s">
        <v>2</v>
      </c>
      <c r="T1370" s="8" t="s">
        <v>2</v>
      </c>
      <c r="U1370" s="8" t="s">
        <v>2</v>
      </c>
      <c r="V1370" s="7" t="s">
        <v>2</v>
      </c>
      <c r="W1370" s="6" t="s">
        <v>2</v>
      </c>
      <c r="X1370" s="6" t="s">
        <v>2</v>
      </c>
    </row>
    <row r="1371" spans="1:24" ht="112" x14ac:dyDescent="0.2">
      <c r="A1371" s="20" t="s">
        <v>994</v>
      </c>
      <c r="B1371" s="20" t="str">
        <f>VLOOKUP(A1371, [1]!Table9[#All], 2, FALSE)</f>
        <v>Eriogonum microthecum var panamintense</v>
      </c>
      <c r="C1371" s="18" t="str">
        <f>VLOOKUP(A1371, [1]!Table9[#All], 13, FALSE)</f>
        <v>steep, rocky, mountain slopes, pine woodland, sage brush pinyon/juniper woodland with low sage brush</v>
      </c>
      <c r="D1371" s="17" t="str">
        <f>IF(ISNUMBER(SEARCH("1",VLOOKUP(A1371, [1]!Table9[#All], 4, FALSE))), "Yes", "No")</f>
        <v>No</v>
      </c>
      <c r="E1371" s="16" t="str">
        <f>VLOOKUP(A1371, [1]!Table9[#All], 3, FALSE)</f>
        <v>Plant</v>
      </c>
      <c r="F1371" s="15" t="str">
        <f>VLOOKUP(A1371, [1]!Table9[#All], 26, FALSE)</f>
        <v>Formula</v>
      </c>
      <c r="G1371" s="15" t="str">
        <f>IF(D1371="No", "--",VLOOKUP(A1371, [1]!Table9[#All], 25, FALSE))</f>
        <v>--</v>
      </c>
      <c r="H1371" s="14" t="str">
        <f>IF(D1371="No", "Not discussed on USFS. ", VLOOKUP(A1371, [1]!Table9[#All], 24, FALSE))</f>
        <v xml:space="preserve">Not discussed on USFS. </v>
      </c>
      <c r="I1371" s="14" t="str">
        <f>IF(NOT(ISBLANK(#REF!)),  "Pre-activity Survey Required", "")</f>
        <v>Pre-activity Survey Required</v>
      </c>
      <c r="J1371" s="13" t="str">
        <f>IF(D1371="No", "Not discussed on USFS. ", _xlfn.CONCAT(A1371, " (", VLOOKUP(A1371, [1]!Table9[#All], 11, FALSE), "; Habitat description: ", C1371, ") - Within 1-mi of a CNDDB/SCE/USFS occurrence record (", VLOOKUP(A1371, [1]!Table9[#All], 34, FALSE), "). " ))</f>
        <v xml:space="preserve">Not discussed on USFS. </v>
      </c>
      <c r="K1371" s="10" t="str">
        <f>IF(D1371="No", "-- ", VLOOKUP(A1371, [1]!Table9[#All], 35, FALSE))</f>
        <v xml:space="preserve">-- </v>
      </c>
      <c r="L1371" s="12" t="str">
        <f>IF(D1371="No", "--", VLOOKUP(A1371, [1]!Table9[#All], 28, FALSE))</f>
        <v>--</v>
      </c>
      <c r="M1371" s="11" t="str">
        <f>IF(D1371="No", "Not discussed on USFS. ", _xlfn.CONCAT(A1371, " (", VLOOKUP(A1371, [1]!Table9[#All], 11, FALSE), "; Habitat description: ", C1371, ") - Within 1-mi of a CNDDB/SCE/USFS occurrence record (", VLOOKUP(A1371, [1]!Table9[#All], 27, FALSE), "). " ))</f>
        <v xml:space="preserve">Not discussed on USFS. </v>
      </c>
      <c r="N1371" s="10" t="str">
        <f>IF(D1371="No", "-- ", VLOOKUP(A1371, [1]!Table9[#All], 29, FALSE))</f>
        <v xml:space="preserve">-- </v>
      </c>
      <c r="O1371" s="10" t="str">
        <f>IF(D1371="No", "--", VLOOKUP(A1371, [1]!Table9[#All], 30, FALSE))</f>
        <v>--</v>
      </c>
      <c r="P1371" s="7" t="str">
        <f>IF(D1371="No", "Not discussed on USFS. ", IF(VLOOKUP(A1371, [1]!Table9[#All], 31, FALSE)="--", "--",  _xlfn.CONCAT(A1371, " (", VLOOKUP(A1371, [1]!Table9[#All], 11, FALSE), "; Habitat description: ", C1371, ") - Within 1-mi of a CNDDB/SCE/USFS occurrence record (", VLOOKUP(A1371, [1]!Table9[#All], 31, FALSE), "). " )))</f>
        <v xml:space="preserve">Not discussed on USFS. </v>
      </c>
      <c r="Q1371" s="6" t="str">
        <f>IF(D1371="No", "Not discussed on USFS. ", IF(VLOOKUP(A1371, [1]!Table9[#All], 31, FALSE)="--", "--",  VLOOKUP(A1371, [1]!Table9[#All], 32, FALSE)))</f>
        <v xml:space="preserve">Not discussed on USFS. </v>
      </c>
      <c r="R1371" s="6" t="str">
        <f>IF(D1371="No", "Not discussed on USFS. ", IF(VLOOKUP(A1371, [1]!Table9[#All], 31, FALSE)="--", "--", VLOOKUP(A1371, [1]!Table9[#All], 33, FALSE)))</f>
        <v xml:space="preserve">Not discussed on USFS. </v>
      </c>
      <c r="S1371" s="9" t="s">
        <v>2</v>
      </c>
      <c r="T1371" s="8" t="s">
        <v>2</v>
      </c>
      <c r="U1371" s="8" t="s">
        <v>2</v>
      </c>
      <c r="V1371" s="7" t="s">
        <v>2</v>
      </c>
      <c r="W1371" s="6" t="s">
        <v>2</v>
      </c>
      <c r="X1371" s="6" t="s">
        <v>2</v>
      </c>
    </row>
    <row r="1372" spans="1:24" ht="80" x14ac:dyDescent="0.2">
      <c r="A1372" s="20" t="s">
        <v>993</v>
      </c>
      <c r="B1372" s="20" t="str">
        <f>VLOOKUP(A1372, [1]!Table9[#All], 2, FALSE)</f>
        <v>Lupinus magnificus var magnificus</v>
      </c>
      <c r="C1372" s="18" t="str">
        <f>VLOOKUP(A1372, [1]!Table9[#All], 13, FALSE)</f>
        <v>desert slopes, washes, pine woodland pinyon/juniper woodland</v>
      </c>
      <c r="D1372" s="17" t="str">
        <f>IF(ISNUMBER(SEARCH("1",VLOOKUP(A1372, [1]!Table9[#All], 4, FALSE))), "Yes", "No")</f>
        <v>No</v>
      </c>
      <c r="E1372" s="16" t="str">
        <f>VLOOKUP(A1372, [1]!Table9[#All], 3, FALSE)</f>
        <v>Plant</v>
      </c>
      <c r="F1372" s="15" t="str">
        <f>VLOOKUP(A1372, [1]!Table9[#All], 26, FALSE)</f>
        <v>Formula</v>
      </c>
      <c r="G1372" s="15" t="str">
        <f>IF(D1372="No", "--",VLOOKUP(A1372, [1]!Table9[#All], 25, FALSE))</f>
        <v>--</v>
      </c>
      <c r="H1372" s="14" t="str">
        <f>IF(D1372="No", "Not discussed on USFS. ", VLOOKUP(A1372, [1]!Table9[#All], 24, FALSE))</f>
        <v xml:space="preserve">Not discussed on USFS. </v>
      </c>
      <c r="I1372" s="14" t="str">
        <f>IF(NOT(ISBLANK(#REF!)),  "Pre-activity Survey Required", "")</f>
        <v>Pre-activity Survey Required</v>
      </c>
      <c r="J1372" s="13" t="str">
        <f>IF(D1372="No", "Not discussed on USFS. ", _xlfn.CONCAT(A1372, " (", VLOOKUP(A1372, [1]!Table9[#All], 11, FALSE), "; Habitat description: ", C1372, ") - Within 1-mi of a CNDDB/SCE/USFS occurrence record (", VLOOKUP(A1372, [1]!Table9[#All], 34, FALSE), "). " ))</f>
        <v xml:space="preserve">Not discussed on USFS. </v>
      </c>
      <c r="K1372" s="10" t="str">
        <f>IF(D1372="No", "-- ", VLOOKUP(A1372, [1]!Table9[#All], 35, FALSE))</f>
        <v xml:space="preserve">-- </v>
      </c>
      <c r="L1372" s="12" t="str">
        <f>IF(D1372="No", "--", VLOOKUP(A1372, [1]!Table9[#All], 28, FALSE))</f>
        <v>--</v>
      </c>
      <c r="M1372" s="11" t="str">
        <f>IF(D1372="No", "Not discussed on USFS. ", _xlfn.CONCAT(A1372, " (", VLOOKUP(A1372, [1]!Table9[#All], 11, FALSE), "; Habitat description: ", C1372, ") - Within 1-mi of a CNDDB/SCE/USFS occurrence record (", VLOOKUP(A1372, [1]!Table9[#All], 27, FALSE), "). " ))</f>
        <v xml:space="preserve">Not discussed on USFS. </v>
      </c>
      <c r="N1372" s="10" t="str">
        <f>IF(D1372="No", "-- ", VLOOKUP(A1372, [1]!Table9[#All], 29, FALSE))</f>
        <v xml:space="preserve">-- </v>
      </c>
      <c r="O1372" s="10" t="str">
        <f>IF(D1372="No", "--", VLOOKUP(A1372, [1]!Table9[#All], 30, FALSE))</f>
        <v>--</v>
      </c>
      <c r="P1372" s="7" t="str">
        <f>IF(D1372="No", "Not discussed on USFS. ", IF(VLOOKUP(A1372, [1]!Table9[#All], 31, FALSE)="--", "--",  _xlfn.CONCAT(A1372, " (", VLOOKUP(A1372, [1]!Table9[#All], 11, FALSE), "; Habitat description: ", C1372, ") - Within 1-mi of a CNDDB/SCE/USFS occurrence record (", VLOOKUP(A1372, [1]!Table9[#All], 31, FALSE), "). " )))</f>
        <v xml:space="preserve">Not discussed on USFS. </v>
      </c>
      <c r="Q1372" s="6" t="str">
        <f>IF(D1372="No", "Not discussed on USFS. ", IF(VLOOKUP(A1372, [1]!Table9[#All], 31, FALSE)="--", "--",  VLOOKUP(A1372, [1]!Table9[#All], 32, FALSE)))</f>
        <v xml:space="preserve">Not discussed on USFS. </v>
      </c>
      <c r="R1372" s="6" t="str">
        <f>IF(D1372="No", "Not discussed on USFS. ", IF(VLOOKUP(A1372, [1]!Table9[#All], 31, FALSE)="--", "--", VLOOKUP(A1372, [1]!Table9[#All], 33, FALSE)))</f>
        <v xml:space="preserve">Not discussed on USFS. </v>
      </c>
      <c r="S1372" s="9" t="s">
        <v>2</v>
      </c>
      <c r="T1372" s="8" t="s">
        <v>2</v>
      </c>
      <c r="U1372" s="8" t="s">
        <v>2</v>
      </c>
      <c r="V1372" s="7" t="s">
        <v>2</v>
      </c>
      <c r="W1372" s="6" t="s">
        <v>2</v>
      </c>
      <c r="X1372" s="6" t="s">
        <v>2</v>
      </c>
    </row>
    <row r="1373" spans="1:24" ht="64" x14ac:dyDescent="0.2">
      <c r="A1373" s="20" t="s">
        <v>992</v>
      </c>
      <c r="B1373" s="20" t="str">
        <f>VLOOKUP(A1373, [1]!Table9[#All], 2, FALSE)</f>
        <v>Cuniculotinus gramineus</v>
      </c>
      <c r="C1373" s="18" t="str">
        <f>VLOOKUP(A1373, [1]!Table9[#All], 13, FALSE)</f>
        <v>slopes and outcrops in pinyon-juniper and bristlecone pine woodlands</v>
      </c>
      <c r="D1373" s="17" t="str">
        <f>IF(ISNUMBER(SEARCH("1",VLOOKUP(A1373, [1]!Table9[#All], 4, FALSE))), "Yes", "No")</f>
        <v>No</v>
      </c>
      <c r="E1373" s="16" t="str">
        <f>VLOOKUP(A1373, [1]!Table9[#All], 3, FALSE)</f>
        <v>Plant</v>
      </c>
      <c r="F1373" s="15" t="str">
        <f>VLOOKUP(A1373, [1]!Table9[#All], 26, FALSE)</f>
        <v>Formula</v>
      </c>
      <c r="G1373" s="15" t="str">
        <f>IF(D1373="No", "--",VLOOKUP(A1373, [1]!Table9[#All], 25, FALSE))</f>
        <v>--</v>
      </c>
      <c r="H1373" s="14" t="str">
        <f>IF(D1373="No", "Not discussed on USFS. ", VLOOKUP(A1373, [1]!Table9[#All], 24, FALSE))</f>
        <v xml:space="preserve">Not discussed on USFS. </v>
      </c>
      <c r="I1373" s="14" t="str">
        <f>IF(NOT(ISBLANK(#REF!)),  "Pre-activity Survey Required", "")</f>
        <v>Pre-activity Survey Required</v>
      </c>
      <c r="J1373" s="13" t="str">
        <f>IF(D1373="No", "Not discussed on USFS. ", _xlfn.CONCAT(A1373, " (", VLOOKUP(A1373, [1]!Table9[#All], 11, FALSE), "; Habitat description: ", C1373, ") - Within 1-mi of a CNDDB/SCE/USFS occurrence record (", VLOOKUP(A1373, [1]!Table9[#All], 34, FALSE), "). " ))</f>
        <v xml:space="preserve">Not discussed on USFS. </v>
      </c>
      <c r="K1373" s="10" t="str">
        <f>IF(D1373="No", "-- ", VLOOKUP(A1373, [1]!Table9[#All], 35, FALSE))</f>
        <v xml:space="preserve">-- </v>
      </c>
      <c r="L1373" s="12" t="str">
        <f>IF(D1373="No", "--", VLOOKUP(A1373, [1]!Table9[#All], 28, FALSE))</f>
        <v>--</v>
      </c>
      <c r="M1373" s="11" t="str">
        <f>IF(D1373="No", "Not discussed on USFS. ", _xlfn.CONCAT(A1373, " (", VLOOKUP(A1373, [1]!Table9[#All], 11, FALSE), "; Habitat description: ", C1373, ") - Within 1-mi of a CNDDB/SCE/USFS occurrence record (", VLOOKUP(A1373, [1]!Table9[#All], 27, FALSE), "). " ))</f>
        <v xml:space="preserve">Not discussed on USFS. </v>
      </c>
      <c r="N1373" s="10" t="str">
        <f>IF(D1373="No", "-- ", VLOOKUP(A1373, [1]!Table9[#All], 29, FALSE))</f>
        <v xml:space="preserve">-- </v>
      </c>
      <c r="O1373" s="10" t="str">
        <f>IF(D1373="No", "--", VLOOKUP(A1373, [1]!Table9[#All], 30, FALSE))</f>
        <v>--</v>
      </c>
      <c r="P1373" s="7" t="str">
        <f>IF(D1373="No", "Not discussed on USFS. ", IF(VLOOKUP(A1373, [1]!Table9[#All], 31, FALSE)="--", "--",  _xlfn.CONCAT(A1373, " (", VLOOKUP(A1373, [1]!Table9[#All], 11, FALSE), "; Habitat description: ", C1373, ") - Within 1-mi of a CNDDB/SCE/USFS occurrence record (", VLOOKUP(A1373, [1]!Table9[#All], 31, FALSE), "). " )))</f>
        <v xml:space="preserve">Not discussed on USFS. </v>
      </c>
      <c r="Q1373" s="6" t="str">
        <f>IF(D1373="No", "Not discussed on USFS. ", IF(VLOOKUP(A1373, [1]!Table9[#All], 31, FALSE)="--", "--",  VLOOKUP(A1373, [1]!Table9[#All], 32, FALSE)))</f>
        <v xml:space="preserve">Not discussed on USFS. </v>
      </c>
      <c r="R1373" s="6" t="str">
        <f>IF(D1373="No", "Not discussed on USFS. ", IF(VLOOKUP(A1373, [1]!Table9[#All], 31, FALSE)="--", "--", VLOOKUP(A1373, [1]!Table9[#All], 33, FALSE)))</f>
        <v xml:space="preserve">Not discussed on USFS. </v>
      </c>
      <c r="S1373" s="9" t="s">
        <v>2</v>
      </c>
      <c r="T1373" s="8" t="s">
        <v>2</v>
      </c>
      <c r="U1373" s="8" t="s">
        <v>2</v>
      </c>
      <c r="V1373" s="7" t="s">
        <v>2</v>
      </c>
      <c r="W1373" s="6" t="s">
        <v>2</v>
      </c>
      <c r="X1373" s="6" t="s">
        <v>2</v>
      </c>
    </row>
    <row r="1374" spans="1:24" ht="156" x14ac:dyDescent="0.2">
      <c r="A1374" s="20" t="s">
        <v>991</v>
      </c>
      <c r="B1374" s="20" t="str">
        <f>VLOOKUP(A1374, [1]!Table9[#All], 2, FALSE)</f>
        <v>Cuniculotinus gramineus (Chrysothamnus g.)</v>
      </c>
      <c r="C1374" s="18" t="str">
        <f>VLOOKUP(A1374, [1]!Table9[#All], 13, FALSE)</f>
        <v>rocky slopes, talus fields, and cliffs in the Panamint Mountains</v>
      </c>
      <c r="D1374" s="17" t="str">
        <f>IF(ISNUMBER(SEARCH("1",VLOOKUP(A1374, [1]!Table9[#All], 4, FALSE))), "Yes", "No")</f>
        <v>Yes</v>
      </c>
      <c r="E1374" s="16" t="str">
        <f>VLOOKUP(A1374, [1]!Table9[#All], 3, FALSE)</f>
        <v>Plant</v>
      </c>
      <c r="F1374" s="15" t="str">
        <f>VLOOKUP(A1374, [1]!Table9[#All], 26, FALSE)</f>
        <v>Formula</v>
      </c>
      <c r="G1374" s="15" t="str">
        <f>IF(D1374="No", "--",VLOOKUP(A1374, [1]!Table9[#All], 25, FALSE))</f>
        <v>Work area</v>
      </c>
      <c r="H1374" s="14" t="str">
        <f>IF(D1374="No", "Not discussed on USFS. ", VLOOKUP(A1374, [1]!Table9[#All], 24, FALSE))</f>
        <v xml:space="preserve">Only discussed in INF, if reviewing INF apply same RPM's and language as other CRPR 1/2 plant receive. </v>
      </c>
      <c r="I1374" s="14" t="str">
        <f>IF(NOT(ISBLANK(#REF!)),  "Pre-activity Survey Required", "")</f>
        <v>Pre-activity Survey Required</v>
      </c>
      <c r="J1374" s="13" t="str">
        <f>IF(D1374="No", "Not discussed on USFS. ", _xlfn.CONCAT(A1374, " (", VLOOKUP(A1374, [1]!Table9[#All], 11, FALSE), "; Habitat description: ", C1374, ") - Within 1-mi of a CNDDB/SCE/USFS occurrence record (", VLOOKUP(A1374, [1]!Table9[#All], 34, FALSE), "). " ))</f>
        <v xml:space="preserve">Panamint rock-goldenrod (INF:SCC; CRPR 4.3, Blooming Period: Jul - aug; Habitat description: rocky slopes, talus fields, and cliffs in the Panamint Mountains) - Within 1-mi of a CNDDB/SCE/USFS occurrence record (unsuitable habitat). </v>
      </c>
      <c r="K1374" s="10" t="str">
        <f>IF(D1374="No", "-- ", VLOOKUP(A1374, [1]!Table9[#All], 35, FALSE))</f>
        <v>Standard OMP BMPs.</v>
      </c>
      <c r="L1374" s="12" t="str">
        <f>IF(D1374="No", "--", VLOOKUP(A1374, [1]!Table9[#All], 28, FALSE))</f>
        <v>IIB</v>
      </c>
      <c r="M1374" s="11" t="str">
        <f>IF(D1374="No", "Not discussed on USFS. ", _xlfn.CONCAT(A1374, " (", VLOOKUP(A1374, [1]!Table9[#All], 11, FALSE), "; Habitat description: ", C1374, ") - Within 1-mi of a CNDDB/SCE/USFS occurrence record (", VLOOKUP(A1374, [1]!Table9[#All], 27, FALSE), "). " ))</f>
        <v xml:space="preserve">Panamint rock-goldenrod (INF:SCC; CRPR 4.3, Blooming Period: Jul - aug; Habitat description: rocky slopes, talus fields, and cliffs in the Panamint Mountains) - Within 1-mi of a CNDDB/SCE/USFS occurrence record (habitat present). </v>
      </c>
      <c r="N1374" s="10" t="str">
        <f>IF(D1374="No", "-- ", VLOOKUP(A1374, [1]!Table9[#All], 29, FALSE))</f>
        <v xml:space="preserve">BE BMP Plant-1(a)(c-d); 
General Measures and Standard OMP BMPs. </v>
      </c>
      <c r="O1374" s="10" t="str">
        <f>IF(D1374="No", "--", VLOOKUP(A1374, [1]!Table9[#All], 30, FALSE))</f>
        <v xml:space="preserve">Pre-Activity Survey (Panamint rock-goldenrod): A biological survey is required. 
FSS Plant Avoidance (Panamint rock-goldenrod): If Panamint rock-goldenrod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74" s="7" t="str">
        <f>IF(D1374="No", "Not discussed on USFS. ", IF(VLOOKUP(A1374, [1]!Table9[#All], 31, FALSE)="--", "--",  _xlfn.CONCAT(A1374, " (", VLOOKUP(A1374, [1]!Table9[#All], 11, FALSE), "; Habitat description: ", C1374, ") - Within 1-mi of a CNDDB/SCE/USFS occurrence record (", VLOOKUP(A1374, [1]!Table9[#All], 31, FALSE), "). " )))</f>
        <v>--</v>
      </c>
      <c r="Q1374" s="6" t="str">
        <f>IF(D1374="No", "Not discussed on USFS. ", IF(VLOOKUP(A1374, [1]!Table9[#All], 31, FALSE)="--", "--",  VLOOKUP(A1374, [1]!Table9[#All], 32, FALSE)))</f>
        <v>--</v>
      </c>
      <c r="R1374" s="6" t="str">
        <f>IF(D1374="No", "Not discussed on USFS. ", IF(VLOOKUP(A1374, [1]!Table9[#All], 31, FALSE)="--", "--", VLOOKUP(A1374, [1]!Table9[#All], 33, FALSE)))</f>
        <v>--</v>
      </c>
      <c r="S1374" s="9" t="s">
        <v>2</v>
      </c>
      <c r="T1374" s="8" t="s">
        <v>2</v>
      </c>
      <c r="U1374" s="8" t="s">
        <v>2</v>
      </c>
      <c r="V1374" s="7" t="s">
        <v>2</v>
      </c>
      <c r="W1374" s="6" t="s">
        <v>2</v>
      </c>
      <c r="X1374" s="6" t="s">
        <v>2</v>
      </c>
    </row>
    <row r="1375" spans="1:24" ht="48" x14ac:dyDescent="0.2">
      <c r="A1375" s="20" t="s">
        <v>990</v>
      </c>
      <c r="B1375" s="20" t="str">
        <f>VLOOKUP(A1375, [1]!Table9[#All], 2, FALSE)</f>
        <v>Claytonia panamintensis</v>
      </c>
      <c r="C1375" s="18" t="str">
        <f>VLOOKUP(A1375, [1]!Table9[#All], 13, FALSE)</f>
        <v>n-facing, calcareous, talus slope</v>
      </c>
      <c r="D1375" s="17" t="str">
        <f>IF(ISNUMBER(SEARCH("1",VLOOKUP(A1375, [1]!Table9[#All], 4, FALSE))), "Yes", "No")</f>
        <v>No</v>
      </c>
      <c r="E1375" s="16" t="str">
        <f>VLOOKUP(A1375, [1]!Table9[#All], 3, FALSE)</f>
        <v>Plant</v>
      </c>
      <c r="F1375" s="15" t="str">
        <f>VLOOKUP(A1375, [1]!Table9[#All], 26, FALSE)</f>
        <v>Formula</v>
      </c>
      <c r="G1375" s="15" t="str">
        <f>IF(D1375="No", "--",VLOOKUP(A1375, [1]!Table9[#All], 25, FALSE))</f>
        <v>--</v>
      </c>
      <c r="H1375" s="14" t="str">
        <f>IF(D1375="No", "Not discussed on USFS. ", VLOOKUP(A1375, [1]!Table9[#All], 24, FALSE))</f>
        <v xml:space="preserve">Not discussed on USFS. </v>
      </c>
      <c r="I1375" s="14" t="str">
        <f>IF(NOT(ISBLANK(#REF!)),  "Pre-activity Survey Required", "")</f>
        <v>Pre-activity Survey Required</v>
      </c>
      <c r="J1375" s="13" t="str">
        <f>IF(D1375="No", "Not discussed on USFS. ", _xlfn.CONCAT(A1375, " (", VLOOKUP(A1375, [1]!Table9[#All], 11, FALSE), "; Habitat description: ", C1375, ") - Within 1-mi of a CNDDB/SCE/USFS occurrence record (", VLOOKUP(A1375, [1]!Table9[#All], 34, FALSE), "). " ))</f>
        <v xml:space="preserve">Not discussed on USFS. </v>
      </c>
      <c r="K1375" s="10" t="str">
        <f>IF(D1375="No", "-- ", VLOOKUP(A1375, [1]!Table9[#All], 35, FALSE))</f>
        <v xml:space="preserve">-- </v>
      </c>
      <c r="L1375" s="12" t="str">
        <f>IF(D1375="No", "--", VLOOKUP(A1375, [1]!Table9[#All], 28, FALSE))</f>
        <v>--</v>
      </c>
      <c r="M1375" s="11" t="str">
        <f>IF(D1375="No", "Not discussed on USFS. ", _xlfn.CONCAT(A1375, " (", VLOOKUP(A1375, [1]!Table9[#All], 11, FALSE), "; Habitat description: ", C1375, ") - Within 1-mi of a CNDDB/SCE/USFS occurrence record (", VLOOKUP(A1375, [1]!Table9[#All], 27, FALSE), "). " ))</f>
        <v xml:space="preserve">Not discussed on USFS. </v>
      </c>
      <c r="N1375" s="10" t="str">
        <f>IF(D1375="No", "-- ", VLOOKUP(A1375, [1]!Table9[#All], 29, FALSE))</f>
        <v xml:space="preserve">-- </v>
      </c>
      <c r="O1375" s="10" t="str">
        <f>IF(D1375="No", "--", VLOOKUP(A1375, [1]!Table9[#All], 30, FALSE))</f>
        <v>--</v>
      </c>
      <c r="P1375" s="7" t="str">
        <f>IF(D1375="No", "Not discussed on USFS. ", IF(VLOOKUP(A1375, [1]!Table9[#All], 31, FALSE)="--", "--",  _xlfn.CONCAT(A1375, " (", VLOOKUP(A1375, [1]!Table9[#All], 11, FALSE), "; Habitat description: ", C1375, ") - Within 1-mi of a CNDDB/SCE/USFS occurrence record (", VLOOKUP(A1375, [1]!Table9[#All], 31, FALSE), "). " )))</f>
        <v xml:space="preserve">Not discussed on USFS. </v>
      </c>
      <c r="Q1375" s="6" t="str">
        <f>IF(D1375="No", "Not discussed on USFS. ", IF(VLOOKUP(A1375, [1]!Table9[#All], 31, FALSE)="--", "--",  VLOOKUP(A1375, [1]!Table9[#All], 32, FALSE)))</f>
        <v xml:space="preserve">Not discussed on USFS. </v>
      </c>
      <c r="R1375" s="6" t="str">
        <f>IF(D1375="No", "Not discussed on USFS. ", IF(VLOOKUP(A1375, [1]!Table9[#All], 31, FALSE)="--", "--", VLOOKUP(A1375, [1]!Table9[#All], 33, FALSE)))</f>
        <v xml:space="preserve">Not discussed on USFS. </v>
      </c>
      <c r="S1375" s="9" t="s">
        <v>2</v>
      </c>
      <c r="T1375" s="8" t="s">
        <v>2</v>
      </c>
      <c r="U1375" s="8" t="s">
        <v>2</v>
      </c>
      <c r="V1375" s="7" t="s">
        <v>2</v>
      </c>
      <c r="W1375" s="6" t="s">
        <v>2</v>
      </c>
      <c r="X1375" s="6" t="s">
        <v>2</v>
      </c>
    </row>
    <row r="1376" spans="1:24" ht="156" x14ac:dyDescent="0.2">
      <c r="A1376" s="20" t="s">
        <v>989</v>
      </c>
      <c r="B1376" s="20" t="str">
        <f>VLOOKUP(A1376, [1]!Table9[#All], 2, FALSE)</f>
        <v>Deinandra paniculata</v>
      </c>
      <c r="C1376" s="18" t="str">
        <f>VLOOKUP(A1376, [1]!Table9[#All], 13, FALSE)</f>
        <v>coastal scrub, valley and foothill grassland, vernal pools</v>
      </c>
      <c r="D1376" s="17" t="str">
        <f>IF(ISNUMBER(SEARCH("1",VLOOKUP(A1376, [1]!Table9[#All], 4, FALSE))), "Yes", "No")</f>
        <v>Yes</v>
      </c>
      <c r="E1376" s="16" t="str">
        <f>VLOOKUP(A1376, [1]!Table9[#All], 3, FALSE)</f>
        <v>Plant</v>
      </c>
      <c r="F1376" s="15" t="str">
        <f>VLOOKUP(A1376, [1]!Table9[#All], 26, FALSE)</f>
        <v>Formula</v>
      </c>
      <c r="G1376" s="15" t="str">
        <f>IF(D1376="No", "--",VLOOKUP(A1376, [1]!Table9[#All], 25, FALSE))</f>
        <v>Work area</v>
      </c>
      <c r="H1376" s="14" t="str">
        <f>IF(D1376="No", "Not discussed on USFS. ", VLOOKUP(A1376, [1]!Table9[#All], 24, FALSE))</f>
        <v xml:space="preserve">Only discussed in INF, if reviewing INF apply same RPM's and language as other CRPR 1/2 plant receive. </v>
      </c>
      <c r="I1376" s="14" t="str">
        <f>IF(NOT(ISBLANK(#REF!)),  "Pre-activity Survey Required", "")</f>
        <v>Pre-activity Survey Required</v>
      </c>
      <c r="J1376" s="13" t="str">
        <f>IF(D1376="No", "Not discussed on USFS. ", _xlfn.CONCAT(A1376, " (", VLOOKUP(A1376, [1]!Table9[#All], 11, FALSE), "; Habitat description: ", C1376, ") - Within 1-mi of a CNDDB/SCE/USFS occurrence record (", VLOOKUP(A1376, [1]!Table9[#All], 34, FALSE), "). " ))</f>
        <v xml:space="preserve">Paniculate tarplant (INF:SCC; CRPR 4.2, Blooming Period: May - Nov; Habitat description: coastal scrub, valley and foothill grassland, vernal pools) - Within 1-mi of a CNDDB/SCE/USFS occurrence record (unsuitable habitat). </v>
      </c>
      <c r="K1376" s="10" t="str">
        <f>IF(D1376="No", "-- ", VLOOKUP(A1376, [1]!Table9[#All], 35, FALSE))</f>
        <v>Standard OMP BMPs.</v>
      </c>
      <c r="L1376" s="12" t="str">
        <f>IF(D1376="No", "--", VLOOKUP(A1376, [1]!Table9[#All], 28, FALSE))</f>
        <v>IIB</v>
      </c>
      <c r="M1376" s="11" t="str">
        <f>IF(D1376="No", "Not discussed on USFS. ", _xlfn.CONCAT(A1376, " (", VLOOKUP(A1376, [1]!Table9[#All], 11, FALSE), "; Habitat description: ", C1376, ") - Within 1-mi of a CNDDB/SCE/USFS occurrence record (", VLOOKUP(A1376, [1]!Table9[#All], 27, FALSE), "). " ))</f>
        <v xml:space="preserve">Paniculate tarplant (INF:SCC; CRPR 4.2, Blooming Period: May - Nov; Habitat description: coastal scrub, valley and foothill grassland, vernal pools) - Within 1-mi of a CNDDB/SCE/USFS occurrence record (habitat present). </v>
      </c>
      <c r="N1376" s="10" t="str">
        <f>IF(D1376="No", "-- ", VLOOKUP(A1376, [1]!Table9[#All], 29, FALSE))</f>
        <v xml:space="preserve">BE BMP Plant-1(a)(c-d); 
General Measures and Standard OMP BMPs. </v>
      </c>
      <c r="O1376" s="10" t="str">
        <f>IF(D1376="No", "--", VLOOKUP(A1376, [1]!Table9[#All], 30, FALSE))</f>
        <v xml:space="preserve">Pre-Activity Survey (Paniculate tarplant): A biological survey is required. 
FSS Plant Avoidance (Paniculate tarplant): If Paniculate tarplant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76" s="7" t="str">
        <f>IF(D1376="No", "Not discussed on USFS. ", IF(VLOOKUP(A1376, [1]!Table9[#All], 31, FALSE)="--", "--",  _xlfn.CONCAT(A1376, " (", VLOOKUP(A1376, [1]!Table9[#All], 11, FALSE), "; Habitat description: ", C1376, ") - Within 1-mi of a CNDDB/SCE/USFS occurrence record (", VLOOKUP(A1376, [1]!Table9[#All], 31, FALSE), "). " )))</f>
        <v>--</v>
      </c>
      <c r="Q1376" s="6" t="str">
        <f>IF(D1376="No", "Not discussed on USFS. ", IF(VLOOKUP(A1376, [1]!Table9[#All], 31, FALSE)="--", "--",  VLOOKUP(A1376, [1]!Table9[#All], 32, FALSE)))</f>
        <v>--</v>
      </c>
      <c r="R1376" s="6" t="str">
        <f>IF(D1376="No", "Not discussed on USFS. ", IF(VLOOKUP(A1376, [1]!Table9[#All], 31, FALSE)="--", "--", VLOOKUP(A1376, [1]!Table9[#All], 33, FALSE)))</f>
        <v>--</v>
      </c>
      <c r="S1376" s="9" t="s">
        <v>2</v>
      </c>
      <c r="T1376" s="8" t="s">
        <v>2</v>
      </c>
      <c r="U1376" s="8" t="s">
        <v>2</v>
      </c>
      <c r="V1376" s="7" t="s">
        <v>2</v>
      </c>
      <c r="W1376" s="6" t="s">
        <v>2</v>
      </c>
      <c r="X1376" s="6" t="s">
        <v>2</v>
      </c>
    </row>
    <row r="1377" spans="1:24" ht="48" x14ac:dyDescent="0.2">
      <c r="A1377" s="20" t="s">
        <v>988</v>
      </c>
      <c r="B1377" s="20" t="str">
        <f>VLOOKUP(A1377, [1]!Table9[#All], 2, FALSE)</f>
        <v>Navarretia panochensis</v>
      </c>
      <c r="C1377" s="18" t="str">
        <f>VLOOKUP(A1377, [1]!Table9[#All], 13, FALSE)</f>
        <v>clay soil in grassland</v>
      </c>
      <c r="D1377" s="17" t="str">
        <f>IF(ISNUMBER(SEARCH("1",VLOOKUP(A1377, [1]!Table9[#All], 4, FALSE))), "Yes", "No")</f>
        <v>No</v>
      </c>
      <c r="E1377" s="16" t="str">
        <f>VLOOKUP(A1377, [1]!Table9[#All], 3, FALSE)</f>
        <v>Plant</v>
      </c>
      <c r="F1377" s="15" t="str">
        <f>VLOOKUP(A1377, [1]!Table9[#All], 26, FALSE)</f>
        <v>Formula</v>
      </c>
      <c r="G1377" s="15" t="str">
        <f>IF(D1377="No", "--",VLOOKUP(A1377, [1]!Table9[#All], 25, FALSE))</f>
        <v>--</v>
      </c>
      <c r="H1377" s="14" t="str">
        <f>IF(D1377="No", "Not discussed on USFS. ", VLOOKUP(A1377, [1]!Table9[#All], 24, FALSE))</f>
        <v xml:space="preserve">Not discussed on USFS. </v>
      </c>
      <c r="I1377" s="14" t="str">
        <f>IF(NOT(ISBLANK(#REF!)),  "Pre-activity Survey Required", "")</f>
        <v>Pre-activity Survey Required</v>
      </c>
      <c r="J1377" s="13" t="str">
        <f>IF(D1377="No", "Not discussed on USFS. ", _xlfn.CONCAT(A1377, " (", VLOOKUP(A1377, [1]!Table9[#All], 11, FALSE), "; Habitat description: ", C1377, ") - Within 1-mi of a CNDDB/SCE/USFS occurrence record (", VLOOKUP(A1377, [1]!Table9[#All], 34, FALSE), "). " ))</f>
        <v xml:space="preserve">Not discussed on USFS. </v>
      </c>
      <c r="K1377" s="10" t="str">
        <f>IF(D1377="No", "-- ", VLOOKUP(A1377, [1]!Table9[#All], 35, FALSE))</f>
        <v xml:space="preserve">-- </v>
      </c>
      <c r="L1377" s="12" t="str">
        <f>IF(D1377="No", "--", VLOOKUP(A1377, [1]!Table9[#All], 28, FALSE))</f>
        <v>--</v>
      </c>
      <c r="M1377" s="11" t="str">
        <f>IF(D1377="No", "Not discussed on USFS. ", _xlfn.CONCAT(A1377, " (", VLOOKUP(A1377, [1]!Table9[#All], 11, FALSE), "; Habitat description: ", C1377, ") - Within 1-mi of a CNDDB/SCE/USFS occurrence record (", VLOOKUP(A1377, [1]!Table9[#All], 27, FALSE), "). " ))</f>
        <v xml:space="preserve">Not discussed on USFS. </v>
      </c>
      <c r="N1377" s="10" t="str">
        <f>IF(D1377="No", "-- ", VLOOKUP(A1377, [1]!Table9[#All], 29, FALSE))</f>
        <v xml:space="preserve">-- </v>
      </c>
      <c r="O1377" s="10" t="str">
        <f>IF(D1377="No", "--", VLOOKUP(A1377, [1]!Table9[#All], 30, FALSE))</f>
        <v>--</v>
      </c>
      <c r="P1377" s="7" t="str">
        <f>IF(D1377="No", "Not discussed on USFS. ", IF(VLOOKUP(A1377, [1]!Table9[#All], 31, FALSE)="--", "--",  _xlfn.CONCAT(A1377, " (", VLOOKUP(A1377, [1]!Table9[#All], 11, FALSE), "; Habitat description: ", C1377, ") - Within 1-mi of a CNDDB/SCE/USFS occurrence record (", VLOOKUP(A1377, [1]!Table9[#All], 31, FALSE), "). " )))</f>
        <v xml:space="preserve">Not discussed on USFS. </v>
      </c>
      <c r="Q1377" s="6" t="str">
        <f>IF(D1377="No", "Not discussed on USFS. ", IF(VLOOKUP(A1377, [1]!Table9[#All], 31, FALSE)="--", "--",  VLOOKUP(A1377, [1]!Table9[#All], 32, FALSE)))</f>
        <v xml:space="preserve">Not discussed on USFS. </v>
      </c>
      <c r="R1377" s="6" t="str">
        <f>IF(D1377="No", "Not discussed on USFS. ", IF(VLOOKUP(A1377, [1]!Table9[#All], 31, FALSE)="--", "--", VLOOKUP(A1377, [1]!Table9[#All], 33, FALSE)))</f>
        <v xml:space="preserve">Not discussed on USFS. </v>
      </c>
      <c r="S1377" s="9" t="s">
        <v>2</v>
      </c>
      <c r="T1377" s="8" t="s">
        <v>2</v>
      </c>
      <c r="U1377" s="8" t="s">
        <v>2</v>
      </c>
      <c r="V1377" s="7" t="s">
        <v>2</v>
      </c>
      <c r="W1377" s="6" t="s">
        <v>2</v>
      </c>
      <c r="X1377" s="6" t="s">
        <v>2</v>
      </c>
    </row>
    <row r="1378" spans="1:24" ht="48" x14ac:dyDescent="0.2">
      <c r="A1378" s="20" t="s">
        <v>987</v>
      </c>
      <c r="B1378" s="20" t="str">
        <f>VLOOKUP(A1378, [1]!Table9[#All], 2, FALSE)</f>
        <v>Lepidium jaredii ssp. album</v>
      </c>
      <c r="C1378" s="18" t="str">
        <f>VLOOKUP(A1378, [1]!Table9[#All], 13, FALSE)</f>
        <v xml:space="preserve">alkaline </v>
      </c>
      <c r="D1378" s="17" t="str">
        <f>IF(ISNUMBER(SEARCH("1",VLOOKUP(A1378, [1]!Table9[#All], 4, FALSE))), "Yes", "No")</f>
        <v>No</v>
      </c>
      <c r="E1378" s="16" t="str">
        <f>VLOOKUP(A1378, [1]!Table9[#All], 3, FALSE)</f>
        <v>Plant</v>
      </c>
      <c r="F1378" s="15" t="str">
        <f>VLOOKUP(A1378, [1]!Table9[#All], 26, FALSE)</f>
        <v>Formula</v>
      </c>
      <c r="G1378" s="15" t="str">
        <f>IF(D1378="No", "--",VLOOKUP(A1378, [1]!Table9[#All], 25, FALSE))</f>
        <v>--</v>
      </c>
      <c r="H1378" s="14" t="str">
        <f>IF(D1378="No", "Not discussed on USFS. ", VLOOKUP(A1378, [1]!Table9[#All], 24, FALSE))</f>
        <v xml:space="preserve">Not discussed on USFS. </v>
      </c>
      <c r="I1378" s="14" t="str">
        <f>IF(NOT(ISBLANK(#REF!)),  "Pre-activity Survey Required", "")</f>
        <v>Pre-activity Survey Required</v>
      </c>
      <c r="J1378" s="13" t="str">
        <f>IF(D1378="No", "Not discussed on USFS. ", _xlfn.CONCAT(A1378, " (", VLOOKUP(A1378, [1]!Table9[#All], 11, FALSE), "; Habitat description: ", C1378, ") - Within 1-mi of a CNDDB/SCE/USFS occurrence record (", VLOOKUP(A1378, [1]!Table9[#All], 34, FALSE), "). " ))</f>
        <v xml:space="preserve">Not discussed on USFS. </v>
      </c>
      <c r="K1378" s="10" t="str">
        <f>IF(D1378="No", "-- ", VLOOKUP(A1378, [1]!Table9[#All], 35, FALSE))</f>
        <v xml:space="preserve">-- </v>
      </c>
      <c r="L1378" s="12" t="str">
        <f>IF(D1378="No", "--", VLOOKUP(A1378, [1]!Table9[#All], 28, FALSE))</f>
        <v>--</v>
      </c>
      <c r="M1378" s="11" t="str">
        <f>IF(D1378="No", "Not discussed on USFS. ", _xlfn.CONCAT(A1378, " (", VLOOKUP(A1378, [1]!Table9[#All], 11, FALSE), "; Habitat description: ", C1378, ") - Within 1-mi of a CNDDB/SCE/USFS occurrence record (", VLOOKUP(A1378, [1]!Table9[#All], 27, FALSE), "). " ))</f>
        <v xml:space="preserve">Not discussed on USFS. </v>
      </c>
      <c r="N1378" s="10" t="str">
        <f>IF(D1378="No", "-- ", VLOOKUP(A1378, [1]!Table9[#All], 29, FALSE))</f>
        <v xml:space="preserve">-- </v>
      </c>
      <c r="O1378" s="10" t="str">
        <f>IF(D1378="No", "--", VLOOKUP(A1378, [1]!Table9[#All], 30, FALSE))</f>
        <v>--</v>
      </c>
      <c r="P1378" s="7" t="str">
        <f>IF(D1378="No", "Not discussed on USFS. ", IF(VLOOKUP(A1378, [1]!Table9[#All], 31, FALSE)="--", "--",  _xlfn.CONCAT(A1378, " (", VLOOKUP(A1378, [1]!Table9[#All], 11, FALSE), "; Habitat description: ", C1378, ") - Within 1-mi of a CNDDB/SCE/USFS occurrence record (", VLOOKUP(A1378, [1]!Table9[#All], 31, FALSE), "). " )))</f>
        <v xml:space="preserve">Not discussed on USFS. </v>
      </c>
      <c r="Q1378" s="6" t="str">
        <f>IF(D1378="No", "Not discussed on USFS. ", IF(VLOOKUP(A1378, [1]!Table9[#All], 31, FALSE)="--", "--",  VLOOKUP(A1378, [1]!Table9[#All], 32, FALSE)))</f>
        <v xml:space="preserve">Not discussed on USFS. </v>
      </c>
      <c r="R1378" s="6" t="str">
        <f>IF(D1378="No", "Not discussed on USFS. ", IF(VLOOKUP(A1378, [1]!Table9[#All], 31, FALSE)="--", "--", VLOOKUP(A1378, [1]!Table9[#All], 33, FALSE)))</f>
        <v xml:space="preserve">Not discussed on USFS. </v>
      </c>
      <c r="S1378" s="9" t="s">
        <v>2</v>
      </c>
      <c r="T1378" s="8" t="s">
        <v>2</v>
      </c>
      <c r="U1378" s="8" t="s">
        <v>2</v>
      </c>
      <c r="V1378" s="7" t="s">
        <v>2</v>
      </c>
      <c r="W1378" s="6" t="s">
        <v>2</v>
      </c>
      <c r="X1378" s="6" t="s">
        <v>2</v>
      </c>
    </row>
    <row r="1379" spans="1:24" ht="48" x14ac:dyDescent="0.2">
      <c r="A1379" s="20" t="s">
        <v>986</v>
      </c>
      <c r="B1379" s="20" t="str">
        <f>VLOOKUP(A1379, [1]!Table9[#All], 2, FALSE)</f>
        <v>Centromadia parryi ssp. parryi</v>
      </c>
      <c r="C1379" s="18" t="str">
        <f>VLOOKUP(A1379, [1]!Table9[#All], 13, FALSE)</f>
        <v>grassland, alkaline springs and seeps, coastal salt marsh</v>
      </c>
      <c r="D1379" s="17" t="str">
        <f>IF(ISNUMBER(SEARCH("1",VLOOKUP(A1379, [1]!Table9[#All], 4, FALSE))), "Yes", "No")</f>
        <v>No</v>
      </c>
      <c r="E1379" s="16" t="str">
        <f>VLOOKUP(A1379, [1]!Table9[#All], 3, FALSE)</f>
        <v>Plant</v>
      </c>
      <c r="F1379" s="15" t="str">
        <f>VLOOKUP(A1379, [1]!Table9[#All], 26, FALSE)</f>
        <v>Formula</v>
      </c>
      <c r="G1379" s="15" t="str">
        <f>IF(D1379="No", "--",VLOOKUP(A1379, [1]!Table9[#All], 25, FALSE))</f>
        <v>--</v>
      </c>
      <c r="H1379" s="14" t="str">
        <f>IF(D1379="No", "Not discussed on USFS. ", VLOOKUP(A1379, [1]!Table9[#All], 24, FALSE))</f>
        <v xml:space="preserve">Not discussed on USFS. </v>
      </c>
      <c r="I1379" s="14" t="str">
        <f>IF(NOT(ISBLANK(#REF!)),  "Pre-activity Survey Required", "")</f>
        <v>Pre-activity Survey Required</v>
      </c>
      <c r="J1379" s="13" t="str">
        <f>IF(D1379="No", "Not discussed on USFS. ", _xlfn.CONCAT(A1379, " (", VLOOKUP(A1379, [1]!Table9[#All], 11, FALSE), "; Habitat description: ", C1379, ") - Within 1-mi of a CNDDB/SCE/USFS occurrence record (", VLOOKUP(A1379, [1]!Table9[#All], 34, FALSE), "). " ))</f>
        <v xml:space="preserve">Not discussed on USFS. </v>
      </c>
      <c r="K1379" s="10" t="str">
        <f>IF(D1379="No", "-- ", VLOOKUP(A1379, [1]!Table9[#All], 35, FALSE))</f>
        <v xml:space="preserve">-- </v>
      </c>
      <c r="L1379" s="12" t="str">
        <f>IF(D1379="No", "--", VLOOKUP(A1379, [1]!Table9[#All], 28, FALSE))</f>
        <v>--</v>
      </c>
      <c r="M1379" s="11" t="str">
        <f>IF(D1379="No", "Not discussed on USFS. ", _xlfn.CONCAT(A1379, " (", VLOOKUP(A1379, [1]!Table9[#All], 11, FALSE), "; Habitat description: ", C1379, ") - Within 1-mi of a CNDDB/SCE/USFS occurrence record (", VLOOKUP(A1379, [1]!Table9[#All], 27, FALSE), "). " ))</f>
        <v xml:space="preserve">Not discussed on USFS. </v>
      </c>
      <c r="N1379" s="10" t="str">
        <f>IF(D1379="No", "-- ", VLOOKUP(A1379, [1]!Table9[#All], 29, FALSE))</f>
        <v xml:space="preserve">-- </v>
      </c>
      <c r="O1379" s="10" t="str">
        <f>IF(D1379="No", "--", VLOOKUP(A1379, [1]!Table9[#All], 30, FALSE))</f>
        <v>--</v>
      </c>
      <c r="P1379" s="7" t="str">
        <f>IF(D1379="No", "Not discussed on USFS. ", IF(VLOOKUP(A1379, [1]!Table9[#All], 31, FALSE)="--", "--",  _xlfn.CONCAT(A1379, " (", VLOOKUP(A1379, [1]!Table9[#All], 11, FALSE), "; Habitat description: ", C1379, ") - Within 1-mi of a CNDDB/SCE/USFS occurrence record (", VLOOKUP(A1379, [1]!Table9[#All], 31, FALSE), "). " )))</f>
        <v xml:space="preserve">Not discussed on USFS. </v>
      </c>
      <c r="Q1379" s="6" t="str">
        <f>IF(D1379="No", "Not discussed on USFS. ", IF(VLOOKUP(A1379, [1]!Table9[#All], 31, FALSE)="--", "--",  VLOOKUP(A1379, [1]!Table9[#All], 32, FALSE)))</f>
        <v xml:space="preserve">Not discussed on USFS. </v>
      </c>
      <c r="R1379" s="6" t="str">
        <f>IF(D1379="No", "Not discussed on USFS. ", IF(VLOOKUP(A1379, [1]!Table9[#All], 31, FALSE)="--", "--", VLOOKUP(A1379, [1]!Table9[#All], 33, FALSE)))</f>
        <v xml:space="preserve">Not discussed on USFS. </v>
      </c>
      <c r="S1379" s="9" t="s">
        <v>2</v>
      </c>
      <c r="T1379" s="8" t="s">
        <v>2</v>
      </c>
      <c r="U1379" s="8" t="s">
        <v>2</v>
      </c>
      <c r="V1379" s="7" t="s">
        <v>2</v>
      </c>
      <c r="W1379" s="6" t="s">
        <v>2</v>
      </c>
      <c r="X1379" s="6" t="s">
        <v>2</v>
      </c>
    </row>
    <row r="1380" spans="1:24" ht="156" x14ac:dyDescent="0.2">
      <c r="A1380" s="20" t="s">
        <v>985</v>
      </c>
      <c r="B1380" s="20" t="str">
        <f>VLOOKUP(A1380, [1]!Table9[#All], 2, FALSE)</f>
        <v>Botrychium paradoxum</v>
      </c>
      <c r="C1380" s="18" t="str">
        <f>VLOOKUP(A1380, [1]!Table9[#All], 13, FALSE)</f>
        <v>moist meadows, shrubby slopes</v>
      </c>
      <c r="D1380" s="17" t="str">
        <f>IF(ISNUMBER(SEARCH("1",VLOOKUP(A1380, [1]!Table9[#All], 4, FALSE))), "Yes", "No")</f>
        <v>Yes</v>
      </c>
      <c r="E1380" s="16" t="str">
        <f>VLOOKUP(A1380, [1]!Table9[#All], 3, FALSE)</f>
        <v>Plant</v>
      </c>
      <c r="F1380" s="15" t="str">
        <f>VLOOKUP(A1380, [1]!Table9[#All], 26, FALSE)</f>
        <v>Formula</v>
      </c>
      <c r="G1380" s="15" t="str">
        <f>IF(D1380="No", "--",VLOOKUP(A1380, [1]!Table9[#All], 25, FALSE))</f>
        <v>Work area</v>
      </c>
      <c r="H1380" s="14" t="str">
        <f>IF(D1380="No", "Not discussed on USFS. ", VLOOKUP(A1380, [1]!Table9[#All], 24, FALSE))</f>
        <v>--</v>
      </c>
      <c r="I1380" s="14" t="str">
        <f>IF(NOT(ISBLANK(#REF!)),  "Pre-activity Survey Required", "")</f>
        <v>Pre-activity Survey Required</v>
      </c>
      <c r="J1380" s="13" t="str">
        <f>IF(D1380="No", "Not discussed on USFS. ", _xlfn.CONCAT(A1380, " (", VLOOKUP(A1380, [1]!Table9[#All], 11, FALSE), "; Habitat description: ", C1380, ") - Within 1-mi of a CNDDB/SCE/USFS occurrence record (", VLOOKUP(A1380, [1]!Table9[#All], 34, FALSE), "). " ))</f>
        <v xml:space="preserve">paradox moonwort (FSS; CRPR 2B.1, Blooming Period: Aug - Aug; Habitat description: moist meadows, shrubby slopes) - Within 1-mi of a CNDDB/SCE/USFS occurrence record (unsuitable habitat). </v>
      </c>
      <c r="K1380" s="10" t="str">
        <f>IF(D1380="No", "-- ", VLOOKUP(A1380, [1]!Table9[#All], 35, FALSE))</f>
        <v>Standard OMP BMPs.</v>
      </c>
      <c r="L1380" s="12" t="str">
        <f>IF(D1380="No", "--", VLOOKUP(A1380, [1]!Table9[#All], 28, FALSE))</f>
        <v>IIB</v>
      </c>
      <c r="M1380" s="11" t="str">
        <f>IF(D1380="No", "Not discussed on USFS. ", _xlfn.CONCAT(A1380, " (", VLOOKUP(A1380, [1]!Table9[#All], 11, FALSE), "; Habitat description: ", C1380, ") - Within 1-mi of a CNDDB/SCE/USFS occurrence record (", VLOOKUP(A1380, [1]!Table9[#All], 27, FALSE), "). " ))</f>
        <v xml:space="preserve">paradox moonwort (FSS; CRPR 2B.1, Blooming Period: Aug - Aug; Habitat description: moist meadows, shrubby slopes) - Within 1-mi of a CNDDB/SCE/USFS occurrence record (habitat present). </v>
      </c>
      <c r="N1380" s="10" t="str">
        <f>IF(D1380="No", "-- ", VLOOKUP(A1380, [1]!Table9[#All], 29, FALSE))</f>
        <v xml:space="preserve">BE BMP Plant-1(a)(c-d); 
General Measures and Standard OMP BMPs. </v>
      </c>
      <c r="O1380" s="10" t="str">
        <f>IF(D1380="No", "--", VLOOKUP(A1380, [1]!Table9[#All], 30, FALSE))</f>
        <v xml:space="preserve">Pre-Activity Survey (paradox moonwort): A biological survey is required. 
FSS Plant Avoidance (paradox moonwort): If paradox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80" s="7" t="str">
        <f>IF(D1380="No", "Not discussed on USFS. ", IF(VLOOKUP(A1380, [1]!Table9[#All], 31, FALSE)="--", "--",  _xlfn.CONCAT(A1380, " (", VLOOKUP(A1380, [1]!Table9[#All], 11, FALSE), "; Habitat description: ", C1380, ") - Within 1-mi of a CNDDB/SCE/USFS occurrence record (", VLOOKUP(A1380, [1]!Table9[#All], 31, FALSE), "). " )))</f>
        <v>--</v>
      </c>
      <c r="Q1380" s="6" t="str">
        <f>IF(D1380="No", "Not discussed on USFS. ", IF(VLOOKUP(A1380, [1]!Table9[#All], 31, FALSE)="--", "--",  VLOOKUP(A1380, [1]!Table9[#All], 32, FALSE)))</f>
        <v>--</v>
      </c>
      <c r="R1380" s="6" t="str">
        <f>IF(D1380="No", "Not discussed on USFS. ", IF(VLOOKUP(A1380, [1]!Table9[#All], 31, FALSE)="--", "--", VLOOKUP(A1380, [1]!Table9[#All], 33, FALSE)))</f>
        <v>--</v>
      </c>
      <c r="S1380" s="9" t="s">
        <v>2</v>
      </c>
      <c r="T1380" s="8" t="s">
        <v>2</v>
      </c>
      <c r="U1380" s="8" t="s">
        <v>2</v>
      </c>
      <c r="V1380" s="7" t="s">
        <v>2</v>
      </c>
      <c r="W1380" s="6" t="s">
        <v>2</v>
      </c>
      <c r="X1380" s="6" t="s">
        <v>2</v>
      </c>
    </row>
    <row r="1381" spans="1:24" ht="48" x14ac:dyDescent="0.2">
      <c r="A1381" s="20" t="s">
        <v>984</v>
      </c>
      <c r="B1381" s="20" t="str">
        <f>VLOOKUP(A1381, [1]!Table9[#All], 2, FALSE)</f>
        <v>Puccinellia parishii</v>
      </c>
      <c r="C1381" s="18" t="str">
        <f>VLOOKUP(A1381, [1]!Table9[#All], 13, FALSE)</f>
        <v xml:space="preserve">saltbush scrub on alkaline, mineral springs </v>
      </c>
      <c r="D1381" s="17" t="str">
        <f>IF(ISNUMBER(SEARCH("1",VLOOKUP(A1381, [1]!Table9[#All], 4, FALSE))), "Yes", "No")</f>
        <v>No</v>
      </c>
      <c r="E1381" s="16" t="str">
        <f>VLOOKUP(A1381, [1]!Table9[#All], 3, FALSE)</f>
        <v>Plant</v>
      </c>
      <c r="F1381" s="15" t="str">
        <f>VLOOKUP(A1381, [1]!Table9[#All], 26, FALSE)</f>
        <v>Formula</v>
      </c>
      <c r="G1381" s="15" t="str">
        <f>IF(D1381="No", "--",VLOOKUP(A1381, [1]!Table9[#All], 25, FALSE))</f>
        <v>--</v>
      </c>
      <c r="H1381" s="14" t="str">
        <f>IF(D1381="No", "Not discussed on USFS. ", VLOOKUP(A1381, [1]!Table9[#All], 24, FALSE))</f>
        <v xml:space="preserve">Not discussed on USFS. </v>
      </c>
      <c r="I1381" s="14" t="str">
        <f>IF(NOT(ISBLANK(#REF!)),  "Pre-activity Survey Required", "")</f>
        <v>Pre-activity Survey Required</v>
      </c>
      <c r="J1381" s="13" t="str">
        <f>IF(D1381="No", "Not discussed on USFS. ", _xlfn.CONCAT(A1381, " (", VLOOKUP(A1381, [1]!Table9[#All], 11, FALSE), "; Habitat description: ", C1381, ") - Within 1-mi of a CNDDB/SCE/USFS occurrence record (", VLOOKUP(A1381, [1]!Table9[#All], 34, FALSE), "). " ))</f>
        <v xml:space="preserve">Not discussed on USFS. </v>
      </c>
      <c r="K1381" s="10" t="str">
        <f>IF(D1381="No", "-- ", VLOOKUP(A1381, [1]!Table9[#All], 35, FALSE))</f>
        <v xml:space="preserve">-- </v>
      </c>
      <c r="L1381" s="12" t="str">
        <f>IF(D1381="No", "--", VLOOKUP(A1381, [1]!Table9[#All], 28, FALSE))</f>
        <v>--</v>
      </c>
      <c r="M1381" s="11" t="str">
        <f>IF(D1381="No", "Not discussed on USFS. ", _xlfn.CONCAT(A1381, " (", VLOOKUP(A1381, [1]!Table9[#All], 11, FALSE), "; Habitat description: ", C1381, ") - Within 1-mi of a CNDDB/SCE/USFS occurrence record (", VLOOKUP(A1381, [1]!Table9[#All], 27, FALSE), "). " ))</f>
        <v xml:space="preserve">Not discussed on USFS. </v>
      </c>
      <c r="N1381" s="10" t="str">
        <f>IF(D1381="No", "-- ", VLOOKUP(A1381, [1]!Table9[#All], 29, FALSE))</f>
        <v xml:space="preserve">-- </v>
      </c>
      <c r="O1381" s="10" t="str">
        <f>IF(D1381="No", "--", VLOOKUP(A1381, [1]!Table9[#All], 30, FALSE))</f>
        <v>--</v>
      </c>
      <c r="P1381" s="7" t="str">
        <f>IF(D1381="No", "Not discussed on USFS. ", IF(VLOOKUP(A1381, [1]!Table9[#All], 31, FALSE)="--", "--",  _xlfn.CONCAT(A1381, " (", VLOOKUP(A1381, [1]!Table9[#All], 11, FALSE), "; Habitat description: ", C1381, ") - Within 1-mi of a CNDDB/SCE/USFS occurrence record (", VLOOKUP(A1381, [1]!Table9[#All], 31, FALSE), "). " )))</f>
        <v xml:space="preserve">Not discussed on USFS. </v>
      </c>
      <c r="Q1381" s="6" t="str">
        <f>IF(D1381="No", "Not discussed on USFS. ", IF(VLOOKUP(A1381, [1]!Table9[#All], 31, FALSE)="--", "--",  VLOOKUP(A1381, [1]!Table9[#All], 32, FALSE)))</f>
        <v xml:space="preserve">Not discussed on USFS. </v>
      </c>
      <c r="R1381" s="6" t="str">
        <f>IF(D1381="No", "Not discussed on USFS. ", IF(VLOOKUP(A1381, [1]!Table9[#All], 31, FALSE)="--", "--", VLOOKUP(A1381, [1]!Table9[#All], 33, FALSE)))</f>
        <v xml:space="preserve">Not discussed on USFS. </v>
      </c>
      <c r="S1381" s="9" t="s">
        <v>2</v>
      </c>
      <c r="T1381" s="8" t="s">
        <v>2</v>
      </c>
      <c r="U1381" s="8" t="s">
        <v>2</v>
      </c>
      <c r="V1381" s="7" t="s">
        <v>2</v>
      </c>
      <c r="W1381" s="6" t="s">
        <v>2</v>
      </c>
      <c r="X1381" s="6" t="s">
        <v>2</v>
      </c>
    </row>
    <row r="1382" spans="1:24" ht="156" x14ac:dyDescent="0.2">
      <c r="A1382" s="20" t="s">
        <v>983</v>
      </c>
      <c r="B1382" s="20" t="str">
        <f>VLOOKUP(A1382, [1]!Table9[#All], 2, FALSE)</f>
        <v>Heuchera parishii</v>
      </c>
      <c r="C1382" s="18" t="str">
        <f>VLOOKUP(A1382, [1]!Table9[#All], 13, FALSE)</f>
        <v>shaded rocky places in conifer forest</v>
      </c>
      <c r="D1382" s="17" t="str">
        <f>IF(ISNUMBER(SEARCH("1",VLOOKUP(A1382, [1]!Table9[#All], 4, FALSE))), "Yes", "No")</f>
        <v>Yes</v>
      </c>
      <c r="E1382" s="16" t="str">
        <f>VLOOKUP(A1382, [1]!Table9[#All], 3, FALSE)</f>
        <v>Plant</v>
      </c>
      <c r="F1382" s="15" t="str">
        <f>VLOOKUP(A1382, [1]!Table9[#All], 26, FALSE)</f>
        <v>Formula</v>
      </c>
      <c r="G1382" s="15" t="str">
        <f>IF(D1382="No", "--",VLOOKUP(A1382, [1]!Table9[#All], 25, FALSE))</f>
        <v>Work area</v>
      </c>
      <c r="H1382" s="14" t="str">
        <f>IF(D1382="No", "Not discussed on USFS. ", VLOOKUP(A1382, [1]!Table9[#All], 24, FALSE))</f>
        <v>--</v>
      </c>
      <c r="I1382" s="14" t="str">
        <f>IF(NOT(ISBLANK(#REF!)),  "Pre-activity Survey Required", "")</f>
        <v>Pre-activity Survey Required</v>
      </c>
      <c r="J1382" s="13" t="str">
        <f>IF(D1382="No", "Not discussed on USFS. ", _xlfn.CONCAT(A1382, " (", VLOOKUP(A1382, [1]!Table9[#All], 11, FALSE), "; Habitat description: ", C1382, ") - Within 1-mi of a CNDDB/SCE/USFS occurrence record (", VLOOKUP(A1382, [1]!Table9[#All], 34, FALSE), "). " ))</f>
        <v xml:space="preserve">Parish's alumroot (FSS; CRPR 1B.3, Blooming Period: Jun - Jul; Habitat description: shaded rocky places in conifer forest) - Within 1-mi of a CNDDB/SCE/USFS occurrence record (unsuitable habitat). </v>
      </c>
      <c r="K1382" s="10" t="str">
        <f>IF(D1382="No", "-- ", VLOOKUP(A1382, [1]!Table9[#All], 35, FALSE))</f>
        <v>Standard OMP BMPs.</v>
      </c>
      <c r="L1382" s="12" t="str">
        <f>IF(D1382="No", "--", VLOOKUP(A1382, [1]!Table9[#All], 28, FALSE))</f>
        <v>IIB</v>
      </c>
      <c r="M1382" s="11" t="str">
        <f>IF(D1382="No", "Not discussed on USFS. ", _xlfn.CONCAT(A1382, " (", VLOOKUP(A1382, [1]!Table9[#All], 11, FALSE), "; Habitat description: ", C1382, ") - Within 1-mi of a CNDDB/SCE/USFS occurrence record (", VLOOKUP(A1382, [1]!Table9[#All], 27, FALSE), "). " ))</f>
        <v xml:space="preserve">Parish's alumroot (FSS; CRPR 1B.3, Blooming Period: Jun - Jul; Habitat description: shaded rocky places in conifer forest) - Within 1-mi of a CNDDB/SCE/USFS occurrence record (habitat present). </v>
      </c>
      <c r="N1382" s="10" t="str">
        <f>IF(D1382="No", "-- ", VLOOKUP(A1382, [1]!Table9[#All], 29, FALSE))</f>
        <v xml:space="preserve">BE BMP Plant-1(a)(c-d); 
General Measures and Standard OMP BMPs. </v>
      </c>
      <c r="O1382" s="10" t="str">
        <f>IF(D1382="No", "--", VLOOKUP(A1382, [1]!Table9[#All], 30, FALSE))</f>
        <v xml:space="preserve">Pre-Activity Survey (Parish's alumroot): A biological survey is required. 
FSS Plant Avoidance (Parish's alumroot): If Parish's alumroot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82" s="7" t="str">
        <f>IF(D1382="No", "Not discussed on USFS. ", IF(VLOOKUP(A1382, [1]!Table9[#All], 31, FALSE)="--", "--",  _xlfn.CONCAT(A1382, " (", VLOOKUP(A1382, [1]!Table9[#All], 11, FALSE), "; Habitat description: ", C1382, ") - Within 1-mi of a CNDDB/SCE/USFS occurrence record (", VLOOKUP(A1382, [1]!Table9[#All], 31, FALSE), "). " )))</f>
        <v>--</v>
      </c>
      <c r="Q1382" s="6" t="str">
        <f>IF(D1382="No", "Not discussed on USFS. ", IF(VLOOKUP(A1382, [1]!Table9[#All], 31, FALSE)="--", "--",  VLOOKUP(A1382, [1]!Table9[#All], 32, FALSE)))</f>
        <v>--</v>
      </c>
      <c r="R1382" s="6" t="str">
        <f>IF(D1382="No", "Not discussed on USFS. ", IF(VLOOKUP(A1382, [1]!Table9[#All], 31, FALSE)="--", "--", VLOOKUP(A1382, [1]!Table9[#All], 33, FALSE)))</f>
        <v>--</v>
      </c>
      <c r="S1382" s="9" t="s">
        <v>2</v>
      </c>
      <c r="T1382" s="8" t="s">
        <v>2</v>
      </c>
      <c r="U1382" s="8" t="s">
        <v>2</v>
      </c>
      <c r="V1382" s="7" t="s">
        <v>2</v>
      </c>
      <c r="W1382" s="6" t="s">
        <v>2</v>
      </c>
      <c r="X1382" s="6" t="s">
        <v>2</v>
      </c>
    </row>
    <row r="1383" spans="1:24" ht="156" x14ac:dyDescent="0.2">
      <c r="A1383" s="20" t="s">
        <v>982</v>
      </c>
      <c r="B1383" s="20" t="str">
        <f>VLOOKUP(A1383, [1]!Table9[#All], 2, FALSE)</f>
        <v>Atriplex parishii</v>
      </c>
      <c r="C1383" s="18" t="str">
        <f>VLOOKUP(A1383, [1]!Table9[#All], 13, FALSE)</f>
        <v>vernal pools, alkali flats</v>
      </c>
      <c r="D1383" s="17" t="str">
        <f>IF(ISNUMBER(SEARCH("1",VLOOKUP(A1383, [1]!Table9[#All], 4, FALSE))), "Yes", "No")</f>
        <v>Yes</v>
      </c>
      <c r="E1383" s="16" t="str">
        <f>VLOOKUP(A1383, [1]!Table9[#All], 3, FALSE)</f>
        <v>Plant</v>
      </c>
      <c r="F1383" s="15" t="str">
        <f>VLOOKUP(A1383, [1]!Table9[#All], 26, FALSE)</f>
        <v>Formula</v>
      </c>
      <c r="G1383" s="15" t="str">
        <f>IF(D1383="No", "--",VLOOKUP(A1383, [1]!Table9[#All], 25, FALSE))</f>
        <v>Work area</v>
      </c>
      <c r="H1383" s="14" t="str">
        <f>IF(D1383="No", "Not discussed on USFS. ", VLOOKUP(A1383, [1]!Table9[#All], 24, FALSE))</f>
        <v>--</v>
      </c>
      <c r="I1383" s="14" t="str">
        <f>IF(NOT(ISBLANK(#REF!)),  "Pre-activity Survey Required", "")</f>
        <v>Pre-activity Survey Required</v>
      </c>
      <c r="J1383" s="13" t="str">
        <f>IF(D1383="No", "Not discussed on USFS. ", _xlfn.CONCAT(A1383, " (", VLOOKUP(A1383, [1]!Table9[#All], 11, FALSE), "; Habitat description: ", C1383, ") - Within 1-mi of a CNDDB/SCE/USFS occurrence record (", VLOOKUP(A1383, [1]!Table9[#All], 34, FALSE), "). " ))</f>
        <v xml:space="preserve">Parish's brittlescale (FSS; CRPR 1B.1, Blooming Period: Jun - Oct; Habitat description: vernal pools, alkali flats) - Within 1-mi of a CNDDB/SCE/USFS occurrence record (unsuitable habitat). </v>
      </c>
      <c r="K1383" s="10" t="str">
        <f>IF(D1383="No", "-- ", VLOOKUP(A1383, [1]!Table9[#All], 35, FALSE))</f>
        <v>Standard OMP BMPs.</v>
      </c>
      <c r="L1383" s="12" t="str">
        <f>IF(D1383="No", "--", VLOOKUP(A1383, [1]!Table9[#All], 28, FALSE))</f>
        <v>IIB</v>
      </c>
      <c r="M1383" s="11" t="str">
        <f>IF(D1383="No", "Not discussed on USFS. ", _xlfn.CONCAT(A1383, " (", VLOOKUP(A1383, [1]!Table9[#All], 11, FALSE), "; Habitat description: ", C1383, ") - Within 1-mi of a CNDDB/SCE/USFS occurrence record (", VLOOKUP(A1383, [1]!Table9[#All], 27, FALSE), "). " ))</f>
        <v xml:space="preserve">Parish's brittlescale (FSS; CRPR 1B.1, Blooming Period: Jun - Oct; Habitat description: vernal pools, alkali flats) - Within 1-mi of a CNDDB/SCE/USFS occurrence record (habitat present). </v>
      </c>
      <c r="N1383" s="10" t="str">
        <f>IF(D1383="No", "-- ", VLOOKUP(A1383, [1]!Table9[#All], 29, FALSE))</f>
        <v xml:space="preserve">BE BMP Plant-1(a)(c-d); 
General Measures and Standard OMP BMPs. </v>
      </c>
      <c r="O1383" s="10" t="str">
        <f>IF(D1383="No", "--", VLOOKUP(A1383, [1]!Table9[#All], 30, FALSE))</f>
        <v xml:space="preserve">Pre-Activity Survey (Parish's brittlescale): A biological survey is required. 
FSS Plant Avoidance (Parish's brittlescale): If Parish's brittlescale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83" s="7" t="str">
        <f>IF(D1383="No", "Not discussed on USFS. ", IF(VLOOKUP(A1383, [1]!Table9[#All], 31, FALSE)="--", "--",  _xlfn.CONCAT(A1383, " (", VLOOKUP(A1383, [1]!Table9[#All], 11, FALSE), "; Habitat description: ", C1383, ") - Within 1-mi of a CNDDB/SCE/USFS occurrence record (", VLOOKUP(A1383, [1]!Table9[#All], 31, FALSE), "). " )))</f>
        <v>--</v>
      </c>
      <c r="Q1383" s="6" t="str">
        <f>IF(D1383="No", "Not discussed on USFS. ", IF(VLOOKUP(A1383, [1]!Table9[#All], 31, FALSE)="--", "--",  VLOOKUP(A1383, [1]!Table9[#All], 32, FALSE)))</f>
        <v>--</v>
      </c>
      <c r="R1383" s="6" t="str">
        <f>IF(D1383="No", "Not discussed on USFS. ", IF(VLOOKUP(A1383, [1]!Table9[#All], 31, FALSE)="--", "--", VLOOKUP(A1383, [1]!Table9[#All], 33, FALSE)))</f>
        <v>--</v>
      </c>
      <c r="S1383" s="9" t="s">
        <v>2</v>
      </c>
      <c r="T1383" s="8" t="s">
        <v>2</v>
      </c>
      <c r="U1383" s="8" t="s">
        <v>2</v>
      </c>
      <c r="V1383" s="7" t="s">
        <v>2</v>
      </c>
      <c r="W1383" s="6" t="s">
        <v>2</v>
      </c>
      <c r="X1383" s="6" t="s">
        <v>2</v>
      </c>
    </row>
    <row r="1384" spans="1:24" ht="48" x14ac:dyDescent="0.2">
      <c r="A1384" s="20" t="s">
        <v>981</v>
      </c>
      <c r="B1384" s="20" t="str">
        <f>VLOOKUP(A1384, [1]!Table9[#All], 2, FALSE)</f>
        <v>Malacothamnus parishii</v>
      </c>
      <c r="C1384" s="18" t="str">
        <f>VLOOKUP(A1384, [1]!Table9[#All], 13, FALSE)</f>
        <v>chaparral, coastal shrub</v>
      </c>
      <c r="D1384" s="17" t="str">
        <f>IF(ISNUMBER(SEARCH("1",VLOOKUP(A1384, [1]!Table9[#All], 4, FALSE))), "Yes", "No")</f>
        <v>No</v>
      </c>
      <c r="E1384" s="16" t="str">
        <f>VLOOKUP(A1384, [1]!Table9[#All], 3, FALSE)</f>
        <v>Plant</v>
      </c>
      <c r="F1384" s="15" t="str">
        <f>VLOOKUP(A1384, [1]!Table9[#All], 26, FALSE)</f>
        <v>Formula</v>
      </c>
      <c r="G1384" s="15" t="str">
        <f>IF(D1384="No", "--",VLOOKUP(A1384, [1]!Table9[#All], 25, FALSE))</f>
        <v>--</v>
      </c>
      <c r="H1384" s="14" t="str">
        <f>IF(D1384="No", "Not discussed on USFS. ", VLOOKUP(A1384, [1]!Table9[#All], 24, FALSE))</f>
        <v xml:space="preserve">Not discussed on USFS. </v>
      </c>
      <c r="I1384" s="14" t="str">
        <f>IF(NOT(ISBLANK(#REF!)),  "Pre-activity Survey Required", "")</f>
        <v>Pre-activity Survey Required</v>
      </c>
      <c r="J1384" s="13" t="str">
        <f>IF(D1384="No", "Not discussed on USFS. ", _xlfn.CONCAT(A1384, " (", VLOOKUP(A1384, [1]!Table9[#All], 11, FALSE), "; Habitat description: ", C1384, ") - Within 1-mi of a CNDDB/SCE/USFS occurrence record (", VLOOKUP(A1384, [1]!Table9[#All], 34, FALSE), "). " ))</f>
        <v xml:space="preserve">Not discussed on USFS. </v>
      </c>
      <c r="K1384" s="10" t="str">
        <f>IF(D1384="No", "-- ", VLOOKUP(A1384, [1]!Table9[#All], 35, FALSE))</f>
        <v xml:space="preserve">-- </v>
      </c>
      <c r="L1384" s="12" t="str">
        <f>IF(D1384="No", "--", VLOOKUP(A1384, [1]!Table9[#All], 28, FALSE))</f>
        <v>--</v>
      </c>
      <c r="M1384" s="11" t="str">
        <f>IF(D1384="No", "Not discussed on USFS. ", _xlfn.CONCAT(A1384, " (", VLOOKUP(A1384, [1]!Table9[#All], 11, FALSE), "; Habitat description: ", C1384, ") - Within 1-mi of a CNDDB/SCE/USFS occurrence record (", VLOOKUP(A1384, [1]!Table9[#All], 27, FALSE), "). " ))</f>
        <v xml:space="preserve">Not discussed on USFS. </v>
      </c>
      <c r="N1384" s="10" t="str">
        <f>IF(D1384="No", "-- ", VLOOKUP(A1384, [1]!Table9[#All], 29, FALSE))</f>
        <v xml:space="preserve">-- </v>
      </c>
      <c r="O1384" s="10" t="str">
        <f>IF(D1384="No", "--", VLOOKUP(A1384, [1]!Table9[#All], 30, FALSE))</f>
        <v>--</v>
      </c>
      <c r="P1384" s="7" t="str">
        <f>IF(D1384="No", "Not discussed on USFS. ", IF(VLOOKUP(A1384, [1]!Table9[#All], 31, FALSE)="--", "--",  _xlfn.CONCAT(A1384, " (", VLOOKUP(A1384, [1]!Table9[#All], 11, FALSE), "; Habitat description: ", C1384, ") - Within 1-mi of a CNDDB/SCE/USFS occurrence record (", VLOOKUP(A1384, [1]!Table9[#All], 31, FALSE), "). " )))</f>
        <v xml:space="preserve">Not discussed on USFS. </v>
      </c>
      <c r="Q1384" s="6" t="str">
        <f>IF(D1384="No", "Not discussed on USFS. ", IF(VLOOKUP(A1384, [1]!Table9[#All], 31, FALSE)="--", "--",  VLOOKUP(A1384, [1]!Table9[#All], 32, FALSE)))</f>
        <v xml:space="preserve">Not discussed on USFS. </v>
      </c>
      <c r="R1384" s="6" t="str">
        <f>IF(D1384="No", "Not discussed on USFS. ", IF(VLOOKUP(A1384, [1]!Table9[#All], 31, FALSE)="--", "--", VLOOKUP(A1384, [1]!Table9[#All], 33, FALSE)))</f>
        <v xml:space="preserve">Not discussed on USFS. </v>
      </c>
      <c r="S1384" s="9" t="s">
        <v>2</v>
      </c>
      <c r="T1384" s="8" t="s">
        <v>2</v>
      </c>
      <c r="U1384" s="8" t="s">
        <v>2</v>
      </c>
      <c r="V1384" s="7" t="s">
        <v>2</v>
      </c>
      <c r="W1384" s="6" t="s">
        <v>2</v>
      </c>
      <c r="X1384" s="6" t="s">
        <v>2</v>
      </c>
    </row>
    <row r="1385" spans="1:24" ht="64" x14ac:dyDescent="0.2">
      <c r="A1385" s="20" t="s">
        <v>980</v>
      </c>
      <c r="B1385" s="20" t="str">
        <f>VLOOKUP(A1385, [1]!Table9[#All], 2, FALSE)</f>
        <v>Chaenactis parishii</v>
      </c>
      <c r="C1385" s="18" t="str">
        <f>VLOOKUP(A1385, [1]!Table9[#All], 13, FALSE)</f>
        <v>rocky to sandy openings in chaparral and woodland</v>
      </c>
      <c r="D1385" s="17" t="str">
        <f>IF(ISNUMBER(SEARCH("1",VLOOKUP(A1385, [1]!Table9[#All], 4, FALSE))), "Yes", "No")</f>
        <v>No</v>
      </c>
      <c r="E1385" s="16" t="str">
        <f>VLOOKUP(A1385, [1]!Table9[#All], 3, FALSE)</f>
        <v>Plant</v>
      </c>
      <c r="F1385" s="15" t="str">
        <f>VLOOKUP(A1385, [1]!Table9[#All], 26, FALSE)</f>
        <v>Formula</v>
      </c>
      <c r="G1385" s="15" t="str">
        <f>IF(D1385="No", "--",VLOOKUP(A1385, [1]!Table9[#All], 25, FALSE))</f>
        <v>--</v>
      </c>
      <c r="H1385" s="14" t="str">
        <f>IF(D1385="No", "Not discussed on USFS. ", VLOOKUP(A1385, [1]!Table9[#All], 24, FALSE))</f>
        <v xml:space="preserve">Not discussed on USFS. </v>
      </c>
      <c r="I1385" s="14" t="str">
        <f>IF(NOT(ISBLANK(#REF!)),  "Pre-activity Survey Required", "")</f>
        <v>Pre-activity Survey Required</v>
      </c>
      <c r="J1385" s="13" t="str">
        <f>IF(D1385="No", "Not discussed on USFS. ", _xlfn.CONCAT(A1385, " (", VLOOKUP(A1385, [1]!Table9[#All], 11, FALSE), "; Habitat description: ", C1385, ") - Within 1-mi of a CNDDB/SCE/USFS occurrence record (", VLOOKUP(A1385, [1]!Table9[#All], 34, FALSE), "). " ))</f>
        <v xml:space="preserve">Not discussed on USFS. </v>
      </c>
      <c r="K1385" s="10" t="str">
        <f>IF(D1385="No", "-- ", VLOOKUP(A1385, [1]!Table9[#All], 35, FALSE))</f>
        <v xml:space="preserve">-- </v>
      </c>
      <c r="L1385" s="12" t="str">
        <f>IF(D1385="No", "--", VLOOKUP(A1385, [1]!Table9[#All], 28, FALSE))</f>
        <v>--</v>
      </c>
      <c r="M1385" s="11" t="str">
        <f>IF(D1385="No", "Not discussed on USFS. ", _xlfn.CONCAT(A1385, " (", VLOOKUP(A1385, [1]!Table9[#All], 11, FALSE), "; Habitat description: ", C1385, ") - Within 1-mi of a CNDDB/SCE/USFS occurrence record (", VLOOKUP(A1385, [1]!Table9[#All], 27, FALSE), "). " ))</f>
        <v xml:space="preserve">Not discussed on USFS. </v>
      </c>
      <c r="N1385" s="10" t="str">
        <f>IF(D1385="No", "-- ", VLOOKUP(A1385, [1]!Table9[#All], 29, FALSE))</f>
        <v xml:space="preserve">-- </v>
      </c>
      <c r="O1385" s="10" t="str">
        <f>IF(D1385="No", "--", VLOOKUP(A1385, [1]!Table9[#All], 30, FALSE))</f>
        <v>--</v>
      </c>
      <c r="P1385" s="7" t="str">
        <f>IF(D1385="No", "Not discussed on USFS. ", IF(VLOOKUP(A1385, [1]!Table9[#All], 31, FALSE)="--", "--",  _xlfn.CONCAT(A1385, " (", VLOOKUP(A1385, [1]!Table9[#All], 11, FALSE), "; Habitat description: ", C1385, ") - Within 1-mi of a CNDDB/SCE/USFS occurrence record (", VLOOKUP(A1385, [1]!Table9[#All], 31, FALSE), "). " )))</f>
        <v xml:space="preserve">Not discussed on USFS. </v>
      </c>
      <c r="Q1385" s="6" t="str">
        <f>IF(D1385="No", "Not discussed on USFS. ", IF(VLOOKUP(A1385, [1]!Table9[#All], 31, FALSE)="--", "--",  VLOOKUP(A1385, [1]!Table9[#All], 32, FALSE)))</f>
        <v xml:space="preserve">Not discussed on USFS. </v>
      </c>
      <c r="R1385" s="6" t="str">
        <f>IF(D1385="No", "Not discussed on USFS. ", IF(VLOOKUP(A1385, [1]!Table9[#All], 31, FALSE)="--", "--", VLOOKUP(A1385, [1]!Table9[#All], 33, FALSE)))</f>
        <v xml:space="preserve">Not discussed on USFS. </v>
      </c>
      <c r="S1385" s="9" t="s">
        <v>2</v>
      </c>
      <c r="T1385" s="8" t="s">
        <v>2</v>
      </c>
      <c r="U1385" s="8" t="s">
        <v>2</v>
      </c>
      <c r="V1385" s="7" t="s">
        <v>2</v>
      </c>
      <c r="W1385" s="6" t="s">
        <v>2</v>
      </c>
      <c r="X1385" s="6" t="s">
        <v>2</v>
      </c>
    </row>
    <row r="1386" spans="1:24" ht="144" x14ac:dyDescent="0.2">
      <c r="A1386" s="20" t="s">
        <v>979</v>
      </c>
      <c r="B1386" s="20" t="str">
        <f>VLOOKUP(A1386, [1]!Table9[#All], 2, FALSE)</f>
        <v>Sidalcea hickmanii ssp parishii</v>
      </c>
      <c r="C1386" s="18" t="str">
        <f>VLOOKUP(A1386, [1]!Table9[#All], 13, FALSE)</f>
        <v>chaparral, woodland, open conifer forest recently burned</v>
      </c>
      <c r="D1386" s="17" t="str">
        <f>IF(ISNUMBER(SEARCH("1",VLOOKUP(A1386, [1]!Table9[#All], 4, FALSE))), "Yes", "No")</f>
        <v>Yes</v>
      </c>
      <c r="E1386" s="16" t="str">
        <f>VLOOKUP(A1386, [1]!Table9[#All], 3, FALSE)</f>
        <v>Plant</v>
      </c>
      <c r="F1386" s="15" t="str">
        <f>VLOOKUP(A1386, [1]!Table9[#All], 26, FALSE)</f>
        <v>Formula</v>
      </c>
      <c r="G1386" s="15" t="str">
        <f>IF(D1386="No", "--",VLOOKUP(A1386, [1]!Table9[#All], 25, FALSE))</f>
        <v>Work area</v>
      </c>
      <c r="H1386" s="14" t="str">
        <f>IF(D1386="No", "Not discussed on USFS. ", VLOOKUP(A1386, [1]!Table9[#All], 24, FALSE))</f>
        <v>--</v>
      </c>
      <c r="I1386" s="14" t="str">
        <f>IF(NOT(ISBLANK(#REF!)),  "Pre-activity Survey Required", "")</f>
        <v>Pre-activity Survey Required</v>
      </c>
      <c r="J1386" s="13" t="str">
        <f>IF(D1386="No", "Not discussed on USFS. ", _xlfn.CONCAT(A1386, " (", VLOOKUP(A1386, [1]!Table9[#All], 11, FALSE), "; Habitat description: ", C1386, ") - Within 1-mi of a CNDDB/SCE/USFS occurrence record (", VLOOKUP(A1386, [1]!Table9[#All], 34, FALSE), "). " ))</f>
        <v xml:space="preserve">Parish's checkerbloom (SR; FSS; CRPR 1B.2, Blooming Period: Jun - Aug; Habitat description: chaparral, woodland, open conifer forest recently burned) - Within 1-mi of a CNDDB/SCE/USFS occurrence record (unsuitable habitat). </v>
      </c>
      <c r="K1386" s="10" t="str">
        <f>IF(D1386="No", "-- ", VLOOKUP(A1386, [1]!Table9[#All], 35, FALSE))</f>
        <v>Standard OMP BMPs.</v>
      </c>
      <c r="L1386" s="12" t="str">
        <f>IF(D1386="No", "--", VLOOKUP(A1386, [1]!Table9[#All], 28, FALSE))</f>
        <v>IIB</v>
      </c>
      <c r="M1386" s="11" t="str">
        <f>IF(D1386="No", "Not discussed on USFS. ", _xlfn.CONCAT(A1386, " (", VLOOKUP(A1386, [1]!Table9[#All], 11, FALSE), "; Habitat description: ", C1386, ") - Within 1-mi of a CNDDB/SCE/USFS occurrence record (", VLOOKUP(A1386, [1]!Table9[#All], 27, FALSE), "). " ))</f>
        <v xml:space="preserve">Parish's checkerbloom (SR; FSS; CRPR 1B.2, Blooming Period: Jun - Aug; Habitat description: chaparral, woodland, open conifer forest recently burned) - Within 1-mi of a CNDDB/SCE/USFS occurrence record (habitat present). </v>
      </c>
      <c r="N1386" s="10" t="str">
        <f>IF(D1386="No", "-- ", VLOOKUP(A1386, [1]!Table9[#All], 29, FALSE))</f>
        <v xml:space="preserve">BE BMP Plant-1(a); 
General Measures and Standard OMP BMPs. </v>
      </c>
      <c r="O1386" s="10" t="str">
        <f>IF(D1386="No", "--", VLOOKUP(A1386, [1]!Table9[#All], 30, FALSE))</f>
        <v xml:space="preserve">Pre-Activity Survey (Parish's checkerbloom): A biological survey is required. 
State Threatened Plant Avoidance (Parish's checkerbloom): If Parish's checkerbloomis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386" s="7" t="str">
        <f>IF(D1386="No", "Not discussed on USFS. ", IF(VLOOKUP(A1386, [1]!Table9[#All], 31, FALSE)="--", "--",  _xlfn.CONCAT(A1386, " (", VLOOKUP(A1386, [1]!Table9[#All], 11, FALSE), "; Habitat description: ", C1386, ") - Within 1-mi of a CNDDB/SCE/USFS occurrence record (", VLOOKUP(A1386, [1]!Table9[#All], 31, FALSE), "). " )))</f>
        <v>--</v>
      </c>
      <c r="Q1386" s="6" t="str">
        <f>IF(D1386="No", "Not discussed on USFS. ", IF(VLOOKUP(A1386, [1]!Table9[#All], 31, FALSE)="--", "--",  VLOOKUP(A1386, [1]!Table9[#All], 32, FALSE)))</f>
        <v>--</v>
      </c>
      <c r="R1386" s="6" t="str">
        <f>IF(D1386="No", "Not discussed on USFS. ", IF(VLOOKUP(A1386, [1]!Table9[#All], 31, FALSE)="--", "--", VLOOKUP(A1386, [1]!Table9[#All], 33, FALSE)))</f>
        <v>--</v>
      </c>
      <c r="S1386" s="9" t="s">
        <v>2</v>
      </c>
      <c r="T1386" s="8" t="s">
        <v>2</v>
      </c>
      <c r="U1386" s="8" t="s">
        <v>2</v>
      </c>
      <c r="V1386" s="7" t="s">
        <v>2</v>
      </c>
      <c r="W1386" s="6" t="s">
        <v>2</v>
      </c>
      <c r="X1386" s="6" t="s">
        <v>2</v>
      </c>
    </row>
    <row r="1387" spans="1:24" ht="80" x14ac:dyDescent="0.2">
      <c r="A1387" s="20" t="s">
        <v>978</v>
      </c>
      <c r="B1387" s="20" t="str">
        <f>VLOOKUP(A1387, [1]!Table9[#All], 2, FALSE)</f>
        <v>Grusonia parishii</v>
      </c>
      <c r="C1387" s="18" t="str">
        <f>VLOOKUP(A1387, [1]!Table9[#All], 13, FALSE)</f>
        <v>Joshua tree woodland, sandy, gravelly flats in scrub creosote-bush/bur-sage scrub</v>
      </c>
      <c r="D1387" s="17" t="str">
        <f>IF(ISNUMBER(SEARCH("1",VLOOKUP(A1387, [1]!Table9[#All], 4, FALSE))), "Yes", "No")</f>
        <v>No</v>
      </c>
      <c r="E1387" s="16" t="str">
        <f>VLOOKUP(A1387, [1]!Table9[#All], 3, FALSE)</f>
        <v>Plant</v>
      </c>
      <c r="F1387" s="15" t="str">
        <f>VLOOKUP(A1387, [1]!Table9[#All], 26, FALSE)</f>
        <v>Formula</v>
      </c>
      <c r="G1387" s="15" t="str">
        <f>IF(D1387="No", "--",VLOOKUP(A1387, [1]!Table9[#All], 25, FALSE))</f>
        <v>--</v>
      </c>
      <c r="H1387" s="14" t="str">
        <f>IF(D1387="No", "Not discussed on USFS. ", VLOOKUP(A1387, [1]!Table9[#All], 24, FALSE))</f>
        <v xml:space="preserve">Not discussed on USFS. </v>
      </c>
      <c r="I1387" s="14" t="str">
        <f>IF(NOT(ISBLANK(#REF!)),  "Pre-activity Survey Required", "")</f>
        <v>Pre-activity Survey Required</v>
      </c>
      <c r="J1387" s="13" t="str">
        <f>IF(D1387="No", "Not discussed on USFS. ", _xlfn.CONCAT(A1387, " (", VLOOKUP(A1387, [1]!Table9[#All], 11, FALSE), "; Habitat description: ", C1387, ") - Within 1-mi of a CNDDB/SCE/USFS occurrence record (", VLOOKUP(A1387, [1]!Table9[#All], 34, FALSE), "). " ))</f>
        <v xml:space="preserve">Not discussed on USFS. </v>
      </c>
      <c r="K1387" s="10" t="str">
        <f>IF(D1387="No", "-- ", VLOOKUP(A1387, [1]!Table9[#All], 35, FALSE))</f>
        <v xml:space="preserve">-- </v>
      </c>
      <c r="L1387" s="12" t="str">
        <f>IF(D1387="No", "--", VLOOKUP(A1387, [1]!Table9[#All], 28, FALSE))</f>
        <v>--</v>
      </c>
      <c r="M1387" s="11" t="str">
        <f>IF(D1387="No", "Not discussed on USFS. ", _xlfn.CONCAT(A1387, " (", VLOOKUP(A1387, [1]!Table9[#All], 11, FALSE), "; Habitat description: ", C1387, ") - Within 1-mi of a CNDDB/SCE/USFS occurrence record (", VLOOKUP(A1387, [1]!Table9[#All], 27, FALSE), "). " ))</f>
        <v xml:space="preserve">Not discussed on USFS. </v>
      </c>
      <c r="N1387" s="10" t="str">
        <f>IF(D1387="No", "-- ", VLOOKUP(A1387, [1]!Table9[#All], 29, FALSE))</f>
        <v xml:space="preserve">-- </v>
      </c>
      <c r="O1387" s="10" t="str">
        <f>IF(D1387="No", "--", VLOOKUP(A1387, [1]!Table9[#All], 30, FALSE))</f>
        <v>--</v>
      </c>
      <c r="P1387" s="7" t="str">
        <f>IF(D1387="No", "Not discussed on USFS. ", IF(VLOOKUP(A1387, [1]!Table9[#All], 31, FALSE)="--", "--",  _xlfn.CONCAT(A1387, " (", VLOOKUP(A1387, [1]!Table9[#All], 11, FALSE), "; Habitat description: ", C1387, ") - Within 1-mi of a CNDDB/SCE/USFS occurrence record (", VLOOKUP(A1387, [1]!Table9[#All], 31, FALSE), "). " )))</f>
        <v xml:space="preserve">Not discussed on USFS. </v>
      </c>
      <c r="Q1387" s="6" t="str">
        <f>IF(D1387="No", "Not discussed on USFS. ", IF(VLOOKUP(A1387, [1]!Table9[#All], 31, FALSE)="--", "--",  VLOOKUP(A1387, [1]!Table9[#All], 32, FALSE)))</f>
        <v xml:space="preserve">Not discussed on USFS. </v>
      </c>
      <c r="R1387" s="6" t="str">
        <f>IF(D1387="No", "Not discussed on USFS. ", IF(VLOOKUP(A1387, [1]!Table9[#All], 31, FALSE)="--", "--", VLOOKUP(A1387, [1]!Table9[#All], 33, FALSE)))</f>
        <v xml:space="preserve">Not discussed on USFS. </v>
      </c>
      <c r="S1387" s="9" t="s">
        <v>2</v>
      </c>
      <c r="T1387" s="8" t="s">
        <v>2</v>
      </c>
      <c r="U1387" s="8" t="s">
        <v>2</v>
      </c>
      <c r="V1387" s="7" t="s">
        <v>2</v>
      </c>
      <c r="W1387" s="6" t="s">
        <v>2</v>
      </c>
      <c r="X1387" s="6" t="s">
        <v>2</v>
      </c>
    </row>
    <row r="1388" spans="1:24" ht="168" x14ac:dyDescent="0.2">
      <c r="A1388" s="20" t="s">
        <v>977</v>
      </c>
      <c r="B1388" s="20" t="str">
        <f>VLOOKUP(A1388, [1]!Table9[#All], 2, FALSE)</f>
        <v>Erigeron parishii</v>
      </c>
      <c r="C1388" s="18" t="str">
        <f>VLOOKUP(A1388, [1]!Table9[#All], 13, FALSE)</f>
        <v>dry rocky slopes and outwash plains, creosote-bush scrub, or pinyon/juniper woodland</v>
      </c>
      <c r="D1388" s="17" t="str">
        <f>IF(ISNUMBER(SEARCH("1",VLOOKUP(A1388, [1]!Table9[#All], 4, FALSE))), "Yes", "No")</f>
        <v>Yes</v>
      </c>
      <c r="E1388" s="16" t="str">
        <f>VLOOKUP(A1388, [1]!Table9[#All], 3, FALSE)</f>
        <v>Plant</v>
      </c>
      <c r="F1388" s="15" t="str">
        <f>VLOOKUP(A1388, [1]!Table9[#All], 26, FALSE)</f>
        <v>Formula</v>
      </c>
      <c r="G1388" s="15" t="str">
        <f>IF(D1388="No", "--",VLOOKUP(A1388, [1]!Table9[#All], 25, FALSE))</f>
        <v>Work area</v>
      </c>
      <c r="H1388" s="14" t="str">
        <f>IF(D1388="No", "Not discussed on USFS. ", VLOOKUP(A1388, [1]!Table9[#All], 24, FALSE))</f>
        <v>--</v>
      </c>
      <c r="I1388" s="14" t="str">
        <f>IF(NOT(ISBLANK(#REF!)),  "Pre-activity Survey Required", "")</f>
        <v>Pre-activity Survey Required</v>
      </c>
      <c r="J1388" s="13" t="str">
        <f>IF(D1388="No", "Not discussed on USFS. ", _xlfn.CONCAT(A1388, " (", VLOOKUP(A1388, [1]!Table9[#All], 11, FALSE), "; Habitat description: ", C1388, ") - Within 1-mi of a CNDDB/SCE/USFS occurrence record (", VLOOKUP(A1388, [1]!Table9[#All], 34, FALSE), "). " ))</f>
        <v xml:space="preserve">Parish's daisy (FT; CRPR 1B.1, Blooming Period: May - Jun; Habitat description: dry rocky slopes and outwash plains, creosote-bush scrub, or pinyon/juniper woodland) - Within 1-mi of a CNDDB/SCE/USFS occurrence record (unsuitable habitat). </v>
      </c>
      <c r="K1388" s="10" t="str">
        <f>IF(D1388="No", "-- ", VLOOKUP(A1388, [1]!Table9[#All], 35, FALSE))</f>
        <v xml:space="preserve">RPM Plant 1; 
Standard OMP BMPs. </v>
      </c>
      <c r="L1388" s="12" t="str">
        <f>IF(D1388="No", "--", VLOOKUP(A1388, [1]!Table9[#All], 28, FALSE))</f>
        <v>IIB</v>
      </c>
      <c r="M1388" s="11" t="str">
        <f>IF(D1388="No", "Not discussed on USFS. ", _xlfn.CONCAT(A1388, " (", VLOOKUP(A1388, [1]!Table9[#All], 11, FALSE), "; Habitat description: ", C1388, ") - Within 1-mi of a CNDDB/SCE/USFS occurrence record (", VLOOKUP(A1388, [1]!Table9[#All], 27, FALSE), "). " ))</f>
        <v xml:space="preserve">Parish's daisy (FT; CRPR 1B.1, Blooming Period: May - Jun; Habitat description: dry rocky slopes and outwash plains, creosote-bush scrub, or pinyon/juniper woodland) - Within 1-mi of a CNDDB/SCE/USFS occurrence record (habitat present). </v>
      </c>
      <c r="N1388" s="10" t="str">
        <f>IF(D1388="No", "-- ", VLOOKUP(A1388, [1]!Table9[#All], 29, FALSE))</f>
        <v xml:space="preserve">RPM Plant-1-4; 
General Measures and Standard OMP BMPs. </v>
      </c>
      <c r="O1388" s="10" t="str">
        <f>IF(D1388="No", "--", VLOOKUP(A1388, [1]!Table9[#All], 30, FALSE))</f>
        <v xml:space="preserve">Rare Plant Survey and Avoidance (Parish's daisy): A qualified botanist will conduct a rare plant survey for Parish's daisy within blooming season, verified by a reference population. All federally-listed plants within 100 feet of the work area will be flagged for avoidance. Coordination with Environmental Services Department will be required if full avoidance cannot be achieved. 
Schedule Limitation (Parish's daisy): Schedule all work in the year rare plant surveys are conducted. Work can occur only after rare plant surveys occur. If work gets delayed for a subsequent year, contact Environmental Services Department. 
General Measures and Standard OMP BMPs. </v>
      </c>
      <c r="P1388" s="7" t="str">
        <f>IF(D1388="No", "Not discussed on USFS. ", IF(VLOOKUP(A1388, [1]!Table9[#All], 31, FALSE)="--", "--",  _xlfn.CONCAT(A1388, " (", VLOOKUP(A1388, [1]!Table9[#All], 11, FALSE), "; Habitat description: ", C1388, ") - Within 1-mi of a CNDDB/SCE/USFS occurrence record (", VLOOKUP(A1388, [1]!Table9[#All], 31, FALSE), "). " )))</f>
        <v>--</v>
      </c>
      <c r="Q1388" s="6" t="str">
        <f>IF(D1388="No", "Not discussed on USFS. ", IF(VLOOKUP(A1388, [1]!Table9[#All], 31, FALSE)="--", "--",  VLOOKUP(A1388, [1]!Table9[#All], 32, FALSE)))</f>
        <v>--</v>
      </c>
      <c r="R1388" s="6" t="str">
        <f>IF(D1388="No", "Not discussed on USFS. ", IF(VLOOKUP(A1388, [1]!Table9[#All], 31, FALSE)="--", "--", VLOOKUP(A1388, [1]!Table9[#All], 33, FALSE)))</f>
        <v>--</v>
      </c>
      <c r="S1388" s="9" t="s">
        <v>2</v>
      </c>
      <c r="T1388" s="8" t="s">
        <v>2</v>
      </c>
      <c r="U1388" s="8" t="s">
        <v>2</v>
      </c>
      <c r="V1388" s="7" t="s">
        <v>2</v>
      </c>
      <c r="W1388" s="6" t="s">
        <v>2</v>
      </c>
      <c r="X1388" s="6" t="s">
        <v>2</v>
      </c>
    </row>
    <row r="1389" spans="1:24" ht="64" x14ac:dyDescent="0.2">
      <c r="A1389" s="20" t="s">
        <v>976</v>
      </c>
      <c r="B1389" s="20" t="str">
        <f>VLOOKUP(A1389, [1]!Table9[#All], 2, FALSE)</f>
        <v>Lycium parishii</v>
      </c>
      <c r="C1389" s="18" t="str">
        <f>VLOOKUP(A1389, [1]!Table9[#All], 13, FALSE)</f>
        <v>sandy to rocky slopes, canyons and mesas, coastal sage scrub</v>
      </c>
      <c r="D1389" s="17" t="str">
        <f>IF(ISNUMBER(SEARCH("1",VLOOKUP(A1389, [1]!Table9[#All], 4, FALSE))), "Yes", "No")</f>
        <v>No</v>
      </c>
      <c r="E1389" s="16" t="str">
        <f>VLOOKUP(A1389, [1]!Table9[#All], 3, FALSE)</f>
        <v>Plant</v>
      </c>
      <c r="F1389" s="15" t="str">
        <f>VLOOKUP(A1389, [1]!Table9[#All], 26, FALSE)</f>
        <v>Formula</v>
      </c>
      <c r="G1389" s="15" t="str">
        <f>IF(D1389="No", "--",VLOOKUP(A1389, [1]!Table9[#All], 25, FALSE))</f>
        <v>--</v>
      </c>
      <c r="H1389" s="14" t="str">
        <f>IF(D1389="No", "Not discussed on USFS. ", VLOOKUP(A1389, [1]!Table9[#All], 24, FALSE))</f>
        <v xml:space="preserve">Not discussed on USFS. </v>
      </c>
      <c r="I1389" s="14" t="str">
        <f>IF(NOT(ISBLANK(#REF!)),  "Pre-activity Survey Required", "")</f>
        <v>Pre-activity Survey Required</v>
      </c>
      <c r="J1389" s="13" t="str">
        <f>IF(D1389="No", "Not discussed on USFS. ", _xlfn.CONCAT(A1389, " (", VLOOKUP(A1389, [1]!Table9[#All], 11, FALSE), "; Habitat description: ", C1389, ") - Within 1-mi of a CNDDB/SCE/USFS occurrence record (", VLOOKUP(A1389, [1]!Table9[#All], 34, FALSE), "). " ))</f>
        <v xml:space="preserve">Not discussed on USFS. </v>
      </c>
      <c r="K1389" s="10" t="str">
        <f>IF(D1389="No", "-- ", VLOOKUP(A1389, [1]!Table9[#All], 35, FALSE))</f>
        <v xml:space="preserve">-- </v>
      </c>
      <c r="L1389" s="12" t="str">
        <f>IF(D1389="No", "--", VLOOKUP(A1389, [1]!Table9[#All], 28, FALSE))</f>
        <v>--</v>
      </c>
      <c r="M1389" s="11" t="str">
        <f>IF(D1389="No", "Not discussed on USFS. ", _xlfn.CONCAT(A1389, " (", VLOOKUP(A1389, [1]!Table9[#All], 11, FALSE), "; Habitat description: ", C1389, ") - Within 1-mi of a CNDDB/SCE/USFS occurrence record (", VLOOKUP(A1389, [1]!Table9[#All], 27, FALSE), "). " ))</f>
        <v xml:space="preserve">Not discussed on USFS. </v>
      </c>
      <c r="N1389" s="10" t="str">
        <f>IF(D1389="No", "-- ", VLOOKUP(A1389, [1]!Table9[#All], 29, FALSE))</f>
        <v xml:space="preserve">-- </v>
      </c>
      <c r="O1389" s="10" t="str">
        <f>IF(D1389="No", "--", VLOOKUP(A1389, [1]!Table9[#All], 30, FALSE))</f>
        <v>--</v>
      </c>
      <c r="P1389" s="7" t="str">
        <f>IF(D1389="No", "Not discussed on USFS. ", IF(VLOOKUP(A1389, [1]!Table9[#All], 31, FALSE)="--", "--",  _xlfn.CONCAT(A1389, " (", VLOOKUP(A1389, [1]!Table9[#All], 11, FALSE), "; Habitat description: ", C1389, ") - Within 1-mi of a CNDDB/SCE/USFS occurrence record (", VLOOKUP(A1389, [1]!Table9[#All], 31, FALSE), "). " )))</f>
        <v xml:space="preserve">Not discussed on USFS. </v>
      </c>
      <c r="Q1389" s="6" t="str">
        <f>IF(D1389="No", "Not discussed on USFS. ", IF(VLOOKUP(A1389, [1]!Table9[#All], 31, FALSE)="--", "--",  VLOOKUP(A1389, [1]!Table9[#All], 32, FALSE)))</f>
        <v xml:space="preserve">Not discussed on USFS. </v>
      </c>
      <c r="R1389" s="6" t="str">
        <f>IF(D1389="No", "Not discussed on USFS. ", IF(VLOOKUP(A1389, [1]!Table9[#All], 31, FALSE)="--", "--", VLOOKUP(A1389, [1]!Table9[#All], 33, FALSE)))</f>
        <v xml:space="preserve">Not discussed on USFS. </v>
      </c>
      <c r="S1389" s="9" t="s">
        <v>2</v>
      </c>
      <c r="T1389" s="8" t="s">
        <v>2</v>
      </c>
      <c r="U1389" s="8" t="s">
        <v>2</v>
      </c>
      <c r="V1389" s="7" t="s">
        <v>2</v>
      </c>
      <c r="W1389" s="6" t="s">
        <v>2</v>
      </c>
      <c r="X1389" s="6" t="s">
        <v>2</v>
      </c>
    </row>
    <row r="1390" spans="1:24" ht="48" x14ac:dyDescent="0.2">
      <c r="A1390" s="20" t="s">
        <v>975</v>
      </c>
      <c r="B1390" s="20" t="str">
        <f>VLOOKUP(A1390, [1]!Table9[#All], 2, FALSE)</f>
        <v>Ribes divaricatum var. parishii</v>
      </c>
      <c r="C1390" s="18" t="str">
        <f>VLOOKUP(A1390, [1]!Table9[#All], 13, FALSE)</f>
        <v>moist woodland, riparian areas</v>
      </c>
      <c r="D1390" s="17" t="str">
        <f>IF(ISNUMBER(SEARCH("1",VLOOKUP(A1390, [1]!Table9[#All], 4, FALSE))), "Yes", "No")</f>
        <v>No</v>
      </c>
      <c r="E1390" s="16" t="str">
        <f>VLOOKUP(A1390, [1]!Table9[#All], 3, FALSE)</f>
        <v>Plant</v>
      </c>
      <c r="F1390" s="15" t="str">
        <f>VLOOKUP(A1390, [1]!Table9[#All], 26, FALSE)</f>
        <v>Formula</v>
      </c>
      <c r="G1390" s="15" t="str">
        <f>IF(D1390="No", "--",VLOOKUP(A1390, [1]!Table9[#All], 25, FALSE))</f>
        <v>--</v>
      </c>
      <c r="H1390" s="14" t="str">
        <f>IF(D1390="No", "Not discussed on USFS. ", VLOOKUP(A1390, [1]!Table9[#All], 24, FALSE))</f>
        <v xml:space="preserve">Not discussed on USFS. </v>
      </c>
      <c r="I1390" s="14" t="str">
        <f>IF(NOT(ISBLANK(#REF!)),  "Pre-activity Survey Required", "")</f>
        <v>Pre-activity Survey Required</v>
      </c>
      <c r="J1390" s="13" t="str">
        <f>IF(D1390="No", "Not discussed on USFS. ", _xlfn.CONCAT(A1390, " (", VLOOKUP(A1390, [1]!Table9[#All], 11, FALSE), "; Habitat description: ", C1390, ") - Within 1-mi of a CNDDB/SCE/USFS occurrence record (", VLOOKUP(A1390, [1]!Table9[#All], 34, FALSE), "). " ))</f>
        <v xml:space="preserve">Not discussed on USFS. </v>
      </c>
      <c r="K1390" s="10" t="str">
        <f>IF(D1390="No", "-- ", VLOOKUP(A1390, [1]!Table9[#All], 35, FALSE))</f>
        <v xml:space="preserve">-- </v>
      </c>
      <c r="L1390" s="12" t="str">
        <f>IF(D1390="No", "--", VLOOKUP(A1390, [1]!Table9[#All], 28, FALSE))</f>
        <v>--</v>
      </c>
      <c r="M1390" s="11" t="str">
        <f>IF(D1390="No", "Not discussed on USFS. ", _xlfn.CONCAT(A1390, " (", VLOOKUP(A1390, [1]!Table9[#All], 11, FALSE), "; Habitat description: ", C1390, ") - Within 1-mi of a CNDDB/SCE/USFS occurrence record (", VLOOKUP(A1390, [1]!Table9[#All], 27, FALSE), "). " ))</f>
        <v xml:space="preserve">Not discussed on USFS. </v>
      </c>
      <c r="N1390" s="10" t="str">
        <f>IF(D1390="No", "-- ", VLOOKUP(A1390, [1]!Table9[#All], 29, FALSE))</f>
        <v xml:space="preserve">-- </v>
      </c>
      <c r="O1390" s="10" t="str">
        <f>IF(D1390="No", "--", VLOOKUP(A1390, [1]!Table9[#All], 30, FALSE))</f>
        <v>--</v>
      </c>
      <c r="P1390" s="7" t="str">
        <f>IF(D1390="No", "Not discussed on USFS. ", IF(VLOOKUP(A1390, [1]!Table9[#All], 31, FALSE)="--", "--",  _xlfn.CONCAT(A1390, " (", VLOOKUP(A1390, [1]!Table9[#All], 11, FALSE), "; Habitat description: ", C1390, ") - Within 1-mi of a CNDDB/SCE/USFS occurrence record (", VLOOKUP(A1390, [1]!Table9[#All], 31, FALSE), "). " )))</f>
        <v xml:space="preserve">Not discussed on USFS. </v>
      </c>
      <c r="Q1390" s="6" t="str">
        <f>IF(D1390="No", "Not discussed on USFS. ", IF(VLOOKUP(A1390, [1]!Table9[#All], 31, FALSE)="--", "--",  VLOOKUP(A1390, [1]!Table9[#All], 32, FALSE)))</f>
        <v xml:space="preserve">Not discussed on USFS. </v>
      </c>
      <c r="R1390" s="6" t="str">
        <f>IF(D1390="No", "Not discussed on USFS. ", IF(VLOOKUP(A1390, [1]!Table9[#All], 31, FALSE)="--", "--", VLOOKUP(A1390, [1]!Table9[#All], 33, FALSE)))</f>
        <v xml:space="preserve">Not discussed on USFS. </v>
      </c>
      <c r="S1390" s="9" t="s">
        <v>2</v>
      </c>
      <c r="T1390" s="8" t="s">
        <v>2</v>
      </c>
      <c r="U1390" s="8" t="s">
        <v>2</v>
      </c>
      <c r="V1390" s="7" t="s">
        <v>2</v>
      </c>
      <c r="W1390" s="6" t="s">
        <v>2</v>
      </c>
      <c r="X1390" s="6" t="s">
        <v>2</v>
      </c>
    </row>
    <row r="1391" spans="1:24" ht="144" x14ac:dyDescent="0.2">
      <c r="A1391" s="20" t="s">
        <v>974</v>
      </c>
      <c r="B1391" s="20" t="str">
        <f>VLOOKUP(A1391, [1]!Table9[#All], 2, FALSE)</f>
        <v>Limnanthes alba ssp. parishii</v>
      </c>
      <c r="C1391" s="18" t="str">
        <f>VLOOKUP(A1391, [1]!Table9[#All], 13, FALSE)</f>
        <v>wet meadows, lake shores, edges of ephemeral streams, conifer forest</v>
      </c>
      <c r="D1391" s="17" t="str">
        <f>IF(ISNUMBER(SEARCH("1",VLOOKUP(A1391, [1]!Table9[#All], 4, FALSE))), "Yes", "No")</f>
        <v>Yes</v>
      </c>
      <c r="E1391" s="16" t="str">
        <f>VLOOKUP(A1391, [1]!Table9[#All], 3, FALSE)</f>
        <v>Plant</v>
      </c>
      <c r="F1391" s="15" t="str">
        <f>VLOOKUP(A1391, [1]!Table9[#All], 26, FALSE)</f>
        <v>Formula</v>
      </c>
      <c r="G1391" s="15" t="str">
        <f>IF(D1391="No", "--",VLOOKUP(A1391, [1]!Table9[#All], 25, FALSE))</f>
        <v>Work area</v>
      </c>
      <c r="H1391" s="14" t="str">
        <f>IF(D1391="No", "Not discussed on USFS. ", VLOOKUP(A1391, [1]!Table9[#All], 24, FALSE))</f>
        <v>--</v>
      </c>
      <c r="I1391" s="14" t="str">
        <f>IF(NOT(ISBLANK(#REF!)),  "Pre-activity Survey Required", "")</f>
        <v>Pre-activity Survey Required</v>
      </c>
      <c r="J1391" s="13" t="str">
        <f>IF(D1391="No", "Not discussed on USFS. ", _xlfn.CONCAT(A1391, " (", VLOOKUP(A1391, [1]!Table9[#All], 11, FALSE), "; Habitat description: ", C1391, ") - Within 1-mi of a CNDDB/SCE/USFS occurrence record (", VLOOKUP(A1391, [1]!Table9[#All], 34, FALSE), "). " ))</f>
        <v xml:space="preserve">Parish's meadowfoam (SE; FSS; BLM:S; CRPR 1B.2, Blooming Period: Apr - May; Habitat description: wet meadows, lake shores, edges of ephemeral streams, conifer forest) - Within 1-mi of a CNDDB/SCE/USFS occurrence record (unsuitable habitat). </v>
      </c>
      <c r="K1391" s="10" t="str">
        <f>IF(D1391="No", "-- ", VLOOKUP(A1391, [1]!Table9[#All], 35, FALSE))</f>
        <v>Standard OMP BMPs.</v>
      </c>
      <c r="L1391" s="12" t="str">
        <f>IF(D1391="No", "--", VLOOKUP(A1391, [1]!Table9[#All], 28, FALSE))</f>
        <v>IIB</v>
      </c>
      <c r="M1391" s="11" t="str">
        <f>IF(D1391="No", "Not discussed on USFS. ", _xlfn.CONCAT(A1391, " (", VLOOKUP(A1391, [1]!Table9[#All], 11, FALSE), "; Habitat description: ", C1391, ") - Within 1-mi of a CNDDB/SCE/USFS occurrence record (", VLOOKUP(A1391, [1]!Table9[#All], 27, FALSE), "). " ))</f>
        <v xml:space="preserve">Parish's meadowfoam (SE; FSS; BLM:S; CRPR 1B.2, Blooming Period: Apr - May; Habitat description: wet meadows, lake shores, edges of ephemeral streams, conifer forest) - Within 1-mi of a CNDDB/SCE/USFS occurrence record (habitat present). </v>
      </c>
      <c r="N1391" s="10" t="str">
        <f>IF(D1391="No", "-- ", VLOOKUP(A1391, [1]!Table9[#All], 29, FALSE))</f>
        <v xml:space="preserve">BE BMP Plant-1(a); 
General Measures and Standard OMP BMPs. </v>
      </c>
      <c r="O1391" s="10" t="str">
        <f>IF(D1391="No", "--", VLOOKUP(A1391, [1]!Table9[#All], 30, FALSE))</f>
        <v xml:space="preserve">Pre-Activity Survey (Parish's meadowfoam): A biological survey is required. 
State Threatened Plant Avoidance (Parish's meadowfoam): If Parish's meadowfoamis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391" s="7" t="str">
        <f>IF(D1391="No", "Not discussed on USFS. ", IF(VLOOKUP(A1391, [1]!Table9[#All], 31, FALSE)="--", "--",  _xlfn.CONCAT(A1391, " (", VLOOKUP(A1391, [1]!Table9[#All], 11, FALSE), "; Habitat description: ", C1391, ") - Within 1-mi of a CNDDB/SCE/USFS occurrence record (", VLOOKUP(A1391, [1]!Table9[#All], 31, FALSE), "). " )))</f>
        <v>--</v>
      </c>
      <c r="Q1391" s="6" t="str">
        <f>IF(D1391="No", "Not discussed on USFS. ", IF(VLOOKUP(A1391, [1]!Table9[#All], 31, FALSE)="--", "--",  VLOOKUP(A1391, [1]!Table9[#All], 32, FALSE)))</f>
        <v>--</v>
      </c>
      <c r="R1391" s="6" t="str">
        <f>IF(D1391="No", "Not discussed on USFS. ", IF(VLOOKUP(A1391, [1]!Table9[#All], 31, FALSE)="--", "--", VLOOKUP(A1391, [1]!Table9[#All], 33, FALSE)))</f>
        <v>--</v>
      </c>
      <c r="S1391" s="9" t="s">
        <v>2</v>
      </c>
      <c r="T1391" s="8" t="s">
        <v>2</v>
      </c>
      <c r="U1391" s="8" t="s">
        <v>2</v>
      </c>
      <c r="V1391" s="7" t="s">
        <v>2</v>
      </c>
      <c r="W1391" s="6" t="s">
        <v>2</v>
      </c>
      <c r="X1391" s="6" t="s">
        <v>2</v>
      </c>
    </row>
    <row r="1392" spans="1:24" ht="48" x14ac:dyDescent="0.2">
      <c r="A1392" s="20" t="s">
        <v>973</v>
      </c>
      <c r="B1392" s="20" t="str">
        <f>VLOOKUP(A1392, [1]!Table9[#All], 2, FALSE)</f>
        <v>Phacelia parishii</v>
      </c>
      <c r="C1392" s="18" t="str">
        <f>VLOOKUP(A1392, [1]!Table9[#All], 13, FALSE)</f>
        <v>dry lake margins</v>
      </c>
      <c r="D1392" s="17" t="str">
        <f>IF(ISNUMBER(SEARCH("1",VLOOKUP(A1392, [1]!Table9[#All], 4, FALSE))), "Yes", "No")</f>
        <v>No</v>
      </c>
      <c r="E1392" s="16" t="str">
        <f>VLOOKUP(A1392, [1]!Table9[#All], 3, FALSE)</f>
        <v>Plant</v>
      </c>
      <c r="F1392" s="15" t="str">
        <f>VLOOKUP(A1392, [1]!Table9[#All], 26, FALSE)</f>
        <v>Formula</v>
      </c>
      <c r="G1392" s="15" t="str">
        <f>IF(D1392="No", "--",VLOOKUP(A1392, [1]!Table9[#All], 25, FALSE))</f>
        <v>--</v>
      </c>
      <c r="H1392" s="14" t="str">
        <f>IF(D1392="No", "Not discussed on USFS. ", VLOOKUP(A1392, [1]!Table9[#All], 24, FALSE))</f>
        <v xml:space="preserve">Not discussed on USFS. </v>
      </c>
      <c r="I1392" s="14" t="str">
        <f>IF(NOT(ISBLANK(#REF!)),  "Pre-activity Survey Required", "")</f>
        <v>Pre-activity Survey Required</v>
      </c>
      <c r="J1392" s="13" t="str">
        <f>IF(D1392="No", "Not discussed on USFS. ", _xlfn.CONCAT(A1392, " (", VLOOKUP(A1392, [1]!Table9[#All], 11, FALSE), "; Habitat description: ", C1392, ") - Within 1-mi of a CNDDB/SCE/USFS occurrence record (", VLOOKUP(A1392, [1]!Table9[#All], 34, FALSE), "). " ))</f>
        <v xml:space="preserve">Not discussed on USFS. </v>
      </c>
      <c r="K1392" s="10" t="str">
        <f>IF(D1392="No", "-- ", VLOOKUP(A1392, [1]!Table9[#All], 35, FALSE))</f>
        <v xml:space="preserve">-- </v>
      </c>
      <c r="L1392" s="12" t="str">
        <f>IF(D1392="No", "--", VLOOKUP(A1392, [1]!Table9[#All], 28, FALSE))</f>
        <v>--</v>
      </c>
      <c r="M1392" s="11" t="str">
        <f>IF(D1392="No", "Not discussed on USFS. ", _xlfn.CONCAT(A1392, " (", VLOOKUP(A1392, [1]!Table9[#All], 11, FALSE), "; Habitat description: ", C1392, ") - Within 1-mi of a CNDDB/SCE/USFS occurrence record (", VLOOKUP(A1392, [1]!Table9[#All], 27, FALSE), "). " ))</f>
        <v xml:space="preserve">Not discussed on USFS. </v>
      </c>
      <c r="N1392" s="10" t="str">
        <f>IF(D1392="No", "-- ", VLOOKUP(A1392, [1]!Table9[#All], 29, FALSE))</f>
        <v xml:space="preserve">-- </v>
      </c>
      <c r="O1392" s="10" t="str">
        <f>IF(D1392="No", "--", VLOOKUP(A1392, [1]!Table9[#All], 30, FALSE))</f>
        <v>--</v>
      </c>
      <c r="P1392" s="7" t="str">
        <f>IF(D1392="No", "Not discussed on USFS. ", IF(VLOOKUP(A1392, [1]!Table9[#All], 31, FALSE)="--", "--",  _xlfn.CONCAT(A1392, " (", VLOOKUP(A1392, [1]!Table9[#All], 11, FALSE), "; Habitat description: ", C1392, ") - Within 1-mi of a CNDDB/SCE/USFS occurrence record (", VLOOKUP(A1392, [1]!Table9[#All], 31, FALSE), "). " )))</f>
        <v xml:space="preserve">Not discussed on USFS. </v>
      </c>
      <c r="Q1392" s="6" t="str">
        <f>IF(D1392="No", "Not discussed on USFS. ", IF(VLOOKUP(A1392, [1]!Table9[#All], 31, FALSE)="--", "--",  VLOOKUP(A1392, [1]!Table9[#All], 32, FALSE)))</f>
        <v xml:space="preserve">Not discussed on USFS. </v>
      </c>
      <c r="R1392" s="6" t="str">
        <f>IF(D1392="No", "Not discussed on USFS. ", IF(VLOOKUP(A1392, [1]!Table9[#All], 31, FALSE)="--", "--", VLOOKUP(A1392, [1]!Table9[#All], 33, FALSE)))</f>
        <v xml:space="preserve">Not discussed on USFS. </v>
      </c>
      <c r="S1392" s="9" t="s">
        <v>2</v>
      </c>
      <c r="T1392" s="8" t="s">
        <v>2</v>
      </c>
      <c r="U1392" s="8" t="s">
        <v>2</v>
      </c>
      <c r="V1392" s="7" t="s">
        <v>2</v>
      </c>
      <c r="W1392" s="6" t="s">
        <v>2</v>
      </c>
      <c r="X1392" s="6" t="s">
        <v>2</v>
      </c>
    </row>
    <row r="1393" spans="1:24" ht="156" x14ac:dyDescent="0.2">
      <c r="A1393" s="20" t="s">
        <v>972</v>
      </c>
      <c r="B1393" s="20" t="str">
        <f>VLOOKUP(A1393, [1]!Table9[#All], 2, FALSE)</f>
        <v>Plagiobothrys parishii</v>
      </c>
      <c r="C1393" s="18" t="str">
        <f>VLOOKUP(A1393, [1]!Table9[#All], 13, FALSE)</f>
        <v>moist soils around mud flats, desert springs, and wetland-riparian areas in Joshua tree woodland or sage scrub</v>
      </c>
      <c r="D1393" s="17" t="str">
        <f>IF(ISNUMBER(SEARCH("1",VLOOKUP(A1393, [1]!Table9[#All], 4, FALSE))), "Yes", "No")</f>
        <v>Yes</v>
      </c>
      <c r="E1393" s="16" t="str">
        <f>VLOOKUP(A1393, [1]!Table9[#All], 3, FALSE)</f>
        <v>Plant</v>
      </c>
      <c r="F1393" s="15" t="str">
        <f>VLOOKUP(A1393, [1]!Table9[#All], 26, FALSE)</f>
        <v>Formula</v>
      </c>
      <c r="G1393" s="15" t="str">
        <f>IF(D1393="No", "--",VLOOKUP(A1393, [1]!Table9[#All], 25, FALSE))</f>
        <v>Work area</v>
      </c>
      <c r="H1393" s="14" t="str">
        <f>IF(D1393="No", "Not discussed on USFS. ", VLOOKUP(A1393, [1]!Table9[#All], 24, FALSE))</f>
        <v>--</v>
      </c>
      <c r="I1393" s="14" t="str">
        <f>IF(NOT(ISBLANK(#REF!)),  "Pre-activity Survey Required", "")</f>
        <v>Pre-activity Survey Required</v>
      </c>
      <c r="J1393" s="13" t="str">
        <f>IF(D1393="No", "Not discussed on USFS. ", _xlfn.CONCAT(A1393, " (", VLOOKUP(A1393, [1]!Table9[#All], 11, FALSE), "; Habitat description: ", C1393, ") - Within 1-mi of a CNDDB/SCE/USFS occurrence record (", VLOOKUP(A1393, [1]!Table9[#All], 34, FALSE), "). " ))</f>
        <v xml:space="preserve">Parish's popcornflower (FSS; BLM:S; CRPR 1B.1, Blooming Period: Mar - Jun; Habitat description: moist soils around mud flats, desert springs, and wetland-riparian areas in Joshua tree woodland or sage scrub) - Within 1-mi of a CNDDB/SCE/USFS occurrence record (unsuitable habitat). </v>
      </c>
      <c r="K1393" s="10" t="str">
        <f>IF(D1393="No", "-- ", VLOOKUP(A1393, [1]!Table9[#All], 35, FALSE))</f>
        <v>Standard OMP BMPs.</v>
      </c>
      <c r="L1393" s="12" t="str">
        <f>IF(D1393="No", "--", VLOOKUP(A1393, [1]!Table9[#All], 28, FALSE))</f>
        <v>IIB</v>
      </c>
      <c r="M1393" s="11" t="str">
        <f>IF(D1393="No", "Not discussed on USFS. ", _xlfn.CONCAT(A1393, " (", VLOOKUP(A1393, [1]!Table9[#All], 11, FALSE), "; Habitat description: ", C1393, ") - Within 1-mi of a CNDDB/SCE/USFS occurrence record (", VLOOKUP(A1393, [1]!Table9[#All], 27, FALSE), "). " ))</f>
        <v xml:space="preserve">Parish's popcornflower (FSS; BLM:S; CRPR 1B.1, Blooming Period: Mar - Jun; Habitat description: moist soils around mud flats, desert springs, and wetland-riparian areas in Joshua tree woodland or sage scrub) - Within 1-mi of a CNDDB/SCE/USFS occurrence record (habitat present). </v>
      </c>
      <c r="N1393" s="10" t="str">
        <f>IF(D1393="No", "-- ", VLOOKUP(A1393, [1]!Table9[#All], 29, FALSE))</f>
        <v xml:space="preserve">BE BMP Plant-1(a)(c-d); 
General Measures and Standard OMP BMPs. </v>
      </c>
      <c r="O1393" s="10" t="str">
        <f>IF(D1393="No", "--", VLOOKUP(A1393, [1]!Table9[#All], 30, FALSE))</f>
        <v xml:space="preserve">Pre-Activity Survey (Parish's popcornflower): A biological survey is required. 
FSS Plant Avoidance (Parish's popcornflower): If Parish's popcornflower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93" s="7" t="str">
        <f>IF(D1393="No", "Not discussed on USFS. ", IF(VLOOKUP(A1393, [1]!Table9[#All], 31, FALSE)="--", "--",  _xlfn.CONCAT(A1393, " (", VLOOKUP(A1393, [1]!Table9[#All], 11, FALSE), "; Habitat description: ", C1393, ") - Within 1-mi of a CNDDB/SCE/USFS occurrence record (", VLOOKUP(A1393, [1]!Table9[#All], 31, FALSE), "). " )))</f>
        <v>--</v>
      </c>
      <c r="Q1393" s="6" t="str">
        <f>IF(D1393="No", "Not discussed on USFS. ", IF(VLOOKUP(A1393, [1]!Table9[#All], 31, FALSE)="--", "--",  VLOOKUP(A1393, [1]!Table9[#All], 32, FALSE)))</f>
        <v>--</v>
      </c>
      <c r="R1393" s="6" t="str">
        <f>IF(D1393="No", "Not discussed on USFS. ", IF(VLOOKUP(A1393, [1]!Table9[#All], 31, FALSE)="--", "--", VLOOKUP(A1393, [1]!Table9[#All], 33, FALSE)))</f>
        <v>--</v>
      </c>
      <c r="S1393" s="9" t="s">
        <v>2</v>
      </c>
      <c r="T1393" s="8" t="s">
        <v>2</v>
      </c>
      <c r="U1393" s="8" t="s">
        <v>2</v>
      </c>
      <c r="V1393" s="7" t="s">
        <v>2</v>
      </c>
      <c r="W1393" s="6" t="s">
        <v>2</v>
      </c>
      <c r="X1393" s="6" t="s">
        <v>2</v>
      </c>
    </row>
    <row r="1394" spans="1:24" ht="156" x14ac:dyDescent="0.2">
      <c r="A1394" s="20" t="s">
        <v>971</v>
      </c>
      <c r="B1394" s="20" t="str">
        <f>VLOOKUP(A1394, [1]!Table9[#All], 2, FALSE)</f>
        <v>Boechera parishii</v>
      </c>
      <c r="C1394" s="18" t="str">
        <f>VLOOKUP(A1394, [1]!Table9[#All], 13, FALSE)</f>
        <v>gravelly hillsides in sage brush and pine juniper and Jeffery pine</v>
      </c>
      <c r="D1394" s="17" t="str">
        <f>IF(ISNUMBER(SEARCH("1",VLOOKUP(A1394, [1]!Table9[#All], 4, FALSE))), "Yes", "No")</f>
        <v>Yes</v>
      </c>
      <c r="E1394" s="16" t="str">
        <f>VLOOKUP(A1394, [1]!Table9[#All], 3, FALSE)</f>
        <v>Plant</v>
      </c>
      <c r="F1394" s="15" t="str">
        <f>VLOOKUP(A1394, [1]!Table9[#All], 26, FALSE)</f>
        <v>Formula</v>
      </c>
      <c r="G1394" s="15" t="str">
        <f>IF(D1394="No", "--",VLOOKUP(A1394, [1]!Table9[#All], 25, FALSE))</f>
        <v>Work area</v>
      </c>
      <c r="H1394" s="14" t="str">
        <f>IF(D1394="No", "Not discussed on USFS. ", VLOOKUP(A1394, [1]!Table9[#All], 24, FALSE))</f>
        <v>--</v>
      </c>
      <c r="I1394" s="14" t="str">
        <f>IF(NOT(ISBLANK(#REF!)),  "Pre-activity Survey Required", "")</f>
        <v>Pre-activity Survey Required</v>
      </c>
      <c r="J1394" s="13" t="str">
        <f>IF(D1394="No", "Not discussed on USFS. ", _xlfn.CONCAT(A1394, " (", VLOOKUP(A1394, [1]!Table9[#All], 11, FALSE), "; Habitat description: ", C1394, ") - Within 1-mi of a CNDDB/SCE/USFS occurrence record (", VLOOKUP(A1394, [1]!Table9[#All], 34, FALSE), "). " ))</f>
        <v xml:space="preserve">Parish's Rockcress (FSS; CRPR 1B.2, Blooming Period: Mar - May; Habitat description: gravelly hillsides in sage brush and pine juniper and Jeffery pine) - Within 1-mi of a CNDDB/SCE/USFS occurrence record (unsuitable habitat). </v>
      </c>
      <c r="K1394" s="10" t="str">
        <f>IF(D1394="No", "-- ", VLOOKUP(A1394, [1]!Table9[#All], 35, FALSE))</f>
        <v>Standard OMP BMPs.</v>
      </c>
      <c r="L1394" s="12" t="str">
        <f>IF(D1394="No", "--", VLOOKUP(A1394, [1]!Table9[#All], 28, FALSE))</f>
        <v>IIB</v>
      </c>
      <c r="M1394" s="11" t="str">
        <f>IF(D1394="No", "Not discussed on USFS. ", _xlfn.CONCAT(A1394, " (", VLOOKUP(A1394, [1]!Table9[#All], 11, FALSE), "; Habitat description: ", C1394, ") - Within 1-mi of a CNDDB/SCE/USFS occurrence record (", VLOOKUP(A1394, [1]!Table9[#All], 27, FALSE), "). " ))</f>
        <v xml:space="preserve">Parish's Rockcress (FSS; CRPR 1B.2, Blooming Period: Mar - May; Habitat description: gravelly hillsides in sage brush and pine juniper and Jeffery pine) - Within 1-mi of a CNDDB/SCE/USFS occurrence record (habitat present). </v>
      </c>
      <c r="N1394" s="10" t="str">
        <f>IF(D1394="No", "-- ", VLOOKUP(A1394, [1]!Table9[#All], 29, FALSE))</f>
        <v xml:space="preserve">BE BMP Plant-1(a)(c-d); 
General Measures and Standard OMP BMPs. </v>
      </c>
      <c r="O1394" s="10" t="str">
        <f>IF(D1394="No", "--", VLOOKUP(A1394, [1]!Table9[#All], 30, FALSE))</f>
        <v xml:space="preserve">Pre-Activity Survey (Parish's rockcress): A biological survey is required. 
FSS Plant Avoidance (Parish's rockcress): If Parish's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94" s="7" t="str">
        <f>IF(D1394="No", "Not discussed on USFS. ", IF(VLOOKUP(A1394, [1]!Table9[#All], 31, FALSE)="--", "--",  _xlfn.CONCAT(A1394, " (", VLOOKUP(A1394, [1]!Table9[#All], 11, FALSE), "; Habitat description: ", C1394, ") - Within 1-mi of a CNDDB/SCE/USFS occurrence record (", VLOOKUP(A1394, [1]!Table9[#All], 31, FALSE), "). " )))</f>
        <v>--</v>
      </c>
      <c r="Q1394" s="6" t="str">
        <f>IF(D1394="No", "Not discussed on USFS. ", IF(VLOOKUP(A1394, [1]!Table9[#All], 31, FALSE)="--", "--",  VLOOKUP(A1394, [1]!Table9[#All], 32, FALSE)))</f>
        <v>--</v>
      </c>
      <c r="R1394" s="6" t="str">
        <f>IF(D1394="No", "Not discussed on USFS. ", IF(VLOOKUP(A1394, [1]!Table9[#All], 31, FALSE)="--", "--", VLOOKUP(A1394, [1]!Table9[#All], 33, FALSE)))</f>
        <v>--</v>
      </c>
      <c r="S1394" s="9" t="s">
        <v>2</v>
      </c>
      <c r="T1394" s="8" t="s">
        <v>2</v>
      </c>
      <c r="U1394" s="8" t="s">
        <v>2</v>
      </c>
      <c r="V1394" s="7" t="s">
        <v>2</v>
      </c>
      <c r="W1394" s="6" t="s">
        <v>2</v>
      </c>
      <c r="X1394" s="6" t="s">
        <v>2</v>
      </c>
    </row>
    <row r="1395" spans="1:24" ht="48" x14ac:dyDescent="0.2">
      <c r="A1395" s="20" t="s">
        <v>970</v>
      </c>
      <c r="B1395" s="20" t="str">
        <f>VLOOKUP(A1395, [1]!Table9[#All], 2, FALSE)</f>
        <v>Perideridia parishii ssp. parishii</v>
      </c>
      <c r="C1395" s="18" t="str">
        <f>VLOOKUP(A1395, [1]!Table9[#All], 13, FALSE)</f>
        <v>damp meadows in forests</v>
      </c>
      <c r="D1395" s="17" t="str">
        <f>IF(ISNUMBER(SEARCH("1",VLOOKUP(A1395, [1]!Table9[#All], 4, FALSE))), "Yes", "No")</f>
        <v>No</v>
      </c>
      <c r="E1395" s="16" t="str">
        <f>VLOOKUP(A1395, [1]!Table9[#All], 3, FALSE)</f>
        <v>Plant</v>
      </c>
      <c r="F1395" s="15" t="str">
        <f>VLOOKUP(A1395, [1]!Table9[#All], 26, FALSE)</f>
        <v>Formula</v>
      </c>
      <c r="G1395" s="15" t="str">
        <f>IF(D1395="No", "--",VLOOKUP(A1395, [1]!Table9[#All], 25, FALSE))</f>
        <v>--</v>
      </c>
      <c r="H1395" s="14" t="str">
        <f>IF(D1395="No", "Not discussed on USFS. ", VLOOKUP(A1395, [1]!Table9[#All], 24, FALSE))</f>
        <v xml:space="preserve">Not discussed on USFS. </v>
      </c>
      <c r="I1395" s="14" t="str">
        <f>IF(NOT(ISBLANK(#REF!)),  "Pre-activity Survey Required", "")</f>
        <v>Pre-activity Survey Required</v>
      </c>
      <c r="J1395" s="13" t="str">
        <f>IF(D1395="No", "Not discussed on USFS. ", _xlfn.CONCAT(A1395, " (", VLOOKUP(A1395, [1]!Table9[#All], 11, FALSE), "; Habitat description: ", C1395, ") - Within 1-mi of a CNDDB/SCE/USFS occurrence record (", VLOOKUP(A1395, [1]!Table9[#All], 34, FALSE), "). " ))</f>
        <v xml:space="preserve">Not discussed on USFS. </v>
      </c>
      <c r="K1395" s="10" t="str">
        <f>IF(D1395="No", "-- ", VLOOKUP(A1395, [1]!Table9[#All], 35, FALSE))</f>
        <v xml:space="preserve">-- </v>
      </c>
      <c r="L1395" s="12" t="str">
        <f>IF(D1395="No", "--", VLOOKUP(A1395, [1]!Table9[#All], 28, FALSE))</f>
        <v>--</v>
      </c>
      <c r="M1395" s="11" t="str">
        <f>IF(D1395="No", "Not discussed on USFS. ", _xlfn.CONCAT(A1395, " (", VLOOKUP(A1395, [1]!Table9[#All], 11, FALSE), "; Habitat description: ", C1395, ") - Within 1-mi of a CNDDB/SCE/USFS occurrence record (", VLOOKUP(A1395, [1]!Table9[#All], 27, FALSE), "). " ))</f>
        <v xml:space="preserve">Not discussed on USFS. </v>
      </c>
      <c r="N1395" s="10" t="str">
        <f>IF(D1395="No", "-- ", VLOOKUP(A1395, [1]!Table9[#All], 29, FALSE))</f>
        <v xml:space="preserve">-- </v>
      </c>
      <c r="O1395" s="10" t="str">
        <f>IF(D1395="No", "--", VLOOKUP(A1395, [1]!Table9[#All], 30, FALSE))</f>
        <v>--</v>
      </c>
      <c r="P1395" s="7" t="str">
        <f>IF(D1395="No", "Not discussed on USFS. ", IF(VLOOKUP(A1395, [1]!Table9[#All], 31, FALSE)="--", "--",  _xlfn.CONCAT(A1395, " (", VLOOKUP(A1395, [1]!Table9[#All], 11, FALSE), "; Habitat description: ", C1395, ") - Within 1-mi of a CNDDB/SCE/USFS occurrence record (", VLOOKUP(A1395, [1]!Table9[#All], 31, FALSE), "). " )))</f>
        <v xml:space="preserve">Not discussed on USFS. </v>
      </c>
      <c r="Q1395" s="6" t="str">
        <f>IF(D1395="No", "Not discussed on USFS. ", IF(VLOOKUP(A1395, [1]!Table9[#All], 31, FALSE)="--", "--",  VLOOKUP(A1395, [1]!Table9[#All], 32, FALSE)))</f>
        <v xml:space="preserve">Not discussed on USFS. </v>
      </c>
      <c r="R1395" s="6" t="str">
        <f>IF(D1395="No", "Not discussed on USFS. ", IF(VLOOKUP(A1395, [1]!Table9[#All], 31, FALSE)="--", "--", VLOOKUP(A1395, [1]!Table9[#All], 33, FALSE)))</f>
        <v xml:space="preserve">Not discussed on USFS. </v>
      </c>
      <c r="S1395" s="9" t="s">
        <v>2</v>
      </c>
      <c r="T1395" s="8" t="s">
        <v>2</v>
      </c>
      <c r="U1395" s="8" t="s">
        <v>2</v>
      </c>
      <c r="V1395" s="7" t="s">
        <v>2</v>
      </c>
      <c r="W1395" s="6" t="s">
        <v>2</v>
      </c>
      <c r="X1395" s="6" t="s">
        <v>2</v>
      </c>
    </row>
    <row r="1396" spans="1:24" ht="156" x14ac:dyDescent="0.2">
      <c r="A1396" s="20" t="s">
        <v>969</v>
      </c>
      <c r="B1396" s="20" t="str">
        <f>VLOOKUP(A1396, [1]!Table9[#All], 2, FALSE)</f>
        <v>Horkelia parryi</v>
      </c>
      <c r="C1396" s="18" t="str">
        <f>VLOOKUP(A1396, [1]!Table9[#All], 13, FALSE)</f>
        <v>open chaparral</v>
      </c>
      <c r="D1396" s="17" t="str">
        <f>IF(ISNUMBER(SEARCH("1",VLOOKUP(A1396, [1]!Table9[#All], 4, FALSE))), "Yes", "No")</f>
        <v>Yes</v>
      </c>
      <c r="E1396" s="16" t="str">
        <f>VLOOKUP(A1396, [1]!Table9[#All], 3, FALSE)</f>
        <v>Plant</v>
      </c>
      <c r="F1396" s="15" t="str">
        <f>VLOOKUP(A1396, [1]!Table9[#All], 26, FALSE)</f>
        <v>Formula</v>
      </c>
      <c r="G1396" s="15" t="str">
        <f>IF(D1396="No", "--",VLOOKUP(A1396, [1]!Table9[#All], 25, FALSE))</f>
        <v>Work area</v>
      </c>
      <c r="H1396" s="14" t="str">
        <f>IF(D1396="No", "Not discussed on USFS. ", VLOOKUP(A1396, [1]!Table9[#All], 24, FALSE))</f>
        <v>--</v>
      </c>
      <c r="I1396" s="14" t="str">
        <f>IF(NOT(ISBLANK(#REF!)),  "Pre-activity Survey Required", "")</f>
        <v>Pre-activity Survey Required</v>
      </c>
      <c r="J1396" s="13" t="str">
        <f>IF(D1396="No", "Not discussed on USFS. ", _xlfn.CONCAT(A1396, " (", VLOOKUP(A1396, [1]!Table9[#All], 11, FALSE), "; Habitat description: ", C1396, ") - Within 1-mi of a CNDDB/SCE/USFS occurrence record (", VLOOKUP(A1396, [1]!Table9[#All], 34, FALSE), "). " ))</f>
        <v xml:space="preserve">Parry's horkelia (FSS; BLM:S; CRPR 1B.2, Blooming Period: Apr - Sep; Habitat description: open chaparral) - Within 1-mi of a CNDDB/SCE/USFS occurrence record (unsuitable habitat). </v>
      </c>
      <c r="K1396" s="10" t="str">
        <f>IF(D1396="No", "-- ", VLOOKUP(A1396, [1]!Table9[#All], 35, FALSE))</f>
        <v>Standard OMP BMPs.</v>
      </c>
      <c r="L1396" s="12" t="str">
        <f>IF(D1396="No", "--", VLOOKUP(A1396, [1]!Table9[#All], 28, FALSE))</f>
        <v>IIB</v>
      </c>
      <c r="M1396" s="11" t="str">
        <f>IF(D1396="No", "Not discussed on USFS. ", _xlfn.CONCAT(A1396, " (", VLOOKUP(A1396, [1]!Table9[#All], 11, FALSE), "; Habitat description: ", C1396, ") - Within 1-mi of a CNDDB/SCE/USFS occurrence record (", VLOOKUP(A1396, [1]!Table9[#All], 27, FALSE), "). " ))</f>
        <v xml:space="preserve">Parry's horkelia (FSS; BLM:S; CRPR 1B.2, Blooming Period: Apr - Sep; Habitat description: open chaparral) - Within 1-mi of a CNDDB/SCE/USFS occurrence record (habitat present). </v>
      </c>
      <c r="N1396" s="10" t="str">
        <f>IF(D1396="No", "-- ", VLOOKUP(A1396, [1]!Table9[#All], 29, FALSE))</f>
        <v xml:space="preserve">BE BMP Plant-1(a)(c-d); 
General Measures and Standard OMP BMPs. </v>
      </c>
      <c r="O1396" s="10" t="str">
        <f>IF(D1396="No", "--", VLOOKUP(A1396, [1]!Table9[#All], 30, FALSE))</f>
        <v xml:space="preserve">Pre-Activity Survey (Parry's horkelia): A biological survey is required. 
FSS Plant Avoidance (Parry's horkelia): If Parry's horkelia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96" s="7" t="str">
        <f>IF(D1396="No", "Not discussed on USFS. ", IF(VLOOKUP(A1396, [1]!Table9[#All], 31, FALSE)="--", "--",  _xlfn.CONCAT(A1396, " (", VLOOKUP(A1396, [1]!Table9[#All], 11, FALSE), "; Habitat description: ", C1396, ") - Within 1-mi of a CNDDB/SCE/USFS occurrence record (", VLOOKUP(A1396, [1]!Table9[#All], 31, FALSE), "). " )))</f>
        <v>--</v>
      </c>
      <c r="Q1396" s="6" t="str">
        <f>IF(D1396="No", "Not discussed on USFS. ", IF(VLOOKUP(A1396, [1]!Table9[#All], 31, FALSE)="--", "--",  VLOOKUP(A1396, [1]!Table9[#All], 32, FALSE)))</f>
        <v>--</v>
      </c>
      <c r="R1396" s="6" t="str">
        <f>IF(D1396="No", "Not discussed on USFS. ", IF(VLOOKUP(A1396, [1]!Table9[#All], 31, FALSE)="--", "--", VLOOKUP(A1396, [1]!Table9[#All], 33, FALSE)))</f>
        <v>--</v>
      </c>
      <c r="S1396" s="9" t="s">
        <v>2</v>
      </c>
      <c r="T1396" s="8" t="s">
        <v>2</v>
      </c>
      <c r="U1396" s="8" t="s">
        <v>2</v>
      </c>
      <c r="V1396" s="7" t="s">
        <v>2</v>
      </c>
      <c r="W1396" s="6" t="s">
        <v>2</v>
      </c>
      <c r="X1396" s="6" t="s">
        <v>2</v>
      </c>
    </row>
    <row r="1397" spans="1:24" ht="48" x14ac:dyDescent="0.2">
      <c r="A1397" s="20" t="s">
        <v>968</v>
      </c>
      <c r="B1397" s="20" t="str">
        <f>VLOOKUP(A1397, [1]!Table9[#All], 2, FALSE)</f>
        <v>Diplacus parryi</v>
      </c>
      <c r="C1397" s="18" t="str">
        <f>VLOOKUP(A1397, [1]!Table9[#All], 13, FALSE)</f>
        <v>steep hillsides, along washes</v>
      </c>
      <c r="D1397" s="17" t="str">
        <f>IF(ISNUMBER(SEARCH("1",VLOOKUP(A1397, [1]!Table9[#All], 4, FALSE))), "Yes", "No")</f>
        <v>No</v>
      </c>
      <c r="E1397" s="16" t="str">
        <f>VLOOKUP(A1397, [1]!Table9[#All], 3, FALSE)</f>
        <v>Plant</v>
      </c>
      <c r="F1397" s="15" t="str">
        <f>VLOOKUP(A1397, [1]!Table9[#All], 26, FALSE)</f>
        <v>Formula</v>
      </c>
      <c r="G1397" s="15" t="str">
        <f>IF(D1397="No", "--",VLOOKUP(A1397, [1]!Table9[#All], 25, FALSE))</f>
        <v>--</v>
      </c>
      <c r="H1397" s="14" t="str">
        <f>IF(D1397="No", "Not discussed on USFS. ", VLOOKUP(A1397, [1]!Table9[#All], 24, FALSE))</f>
        <v xml:space="preserve">Not discussed on USFS. </v>
      </c>
      <c r="I1397" s="14" t="str">
        <f>IF(NOT(ISBLANK(#REF!)),  "Pre-activity Survey Required", "")</f>
        <v>Pre-activity Survey Required</v>
      </c>
      <c r="J1397" s="13" t="str">
        <f>IF(D1397="No", "Not discussed on USFS. ", _xlfn.CONCAT(A1397, " (", VLOOKUP(A1397, [1]!Table9[#All], 11, FALSE), "; Habitat description: ", C1397, ") - Within 1-mi of a CNDDB/SCE/USFS occurrence record (", VLOOKUP(A1397, [1]!Table9[#All], 34, FALSE), "). " ))</f>
        <v xml:space="preserve">Not discussed on USFS. </v>
      </c>
      <c r="K1397" s="10" t="str">
        <f>IF(D1397="No", "-- ", VLOOKUP(A1397, [1]!Table9[#All], 35, FALSE))</f>
        <v xml:space="preserve">-- </v>
      </c>
      <c r="L1397" s="12" t="str">
        <f>IF(D1397="No", "--", VLOOKUP(A1397, [1]!Table9[#All], 28, FALSE))</f>
        <v>--</v>
      </c>
      <c r="M1397" s="11" t="str">
        <f>IF(D1397="No", "Not discussed on USFS. ", _xlfn.CONCAT(A1397, " (", VLOOKUP(A1397, [1]!Table9[#All], 11, FALSE), "; Habitat description: ", C1397, ") - Within 1-mi of a CNDDB/SCE/USFS occurrence record (", VLOOKUP(A1397, [1]!Table9[#All], 27, FALSE), "). " ))</f>
        <v xml:space="preserve">Not discussed on USFS. </v>
      </c>
      <c r="N1397" s="10" t="str">
        <f>IF(D1397="No", "-- ", VLOOKUP(A1397, [1]!Table9[#All], 29, FALSE))</f>
        <v xml:space="preserve">-- </v>
      </c>
      <c r="O1397" s="10" t="str">
        <f>IF(D1397="No", "--", VLOOKUP(A1397, [1]!Table9[#All], 30, FALSE))</f>
        <v>--</v>
      </c>
      <c r="P1397" s="7" t="str">
        <f>IF(D1397="No", "Not discussed on USFS. ", IF(VLOOKUP(A1397, [1]!Table9[#All], 31, FALSE)="--", "--",  _xlfn.CONCAT(A1397, " (", VLOOKUP(A1397, [1]!Table9[#All], 11, FALSE), "; Habitat description: ", C1397, ") - Within 1-mi of a CNDDB/SCE/USFS occurrence record (", VLOOKUP(A1397, [1]!Table9[#All], 31, FALSE), "). " )))</f>
        <v xml:space="preserve">Not discussed on USFS. </v>
      </c>
      <c r="Q1397" s="6" t="str">
        <f>IF(D1397="No", "Not discussed on USFS. ", IF(VLOOKUP(A1397, [1]!Table9[#All], 31, FALSE)="--", "--",  VLOOKUP(A1397, [1]!Table9[#All], 32, FALSE)))</f>
        <v xml:space="preserve">Not discussed on USFS. </v>
      </c>
      <c r="R1397" s="6" t="str">
        <f>IF(D1397="No", "Not discussed on USFS. ", IF(VLOOKUP(A1397, [1]!Table9[#All], 31, FALSE)="--", "--", VLOOKUP(A1397, [1]!Table9[#All], 33, FALSE)))</f>
        <v xml:space="preserve">Not discussed on USFS. </v>
      </c>
      <c r="S1397" s="9" t="s">
        <v>2</v>
      </c>
      <c r="T1397" s="8" t="s">
        <v>2</v>
      </c>
      <c r="U1397" s="8" t="s">
        <v>2</v>
      </c>
      <c r="V1397" s="7" t="s">
        <v>2</v>
      </c>
      <c r="W1397" s="6" t="s">
        <v>2</v>
      </c>
      <c r="X1397" s="6" t="s">
        <v>2</v>
      </c>
    </row>
    <row r="1398" spans="1:24" ht="156" x14ac:dyDescent="0.2">
      <c r="A1398" s="20" t="s">
        <v>967</v>
      </c>
      <c r="B1398" s="20" t="str">
        <f>VLOOKUP(A1398, [1]!Table9[#All], 2, FALSE)</f>
        <v>Chorizanthe parryi var. parryi</v>
      </c>
      <c r="C1398" s="18" t="str">
        <f>VLOOKUP(A1398, [1]!Table9[#All], 13, FALSE)</f>
        <v>sandy soil on flats and foothills, mixed grassland, or chaparral</v>
      </c>
      <c r="D1398" s="17" t="str">
        <f>IF(ISNUMBER(SEARCH("1",VLOOKUP(A1398, [1]!Table9[#All], 4, FALSE))), "Yes", "No")</f>
        <v>Yes</v>
      </c>
      <c r="E1398" s="16" t="str">
        <f>VLOOKUP(A1398, [1]!Table9[#All], 3, FALSE)</f>
        <v>Plant</v>
      </c>
      <c r="F1398" s="15" t="str">
        <f>VLOOKUP(A1398, [1]!Table9[#All], 26, FALSE)</f>
        <v>Formula</v>
      </c>
      <c r="G1398" s="15" t="str">
        <f>IF(D1398="No", "--",VLOOKUP(A1398, [1]!Table9[#All], 25, FALSE))</f>
        <v>Work area</v>
      </c>
      <c r="H1398" s="14" t="str">
        <f>IF(D1398="No", "Not discussed on USFS. ", VLOOKUP(A1398, [1]!Table9[#All], 24, FALSE))</f>
        <v>--</v>
      </c>
      <c r="I1398" s="14" t="str">
        <f>IF(NOT(ISBLANK(#REF!)),  "Pre-activity Survey Required", "")</f>
        <v>Pre-activity Survey Required</v>
      </c>
      <c r="J1398" s="13" t="str">
        <f>IF(D1398="No", "Not discussed on USFS. ", _xlfn.CONCAT(A1398, " (", VLOOKUP(A1398, [1]!Table9[#All], 11, FALSE), "; Habitat description: ", C1398, ") - Within 1-mi of a CNDDB/SCE/USFS occurrence record (", VLOOKUP(A1398, [1]!Table9[#All], 34, FALSE), "). " ))</f>
        <v xml:space="preserve">Parry's spineflower (FSS; BLM:S; CRPR 1B.1, Blooming Period: May - Jun; Habitat description: sandy soil on flats and foothills, mixed grassland, or chaparral) - Within 1-mi of a CNDDB/SCE/USFS occurrence record (unsuitable habitat). </v>
      </c>
      <c r="K1398" s="10" t="str">
        <f>IF(D1398="No", "-- ", VLOOKUP(A1398, [1]!Table9[#All], 35, FALSE))</f>
        <v>Standard OMP BMPs.</v>
      </c>
      <c r="L1398" s="12" t="str">
        <f>IF(D1398="No", "--", VLOOKUP(A1398, [1]!Table9[#All], 28, FALSE))</f>
        <v>IIB</v>
      </c>
      <c r="M1398" s="11" t="str">
        <f>IF(D1398="No", "Not discussed on USFS. ", _xlfn.CONCAT(A1398, " (", VLOOKUP(A1398, [1]!Table9[#All], 11, FALSE), "; Habitat description: ", C1398, ") - Within 1-mi of a CNDDB/SCE/USFS occurrence record (", VLOOKUP(A1398, [1]!Table9[#All], 27, FALSE), "). " ))</f>
        <v xml:space="preserve">Parry's spineflower (FSS; BLM:S; CRPR 1B.1, Blooming Period: May - Jun; Habitat description: sandy soil on flats and foothills, mixed grassland, or chaparral) - Within 1-mi of a CNDDB/SCE/USFS occurrence record (habitat present). </v>
      </c>
      <c r="N1398" s="10" t="str">
        <f>IF(D1398="No", "-- ", VLOOKUP(A1398, [1]!Table9[#All], 29, FALSE))</f>
        <v xml:space="preserve">BE BMP Plant-1(a)(c-d); 
General Measures and Standard OMP BMPs. </v>
      </c>
      <c r="O1398" s="10" t="str">
        <f>IF(D1398="No", "--", VLOOKUP(A1398, [1]!Table9[#All], 30, FALSE))</f>
        <v xml:space="preserve">Pre-Activity Survey (Parry's spineflower): A biological survey is required. 
FSS Plant Avoidance (Parry's spineflower): If Parry's spineflower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398" s="7" t="str">
        <f>IF(D1398="No", "Not discussed on USFS. ", IF(VLOOKUP(A1398, [1]!Table9[#All], 31, FALSE)="--", "--",  _xlfn.CONCAT(A1398, " (", VLOOKUP(A1398, [1]!Table9[#All], 11, FALSE), "; Habitat description: ", C1398, ") - Within 1-mi of a CNDDB/SCE/USFS occurrence record (", VLOOKUP(A1398, [1]!Table9[#All], 31, FALSE), "). " )))</f>
        <v>--</v>
      </c>
      <c r="Q1398" s="6" t="str">
        <f>IF(D1398="No", "Not discussed on USFS. ", IF(VLOOKUP(A1398, [1]!Table9[#All], 31, FALSE)="--", "--",  VLOOKUP(A1398, [1]!Table9[#All], 32, FALSE)))</f>
        <v>--</v>
      </c>
      <c r="R1398" s="6" t="str">
        <f>IF(D1398="No", "Not discussed on USFS. ", IF(VLOOKUP(A1398, [1]!Table9[#All], 31, FALSE)="--", "--", VLOOKUP(A1398, [1]!Table9[#All], 33, FALSE)))</f>
        <v>--</v>
      </c>
      <c r="S1398" s="9" t="s">
        <v>2</v>
      </c>
      <c r="T1398" s="8" t="s">
        <v>2</v>
      </c>
      <c r="U1398" s="8" t="s">
        <v>2</v>
      </c>
      <c r="V1398" s="7" t="s">
        <v>2</v>
      </c>
      <c r="W1398" s="6" t="s">
        <v>2</v>
      </c>
      <c r="X1398" s="6" t="s">
        <v>2</v>
      </c>
    </row>
    <row r="1399" spans="1:24" ht="48" x14ac:dyDescent="0.2">
      <c r="A1399" s="20" t="s">
        <v>966</v>
      </c>
      <c r="B1399" s="20" t="str">
        <f>VLOOKUP(A1399, [1]!Table9[#All], 2, FALSE)</f>
        <v>Euphorbia parryi</v>
      </c>
      <c r="C1399" s="18" t="str">
        <f>VLOOKUP(A1399, [1]!Table9[#All], 13, FALSE)</f>
        <v>sand dunes</v>
      </c>
      <c r="D1399" s="17" t="str">
        <f>IF(ISNUMBER(SEARCH("1",VLOOKUP(A1399, [1]!Table9[#All], 4, FALSE))), "Yes", "No")</f>
        <v>No</v>
      </c>
      <c r="E1399" s="16" t="str">
        <f>VLOOKUP(A1399, [1]!Table9[#All], 3, FALSE)</f>
        <v>Plant</v>
      </c>
      <c r="F1399" s="15" t="str">
        <f>VLOOKUP(A1399, [1]!Table9[#All], 26, FALSE)</f>
        <v>Formula</v>
      </c>
      <c r="G1399" s="15" t="str">
        <f>IF(D1399="No", "--",VLOOKUP(A1399, [1]!Table9[#All], 25, FALSE))</f>
        <v>--</v>
      </c>
      <c r="H1399" s="14" t="str">
        <f>IF(D1399="No", "Not discussed on USFS. ", VLOOKUP(A1399, [1]!Table9[#All], 24, FALSE))</f>
        <v xml:space="preserve">Not discussed on USFS. </v>
      </c>
      <c r="I1399" s="14" t="str">
        <f>IF(NOT(ISBLANK(#REF!)),  "Pre-activity Survey Required", "")</f>
        <v>Pre-activity Survey Required</v>
      </c>
      <c r="J1399" s="13" t="str">
        <f>IF(D1399="No", "Not discussed on USFS. ", _xlfn.CONCAT(A1399, " (", VLOOKUP(A1399, [1]!Table9[#All], 11, FALSE), "; Habitat description: ", C1399, ") - Within 1-mi of a CNDDB/SCE/USFS occurrence record (", VLOOKUP(A1399, [1]!Table9[#All], 34, FALSE), "). " ))</f>
        <v xml:space="preserve">Not discussed on USFS. </v>
      </c>
      <c r="K1399" s="10" t="str">
        <f>IF(D1399="No", "-- ", VLOOKUP(A1399, [1]!Table9[#All], 35, FALSE))</f>
        <v xml:space="preserve">-- </v>
      </c>
      <c r="L1399" s="12" t="str">
        <f>IF(D1399="No", "--", VLOOKUP(A1399, [1]!Table9[#All], 28, FALSE))</f>
        <v>--</v>
      </c>
      <c r="M1399" s="11" t="str">
        <f>IF(D1399="No", "Not discussed on USFS. ", _xlfn.CONCAT(A1399, " (", VLOOKUP(A1399, [1]!Table9[#All], 11, FALSE), "; Habitat description: ", C1399, ") - Within 1-mi of a CNDDB/SCE/USFS occurrence record (", VLOOKUP(A1399, [1]!Table9[#All], 27, FALSE), "). " ))</f>
        <v xml:space="preserve">Not discussed on USFS. </v>
      </c>
      <c r="N1399" s="10" t="str">
        <f>IF(D1399="No", "-- ", VLOOKUP(A1399, [1]!Table9[#All], 29, FALSE))</f>
        <v xml:space="preserve">-- </v>
      </c>
      <c r="O1399" s="10" t="str">
        <f>IF(D1399="No", "--", VLOOKUP(A1399, [1]!Table9[#All], 30, FALSE))</f>
        <v>--</v>
      </c>
      <c r="P1399" s="7" t="str">
        <f>IF(D1399="No", "Not discussed on USFS. ", IF(VLOOKUP(A1399, [1]!Table9[#All], 31, FALSE)="--", "--",  _xlfn.CONCAT(A1399, " (", VLOOKUP(A1399, [1]!Table9[#All], 11, FALSE), "; Habitat description: ", C1399, ") - Within 1-mi of a CNDDB/SCE/USFS occurrence record (", VLOOKUP(A1399, [1]!Table9[#All], 31, FALSE), "). " )))</f>
        <v xml:space="preserve">Not discussed on USFS. </v>
      </c>
      <c r="Q1399" s="6" t="str">
        <f>IF(D1399="No", "Not discussed on USFS. ", IF(VLOOKUP(A1399, [1]!Table9[#All], 31, FALSE)="--", "--",  VLOOKUP(A1399, [1]!Table9[#All], 32, FALSE)))</f>
        <v xml:space="preserve">Not discussed on USFS. </v>
      </c>
      <c r="R1399" s="6" t="str">
        <f>IF(D1399="No", "Not discussed on USFS. ", IF(VLOOKUP(A1399, [1]!Table9[#All], 31, FALSE)="--", "--", VLOOKUP(A1399, [1]!Table9[#All], 33, FALSE)))</f>
        <v xml:space="preserve">Not discussed on USFS. </v>
      </c>
      <c r="S1399" s="9" t="s">
        <v>2</v>
      </c>
      <c r="T1399" s="8" t="s">
        <v>2</v>
      </c>
      <c r="U1399" s="8" t="s">
        <v>2</v>
      </c>
      <c r="V1399" s="7" t="s">
        <v>2</v>
      </c>
      <c r="W1399" s="6" t="s">
        <v>2</v>
      </c>
      <c r="X1399" s="6" t="s">
        <v>2</v>
      </c>
    </row>
    <row r="1400" spans="1:24" ht="156" x14ac:dyDescent="0.2">
      <c r="A1400" s="20" t="s">
        <v>965</v>
      </c>
      <c r="B1400" s="20" t="str">
        <f>VLOOKUP(A1400, [1]!Table9[#All], 2, FALSE)</f>
        <v>Tetracoccus dioicus</v>
      </c>
      <c r="C1400" s="18" t="str">
        <f>VLOOKUP(A1400, [1]!Table9[#All], 13, FALSE)</f>
        <v>dry slopes, chaparral</v>
      </c>
      <c r="D1400" s="17" t="str">
        <f>IF(ISNUMBER(SEARCH("1",VLOOKUP(A1400, [1]!Table9[#All], 4, FALSE))), "Yes", "No")</f>
        <v>Yes</v>
      </c>
      <c r="E1400" s="16" t="str">
        <f>VLOOKUP(A1400, [1]!Table9[#All], 3, FALSE)</f>
        <v>Plant</v>
      </c>
      <c r="F1400" s="15" t="str">
        <f>VLOOKUP(A1400, [1]!Table9[#All], 26, FALSE)</f>
        <v>Formula</v>
      </c>
      <c r="G1400" s="15" t="str">
        <f>IF(D1400="No", "--",VLOOKUP(A1400, [1]!Table9[#All], 25, FALSE))</f>
        <v>Work area</v>
      </c>
      <c r="H1400" s="14" t="str">
        <f>IF(D1400="No", "Not discussed on USFS. ", VLOOKUP(A1400, [1]!Table9[#All], 24, FALSE))</f>
        <v>--</v>
      </c>
      <c r="I1400" s="14" t="str">
        <f>IF(NOT(ISBLANK(#REF!)),  "Pre-activity Survey Required", "")</f>
        <v>Pre-activity Survey Required</v>
      </c>
      <c r="J1400" s="13" t="str">
        <f>IF(D1400="No", "Not discussed on USFS. ", _xlfn.CONCAT(A1400, " (", VLOOKUP(A1400, [1]!Table9[#All], 11, FALSE), "; Habitat description: ", C1400, ") - Within 1-mi of a CNDDB/SCE/USFS occurrence record (", VLOOKUP(A1400, [1]!Table9[#All], 34, FALSE), "). " ))</f>
        <v xml:space="preserve">Parry's tetracoccus (FSS; BLM:S; CRPR 1B.2, Blooming Period: Apr - May; Habitat description: dry slopes, chaparral) - Within 1-mi of a CNDDB/SCE/USFS occurrence record (unsuitable habitat). </v>
      </c>
      <c r="K1400" s="10" t="str">
        <f>IF(D1400="No", "-- ", VLOOKUP(A1400, [1]!Table9[#All], 35, FALSE))</f>
        <v>Standard OMP BMPs.</v>
      </c>
      <c r="L1400" s="12" t="str">
        <f>IF(D1400="No", "--", VLOOKUP(A1400, [1]!Table9[#All], 28, FALSE))</f>
        <v>IIB</v>
      </c>
      <c r="M1400" s="11" t="str">
        <f>IF(D1400="No", "Not discussed on USFS. ", _xlfn.CONCAT(A1400, " (", VLOOKUP(A1400, [1]!Table9[#All], 11, FALSE), "; Habitat description: ", C1400, ") - Within 1-mi of a CNDDB/SCE/USFS occurrence record (", VLOOKUP(A1400, [1]!Table9[#All], 27, FALSE), "). " ))</f>
        <v xml:space="preserve">Parry's tetracoccus (FSS; BLM:S; CRPR 1B.2, Blooming Period: Apr - May; Habitat description: dry slopes, chaparral) - Within 1-mi of a CNDDB/SCE/USFS occurrence record (habitat present). </v>
      </c>
      <c r="N1400" s="10" t="str">
        <f>IF(D1400="No", "-- ", VLOOKUP(A1400, [1]!Table9[#All], 29, FALSE))</f>
        <v xml:space="preserve">BE BMP Plant-1(a)(c-d); 
General Measures and Standard OMP BMPs. </v>
      </c>
      <c r="O1400" s="10" t="str">
        <f>IF(D1400="No", "--", VLOOKUP(A1400, [1]!Table9[#All], 30, FALSE))</f>
        <v xml:space="preserve">Pre-Activity Survey (Parry's tetracoccus): A biological survey is required. 
FSS Plant Avoidance (Parry's tetracoccus): If Parry's tetracoccus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00" s="7" t="str">
        <f>IF(D1400="No", "Not discussed on USFS. ", IF(VLOOKUP(A1400, [1]!Table9[#All], 31, FALSE)="--", "--",  _xlfn.CONCAT(A1400, " (", VLOOKUP(A1400, [1]!Table9[#All], 11, FALSE), "; Habitat description: ", C1400, ") - Within 1-mi of a CNDDB/SCE/USFS occurrence record (", VLOOKUP(A1400, [1]!Table9[#All], 31, FALSE), "). " )))</f>
        <v>--</v>
      </c>
      <c r="Q1400" s="6" t="str">
        <f>IF(D1400="No", "Not discussed on USFS. ", IF(VLOOKUP(A1400, [1]!Table9[#All], 31, FALSE)="--", "--",  VLOOKUP(A1400, [1]!Table9[#All], 32, FALSE)))</f>
        <v>--</v>
      </c>
      <c r="R1400" s="6" t="str">
        <f>IF(D1400="No", "Not discussed on USFS. ", IF(VLOOKUP(A1400, [1]!Table9[#All], 31, FALSE)="--", "--", VLOOKUP(A1400, [1]!Table9[#All], 33, FALSE)))</f>
        <v>--</v>
      </c>
      <c r="S1400" s="9" t="s">
        <v>2</v>
      </c>
      <c r="T1400" s="8" t="s">
        <v>2</v>
      </c>
      <c r="U1400" s="8" t="s">
        <v>2</v>
      </c>
      <c r="V1400" s="7" t="s">
        <v>2</v>
      </c>
      <c r="W1400" s="6" t="s">
        <v>2</v>
      </c>
      <c r="X1400" s="6" t="s">
        <v>2</v>
      </c>
    </row>
    <row r="1401" spans="1:24" ht="64" x14ac:dyDescent="0.2">
      <c r="A1401" s="20" t="s">
        <v>964</v>
      </c>
      <c r="B1401" s="20" t="str">
        <f>VLOOKUP(A1401, [1]!Table9[#All], 2, FALSE)</f>
        <v>Poa abbreviata ssp. pattersonii</v>
      </c>
      <c r="C1401" s="18" t="str">
        <f>VLOOKUP(A1401, [1]!Table9[#All], 13, FALSE)</f>
        <v>steep talus, high alpine open ground</v>
      </c>
      <c r="D1401" s="17" t="str">
        <f>IF(ISNUMBER(SEARCH("1",VLOOKUP(A1401, [1]!Table9[#All], 4, FALSE))), "Yes", "No")</f>
        <v>No</v>
      </c>
      <c r="E1401" s="16" t="str">
        <f>VLOOKUP(A1401, [1]!Table9[#All], 3, FALSE)</f>
        <v>Plant</v>
      </c>
      <c r="F1401" s="15" t="str">
        <f>VLOOKUP(A1401, [1]!Table9[#All], 26, FALSE)</f>
        <v>Formula</v>
      </c>
      <c r="G1401" s="15" t="str">
        <f>IF(D1401="No", "--",VLOOKUP(A1401, [1]!Table9[#All], 25, FALSE))</f>
        <v>--</v>
      </c>
      <c r="H1401" s="14" t="str">
        <f>IF(D1401="No", "Not discussed on USFS. ", VLOOKUP(A1401, [1]!Table9[#All], 24, FALSE))</f>
        <v xml:space="preserve">Not discussed on USFS. </v>
      </c>
      <c r="I1401" s="14" t="str">
        <f>IF(NOT(ISBLANK(#REF!)),  "Pre-activity Survey Required", "")</f>
        <v>Pre-activity Survey Required</v>
      </c>
      <c r="J1401" s="13" t="str">
        <f>IF(D1401="No", "Not discussed on USFS. ", _xlfn.CONCAT(A1401, " (", VLOOKUP(A1401, [1]!Table9[#All], 11, FALSE), "; Habitat description: ", C1401, ") - Within 1-mi of a CNDDB/SCE/USFS occurrence record (", VLOOKUP(A1401, [1]!Table9[#All], 34, FALSE), "). " ))</f>
        <v xml:space="preserve">Not discussed on USFS. </v>
      </c>
      <c r="K1401" s="10" t="str">
        <f>IF(D1401="No", "-- ", VLOOKUP(A1401, [1]!Table9[#All], 35, FALSE))</f>
        <v xml:space="preserve">-- </v>
      </c>
      <c r="L1401" s="12" t="str">
        <f>IF(D1401="No", "--", VLOOKUP(A1401, [1]!Table9[#All], 28, FALSE))</f>
        <v>--</v>
      </c>
      <c r="M1401" s="11" t="str">
        <f>IF(D1401="No", "Not discussed on USFS. ", _xlfn.CONCAT(A1401, " (", VLOOKUP(A1401, [1]!Table9[#All], 11, FALSE), "; Habitat description: ", C1401, ") - Within 1-mi of a CNDDB/SCE/USFS occurrence record (", VLOOKUP(A1401, [1]!Table9[#All], 27, FALSE), "). " ))</f>
        <v xml:space="preserve">Not discussed on USFS. </v>
      </c>
      <c r="N1401" s="10" t="str">
        <f>IF(D1401="No", "-- ", VLOOKUP(A1401, [1]!Table9[#All], 29, FALSE))</f>
        <v xml:space="preserve">-- </v>
      </c>
      <c r="O1401" s="10" t="str">
        <f>IF(D1401="No", "--", VLOOKUP(A1401, [1]!Table9[#All], 30, FALSE))</f>
        <v>--</v>
      </c>
      <c r="P1401" s="7" t="str">
        <f>IF(D1401="No", "Not discussed on USFS. ", IF(VLOOKUP(A1401, [1]!Table9[#All], 31, FALSE)="--", "--",  _xlfn.CONCAT(A1401, " (", VLOOKUP(A1401, [1]!Table9[#All], 11, FALSE), "; Habitat description: ", C1401, ") - Within 1-mi of a CNDDB/SCE/USFS occurrence record (", VLOOKUP(A1401, [1]!Table9[#All], 31, FALSE), "). " )))</f>
        <v xml:space="preserve">Not discussed on USFS. </v>
      </c>
      <c r="Q1401" s="6" t="str">
        <f>IF(D1401="No", "Not discussed on USFS. ", IF(VLOOKUP(A1401, [1]!Table9[#All], 31, FALSE)="--", "--",  VLOOKUP(A1401, [1]!Table9[#All], 32, FALSE)))</f>
        <v xml:space="preserve">Not discussed on USFS. </v>
      </c>
      <c r="R1401" s="6" t="str">
        <f>IF(D1401="No", "Not discussed on USFS. ", IF(VLOOKUP(A1401, [1]!Table9[#All], 31, FALSE)="--", "--", VLOOKUP(A1401, [1]!Table9[#All], 33, FALSE)))</f>
        <v xml:space="preserve">Not discussed on USFS. </v>
      </c>
      <c r="S1401" s="9" t="s">
        <v>2</v>
      </c>
      <c r="T1401" s="8" t="s">
        <v>2</v>
      </c>
      <c r="U1401" s="8" t="s">
        <v>2</v>
      </c>
      <c r="V1401" s="7" t="s">
        <v>2</v>
      </c>
      <c r="W1401" s="6" t="s">
        <v>2</v>
      </c>
      <c r="X1401" s="6" t="s">
        <v>2</v>
      </c>
    </row>
    <row r="1402" spans="1:24" ht="48" x14ac:dyDescent="0.2">
      <c r="A1402" s="20" t="s">
        <v>963</v>
      </c>
      <c r="B1402" s="20" t="str">
        <f>VLOOKUP(A1402, [1]!Table9[#All], 2, FALSE)</f>
        <v>Navarretia paradoxiclara</v>
      </c>
      <c r="C1402" s="18" t="str">
        <f>VLOOKUP(A1402, [1]!Table9[#All], 13, FALSE)</f>
        <v>open seasonally wet areas, meadows, serpentine soils</v>
      </c>
      <c r="D1402" s="17" t="str">
        <f>IF(ISNUMBER(SEARCH("1",VLOOKUP(A1402, [1]!Table9[#All], 4, FALSE))), "Yes", "No")</f>
        <v>No</v>
      </c>
      <c r="E1402" s="16" t="str">
        <f>VLOOKUP(A1402, [1]!Table9[#All], 3, FALSE)</f>
        <v>Plant</v>
      </c>
      <c r="F1402" s="15" t="str">
        <f>VLOOKUP(A1402, [1]!Table9[#All], 26, FALSE)</f>
        <v>Formula</v>
      </c>
      <c r="G1402" s="15" t="str">
        <f>IF(D1402="No", "--",VLOOKUP(A1402, [1]!Table9[#All], 25, FALSE))</f>
        <v>--</v>
      </c>
      <c r="H1402" s="14" t="str">
        <f>IF(D1402="No", "Not discussed on USFS. ", VLOOKUP(A1402, [1]!Table9[#All], 24, FALSE))</f>
        <v xml:space="preserve">Not discussed on USFS. </v>
      </c>
      <c r="I1402" s="14" t="str">
        <f>IF(NOT(ISBLANK(#REF!)),  "Pre-activity Survey Required", "")</f>
        <v>Pre-activity Survey Required</v>
      </c>
      <c r="J1402" s="13" t="str">
        <f>IF(D1402="No", "Not discussed on USFS. ", _xlfn.CONCAT(A1402, " (", VLOOKUP(A1402, [1]!Table9[#All], 11, FALSE), "; Habitat description: ", C1402, ") - Within 1-mi of a CNDDB/SCE/USFS occurrence record (", VLOOKUP(A1402, [1]!Table9[#All], 34, FALSE), "). " ))</f>
        <v xml:space="preserve">Not discussed on USFS. </v>
      </c>
      <c r="K1402" s="10" t="str">
        <f>IF(D1402="No", "-- ", VLOOKUP(A1402, [1]!Table9[#All], 35, FALSE))</f>
        <v xml:space="preserve">-- </v>
      </c>
      <c r="L1402" s="12" t="str">
        <f>IF(D1402="No", "--", VLOOKUP(A1402, [1]!Table9[#All], 28, FALSE))</f>
        <v>--</v>
      </c>
      <c r="M1402" s="11" t="str">
        <f>IF(D1402="No", "Not discussed on USFS. ", _xlfn.CONCAT(A1402, " (", VLOOKUP(A1402, [1]!Table9[#All], 11, FALSE), "; Habitat description: ", C1402, ") - Within 1-mi of a CNDDB/SCE/USFS occurrence record (", VLOOKUP(A1402, [1]!Table9[#All], 27, FALSE), "). " ))</f>
        <v xml:space="preserve">Not discussed on USFS. </v>
      </c>
      <c r="N1402" s="10" t="str">
        <f>IF(D1402="No", "-- ", VLOOKUP(A1402, [1]!Table9[#All], 29, FALSE))</f>
        <v xml:space="preserve">-- </v>
      </c>
      <c r="O1402" s="10" t="str">
        <f>IF(D1402="No", "--", VLOOKUP(A1402, [1]!Table9[#All], 30, FALSE))</f>
        <v>--</v>
      </c>
      <c r="P1402" s="7" t="str">
        <f>IF(D1402="No", "Not discussed on USFS. ", IF(VLOOKUP(A1402, [1]!Table9[#All], 31, FALSE)="--", "--",  _xlfn.CONCAT(A1402, " (", VLOOKUP(A1402, [1]!Table9[#All], 11, FALSE), "; Habitat description: ", C1402, ") - Within 1-mi of a CNDDB/SCE/USFS occurrence record (", VLOOKUP(A1402, [1]!Table9[#All], 31, FALSE), "). " )))</f>
        <v xml:space="preserve">Not discussed on USFS. </v>
      </c>
      <c r="Q1402" s="6" t="str">
        <f>IF(D1402="No", "Not discussed on USFS. ", IF(VLOOKUP(A1402, [1]!Table9[#All], 31, FALSE)="--", "--",  VLOOKUP(A1402, [1]!Table9[#All], 32, FALSE)))</f>
        <v xml:space="preserve">Not discussed on USFS. </v>
      </c>
      <c r="R1402" s="6" t="str">
        <f>IF(D1402="No", "Not discussed on USFS. ", IF(VLOOKUP(A1402, [1]!Table9[#All], 31, FALSE)="--", "--", VLOOKUP(A1402, [1]!Table9[#All], 33, FALSE)))</f>
        <v xml:space="preserve">Not discussed on USFS. </v>
      </c>
      <c r="S1402" s="9" t="s">
        <v>2</v>
      </c>
      <c r="T1402" s="8" t="s">
        <v>2</v>
      </c>
      <c r="U1402" s="8" t="s">
        <v>2</v>
      </c>
      <c r="V1402" s="7" t="s">
        <v>2</v>
      </c>
      <c r="W1402" s="6" t="s">
        <v>2</v>
      </c>
      <c r="X1402" s="6" t="s">
        <v>2</v>
      </c>
    </row>
    <row r="1403" spans="1:24" ht="64" x14ac:dyDescent="0.2">
      <c r="A1403" s="20" t="s">
        <v>962</v>
      </c>
      <c r="B1403" s="20" t="str">
        <f>VLOOKUP(A1403, [1]!Table9[#All], 2, FALSE)</f>
        <v>Lupinus paynei</v>
      </c>
      <c r="C1403" s="18" t="str">
        <f>VLOOKUP(A1403, [1]!Table9[#All], 13, FALSE)</f>
        <v>sandy areas in coastal sage scrub, bluffs, dunes, or riparian scrub</v>
      </c>
      <c r="D1403" s="17" t="str">
        <f>IF(ISNUMBER(SEARCH("1",VLOOKUP(A1403, [1]!Table9[#All], 4, FALSE))), "Yes", "No")</f>
        <v>No</v>
      </c>
      <c r="E1403" s="16" t="str">
        <f>VLOOKUP(A1403, [1]!Table9[#All], 3, FALSE)</f>
        <v>Plant</v>
      </c>
      <c r="F1403" s="15" t="str">
        <f>VLOOKUP(A1403, [1]!Table9[#All], 26, FALSE)</f>
        <v>Formula</v>
      </c>
      <c r="G1403" s="15" t="str">
        <f>IF(D1403="No", "--",VLOOKUP(A1403, [1]!Table9[#All], 25, FALSE))</f>
        <v>--</v>
      </c>
      <c r="H1403" s="14" t="str">
        <f>IF(D1403="No", "Not discussed on USFS. ", VLOOKUP(A1403, [1]!Table9[#All], 24, FALSE))</f>
        <v xml:space="preserve">Not discussed on USFS. </v>
      </c>
      <c r="I1403" s="14" t="str">
        <f>IF(NOT(ISBLANK(#REF!)),  "Pre-activity Survey Required", "")</f>
        <v>Pre-activity Survey Required</v>
      </c>
      <c r="J1403" s="13" t="str">
        <f>IF(D1403="No", "Not discussed on USFS. ", _xlfn.CONCAT(A1403, " (", VLOOKUP(A1403, [1]!Table9[#All], 11, FALSE), "; Habitat description: ", C1403, ") - Within 1-mi of a CNDDB/SCE/USFS occurrence record (", VLOOKUP(A1403, [1]!Table9[#All], 34, FALSE), "). " ))</f>
        <v xml:space="preserve">Not discussed on USFS. </v>
      </c>
      <c r="K1403" s="10" t="str">
        <f>IF(D1403="No", "-- ", VLOOKUP(A1403, [1]!Table9[#All], 35, FALSE))</f>
        <v xml:space="preserve">-- </v>
      </c>
      <c r="L1403" s="12" t="str">
        <f>IF(D1403="No", "--", VLOOKUP(A1403, [1]!Table9[#All], 28, FALSE))</f>
        <v>--</v>
      </c>
      <c r="M1403" s="11" t="str">
        <f>IF(D1403="No", "Not discussed on USFS. ", _xlfn.CONCAT(A1403, " (", VLOOKUP(A1403, [1]!Table9[#All], 11, FALSE), "; Habitat description: ", C1403, ") - Within 1-mi of a CNDDB/SCE/USFS occurrence record (", VLOOKUP(A1403, [1]!Table9[#All], 27, FALSE), "). " ))</f>
        <v xml:space="preserve">Not discussed on USFS. </v>
      </c>
      <c r="N1403" s="10" t="str">
        <f>IF(D1403="No", "-- ", VLOOKUP(A1403, [1]!Table9[#All], 29, FALSE))</f>
        <v xml:space="preserve">-- </v>
      </c>
      <c r="O1403" s="10" t="str">
        <f>IF(D1403="No", "--", VLOOKUP(A1403, [1]!Table9[#All], 30, FALSE))</f>
        <v>--</v>
      </c>
      <c r="P1403" s="7" t="str">
        <f>IF(D1403="No", "Not discussed on USFS. ", IF(VLOOKUP(A1403, [1]!Table9[#All], 31, FALSE)="--", "--",  _xlfn.CONCAT(A1403, " (", VLOOKUP(A1403, [1]!Table9[#All], 11, FALSE), "; Habitat description: ", C1403, ") - Within 1-mi of a CNDDB/SCE/USFS occurrence record (", VLOOKUP(A1403, [1]!Table9[#All], 31, FALSE), "). " )))</f>
        <v xml:space="preserve">Not discussed on USFS. </v>
      </c>
      <c r="Q1403" s="6" t="str">
        <f>IF(D1403="No", "Not discussed on USFS. ", IF(VLOOKUP(A1403, [1]!Table9[#All], 31, FALSE)="--", "--",  VLOOKUP(A1403, [1]!Table9[#All], 32, FALSE)))</f>
        <v xml:space="preserve">Not discussed on USFS. </v>
      </c>
      <c r="R1403" s="6" t="str">
        <f>IF(D1403="No", "Not discussed on USFS. ", IF(VLOOKUP(A1403, [1]!Table9[#All], 31, FALSE)="--", "--", VLOOKUP(A1403, [1]!Table9[#All], 33, FALSE)))</f>
        <v xml:space="preserve">Not discussed on USFS. </v>
      </c>
      <c r="S1403" s="9" t="s">
        <v>2</v>
      </c>
      <c r="T1403" s="8" t="s">
        <v>2</v>
      </c>
      <c r="U1403" s="8" t="s">
        <v>2</v>
      </c>
      <c r="V1403" s="7" t="s">
        <v>2</v>
      </c>
      <c r="W1403" s="6" t="s">
        <v>2</v>
      </c>
      <c r="X1403" s="6" t="s">
        <v>2</v>
      </c>
    </row>
    <row r="1404" spans="1:24" ht="156" x14ac:dyDescent="0.2">
      <c r="A1404" s="20" t="s">
        <v>961</v>
      </c>
      <c r="B1404" s="20" t="str">
        <f>VLOOKUP(A1404, [1]!Table9[#All], 2, FALSE)</f>
        <v>Caulanthus simulans</v>
      </c>
      <c r="C1404" s="18" t="str">
        <f>VLOOKUP(A1404, [1]!Table9[#All], 13, FALSE)</f>
        <v>chaparral, scrub, pine woodland pinyon/juniper woodland</v>
      </c>
      <c r="D1404" s="17" t="str">
        <f>IF(ISNUMBER(SEARCH("1",VLOOKUP(A1404, [1]!Table9[#All], 4, FALSE))), "Yes", "No")</f>
        <v>Yes</v>
      </c>
      <c r="E1404" s="16" t="str">
        <f>VLOOKUP(A1404, [1]!Table9[#All], 3, FALSE)</f>
        <v>Plant</v>
      </c>
      <c r="F1404" s="15" t="str">
        <f>VLOOKUP(A1404, [1]!Table9[#All], 26, FALSE)</f>
        <v>Formula</v>
      </c>
      <c r="G1404" s="15" t="str">
        <f>IF(D1404="No", "--",VLOOKUP(A1404, [1]!Table9[#All], 25, FALSE))</f>
        <v>Work area</v>
      </c>
      <c r="H1404" s="14" t="str">
        <f>IF(D1404="No", "Not discussed on USFS. ", VLOOKUP(A1404, [1]!Table9[#All], 24, FALSE))</f>
        <v>--</v>
      </c>
      <c r="I1404" s="14" t="str">
        <f>IF(NOT(ISBLANK(#REF!)),  "Pre-activity Survey Required", "")</f>
        <v>Pre-activity Survey Required</v>
      </c>
      <c r="J1404" s="13" t="str">
        <f>IF(D1404="No", "Not discussed on USFS. ", _xlfn.CONCAT(A1404, " (", VLOOKUP(A1404, [1]!Table9[#All], 11, FALSE), "; Habitat description: ", C1404, ") - Within 1-mi of a CNDDB/SCE/USFS occurrence record (", VLOOKUP(A1404, [1]!Table9[#All], 34, FALSE), "). " ))</f>
        <v xml:space="preserve">Payson's jewelflower (FSS; CRPR 4.2, Blooming Period: Mar - Jun; Habitat description: chaparral, scrub, pine woodland pinyon/juniper woodland) - Within 1-mi of a CNDDB/SCE/USFS occurrence record (unsuitable habitat). </v>
      </c>
      <c r="K1404" s="10" t="str">
        <f>IF(D1404="No", "-- ", VLOOKUP(A1404, [1]!Table9[#All], 35, FALSE))</f>
        <v>Standard OMP BMPs.</v>
      </c>
      <c r="L1404" s="12" t="str">
        <f>IF(D1404="No", "--", VLOOKUP(A1404, [1]!Table9[#All], 28, FALSE))</f>
        <v>IIB</v>
      </c>
      <c r="M1404" s="11" t="str">
        <f>IF(D1404="No", "Not discussed on USFS. ", _xlfn.CONCAT(A1404, " (", VLOOKUP(A1404, [1]!Table9[#All], 11, FALSE), "; Habitat description: ", C1404, ") - Within 1-mi of a CNDDB/SCE/USFS occurrence record (", VLOOKUP(A1404, [1]!Table9[#All], 27, FALSE), "). " ))</f>
        <v xml:space="preserve">Payson's jewelflower (FSS; CRPR 4.2, Blooming Period: Mar - Jun; Habitat description: chaparral, scrub, pine woodland pinyon/juniper woodland) - Within 1-mi of a CNDDB/SCE/USFS occurrence record (habitat present). </v>
      </c>
      <c r="N1404" s="10" t="str">
        <f>IF(D1404="No", "-- ", VLOOKUP(A1404, [1]!Table9[#All], 29, FALSE))</f>
        <v xml:space="preserve">BE BMP Plant-1(a)(c-d); 
General Measures and Standard OMP BMPs. </v>
      </c>
      <c r="O1404" s="10" t="str">
        <f>IF(D1404="No", "--", VLOOKUP(A1404, [1]!Table9[#All], 30, FALSE))</f>
        <v xml:space="preserve">Pre-Activity Survey (Payson's jewelflower): A biological survey is required. 
FSS Plant Avoidance (Payson's jewelflower): If Payson's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04" s="7" t="str">
        <f>IF(D1404="No", "Not discussed on USFS. ", IF(VLOOKUP(A1404, [1]!Table9[#All], 31, FALSE)="--", "--",  _xlfn.CONCAT(A1404, " (", VLOOKUP(A1404, [1]!Table9[#All], 11, FALSE), "; Habitat description: ", C1404, ") - Within 1-mi of a CNDDB/SCE/USFS occurrence record (", VLOOKUP(A1404, [1]!Table9[#All], 31, FALSE), "). " )))</f>
        <v>--</v>
      </c>
      <c r="Q1404" s="6" t="str">
        <f>IF(D1404="No", "Not discussed on USFS. ", IF(VLOOKUP(A1404, [1]!Table9[#All], 31, FALSE)="--", "--",  VLOOKUP(A1404, [1]!Table9[#All], 32, FALSE)))</f>
        <v>--</v>
      </c>
      <c r="R1404" s="6" t="str">
        <f>IF(D1404="No", "Not discussed on USFS. ", IF(VLOOKUP(A1404, [1]!Table9[#All], 31, FALSE)="--", "--", VLOOKUP(A1404, [1]!Table9[#All], 33, FALSE)))</f>
        <v>--</v>
      </c>
      <c r="S1404" s="9" t="s">
        <v>2</v>
      </c>
      <c r="T1404" s="8" t="s">
        <v>2</v>
      </c>
      <c r="U1404" s="8" t="s">
        <v>2</v>
      </c>
      <c r="V1404" s="7" t="s">
        <v>2</v>
      </c>
      <c r="W1404" s="6" t="s">
        <v>2</v>
      </c>
      <c r="X1404" s="6" t="s">
        <v>2</v>
      </c>
    </row>
    <row r="1405" spans="1:24" ht="48" x14ac:dyDescent="0.2">
      <c r="A1405" s="20" t="s">
        <v>960</v>
      </c>
      <c r="B1405" s="20" t="str">
        <f>VLOOKUP(A1405, [1]!Table9[#All], 2, FALSE)</f>
        <v>Arctostaphylos pechoensis</v>
      </c>
      <c r="C1405" s="18" t="str">
        <f>VLOOKUP(A1405, [1]!Table9[#All], 13, FALSE)</f>
        <v>chaparral, oak woodland, shale outcrops</v>
      </c>
      <c r="D1405" s="17" t="str">
        <f>IF(ISNUMBER(SEARCH("1",VLOOKUP(A1405, [1]!Table9[#All], 4, FALSE))), "Yes", "No")</f>
        <v>No</v>
      </c>
      <c r="E1405" s="16" t="str">
        <f>VLOOKUP(A1405, [1]!Table9[#All], 3, FALSE)</f>
        <v>Plant</v>
      </c>
      <c r="F1405" s="15" t="str">
        <f>VLOOKUP(A1405, [1]!Table9[#All], 26, FALSE)</f>
        <v>Formula</v>
      </c>
      <c r="G1405" s="15" t="str">
        <f>IF(D1405="No", "--",VLOOKUP(A1405, [1]!Table9[#All], 25, FALSE))</f>
        <v>--</v>
      </c>
      <c r="H1405" s="14" t="str">
        <f>IF(D1405="No", "Not discussed on USFS. ", VLOOKUP(A1405, [1]!Table9[#All], 24, FALSE))</f>
        <v xml:space="preserve">Not discussed on USFS. </v>
      </c>
      <c r="I1405" s="14" t="str">
        <f>IF(NOT(ISBLANK(#REF!)),  "Pre-activity Survey Required", "")</f>
        <v>Pre-activity Survey Required</v>
      </c>
      <c r="J1405" s="13" t="str">
        <f>IF(D1405="No", "Not discussed on USFS. ", _xlfn.CONCAT(A1405, " (", VLOOKUP(A1405, [1]!Table9[#All], 11, FALSE), "; Habitat description: ", C1405, ") - Within 1-mi of a CNDDB/SCE/USFS occurrence record (", VLOOKUP(A1405, [1]!Table9[#All], 34, FALSE), "). " ))</f>
        <v xml:space="preserve">Not discussed on USFS. </v>
      </c>
      <c r="K1405" s="10" t="str">
        <f>IF(D1405="No", "-- ", VLOOKUP(A1405, [1]!Table9[#All], 35, FALSE))</f>
        <v xml:space="preserve">-- </v>
      </c>
      <c r="L1405" s="12" t="str">
        <f>IF(D1405="No", "--", VLOOKUP(A1405, [1]!Table9[#All], 28, FALSE))</f>
        <v>--</v>
      </c>
      <c r="M1405" s="11" t="str">
        <f>IF(D1405="No", "Not discussed on USFS. ", _xlfn.CONCAT(A1405, " (", VLOOKUP(A1405, [1]!Table9[#All], 11, FALSE), "; Habitat description: ", C1405, ") - Within 1-mi of a CNDDB/SCE/USFS occurrence record (", VLOOKUP(A1405, [1]!Table9[#All], 27, FALSE), "). " ))</f>
        <v xml:space="preserve">Not discussed on USFS. </v>
      </c>
      <c r="N1405" s="10" t="str">
        <f>IF(D1405="No", "-- ", VLOOKUP(A1405, [1]!Table9[#All], 29, FALSE))</f>
        <v xml:space="preserve">-- </v>
      </c>
      <c r="O1405" s="10" t="str">
        <f>IF(D1405="No", "--", VLOOKUP(A1405, [1]!Table9[#All], 30, FALSE))</f>
        <v>--</v>
      </c>
      <c r="P1405" s="7" t="str">
        <f>IF(D1405="No", "Not discussed on USFS. ", IF(VLOOKUP(A1405, [1]!Table9[#All], 31, FALSE)="--", "--",  _xlfn.CONCAT(A1405, " (", VLOOKUP(A1405, [1]!Table9[#All], 11, FALSE), "; Habitat description: ", C1405, ") - Within 1-mi of a CNDDB/SCE/USFS occurrence record (", VLOOKUP(A1405, [1]!Table9[#All], 31, FALSE), "). " )))</f>
        <v xml:space="preserve">Not discussed on USFS. </v>
      </c>
      <c r="Q1405" s="6" t="str">
        <f>IF(D1405="No", "Not discussed on USFS. ", IF(VLOOKUP(A1405, [1]!Table9[#All], 31, FALSE)="--", "--",  VLOOKUP(A1405, [1]!Table9[#All], 32, FALSE)))</f>
        <v xml:space="preserve">Not discussed on USFS. </v>
      </c>
      <c r="R1405" s="6" t="str">
        <f>IF(D1405="No", "Not discussed on USFS. ", IF(VLOOKUP(A1405, [1]!Table9[#All], 31, FALSE)="--", "--", VLOOKUP(A1405, [1]!Table9[#All], 33, FALSE)))</f>
        <v xml:space="preserve">Not discussed on USFS. </v>
      </c>
      <c r="S1405" s="9" t="s">
        <v>2</v>
      </c>
      <c r="T1405" s="8" t="s">
        <v>2</v>
      </c>
      <c r="U1405" s="8" t="s">
        <v>2</v>
      </c>
      <c r="V1405" s="7" t="s">
        <v>2</v>
      </c>
      <c r="W1405" s="6" t="s">
        <v>2</v>
      </c>
      <c r="X1405" s="6" t="s">
        <v>2</v>
      </c>
    </row>
    <row r="1406" spans="1:24" ht="48" x14ac:dyDescent="0.2">
      <c r="A1406" s="20" t="s">
        <v>959</v>
      </c>
      <c r="B1406" s="20" t="str">
        <f>VLOOKUP(A1406, [1]!Table9[#All], 2, FALSE)</f>
        <v>Lomatium peckianum</v>
      </c>
      <c r="C1406" s="18" t="str">
        <f>VLOOKUP(A1406, [1]!Table9[#All], 13, FALSE)</f>
        <v>volcanics, pine/oak woodland</v>
      </c>
      <c r="D1406" s="17" t="str">
        <f>IF(ISNUMBER(SEARCH("1",VLOOKUP(A1406, [1]!Table9[#All], 4, FALSE))), "Yes", "No")</f>
        <v>No</v>
      </c>
      <c r="E1406" s="16" t="str">
        <f>VLOOKUP(A1406, [1]!Table9[#All], 3, FALSE)</f>
        <v>Plant</v>
      </c>
      <c r="F1406" s="15" t="str">
        <f>VLOOKUP(A1406, [1]!Table9[#All], 26, FALSE)</f>
        <v>Formula</v>
      </c>
      <c r="G1406" s="15" t="str">
        <f>IF(D1406="No", "--",VLOOKUP(A1406, [1]!Table9[#All], 25, FALSE))</f>
        <v>--</v>
      </c>
      <c r="H1406" s="14" t="str">
        <f>IF(D1406="No", "Not discussed on USFS. ", VLOOKUP(A1406, [1]!Table9[#All], 24, FALSE))</f>
        <v xml:space="preserve">Not discussed on USFS. </v>
      </c>
      <c r="I1406" s="14" t="str">
        <f>IF(NOT(ISBLANK(#REF!)),  "Pre-activity Survey Required", "")</f>
        <v>Pre-activity Survey Required</v>
      </c>
      <c r="J1406" s="13" t="str">
        <f>IF(D1406="No", "Not discussed on USFS. ", _xlfn.CONCAT(A1406, " (", VLOOKUP(A1406, [1]!Table9[#All], 11, FALSE), "; Habitat description: ", C1406, ") - Within 1-mi of a CNDDB/SCE/USFS occurrence record (", VLOOKUP(A1406, [1]!Table9[#All], 34, FALSE), "). " ))</f>
        <v xml:space="preserve">Not discussed on USFS. </v>
      </c>
      <c r="K1406" s="10" t="str">
        <f>IF(D1406="No", "-- ", VLOOKUP(A1406, [1]!Table9[#All], 35, FALSE))</f>
        <v xml:space="preserve">-- </v>
      </c>
      <c r="L1406" s="12" t="str">
        <f>IF(D1406="No", "--", VLOOKUP(A1406, [1]!Table9[#All], 28, FALSE))</f>
        <v>--</v>
      </c>
      <c r="M1406" s="11" t="str">
        <f>IF(D1406="No", "Not discussed on USFS. ", _xlfn.CONCAT(A1406, " (", VLOOKUP(A1406, [1]!Table9[#All], 11, FALSE), "; Habitat description: ", C1406, ") - Within 1-mi of a CNDDB/SCE/USFS occurrence record (", VLOOKUP(A1406, [1]!Table9[#All], 27, FALSE), "). " ))</f>
        <v xml:space="preserve">Not discussed on USFS. </v>
      </c>
      <c r="N1406" s="10" t="str">
        <f>IF(D1406="No", "-- ", VLOOKUP(A1406, [1]!Table9[#All], 29, FALSE))</f>
        <v xml:space="preserve">-- </v>
      </c>
      <c r="O1406" s="10" t="str">
        <f>IF(D1406="No", "--", VLOOKUP(A1406, [1]!Table9[#All], 30, FALSE))</f>
        <v>--</v>
      </c>
      <c r="P1406" s="7" t="str">
        <f>IF(D1406="No", "Not discussed on USFS. ", IF(VLOOKUP(A1406, [1]!Table9[#All], 31, FALSE)="--", "--",  _xlfn.CONCAT(A1406, " (", VLOOKUP(A1406, [1]!Table9[#All], 11, FALSE), "; Habitat description: ", C1406, ") - Within 1-mi of a CNDDB/SCE/USFS occurrence record (", VLOOKUP(A1406, [1]!Table9[#All], 31, FALSE), "). " )))</f>
        <v xml:space="preserve">Not discussed on USFS. </v>
      </c>
      <c r="Q1406" s="6" t="str">
        <f>IF(D1406="No", "Not discussed on USFS. ", IF(VLOOKUP(A1406, [1]!Table9[#All], 31, FALSE)="--", "--",  VLOOKUP(A1406, [1]!Table9[#All], 32, FALSE)))</f>
        <v xml:space="preserve">Not discussed on USFS. </v>
      </c>
      <c r="R1406" s="6" t="str">
        <f>IF(D1406="No", "Not discussed on USFS. ", IF(VLOOKUP(A1406, [1]!Table9[#All], 31, FALSE)="--", "--", VLOOKUP(A1406, [1]!Table9[#All], 33, FALSE)))</f>
        <v xml:space="preserve">Not discussed on USFS. </v>
      </c>
      <c r="S1406" s="9" t="s">
        <v>2</v>
      </c>
      <c r="T1406" s="8" t="s">
        <v>2</v>
      </c>
      <c r="U1406" s="8" t="s">
        <v>2</v>
      </c>
      <c r="V1406" s="7" t="s">
        <v>2</v>
      </c>
      <c r="W1406" s="6" t="s">
        <v>2</v>
      </c>
      <c r="X1406" s="6" t="s">
        <v>2</v>
      </c>
    </row>
    <row r="1407" spans="1:24" ht="156" x14ac:dyDescent="0.2">
      <c r="A1407" s="20" t="s">
        <v>958</v>
      </c>
      <c r="B1407" s="20" t="str">
        <f>VLOOKUP(A1407, [1]!Table9[#All], 2, FALSE)</f>
        <v>Lupinus peirsonii</v>
      </c>
      <c r="C1407" s="18" t="str">
        <f>VLOOKUP(A1407, [1]!Table9[#All], 13, FALSE)</f>
        <v>loose gravel, conifer forest, pine woodland pinyon/juniper woodland</v>
      </c>
      <c r="D1407" s="17" t="str">
        <f>IF(ISNUMBER(SEARCH("1",VLOOKUP(A1407, [1]!Table9[#All], 4, FALSE))), "Yes", "No")</f>
        <v>Yes</v>
      </c>
      <c r="E1407" s="16" t="str">
        <f>VLOOKUP(A1407, [1]!Table9[#All], 3, FALSE)</f>
        <v>Plant</v>
      </c>
      <c r="F1407" s="15" t="str">
        <f>VLOOKUP(A1407, [1]!Table9[#All], 26, FALSE)</f>
        <v>Formula</v>
      </c>
      <c r="G1407" s="15" t="str">
        <f>IF(D1407="No", "--",VLOOKUP(A1407, [1]!Table9[#All], 25, FALSE))</f>
        <v>Work area</v>
      </c>
      <c r="H1407" s="14" t="str">
        <f>IF(D1407="No", "Not discussed on USFS. ", VLOOKUP(A1407, [1]!Table9[#All], 24, FALSE))</f>
        <v>--</v>
      </c>
      <c r="I1407" s="14" t="str">
        <f>IF(NOT(ISBLANK(#REF!)),  "Pre-activity Survey Required", "")</f>
        <v>Pre-activity Survey Required</v>
      </c>
      <c r="J1407" s="13" t="str">
        <f>IF(D1407="No", "Not discussed on USFS. ", _xlfn.CONCAT(A1407, " (", VLOOKUP(A1407, [1]!Table9[#All], 11, FALSE), "; Habitat description: ", C1407, ") - Within 1-mi of a CNDDB/SCE/USFS occurrence record (", VLOOKUP(A1407, [1]!Table9[#All], 34, FALSE), "). " ))</f>
        <v xml:space="preserve">Peirson's lupine (FSS; CRPR 1B.3, Blooming Period: Apr - Jun; Habitat description: loose gravel, conifer forest, pine woodland pinyon/juniper woodland) - Within 1-mi of a CNDDB/SCE/USFS occurrence record (unsuitable habitat). </v>
      </c>
      <c r="K1407" s="10" t="str">
        <f>IF(D1407="No", "-- ", VLOOKUP(A1407, [1]!Table9[#All], 35, FALSE))</f>
        <v>Standard OMP BMPs.</v>
      </c>
      <c r="L1407" s="12" t="str">
        <f>IF(D1407="No", "--", VLOOKUP(A1407, [1]!Table9[#All], 28, FALSE))</f>
        <v>IIB</v>
      </c>
      <c r="M1407" s="11" t="str">
        <f>IF(D1407="No", "Not discussed on USFS. ", _xlfn.CONCAT(A1407, " (", VLOOKUP(A1407, [1]!Table9[#All], 11, FALSE), "; Habitat description: ", C1407, ") - Within 1-mi of a CNDDB/SCE/USFS occurrence record (", VLOOKUP(A1407, [1]!Table9[#All], 27, FALSE), "). " ))</f>
        <v xml:space="preserve">Peirson's lupine (FSS; CRPR 1B.3, Blooming Period: Apr - Jun; Habitat description: loose gravel, conifer forest, pine woodland pinyon/juniper woodland) - Within 1-mi of a CNDDB/SCE/USFS occurrence record (habitat present). </v>
      </c>
      <c r="N1407" s="10" t="str">
        <f>IF(D1407="No", "-- ", VLOOKUP(A1407, [1]!Table9[#All], 29, FALSE))</f>
        <v xml:space="preserve">BE BMP Plant-1(a)(c-d); 
General Measures and Standard OMP BMPs. </v>
      </c>
      <c r="O1407" s="10" t="str">
        <f>IF(D1407="No", "--", VLOOKUP(A1407, [1]!Table9[#All], 30, FALSE))</f>
        <v xml:space="preserve">Pre-Activity Survey (Peirson's lupine): A biological survey is required. 
FSS Plant Avoidance (Peirson's lupine): If Peirson's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07" s="7" t="str">
        <f>IF(D1407="No", "Not discussed on USFS. ", IF(VLOOKUP(A1407, [1]!Table9[#All], 31, FALSE)="--", "--",  _xlfn.CONCAT(A1407, " (", VLOOKUP(A1407, [1]!Table9[#All], 11, FALSE), "; Habitat description: ", C1407, ") - Within 1-mi of a CNDDB/SCE/USFS occurrence record (", VLOOKUP(A1407, [1]!Table9[#All], 31, FALSE), "). " )))</f>
        <v>--</v>
      </c>
      <c r="Q1407" s="6" t="str">
        <f>IF(D1407="No", "Not discussed on USFS. ", IF(VLOOKUP(A1407, [1]!Table9[#All], 31, FALSE)="--", "--",  VLOOKUP(A1407, [1]!Table9[#All], 32, FALSE)))</f>
        <v>--</v>
      </c>
      <c r="R1407" s="6" t="str">
        <f>IF(D1407="No", "Not discussed on USFS. ", IF(VLOOKUP(A1407, [1]!Table9[#All], 31, FALSE)="--", "--", VLOOKUP(A1407, [1]!Table9[#All], 33, FALSE)))</f>
        <v>--</v>
      </c>
      <c r="S1407" s="9" t="s">
        <v>2</v>
      </c>
      <c r="T1407" s="8" t="s">
        <v>2</v>
      </c>
      <c r="U1407" s="8" t="s">
        <v>2</v>
      </c>
      <c r="V1407" s="7" t="s">
        <v>2</v>
      </c>
      <c r="W1407" s="6" t="s">
        <v>2</v>
      </c>
      <c r="X1407" s="6" t="s">
        <v>2</v>
      </c>
    </row>
    <row r="1408" spans="1:24" ht="168" x14ac:dyDescent="0.2">
      <c r="A1408" s="20" t="s">
        <v>957</v>
      </c>
      <c r="B1408" s="20" t="str">
        <f>VLOOKUP(A1408, [1]!Table9[#All], 2, FALSE)</f>
        <v>Astragalus magdalenae var. peirsonii</v>
      </c>
      <c r="C1408" s="18" t="str">
        <f>VLOOKUP(A1408, [1]!Table9[#All], 13, FALSE)</f>
        <v>sand dunes</v>
      </c>
      <c r="D1408" s="17" t="str">
        <f>IF(ISNUMBER(SEARCH("1",VLOOKUP(A1408, [1]!Table9[#All], 4, FALSE))), "Yes", "No")</f>
        <v>Yes</v>
      </c>
      <c r="E1408" s="16" t="str">
        <f>VLOOKUP(A1408, [1]!Table9[#All], 3, FALSE)</f>
        <v>Plant</v>
      </c>
      <c r="F1408" s="15" t="str">
        <f>VLOOKUP(A1408, [1]!Table9[#All], 26, FALSE)</f>
        <v>Formula</v>
      </c>
      <c r="G1408" s="15" t="str">
        <f>IF(D1408="No", "--",VLOOKUP(A1408, [1]!Table9[#All], 25, FALSE))</f>
        <v>Work area</v>
      </c>
      <c r="H1408" s="14" t="str">
        <f>IF(D1408="No", "Not discussed on USFS. ", VLOOKUP(A1408, [1]!Table9[#All], 24, FALSE))</f>
        <v>--</v>
      </c>
      <c r="I1408" s="14" t="str">
        <f>IF(NOT(ISBLANK(#REF!)),  "Pre-activity Survey Required", "")</f>
        <v>Pre-activity Survey Required</v>
      </c>
      <c r="J1408" s="13" t="str">
        <f>IF(D1408="No", "Not discussed on USFS. ", _xlfn.CONCAT(A1408, " (", VLOOKUP(A1408, [1]!Table9[#All], 11, FALSE), "; Habitat description: ", C1408, ") - Within 1-mi of a CNDDB/SCE/USFS occurrence record (", VLOOKUP(A1408, [1]!Table9[#All], 34, FALSE), "). " ))</f>
        <v xml:space="preserve">Peirson's milk-vetch (FT; SE; CRPR 1B.2, Blooming Period: Dec - Apr; Habitat description: sand dunes) - Within 1-mi of a CNDDB/SCE/USFS occurrence record (unsuitable habitat). </v>
      </c>
      <c r="K1408" s="10" t="str">
        <f>IF(D1408="No", "-- ", VLOOKUP(A1408, [1]!Table9[#All], 35, FALSE))</f>
        <v xml:space="preserve">RPM Plant 1; 
Standard OMP BMPs. </v>
      </c>
      <c r="L1408" s="12" t="str">
        <f>IF(D1408="No", "--", VLOOKUP(A1408, [1]!Table9[#All], 28, FALSE))</f>
        <v>IIB</v>
      </c>
      <c r="M1408" s="11" t="str">
        <f>IF(D1408="No", "Not discussed on USFS. ", _xlfn.CONCAT(A1408, " (", VLOOKUP(A1408, [1]!Table9[#All], 11, FALSE), "; Habitat description: ", C1408, ") - Within 1-mi of a CNDDB/SCE/USFS occurrence record (", VLOOKUP(A1408, [1]!Table9[#All], 27, FALSE), "). " ))</f>
        <v xml:space="preserve">Peirson's milk-vetch (FT; SE; CRPR 1B.2, Blooming Period: Dec - Apr; Habitat description: sand dunes) - Within 1-mi of a CNDDB/SCE/USFS occurrence record (habitat present). </v>
      </c>
      <c r="N1408" s="10" t="str">
        <f>IF(D1408="No", "-- ", VLOOKUP(A1408, [1]!Table9[#All], 29, FALSE))</f>
        <v xml:space="preserve">RPM Plant-1-4; 
General Measures and Standard OMP BMPs. </v>
      </c>
      <c r="O1408" s="10" t="str">
        <f>IF(D1408="No", "--", VLOOKUP(A1408, [1]!Table9[#All], 30, FALSE))</f>
        <v xml:space="preserve">Rare Plant Survey and Avoidance (Peirson's milk-vetch): A qualified botanist will conduct a rare plant survey for Peirson's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(Peirson's milk-vetch): Schedule all work in the year rare plant surveys are conducted. Work can occur only after rare plant surveys occur. If work gets delayed for a subsequent year, contact Environmental Services Department. 
General Measures and Standard OMP BMPs. </v>
      </c>
      <c r="P1408" s="7" t="str">
        <f>IF(D1408="No", "Not discussed on USFS. ", IF(VLOOKUP(A1408, [1]!Table9[#All], 31, FALSE)="--", "--",  _xlfn.CONCAT(A1408, " (", VLOOKUP(A1408, [1]!Table9[#All], 11, FALSE), "; Habitat description: ", C1408, ") - Within 1-mi of a CNDDB/SCE/USFS occurrence record (", VLOOKUP(A1408, [1]!Table9[#All], 31, FALSE), "). " )))</f>
        <v>--</v>
      </c>
      <c r="Q1408" s="6" t="str">
        <f>IF(D1408="No", "Not discussed on USFS. ", IF(VLOOKUP(A1408, [1]!Table9[#All], 31, FALSE)="--", "--",  VLOOKUP(A1408, [1]!Table9[#All], 32, FALSE)))</f>
        <v>--</v>
      </c>
      <c r="R1408" s="6" t="str">
        <f>IF(D1408="No", "Not discussed on USFS. ", IF(VLOOKUP(A1408, [1]!Table9[#All], 31, FALSE)="--", "--", VLOOKUP(A1408, [1]!Table9[#All], 33, FALSE)))</f>
        <v>--</v>
      </c>
      <c r="S1408" s="9" t="s">
        <v>2</v>
      </c>
      <c r="T1408" s="8" t="s">
        <v>2</v>
      </c>
      <c r="U1408" s="8" t="s">
        <v>2</v>
      </c>
      <c r="V1408" s="7" t="s">
        <v>2</v>
      </c>
      <c r="W1408" s="6" t="s">
        <v>2</v>
      </c>
      <c r="X1408" s="6" t="s">
        <v>2</v>
      </c>
    </row>
    <row r="1409" spans="1:24" ht="156" x14ac:dyDescent="0.2">
      <c r="A1409" s="20" t="s">
        <v>956</v>
      </c>
      <c r="B1409" s="20" t="str">
        <f>VLOOKUP(A1409, [1]!Table9[#All], 2, FALSE)</f>
        <v>Calystegia peirsonii</v>
      </c>
      <c r="C1409" s="18" t="str">
        <f>VLOOKUP(A1409, [1]!Table9[#All], 13, FALSE)</f>
        <v>slopes, canyon bottoms, drainages, roadcuts, in chaparral, alluvial scrub, oak woodland, coastal sage scrub, grasslands</v>
      </c>
      <c r="D1409" s="17" t="str">
        <f>IF(ISNUMBER(SEARCH("1",VLOOKUP(A1409, [1]!Table9[#All], 4, FALSE))), "Yes", "No")</f>
        <v>Yes</v>
      </c>
      <c r="E1409" s="16" t="str">
        <f>VLOOKUP(A1409, [1]!Table9[#All], 3, FALSE)</f>
        <v>Plant</v>
      </c>
      <c r="F1409" s="15" t="str">
        <f>VLOOKUP(A1409, [1]!Table9[#All], 26, FALSE)</f>
        <v>Formula</v>
      </c>
      <c r="G1409" s="15" t="str">
        <f>IF(D1409="No", "--",VLOOKUP(A1409, [1]!Table9[#All], 25, FALSE))</f>
        <v>Work area</v>
      </c>
      <c r="H1409" s="14" t="str">
        <f>IF(D1409="No", "Not discussed on USFS. ", VLOOKUP(A1409, [1]!Table9[#All], 24, FALSE))</f>
        <v xml:space="preserve">Only discussed in INF, if reviewing INF apply same RPM's and language as other CRPR 1/2 plant receive. </v>
      </c>
      <c r="I1409" s="14" t="str">
        <f>IF(NOT(ISBLANK(#REF!)),  "Pre-activity Survey Required", "")</f>
        <v>Pre-activity Survey Required</v>
      </c>
      <c r="J1409" s="13" t="str">
        <f>IF(D1409="No", "Not discussed on USFS. ", _xlfn.CONCAT(A1409, " (", VLOOKUP(A1409, [1]!Table9[#All], 11, FALSE), "; Habitat description: ", C1409, ") - Within 1-mi of a CNDDB/SCE/USFS occurrence record (", VLOOKUP(A1409, [1]!Table9[#All], 34, FALSE), "). " ))</f>
        <v xml:space="preserve">Peirson's morning-glory (INF:SCC; CRPR 4.2, Blooming Period: Apr - Jun; Habitat description: slopes, canyon bottoms, drainages, roadcuts, in chaparral, alluvial scrub, oak woodland, coastal sage scrub, grasslands) - Within 1-mi of a CNDDB/SCE/USFS occurrence record (unsuitable habitat). </v>
      </c>
      <c r="K1409" s="10" t="str">
        <f>IF(D1409="No", "-- ", VLOOKUP(A1409, [1]!Table9[#All], 35, FALSE))</f>
        <v>Standard OMP BMPs.</v>
      </c>
      <c r="L1409" s="12" t="str">
        <f>IF(D1409="No", "--", VLOOKUP(A1409, [1]!Table9[#All], 28, FALSE))</f>
        <v>IIB</v>
      </c>
      <c r="M1409" s="11" t="str">
        <f>IF(D1409="No", "Not discussed on USFS. ", _xlfn.CONCAT(A1409, " (", VLOOKUP(A1409, [1]!Table9[#All], 11, FALSE), "; Habitat description: ", C1409, ") - Within 1-mi of a CNDDB/SCE/USFS occurrence record (", VLOOKUP(A1409, [1]!Table9[#All], 27, FALSE), "). " ))</f>
        <v xml:space="preserve">Peirson's morning-glory (INF:SCC; CRPR 4.2, Blooming Period: Apr - Jun; Habitat description: slopes, canyon bottoms, drainages, roadcuts, in chaparral, alluvial scrub, oak woodland, coastal sage scrub, grasslands) - Within 1-mi of a CNDDB/SCE/USFS occurrence record (habitat present). </v>
      </c>
      <c r="N1409" s="10" t="str">
        <f>IF(D1409="No", "-- ", VLOOKUP(A1409, [1]!Table9[#All], 29, FALSE))</f>
        <v xml:space="preserve">BE BMP Plant-1(a)(c-d); 
General Measures and Standard OMP BMPs. </v>
      </c>
      <c r="O1409" s="10" t="str">
        <f>IF(D1409="No", "--", VLOOKUP(A1409, [1]!Table9[#All], 30, FALSE))</f>
        <v xml:space="preserve">Pre-Activity Survey (Peirson's morning-glory): A biological survey is required. 
FSS Plant Avoidance (Peirson's morning-glory): If Peirson's morning-glory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09" s="7" t="str">
        <f>IF(D1409="No", "Not discussed on USFS. ", IF(VLOOKUP(A1409, [1]!Table9[#All], 31, FALSE)="--", "--",  _xlfn.CONCAT(A1409, " (", VLOOKUP(A1409, [1]!Table9[#All], 11, FALSE), "; Habitat description: ", C1409, ") - Within 1-mi of a CNDDB/SCE/USFS occurrence record (", VLOOKUP(A1409, [1]!Table9[#All], 31, FALSE), "). " )))</f>
        <v>--</v>
      </c>
      <c r="Q1409" s="6" t="str">
        <f>IF(D1409="No", "Not discussed on USFS. ", IF(VLOOKUP(A1409, [1]!Table9[#All], 31, FALSE)="--", "--",  VLOOKUP(A1409, [1]!Table9[#All], 32, FALSE)))</f>
        <v>--</v>
      </c>
      <c r="R1409" s="6" t="str">
        <f>IF(D1409="No", "Not discussed on USFS. ", IF(VLOOKUP(A1409, [1]!Table9[#All], 31, FALSE)="--", "--", VLOOKUP(A1409, [1]!Table9[#All], 33, FALSE)))</f>
        <v>--</v>
      </c>
      <c r="S1409" s="9" t="s">
        <v>2</v>
      </c>
      <c r="T1409" s="8" t="s">
        <v>2</v>
      </c>
      <c r="U1409" s="8" t="s">
        <v>2</v>
      </c>
      <c r="V1409" s="7" t="s">
        <v>2</v>
      </c>
      <c r="W1409" s="6" t="s">
        <v>2</v>
      </c>
      <c r="X1409" s="6" t="s">
        <v>2</v>
      </c>
    </row>
    <row r="1410" spans="1:24" ht="64" x14ac:dyDescent="0.2">
      <c r="A1410" s="20" t="s">
        <v>955</v>
      </c>
      <c r="B1410" s="20" t="str">
        <f>VLOOKUP(A1410, [1]!Table9[#All], 2, FALSE)</f>
        <v>Chaenactis carphoclinia var. peirsonii</v>
      </c>
      <c r="C1410" s="18" t="str">
        <f>VLOOKUP(A1410, [1]!Table9[#All], 13, FALSE)</f>
        <v>open, rocky or gravelly slopes, flats, desert scrub</v>
      </c>
      <c r="D1410" s="17" t="str">
        <f>IF(ISNUMBER(SEARCH("1",VLOOKUP(A1410, [1]!Table9[#All], 4, FALSE))), "Yes", "No")</f>
        <v>No</v>
      </c>
      <c r="E1410" s="16" t="str">
        <f>VLOOKUP(A1410, [1]!Table9[#All], 3, FALSE)</f>
        <v>Plant</v>
      </c>
      <c r="F1410" s="15" t="str">
        <f>VLOOKUP(A1410, [1]!Table9[#All], 26, FALSE)</f>
        <v>Formula</v>
      </c>
      <c r="G1410" s="15" t="str">
        <f>IF(D1410="No", "--",VLOOKUP(A1410, [1]!Table9[#All], 25, FALSE))</f>
        <v>--</v>
      </c>
      <c r="H1410" s="14" t="str">
        <f>IF(D1410="No", "Not discussed on USFS. ", VLOOKUP(A1410, [1]!Table9[#All], 24, FALSE))</f>
        <v xml:space="preserve">Not discussed on USFS. </v>
      </c>
      <c r="I1410" s="14" t="str">
        <f>IF(NOT(ISBLANK(#REF!)),  "Pre-activity Survey Required", "")</f>
        <v>Pre-activity Survey Required</v>
      </c>
      <c r="J1410" s="13" t="str">
        <f>IF(D1410="No", "Not discussed on USFS. ", _xlfn.CONCAT(A1410, " (", VLOOKUP(A1410, [1]!Table9[#All], 11, FALSE), "; Habitat description: ", C1410, ") - Within 1-mi of a CNDDB/SCE/USFS occurrence record (", VLOOKUP(A1410, [1]!Table9[#All], 34, FALSE), "). " ))</f>
        <v xml:space="preserve">Not discussed on USFS. </v>
      </c>
      <c r="K1410" s="10" t="str">
        <f>IF(D1410="No", "-- ", VLOOKUP(A1410, [1]!Table9[#All], 35, FALSE))</f>
        <v xml:space="preserve">-- </v>
      </c>
      <c r="L1410" s="12" t="str">
        <f>IF(D1410="No", "--", VLOOKUP(A1410, [1]!Table9[#All], 28, FALSE))</f>
        <v>--</v>
      </c>
      <c r="M1410" s="11" t="str">
        <f>IF(D1410="No", "Not discussed on USFS. ", _xlfn.CONCAT(A1410, " (", VLOOKUP(A1410, [1]!Table9[#All], 11, FALSE), "; Habitat description: ", C1410, ") - Within 1-mi of a CNDDB/SCE/USFS occurrence record (", VLOOKUP(A1410, [1]!Table9[#All], 27, FALSE), "). " ))</f>
        <v xml:space="preserve">Not discussed on USFS. </v>
      </c>
      <c r="N1410" s="10" t="str">
        <f>IF(D1410="No", "-- ", VLOOKUP(A1410, [1]!Table9[#All], 29, FALSE))</f>
        <v xml:space="preserve">-- </v>
      </c>
      <c r="O1410" s="10" t="str">
        <f>IF(D1410="No", "--", VLOOKUP(A1410, [1]!Table9[#All], 30, FALSE))</f>
        <v>--</v>
      </c>
      <c r="P1410" s="7" t="str">
        <f>IF(D1410="No", "Not discussed on USFS. ", IF(VLOOKUP(A1410, [1]!Table9[#All], 31, FALSE)="--", "--",  _xlfn.CONCAT(A1410, " (", VLOOKUP(A1410, [1]!Table9[#All], 11, FALSE), "; Habitat description: ", C1410, ") - Within 1-mi of a CNDDB/SCE/USFS occurrence record (", VLOOKUP(A1410, [1]!Table9[#All], 31, FALSE), "). " )))</f>
        <v xml:space="preserve">Not discussed on USFS. </v>
      </c>
      <c r="Q1410" s="6" t="str">
        <f>IF(D1410="No", "Not discussed on USFS. ", IF(VLOOKUP(A1410, [1]!Table9[#All], 31, FALSE)="--", "--",  VLOOKUP(A1410, [1]!Table9[#All], 32, FALSE)))</f>
        <v xml:space="preserve">Not discussed on USFS. </v>
      </c>
      <c r="R1410" s="6" t="str">
        <f>IF(D1410="No", "Not discussed on USFS. ", IF(VLOOKUP(A1410, [1]!Table9[#All], 31, FALSE)="--", "--", VLOOKUP(A1410, [1]!Table9[#All], 33, FALSE)))</f>
        <v xml:space="preserve">Not discussed on USFS. </v>
      </c>
      <c r="S1410" s="9" t="s">
        <v>2</v>
      </c>
      <c r="T1410" s="8" t="s">
        <v>2</v>
      </c>
      <c r="U1410" s="8" t="s">
        <v>2</v>
      </c>
      <c r="V1410" s="7" t="s">
        <v>2</v>
      </c>
      <c r="W1410" s="6" t="s">
        <v>2</v>
      </c>
      <c r="X1410" s="6" t="s">
        <v>2</v>
      </c>
    </row>
    <row r="1411" spans="1:24" ht="156" x14ac:dyDescent="0.2">
      <c r="A1411" s="20" t="s">
        <v>954</v>
      </c>
      <c r="B1411" s="20" t="str">
        <f>VLOOKUP(A1411, [1]!Table9[#All], 2, FALSE)</f>
        <v>Claytonia peirsonii ssp. peirsonii</v>
      </c>
      <c r="C1411" s="18" t="str">
        <f>VLOOKUP(A1411, [1]!Table9[#All], 13, FALSE)</f>
        <v>steep slopes, talus, conifer woodland</v>
      </c>
      <c r="D1411" s="17" t="str">
        <f>IF(ISNUMBER(SEARCH("1",VLOOKUP(A1411, [1]!Table9[#All], 4, FALSE))), "Yes", "No")</f>
        <v>Yes</v>
      </c>
      <c r="E1411" s="16" t="str">
        <f>VLOOKUP(A1411, [1]!Table9[#All], 3, FALSE)</f>
        <v>Plant</v>
      </c>
      <c r="F1411" s="15" t="str">
        <f>VLOOKUP(A1411, [1]!Table9[#All], 26, FALSE)</f>
        <v>Formula</v>
      </c>
      <c r="G1411" s="15" t="str">
        <f>IF(D1411="No", "--",VLOOKUP(A1411, [1]!Table9[#All], 25, FALSE))</f>
        <v>Work area</v>
      </c>
      <c r="H1411" s="14" t="str">
        <f>IF(D1411="No", "Not discussed on USFS. ", VLOOKUP(A1411, [1]!Table9[#All], 24, FALSE))</f>
        <v>--</v>
      </c>
      <c r="I1411" s="14" t="str">
        <f>IF(NOT(ISBLANK(#REF!)),  "Pre-activity Survey Required", "")</f>
        <v>Pre-activity Survey Required</v>
      </c>
      <c r="J1411" s="13" t="str">
        <f>IF(D1411="No", "Not discussed on USFS. ", _xlfn.CONCAT(A1411, " (", VLOOKUP(A1411, [1]!Table9[#All], 11, FALSE), "; Habitat description: ", C1411, ") - Within 1-mi of a CNDDB/SCE/USFS occurrence record (", VLOOKUP(A1411, [1]!Table9[#All], 34, FALSE), "). " ))</f>
        <v xml:space="preserve">Peirson's spring beauty (FSS; CRPR 1B.2, Blooming Period: May - Jun; Habitat description: steep slopes, talus, conifer woodland) - Within 1-mi of a CNDDB/SCE/USFS occurrence record (unsuitable habitat). </v>
      </c>
      <c r="K1411" s="10" t="str">
        <f>IF(D1411="No", "-- ", VLOOKUP(A1411, [1]!Table9[#All], 35, FALSE))</f>
        <v>Standard OMP BMPs.</v>
      </c>
      <c r="L1411" s="12" t="str">
        <f>IF(D1411="No", "--", VLOOKUP(A1411, [1]!Table9[#All], 28, FALSE))</f>
        <v>IIB</v>
      </c>
      <c r="M1411" s="11" t="str">
        <f>IF(D1411="No", "Not discussed on USFS. ", _xlfn.CONCAT(A1411, " (", VLOOKUP(A1411, [1]!Table9[#All], 11, FALSE), "; Habitat description: ", C1411, ") - Within 1-mi of a CNDDB/SCE/USFS occurrence record (", VLOOKUP(A1411, [1]!Table9[#All], 27, FALSE), "). " ))</f>
        <v xml:space="preserve">Peirson's spring beauty (FSS; CRPR 1B.2, Blooming Period: May - Jun; Habitat description: steep slopes, talus, conifer woodland) - Within 1-mi of a CNDDB/SCE/USFS occurrence record (habitat present). </v>
      </c>
      <c r="N1411" s="10" t="str">
        <f>IF(D1411="No", "-- ", VLOOKUP(A1411, [1]!Table9[#All], 29, FALSE))</f>
        <v xml:space="preserve">BE BMP Plant-1(a)(c-d); 
General Measures and Standard OMP BMPs. </v>
      </c>
      <c r="O1411" s="10" t="str">
        <f>IF(D1411="No", "--", VLOOKUP(A1411, [1]!Table9[#All], 30, FALSE))</f>
        <v xml:space="preserve">Pre-Activity Survey (Peirson's spring beauty): A biological survey is required. 
FSS Plant Avoidance (Peirson's spring beauty): If Peirson's spring beauty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11" s="7" t="str">
        <f>IF(D1411="No", "Not discussed on USFS. ", IF(VLOOKUP(A1411, [1]!Table9[#All], 31, FALSE)="--", "--",  _xlfn.CONCAT(A1411, " (", VLOOKUP(A1411, [1]!Table9[#All], 11, FALSE), "; Habitat description: ", C1411, ") - Within 1-mi of a CNDDB/SCE/USFS occurrence record (", VLOOKUP(A1411, [1]!Table9[#All], 31, FALSE), "). " )))</f>
        <v>--</v>
      </c>
      <c r="Q1411" s="6" t="str">
        <f>IF(D1411="No", "Not discussed on USFS. ", IF(VLOOKUP(A1411, [1]!Table9[#All], 31, FALSE)="--", "--",  VLOOKUP(A1411, [1]!Table9[#All], 32, FALSE)))</f>
        <v>--</v>
      </c>
      <c r="R1411" s="6" t="str">
        <f>IF(D1411="No", "Not discussed on USFS. ", IF(VLOOKUP(A1411, [1]!Table9[#All], 31, FALSE)="--", "--", VLOOKUP(A1411, [1]!Table9[#All], 33, FALSE)))</f>
        <v>--</v>
      </c>
      <c r="S1411" s="9" t="s">
        <v>2</v>
      </c>
      <c r="T1411" s="8" t="s">
        <v>2</v>
      </c>
      <c r="U1411" s="8" t="s">
        <v>2</v>
      </c>
      <c r="V1411" s="7" t="s">
        <v>2</v>
      </c>
      <c r="W1411" s="6" t="s">
        <v>2</v>
      </c>
      <c r="X1411" s="6" t="s">
        <v>2</v>
      </c>
    </row>
    <row r="1412" spans="1:24" ht="48" x14ac:dyDescent="0.2">
      <c r="A1412" s="20" t="s">
        <v>953</v>
      </c>
      <c r="B1412" s="20" t="str">
        <f>VLOOKUP(A1412, [1]!Table9[#All], 2, FALSE)</f>
        <v>Eryngium pendletonense</v>
      </c>
      <c r="C1412" s="18" t="str">
        <f>VLOOKUP(A1412, [1]!Table9[#All], 13, FALSE)</f>
        <v>coastal-sage scrub, grassland, coastal bluffs, vernal pools</v>
      </c>
      <c r="D1412" s="17" t="str">
        <f>IF(ISNUMBER(SEARCH("1",VLOOKUP(A1412, [1]!Table9[#All], 4, FALSE))), "Yes", "No")</f>
        <v>No</v>
      </c>
      <c r="E1412" s="16" t="str">
        <f>VLOOKUP(A1412, [1]!Table9[#All], 3, FALSE)</f>
        <v>Plant</v>
      </c>
      <c r="F1412" s="15" t="str">
        <f>VLOOKUP(A1412, [1]!Table9[#All], 26, FALSE)</f>
        <v>Formula</v>
      </c>
      <c r="G1412" s="15" t="str">
        <f>IF(D1412="No", "--",VLOOKUP(A1412, [1]!Table9[#All], 25, FALSE))</f>
        <v>--</v>
      </c>
      <c r="H1412" s="14" t="str">
        <f>IF(D1412="No", "Not discussed on USFS. ", VLOOKUP(A1412, [1]!Table9[#All], 24, FALSE))</f>
        <v xml:space="preserve">Not discussed on USFS. </v>
      </c>
      <c r="I1412" s="14" t="str">
        <f>IF(NOT(ISBLANK(#REF!)),  "Pre-activity Survey Required", "")</f>
        <v>Pre-activity Survey Required</v>
      </c>
      <c r="J1412" s="13" t="str">
        <f>IF(D1412="No", "Not discussed on USFS. ", _xlfn.CONCAT(A1412, " (", VLOOKUP(A1412, [1]!Table9[#All], 11, FALSE), "; Habitat description: ", C1412, ") - Within 1-mi of a CNDDB/SCE/USFS occurrence record (", VLOOKUP(A1412, [1]!Table9[#All], 34, FALSE), "). " ))</f>
        <v xml:space="preserve">Not discussed on USFS. </v>
      </c>
      <c r="K1412" s="10" t="str">
        <f>IF(D1412="No", "-- ", VLOOKUP(A1412, [1]!Table9[#All], 35, FALSE))</f>
        <v xml:space="preserve">-- </v>
      </c>
      <c r="L1412" s="12" t="str">
        <f>IF(D1412="No", "--", VLOOKUP(A1412, [1]!Table9[#All], 28, FALSE))</f>
        <v>--</v>
      </c>
      <c r="M1412" s="11" t="str">
        <f>IF(D1412="No", "Not discussed on USFS. ", _xlfn.CONCAT(A1412, " (", VLOOKUP(A1412, [1]!Table9[#All], 11, FALSE), "; Habitat description: ", C1412, ") - Within 1-mi of a CNDDB/SCE/USFS occurrence record (", VLOOKUP(A1412, [1]!Table9[#All], 27, FALSE), "). " ))</f>
        <v xml:space="preserve">Not discussed on USFS. </v>
      </c>
      <c r="N1412" s="10" t="str">
        <f>IF(D1412="No", "-- ", VLOOKUP(A1412, [1]!Table9[#All], 29, FALSE))</f>
        <v xml:space="preserve">-- </v>
      </c>
      <c r="O1412" s="10" t="str">
        <f>IF(D1412="No", "--", VLOOKUP(A1412, [1]!Table9[#All], 30, FALSE))</f>
        <v>--</v>
      </c>
      <c r="P1412" s="7" t="str">
        <f>IF(D1412="No", "Not discussed on USFS. ", IF(VLOOKUP(A1412, [1]!Table9[#All], 31, FALSE)="--", "--",  _xlfn.CONCAT(A1412, " (", VLOOKUP(A1412, [1]!Table9[#All], 11, FALSE), "; Habitat description: ", C1412, ") - Within 1-mi of a CNDDB/SCE/USFS occurrence record (", VLOOKUP(A1412, [1]!Table9[#All], 31, FALSE), "). " )))</f>
        <v xml:space="preserve">Not discussed on USFS. </v>
      </c>
      <c r="Q1412" s="6" t="str">
        <f>IF(D1412="No", "Not discussed on USFS. ", IF(VLOOKUP(A1412, [1]!Table9[#All], 31, FALSE)="--", "--",  VLOOKUP(A1412, [1]!Table9[#All], 32, FALSE)))</f>
        <v xml:space="preserve">Not discussed on USFS. </v>
      </c>
      <c r="R1412" s="6" t="str">
        <f>IF(D1412="No", "Not discussed on USFS. ", IF(VLOOKUP(A1412, [1]!Table9[#All], 31, FALSE)="--", "--", VLOOKUP(A1412, [1]!Table9[#All], 33, FALSE)))</f>
        <v xml:space="preserve">Not discussed on USFS. </v>
      </c>
      <c r="S1412" s="9" t="s">
        <v>2</v>
      </c>
      <c r="T1412" s="8" t="s">
        <v>2</v>
      </c>
      <c r="U1412" s="8" t="s">
        <v>2</v>
      </c>
      <c r="V1412" s="7" t="s">
        <v>2</v>
      </c>
      <c r="W1412" s="6" t="s">
        <v>2</v>
      </c>
      <c r="X1412" s="6" t="s">
        <v>2</v>
      </c>
    </row>
    <row r="1413" spans="1:24" ht="48" x14ac:dyDescent="0.2">
      <c r="A1413" s="20" t="s">
        <v>952</v>
      </c>
      <c r="B1413" s="20" t="str">
        <f>VLOOKUP(A1413, [1]!Table9[#All], 2, FALSE)</f>
        <v>Ceanothus pendletonensis</v>
      </c>
      <c r="C1413" s="18" t="str">
        <f>VLOOKUP(A1413, [1]!Table9[#All], 13, FALSE)</f>
        <v>chaparral, rocky slopes</v>
      </c>
      <c r="D1413" s="17" t="str">
        <f>IF(ISNUMBER(SEARCH("1",VLOOKUP(A1413, [1]!Table9[#All], 4, FALSE))), "Yes", "No")</f>
        <v>No</v>
      </c>
      <c r="E1413" s="16" t="str">
        <f>VLOOKUP(A1413, [1]!Table9[#All], 3, FALSE)</f>
        <v>Plant</v>
      </c>
      <c r="F1413" s="15" t="str">
        <f>VLOOKUP(A1413, [1]!Table9[#All], 26, FALSE)</f>
        <v>Formula</v>
      </c>
      <c r="G1413" s="15" t="str">
        <f>IF(D1413="No", "--",VLOOKUP(A1413, [1]!Table9[#All], 25, FALSE))</f>
        <v>--</v>
      </c>
      <c r="H1413" s="14" t="str">
        <f>IF(D1413="No", "Not discussed on USFS. ", VLOOKUP(A1413, [1]!Table9[#All], 24, FALSE))</f>
        <v xml:space="preserve">Not discussed on USFS. </v>
      </c>
      <c r="I1413" s="14" t="str">
        <f>IF(NOT(ISBLANK(#REF!)),  "Pre-activity Survey Required", "")</f>
        <v>Pre-activity Survey Required</v>
      </c>
      <c r="J1413" s="13" t="str">
        <f>IF(D1413="No", "Not discussed on USFS. ", _xlfn.CONCAT(A1413, " (", VLOOKUP(A1413, [1]!Table9[#All], 11, FALSE), "; Habitat description: ", C1413, ") - Within 1-mi of a CNDDB/SCE/USFS occurrence record (", VLOOKUP(A1413, [1]!Table9[#All], 34, FALSE), "). " ))</f>
        <v xml:space="preserve">Not discussed on USFS. </v>
      </c>
      <c r="K1413" s="10" t="str">
        <f>IF(D1413="No", "-- ", VLOOKUP(A1413, [1]!Table9[#All], 35, FALSE))</f>
        <v xml:space="preserve">-- </v>
      </c>
      <c r="L1413" s="12" t="str">
        <f>IF(D1413="No", "--", VLOOKUP(A1413, [1]!Table9[#All], 28, FALSE))</f>
        <v>--</v>
      </c>
      <c r="M1413" s="11" t="str">
        <f>IF(D1413="No", "Not discussed on USFS. ", _xlfn.CONCAT(A1413, " (", VLOOKUP(A1413, [1]!Table9[#All], 11, FALSE), "; Habitat description: ", C1413, ") - Within 1-mi of a CNDDB/SCE/USFS occurrence record (", VLOOKUP(A1413, [1]!Table9[#All], 27, FALSE), "). " ))</f>
        <v xml:space="preserve">Not discussed on USFS. </v>
      </c>
      <c r="N1413" s="10" t="str">
        <f>IF(D1413="No", "-- ", VLOOKUP(A1413, [1]!Table9[#All], 29, FALSE))</f>
        <v xml:space="preserve">-- </v>
      </c>
      <c r="O1413" s="10" t="str">
        <f>IF(D1413="No", "--", VLOOKUP(A1413, [1]!Table9[#All], 30, FALSE))</f>
        <v>--</v>
      </c>
      <c r="P1413" s="7" t="str">
        <f>IF(D1413="No", "Not discussed on USFS. ", IF(VLOOKUP(A1413, [1]!Table9[#All], 31, FALSE)="--", "--",  _xlfn.CONCAT(A1413, " (", VLOOKUP(A1413, [1]!Table9[#All], 11, FALSE), "; Habitat description: ", C1413, ") - Within 1-mi of a CNDDB/SCE/USFS occurrence record (", VLOOKUP(A1413, [1]!Table9[#All], 31, FALSE), "). " )))</f>
        <v xml:space="preserve">Not discussed on USFS. </v>
      </c>
      <c r="Q1413" s="6" t="str">
        <f>IF(D1413="No", "Not discussed on USFS. ", IF(VLOOKUP(A1413, [1]!Table9[#All], 31, FALSE)="--", "--",  VLOOKUP(A1413, [1]!Table9[#All], 32, FALSE)))</f>
        <v xml:space="preserve">Not discussed on USFS. </v>
      </c>
      <c r="R1413" s="6" t="str">
        <f>IF(D1413="No", "Not discussed on USFS. ", IF(VLOOKUP(A1413, [1]!Table9[#All], 31, FALSE)="--", "--", VLOOKUP(A1413, [1]!Table9[#All], 33, FALSE)))</f>
        <v xml:space="preserve">Not discussed on USFS. </v>
      </c>
      <c r="S1413" s="9" t="s">
        <v>2</v>
      </c>
      <c r="T1413" s="8" t="s">
        <v>2</v>
      </c>
      <c r="U1413" s="8" t="s">
        <v>2</v>
      </c>
      <c r="V1413" s="7" t="s">
        <v>2</v>
      </c>
      <c r="W1413" s="6" t="s">
        <v>2</v>
      </c>
      <c r="X1413" s="6" t="s">
        <v>2</v>
      </c>
    </row>
    <row r="1414" spans="1:24" ht="48" x14ac:dyDescent="0.2">
      <c r="A1414" s="20" t="s">
        <v>951</v>
      </c>
      <c r="B1414" s="20" t="str">
        <f>VLOOKUP(A1414, [1]!Table9[#All], 2, FALSE)</f>
        <v>Scirpus pendulus</v>
      </c>
      <c r="C1414" s="18" t="str">
        <f>VLOOKUP(A1414, [1]!Table9[#All], 13, FALSE)</f>
        <v>marshes, wet meadows</v>
      </c>
      <c r="D1414" s="17" t="str">
        <f>IF(ISNUMBER(SEARCH("1",VLOOKUP(A1414, [1]!Table9[#All], 4, FALSE))), "Yes", "No")</f>
        <v>No</v>
      </c>
      <c r="E1414" s="16" t="str">
        <f>VLOOKUP(A1414, [1]!Table9[#All], 3, FALSE)</f>
        <v>Plant</v>
      </c>
      <c r="F1414" s="15" t="str">
        <f>VLOOKUP(A1414, [1]!Table9[#All], 26, FALSE)</f>
        <v>Formula</v>
      </c>
      <c r="G1414" s="15" t="str">
        <f>IF(D1414="No", "--",VLOOKUP(A1414, [1]!Table9[#All], 25, FALSE))</f>
        <v>--</v>
      </c>
      <c r="H1414" s="14" t="str">
        <f>IF(D1414="No", "Not discussed on USFS. ", VLOOKUP(A1414, [1]!Table9[#All], 24, FALSE))</f>
        <v xml:space="preserve">Not discussed on USFS. </v>
      </c>
      <c r="I1414" s="14" t="str">
        <f>IF(NOT(ISBLANK(#REF!)),  "Pre-activity Survey Required", "")</f>
        <v>Pre-activity Survey Required</v>
      </c>
      <c r="J1414" s="13" t="str">
        <f>IF(D1414="No", "Not discussed on USFS. ", _xlfn.CONCAT(A1414, " (", VLOOKUP(A1414, [1]!Table9[#All], 11, FALSE), "; Habitat description: ", C1414, ") - Within 1-mi of a CNDDB/SCE/USFS occurrence record (", VLOOKUP(A1414, [1]!Table9[#All], 34, FALSE), "). " ))</f>
        <v xml:space="preserve">Not discussed on USFS. </v>
      </c>
      <c r="K1414" s="10" t="str">
        <f>IF(D1414="No", "-- ", VLOOKUP(A1414, [1]!Table9[#All], 35, FALSE))</f>
        <v xml:space="preserve">-- </v>
      </c>
      <c r="L1414" s="12" t="str">
        <f>IF(D1414="No", "--", VLOOKUP(A1414, [1]!Table9[#All], 28, FALSE))</f>
        <v>--</v>
      </c>
      <c r="M1414" s="11" t="str">
        <f>IF(D1414="No", "Not discussed on USFS. ", _xlfn.CONCAT(A1414, " (", VLOOKUP(A1414, [1]!Table9[#All], 11, FALSE), "; Habitat description: ", C1414, ") - Within 1-mi of a CNDDB/SCE/USFS occurrence record (", VLOOKUP(A1414, [1]!Table9[#All], 27, FALSE), "). " ))</f>
        <v xml:space="preserve">Not discussed on USFS. </v>
      </c>
      <c r="N1414" s="10" t="str">
        <f>IF(D1414="No", "-- ", VLOOKUP(A1414, [1]!Table9[#All], 29, FALSE))</f>
        <v xml:space="preserve">-- </v>
      </c>
      <c r="O1414" s="10" t="str">
        <f>IF(D1414="No", "--", VLOOKUP(A1414, [1]!Table9[#All], 30, FALSE))</f>
        <v>--</v>
      </c>
      <c r="P1414" s="7" t="str">
        <f>IF(D1414="No", "Not discussed on USFS. ", IF(VLOOKUP(A1414, [1]!Table9[#All], 31, FALSE)="--", "--",  _xlfn.CONCAT(A1414, " (", VLOOKUP(A1414, [1]!Table9[#All], 11, FALSE), "; Habitat description: ", C1414, ") - Within 1-mi of a CNDDB/SCE/USFS occurrence record (", VLOOKUP(A1414, [1]!Table9[#All], 31, FALSE), "). " )))</f>
        <v xml:space="preserve">Not discussed on USFS. </v>
      </c>
      <c r="Q1414" s="6" t="str">
        <f>IF(D1414="No", "Not discussed on USFS. ", IF(VLOOKUP(A1414, [1]!Table9[#All], 31, FALSE)="--", "--",  VLOOKUP(A1414, [1]!Table9[#All], 32, FALSE)))</f>
        <v xml:space="preserve">Not discussed on USFS. </v>
      </c>
      <c r="R1414" s="6" t="str">
        <f>IF(D1414="No", "Not discussed on USFS. ", IF(VLOOKUP(A1414, [1]!Table9[#All], 31, FALSE)="--", "--", VLOOKUP(A1414, [1]!Table9[#All], 33, FALSE)))</f>
        <v xml:space="preserve">Not discussed on USFS. </v>
      </c>
      <c r="S1414" s="9" t="s">
        <v>2</v>
      </c>
      <c r="T1414" s="8" t="s">
        <v>2</v>
      </c>
      <c r="U1414" s="8" t="s">
        <v>2</v>
      </c>
      <c r="V1414" s="7" t="s">
        <v>2</v>
      </c>
      <c r="W1414" s="6" t="s">
        <v>2</v>
      </c>
      <c r="X1414" s="6" t="s">
        <v>2</v>
      </c>
    </row>
    <row r="1415" spans="1:24" ht="240" x14ac:dyDescent="0.2">
      <c r="A1415" s="20" t="s">
        <v>950</v>
      </c>
      <c r="B1415" s="20" t="str">
        <f>VLOOKUP(A1415, [1]!Table9[#All], 2, FALSE)</f>
        <v>Ovis canadensis nelsoni pop. 2</v>
      </c>
      <c r="C1415" s="18" t="str">
        <f>VLOOKUP(A1415, [1]!Table9[#All], 13, FALSE)</f>
        <v>alpine, tundra, cliffs and canyons, desert washes, bare rock, chaparral, woodland and grasslands</v>
      </c>
      <c r="D1415" s="17" t="str">
        <f>IF(ISNUMBER(SEARCH("1",VLOOKUP(A1415, [1]!Table9[#All], 4, FALSE))), "Yes", "No")</f>
        <v>Yes</v>
      </c>
      <c r="E1415" s="16" t="str">
        <f>VLOOKUP(A1415, [1]!Table9[#All], 3, FALSE)</f>
        <v>Mammal</v>
      </c>
      <c r="F1415" s="15" t="str">
        <f>VLOOKUP(A1415, [1]!Table9[#All], 26, FALSE)</f>
        <v>Formula</v>
      </c>
      <c r="G1415" s="15" t="str">
        <f>IF(D1415="No", "--",VLOOKUP(A1415, [1]!Table9[#All], 25, FALSE))</f>
        <v>1-mi</v>
      </c>
      <c r="H1415" s="14" t="str">
        <f>IF(D1415="No", "Not discussed on USFS. ", VLOOKUP(A1415, [1]!Table9[#All], 24, FALSE))</f>
        <v>Apply if within 1-mi of herd unit</v>
      </c>
      <c r="I1415" s="14" t="str">
        <f>IF(NOT(ISBLANK(#REF!)),  "Pre-activity Survey Required", "")</f>
        <v>Pre-activity Survey Required</v>
      </c>
      <c r="J1415" s="13" t="str">
        <f>IF(D1415="No", "Not discussed on USFS. ", _xlfn.CONCAT(A1415, " (", VLOOKUP(A1415, [1]!Table9[#All], 11, FALSE), "; Habitat description: ", C1415, ") - Within 1-mi of a CNDDB/SCE/USFS occurrence record (", VLOOKUP(A1415, [1]!Table9[#All], 34, FALSE), "). " ))</f>
        <v xml:space="preserve">Peninsular bighorn sheep (FE; ST; CDFW FP; Habitat description: alpine, tundra, cliffs and canyons, desert washes, bare rock, chaparral, woodland and grasslands) - Within 1-mi of a CNDDB/SCE/USFS occurrence record (not associated with a herd unit). </v>
      </c>
      <c r="K1415" s="10" t="str">
        <f>IF(D1415="No", "-- ", VLOOKUP(A1415, [1]!Table9[#All], 35, FALSE))</f>
        <v>Standard OMP BMPs.</v>
      </c>
      <c r="L1415" s="12" t="str">
        <f>IF(D1415="No", "--", VLOOKUP(A1415, [1]!Table9[#All], 28, FALSE))</f>
        <v>IIB</v>
      </c>
      <c r="M1415" s="11" t="str">
        <f>IF(D1415="No", "Not discussed on USFS. ", _xlfn.CONCAT(A1415, " (", VLOOKUP(A1415, [1]!Table9[#All], 11, FALSE), "; Habitat description: ", C1415, ") - Within 1-mi of a CNDDB/SCE/USFS occurrence record (", VLOOKUP(A1415, [1]!Table9[#All], 27, FALSE), "). " ))</f>
        <v xml:space="preserve">Peninsular bighorn sheep (FE; ST; CDFW FP; Habitat description: alpine, tundra, cliffs and canyons, desert washes, bare rock, chaparral, woodland and grasslands) - Within 1-mi of a CNDDB/SCE/USFS occurrence record (associated herd unit). </v>
      </c>
      <c r="N1415" s="10" t="str">
        <f>IF(D1415="No", "-- ", VLOOKUP(A1415, [1]!Table9[#All], 29, FALSE))</f>
        <v xml:space="preserve">RPM PEBS-1, 2(a), 3, 5; 
General Measures and Standard OMP BMPs. </v>
      </c>
      <c r="O1415" s="10" t="str">
        <f>IF(D1415="No", "--", VLOOKUP(A1415, [1]!Table9[#All], 30, FALSE))</f>
        <v xml:space="preserve">Schedule Limitation (Peninsular bighorn sheep): Schedule all work between July 1 and December 31; if the project cannot comply with these dates, contact ESD. 
Site Access (Peninsular bighorn sheep): Crews will not enter the site without a biological monitor present. The biological monitor and crew will arrange to meet in location and lead crews into the site. If a helicopter will be used, the biological monitor must be on-board with the first flight of the day. 
Aerial Site Access (Peninsular bighorn sheep): Helicopters must be flown 820 feet above the terrain. Drones must be 820 feet away horizontally or 500 feet above. 
Personnel Requirements (Peninsular bighorn sheep): If workers have any potential contact with grounds occupied by sheep or goats (e.g., at home, visiting a farm, petting zoo, etc.), they will disinfect their boots before going to a work site 
General Measures and Standard OMP BMPs. </v>
      </c>
      <c r="P1415" s="7" t="str">
        <f>IF(D1415="No", "Not discussed on USFS. ", IF(VLOOKUP(A1415, [1]!Table9[#All], 31, FALSE)="--", "--",  _xlfn.CONCAT(A1415, " (", VLOOKUP(A1415, [1]!Table9[#All], 11, FALSE), "; Habitat description: ", C1415, ") - Within 1-mi of a CNDDB/SCE/USFS occurrence record (", VLOOKUP(A1415, [1]!Table9[#All], 31, FALSE), "). " )))</f>
        <v>--</v>
      </c>
      <c r="Q1415" s="6" t="str">
        <f>IF(D1415="No", "Not discussed on USFS. ", IF(VLOOKUP(A1415, [1]!Table9[#All], 31, FALSE)="--", "--",  VLOOKUP(A1415, [1]!Table9[#All], 32, FALSE)))</f>
        <v>--</v>
      </c>
      <c r="R1415" s="6" t="str">
        <f>IF(D1415="No", "Not discussed on USFS. ", IF(VLOOKUP(A1415, [1]!Table9[#All], 31, FALSE)="--", "--", VLOOKUP(A1415, [1]!Table9[#All], 33, FALSE)))</f>
        <v>--</v>
      </c>
      <c r="S1415" s="9" t="s">
        <v>2</v>
      </c>
      <c r="T1415" s="8" t="s">
        <v>2</v>
      </c>
      <c r="U1415" s="8" t="s">
        <v>2</v>
      </c>
      <c r="V1415" s="7" t="s">
        <v>2</v>
      </c>
      <c r="W1415" s="6" t="s">
        <v>2</v>
      </c>
      <c r="X1415" s="6" t="s">
        <v>2</v>
      </c>
    </row>
    <row r="1416" spans="1:24" ht="168" x14ac:dyDescent="0.2">
      <c r="A1416" s="20" t="s">
        <v>949</v>
      </c>
      <c r="B1416" s="20" t="str">
        <f>VLOOKUP(A1416, [1]!Table9[#All], 2, FALSE)</f>
        <v>Cordylanthus tenuis ssp. capillaris</v>
      </c>
      <c r="C1416" s="18" t="str">
        <f>VLOOKUP(A1416, [1]!Table9[#All], 13, FALSE)</f>
        <v>serpentine outcrops</v>
      </c>
      <c r="D1416" s="17" t="str">
        <f>IF(ISNUMBER(SEARCH("1",VLOOKUP(A1416, [1]!Table9[#All], 4, FALSE))), "Yes", "No")</f>
        <v>Yes</v>
      </c>
      <c r="E1416" s="16" t="str">
        <f>VLOOKUP(A1416, [1]!Table9[#All], 3, FALSE)</f>
        <v>Plant</v>
      </c>
      <c r="F1416" s="15" t="str">
        <f>VLOOKUP(A1416, [1]!Table9[#All], 26, FALSE)</f>
        <v>Formula</v>
      </c>
      <c r="G1416" s="15" t="str">
        <f>IF(D1416="No", "--",VLOOKUP(A1416, [1]!Table9[#All], 25, FALSE))</f>
        <v>Work area</v>
      </c>
      <c r="H1416" s="14" t="str">
        <f>IF(D1416="No", "Not discussed on USFS. ", VLOOKUP(A1416, [1]!Table9[#All], 24, FALSE))</f>
        <v>--</v>
      </c>
      <c r="I1416" s="14" t="str">
        <f>IF(NOT(ISBLANK(#REF!)),  "Pre-activity Survey Required", "")</f>
        <v>Pre-activity Survey Required</v>
      </c>
      <c r="J1416" s="13" t="str">
        <f>IF(D1416="No", "Not discussed on USFS. ", _xlfn.CONCAT(A1416, " (", VLOOKUP(A1416, [1]!Table9[#All], 11, FALSE), "; Habitat description: ", C1416, ") - Within 1-mi of a CNDDB/SCE/USFS occurrence record (", VLOOKUP(A1416, [1]!Table9[#All], 34, FALSE), "). " ))</f>
        <v xml:space="preserve">Pennell's bird's-beak (FE; SR; CRPR 1B.2, Blooming Period: Jun - Jul; Habitat description: serpentine outcrops) - Within 1-mi of a CNDDB/SCE/USFS occurrence record (unsuitable habitat). </v>
      </c>
      <c r="K1416" s="10" t="str">
        <f>IF(D1416="No", "-- ", VLOOKUP(A1416, [1]!Table9[#All], 35, FALSE))</f>
        <v xml:space="preserve">RPM Plant 1; 
Standard OMP BMPs. </v>
      </c>
      <c r="L1416" s="12" t="str">
        <f>IF(D1416="No", "--", VLOOKUP(A1416, [1]!Table9[#All], 28, FALSE))</f>
        <v>IIB</v>
      </c>
      <c r="M1416" s="11" t="str">
        <f>IF(D1416="No", "Not discussed on USFS. ", _xlfn.CONCAT(A1416, " (", VLOOKUP(A1416, [1]!Table9[#All], 11, FALSE), "; Habitat description: ", C1416, ") - Within 1-mi of a CNDDB/SCE/USFS occurrence record (", VLOOKUP(A1416, [1]!Table9[#All], 27, FALSE), "). " ))</f>
        <v xml:space="preserve">Pennell's bird's-beak (FE; SR; CRPR 1B.2, Blooming Period: Jun - Jul; Habitat description: serpentine outcrops) - Within 1-mi of a CNDDB/SCE/USFS occurrence record (habitat present). </v>
      </c>
      <c r="N1416" s="10" t="str">
        <f>IF(D1416="No", "-- ", VLOOKUP(A1416, [1]!Table9[#All], 29, FALSE))</f>
        <v xml:space="preserve">RPM Plant-1-4; 
General Measures and Standard OMP BMPs. </v>
      </c>
      <c r="O1416" s="10" t="str">
        <f>IF(D1416="No", "--", VLOOKUP(A1416, [1]!Table9[#All], 30, FALSE))</f>
        <v xml:space="preserve">Rare Plant Survey and Avoidance (Pennell's bird's-beak): A qualified botanist will conduct a rare plant survey for Pennell's bird's-beak within blooming season, verified by a reference population. All federally-listed plants within 100 feet of the work area will be flagged for avoidance. Coordination with Environmental Services Department will be required if full avoidance cannot be achieved. 
Schedule Limitation (Pennell's bird's-beak): Schedule all work in the year rare plant surveys are conducted. Work can occur only after rare plant surveys occur. If work gets delayed for a subsequent year, contact Environmental Services Department. 
General Measures and Standard OMP BMPs. </v>
      </c>
      <c r="P1416" s="7" t="str">
        <f>IF(D1416="No", "Not discussed on USFS. ", IF(VLOOKUP(A1416, [1]!Table9[#All], 31, FALSE)="--", "--",  _xlfn.CONCAT(A1416, " (", VLOOKUP(A1416, [1]!Table9[#All], 11, FALSE), "; Habitat description: ", C1416, ") - Within 1-mi of a CNDDB/SCE/USFS occurrence record (", VLOOKUP(A1416, [1]!Table9[#All], 31, FALSE), "). " )))</f>
        <v>--</v>
      </c>
      <c r="Q1416" s="6" t="str">
        <f>IF(D1416="No", "Not discussed on USFS. ", IF(VLOOKUP(A1416, [1]!Table9[#All], 31, FALSE)="--", "--",  VLOOKUP(A1416, [1]!Table9[#All], 32, FALSE)))</f>
        <v>--</v>
      </c>
      <c r="R1416" s="6" t="str">
        <f>IF(D1416="No", "Not discussed on USFS. ", IF(VLOOKUP(A1416, [1]!Table9[#All], 31, FALSE)="--", "--", VLOOKUP(A1416, [1]!Table9[#All], 33, FALSE)))</f>
        <v>--</v>
      </c>
      <c r="S1416" s="9" t="s">
        <v>2</v>
      </c>
      <c r="T1416" s="8" t="s">
        <v>2</v>
      </c>
      <c r="U1416" s="8" t="s">
        <v>2</v>
      </c>
      <c r="V1416" s="7" t="s">
        <v>2</v>
      </c>
      <c r="W1416" s="6" t="s">
        <v>2</v>
      </c>
      <c r="X1416" s="6" t="s">
        <v>2</v>
      </c>
    </row>
    <row r="1417" spans="1:24" ht="64" x14ac:dyDescent="0.2">
      <c r="A1417" s="20" t="s">
        <v>948</v>
      </c>
      <c r="B1417" s="20" t="str">
        <f>VLOOKUP(A1417, [1]!Table9[#All], 2, FALSE)</f>
        <v>Lasthenia californica ssp. macrantha</v>
      </c>
      <c r="C1417" s="18" t="str">
        <f>VLOOKUP(A1417, [1]!Table9[#All], 13, FALSE)</f>
        <v>grassland, dunes along immediate coast, coastal bluffs</v>
      </c>
      <c r="D1417" s="17" t="str">
        <f>IF(ISNUMBER(SEARCH("1",VLOOKUP(A1417, [1]!Table9[#All], 4, FALSE))), "Yes", "No")</f>
        <v>No</v>
      </c>
      <c r="E1417" s="16" t="str">
        <f>VLOOKUP(A1417, [1]!Table9[#All], 3, FALSE)</f>
        <v>Plant</v>
      </c>
      <c r="F1417" s="15" t="str">
        <f>VLOOKUP(A1417, [1]!Table9[#All], 26, FALSE)</f>
        <v>Formula</v>
      </c>
      <c r="G1417" s="15" t="str">
        <f>IF(D1417="No", "--",VLOOKUP(A1417, [1]!Table9[#All], 25, FALSE))</f>
        <v>--</v>
      </c>
      <c r="H1417" s="14" t="str">
        <f>IF(D1417="No", "Not discussed on USFS. ", VLOOKUP(A1417, [1]!Table9[#All], 24, FALSE))</f>
        <v xml:space="preserve">Not discussed on USFS. </v>
      </c>
      <c r="I1417" s="14" t="str">
        <f>IF(NOT(ISBLANK(#REF!)),  "Pre-activity Survey Required", "")</f>
        <v>Pre-activity Survey Required</v>
      </c>
      <c r="J1417" s="13" t="str">
        <f>IF(D1417="No", "Not discussed on USFS. ", _xlfn.CONCAT(A1417, " (", VLOOKUP(A1417, [1]!Table9[#All], 11, FALSE), "; Habitat description: ", C1417, ") - Within 1-mi of a CNDDB/SCE/USFS occurrence record (", VLOOKUP(A1417, [1]!Table9[#All], 34, FALSE), "). " ))</f>
        <v xml:space="preserve">Not discussed on USFS. </v>
      </c>
      <c r="K1417" s="10" t="str">
        <f>IF(D1417="No", "-- ", VLOOKUP(A1417, [1]!Table9[#All], 35, FALSE))</f>
        <v xml:space="preserve">-- </v>
      </c>
      <c r="L1417" s="12" t="str">
        <f>IF(D1417="No", "--", VLOOKUP(A1417, [1]!Table9[#All], 28, FALSE))</f>
        <v>--</v>
      </c>
      <c r="M1417" s="11" t="str">
        <f>IF(D1417="No", "Not discussed on USFS. ", _xlfn.CONCAT(A1417, " (", VLOOKUP(A1417, [1]!Table9[#All], 11, FALSE), "; Habitat description: ", C1417, ") - Within 1-mi of a CNDDB/SCE/USFS occurrence record (", VLOOKUP(A1417, [1]!Table9[#All], 27, FALSE), "). " ))</f>
        <v xml:space="preserve">Not discussed on USFS. </v>
      </c>
      <c r="N1417" s="10" t="str">
        <f>IF(D1417="No", "-- ", VLOOKUP(A1417, [1]!Table9[#All], 29, FALSE))</f>
        <v xml:space="preserve">-- </v>
      </c>
      <c r="O1417" s="10" t="str">
        <f>IF(D1417="No", "--", VLOOKUP(A1417, [1]!Table9[#All], 30, FALSE))</f>
        <v>--</v>
      </c>
      <c r="P1417" s="7" t="str">
        <f>IF(D1417="No", "Not discussed on USFS. ", IF(VLOOKUP(A1417, [1]!Table9[#All], 31, FALSE)="--", "--",  _xlfn.CONCAT(A1417, " (", VLOOKUP(A1417, [1]!Table9[#All], 11, FALSE), "; Habitat description: ", C1417, ") - Within 1-mi of a CNDDB/SCE/USFS occurrence record (", VLOOKUP(A1417, [1]!Table9[#All], 31, FALSE), "). " )))</f>
        <v xml:space="preserve">Not discussed on USFS. </v>
      </c>
      <c r="Q1417" s="6" t="str">
        <f>IF(D1417="No", "Not discussed on USFS. ", IF(VLOOKUP(A1417, [1]!Table9[#All], 31, FALSE)="--", "--",  VLOOKUP(A1417, [1]!Table9[#All], 32, FALSE)))</f>
        <v xml:space="preserve">Not discussed on USFS. </v>
      </c>
      <c r="R1417" s="6" t="str">
        <f>IF(D1417="No", "Not discussed on USFS. ", IF(VLOOKUP(A1417, [1]!Table9[#All], 31, FALSE)="--", "--", VLOOKUP(A1417, [1]!Table9[#All], 33, FALSE)))</f>
        <v xml:space="preserve">Not discussed on USFS. </v>
      </c>
      <c r="S1417" s="9" t="s">
        <v>2</v>
      </c>
      <c r="T1417" s="8" t="s">
        <v>2</v>
      </c>
      <c r="U1417" s="8" t="s">
        <v>2</v>
      </c>
      <c r="V1417" s="7" t="s">
        <v>2</v>
      </c>
      <c r="W1417" s="6" t="s">
        <v>2</v>
      </c>
      <c r="X1417" s="6" t="s">
        <v>2</v>
      </c>
    </row>
    <row r="1418" spans="1:24" ht="128" x14ac:dyDescent="0.2">
      <c r="A1418" s="20" t="s">
        <v>947</v>
      </c>
      <c r="B1418" s="20" t="str">
        <f>VLOOKUP(A1418, [1]!Table9[#All], 2, FALSE)</f>
        <v>Cuscuta obtusiflora var glandulosa</v>
      </c>
      <c r="C1418" s="18" t="str">
        <f>VLOOKUP(A1418, [1]!Table9[#All], 13, FALSE)</f>
        <v>freshwater marsh, cienega creeks, vernal pools and swales parasitic on alternanthera, lythrum, polygonum, and xanthium</v>
      </c>
      <c r="D1418" s="17" t="str">
        <f>IF(ISNUMBER(SEARCH("1",VLOOKUP(A1418, [1]!Table9[#All], 4, FALSE))), "Yes", "No")</f>
        <v>No</v>
      </c>
      <c r="E1418" s="16" t="str">
        <f>VLOOKUP(A1418, [1]!Table9[#All], 3, FALSE)</f>
        <v>Plant</v>
      </c>
      <c r="F1418" s="15" t="str">
        <f>VLOOKUP(A1418, [1]!Table9[#All], 26, FALSE)</f>
        <v>Formula</v>
      </c>
      <c r="G1418" s="15" t="str">
        <f>IF(D1418="No", "--",VLOOKUP(A1418, [1]!Table9[#All], 25, FALSE))</f>
        <v>--</v>
      </c>
      <c r="H1418" s="14" t="str">
        <f>IF(D1418="No", "Not discussed on USFS. ", VLOOKUP(A1418, [1]!Table9[#All], 24, FALSE))</f>
        <v xml:space="preserve">Not discussed on USFS. </v>
      </c>
      <c r="I1418" s="14" t="str">
        <f>IF(NOT(ISBLANK(#REF!)),  "Pre-activity Survey Required", "")</f>
        <v>Pre-activity Survey Required</v>
      </c>
      <c r="J1418" s="13" t="str">
        <f>IF(D1418="No", "Not discussed on USFS. ", _xlfn.CONCAT(A1418, " (", VLOOKUP(A1418, [1]!Table9[#All], 11, FALSE), "; Habitat description: ", C1418, ") - Within 1-mi of a CNDDB/SCE/USFS occurrence record (", VLOOKUP(A1418, [1]!Table9[#All], 34, FALSE), "). " ))</f>
        <v xml:space="preserve">Not discussed on USFS. </v>
      </c>
      <c r="K1418" s="10" t="str">
        <f>IF(D1418="No", "-- ", VLOOKUP(A1418, [1]!Table9[#All], 35, FALSE))</f>
        <v xml:space="preserve">-- </v>
      </c>
      <c r="L1418" s="12" t="str">
        <f>IF(D1418="No", "--", VLOOKUP(A1418, [1]!Table9[#All], 28, FALSE))</f>
        <v>--</v>
      </c>
      <c r="M1418" s="11" t="str">
        <f>IF(D1418="No", "Not discussed on USFS. ", _xlfn.CONCAT(A1418, " (", VLOOKUP(A1418, [1]!Table9[#All], 11, FALSE), "; Habitat description: ", C1418, ") - Within 1-mi of a CNDDB/SCE/USFS occurrence record (", VLOOKUP(A1418, [1]!Table9[#All], 27, FALSE), "). " ))</f>
        <v xml:space="preserve">Not discussed on USFS. </v>
      </c>
      <c r="N1418" s="10" t="str">
        <f>IF(D1418="No", "-- ", VLOOKUP(A1418, [1]!Table9[#All], 29, FALSE))</f>
        <v xml:space="preserve">-- </v>
      </c>
      <c r="O1418" s="10" t="str">
        <f>IF(D1418="No", "--", VLOOKUP(A1418, [1]!Table9[#All], 30, FALSE))</f>
        <v>--</v>
      </c>
      <c r="P1418" s="7" t="str">
        <f>IF(D1418="No", "Not discussed on USFS. ", IF(VLOOKUP(A1418, [1]!Table9[#All], 31, FALSE)="--", "--",  _xlfn.CONCAT(A1418, " (", VLOOKUP(A1418, [1]!Table9[#All], 11, FALSE), "; Habitat description: ", C1418, ") - Within 1-mi of a CNDDB/SCE/USFS occurrence record (", VLOOKUP(A1418, [1]!Table9[#All], 31, FALSE), "). " )))</f>
        <v xml:space="preserve">Not discussed on USFS. </v>
      </c>
      <c r="Q1418" s="6" t="str">
        <f>IF(D1418="No", "Not discussed on USFS. ", IF(VLOOKUP(A1418, [1]!Table9[#All], 31, FALSE)="--", "--",  VLOOKUP(A1418, [1]!Table9[#All], 32, FALSE)))</f>
        <v xml:space="preserve">Not discussed on USFS. </v>
      </c>
      <c r="R1418" s="6" t="str">
        <f>IF(D1418="No", "Not discussed on USFS. ", IF(VLOOKUP(A1418, [1]!Table9[#All], 31, FALSE)="--", "--", VLOOKUP(A1418, [1]!Table9[#All], 33, FALSE)))</f>
        <v xml:space="preserve">Not discussed on USFS. </v>
      </c>
      <c r="S1418" s="9" t="s">
        <v>2</v>
      </c>
      <c r="T1418" s="8" t="s">
        <v>2</v>
      </c>
      <c r="U1418" s="8" t="s">
        <v>2</v>
      </c>
      <c r="V1418" s="7" t="s">
        <v>2</v>
      </c>
      <c r="W1418" s="6" t="s">
        <v>2</v>
      </c>
      <c r="X1418" s="6" t="s">
        <v>2</v>
      </c>
    </row>
    <row r="1419" spans="1:24" ht="48" x14ac:dyDescent="0.2">
      <c r="A1419" s="20" t="s">
        <v>946</v>
      </c>
      <c r="B1419" s="20" t="str">
        <f>VLOOKUP(A1419, [1]!Table9[#All], 2, FALSE)</f>
        <v>Plagiobothrys mollis var vestitus</v>
      </c>
      <c r="C1419" s="18" t="str">
        <f>VLOOKUP(A1419, [1]!Table9[#All], 13, FALSE)</f>
        <v>presumed extinct wet sites in grasslands</v>
      </c>
      <c r="D1419" s="17" t="str">
        <f>IF(ISNUMBER(SEARCH("1",VLOOKUP(A1419, [1]!Table9[#All], 4, FALSE))), "Yes", "No")</f>
        <v>No</v>
      </c>
      <c r="E1419" s="16" t="str">
        <f>VLOOKUP(A1419, [1]!Table9[#All], 3, FALSE)</f>
        <v>Plant</v>
      </c>
      <c r="F1419" s="15" t="str">
        <f>VLOOKUP(A1419, [1]!Table9[#All], 26, FALSE)</f>
        <v>Formula</v>
      </c>
      <c r="G1419" s="15" t="str">
        <f>IF(D1419="No", "--",VLOOKUP(A1419, [1]!Table9[#All], 25, FALSE))</f>
        <v>--</v>
      </c>
      <c r="H1419" s="14" t="str">
        <f>IF(D1419="No", "Not discussed on USFS. ", VLOOKUP(A1419, [1]!Table9[#All], 24, FALSE))</f>
        <v xml:space="preserve">Not discussed on USFS. </v>
      </c>
      <c r="I1419" s="14" t="str">
        <f>IF(NOT(ISBLANK(#REF!)),  "Pre-activity Survey Required", "")</f>
        <v>Pre-activity Survey Required</v>
      </c>
      <c r="J1419" s="13" t="str">
        <f>IF(D1419="No", "Not discussed on USFS. ", _xlfn.CONCAT(A1419, " (", VLOOKUP(A1419, [1]!Table9[#All], 11, FALSE), "; Habitat description: ", C1419, ") - Within 1-mi of a CNDDB/SCE/USFS occurrence record (", VLOOKUP(A1419, [1]!Table9[#All], 34, FALSE), "). " ))</f>
        <v xml:space="preserve">Not discussed on USFS. </v>
      </c>
      <c r="K1419" s="10" t="str">
        <f>IF(D1419="No", "-- ", VLOOKUP(A1419, [1]!Table9[#All], 35, FALSE))</f>
        <v xml:space="preserve">-- </v>
      </c>
      <c r="L1419" s="12" t="str">
        <f>IF(D1419="No", "--", VLOOKUP(A1419, [1]!Table9[#All], 28, FALSE))</f>
        <v>--</v>
      </c>
      <c r="M1419" s="11" t="str">
        <f>IF(D1419="No", "Not discussed on USFS. ", _xlfn.CONCAT(A1419, " (", VLOOKUP(A1419, [1]!Table9[#All], 11, FALSE), "; Habitat description: ", C1419, ") - Within 1-mi of a CNDDB/SCE/USFS occurrence record (", VLOOKUP(A1419, [1]!Table9[#All], 27, FALSE), "). " ))</f>
        <v xml:space="preserve">Not discussed on USFS. </v>
      </c>
      <c r="N1419" s="10" t="str">
        <f>IF(D1419="No", "-- ", VLOOKUP(A1419, [1]!Table9[#All], 29, FALSE))</f>
        <v xml:space="preserve">-- </v>
      </c>
      <c r="O1419" s="10" t="str">
        <f>IF(D1419="No", "--", VLOOKUP(A1419, [1]!Table9[#All], 30, FALSE))</f>
        <v>--</v>
      </c>
      <c r="P1419" s="7" t="str">
        <f>IF(D1419="No", "Not discussed on USFS. ", IF(VLOOKUP(A1419, [1]!Table9[#All], 31, FALSE)="--", "--",  _xlfn.CONCAT(A1419, " (", VLOOKUP(A1419, [1]!Table9[#All], 11, FALSE), "; Habitat description: ", C1419, ") - Within 1-mi of a CNDDB/SCE/USFS occurrence record (", VLOOKUP(A1419, [1]!Table9[#All], 31, FALSE), "). " )))</f>
        <v xml:space="preserve">Not discussed on USFS. </v>
      </c>
      <c r="Q1419" s="6" t="str">
        <f>IF(D1419="No", "Not discussed on USFS. ", IF(VLOOKUP(A1419, [1]!Table9[#All], 31, FALSE)="--", "--",  VLOOKUP(A1419, [1]!Table9[#All], 32, FALSE)))</f>
        <v xml:space="preserve">Not discussed on USFS. </v>
      </c>
      <c r="R1419" s="6" t="str">
        <f>IF(D1419="No", "Not discussed on USFS. ", IF(VLOOKUP(A1419, [1]!Table9[#All], 31, FALSE)="--", "--", VLOOKUP(A1419, [1]!Table9[#All], 33, FALSE)))</f>
        <v xml:space="preserve">Not discussed on USFS. </v>
      </c>
      <c r="S1419" s="9" t="s">
        <v>2</v>
      </c>
      <c r="T1419" s="8" t="s">
        <v>2</v>
      </c>
      <c r="U1419" s="8" t="s">
        <v>2</v>
      </c>
      <c r="V1419" s="7" t="s">
        <v>2</v>
      </c>
      <c r="W1419" s="6" t="s">
        <v>2</v>
      </c>
      <c r="X1419" s="6" t="s">
        <v>2</v>
      </c>
    </row>
    <row r="1420" spans="1:24" ht="64" x14ac:dyDescent="0.2">
      <c r="A1420" s="20" t="s">
        <v>945</v>
      </c>
      <c r="B1420" s="20" t="str">
        <f>VLOOKUP(A1420, [1]!Table9[#All], 2, FALSE)</f>
        <v>Malacothrix foliosa ssp philbrickii</v>
      </c>
      <c r="C1420" s="18" t="str">
        <f>VLOOKUP(A1420, [1]!Table9[#All], 13, FALSE)</f>
        <v xml:space="preserve">gravelly ridges, rocky canyon slopes, bluffs only found on Santa Barbara island </v>
      </c>
      <c r="D1420" s="17" t="str">
        <f>IF(ISNUMBER(SEARCH("1",VLOOKUP(A1420, [1]!Table9[#All], 4, FALSE))), "Yes", "No")</f>
        <v>No</v>
      </c>
      <c r="E1420" s="16" t="str">
        <f>VLOOKUP(A1420, [1]!Table9[#All], 3, FALSE)</f>
        <v>Plant</v>
      </c>
      <c r="F1420" s="15" t="str">
        <f>VLOOKUP(A1420, [1]!Table9[#All], 26, FALSE)</f>
        <v>Formula</v>
      </c>
      <c r="G1420" s="15" t="str">
        <f>IF(D1420="No", "--",VLOOKUP(A1420, [1]!Table9[#All], 25, FALSE))</f>
        <v>--</v>
      </c>
      <c r="H1420" s="14" t="str">
        <f>IF(D1420="No", "Not discussed on USFS. ", VLOOKUP(A1420, [1]!Table9[#All], 24, FALSE))</f>
        <v xml:space="preserve">Not discussed on USFS. </v>
      </c>
      <c r="I1420" s="14" t="str">
        <f>IF(NOT(ISBLANK(#REF!)),  "Pre-activity Survey Required", "")</f>
        <v>Pre-activity Survey Required</v>
      </c>
      <c r="J1420" s="13" t="str">
        <f>IF(D1420="No", "Not discussed on USFS. ", _xlfn.CONCAT(A1420, " (", VLOOKUP(A1420, [1]!Table9[#All], 11, FALSE), "; Habitat description: ", C1420, ") - Within 1-mi of a CNDDB/SCE/USFS occurrence record (", VLOOKUP(A1420, [1]!Table9[#All], 34, FALSE), "). " ))</f>
        <v xml:space="preserve">Not discussed on USFS. </v>
      </c>
      <c r="K1420" s="10" t="str">
        <f>IF(D1420="No", "-- ", VLOOKUP(A1420, [1]!Table9[#All], 35, FALSE))</f>
        <v xml:space="preserve">-- </v>
      </c>
      <c r="L1420" s="12" t="str">
        <f>IF(D1420="No", "--", VLOOKUP(A1420, [1]!Table9[#All], 28, FALSE))</f>
        <v>--</v>
      </c>
      <c r="M1420" s="11" t="str">
        <f>IF(D1420="No", "Not discussed on USFS. ", _xlfn.CONCAT(A1420, " (", VLOOKUP(A1420, [1]!Table9[#All], 11, FALSE), "; Habitat description: ", C1420, ") - Within 1-mi of a CNDDB/SCE/USFS occurrence record (", VLOOKUP(A1420, [1]!Table9[#All], 27, FALSE), "). " ))</f>
        <v xml:space="preserve">Not discussed on USFS. </v>
      </c>
      <c r="N1420" s="10" t="str">
        <f>IF(D1420="No", "-- ", VLOOKUP(A1420, [1]!Table9[#All], 29, FALSE))</f>
        <v xml:space="preserve">-- </v>
      </c>
      <c r="O1420" s="10" t="str">
        <f>IF(D1420="No", "--", VLOOKUP(A1420, [1]!Table9[#All], 30, FALSE))</f>
        <v>--</v>
      </c>
      <c r="P1420" s="7" t="str">
        <f>IF(D1420="No", "Not discussed on USFS. ", IF(VLOOKUP(A1420, [1]!Table9[#All], 31, FALSE)="--", "--",  _xlfn.CONCAT(A1420, " (", VLOOKUP(A1420, [1]!Table9[#All], 11, FALSE), "; Habitat description: ", C1420, ") - Within 1-mi of a CNDDB/SCE/USFS occurrence record (", VLOOKUP(A1420, [1]!Table9[#All], 31, FALSE), "). " )))</f>
        <v xml:space="preserve">Not discussed on USFS. </v>
      </c>
      <c r="Q1420" s="6" t="str">
        <f>IF(D1420="No", "Not discussed on USFS. ", IF(VLOOKUP(A1420, [1]!Table9[#All], 31, FALSE)="--", "--",  VLOOKUP(A1420, [1]!Table9[#All], 32, FALSE)))</f>
        <v xml:space="preserve">Not discussed on USFS. </v>
      </c>
      <c r="R1420" s="6" t="str">
        <f>IF(D1420="No", "Not discussed on USFS. ", IF(VLOOKUP(A1420, [1]!Table9[#All], 31, FALSE)="--", "--", VLOOKUP(A1420, [1]!Table9[#All], 33, FALSE)))</f>
        <v xml:space="preserve">Not discussed on USFS. </v>
      </c>
      <c r="S1420" s="9" t="s">
        <v>2</v>
      </c>
      <c r="T1420" s="8" t="s">
        <v>2</v>
      </c>
      <c r="U1420" s="8" t="s">
        <v>2</v>
      </c>
      <c r="V1420" s="7" t="s">
        <v>2</v>
      </c>
      <c r="W1420" s="6" t="s">
        <v>2</v>
      </c>
      <c r="X1420" s="6" t="s">
        <v>2</v>
      </c>
    </row>
    <row r="1421" spans="1:24" ht="156" x14ac:dyDescent="0.2">
      <c r="A1421" s="20" t="s">
        <v>944</v>
      </c>
      <c r="B1421" s="20" t="str">
        <f>VLOOKUP(A1421, [1]!Table9[#All], 2, FALSE)</f>
        <v>Ivesia pickeringii</v>
      </c>
      <c r="C1421" s="18" t="str">
        <f>VLOOKUP(A1421, [1]!Table9[#All], 13, FALSE)</f>
        <v xml:space="preserve">wet, rocky meadows in pine forest Jeffery pine forest </v>
      </c>
      <c r="D1421" s="17" t="str">
        <f>IF(ISNUMBER(SEARCH("1",VLOOKUP(A1421, [1]!Table9[#All], 4, FALSE))), "Yes", "No")</f>
        <v>Yes</v>
      </c>
      <c r="E1421" s="16" t="str">
        <f>VLOOKUP(A1421, [1]!Table9[#All], 3, FALSE)</f>
        <v>Plant</v>
      </c>
      <c r="F1421" s="15" t="str">
        <f>VLOOKUP(A1421, [1]!Table9[#All], 26, FALSE)</f>
        <v>Formula</v>
      </c>
      <c r="G1421" s="15" t="str">
        <f>IF(D1421="No", "--",VLOOKUP(A1421, [1]!Table9[#All], 25, FALSE))</f>
        <v>Work area</v>
      </c>
      <c r="H1421" s="14" t="str">
        <f>IF(D1421="No", "Not discussed on USFS. ", VLOOKUP(A1421, [1]!Table9[#All], 24, FALSE))</f>
        <v>--</v>
      </c>
      <c r="I1421" s="14" t="str">
        <f>IF(NOT(ISBLANK(#REF!)),  "Pre-activity Survey Required", "")</f>
        <v>Pre-activity Survey Required</v>
      </c>
      <c r="J1421" s="13" t="str">
        <f>IF(D1421="No", "Not discussed on USFS. ", _xlfn.CONCAT(A1421, " (", VLOOKUP(A1421, [1]!Table9[#All], 11, FALSE), "; Habitat description: ", C1421, ") - Within 1-mi of a CNDDB/SCE/USFS occurrence record (", VLOOKUP(A1421, [1]!Table9[#All], 34, FALSE), "). " ))</f>
        <v xml:space="preserve">Pickering's ivesia (FSS; CRPR 1B.2, Blooming Period: Jun - Aug; Habitat description: wet, rocky meadows in pine forest Jeffery pine forest ) - Within 1-mi of a CNDDB/SCE/USFS occurrence record (unsuitable habitat). </v>
      </c>
      <c r="K1421" s="10" t="str">
        <f>IF(D1421="No", "-- ", VLOOKUP(A1421, [1]!Table9[#All], 35, FALSE))</f>
        <v>Standard OMP BMPs.</v>
      </c>
      <c r="L1421" s="12" t="str">
        <f>IF(D1421="No", "--", VLOOKUP(A1421, [1]!Table9[#All], 28, FALSE))</f>
        <v>IIB</v>
      </c>
      <c r="M1421" s="11" t="str">
        <f>IF(D1421="No", "Not discussed on USFS. ", _xlfn.CONCAT(A1421, " (", VLOOKUP(A1421, [1]!Table9[#All], 11, FALSE), "; Habitat description: ", C1421, ") - Within 1-mi of a CNDDB/SCE/USFS occurrence record (", VLOOKUP(A1421, [1]!Table9[#All], 27, FALSE), "). " ))</f>
        <v xml:space="preserve">Pickering's ivesia (FSS; CRPR 1B.2, Blooming Period: Jun - Aug; Habitat description: wet, rocky meadows in pine forest Jeffery pine forest ) - Within 1-mi of a CNDDB/SCE/USFS occurrence record (habitat present). </v>
      </c>
      <c r="N1421" s="10" t="str">
        <f>IF(D1421="No", "-- ", VLOOKUP(A1421, [1]!Table9[#All], 29, FALSE))</f>
        <v xml:space="preserve">BE BMP Plant-1(a)(c-d); 
General Measures and Standard OMP BMPs. </v>
      </c>
      <c r="O1421" s="10" t="str">
        <f>IF(D1421="No", "--", VLOOKUP(A1421, [1]!Table9[#All], 30, FALSE))</f>
        <v xml:space="preserve">Pre-Activity Survey (Pickering's ivesia): A biological survey is required. 
FSS Plant Avoidance (Pickering's ivesia): If Pickering's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21" s="7" t="str">
        <f>IF(D1421="No", "Not discussed on USFS. ", IF(VLOOKUP(A1421, [1]!Table9[#All], 31, FALSE)="--", "--",  _xlfn.CONCAT(A1421, " (", VLOOKUP(A1421, [1]!Table9[#All], 11, FALSE), "; Habitat description: ", C1421, ") - Within 1-mi of a CNDDB/SCE/USFS occurrence record (", VLOOKUP(A1421, [1]!Table9[#All], 31, FALSE), "). " )))</f>
        <v>--</v>
      </c>
      <c r="Q1421" s="6" t="str">
        <f>IF(D1421="No", "Not discussed on USFS. ", IF(VLOOKUP(A1421, [1]!Table9[#All], 31, FALSE)="--", "--",  VLOOKUP(A1421, [1]!Table9[#All], 32, FALSE)))</f>
        <v>--</v>
      </c>
      <c r="R1421" s="6" t="str">
        <f>IF(D1421="No", "Not discussed on USFS. ", IF(VLOOKUP(A1421, [1]!Table9[#All], 31, FALSE)="--", "--", VLOOKUP(A1421, [1]!Table9[#All], 33, FALSE)))</f>
        <v>--</v>
      </c>
      <c r="S1421" s="9" t="s">
        <v>2</v>
      </c>
      <c r="T1421" s="8" t="s">
        <v>2</v>
      </c>
      <c r="U1421" s="8" t="s">
        <v>2</v>
      </c>
      <c r="V1421" s="7" t="s">
        <v>2</v>
      </c>
      <c r="W1421" s="6" t="s">
        <v>2</v>
      </c>
      <c r="X1421" s="6" t="s">
        <v>2</v>
      </c>
    </row>
    <row r="1422" spans="1:24" ht="156" x14ac:dyDescent="0.2">
      <c r="A1422" s="20" t="s">
        <v>943</v>
      </c>
      <c r="B1422" s="20" t="str">
        <f>VLOOKUP(A1422, [1]!Table9[#All], 2, FALSE)</f>
        <v>Dudleya cymosa ssp. costatifolia</v>
      </c>
      <c r="C1422" s="18" t="str">
        <f>VLOOKUP(A1422, [1]!Table9[#All], 13, FALSE)</f>
        <v>recently burned oak woodland, on limestone outcrops</v>
      </c>
      <c r="D1422" s="17" t="str">
        <f>IF(ISNUMBER(SEARCH("1",VLOOKUP(A1422, [1]!Table9[#All], 4, FALSE))), "Yes", "No")</f>
        <v>Yes</v>
      </c>
      <c r="E1422" s="16" t="str">
        <f>VLOOKUP(A1422, [1]!Table9[#All], 3, FALSE)</f>
        <v>Plant</v>
      </c>
      <c r="F1422" s="15" t="str">
        <f>VLOOKUP(A1422, [1]!Table9[#All], 26, FALSE)</f>
        <v>Formula</v>
      </c>
      <c r="G1422" s="15" t="str">
        <f>IF(D1422="No", "--",VLOOKUP(A1422, [1]!Table9[#All], 25, FALSE))</f>
        <v>Work area</v>
      </c>
      <c r="H1422" s="14" t="str">
        <f>IF(D1422="No", "Not discussed on USFS. ", VLOOKUP(A1422, [1]!Table9[#All], 24, FALSE))</f>
        <v>--</v>
      </c>
      <c r="I1422" s="14" t="str">
        <f>IF(NOT(ISBLANK(#REF!)),  "Pre-activity Survey Required", "")</f>
        <v>Pre-activity Survey Required</v>
      </c>
      <c r="J1422" s="13" t="str">
        <f>IF(D1422="No", "Not discussed on USFS. ", _xlfn.CONCAT(A1422, " (", VLOOKUP(A1422, [1]!Table9[#All], 11, FALSE), "; Habitat description: ", C1422, ") - Within 1-mi of a CNDDB/SCE/USFS occurrence record (", VLOOKUP(A1422, [1]!Table9[#All], 34, FALSE), "). " ))</f>
        <v xml:space="preserve">Pierpoint Springs dudleya (FSS; CRPR 1B.2, Blooming Period: May - Jul; Habitat description: recently burned oak woodland, on limestone outcrops) - Within 1-mi of a CNDDB/SCE/USFS occurrence record (unsuitable habitat). </v>
      </c>
      <c r="K1422" s="10" t="str">
        <f>IF(D1422="No", "-- ", VLOOKUP(A1422, [1]!Table9[#All], 35, FALSE))</f>
        <v>Standard OMP BMPs.</v>
      </c>
      <c r="L1422" s="12" t="str">
        <f>IF(D1422="No", "--", VLOOKUP(A1422, [1]!Table9[#All], 28, FALSE))</f>
        <v>IIB</v>
      </c>
      <c r="M1422" s="11" t="str">
        <f>IF(D1422="No", "Not discussed on USFS. ", _xlfn.CONCAT(A1422, " (", VLOOKUP(A1422, [1]!Table9[#All], 11, FALSE), "; Habitat description: ", C1422, ") - Within 1-mi of a CNDDB/SCE/USFS occurrence record (", VLOOKUP(A1422, [1]!Table9[#All], 27, FALSE), "). " ))</f>
        <v xml:space="preserve">Pierpoint Springs dudleya (FSS; CRPR 1B.2, Blooming Period: May - Jul; Habitat description: recently burned oak woodland, on limestone outcrops) - Within 1-mi of a CNDDB/SCE/USFS occurrence record (habitat present). </v>
      </c>
      <c r="N1422" s="10" t="str">
        <f>IF(D1422="No", "-- ", VLOOKUP(A1422, [1]!Table9[#All], 29, FALSE))</f>
        <v xml:space="preserve">BE BMP Plant-1(a)(c-d); 
General Measures and Standard OMP BMPs. </v>
      </c>
      <c r="O1422" s="10" t="str">
        <f>IF(D1422="No", "--", VLOOKUP(A1422, [1]!Table9[#All], 30, FALSE))</f>
        <v xml:space="preserve">Pre-Activity Survey (Pierpoint Springs dudleya): A biological survey is required. 
FSS Plant Avoidance (Pierpoint Springs dudleya): If Pierpoint Springs dudleya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22" s="7" t="str">
        <f>IF(D1422="No", "Not discussed on USFS. ", IF(VLOOKUP(A1422, [1]!Table9[#All], 31, FALSE)="--", "--",  _xlfn.CONCAT(A1422, " (", VLOOKUP(A1422, [1]!Table9[#All], 11, FALSE), "; Habitat description: ", C1422, ") - Within 1-mi of a CNDDB/SCE/USFS occurrence record (", VLOOKUP(A1422, [1]!Table9[#All], 31, FALSE), "). " )))</f>
        <v>--</v>
      </c>
      <c r="Q1422" s="6" t="str">
        <f>IF(D1422="No", "Not discussed on USFS. ", IF(VLOOKUP(A1422, [1]!Table9[#All], 31, FALSE)="--", "--",  VLOOKUP(A1422, [1]!Table9[#All], 32, FALSE)))</f>
        <v>--</v>
      </c>
      <c r="R1422" s="6" t="str">
        <f>IF(D1422="No", "Not discussed on USFS. ", IF(VLOOKUP(A1422, [1]!Table9[#All], 31, FALSE)="--", "--", VLOOKUP(A1422, [1]!Table9[#All], 33, FALSE)))</f>
        <v>--</v>
      </c>
      <c r="S1422" s="9" t="s">
        <v>2</v>
      </c>
      <c r="T1422" s="8" t="s">
        <v>2</v>
      </c>
      <c r="U1422" s="8" t="s">
        <v>2</v>
      </c>
      <c r="V1422" s="7" t="s">
        <v>2</v>
      </c>
      <c r="W1422" s="6" t="s">
        <v>2</v>
      </c>
      <c r="X1422" s="6" t="s">
        <v>2</v>
      </c>
    </row>
    <row r="1423" spans="1:24" ht="156" x14ac:dyDescent="0.2">
      <c r="A1423" s="20" t="s">
        <v>942</v>
      </c>
      <c r="B1423" s="20" t="str">
        <f>VLOOKUP(A1423, [1]!Table9[#All], 2, FALSE)</f>
        <v>Erythronium taylorii</v>
      </c>
      <c r="C1423" s="18" t="str">
        <f>VLOOKUP(A1423, [1]!Table9[#All], 13, FALSE)</f>
        <v>forest openings, rock ledges</v>
      </c>
      <c r="D1423" s="17" t="str">
        <f>IF(ISNUMBER(SEARCH("1",VLOOKUP(A1423, [1]!Table9[#All], 4, FALSE))), "Yes", "No")</f>
        <v>Yes</v>
      </c>
      <c r="E1423" s="16" t="str">
        <f>VLOOKUP(A1423, [1]!Table9[#All], 3, FALSE)</f>
        <v>Plant</v>
      </c>
      <c r="F1423" s="15" t="str">
        <f>VLOOKUP(A1423, [1]!Table9[#All], 26, FALSE)</f>
        <v>Formula</v>
      </c>
      <c r="G1423" s="15" t="str">
        <f>IF(D1423="No", "--",VLOOKUP(A1423, [1]!Table9[#All], 25, FALSE))</f>
        <v>Work area</v>
      </c>
      <c r="H1423" s="14" t="str">
        <f>IF(D1423="No", "Not discussed on USFS. ", VLOOKUP(A1423, [1]!Table9[#All], 24, FALSE))</f>
        <v>--</v>
      </c>
      <c r="I1423" s="14" t="str">
        <f>IF(NOT(ISBLANK(#REF!)),  "Pre-activity Survey Required", "")</f>
        <v>Pre-activity Survey Required</v>
      </c>
      <c r="J1423" s="13" t="str">
        <f>IF(D1423="No", "Not discussed on USFS. ", _xlfn.CONCAT(A1423, " (", VLOOKUP(A1423, [1]!Table9[#All], 11, FALSE), "; Habitat description: ", C1423, ") - Within 1-mi of a CNDDB/SCE/USFS occurrence record (", VLOOKUP(A1423, [1]!Table9[#All], 34, FALSE), "). " ))</f>
        <v xml:space="preserve">Pilot Ridge fawn lily (FSS; CRPR 1B.2, Blooming Period: Mar - May; Habitat description: forest openings, rock ledges) - Within 1-mi of a CNDDB/SCE/USFS occurrence record (unsuitable habitat). </v>
      </c>
      <c r="K1423" s="10" t="str">
        <f>IF(D1423="No", "-- ", VLOOKUP(A1423, [1]!Table9[#All], 35, FALSE))</f>
        <v>Standard OMP BMPs.</v>
      </c>
      <c r="L1423" s="12" t="str">
        <f>IF(D1423="No", "--", VLOOKUP(A1423, [1]!Table9[#All], 28, FALSE))</f>
        <v>IIB</v>
      </c>
      <c r="M1423" s="11" t="str">
        <f>IF(D1423="No", "Not discussed on USFS. ", _xlfn.CONCAT(A1423, " (", VLOOKUP(A1423, [1]!Table9[#All], 11, FALSE), "; Habitat description: ", C1423, ") - Within 1-mi of a CNDDB/SCE/USFS occurrence record (", VLOOKUP(A1423, [1]!Table9[#All], 27, FALSE), "). " ))</f>
        <v xml:space="preserve">Pilot Ridge fawn lily (FSS; CRPR 1B.2, Blooming Period: Mar - May; Habitat description: forest openings, rock ledges) - Within 1-mi of a CNDDB/SCE/USFS occurrence record (habitat present). </v>
      </c>
      <c r="N1423" s="10" t="str">
        <f>IF(D1423="No", "-- ", VLOOKUP(A1423, [1]!Table9[#All], 29, FALSE))</f>
        <v xml:space="preserve">BE BMP Plant-1(a)(c-d); 
General Measures and Standard OMP BMPs. </v>
      </c>
      <c r="O1423" s="10" t="str">
        <f>IF(D1423="No", "--", VLOOKUP(A1423, [1]!Table9[#All], 30, FALSE))</f>
        <v xml:space="preserve">Pre-Activity Survey (Pilot Ridge fawn lily): A biological survey is required. 
FSS Plant Avoidance (Pilot Ridge fawn lily): If Pilot Ridge fawn 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23" s="7" t="str">
        <f>IF(D1423="No", "Not discussed on USFS. ", IF(VLOOKUP(A1423, [1]!Table9[#All], 31, FALSE)="--", "--",  _xlfn.CONCAT(A1423, " (", VLOOKUP(A1423, [1]!Table9[#All], 11, FALSE), "; Habitat description: ", C1423, ") - Within 1-mi of a CNDDB/SCE/USFS occurrence record (", VLOOKUP(A1423, [1]!Table9[#All], 31, FALSE), "). " )))</f>
        <v>--</v>
      </c>
      <c r="Q1423" s="6" t="str">
        <f>IF(D1423="No", "Not discussed on USFS. ", IF(VLOOKUP(A1423, [1]!Table9[#All], 31, FALSE)="--", "--",  VLOOKUP(A1423, [1]!Table9[#All], 32, FALSE)))</f>
        <v>--</v>
      </c>
      <c r="R1423" s="6" t="str">
        <f>IF(D1423="No", "Not discussed on USFS. ", IF(VLOOKUP(A1423, [1]!Table9[#All], 31, FALSE)="--", "--", VLOOKUP(A1423, [1]!Table9[#All], 33, FALSE)))</f>
        <v>--</v>
      </c>
      <c r="S1423" s="9" t="s">
        <v>2</v>
      </c>
      <c r="T1423" s="8" t="s">
        <v>2</v>
      </c>
      <c r="U1423" s="8" t="s">
        <v>2</v>
      </c>
      <c r="V1423" s="7" t="s">
        <v>2</v>
      </c>
      <c r="W1423" s="6" t="s">
        <v>2</v>
      </c>
      <c r="X1423" s="6" t="s">
        <v>2</v>
      </c>
    </row>
    <row r="1424" spans="1:24" ht="48" x14ac:dyDescent="0.2">
      <c r="A1424" s="20" t="s">
        <v>941</v>
      </c>
      <c r="B1424" s="20" t="str">
        <f>VLOOKUP(A1424, [1]!Table9[#All], 2, FALSE)</f>
        <v>Navarretia myersii ssp. myersii</v>
      </c>
      <c r="C1424" s="18" t="str">
        <f>VLOOKUP(A1424, [1]!Table9[#All], 13, FALSE)</f>
        <v>vernal pools</v>
      </c>
      <c r="D1424" s="17" t="str">
        <f>IF(ISNUMBER(SEARCH("1",VLOOKUP(A1424, [1]!Table9[#All], 4, FALSE))), "Yes", "No")</f>
        <v>No</v>
      </c>
      <c r="E1424" s="16" t="str">
        <f>VLOOKUP(A1424, [1]!Table9[#All], 3, FALSE)</f>
        <v>Plant</v>
      </c>
      <c r="F1424" s="15" t="str">
        <f>VLOOKUP(A1424, [1]!Table9[#All], 26, FALSE)</f>
        <v>Formula</v>
      </c>
      <c r="G1424" s="15" t="str">
        <f>IF(D1424="No", "--",VLOOKUP(A1424, [1]!Table9[#All], 25, FALSE))</f>
        <v>--</v>
      </c>
      <c r="H1424" s="14" t="str">
        <f>IF(D1424="No", "Not discussed on USFS. ", VLOOKUP(A1424, [1]!Table9[#All], 24, FALSE))</f>
        <v xml:space="preserve">Not discussed on USFS. </v>
      </c>
      <c r="I1424" s="14" t="str">
        <f>IF(NOT(ISBLANK(#REF!)),  "Pre-activity Survey Required", "")</f>
        <v>Pre-activity Survey Required</v>
      </c>
      <c r="J1424" s="13" t="str">
        <f>IF(D1424="No", "Not discussed on USFS. ", _xlfn.CONCAT(A1424, " (", VLOOKUP(A1424, [1]!Table9[#All], 11, FALSE), "; Habitat description: ", C1424, ") - Within 1-mi of a CNDDB/SCE/USFS occurrence record (", VLOOKUP(A1424, [1]!Table9[#All], 34, FALSE), "). " ))</f>
        <v xml:space="preserve">Not discussed on USFS. </v>
      </c>
      <c r="K1424" s="10" t="str">
        <f>IF(D1424="No", "-- ", VLOOKUP(A1424, [1]!Table9[#All], 35, FALSE))</f>
        <v xml:space="preserve">-- </v>
      </c>
      <c r="L1424" s="12" t="str">
        <f>IF(D1424="No", "--", VLOOKUP(A1424, [1]!Table9[#All], 28, FALSE))</f>
        <v>--</v>
      </c>
      <c r="M1424" s="11" t="str">
        <f>IF(D1424="No", "Not discussed on USFS. ", _xlfn.CONCAT(A1424, " (", VLOOKUP(A1424, [1]!Table9[#All], 11, FALSE), "; Habitat description: ", C1424, ") - Within 1-mi of a CNDDB/SCE/USFS occurrence record (", VLOOKUP(A1424, [1]!Table9[#All], 27, FALSE), "). " ))</f>
        <v xml:space="preserve">Not discussed on USFS. </v>
      </c>
      <c r="N1424" s="10" t="str">
        <f>IF(D1424="No", "-- ", VLOOKUP(A1424, [1]!Table9[#All], 29, FALSE))</f>
        <v xml:space="preserve">-- </v>
      </c>
      <c r="O1424" s="10" t="str">
        <f>IF(D1424="No", "--", VLOOKUP(A1424, [1]!Table9[#All], 30, FALSE))</f>
        <v>--</v>
      </c>
      <c r="P1424" s="7" t="str">
        <f>IF(D1424="No", "Not discussed on USFS. ", IF(VLOOKUP(A1424, [1]!Table9[#All], 31, FALSE)="--", "--",  _xlfn.CONCAT(A1424, " (", VLOOKUP(A1424, [1]!Table9[#All], 11, FALSE), "; Habitat description: ", C1424, ") - Within 1-mi of a CNDDB/SCE/USFS occurrence record (", VLOOKUP(A1424, [1]!Table9[#All], 31, FALSE), "). " )))</f>
        <v xml:space="preserve">Not discussed on USFS. </v>
      </c>
      <c r="Q1424" s="6" t="str">
        <f>IF(D1424="No", "Not discussed on USFS. ", IF(VLOOKUP(A1424, [1]!Table9[#All], 31, FALSE)="--", "--",  VLOOKUP(A1424, [1]!Table9[#All], 32, FALSE)))</f>
        <v xml:space="preserve">Not discussed on USFS. </v>
      </c>
      <c r="R1424" s="6" t="str">
        <f>IF(D1424="No", "Not discussed on USFS. ", IF(VLOOKUP(A1424, [1]!Table9[#All], 31, FALSE)="--", "--", VLOOKUP(A1424, [1]!Table9[#All], 33, FALSE)))</f>
        <v xml:space="preserve">Not discussed on USFS. </v>
      </c>
      <c r="S1424" s="9" t="s">
        <v>2</v>
      </c>
      <c r="T1424" s="8" t="s">
        <v>2</v>
      </c>
      <c r="U1424" s="8" t="s">
        <v>2</v>
      </c>
      <c r="V1424" s="7" t="s">
        <v>2</v>
      </c>
      <c r="W1424" s="6" t="s">
        <v>2</v>
      </c>
      <c r="X1424" s="6" t="s">
        <v>2</v>
      </c>
    </row>
    <row r="1425" spans="1:24" ht="168" x14ac:dyDescent="0.2">
      <c r="A1425" s="20" t="s">
        <v>940</v>
      </c>
      <c r="B1425" s="20" t="str">
        <f>VLOOKUP(A1425, [1]!Table9[#All], 2, FALSE)</f>
        <v>Ceanothus roderickii</v>
      </c>
      <c r="C1425" s="18" t="str">
        <f>VLOOKUP(A1425, [1]!Table9[#All], 13, FALSE)</f>
        <v>rocky, chaparral, oak/pine woodland</v>
      </c>
      <c r="D1425" s="17" t="str">
        <f>IF(ISNUMBER(SEARCH("1",VLOOKUP(A1425, [1]!Table9[#All], 4, FALSE))), "Yes", "No")</f>
        <v>Yes</v>
      </c>
      <c r="E1425" s="16" t="str">
        <f>VLOOKUP(A1425, [1]!Table9[#All], 3, FALSE)</f>
        <v>Plant</v>
      </c>
      <c r="F1425" s="15" t="str">
        <f>VLOOKUP(A1425, [1]!Table9[#All], 26, FALSE)</f>
        <v>Formula</v>
      </c>
      <c r="G1425" s="15" t="str">
        <f>IF(D1425="No", "--",VLOOKUP(A1425, [1]!Table9[#All], 25, FALSE))</f>
        <v>Work area</v>
      </c>
      <c r="H1425" s="14" t="str">
        <f>IF(D1425="No", "Not discussed on USFS. ", VLOOKUP(A1425, [1]!Table9[#All], 24, FALSE))</f>
        <v>--</v>
      </c>
      <c r="I1425" s="14" t="str">
        <f>IF(NOT(ISBLANK(#REF!)),  "Pre-activity Survey Required", "")</f>
        <v>Pre-activity Survey Required</v>
      </c>
      <c r="J1425" s="13" t="str">
        <f>IF(D1425="No", "Not discussed on USFS. ", _xlfn.CONCAT(A1425, " (", VLOOKUP(A1425, [1]!Table9[#All], 11, FALSE), "; Habitat description: ", C1425, ") - Within 1-mi of a CNDDB/SCE/USFS occurrence record (", VLOOKUP(A1425, [1]!Table9[#All], 34, FALSE), "). " ))</f>
        <v xml:space="preserve">Pine Hill ceanothus (FE; SR; CRPR 1B.1, Blooming Period: Mar - Jun; Habitat description: rocky, chaparral, oak/pine woodland) - Within 1-mi of a CNDDB/SCE/USFS occurrence record (unsuitable habitat). </v>
      </c>
      <c r="K1425" s="10" t="str">
        <f>IF(D1425="No", "-- ", VLOOKUP(A1425, [1]!Table9[#All], 35, FALSE))</f>
        <v xml:space="preserve">RPM Plant 1; 
Standard OMP BMPs. </v>
      </c>
      <c r="L1425" s="12" t="str">
        <f>IF(D1425="No", "--", VLOOKUP(A1425, [1]!Table9[#All], 28, FALSE))</f>
        <v>IIB</v>
      </c>
      <c r="M1425" s="11" t="str">
        <f>IF(D1425="No", "Not discussed on USFS. ", _xlfn.CONCAT(A1425, " (", VLOOKUP(A1425, [1]!Table9[#All], 11, FALSE), "; Habitat description: ", C1425, ") - Within 1-mi of a CNDDB/SCE/USFS occurrence record (", VLOOKUP(A1425, [1]!Table9[#All], 27, FALSE), "). " ))</f>
        <v xml:space="preserve">Pine Hill ceanothus (FE; SR; CRPR 1B.1, Blooming Period: Mar - Jun; Habitat description: rocky, chaparral, oak/pine woodland) - Within 1-mi of a CNDDB/SCE/USFS occurrence record (habitat present). </v>
      </c>
      <c r="N1425" s="10" t="str">
        <f>IF(D1425="No", "-- ", VLOOKUP(A1425, [1]!Table9[#All], 29, FALSE))</f>
        <v xml:space="preserve">RPM Plant-1-4; 
General Measures and Standard OMP BMPs. </v>
      </c>
      <c r="O1425" s="10" t="str">
        <f>IF(D1425="No", "--", VLOOKUP(A1425, [1]!Table9[#All], 30, FALSE))</f>
        <v xml:space="preserve">Rare Plant Survey and Avoidance (Pine Hill ceanothus): A qualified botanist will conduct a rare plant survey for Pine Hill ceanothus within blooming season, verified by a reference population. All federally-listed plants within 100 feet of the work area will be flagged for avoidance. Coordination with Environmental Services Department will be required if full avoidance cannot be achieved. 
Schedule Limitation (Pine Hill ceanothus): Schedule all work in the year rare plant surveys are conducted. Work can occur only after rare plant surveys occur. If work gets delayed for a subsequent year, contact Environmental Services Department. 
General Measures and Standard OMP BMPs. </v>
      </c>
      <c r="P1425" s="7" t="str">
        <f>IF(D1425="No", "Not discussed on USFS. ", IF(VLOOKUP(A1425, [1]!Table9[#All], 31, FALSE)="--", "--",  _xlfn.CONCAT(A1425, " (", VLOOKUP(A1425, [1]!Table9[#All], 11, FALSE), "; Habitat description: ", C1425, ") - Within 1-mi of a CNDDB/SCE/USFS occurrence record (", VLOOKUP(A1425, [1]!Table9[#All], 31, FALSE), "). " )))</f>
        <v>--</v>
      </c>
      <c r="Q1425" s="6" t="str">
        <f>IF(D1425="No", "Not discussed on USFS. ", IF(VLOOKUP(A1425, [1]!Table9[#All], 31, FALSE)="--", "--",  VLOOKUP(A1425, [1]!Table9[#All], 32, FALSE)))</f>
        <v>--</v>
      </c>
      <c r="R1425" s="6" t="str">
        <f>IF(D1425="No", "Not discussed on USFS. ", IF(VLOOKUP(A1425, [1]!Table9[#All], 31, FALSE)="--", "--", VLOOKUP(A1425, [1]!Table9[#All], 33, FALSE)))</f>
        <v>--</v>
      </c>
      <c r="S1425" s="9" t="s">
        <v>2</v>
      </c>
      <c r="T1425" s="8" t="s">
        <v>2</v>
      </c>
      <c r="U1425" s="8" t="s">
        <v>2</v>
      </c>
      <c r="V1425" s="7" t="s">
        <v>2</v>
      </c>
      <c r="W1425" s="6" t="s">
        <v>2</v>
      </c>
      <c r="X1425" s="6" t="s">
        <v>2</v>
      </c>
    </row>
    <row r="1426" spans="1:24" ht="168" x14ac:dyDescent="0.2">
      <c r="A1426" s="20" t="s">
        <v>939</v>
      </c>
      <c r="B1426" s="20" t="str">
        <f>VLOOKUP(A1426, [1]!Table9[#All], 2, FALSE)</f>
        <v>Fremontodendron decumbens</v>
      </c>
      <c r="C1426" s="18" t="str">
        <f>VLOOKUP(A1426, [1]!Table9[#All], 13, FALSE)</f>
        <v>rock outcrops in chaparral/pine woodland</v>
      </c>
      <c r="D1426" s="17" t="str">
        <f>IF(ISNUMBER(SEARCH("1",VLOOKUP(A1426, [1]!Table9[#All], 4, FALSE))), "Yes", "No")</f>
        <v>Yes</v>
      </c>
      <c r="E1426" s="16" t="str">
        <f>VLOOKUP(A1426, [1]!Table9[#All], 3, FALSE)</f>
        <v>Plant</v>
      </c>
      <c r="F1426" s="15" t="str">
        <f>VLOOKUP(A1426, [1]!Table9[#All], 26, FALSE)</f>
        <v>Formula</v>
      </c>
      <c r="G1426" s="15" t="str">
        <f>IF(D1426="No", "--",VLOOKUP(A1426, [1]!Table9[#All], 25, FALSE))</f>
        <v>Work area</v>
      </c>
      <c r="H1426" s="14" t="str">
        <f>IF(D1426="No", "Not discussed on USFS. ", VLOOKUP(A1426, [1]!Table9[#All], 24, FALSE))</f>
        <v>--</v>
      </c>
      <c r="I1426" s="14" t="str">
        <f>IF(NOT(ISBLANK(#REF!)),  "Pre-activity Survey Required", "")</f>
        <v>Pre-activity Survey Required</v>
      </c>
      <c r="J1426" s="13" t="str">
        <f>IF(D1426="No", "Not discussed on USFS. ", _xlfn.CONCAT(A1426, " (", VLOOKUP(A1426, [1]!Table9[#All], 11, FALSE), "; Habitat description: ", C1426, ") - Within 1-mi of a CNDDB/SCE/USFS occurrence record (", VLOOKUP(A1426, [1]!Table9[#All], 34, FALSE), "). " ))</f>
        <v xml:space="preserve">Pine Hill flannelbush (FE; SR; CRPR 1B.2, Blooming Period: Apr - Jul; Habitat description: rock outcrops in chaparral/pine woodland) - Within 1-mi of a CNDDB/SCE/USFS occurrence record (unsuitable habitat). </v>
      </c>
      <c r="K1426" s="10" t="str">
        <f>IF(D1426="No", "-- ", VLOOKUP(A1426, [1]!Table9[#All], 35, FALSE))</f>
        <v xml:space="preserve">RPM Plant 1; 
Standard OMP BMPs. </v>
      </c>
      <c r="L1426" s="12" t="str">
        <f>IF(D1426="No", "--", VLOOKUP(A1426, [1]!Table9[#All], 28, FALSE))</f>
        <v>IIB</v>
      </c>
      <c r="M1426" s="11" t="str">
        <f>IF(D1426="No", "Not discussed on USFS. ", _xlfn.CONCAT(A1426, " (", VLOOKUP(A1426, [1]!Table9[#All], 11, FALSE), "; Habitat description: ", C1426, ") - Within 1-mi of a CNDDB/SCE/USFS occurrence record (", VLOOKUP(A1426, [1]!Table9[#All], 27, FALSE), "). " ))</f>
        <v xml:space="preserve">Pine Hill flannelbush (FE; SR; CRPR 1B.2, Blooming Period: Apr - Jul; Habitat description: rock outcrops in chaparral/pine woodland) - Within 1-mi of a CNDDB/SCE/USFS occurrence record (habitat present). </v>
      </c>
      <c r="N1426" s="10" t="str">
        <f>IF(D1426="No", "-- ", VLOOKUP(A1426, [1]!Table9[#All], 29, FALSE))</f>
        <v xml:space="preserve">RPM Plant-1-4; 
General Measures and Standard OMP BMPs. </v>
      </c>
      <c r="O1426" s="10" t="str">
        <f>IF(D1426="No", "--", VLOOKUP(A1426, [1]!Table9[#All], 30, FALSE))</f>
        <v xml:space="preserve">Rare Plant Survey and Avoidance (Pine Hill flannelbush): A qualified botanist will conduct a rare plant survey for Pine Hill flannelbush within blooming season, verified by a reference population. All federally-listed plants within 100 feet of the work area will be flagged for avoidance. Coordination with Environmental Services Department will be required if full avoidance cannot be achieved. 
Schedule Limitation (Pine Hill flannelbush): Schedule all work in the year rare plant surveys are conducted. Work can occur only after rare plant surveys occur. If work gets delayed for a subsequent year, contact Environmental Services Department. 
General Measures and Standard OMP BMPs. </v>
      </c>
      <c r="P1426" s="7" t="str">
        <f>IF(D1426="No", "Not discussed on USFS. ", IF(VLOOKUP(A1426, [1]!Table9[#All], 31, FALSE)="--", "--",  _xlfn.CONCAT(A1426, " (", VLOOKUP(A1426, [1]!Table9[#All], 11, FALSE), "; Habitat description: ", C1426, ") - Within 1-mi of a CNDDB/SCE/USFS occurrence record (", VLOOKUP(A1426, [1]!Table9[#All], 31, FALSE), "). " )))</f>
        <v>--</v>
      </c>
      <c r="Q1426" s="6" t="str">
        <f>IF(D1426="No", "Not discussed on USFS. ", IF(VLOOKUP(A1426, [1]!Table9[#All], 31, FALSE)="--", "--",  VLOOKUP(A1426, [1]!Table9[#All], 32, FALSE)))</f>
        <v>--</v>
      </c>
      <c r="R1426" s="6" t="str">
        <f>IF(D1426="No", "Not discussed on USFS. ", IF(VLOOKUP(A1426, [1]!Table9[#All], 31, FALSE)="--", "--", VLOOKUP(A1426, [1]!Table9[#All], 33, FALSE)))</f>
        <v>--</v>
      </c>
      <c r="S1426" s="9" t="s">
        <v>2</v>
      </c>
      <c r="T1426" s="8" t="s">
        <v>2</v>
      </c>
      <c r="U1426" s="8" t="s">
        <v>2</v>
      </c>
      <c r="V1426" s="7" t="s">
        <v>2</v>
      </c>
      <c r="W1426" s="6" t="s">
        <v>2</v>
      </c>
      <c r="X1426" s="6" t="s">
        <v>2</v>
      </c>
    </row>
    <row r="1427" spans="1:24" ht="48" x14ac:dyDescent="0.2">
      <c r="A1427" s="20" t="s">
        <v>938</v>
      </c>
      <c r="B1427" s="20" t="str">
        <f>VLOOKUP(A1427, [1]!Table9[#All], 2, FALSE)</f>
        <v>Rosa pinetorum</v>
      </c>
      <c r="C1427" s="18" t="str">
        <f>VLOOKUP(A1427, [1]!Table9[#All], 13, FALSE)</f>
        <v>pine woodland</v>
      </c>
      <c r="D1427" s="17" t="str">
        <f>IF(ISNUMBER(SEARCH("1",VLOOKUP(A1427, [1]!Table9[#All], 4, FALSE))), "Yes", "No")</f>
        <v>No</v>
      </c>
      <c r="E1427" s="16" t="str">
        <f>VLOOKUP(A1427, [1]!Table9[#All], 3, FALSE)</f>
        <v>Plant</v>
      </c>
      <c r="F1427" s="15" t="str">
        <f>VLOOKUP(A1427, [1]!Table9[#All], 26, FALSE)</f>
        <v>Formula</v>
      </c>
      <c r="G1427" s="15" t="str">
        <f>IF(D1427="No", "--",VLOOKUP(A1427, [1]!Table9[#All], 25, FALSE))</f>
        <v>--</v>
      </c>
      <c r="H1427" s="14" t="str">
        <f>IF(D1427="No", "Not discussed on USFS. ", VLOOKUP(A1427, [1]!Table9[#All], 24, FALSE))</f>
        <v xml:space="preserve">Not discussed on USFS. </v>
      </c>
      <c r="I1427" s="14" t="str">
        <f>IF(NOT(ISBLANK(#REF!)),  "Pre-activity Survey Required", "")</f>
        <v>Pre-activity Survey Required</v>
      </c>
      <c r="J1427" s="13" t="str">
        <f>IF(D1427="No", "Not discussed on USFS. ", _xlfn.CONCAT(A1427, " (", VLOOKUP(A1427, [1]!Table9[#All], 11, FALSE), "; Habitat description: ", C1427, ") - Within 1-mi of a CNDDB/SCE/USFS occurrence record (", VLOOKUP(A1427, [1]!Table9[#All], 34, FALSE), "). " ))</f>
        <v xml:space="preserve">Not discussed on USFS. </v>
      </c>
      <c r="K1427" s="10" t="str">
        <f>IF(D1427="No", "-- ", VLOOKUP(A1427, [1]!Table9[#All], 35, FALSE))</f>
        <v xml:space="preserve">-- </v>
      </c>
      <c r="L1427" s="12" t="str">
        <f>IF(D1427="No", "--", VLOOKUP(A1427, [1]!Table9[#All], 28, FALSE))</f>
        <v>--</v>
      </c>
      <c r="M1427" s="11" t="str">
        <f>IF(D1427="No", "Not discussed on USFS. ", _xlfn.CONCAT(A1427, " (", VLOOKUP(A1427, [1]!Table9[#All], 11, FALSE), "; Habitat description: ", C1427, ") - Within 1-mi of a CNDDB/SCE/USFS occurrence record (", VLOOKUP(A1427, [1]!Table9[#All], 27, FALSE), "). " ))</f>
        <v xml:space="preserve">Not discussed on USFS. </v>
      </c>
      <c r="N1427" s="10" t="str">
        <f>IF(D1427="No", "-- ", VLOOKUP(A1427, [1]!Table9[#All], 29, FALSE))</f>
        <v xml:space="preserve">-- </v>
      </c>
      <c r="O1427" s="10" t="str">
        <f>IF(D1427="No", "--", VLOOKUP(A1427, [1]!Table9[#All], 30, FALSE))</f>
        <v>--</v>
      </c>
      <c r="P1427" s="7" t="str">
        <f>IF(D1427="No", "Not discussed on USFS. ", IF(VLOOKUP(A1427, [1]!Table9[#All], 31, FALSE)="--", "--",  _xlfn.CONCAT(A1427, " (", VLOOKUP(A1427, [1]!Table9[#All], 11, FALSE), "; Habitat description: ", C1427, ") - Within 1-mi of a CNDDB/SCE/USFS occurrence record (", VLOOKUP(A1427, [1]!Table9[#All], 31, FALSE), "). " )))</f>
        <v xml:space="preserve">Not discussed on USFS. </v>
      </c>
      <c r="Q1427" s="6" t="str">
        <f>IF(D1427="No", "Not discussed on USFS. ", IF(VLOOKUP(A1427, [1]!Table9[#All], 31, FALSE)="--", "--",  VLOOKUP(A1427, [1]!Table9[#All], 32, FALSE)))</f>
        <v xml:space="preserve">Not discussed on USFS. </v>
      </c>
      <c r="R1427" s="6" t="str">
        <f>IF(D1427="No", "Not discussed on USFS. ", IF(VLOOKUP(A1427, [1]!Table9[#All], 31, FALSE)="--", "--", VLOOKUP(A1427, [1]!Table9[#All], 33, FALSE)))</f>
        <v xml:space="preserve">Not discussed on USFS. </v>
      </c>
      <c r="S1427" s="9" t="s">
        <v>2</v>
      </c>
      <c r="T1427" s="8" t="s">
        <v>2</v>
      </c>
      <c r="U1427" s="8" t="s">
        <v>2</v>
      </c>
      <c r="V1427" s="7" t="s">
        <v>2</v>
      </c>
      <c r="W1427" s="6" t="s">
        <v>2</v>
      </c>
      <c r="X1427" s="6" t="s">
        <v>2</v>
      </c>
    </row>
    <row r="1428" spans="1:24" ht="80" x14ac:dyDescent="0.2">
      <c r="A1428" s="20" t="s">
        <v>937</v>
      </c>
      <c r="B1428" s="20" t="str">
        <f>VLOOKUP(A1428, [1]!Table9[#All], 2, FALSE)</f>
        <v>Castilleja rubicundula var. rubicundula</v>
      </c>
      <c r="C1428" s="18" t="str">
        <f>VLOOKUP(A1428, [1]!Table9[#All], 13, FALSE)</f>
        <v>grassland, chaparral, seeps</v>
      </c>
      <c r="D1428" s="17" t="str">
        <f>IF(ISNUMBER(SEARCH("1",VLOOKUP(A1428, [1]!Table9[#All], 4, FALSE))), "Yes", "No")</f>
        <v>No</v>
      </c>
      <c r="E1428" s="16" t="str">
        <f>VLOOKUP(A1428, [1]!Table9[#All], 3, FALSE)</f>
        <v>Plant</v>
      </c>
      <c r="F1428" s="15" t="str">
        <f>VLOOKUP(A1428, [1]!Table9[#All], 26, FALSE)</f>
        <v>Formula</v>
      </c>
      <c r="G1428" s="15" t="str">
        <f>IF(D1428="No", "--",VLOOKUP(A1428, [1]!Table9[#All], 25, FALSE))</f>
        <v>--</v>
      </c>
      <c r="H1428" s="14" t="str">
        <f>IF(D1428="No", "Not discussed on USFS. ", VLOOKUP(A1428, [1]!Table9[#All], 24, FALSE))</f>
        <v xml:space="preserve">Not discussed on USFS. </v>
      </c>
      <c r="I1428" s="14" t="str">
        <f>IF(NOT(ISBLANK(#REF!)),  "Pre-activity Survey Required", "")</f>
        <v>Pre-activity Survey Required</v>
      </c>
      <c r="J1428" s="13" t="str">
        <f>IF(D1428="No", "Not discussed on USFS. ", _xlfn.CONCAT(A1428, " (", VLOOKUP(A1428, [1]!Table9[#All], 11, FALSE), "; Habitat description: ", C1428, ") - Within 1-mi of a CNDDB/SCE/USFS occurrence record (", VLOOKUP(A1428, [1]!Table9[#All], 34, FALSE), "). " ))</f>
        <v xml:space="preserve">Not discussed on USFS. </v>
      </c>
      <c r="K1428" s="10" t="str">
        <f>IF(D1428="No", "-- ", VLOOKUP(A1428, [1]!Table9[#All], 35, FALSE))</f>
        <v xml:space="preserve">-- </v>
      </c>
      <c r="L1428" s="12" t="str">
        <f>IF(D1428="No", "--", VLOOKUP(A1428, [1]!Table9[#All], 28, FALSE))</f>
        <v>--</v>
      </c>
      <c r="M1428" s="11" t="str">
        <f>IF(D1428="No", "Not discussed on USFS. ", _xlfn.CONCAT(A1428, " (", VLOOKUP(A1428, [1]!Table9[#All], 11, FALSE), "; Habitat description: ", C1428, ") - Within 1-mi of a CNDDB/SCE/USFS occurrence record (", VLOOKUP(A1428, [1]!Table9[#All], 27, FALSE), "). " ))</f>
        <v xml:space="preserve">Not discussed on USFS. </v>
      </c>
      <c r="N1428" s="10" t="str">
        <f>IF(D1428="No", "-- ", VLOOKUP(A1428, [1]!Table9[#All], 29, FALSE))</f>
        <v xml:space="preserve">-- </v>
      </c>
      <c r="O1428" s="10" t="str">
        <f>IF(D1428="No", "--", VLOOKUP(A1428, [1]!Table9[#All], 30, FALSE))</f>
        <v>--</v>
      </c>
      <c r="P1428" s="7" t="str">
        <f>IF(D1428="No", "Not discussed on USFS. ", IF(VLOOKUP(A1428, [1]!Table9[#All], 31, FALSE)="--", "--",  _xlfn.CONCAT(A1428, " (", VLOOKUP(A1428, [1]!Table9[#All], 11, FALSE), "; Habitat description: ", C1428, ") - Within 1-mi of a CNDDB/SCE/USFS occurrence record (", VLOOKUP(A1428, [1]!Table9[#All], 31, FALSE), "). " )))</f>
        <v xml:space="preserve">Not discussed on USFS. </v>
      </c>
      <c r="Q1428" s="6" t="str">
        <f>IF(D1428="No", "Not discussed on USFS. ", IF(VLOOKUP(A1428, [1]!Table9[#All], 31, FALSE)="--", "--",  VLOOKUP(A1428, [1]!Table9[#All], 32, FALSE)))</f>
        <v xml:space="preserve">Not discussed on USFS. </v>
      </c>
      <c r="R1428" s="6" t="str">
        <f>IF(D1428="No", "Not discussed on USFS. ", IF(VLOOKUP(A1428, [1]!Table9[#All], 31, FALSE)="--", "--", VLOOKUP(A1428, [1]!Table9[#All], 33, FALSE)))</f>
        <v xml:space="preserve">Not discussed on USFS. </v>
      </c>
      <c r="S1428" s="9" t="s">
        <v>2</v>
      </c>
      <c r="T1428" s="8" t="s">
        <v>2</v>
      </c>
      <c r="U1428" s="8" t="s">
        <v>2</v>
      </c>
      <c r="V1428" s="7" t="s">
        <v>2</v>
      </c>
      <c r="W1428" s="6" t="s">
        <v>2</v>
      </c>
      <c r="X1428" s="6" t="s">
        <v>2</v>
      </c>
    </row>
    <row r="1429" spans="1:24" ht="48" x14ac:dyDescent="0.2">
      <c r="A1429" s="20" t="s">
        <v>936</v>
      </c>
      <c r="B1429" s="20" t="str">
        <f>VLOOKUP(A1429, [1]!Table9[#All], 2, FALSE)</f>
        <v>Calliandra eriophylla</v>
      </c>
      <c r="C1429" s="18" t="str">
        <f>VLOOKUP(A1429, [1]!Table9[#All], 13, FALSE)</f>
        <v>sandy washes, slopes, mesas, desert brush scrub</v>
      </c>
      <c r="D1429" s="17" t="str">
        <f>IF(ISNUMBER(SEARCH("1",VLOOKUP(A1429, [1]!Table9[#All], 4, FALSE))), "Yes", "No")</f>
        <v>No</v>
      </c>
      <c r="E1429" s="16" t="str">
        <f>VLOOKUP(A1429, [1]!Table9[#All], 3, FALSE)</f>
        <v>Plant</v>
      </c>
      <c r="F1429" s="15" t="str">
        <f>VLOOKUP(A1429, [1]!Table9[#All], 26, FALSE)</f>
        <v>Formula</v>
      </c>
      <c r="G1429" s="15" t="str">
        <f>IF(D1429="No", "--",VLOOKUP(A1429, [1]!Table9[#All], 25, FALSE))</f>
        <v>--</v>
      </c>
      <c r="H1429" s="14" t="str">
        <f>IF(D1429="No", "Not discussed on USFS. ", VLOOKUP(A1429, [1]!Table9[#All], 24, FALSE))</f>
        <v xml:space="preserve">Not discussed on USFS. </v>
      </c>
      <c r="I1429" s="14" t="str">
        <f>IF(NOT(ISBLANK(#REF!)),  "Pre-activity Survey Required", "")</f>
        <v>Pre-activity Survey Required</v>
      </c>
      <c r="J1429" s="13" t="str">
        <f>IF(D1429="No", "Not discussed on USFS. ", _xlfn.CONCAT(A1429, " (", VLOOKUP(A1429, [1]!Table9[#All], 11, FALSE), "; Habitat description: ", C1429, ") - Within 1-mi of a CNDDB/SCE/USFS occurrence record (", VLOOKUP(A1429, [1]!Table9[#All], 34, FALSE), "). " ))</f>
        <v xml:space="preserve">Not discussed on USFS. </v>
      </c>
      <c r="K1429" s="10" t="str">
        <f>IF(D1429="No", "-- ", VLOOKUP(A1429, [1]!Table9[#All], 35, FALSE))</f>
        <v xml:space="preserve">-- </v>
      </c>
      <c r="L1429" s="12" t="str">
        <f>IF(D1429="No", "--", VLOOKUP(A1429, [1]!Table9[#All], 28, FALSE))</f>
        <v>--</v>
      </c>
      <c r="M1429" s="11" t="str">
        <f>IF(D1429="No", "Not discussed on USFS. ", _xlfn.CONCAT(A1429, " (", VLOOKUP(A1429, [1]!Table9[#All], 11, FALSE), "; Habitat description: ", C1429, ") - Within 1-mi of a CNDDB/SCE/USFS occurrence record (", VLOOKUP(A1429, [1]!Table9[#All], 27, FALSE), "). " ))</f>
        <v xml:space="preserve">Not discussed on USFS. </v>
      </c>
      <c r="N1429" s="10" t="str">
        <f>IF(D1429="No", "-- ", VLOOKUP(A1429, [1]!Table9[#All], 29, FALSE))</f>
        <v xml:space="preserve">-- </v>
      </c>
      <c r="O1429" s="10" t="str">
        <f>IF(D1429="No", "--", VLOOKUP(A1429, [1]!Table9[#All], 30, FALSE))</f>
        <v>--</v>
      </c>
      <c r="P1429" s="7" t="str">
        <f>IF(D1429="No", "Not discussed on USFS. ", IF(VLOOKUP(A1429, [1]!Table9[#All], 31, FALSE)="--", "--",  _xlfn.CONCAT(A1429, " (", VLOOKUP(A1429, [1]!Table9[#All], 11, FALSE), "; Habitat description: ", C1429, ") - Within 1-mi of a CNDDB/SCE/USFS occurrence record (", VLOOKUP(A1429, [1]!Table9[#All], 31, FALSE), "). " )))</f>
        <v xml:space="preserve">Not discussed on USFS. </v>
      </c>
      <c r="Q1429" s="6" t="str">
        <f>IF(D1429="No", "Not discussed on USFS. ", IF(VLOOKUP(A1429, [1]!Table9[#All], 31, FALSE)="--", "--",  VLOOKUP(A1429, [1]!Table9[#All], 32, FALSE)))</f>
        <v xml:space="preserve">Not discussed on USFS. </v>
      </c>
      <c r="R1429" s="6" t="str">
        <f>IF(D1429="No", "Not discussed on USFS. ", IF(VLOOKUP(A1429, [1]!Table9[#All], 31, FALSE)="--", "--", VLOOKUP(A1429, [1]!Table9[#All], 33, FALSE)))</f>
        <v xml:space="preserve">Not discussed on USFS. </v>
      </c>
      <c r="S1429" s="9" t="s">
        <v>2</v>
      </c>
      <c r="T1429" s="8" t="s">
        <v>2</v>
      </c>
      <c r="U1429" s="8" t="s">
        <v>2</v>
      </c>
      <c r="V1429" s="7" t="s">
        <v>2</v>
      </c>
      <c r="W1429" s="6" t="s">
        <v>2</v>
      </c>
      <c r="X1429" s="6" t="s">
        <v>2</v>
      </c>
    </row>
    <row r="1430" spans="1:24" ht="64" x14ac:dyDescent="0.2">
      <c r="A1430" s="20" t="s">
        <v>935</v>
      </c>
      <c r="B1430" s="20" t="str">
        <f>VLOOKUP(A1430, [1]!Table9[#All], 2, FALSE)</f>
        <v>Castilleja ambigua var. insalutata</v>
      </c>
      <c r="C1430" s="18" t="str">
        <f>VLOOKUP(A1430, [1]!Table9[#All], 13, FALSE)</f>
        <v>vernal, wet coastal areas</v>
      </c>
      <c r="D1430" s="17" t="str">
        <f>IF(ISNUMBER(SEARCH("1",VLOOKUP(A1430, [1]!Table9[#All], 4, FALSE))), "Yes", "No")</f>
        <v>No</v>
      </c>
      <c r="E1430" s="16" t="str">
        <f>VLOOKUP(A1430, [1]!Table9[#All], 3, FALSE)</f>
        <v>Plant</v>
      </c>
      <c r="F1430" s="15" t="str">
        <f>VLOOKUP(A1430, [1]!Table9[#All], 26, FALSE)</f>
        <v>Formula</v>
      </c>
      <c r="G1430" s="15" t="str">
        <f>IF(D1430="No", "--",VLOOKUP(A1430, [1]!Table9[#All], 25, FALSE))</f>
        <v>--</v>
      </c>
      <c r="H1430" s="14" t="str">
        <f>IF(D1430="No", "Not discussed on USFS. ", VLOOKUP(A1430, [1]!Table9[#All], 24, FALSE))</f>
        <v xml:space="preserve">Not discussed on USFS. </v>
      </c>
      <c r="I1430" s="14" t="str">
        <f>IF(NOT(ISBLANK(#REF!)),  "Pre-activity Survey Required", "")</f>
        <v>Pre-activity Survey Required</v>
      </c>
      <c r="J1430" s="13" t="str">
        <f>IF(D1430="No", "Not discussed on USFS. ", _xlfn.CONCAT(A1430, " (", VLOOKUP(A1430, [1]!Table9[#All], 11, FALSE), "; Habitat description: ", C1430, ") - Within 1-mi of a CNDDB/SCE/USFS occurrence record (", VLOOKUP(A1430, [1]!Table9[#All], 34, FALSE), "). " ))</f>
        <v xml:space="preserve">Not discussed on USFS. </v>
      </c>
      <c r="K1430" s="10" t="str">
        <f>IF(D1430="No", "-- ", VLOOKUP(A1430, [1]!Table9[#All], 35, FALSE))</f>
        <v xml:space="preserve">-- </v>
      </c>
      <c r="L1430" s="12" t="str">
        <f>IF(D1430="No", "--", VLOOKUP(A1430, [1]!Table9[#All], 28, FALSE))</f>
        <v>--</v>
      </c>
      <c r="M1430" s="11" t="str">
        <f>IF(D1430="No", "Not discussed on USFS. ", _xlfn.CONCAT(A1430, " (", VLOOKUP(A1430, [1]!Table9[#All], 11, FALSE), "; Habitat description: ", C1430, ") - Within 1-mi of a CNDDB/SCE/USFS occurrence record (", VLOOKUP(A1430, [1]!Table9[#All], 27, FALSE), "). " ))</f>
        <v xml:space="preserve">Not discussed on USFS. </v>
      </c>
      <c r="N1430" s="10" t="str">
        <f>IF(D1430="No", "-- ", VLOOKUP(A1430, [1]!Table9[#All], 29, FALSE))</f>
        <v xml:space="preserve">-- </v>
      </c>
      <c r="O1430" s="10" t="str">
        <f>IF(D1430="No", "--", VLOOKUP(A1430, [1]!Table9[#All], 30, FALSE))</f>
        <v>--</v>
      </c>
      <c r="P1430" s="7" t="str">
        <f>IF(D1430="No", "Not discussed on USFS. ", IF(VLOOKUP(A1430, [1]!Table9[#All], 31, FALSE)="--", "--",  _xlfn.CONCAT(A1430, " (", VLOOKUP(A1430, [1]!Table9[#All], 11, FALSE), "; Habitat description: ", C1430, ") - Within 1-mi of a CNDDB/SCE/USFS occurrence record (", VLOOKUP(A1430, [1]!Table9[#All], 31, FALSE), "). " )))</f>
        <v xml:space="preserve">Not discussed on USFS. </v>
      </c>
      <c r="Q1430" s="6" t="str">
        <f>IF(D1430="No", "Not discussed on USFS. ", IF(VLOOKUP(A1430, [1]!Table9[#All], 31, FALSE)="--", "--",  VLOOKUP(A1430, [1]!Table9[#All], 32, FALSE)))</f>
        <v xml:space="preserve">Not discussed on USFS. </v>
      </c>
      <c r="R1430" s="6" t="str">
        <f>IF(D1430="No", "Not discussed on USFS. ", IF(VLOOKUP(A1430, [1]!Table9[#All], 31, FALSE)="--", "--", VLOOKUP(A1430, [1]!Table9[#All], 33, FALSE)))</f>
        <v xml:space="preserve">Not discussed on USFS. </v>
      </c>
      <c r="S1430" s="9" t="s">
        <v>2</v>
      </c>
      <c r="T1430" s="8" t="s">
        <v>2</v>
      </c>
      <c r="U1430" s="8" t="s">
        <v>2</v>
      </c>
      <c r="V1430" s="7" t="s">
        <v>2</v>
      </c>
      <c r="W1430" s="6" t="s">
        <v>2</v>
      </c>
      <c r="X1430" s="6" t="s">
        <v>2</v>
      </c>
    </row>
    <row r="1431" spans="1:24" ht="48" x14ac:dyDescent="0.2">
      <c r="A1431" s="20" t="s">
        <v>934</v>
      </c>
      <c r="B1431" s="20" t="str">
        <f>VLOOKUP(A1431, [1]!Table9[#All], 2, FALSE)</f>
        <v>Erythranthe trinitiensis</v>
      </c>
      <c r="C1431" s="18" t="str">
        <f>VLOOKUP(A1431, [1]!Table9[#All], 13, FALSE)</f>
        <v>wet, pine forest, chaparral, meadows</v>
      </c>
      <c r="D1431" s="17" t="str">
        <f>IF(ISNUMBER(SEARCH("1",VLOOKUP(A1431, [1]!Table9[#All], 4, FALSE))), "Yes", "No")</f>
        <v>No</v>
      </c>
      <c r="E1431" s="16" t="str">
        <f>VLOOKUP(A1431, [1]!Table9[#All], 3, FALSE)</f>
        <v>Plant</v>
      </c>
      <c r="F1431" s="15" t="str">
        <f>VLOOKUP(A1431, [1]!Table9[#All], 26, FALSE)</f>
        <v>Formula</v>
      </c>
      <c r="G1431" s="15" t="str">
        <f>IF(D1431="No", "--",VLOOKUP(A1431, [1]!Table9[#All], 25, FALSE))</f>
        <v>--</v>
      </c>
      <c r="H1431" s="14" t="str">
        <f>IF(D1431="No", "Not discussed on USFS. ", VLOOKUP(A1431, [1]!Table9[#All], 24, FALSE))</f>
        <v xml:space="preserve">Not discussed on USFS. </v>
      </c>
      <c r="I1431" s="14" t="str">
        <f>IF(NOT(ISBLANK(#REF!)),  "Pre-activity Survey Required", "")</f>
        <v>Pre-activity Survey Required</v>
      </c>
      <c r="J1431" s="13" t="str">
        <f>IF(D1431="No", "Not discussed on USFS. ", _xlfn.CONCAT(A1431, " (", VLOOKUP(A1431, [1]!Table9[#All], 11, FALSE), "; Habitat description: ", C1431, ") - Within 1-mi of a CNDDB/SCE/USFS occurrence record (", VLOOKUP(A1431, [1]!Table9[#All], 34, FALSE), "). " ))</f>
        <v xml:space="preserve">Not discussed on USFS. </v>
      </c>
      <c r="K1431" s="10" t="str">
        <f>IF(D1431="No", "-- ", VLOOKUP(A1431, [1]!Table9[#All], 35, FALSE))</f>
        <v xml:space="preserve">-- </v>
      </c>
      <c r="L1431" s="12" t="str">
        <f>IF(D1431="No", "--", VLOOKUP(A1431, [1]!Table9[#All], 28, FALSE))</f>
        <v>--</v>
      </c>
      <c r="M1431" s="11" t="str">
        <f>IF(D1431="No", "Not discussed on USFS. ", _xlfn.CONCAT(A1431, " (", VLOOKUP(A1431, [1]!Table9[#All], 11, FALSE), "; Habitat description: ", C1431, ") - Within 1-mi of a CNDDB/SCE/USFS occurrence record (", VLOOKUP(A1431, [1]!Table9[#All], 27, FALSE), "). " ))</f>
        <v xml:space="preserve">Not discussed on USFS. </v>
      </c>
      <c r="N1431" s="10" t="str">
        <f>IF(D1431="No", "-- ", VLOOKUP(A1431, [1]!Table9[#All], 29, FALSE))</f>
        <v xml:space="preserve">-- </v>
      </c>
      <c r="O1431" s="10" t="str">
        <f>IF(D1431="No", "--", VLOOKUP(A1431, [1]!Table9[#All], 30, FALSE))</f>
        <v>--</v>
      </c>
      <c r="P1431" s="7" t="str">
        <f>IF(D1431="No", "Not discussed on USFS. ", IF(VLOOKUP(A1431, [1]!Table9[#All], 31, FALSE)="--", "--",  _xlfn.CONCAT(A1431, " (", VLOOKUP(A1431, [1]!Table9[#All], 11, FALSE), "; Habitat description: ", C1431, ") - Within 1-mi of a CNDDB/SCE/USFS occurrence record (", VLOOKUP(A1431, [1]!Table9[#All], 31, FALSE), "). " )))</f>
        <v xml:space="preserve">Not discussed on USFS. </v>
      </c>
      <c r="Q1431" s="6" t="str">
        <f>IF(D1431="No", "Not discussed on USFS. ", IF(VLOOKUP(A1431, [1]!Table9[#All], 31, FALSE)="--", "--",  VLOOKUP(A1431, [1]!Table9[#All], 32, FALSE)))</f>
        <v xml:space="preserve">Not discussed on USFS. </v>
      </c>
      <c r="R1431" s="6" t="str">
        <f>IF(D1431="No", "Not discussed on USFS. ", IF(VLOOKUP(A1431, [1]!Table9[#All], 31, FALSE)="--", "--", VLOOKUP(A1431, [1]!Table9[#All], 33, FALSE)))</f>
        <v xml:space="preserve">Not discussed on USFS. </v>
      </c>
      <c r="S1431" s="9" t="s">
        <v>2</v>
      </c>
      <c r="T1431" s="8" t="s">
        <v>2</v>
      </c>
      <c r="U1431" s="8" t="s">
        <v>2</v>
      </c>
      <c r="V1431" s="7" t="s">
        <v>2</v>
      </c>
      <c r="W1431" s="6" t="s">
        <v>2</v>
      </c>
      <c r="X1431" s="6" t="s">
        <v>2</v>
      </c>
    </row>
    <row r="1432" spans="1:24" ht="96" x14ac:dyDescent="0.2">
      <c r="A1432" s="20" t="s">
        <v>933</v>
      </c>
      <c r="B1432" s="20" t="str">
        <f>VLOOKUP(A1432, [1]!Table9[#All], 2, FALSE)</f>
        <v>Abronia umbellata var breviflora</v>
      </c>
      <c r="C1432" s="18" t="str">
        <f>VLOOKUP(A1432, [1]!Table9[#All], 13, FALSE)</f>
        <v>open areas, or in sparse scrub on coastal strand, foredunes, and dunes; sometimes in disturbed areas</v>
      </c>
      <c r="D1432" s="17" t="str">
        <f>IF(ISNUMBER(SEARCH("1",VLOOKUP(A1432, [1]!Table9[#All], 4, FALSE))), "Yes", "No")</f>
        <v>No</v>
      </c>
      <c r="E1432" s="16" t="str">
        <f>VLOOKUP(A1432, [1]!Table9[#All], 3, FALSE)</f>
        <v>Plant</v>
      </c>
      <c r="F1432" s="15" t="str">
        <f>VLOOKUP(A1432, [1]!Table9[#All], 26, FALSE)</f>
        <v>Formula</v>
      </c>
      <c r="G1432" s="15" t="str">
        <f>IF(D1432="No", "--",VLOOKUP(A1432, [1]!Table9[#All], 25, FALSE))</f>
        <v>--</v>
      </c>
      <c r="H1432" s="14" t="str">
        <f>IF(D1432="No", "Not discussed on USFS. ", VLOOKUP(A1432, [1]!Table9[#All], 24, FALSE))</f>
        <v xml:space="preserve">Not discussed on USFS. </v>
      </c>
      <c r="I1432" s="14" t="str">
        <f>IF(NOT(ISBLANK(#REF!)),  "Pre-activity Survey Required", "")</f>
        <v>Pre-activity Survey Required</v>
      </c>
      <c r="J1432" s="13" t="str">
        <f>IF(D1432="No", "Not discussed on USFS. ", _xlfn.CONCAT(A1432, " (", VLOOKUP(A1432, [1]!Table9[#All], 11, FALSE), "; Habitat description: ", C1432, ") - Within 1-mi of a CNDDB/SCE/USFS occurrence record (", VLOOKUP(A1432, [1]!Table9[#All], 34, FALSE), "). " ))</f>
        <v xml:space="preserve">Not discussed on USFS. </v>
      </c>
      <c r="K1432" s="10" t="str">
        <f>IF(D1432="No", "-- ", VLOOKUP(A1432, [1]!Table9[#All], 35, FALSE))</f>
        <v xml:space="preserve">-- </v>
      </c>
      <c r="L1432" s="12" t="str">
        <f>IF(D1432="No", "--", VLOOKUP(A1432, [1]!Table9[#All], 28, FALSE))</f>
        <v>--</v>
      </c>
      <c r="M1432" s="11" t="str">
        <f>IF(D1432="No", "Not discussed on USFS. ", _xlfn.CONCAT(A1432, " (", VLOOKUP(A1432, [1]!Table9[#All], 11, FALSE), "; Habitat description: ", C1432, ") - Within 1-mi of a CNDDB/SCE/USFS occurrence record (", VLOOKUP(A1432, [1]!Table9[#All], 27, FALSE), "). " ))</f>
        <v xml:space="preserve">Not discussed on USFS. </v>
      </c>
      <c r="N1432" s="10" t="str">
        <f>IF(D1432="No", "-- ", VLOOKUP(A1432, [1]!Table9[#All], 29, FALSE))</f>
        <v xml:space="preserve">-- </v>
      </c>
      <c r="O1432" s="10" t="str">
        <f>IF(D1432="No", "--", VLOOKUP(A1432, [1]!Table9[#All], 30, FALSE))</f>
        <v>--</v>
      </c>
      <c r="P1432" s="7" t="str">
        <f>IF(D1432="No", "Not discussed on USFS. ", IF(VLOOKUP(A1432, [1]!Table9[#All], 31, FALSE)="--", "--",  _xlfn.CONCAT(A1432, " (", VLOOKUP(A1432, [1]!Table9[#All], 11, FALSE), "; Habitat description: ", C1432, ") - Within 1-mi of a CNDDB/SCE/USFS occurrence record (", VLOOKUP(A1432, [1]!Table9[#All], 31, FALSE), "). " )))</f>
        <v xml:space="preserve">Not discussed on USFS. </v>
      </c>
      <c r="Q1432" s="6" t="str">
        <f>IF(D1432="No", "Not discussed on USFS. ", IF(VLOOKUP(A1432, [1]!Table9[#All], 31, FALSE)="--", "--",  VLOOKUP(A1432, [1]!Table9[#All], 32, FALSE)))</f>
        <v xml:space="preserve">Not discussed on USFS. </v>
      </c>
      <c r="R1432" s="6" t="str">
        <f>IF(D1432="No", "Not discussed on USFS. ", IF(VLOOKUP(A1432, [1]!Table9[#All], 31, FALSE)="--", "--", VLOOKUP(A1432, [1]!Table9[#All], 33, FALSE)))</f>
        <v xml:space="preserve">Not discussed on USFS. </v>
      </c>
      <c r="S1432" s="9" t="s">
        <v>2</v>
      </c>
      <c r="T1432" s="8" t="s">
        <v>2</v>
      </c>
      <c r="U1432" s="8" t="s">
        <v>2</v>
      </c>
      <c r="V1432" s="7" t="s">
        <v>2</v>
      </c>
      <c r="W1432" s="6" t="s">
        <v>2</v>
      </c>
      <c r="X1432" s="6" t="s">
        <v>2</v>
      </c>
    </row>
    <row r="1433" spans="1:24" ht="48" x14ac:dyDescent="0.2">
      <c r="A1433" s="20" t="s">
        <v>932</v>
      </c>
      <c r="B1433" s="20" t="str">
        <f>VLOOKUP(A1433, [1]!Table9[#All], 2, FALSE)</f>
        <v>Cylindropuntia fosbergii</v>
      </c>
      <c r="C1433" s="18" t="str">
        <f>VLOOKUP(A1433, [1]!Table9[#All], 13, FALSE)</f>
        <v>valley floors, alluvial fans</v>
      </c>
      <c r="D1433" s="17" t="str">
        <f>IF(ISNUMBER(SEARCH("1",VLOOKUP(A1433, [1]!Table9[#All], 4, FALSE))), "Yes", "No")</f>
        <v>No</v>
      </c>
      <c r="E1433" s="16" t="str">
        <f>VLOOKUP(A1433, [1]!Table9[#All], 3, FALSE)</f>
        <v>Plant</v>
      </c>
      <c r="F1433" s="15" t="str">
        <f>VLOOKUP(A1433, [1]!Table9[#All], 26, FALSE)</f>
        <v>Formula</v>
      </c>
      <c r="G1433" s="15" t="str">
        <f>IF(D1433="No", "--",VLOOKUP(A1433, [1]!Table9[#All], 25, FALSE))</f>
        <v>--</v>
      </c>
      <c r="H1433" s="14" t="str">
        <f>IF(D1433="No", "Not discussed on USFS. ", VLOOKUP(A1433, [1]!Table9[#All], 24, FALSE))</f>
        <v xml:space="preserve">Not discussed on USFS. </v>
      </c>
      <c r="I1433" s="14" t="str">
        <f>IF(NOT(ISBLANK(#REF!)),  "Pre-activity Survey Required", "")</f>
        <v>Pre-activity Survey Required</v>
      </c>
      <c r="J1433" s="13" t="str">
        <f>IF(D1433="No", "Not discussed on USFS. ", _xlfn.CONCAT(A1433, " (", VLOOKUP(A1433, [1]!Table9[#All], 11, FALSE), "; Habitat description: ", C1433, ") - Within 1-mi of a CNDDB/SCE/USFS occurrence record (", VLOOKUP(A1433, [1]!Table9[#All], 34, FALSE), "). " ))</f>
        <v xml:space="preserve">Not discussed on USFS. </v>
      </c>
      <c r="K1433" s="10" t="str">
        <f>IF(D1433="No", "-- ", VLOOKUP(A1433, [1]!Table9[#All], 35, FALSE))</f>
        <v xml:space="preserve">-- </v>
      </c>
      <c r="L1433" s="12" t="str">
        <f>IF(D1433="No", "--", VLOOKUP(A1433, [1]!Table9[#All], 28, FALSE))</f>
        <v>--</v>
      </c>
      <c r="M1433" s="11" t="str">
        <f>IF(D1433="No", "Not discussed on USFS. ", _xlfn.CONCAT(A1433, " (", VLOOKUP(A1433, [1]!Table9[#All], 11, FALSE), "; Habitat description: ", C1433, ") - Within 1-mi of a CNDDB/SCE/USFS occurrence record (", VLOOKUP(A1433, [1]!Table9[#All], 27, FALSE), "). " ))</f>
        <v xml:space="preserve">Not discussed on USFS. </v>
      </c>
      <c r="N1433" s="10" t="str">
        <f>IF(D1433="No", "-- ", VLOOKUP(A1433, [1]!Table9[#All], 29, FALSE))</f>
        <v xml:space="preserve">-- </v>
      </c>
      <c r="O1433" s="10" t="str">
        <f>IF(D1433="No", "--", VLOOKUP(A1433, [1]!Table9[#All], 30, FALSE))</f>
        <v>--</v>
      </c>
      <c r="P1433" s="7" t="str">
        <f>IF(D1433="No", "Not discussed on USFS. ", IF(VLOOKUP(A1433, [1]!Table9[#All], 31, FALSE)="--", "--",  _xlfn.CONCAT(A1433, " (", VLOOKUP(A1433, [1]!Table9[#All], 11, FALSE), "; Habitat description: ", C1433, ") - Within 1-mi of a CNDDB/SCE/USFS occurrence record (", VLOOKUP(A1433, [1]!Table9[#All], 31, FALSE), "). " )))</f>
        <v xml:space="preserve">Not discussed on USFS. </v>
      </c>
      <c r="Q1433" s="6" t="str">
        <f>IF(D1433="No", "Not discussed on USFS. ", IF(VLOOKUP(A1433, [1]!Table9[#All], 31, FALSE)="--", "--",  VLOOKUP(A1433, [1]!Table9[#All], 32, FALSE)))</f>
        <v xml:space="preserve">Not discussed on USFS. </v>
      </c>
      <c r="R1433" s="6" t="str">
        <f>IF(D1433="No", "Not discussed on USFS. ", IF(VLOOKUP(A1433, [1]!Table9[#All], 31, FALSE)="--", "--", VLOOKUP(A1433, [1]!Table9[#All], 33, FALSE)))</f>
        <v xml:space="preserve">Not discussed on USFS. </v>
      </c>
      <c r="S1433" s="9" t="s">
        <v>2</v>
      </c>
      <c r="T1433" s="8" t="s">
        <v>2</v>
      </c>
      <c r="U1433" s="8" t="s">
        <v>2</v>
      </c>
      <c r="V1433" s="7" t="s">
        <v>2</v>
      </c>
      <c r="W1433" s="6" t="s">
        <v>2</v>
      </c>
      <c r="X1433" s="6" t="s">
        <v>2</v>
      </c>
    </row>
    <row r="1434" spans="1:24" ht="48" x14ac:dyDescent="0.2">
      <c r="A1434" s="20" t="s">
        <v>931</v>
      </c>
      <c r="B1434" s="20" t="str">
        <f>VLOOKUP(A1434, [1]!Table9[#All], 2, FALSE)</f>
        <v>Eriogonum nortonii</v>
      </c>
      <c r="C1434" s="18" t="str">
        <f>VLOOKUP(A1434, [1]!Table9[#All], 13, FALSE)</f>
        <v>sand, chaparral</v>
      </c>
      <c r="D1434" s="17" t="str">
        <f>IF(ISNUMBER(SEARCH("1",VLOOKUP(A1434, [1]!Table9[#All], 4, FALSE))), "Yes", "No")</f>
        <v>No</v>
      </c>
      <c r="E1434" s="16" t="str">
        <f>VLOOKUP(A1434, [1]!Table9[#All], 3, FALSE)</f>
        <v>Plant</v>
      </c>
      <c r="F1434" s="15" t="str">
        <f>VLOOKUP(A1434, [1]!Table9[#All], 26, FALSE)</f>
        <v>Formula</v>
      </c>
      <c r="G1434" s="15" t="str">
        <f>IF(D1434="No", "--",VLOOKUP(A1434, [1]!Table9[#All], 25, FALSE))</f>
        <v>--</v>
      </c>
      <c r="H1434" s="14" t="str">
        <f>IF(D1434="No", "Not discussed on USFS. ", VLOOKUP(A1434, [1]!Table9[#All], 24, FALSE))</f>
        <v xml:space="preserve">Not discussed on USFS. </v>
      </c>
      <c r="I1434" s="14" t="str">
        <f>IF(NOT(ISBLANK(#REF!)),  "Pre-activity Survey Required", "")</f>
        <v>Pre-activity Survey Required</v>
      </c>
      <c r="J1434" s="13" t="str">
        <f>IF(D1434="No", "Not discussed on USFS. ", _xlfn.CONCAT(A1434, " (", VLOOKUP(A1434, [1]!Table9[#All], 11, FALSE), "; Habitat description: ", C1434, ") - Within 1-mi of a CNDDB/SCE/USFS occurrence record (", VLOOKUP(A1434, [1]!Table9[#All], 34, FALSE), "). " ))</f>
        <v xml:space="preserve">Not discussed on USFS. </v>
      </c>
      <c r="K1434" s="10" t="str">
        <f>IF(D1434="No", "-- ", VLOOKUP(A1434, [1]!Table9[#All], 35, FALSE))</f>
        <v xml:space="preserve">-- </v>
      </c>
      <c r="L1434" s="12" t="str">
        <f>IF(D1434="No", "--", VLOOKUP(A1434, [1]!Table9[#All], 28, FALSE))</f>
        <v>--</v>
      </c>
      <c r="M1434" s="11" t="str">
        <f>IF(D1434="No", "Not discussed on USFS. ", _xlfn.CONCAT(A1434, " (", VLOOKUP(A1434, [1]!Table9[#All], 11, FALSE), "; Habitat description: ", C1434, ") - Within 1-mi of a CNDDB/SCE/USFS occurrence record (", VLOOKUP(A1434, [1]!Table9[#All], 27, FALSE), "). " ))</f>
        <v xml:space="preserve">Not discussed on USFS. </v>
      </c>
      <c r="N1434" s="10" t="str">
        <f>IF(D1434="No", "-- ", VLOOKUP(A1434, [1]!Table9[#All], 29, FALSE))</f>
        <v xml:space="preserve">-- </v>
      </c>
      <c r="O1434" s="10" t="str">
        <f>IF(D1434="No", "--", VLOOKUP(A1434, [1]!Table9[#All], 30, FALSE))</f>
        <v>--</v>
      </c>
      <c r="P1434" s="7" t="str">
        <f>IF(D1434="No", "Not discussed on USFS. ", IF(VLOOKUP(A1434, [1]!Table9[#All], 31, FALSE)="--", "--",  _xlfn.CONCAT(A1434, " (", VLOOKUP(A1434, [1]!Table9[#All], 11, FALSE), "; Habitat description: ", C1434, ") - Within 1-mi of a CNDDB/SCE/USFS occurrence record (", VLOOKUP(A1434, [1]!Table9[#All], 31, FALSE), "). " )))</f>
        <v xml:space="preserve">Not discussed on USFS. </v>
      </c>
      <c r="Q1434" s="6" t="str">
        <f>IF(D1434="No", "Not discussed on USFS. ", IF(VLOOKUP(A1434, [1]!Table9[#All], 31, FALSE)="--", "--",  VLOOKUP(A1434, [1]!Table9[#All], 32, FALSE)))</f>
        <v xml:space="preserve">Not discussed on USFS. </v>
      </c>
      <c r="R1434" s="6" t="str">
        <f>IF(D1434="No", "Not discussed on USFS. ", IF(VLOOKUP(A1434, [1]!Table9[#All], 31, FALSE)="--", "--", VLOOKUP(A1434, [1]!Table9[#All], 33, FALSE)))</f>
        <v xml:space="preserve">Not discussed on USFS. </v>
      </c>
      <c r="S1434" s="9" t="s">
        <v>2</v>
      </c>
      <c r="T1434" s="8" t="s">
        <v>2</v>
      </c>
      <c r="U1434" s="8" t="s">
        <v>2</v>
      </c>
      <c r="V1434" s="7" t="s">
        <v>2</v>
      </c>
      <c r="W1434" s="6" t="s">
        <v>2</v>
      </c>
      <c r="X1434" s="6" t="s">
        <v>2</v>
      </c>
    </row>
    <row r="1435" spans="1:24" ht="156" x14ac:dyDescent="0.2">
      <c r="A1435" s="20" t="s">
        <v>930</v>
      </c>
      <c r="B1435" s="20" t="str">
        <f>VLOOKUP(A1435, [1]!Table9[#All], 2, FALSE)</f>
        <v>Eriogonum mensicola</v>
      </c>
      <c r="C1435" s="18" t="str">
        <f>VLOOKUP(A1435, [1]!Table9[#All], 13, FALSE)</f>
        <v>rocky slopes in pine woodland pinyon/juniper woodland</v>
      </c>
      <c r="D1435" s="17" t="str">
        <f>IF(ISNUMBER(SEARCH("1",VLOOKUP(A1435, [1]!Table9[#All], 4, FALSE))), "Yes", "No")</f>
        <v>Yes</v>
      </c>
      <c r="E1435" s="16" t="str">
        <f>VLOOKUP(A1435, [1]!Table9[#All], 3, FALSE)</f>
        <v>Plant</v>
      </c>
      <c r="F1435" s="15" t="str">
        <f>VLOOKUP(A1435, [1]!Table9[#All], 26, FALSE)</f>
        <v>Formula</v>
      </c>
      <c r="G1435" s="15" t="str">
        <f>IF(D1435="No", "--",VLOOKUP(A1435, [1]!Table9[#All], 25, FALSE))</f>
        <v>Work area</v>
      </c>
      <c r="H1435" s="14" t="str">
        <f>IF(D1435="No", "Not discussed on USFS. ", VLOOKUP(A1435, [1]!Table9[#All], 24, FALSE))</f>
        <v>--</v>
      </c>
      <c r="I1435" s="14" t="str">
        <f>IF(NOT(ISBLANK(#REF!)),  "Pre-activity Survey Required", "")</f>
        <v>Pre-activity Survey Required</v>
      </c>
      <c r="J1435" s="13" t="str">
        <f>IF(D1435="No", "Not discussed on USFS. ", _xlfn.CONCAT(A1435, " (", VLOOKUP(A1435, [1]!Table9[#All], 11, FALSE), "; Habitat description: ", C1435, ") - Within 1-mi of a CNDDB/SCE/USFS occurrence record (", VLOOKUP(A1435, [1]!Table9[#All], 34, FALSE), "). " ))</f>
        <v xml:space="preserve">Pinyon Mesa buckwheat (INF:SCC; BLM:S; CRPR 1B.3, Blooming Period: Jul - Oct; Habitat description: rocky slopes in pine woodland pinyon/juniper woodland) - Within 1-mi of a CNDDB/SCE/USFS occurrence record (unsuitable habitat). </v>
      </c>
      <c r="K1435" s="10" t="str">
        <f>IF(D1435="No", "-- ", VLOOKUP(A1435, [1]!Table9[#All], 35, FALSE))</f>
        <v>Standard OMP BMPs.</v>
      </c>
      <c r="L1435" s="12" t="str">
        <f>IF(D1435="No", "--", VLOOKUP(A1435, [1]!Table9[#All], 28, FALSE))</f>
        <v>IIB</v>
      </c>
      <c r="M1435" s="11" t="str">
        <f>IF(D1435="No", "Not discussed on USFS. ", _xlfn.CONCAT(A1435, " (", VLOOKUP(A1435, [1]!Table9[#All], 11, FALSE), "; Habitat description: ", C1435, ") - Within 1-mi of a CNDDB/SCE/USFS occurrence record (", VLOOKUP(A1435, [1]!Table9[#All], 27, FALSE), "). " ))</f>
        <v xml:space="preserve">Pinyon Mesa buckwheat (INF:SCC; BLM:S; CRPR 1B.3, Blooming Period: Jul - Oct; Habitat description: rocky slopes in pine woodland pinyon/juniper woodland) - Within 1-mi of a CNDDB/SCE/USFS occurrence record (habitat present). </v>
      </c>
      <c r="N1435" s="10" t="str">
        <f>IF(D1435="No", "-- ", VLOOKUP(A1435, [1]!Table9[#All], 29, FALSE))</f>
        <v xml:space="preserve">BE BMP Plant-1(a)(c-d); 
General Measures and Standard OMP BMPs. </v>
      </c>
      <c r="O1435" s="10" t="str">
        <f>IF(D1435="No", "--", VLOOKUP(A1435, [1]!Table9[#All], 30, FALSE))</f>
        <v xml:space="preserve">Pre-Activity Survey (Pinyon Mesa buckwheat): A biological survey is required. 
FSS Plant Avoidance (Pinyon Mesa buckwheat): If Pinyon Mesa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35" s="7" t="str">
        <f>IF(D1435="No", "Not discussed on USFS. ", IF(VLOOKUP(A1435, [1]!Table9[#All], 31, FALSE)="--", "--",  _xlfn.CONCAT(A1435, " (", VLOOKUP(A1435, [1]!Table9[#All], 11, FALSE), "; Habitat description: ", C1435, ") - Within 1-mi of a CNDDB/SCE/USFS occurrence record (", VLOOKUP(A1435, [1]!Table9[#All], 31, FALSE), "). " )))</f>
        <v>--</v>
      </c>
      <c r="Q1435" s="6" t="str">
        <f>IF(D1435="No", "Not discussed on USFS. ", IF(VLOOKUP(A1435, [1]!Table9[#All], 31, FALSE)="--", "--",  VLOOKUP(A1435, [1]!Table9[#All], 32, FALSE)))</f>
        <v>--</v>
      </c>
      <c r="R1435" s="6" t="str">
        <f>IF(D1435="No", "Not discussed on USFS. ", IF(VLOOKUP(A1435, [1]!Table9[#All], 31, FALSE)="--", "--", VLOOKUP(A1435, [1]!Table9[#All], 33, FALSE)))</f>
        <v>--</v>
      </c>
      <c r="S1435" s="9" t="s">
        <v>2</v>
      </c>
      <c r="T1435" s="8" t="s">
        <v>2</v>
      </c>
      <c r="U1435" s="8" t="s">
        <v>2</v>
      </c>
      <c r="V1435" s="7" t="s">
        <v>2</v>
      </c>
      <c r="W1435" s="6" t="s">
        <v>2</v>
      </c>
      <c r="X1435" s="6" t="s">
        <v>2</v>
      </c>
    </row>
    <row r="1436" spans="1:24" ht="80" x14ac:dyDescent="0.2">
      <c r="A1436" s="20" t="s">
        <v>929</v>
      </c>
      <c r="B1436" s="20" t="str">
        <f>VLOOKUP(A1436, [1]!Table9[#All], 2, FALSE)</f>
        <v>Boechera dispar</v>
      </c>
      <c r="C1436" s="18" t="str">
        <f>VLOOKUP(A1436, [1]!Table9[#All], 13, FALSE)</f>
        <v>rocky slopes, gravelly soil in desert scrub and pine woodland pinyon/juniper woodland</v>
      </c>
      <c r="D1436" s="17" t="str">
        <f>IF(ISNUMBER(SEARCH("1",VLOOKUP(A1436, [1]!Table9[#All], 4, FALSE))), "Yes", "No")</f>
        <v>No</v>
      </c>
      <c r="E1436" s="16" t="str">
        <f>VLOOKUP(A1436, [1]!Table9[#All], 3, FALSE)</f>
        <v>Plant</v>
      </c>
      <c r="F1436" s="15" t="str">
        <f>VLOOKUP(A1436, [1]!Table9[#All], 26, FALSE)</f>
        <v>Formula</v>
      </c>
      <c r="G1436" s="15" t="str">
        <f>IF(D1436="No", "--",VLOOKUP(A1436, [1]!Table9[#All], 25, FALSE))</f>
        <v>--</v>
      </c>
      <c r="H1436" s="14" t="str">
        <f>IF(D1436="No", "Not discussed on USFS. ", VLOOKUP(A1436, [1]!Table9[#All], 24, FALSE))</f>
        <v xml:space="preserve">Not discussed on USFS. </v>
      </c>
      <c r="I1436" s="14" t="str">
        <f>IF(NOT(ISBLANK(#REF!)),  "Pre-activity Survey Required", "")</f>
        <v>Pre-activity Survey Required</v>
      </c>
      <c r="J1436" s="13" t="str">
        <f>IF(D1436="No", "Not discussed on USFS. ", _xlfn.CONCAT(A1436, " (", VLOOKUP(A1436, [1]!Table9[#All], 11, FALSE), "; Habitat description: ", C1436, ") - Within 1-mi of a CNDDB/SCE/USFS occurrence record (", VLOOKUP(A1436, [1]!Table9[#All], 34, FALSE), "). " ))</f>
        <v xml:space="preserve">Not discussed on USFS. </v>
      </c>
      <c r="K1436" s="10" t="str">
        <f>IF(D1436="No", "-- ", VLOOKUP(A1436, [1]!Table9[#All], 35, FALSE))</f>
        <v xml:space="preserve">-- </v>
      </c>
      <c r="L1436" s="12" t="str">
        <f>IF(D1436="No", "--", VLOOKUP(A1436, [1]!Table9[#All], 28, FALSE))</f>
        <v>--</v>
      </c>
      <c r="M1436" s="11" t="str">
        <f>IF(D1436="No", "Not discussed on USFS. ", _xlfn.CONCAT(A1436, " (", VLOOKUP(A1436, [1]!Table9[#All], 11, FALSE), "; Habitat description: ", C1436, ") - Within 1-mi of a CNDDB/SCE/USFS occurrence record (", VLOOKUP(A1436, [1]!Table9[#All], 27, FALSE), "). " ))</f>
        <v xml:space="preserve">Not discussed on USFS. </v>
      </c>
      <c r="N1436" s="10" t="str">
        <f>IF(D1436="No", "-- ", VLOOKUP(A1436, [1]!Table9[#All], 29, FALSE))</f>
        <v xml:space="preserve">-- </v>
      </c>
      <c r="O1436" s="10" t="str">
        <f>IF(D1436="No", "--", VLOOKUP(A1436, [1]!Table9[#All], 30, FALSE))</f>
        <v>--</v>
      </c>
      <c r="P1436" s="7" t="str">
        <f>IF(D1436="No", "Not discussed on USFS. ", IF(VLOOKUP(A1436, [1]!Table9[#All], 31, FALSE)="--", "--",  _xlfn.CONCAT(A1436, " (", VLOOKUP(A1436, [1]!Table9[#All], 11, FALSE), "; Habitat description: ", C1436, ") - Within 1-mi of a CNDDB/SCE/USFS occurrence record (", VLOOKUP(A1436, [1]!Table9[#All], 31, FALSE), "). " )))</f>
        <v xml:space="preserve">Not discussed on USFS. </v>
      </c>
      <c r="Q1436" s="6" t="str">
        <f>IF(D1436="No", "Not discussed on USFS. ", IF(VLOOKUP(A1436, [1]!Table9[#All], 31, FALSE)="--", "--",  VLOOKUP(A1436, [1]!Table9[#All], 32, FALSE)))</f>
        <v xml:space="preserve">Not discussed on USFS. </v>
      </c>
      <c r="R1436" s="6" t="str">
        <f>IF(D1436="No", "Not discussed on USFS. ", IF(VLOOKUP(A1436, [1]!Table9[#All], 31, FALSE)="--", "--", VLOOKUP(A1436, [1]!Table9[#All], 33, FALSE)))</f>
        <v xml:space="preserve">Not discussed on USFS. </v>
      </c>
      <c r="S1436" s="9" t="s">
        <v>2</v>
      </c>
      <c r="T1436" s="8" t="s">
        <v>2</v>
      </c>
      <c r="U1436" s="8" t="s">
        <v>2</v>
      </c>
      <c r="V1436" s="7" t="s">
        <v>2</v>
      </c>
      <c r="W1436" s="6" t="s">
        <v>2</v>
      </c>
      <c r="X1436" s="6" t="s">
        <v>2</v>
      </c>
    </row>
    <row r="1437" spans="1:24" ht="156" x14ac:dyDescent="0.2">
      <c r="A1437" s="20" t="s">
        <v>928</v>
      </c>
      <c r="B1437" s="20" t="str">
        <f>VLOOKUP(A1437, [1]!Table9[#All], 2, FALSE)</f>
        <v>Boechera pinzliae</v>
      </c>
      <c r="C1437" s="18" t="str">
        <f>VLOOKUP(A1437, [1]!Table9[#All], 13, FALSE)</f>
        <v>gravelly, granitic soil in alpine and subalpine areas</v>
      </c>
      <c r="D1437" s="17" t="str">
        <f>IF(ISNUMBER(SEARCH("1",VLOOKUP(A1437, [1]!Table9[#All], 4, FALSE))), "Yes", "No")</f>
        <v>Yes</v>
      </c>
      <c r="E1437" s="16" t="str">
        <f>VLOOKUP(A1437, [1]!Table9[#All], 3, FALSE)</f>
        <v>Plant</v>
      </c>
      <c r="F1437" s="15" t="str">
        <f>VLOOKUP(A1437, [1]!Table9[#All], 26, FALSE)</f>
        <v>Formula</v>
      </c>
      <c r="G1437" s="15" t="str">
        <f>IF(D1437="No", "--",VLOOKUP(A1437, [1]!Table9[#All], 25, FALSE))</f>
        <v>Work area</v>
      </c>
      <c r="H1437" s="14" t="str">
        <f>IF(D1437="No", "Not discussed on USFS. ", VLOOKUP(A1437, [1]!Table9[#All], 24, FALSE))</f>
        <v>--</v>
      </c>
      <c r="I1437" s="14" t="str">
        <f>IF(NOT(ISBLANK(#REF!)),  "Pre-activity Survey Required", "")</f>
        <v>Pre-activity Survey Required</v>
      </c>
      <c r="J1437" s="13" t="str">
        <f>IF(D1437="No", "Not discussed on USFS. ", _xlfn.CONCAT(A1437, " (", VLOOKUP(A1437, [1]!Table9[#All], 11, FALSE), "; Habitat description: ", C1437, ") - Within 1-mi of a CNDDB/SCE/USFS occurrence record (", VLOOKUP(A1437, [1]!Table9[#All], 34, FALSE), "). " ))</f>
        <v xml:space="preserve">Pinzl's rockcress (FSS; CRPR 1B.3, Blooming Period: Jul - Jul; Habitat description: gravelly, granitic soil in alpine and subalpine areas) - Within 1-mi of a CNDDB/SCE/USFS occurrence record (unsuitable habitat). </v>
      </c>
      <c r="K1437" s="10" t="str">
        <f>IF(D1437="No", "-- ", VLOOKUP(A1437, [1]!Table9[#All], 35, FALSE))</f>
        <v>Standard OMP BMPs.</v>
      </c>
      <c r="L1437" s="12" t="str">
        <f>IF(D1437="No", "--", VLOOKUP(A1437, [1]!Table9[#All], 28, FALSE))</f>
        <v>IIB</v>
      </c>
      <c r="M1437" s="11" t="str">
        <f>IF(D1437="No", "Not discussed on USFS. ", _xlfn.CONCAT(A1437, " (", VLOOKUP(A1437, [1]!Table9[#All], 11, FALSE), "; Habitat description: ", C1437, ") - Within 1-mi of a CNDDB/SCE/USFS occurrence record (", VLOOKUP(A1437, [1]!Table9[#All], 27, FALSE), "). " ))</f>
        <v xml:space="preserve">Pinzl's rockcress (FSS; CRPR 1B.3, Blooming Period: Jul - Jul; Habitat description: gravelly, granitic soil in alpine and subalpine areas) - Within 1-mi of a CNDDB/SCE/USFS occurrence record (habitat present). </v>
      </c>
      <c r="N1437" s="10" t="str">
        <f>IF(D1437="No", "-- ", VLOOKUP(A1437, [1]!Table9[#All], 29, FALSE))</f>
        <v xml:space="preserve">BE BMP Plant-1(a)(c-d); 
General Measures and Standard OMP BMPs. </v>
      </c>
      <c r="O1437" s="10" t="str">
        <f>IF(D1437="No", "--", VLOOKUP(A1437, [1]!Table9[#All], 30, FALSE))</f>
        <v xml:space="preserve">Pre-Activity Survey (Pinzl's rockcress): A biological survey is required. 
FSS Plant Avoidance (Pinzl's rockcress): If Pinzl's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37" s="7" t="str">
        <f>IF(D1437="No", "Not discussed on USFS. ", IF(VLOOKUP(A1437, [1]!Table9[#All], 31, FALSE)="--", "--",  _xlfn.CONCAT(A1437, " (", VLOOKUP(A1437, [1]!Table9[#All], 11, FALSE), "; Habitat description: ", C1437, ") - Within 1-mi of a CNDDB/SCE/USFS occurrence record (", VLOOKUP(A1437, [1]!Table9[#All], 31, FALSE), "). " )))</f>
        <v>--</v>
      </c>
      <c r="Q1437" s="6" t="str">
        <f>IF(D1437="No", "Not discussed on USFS. ", IF(VLOOKUP(A1437, [1]!Table9[#All], 31, FALSE)="--", "--",  VLOOKUP(A1437, [1]!Table9[#All], 32, FALSE)))</f>
        <v>--</v>
      </c>
      <c r="R1437" s="6" t="str">
        <f>IF(D1437="No", "Not discussed on USFS. ", IF(VLOOKUP(A1437, [1]!Table9[#All], 31, FALSE)="--", "--", VLOOKUP(A1437, [1]!Table9[#All], 33, FALSE)))</f>
        <v>--</v>
      </c>
      <c r="S1437" s="9" t="s">
        <v>2</v>
      </c>
      <c r="T1437" s="8" t="s">
        <v>2</v>
      </c>
      <c r="U1437" s="8" t="s">
        <v>2</v>
      </c>
      <c r="V1437" s="7" t="s">
        <v>2</v>
      </c>
      <c r="W1437" s="6" t="s">
        <v>2</v>
      </c>
      <c r="X1437" s="6" t="s">
        <v>2</v>
      </c>
    </row>
    <row r="1438" spans="1:24" ht="80" x14ac:dyDescent="0.2">
      <c r="A1438" s="20" t="s">
        <v>927</v>
      </c>
      <c r="B1438" s="20" t="str">
        <f>VLOOKUP(A1438, [1]!Table9[#All], 2, FALSE)</f>
        <v>linanthus bernardinus</v>
      </c>
      <c r="C1438" s="18" t="str">
        <f>VLOOKUP(A1438, [1]!Table9[#All], 13, FALSE)</f>
        <v>gravelly granitic soils in mixed scrub, Joshua tree or pinyon-juniper woodland</v>
      </c>
      <c r="D1438" s="17" t="str">
        <f>IF(ISNUMBER(SEARCH("1",VLOOKUP(A1438, [1]!Table9[#All], 4, FALSE))), "Yes", "No")</f>
        <v>No</v>
      </c>
      <c r="E1438" s="16" t="str">
        <f>VLOOKUP(A1438, [1]!Table9[#All], 3, FALSE)</f>
        <v>Plant</v>
      </c>
      <c r="F1438" s="15" t="str">
        <f>VLOOKUP(A1438, [1]!Table9[#All], 26, FALSE)</f>
        <v>Formula</v>
      </c>
      <c r="G1438" s="15" t="str">
        <f>IF(D1438="No", "--",VLOOKUP(A1438, [1]!Table9[#All], 25, FALSE))</f>
        <v>--</v>
      </c>
      <c r="H1438" s="14" t="str">
        <f>IF(D1438="No", "Not discussed on USFS. ", VLOOKUP(A1438, [1]!Table9[#All], 24, FALSE))</f>
        <v xml:space="preserve">Not discussed on USFS. </v>
      </c>
      <c r="I1438" s="14" t="str">
        <f>IF(NOT(ISBLANK(#REF!)),  "Pre-activity Survey Required", "")</f>
        <v>Pre-activity Survey Required</v>
      </c>
      <c r="J1438" s="13" t="str">
        <f>IF(D1438="No", "Not discussed on USFS. ", _xlfn.CONCAT(A1438, " (", VLOOKUP(A1438, [1]!Table9[#All], 11, FALSE), "; Habitat description: ", C1438, ") - Within 1-mi of a CNDDB/SCE/USFS occurrence record (", VLOOKUP(A1438, [1]!Table9[#All], 34, FALSE), "). " ))</f>
        <v xml:space="preserve">Not discussed on USFS. </v>
      </c>
      <c r="K1438" s="10" t="str">
        <f>IF(D1438="No", "-- ", VLOOKUP(A1438, [1]!Table9[#All], 35, FALSE))</f>
        <v xml:space="preserve">-- </v>
      </c>
      <c r="L1438" s="12" t="str">
        <f>IF(D1438="No", "--", VLOOKUP(A1438, [1]!Table9[#All], 28, FALSE))</f>
        <v>--</v>
      </c>
      <c r="M1438" s="11" t="str">
        <f>IF(D1438="No", "Not discussed on USFS. ", _xlfn.CONCAT(A1438, " (", VLOOKUP(A1438, [1]!Table9[#All], 11, FALSE), "; Habitat description: ", C1438, ") - Within 1-mi of a CNDDB/SCE/USFS occurrence record (", VLOOKUP(A1438, [1]!Table9[#All], 27, FALSE), "). " ))</f>
        <v xml:space="preserve">Not discussed on USFS. </v>
      </c>
      <c r="N1438" s="10" t="str">
        <f>IF(D1438="No", "-- ", VLOOKUP(A1438, [1]!Table9[#All], 29, FALSE))</f>
        <v xml:space="preserve">-- </v>
      </c>
      <c r="O1438" s="10" t="str">
        <f>IF(D1438="No", "--", VLOOKUP(A1438, [1]!Table9[#All], 30, FALSE))</f>
        <v>--</v>
      </c>
      <c r="P1438" s="7" t="str">
        <f>IF(D1438="No", "Not discussed on USFS. ", IF(VLOOKUP(A1438, [1]!Table9[#All], 31, FALSE)="--", "--",  _xlfn.CONCAT(A1438, " (", VLOOKUP(A1438, [1]!Table9[#All], 11, FALSE), "; Habitat description: ", C1438, ") - Within 1-mi of a CNDDB/SCE/USFS occurrence record (", VLOOKUP(A1438, [1]!Table9[#All], 31, FALSE), "). " )))</f>
        <v xml:space="preserve">Not discussed on USFS. </v>
      </c>
      <c r="Q1438" s="6" t="str">
        <f>IF(D1438="No", "Not discussed on USFS. ", IF(VLOOKUP(A1438, [1]!Table9[#All], 31, FALSE)="--", "--",  VLOOKUP(A1438, [1]!Table9[#All], 32, FALSE)))</f>
        <v xml:space="preserve">Not discussed on USFS. </v>
      </c>
      <c r="R1438" s="6" t="str">
        <f>IF(D1438="No", "Not discussed on USFS. ", IF(VLOOKUP(A1438, [1]!Table9[#All], 31, FALSE)="--", "--", VLOOKUP(A1438, [1]!Table9[#All], 33, FALSE)))</f>
        <v xml:space="preserve">Not discussed on USFS. </v>
      </c>
      <c r="S1438" s="9" t="s">
        <v>2</v>
      </c>
      <c r="T1438" s="8" t="s">
        <v>2</v>
      </c>
      <c r="U1438" s="8" t="s">
        <v>2</v>
      </c>
      <c r="V1438" s="7" t="s">
        <v>2</v>
      </c>
      <c r="W1438" s="6" t="s">
        <v>2</v>
      </c>
      <c r="X1438" s="6" t="s">
        <v>2</v>
      </c>
    </row>
    <row r="1439" spans="1:24" ht="168" x14ac:dyDescent="0.2">
      <c r="A1439" s="20" t="s">
        <v>926</v>
      </c>
      <c r="B1439" s="20" t="str">
        <f>VLOOKUP(A1439, [1]!Table9[#All], 2, FALSE)</f>
        <v>Clarkia speciosa ssp. immaculata</v>
      </c>
      <c r="C1439" s="18" t="str">
        <f>VLOOKUP(A1439, [1]!Table9[#All], 13, FALSE)</f>
        <v>sandy coastal hills, grassy areas in oak woodland</v>
      </c>
      <c r="D1439" s="17" t="str">
        <f>IF(ISNUMBER(SEARCH("1",VLOOKUP(A1439, [1]!Table9[#All], 4, FALSE))), "Yes", "No")</f>
        <v>Yes</v>
      </c>
      <c r="E1439" s="16" t="str">
        <f>VLOOKUP(A1439, [1]!Table9[#All], 3, FALSE)</f>
        <v>Plant</v>
      </c>
      <c r="F1439" s="15" t="str">
        <f>VLOOKUP(A1439, [1]!Table9[#All], 26, FALSE)</f>
        <v>Formula</v>
      </c>
      <c r="G1439" s="15" t="str">
        <f>IF(D1439="No", "--",VLOOKUP(A1439, [1]!Table9[#All], 25, FALSE))</f>
        <v>Work area</v>
      </c>
      <c r="H1439" s="14" t="str">
        <f>IF(D1439="No", "Not discussed on USFS. ", VLOOKUP(A1439, [1]!Table9[#All], 24, FALSE))</f>
        <v>--</v>
      </c>
      <c r="I1439" s="14" t="str">
        <f>IF(NOT(ISBLANK(#REF!)),  "Pre-activity Survey Required", "")</f>
        <v>Pre-activity Survey Required</v>
      </c>
      <c r="J1439" s="13" t="str">
        <f>IF(D1439="No", "Not discussed on USFS. ", _xlfn.CONCAT(A1439, " (", VLOOKUP(A1439, [1]!Table9[#All], 11, FALSE), "; Habitat description: ", C1439, ") - Within 1-mi of a CNDDB/SCE/USFS occurrence record (", VLOOKUP(A1439, [1]!Table9[#All], 34, FALSE), "). " ))</f>
        <v xml:space="preserve">Pismo clarkia (FE; SR; CRPR 1B.1, Blooming Period: May - Jul; Habitat description: sandy coastal hills, grassy areas in oak woodland) - Within 1-mi of a CNDDB/SCE/USFS occurrence record (unsuitable habitat). </v>
      </c>
      <c r="K1439" s="10" t="str">
        <f>IF(D1439="No", "-- ", VLOOKUP(A1439, [1]!Table9[#All], 35, FALSE))</f>
        <v xml:space="preserve">RPM Plant 1; 
Standard OMP BMPs. </v>
      </c>
      <c r="L1439" s="12" t="str">
        <f>IF(D1439="No", "--", VLOOKUP(A1439, [1]!Table9[#All], 28, FALSE))</f>
        <v>IIB</v>
      </c>
      <c r="M1439" s="11" t="str">
        <f>IF(D1439="No", "Not discussed on USFS. ", _xlfn.CONCAT(A1439, " (", VLOOKUP(A1439, [1]!Table9[#All], 11, FALSE), "; Habitat description: ", C1439, ") - Within 1-mi of a CNDDB/SCE/USFS occurrence record (", VLOOKUP(A1439, [1]!Table9[#All], 27, FALSE), "). " ))</f>
        <v xml:space="preserve">Pismo clarkia (FE; SR; CRPR 1B.1, Blooming Period: May - Jul; Habitat description: sandy coastal hills, grassy areas in oak woodland) - Within 1-mi of a CNDDB/SCE/USFS occurrence record (habitat present). </v>
      </c>
      <c r="N1439" s="10" t="str">
        <f>IF(D1439="No", "-- ", VLOOKUP(A1439, [1]!Table9[#All], 29, FALSE))</f>
        <v xml:space="preserve">RPM Plant-1-4; 
General Measures and Standard OMP BMPs. </v>
      </c>
      <c r="O1439" s="10" t="str">
        <f>IF(D1439="No", "--", VLOOKUP(A1439, [1]!Table9[#All], 30, FALSE))</f>
        <v xml:space="preserve">Rare Plant Survey and Avoidance (Pismo clarkia): A qualified botanist will conduct a rare plant survey for Pismo clarkia within blooming season, verified by a reference population. All federally-listed plants within 100 feet of the work area will be flagged for avoidance. Coordination with Environmental Services Department will be required if full avoidance cannot be achieved. 
Schedule Limitation (Pismo clarkia): Schedule all work in the year rare plant surveys are conducted. Work can occur only after rare plant surveys occur. If work gets delayed for a subsequent year, contact Environmental Services Department. 
General Measures and Standard OMP BMPs. </v>
      </c>
      <c r="P1439" s="7" t="str">
        <f>IF(D1439="No", "Not discussed on USFS. ", IF(VLOOKUP(A1439, [1]!Table9[#All], 31, FALSE)="--", "--",  _xlfn.CONCAT(A1439, " (", VLOOKUP(A1439, [1]!Table9[#All], 11, FALSE), "; Habitat description: ", C1439, ") - Within 1-mi of a CNDDB/SCE/USFS occurrence record (", VLOOKUP(A1439, [1]!Table9[#All], 31, FALSE), "). " )))</f>
        <v>--</v>
      </c>
      <c r="Q1439" s="6" t="str">
        <f>IF(D1439="No", "Not discussed on USFS. ", IF(VLOOKUP(A1439, [1]!Table9[#All], 31, FALSE)="--", "--",  VLOOKUP(A1439, [1]!Table9[#All], 32, FALSE)))</f>
        <v>--</v>
      </c>
      <c r="R1439" s="6" t="str">
        <f>IF(D1439="No", "Not discussed on USFS. ", IF(VLOOKUP(A1439, [1]!Table9[#All], 31, FALSE)="--", "--", VLOOKUP(A1439, [1]!Table9[#All], 33, FALSE)))</f>
        <v>--</v>
      </c>
      <c r="S1439" s="9" t="s">
        <v>2</v>
      </c>
      <c r="T1439" s="8" t="s">
        <v>2</v>
      </c>
      <c r="U1439" s="8" t="s">
        <v>2</v>
      </c>
      <c r="V1439" s="7" t="s">
        <v>2</v>
      </c>
      <c r="W1439" s="6" t="s">
        <v>2</v>
      </c>
      <c r="X1439" s="6" t="s">
        <v>2</v>
      </c>
    </row>
    <row r="1440" spans="1:24" ht="168" x14ac:dyDescent="0.2">
      <c r="A1440" s="20" t="s">
        <v>925</v>
      </c>
      <c r="B1440" s="20" t="str">
        <f>VLOOKUP(A1440, [1]!Table9[#All], 2, FALSE)</f>
        <v>Lilium pardalinum ssp pitkinense</v>
      </c>
      <c r="C1440" s="18" t="str">
        <f>VLOOKUP(A1440, [1]!Table9[#All], 13, FALSE)</f>
        <v>marshes, scrub valley oak scrub</v>
      </c>
      <c r="D1440" s="17" t="str">
        <f>IF(ISNUMBER(SEARCH("1",VLOOKUP(A1440, [1]!Table9[#All], 4, FALSE))), "Yes", "No")</f>
        <v>Yes</v>
      </c>
      <c r="E1440" s="16" t="str">
        <f>VLOOKUP(A1440, [1]!Table9[#All], 3, FALSE)</f>
        <v>Plant</v>
      </c>
      <c r="F1440" s="15" t="str">
        <f>VLOOKUP(A1440, [1]!Table9[#All], 26, FALSE)</f>
        <v>Formula</v>
      </c>
      <c r="G1440" s="15" t="str">
        <f>IF(D1440="No", "--",VLOOKUP(A1440, [1]!Table9[#All], 25, FALSE))</f>
        <v>Work area</v>
      </c>
      <c r="H1440" s="14" t="str">
        <f>IF(D1440="No", "Not discussed on USFS. ", VLOOKUP(A1440, [1]!Table9[#All], 24, FALSE))</f>
        <v>--</v>
      </c>
      <c r="I1440" s="14" t="str">
        <f>IF(NOT(ISBLANK(#REF!)),  "Pre-activity Survey Required", "")</f>
        <v>Pre-activity Survey Required</v>
      </c>
      <c r="J1440" s="13" t="str">
        <f>IF(D1440="No", "Not discussed on USFS. ", _xlfn.CONCAT(A1440, " (", VLOOKUP(A1440, [1]!Table9[#All], 11, FALSE), "; Habitat description: ", C1440, ") - Within 1-mi of a CNDDB/SCE/USFS occurrence record (", VLOOKUP(A1440, [1]!Table9[#All], 34, FALSE), "). " ))</f>
        <v xml:space="preserve">Pitkin Marsh lily (FE; SE; CRPR 1B.1, Blooming Period: Jun - Jul; Habitat description: marshes, scrub valley oak scrub) - Within 1-mi of a CNDDB/SCE/USFS occurrence record (unsuitable habitat). </v>
      </c>
      <c r="K1440" s="10" t="str">
        <f>IF(D1440="No", "-- ", VLOOKUP(A1440, [1]!Table9[#All], 35, FALSE))</f>
        <v xml:space="preserve">RPM Plant 1; 
Standard OMP BMPs. </v>
      </c>
      <c r="L1440" s="12" t="str">
        <f>IF(D1440="No", "--", VLOOKUP(A1440, [1]!Table9[#All], 28, FALSE))</f>
        <v>IIB</v>
      </c>
      <c r="M1440" s="11" t="str">
        <f>IF(D1440="No", "Not discussed on USFS. ", _xlfn.CONCAT(A1440, " (", VLOOKUP(A1440, [1]!Table9[#All], 11, FALSE), "; Habitat description: ", C1440, ") - Within 1-mi of a CNDDB/SCE/USFS occurrence record (", VLOOKUP(A1440, [1]!Table9[#All], 27, FALSE), "). " ))</f>
        <v xml:space="preserve">Pitkin Marsh lily (FE; SE; CRPR 1B.1, Blooming Period: Jun - Jul; Habitat description: marshes, scrub valley oak scrub) - Within 1-mi of a CNDDB/SCE/USFS occurrence record (habitat present). </v>
      </c>
      <c r="N1440" s="10" t="str">
        <f>IF(D1440="No", "-- ", VLOOKUP(A1440, [1]!Table9[#All], 29, FALSE))</f>
        <v xml:space="preserve">RPM Plant-1-4; 
General Measures and Standard OMP BMPs. </v>
      </c>
      <c r="O1440" s="10" t="str">
        <f>IF(D1440="No", "--", VLOOKUP(A1440, [1]!Table9[#All], 30, FALSE))</f>
        <v xml:space="preserve">Rare Plant Survey and Avoidance (Pitkin Marsh lily): A qualified botanist will conduct a rare plant survey for Pitkin Marsh lily within blooming season, verified by a reference population. All federally-listed plants within 100 feet of the work area will be flagged for avoidance. Coordination with Environmental Services Department will be required if full avoidance cannot be achieved. 
Schedule Limitation (Pitkin Marsh lily): Schedule all work in the year rare plant surveys are conducted. Work can occur only after rare plant surveys occur. If work gets delayed for a subsequent year, contact Environmental Services Department. 
General Measures and Standard OMP BMPs. </v>
      </c>
      <c r="P1440" s="7" t="str">
        <f>IF(D1440="No", "Not discussed on USFS. ", IF(VLOOKUP(A1440, [1]!Table9[#All], 31, FALSE)="--", "--",  _xlfn.CONCAT(A1440, " (", VLOOKUP(A1440, [1]!Table9[#All], 11, FALSE), "; Habitat description: ", C1440, ") - Within 1-mi of a CNDDB/SCE/USFS occurrence record (", VLOOKUP(A1440, [1]!Table9[#All], 31, FALSE), "). " )))</f>
        <v>--</v>
      </c>
      <c r="Q1440" s="6" t="str">
        <f>IF(D1440="No", "Not discussed on USFS. ", IF(VLOOKUP(A1440, [1]!Table9[#All], 31, FALSE)="--", "--",  VLOOKUP(A1440, [1]!Table9[#All], 32, FALSE)))</f>
        <v>--</v>
      </c>
      <c r="R1440" s="6" t="str">
        <f>IF(D1440="No", "Not discussed on USFS. ", IF(VLOOKUP(A1440, [1]!Table9[#All], 31, FALSE)="--", "--", VLOOKUP(A1440, [1]!Table9[#All], 33, FALSE)))</f>
        <v>--</v>
      </c>
      <c r="S1440" s="9" t="s">
        <v>2</v>
      </c>
      <c r="T1440" s="8" t="s">
        <v>2</v>
      </c>
      <c r="U1440" s="8" t="s">
        <v>2</v>
      </c>
      <c r="V1440" s="7" t="s">
        <v>2</v>
      </c>
      <c r="W1440" s="6" t="s">
        <v>2</v>
      </c>
      <c r="X1440" s="6" t="s">
        <v>2</v>
      </c>
    </row>
    <row r="1441" spans="1:24" ht="144" x14ac:dyDescent="0.2">
      <c r="A1441" s="20" t="s">
        <v>924</v>
      </c>
      <c r="B1441" s="20" t="str">
        <f>VLOOKUP(A1441, [1]!Table9[#All], 2, FALSE)</f>
        <v>Castilleja uliginosa</v>
      </c>
      <c r="C1441" s="18" t="str">
        <f>VLOOKUP(A1441, [1]!Table9[#All], 13, FALSE)</f>
        <v>wet montane meadows, streambanks</v>
      </c>
      <c r="D1441" s="17" t="str">
        <f>IF(ISNUMBER(SEARCH("1",VLOOKUP(A1441, [1]!Table9[#All], 4, FALSE))), "Yes", "No")</f>
        <v>Yes</v>
      </c>
      <c r="E1441" s="16" t="str">
        <f>VLOOKUP(A1441, [1]!Table9[#All], 3, FALSE)</f>
        <v>Plant</v>
      </c>
      <c r="F1441" s="15" t="str">
        <f>VLOOKUP(A1441, [1]!Table9[#All], 26, FALSE)</f>
        <v>Formula</v>
      </c>
      <c r="G1441" s="15" t="str">
        <f>IF(D1441="No", "--",VLOOKUP(A1441, [1]!Table9[#All], 25, FALSE))</f>
        <v>Work area</v>
      </c>
      <c r="H1441" s="14" t="str">
        <f>IF(D1441="No", "Not discussed on USFS. ", VLOOKUP(A1441, [1]!Table9[#All], 24, FALSE))</f>
        <v>--</v>
      </c>
      <c r="I1441" s="14" t="str">
        <f>IF(NOT(ISBLANK(#REF!)),  "Pre-activity Survey Required", "")</f>
        <v>Pre-activity Survey Required</v>
      </c>
      <c r="J1441" s="13" t="str">
        <f>IF(D1441="No", "Not discussed on USFS. ", _xlfn.CONCAT(A1441, " (", VLOOKUP(A1441, [1]!Table9[#All], 11, FALSE), "; Habitat description: ", C1441, ") - Within 1-mi of a CNDDB/SCE/USFS occurrence record (", VLOOKUP(A1441, [1]!Table9[#All], 34, FALSE), "). " ))</f>
        <v xml:space="preserve">Pitkin Marsh paintbrush (SE; CRPR 1A, Blooming Period: Jun - Jul; Habitat description: wet montane meadows, streambanks) - Within 1-mi of a CNDDB/SCE/USFS occurrence record (unsuitable habitat). </v>
      </c>
      <c r="K1441" s="10" t="str">
        <f>IF(D1441="No", "-- ", VLOOKUP(A1441, [1]!Table9[#All], 35, FALSE))</f>
        <v>Standard OMP BMPs.</v>
      </c>
      <c r="L1441" s="12" t="str">
        <f>IF(D1441="No", "--", VLOOKUP(A1441, [1]!Table9[#All], 28, FALSE))</f>
        <v>IIB</v>
      </c>
      <c r="M1441" s="11" t="str">
        <f>IF(D1441="No", "Not discussed on USFS. ", _xlfn.CONCAT(A1441, " (", VLOOKUP(A1441, [1]!Table9[#All], 11, FALSE), "; Habitat description: ", C1441, ") - Within 1-mi of a CNDDB/SCE/USFS occurrence record (", VLOOKUP(A1441, [1]!Table9[#All], 27, FALSE), "). " ))</f>
        <v xml:space="preserve">Pitkin Marsh paintbrush (SE; CRPR 1A, Blooming Period: Jun - Jul; Habitat description: wet montane meadows, streambanks) - Within 1-mi of a CNDDB/SCE/USFS occurrence record (habitat present). </v>
      </c>
      <c r="N1441" s="10" t="str">
        <f>IF(D1441="No", "-- ", VLOOKUP(A1441, [1]!Table9[#All], 29, FALSE))</f>
        <v xml:space="preserve">BE BMP Plant-1(a); 
General Measures and Standard OMP BMPs. </v>
      </c>
      <c r="O1441" s="10" t="str">
        <f>IF(D1441="No", "--", VLOOKUP(A1441, [1]!Table9[#All], 30, FALSE))</f>
        <v xml:space="preserve">Pre-Activity Survey (Pitkin Marsh paintbrush): A biological survey is required. 
State Threatened Plant Avoidance (Pitkin Marsh paintbrush): If Pitkin Marsh paintbrushis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441" s="7" t="str">
        <f>IF(D1441="No", "Not discussed on USFS. ", IF(VLOOKUP(A1441, [1]!Table9[#All], 31, FALSE)="--", "--",  _xlfn.CONCAT(A1441, " (", VLOOKUP(A1441, [1]!Table9[#All], 11, FALSE), "; Habitat description: ", C1441, ") - Within 1-mi of a CNDDB/SCE/USFS occurrence record (", VLOOKUP(A1441, [1]!Table9[#All], 31, FALSE), "). " )))</f>
        <v>--</v>
      </c>
      <c r="Q1441" s="6" t="str">
        <f>IF(D1441="No", "Not discussed on USFS. ", IF(VLOOKUP(A1441, [1]!Table9[#All], 31, FALSE)="--", "--",  VLOOKUP(A1441, [1]!Table9[#All], 32, FALSE)))</f>
        <v>--</v>
      </c>
      <c r="R1441" s="6" t="str">
        <f>IF(D1441="No", "Not discussed on USFS. ", IF(VLOOKUP(A1441, [1]!Table9[#All], 31, FALSE)="--", "--", VLOOKUP(A1441, [1]!Table9[#All], 33, FALSE)))</f>
        <v>--</v>
      </c>
      <c r="S1441" s="9" t="s">
        <v>2</v>
      </c>
      <c r="T1441" s="8" t="s">
        <v>2</v>
      </c>
      <c r="U1441" s="8" t="s">
        <v>2</v>
      </c>
      <c r="V1441" s="7" t="s">
        <v>2</v>
      </c>
      <c r="W1441" s="6" t="s">
        <v>2</v>
      </c>
      <c r="X1441" s="6" t="s">
        <v>2</v>
      </c>
    </row>
    <row r="1442" spans="1:24" ht="80" x14ac:dyDescent="0.2">
      <c r="A1442" s="20" t="s">
        <v>923</v>
      </c>
      <c r="B1442" s="20" t="str">
        <f>VLOOKUP(A1442, [1]!Table9[#All], 2, FALSE)</f>
        <v>Entosphenus lethophagus</v>
      </c>
      <c r="C1442" s="18" t="str">
        <f>VLOOKUP(A1442, [1]!Table9[#All], 13, FALSE)</f>
        <v>intermittent or perennial stream, pond, lake or jurisdictional waters feature</v>
      </c>
      <c r="D1442" s="17" t="str">
        <f>IF(ISNUMBER(SEARCH("1",VLOOKUP(A1442, [1]!Table9[#All], 4, FALSE))), "Yes", "No")</f>
        <v>No</v>
      </c>
      <c r="E1442" s="16" t="str">
        <f>VLOOKUP(A1442, [1]!Table9[#All], 3, FALSE)</f>
        <v>Fish</v>
      </c>
      <c r="F1442" s="15" t="str">
        <f>VLOOKUP(A1442, [1]!Table9[#All], 26, FALSE)</f>
        <v>Formula</v>
      </c>
      <c r="G1442" s="15" t="str">
        <f>IF(D1442="No", "--",VLOOKUP(A1442, [1]!Table9[#All], 25, FALSE))</f>
        <v>--</v>
      </c>
      <c r="H1442" s="14" t="str">
        <f>IF(D1442="No", "Not discussed on USFS. ", VLOOKUP(A1442, [1]!Table9[#All], 24, FALSE))</f>
        <v xml:space="preserve">Not discussed on USFS. </v>
      </c>
      <c r="I1442" s="14" t="str">
        <f>IF(NOT(ISBLANK(#REF!)),  "Pre-activity Survey Required", "")</f>
        <v>Pre-activity Survey Required</v>
      </c>
      <c r="J1442" s="13" t="str">
        <f>IF(D1442="No", "Not discussed on USFS. ", _xlfn.CONCAT(A1442, " (", VLOOKUP(A1442, [1]!Table9[#All], 11, FALSE), "; Habitat description: ", C1442, ") - Within 1-mi of a CNDDB/SCE/USFS occurrence record (", VLOOKUP(A1442, [1]!Table9[#All], 34, FALSE), "). " ))</f>
        <v xml:space="preserve">Not discussed on USFS. </v>
      </c>
      <c r="K1442" s="10" t="str">
        <f>IF(D1442="No", "-- ", VLOOKUP(A1442, [1]!Table9[#All], 35, FALSE))</f>
        <v xml:space="preserve">-- </v>
      </c>
      <c r="L1442" s="12" t="str">
        <f>IF(D1442="No", "--", VLOOKUP(A1442, [1]!Table9[#All], 28, FALSE))</f>
        <v>--</v>
      </c>
      <c r="M1442" s="11" t="str">
        <f>IF(D1442="No", "Not discussed on USFS. ", _xlfn.CONCAT(A1442, " (", VLOOKUP(A1442, [1]!Table9[#All], 11, FALSE), "; Habitat description: ", C1442, ") - Within 1-mi of a CNDDB/SCE/USFS occurrence record (", VLOOKUP(A1442, [1]!Table9[#All], 27, FALSE), "). " ))</f>
        <v xml:space="preserve">Not discussed on USFS. </v>
      </c>
      <c r="N1442" s="10" t="str">
        <f>IF(D1442="No", "-- ", VLOOKUP(A1442, [1]!Table9[#All], 29, FALSE))</f>
        <v xml:space="preserve">-- </v>
      </c>
      <c r="O1442" s="10" t="str">
        <f>IF(D1442="No", "--", VLOOKUP(A1442, [1]!Table9[#All], 30, FALSE))</f>
        <v>--</v>
      </c>
      <c r="P1442" s="7" t="str">
        <f>IF(D1442="No", "Not discussed on USFS. ", IF(VLOOKUP(A1442, [1]!Table9[#All], 31, FALSE)="--", "--",  _xlfn.CONCAT(A1442, " (", VLOOKUP(A1442, [1]!Table9[#All], 11, FALSE), "; Habitat description: ", C1442, ") - Within 1-mi of a CNDDB/SCE/USFS occurrence record (", VLOOKUP(A1442, [1]!Table9[#All], 31, FALSE), "). " )))</f>
        <v xml:space="preserve">Not discussed on USFS. </v>
      </c>
      <c r="Q1442" s="6" t="str">
        <f>IF(D1442="No", "Not discussed on USFS. ", IF(VLOOKUP(A1442, [1]!Table9[#All], 31, FALSE)="--", "--",  VLOOKUP(A1442, [1]!Table9[#All], 32, FALSE)))</f>
        <v xml:space="preserve">Not discussed on USFS. </v>
      </c>
      <c r="R1442" s="6" t="str">
        <f>IF(D1442="No", "Not discussed on USFS. ", IF(VLOOKUP(A1442, [1]!Table9[#All], 31, FALSE)="--", "--", VLOOKUP(A1442, [1]!Table9[#All], 33, FALSE)))</f>
        <v xml:space="preserve">Not discussed on USFS. </v>
      </c>
      <c r="S1442" s="9" t="s">
        <v>2</v>
      </c>
      <c r="T1442" s="8" t="s">
        <v>2</v>
      </c>
      <c r="U1442" s="8" t="s">
        <v>2</v>
      </c>
      <c r="V1442" s="7" t="s">
        <v>2</v>
      </c>
      <c r="W1442" s="6" t="s">
        <v>2</v>
      </c>
      <c r="X1442" s="6" t="s">
        <v>2</v>
      </c>
    </row>
    <row r="1443" spans="1:24" ht="48" x14ac:dyDescent="0.2">
      <c r="A1443" s="20" t="s">
        <v>922</v>
      </c>
      <c r="B1443" s="20" t="str">
        <f>VLOOKUP(A1443, [1]!Table9[#All], 2, FALSE)</f>
        <v>Hesperocyparis nevadensis</v>
      </c>
      <c r="C1443" s="18" t="str">
        <f>VLOOKUP(A1443, [1]!Table9[#All], 13, FALSE)</f>
        <v>oak/pine woodland, chaparral, cypress forest</v>
      </c>
      <c r="D1443" s="17" t="str">
        <f>IF(ISNUMBER(SEARCH("1",VLOOKUP(A1443, [1]!Table9[#All], 4, FALSE))), "Yes", "No")</f>
        <v>No</v>
      </c>
      <c r="E1443" s="16" t="str">
        <f>VLOOKUP(A1443, [1]!Table9[#All], 3, FALSE)</f>
        <v>Plant</v>
      </c>
      <c r="F1443" s="15" t="str">
        <f>VLOOKUP(A1443, [1]!Table9[#All], 26, FALSE)</f>
        <v>Formula</v>
      </c>
      <c r="G1443" s="15" t="str">
        <f>IF(D1443="No", "--",VLOOKUP(A1443, [1]!Table9[#All], 25, FALSE))</f>
        <v>--</v>
      </c>
      <c r="H1443" s="14" t="str">
        <f>IF(D1443="No", "Not discussed on USFS. ", VLOOKUP(A1443, [1]!Table9[#All], 24, FALSE))</f>
        <v xml:space="preserve">Not discussed on USFS. </v>
      </c>
      <c r="I1443" s="14" t="str">
        <f>IF(NOT(ISBLANK(#REF!)),  "Pre-activity Survey Required", "")</f>
        <v>Pre-activity Survey Required</v>
      </c>
      <c r="J1443" s="13" t="str">
        <f>IF(D1443="No", "Not discussed on USFS. ", _xlfn.CONCAT(A1443, " (", VLOOKUP(A1443, [1]!Table9[#All], 11, FALSE), "; Habitat description: ", C1443, ") - Within 1-mi of a CNDDB/SCE/USFS occurrence record (", VLOOKUP(A1443, [1]!Table9[#All], 34, FALSE), "). " ))</f>
        <v xml:space="preserve">Not discussed on USFS. </v>
      </c>
      <c r="K1443" s="10" t="str">
        <f>IF(D1443="No", "-- ", VLOOKUP(A1443, [1]!Table9[#All], 35, FALSE))</f>
        <v xml:space="preserve">-- </v>
      </c>
      <c r="L1443" s="12" t="str">
        <f>IF(D1443="No", "--", VLOOKUP(A1443, [1]!Table9[#All], 28, FALSE))</f>
        <v>--</v>
      </c>
      <c r="M1443" s="11" t="str">
        <f>IF(D1443="No", "Not discussed on USFS. ", _xlfn.CONCAT(A1443, " (", VLOOKUP(A1443, [1]!Table9[#All], 11, FALSE), "; Habitat description: ", C1443, ") - Within 1-mi of a CNDDB/SCE/USFS occurrence record (", VLOOKUP(A1443, [1]!Table9[#All], 27, FALSE), "). " ))</f>
        <v xml:space="preserve">Not discussed on USFS. </v>
      </c>
      <c r="N1443" s="10" t="str">
        <f>IF(D1443="No", "-- ", VLOOKUP(A1443, [1]!Table9[#All], 29, FALSE))</f>
        <v xml:space="preserve">-- </v>
      </c>
      <c r="O1443" s="10" t="str">
        <f>IF(D1443="No", "--", VLOOKUP(A1443, [1]!Table9[#All], 30, FALSE))</f>
        <v>--</v>
      </c>
      <c r="P1443" s="7" t="str">
        <f>IF(D1443="No", "Not discussed on USFS. ", IF(VLOOKUP(A1443, [1]!Table9[#All], 31, FALSE)="--", "--",  _xlfn.CONCAT(A1443, " (", VLOOKUP(A1443, [1]!Table9[#All], 11, FALSE), "; Habitat description: ", C1443, ") - Within 1-mi of a CNDDB/SCE/USFS occurrence record (", VLOOKUP(A1443, [1]!Table9[#All], 31, FALSE), "). " )))</f>
        <v xml:space="preserve">Not discussed on USFS. </v>
      </c>
      <c r="Q1443" s="6" t="str">
        <f>IF(D1443="No", "Not discussed on USFS. ", IF(VLOOKUP(A1443, [1]!Table9[#All], 31, FALSE)="--", "--",  VLOOKUP(A1443, [1]!Table9[#All], 32, FALSE)))</f>
        <v xml:space="preserve">Not discussed on USFS. </v>
      </c>
      <c r="R1443" s="6" t="str">
        <f>IF(D1443="No", "Not discussed on USFS. ", IF(VLOOKUP(A1443, [1]!Table9[#All], 31, FALSE)="--", "--", VLOOKUP(A1443, [1]!Table9[#All], 33, FALSE)))</f>
        <v xml:space="preserve">Not discussed on USFS. </v>
      </c>
      <c r="S1443" s="9" t="s">
        <v>2</v>
      </c>
      <c r="T1443" s="8" t="s">
        <v>2</v>
      </c>
      <c r="U1443" s="8" t="s">
        <v>2</v>
      </c>
      <c r="V1443" s="7" t="s">
        <v>2</v>
      </c>
      <c r="W1443" s="6" t="s">
        <v>2</v>
      </c>
      <c r="X1443" s="6" t="s">
        <v>2</v>
      </c>
    </row>
    <row r="1444" spans="1:24" ht="156" x14ac:dyDescent="0.2">
      <c r="A1444" s="20" t="s">
        <v>921</v>
      </c>
      <c r="B1444" s="20" t="str">
        <f>VLOOKUP(A1444, [1]!Table9[#All], 2, FALSE)</f>
        <v>Streptanthus cordatus var piutensis</v>
      </c>
      <c r="C1444" s="18" t="str">
        <f>VLOOKUP(A1444, [1]!Table9[#All], 13, FALSE)</f>
        <v>cypress forest piute-cypress forest</v>
      </c>
      <c r="D1444" s="17" t="str">
        <f>IF(ISNUMBER(SEARCH("1",VLOOKUP(A1444, [1]!Table9[#All], 4, FALSE))), "Yes", "No")</f>
        <v>Yes</v>
      </c>
      <c r="E1444" s="16" t="str">
        <f>VLOOKUP(A1444, [1]!Table9[#All], 3, FALSE)</f>
        <v>Plant</v>
      </c>
      <c r="F1444" s="15" t="str">
        <f>VLOOKUP(A1444, [1]!Table9[#All], 26, FALSE)</f>
        <v>Formula</v>
      </c>
      <c r="G1444" s="15" t="str">
        <f>IF(D1444="No", "--",VLOOKUP(A1444, [1]!Table9[#All], 25, FALSE))</f>
        <v>Work area</v>
      </c>
      <c r="H1444" s="14" t="str">
        <f>IF(D1444="No", "Not discussed on USFS. ", VLOOKUP(A1444, [1]!Table9[#All], 24, FALSE))</f>
        <v>--</v>
      </c>
      <c r="I1444" s="14" t="str">
        <f>IF(NOT(ISBLANK(#REF!)),  "Pre-activity Survey Required", "")</f>
        <v>Pre-activity Survey Required</v>
      </c>
      <c r="J1444" s="13" t="str">
        <f>IF(D1444="No", "Not discussed on USFS. ", _xlfn.CONCAT(A1444, " (", VLOOKUP(A1444, [1]!Table9[#All], 11, FALSE), "; Habitat description: ", C1444, ") - Within 1-mi of a CNDDB/SCE/USFS occurrence record (", VLOOKUP(A1444, [1]!Table9[#All], 34, FALSE), "). " ))</f>
        <v xml:space="preserve">Piute Mountains jewelflower (FSS; BLM:S; CRPR 1B.2, Blooming Period: May - Jun; Habitat description: cypress forest piute-cypress forest) - Within 1-mi of a CNDDB/SCE/USFS occurrence record (unsuitable habitat). </v>
      </c>
      <c r="K1444" s="10" t="str">
        <f>IF(D1444="No", "-- ", VLOOKUP(A1444, [1]!Table9[#All], 35, FALSE))</f>
        <v>Standard OMP BMPs.</v>
      </c>
      <c r="L1444" s="12" t="str">
        <f>IF(D1444="No", "--", VLOOKUP(A1444, [1]!Table9[#All], 28, FALSE))</f>
        <v>IIB</v>
      </c>
      <c r="M1444" s="11" t="str">
        <f>IF(D1444="No", "Not discussed on USFS. ", _xlfn.CONCAT(A1444, " (", VLOOKUP(A1444, [1]!Table9[#All], 11, FALSE), "; Habitat description: ", C1444, ") - Within 1-mi of a CNDDB/SCE/USFS occurrence record (", VLOOKUP(A1444, [1]!Table9[#All], 27, FALSE), "). " ))</f>
        <v xml:space="preserve">Piute Mountains jewelflower (FSS; BLM:S; CRPR 1B.2, Blooming Period: May - Jun; Habitat description: cypress forest piute-cypress forest) - Within 1-mi of a CNDDB/SCE/USFS occurrence record (habitat present). </v>
      </c>
      <c r="N1444" s="10" t="str">
        <f>IF(D1444="No", "-- ", VLOOKUP(A1444, [1]!Table9[#All], 29, FALSE))</f>
        <v xml:space="preserve">BE BMP Plant-1(a)(c-d); 
General Measures and Standard OMP BMPs. </v>
      </c>
      <c r="O1444" s="10" t="str">
        <f>IF(D1444="No", "--", VLOOKUP(A1444, [1]!Table9[#All], 30, FALSE))</f>
        <v xml:space="preserve">Pre-Activity Survey (Piute Mountains jewelflower): A biological survey is required. 
FSS Plant Avoidance (Piute Mountains jewelflower): If Piute Mountains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44" s="7" t="str">
        <f>IF(D1444="No", "Not discussed on USFS. ", IF(VLOOKUP(A1444, [1]!Table9[#All], 31, FALSE)="--", "--",  _xlfn.CONCAT(A1444, " (", VLOOKUP(A1444, [1]!Table9[#All], 11, FALSE), "; Habitat description: ", C1444, ") - Within 1-mi of a CNDDB/SCE/USFS occurrence record (", VLOOKUP(A1444, [1]!Table9[#All], 31, FALSE), "). " )))</f>
        <v>--</v>
      </c>
      <c r="Q1444" s="6" t="str">
        <f>IF(D1444="No", "Not discussed on USFS. ", IF(VLOOKUP(A1444, [1]!Table9[#All], 31, FALSE)="--", "--",  VLOOKUP(A1444, [1]!Table9[#All], 32, FALSE)))</f>
        <v>--</v>
      </c>
      <c r="R1444" s="6" t="str">
        <f>IF(D1444="No", "Not discussed on USFS. ", IF(VLOOKUP(A1444, [1]!Table9[#All], 31, FALSE)="--", "--", VLOOKUP(A1444, [1]!Table9[#All], 33, FALSE)))</f>
        <v>--</v>
      </c>
      <c r="S1444" s="9" t="s">
        <v>2</v>
      </c>
      <c r="T1444" s="8" t="s">
        <v>2</v>
      </c>
      <c r="U1444" s="8" t="s">
        <v>2</v>
      </c>
      <c r="V1444" s="7" t="s">
        <v>2</v>
      </c>
      <c r="W1444" s="6" t="s">
        <v>2</v>
      </c>
      <c r="X1444" s="6" t="s">
        <v>2</v>
      </c>
    </row>
    <row r="1445" spans="1:24" ht="156" x14ac:dyDescent="0.2">
      <c r="A1445" s="20" t="s">
        <v>920</v>
      </c>
      <c r="B1445" s="20" t="str">
        <f>VLOOKUP(A1445, [1]!Table9[#All], 2, FALSE)</f>
        <v>Navarretia setiloba</v>
      </c>
      <c r="C1445" s="18" t="str">
        <f>VLOOKUP(A1445, [1]!Table9[#All], 13, FALSE)</f>
        <v>moist depressions in valley and foothill grassland, or pinyon-juniper woodland</v>
      </c>
      <c r="D1445" s="17" t="str">
        <f>IF(ISNUMBER(SEARCH("1",VLOOKUP(A1445, [1]!Table9[#All], 4, FALSE))), "Yes", "No")</f>
        <v>Yes</v>
      </c>
      <c r="E1445" s="16" t="str">
        <f>VLOOKUP(A1445, [1]!Table9[#All], 3, FALSE)</f>
        <v>Plant</v>
      </c>
      <c r="F1445" s="15" t="str">
        <f>VLOOKUP(A1445, [1]!Table9[#All], 26, FALSE)</f>
        <v>Formula</v>
      </c>
      <c r="G1445" s="15" t="str">
        <f>IF(D1445="No", "--",VLOOKUP(A1445, [1]!Table9[#All], 25, FALSE))</f>
        <v>Work area</v>
      </c>
      <c r="H1445" s="14" t="str">
        <f>IF(D1445="No", "Not discussed on USFS. ", VLOOKUP(A1445, [1]!Table9[#All], 24, FALSE))</f>
        <v>--</v>
      </c>
      <c r="I1445" s="14" t="str">
        <f>IF(NOT(ISBLANK(#REF!)),  "Pre-activity Survey Required", "")</f>
        <v>Pre-activity Survey Required</v>
      </c>
      <c r="J1445" s="13" t="str">
        <f>IF(D1445="No", "Not discussed on USFS. ", _xlfn.CONCAT(A1445, " (", VLOOKUP(A1445, [1]!Table9[#All], 11, FALSE), "; Habitat description: ", C1445, ") - Within 1-mi of a CNDDB/SCE/USFS occurrence record (", VLOOKUP(A1445, [1]!Table9[#All], 34, FALSE), "). " ))</f>
        <v xml:space="preserve">Piute Mountains navarretia (FSS; BLM:S; CRPR 1B.1, Blooming Period: Apr - Jul; Habitat description: moist depressions in valley and foothill grassland, or pinyon-juniper woodland) - Within 1-mi of a CNDDB/SCE/USFS occurrence record (unsuitable habitat). </v>
      </c>
      <c r="K1445" s="10" t="str">
        <f>IF(D1445="No", "-- ", VLOOKUP(A1445, [1]!Table9[#All], 35, FALSE))</f>
        <v>Standard OMP BMPs.</v>
      </c>
      <c r="L1445" s="12" t="str">
        <f>IF(D1445="No", "--", VLOOKUP(A1445, [1]!Table9[#All], 28, FALSE))</f>
        <v>IIB</v>
      </c>
      <c r="M1445" s="11" t="str">
        <f>IF(D1445="No", "Not discussed on USFS. ", _xlfn.CONCAT(A1445, " (", VLOOKUP(A1445, [1]!Table9[#All], 11, FALSE), "; Habitat description: ", C1445, ") - Within 1-mi of a CNDDB/SCE/USFS occurrence record (", VLOOKUP(A1445, [1]!Table9[#All], 27, FALSE), "). " ))</f>
        <v xml:space="preserve">Piute Mountains navarretia (FSS; BLM:S; CRPR 1B.1, Blooming Period: Apr - Jul; Habitat description: moist depressions in valley and foothill grassland, or pinyon-juniper woodland) - Within 1-mi of a CNDDB/SCE/USFS occurrence record (habitat present). </v>
      </c>
      <c r="N1445" s="10" t="str">
        <f>IF(D1445="No", "-- ", VLOOKUP(A1445, [1]!Table9[#All], 29, FALSE))</f>
        <v xml:space="preserve">BE BMP Plant-1(a)(c-d); 
General Measures and Standard OMP BMPs. </v>
      </c>
      <c r="O1445" s="10" t="str">
        <f>IF(D1445="No", "--", VLOOKUP(A1445, [1]!Table9[#All], 30, FALSE))</f>
        <v xml:space="preserve">Pre-Activity Survey (Piute Mountains navarretia): A biological survey is required. 
FSS Plant Avoidance (Piute Mountains navarretia): If Piute Mountains navarretia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45" s="7" t="str">
        <f>IF(D1445="No", "Not discussed on USFS. ", IF(VLOOKUP(A1445, [1]!Table9[#All], 31, FALSE)="--", "--",  _xlfn.CONCAT(A1445, " (", VLOOKUP(A1445, [1]!Table9[#All], 11, FALSE), "; Habitat description: ", C1445, ") - Within 1-mi of a CNDDB/SCE/USFS occurrence record (", VLOOKUP(A1445, [1]!Table9[#All], 31, FALSE), "). " )))</f>
        <v>--</v>
      </c>
      <c r="Q1445" s="6" t="str">
        <f>IF(D1445="No", "Not discussed on USFS. ", IF(VLOOKUP(A1445, [1]!Table9[#All], 31, FALSE)="--", "--",  VLOOKUP(A1445, [1]!Table9[#All], 32, FALSE)))</f>
        <v>--</v>
      </c>
      <c r="R1445" s="6" t="str">
        <f>IF(D1445="No", "Not discussed on USFS. ", IF(VLOOKUP(A1445, [1]!Table9[#All], 31, FALSE)="--", "--", VLOOKUP(A1445, [1]!Table9[#All], 33, FALSE)))</f>
        <v>--</v>
      </c>
      <c r="S1445" s="9" t="s">
        <v>2</v>
      </c>
      <c r="T1445" s="8" t="s">
        <v>2</v>
      </c>
      <c r="U1445" s="8" t="s">
        <v>2</v>
      </c>
      <c r="V1445" s="7" t="s">
        <v>2</v>
      </c>
      <c r="W1445" s="6" t="s">
        <v>2</v>
      </c>
      <c r="X1445" s="6" t="s">
        <v>2</v>
      </c>
    </row>
    <row r="1446" spans="1:24" ht="48" x14ac:dyDescent="0.2">
      <c r="A1446" s="20" t="s">
        <v>919</v>
      </c>
      <c r="B1446" s="20" t="str">
        <f>VLOOKUP(A1446, [1]!Table9[#All], 2, FALSE)</f>
        <v>Triteleia piutensis</v>
      </c>
      <c r="C1446" s="18" t="str">
        <f>VLOOKUP(A1446, [1]!Table9[#All], 13, FALSE)</f>
        <v xml:space="preserve">oak/pine woodland, dry ridges, </v>
      </c>
      <c r="D1446" s="17" t="str">
        <f>IF(ISNUMBER(SEARCH("1",VLOOKUP(A1446, [1]!Table9[#All], 4, FALSE))), "Yes", "No")</f>
        <v>No</v>
      </c>
      <c r="E1446" s="16" t="str">
        <f>VLOOKUP(A1446, [1]!Table9[#All], 3, FALSE)</f>
        <v>Plant</v>
      </c>
      <c r="F1446" s="15" t="str">
        <f>VLOOKUP(A1446, [1]!Table9[#All], 26, FALSE)</f>
        <v>Formula</v>
      </c>
      <c r="G1446" s="15" t="str">
        <f>IF(D1446="No", "--",VLOOKUP(A1446, [1]!Table9[#All], 25, FALSE))</f>
        <v>--</v>
      </c>
      <c r="H1446" s="14" t="str">
        <f>IF(D1446="No", "Not discussed on USFS. ", VLOOKUP(A1446, [1]!Table9[#All], 24, FALSE))</f>
        <v xml:space="preserve">Not discussed on USFS. </v>
      </c>
      <c r="I1446" s="14" t="str">
        <f>IF(NOT(ISBLANK(#REF!)),  "Pre-activity Survey Required", "")</f>
        <v>Pre-activity Survey Required</v>
      </c>
      <c r="J1446" s="13" t="str">
        <f>IF(D1446="No", "Not discussed on USFS. ", _xlfn.CONCAT(A1446, " (", VLOOKUP(A1446, [1]!Table9[#All], 11, FALSE), "; Habitat description: ", C1446, ") - Within 1-mi of a CNDDB/SCE/USFS occurrence record (", VLOOKUP(A1446, [1]!Table9[#All], 34, FALSE), "). " ))</f>
        <v xml:space="preserve">Not discussed on USFS. </v>
      </c>
      <c r="K1446" s="10" t="str">
        <f>IF(D1446="No", "-- ", VLOOKUP(A1446, [1]!Table9[#All], 35, FALSE))</f>
        <v xml:space="preserve">-- </v>
      </c>
      <c r="L1446" s="12" t="str">
        <f>IF(D1446="No", "--", VLOOKUP(A1446, [1]!Table9[#All], 28, FALSE))</f>
        <v>--</v>
      </c>
      <c r="M1446" s="11" t="str">
        <f>IF(D1446="No", "Not discussed on USFS. ", _xlfn.CONCAT(A1446, " (", VLOOKUP(A1446, [1]!Table9[#All], 11, FALSE), "; Habitat description: ", C1446, ") - Within 1-mi of a CNDDB/SCE/USFS occurrence record (", VLOOKUP(A1446, [1]!Table9[#All], 27, FALSE), "). " ))</f>
        <v xml:space="preserve">Not discussed on USFS. </v>
      </c>
      <c r="N1446" s="10" t="str">
        <f>IF(D1446="No", "-- ", VLOOKUP(A1446, [1]!Table9[#All], 29, FALSE))</f>
        <v xml:space="preserve">-- </v>
      </c>
      <c r="O1446" s="10" t="str">
        <f>IF(D1446="No", "--", VLOOKUP(A1446, [1]!Table9[#All], 30, FALSE))</f>
        <v>--</v>
      </c>
      <c r="P1446" s="7" t="str">
        <f>IF(D1446="No", "Not discussed on USFS. ", IF(VLOOKUP(A1446, [1]!Table9[#All], 31, FALSE)="--", "--",  _xlfn.CONCAT(A1446, " (", VLOOKUP(A1446, [1]!Table9[#All], 11, FALSE), "; Habitat description: ", C1446, ") - Within 1-mi of a CNDDB/SCE/USFS occurrence record (", VLOOKUP(A1446, [1]!Table9[#All], 31, FALSE), "). " )))</f>
        <v xml:space="preserve">Not discussed on USFS. </v>
      </c>
      <c r="Q1446" s="6" t="str">
        <f>IF(D1446="No", "Not discussed on USFS. ", IF(VLOOKUP(A1446, [1]!Table9[#All], 31, FALSE)="--", "--",  VLOOKUP(A1446, [1]!Table9[#All], 32, FALSE)))</f>
        <v xml:space="preserve">Not discussed on USFS. </v>
      </c>
      <c r="R1446" s="6" t="str">
        <f>IF(D1446="No", "Not discussed on USFS. ", IF(VLOOKUP(A1446, [1]!Table9[#All], 31, FALSE)="--", "--", VLOOKUP(A1446, [1]!Table9[#All], 33, FALSE)))</f>
        <v xml:space="preserve">Not discussed on USFS. </v>
      </c>
      <c r="S1446" s="9" t="s">
        <v>2</v>
      </c>
      <c r="T1446" s="8" t="s">
        <v>2</v>
      </c>
      <c r="U1446" s="8" t="s">
        <v>2</v>
      </c>
      <c r="V1446" s="7" t="s">
        <v>2</v>
      </c>
      <c r="W1446" s="6" t="s">
        <v>2</v>
      </c>
      <c r="X1446" s="6" t="s">
        <v>2</v>
      </c>
    </row>
    <row r="1447" spans="1:24" ht="64" x14ac:dyDescent="0.2">
      <c r="A1447" s="20" t="s">
        <v>918</v>
      </c>
      <c r="B1447" s="20" t="str">
        <f>VLOOKUP(A1447, [1]!Table9[#All], 2, FALSE)</f>
        <v>Monarda pectinata</v>
      </c>
      <c r="C1447" s="18" t="str">
        <f>VLOOKUP(A1447, [1]!Table9[#All], 13, FALSE)</f>
        <v>washes, rocky slopes, pine woodland pinyon/juniper woodland</v>
      </c>
      <c r="D1447" s="17" t="str">
        <f>IF(ISNUMBER(SEARCH("1",VLOOKUP(A1447, [1]!Table9[#All], 4, FALSE))), "Yes", "No")</f>
        <v>No</v>
      </c>
      <c r="E1447" s="16" t="str">
        <f>VLOOKUP(A1447, [1]!Table9[#All], 3, FALSE)</f>
        <v>Plant</v>
      </c>
      <c r="F1447" s="15" t="str">
        <f>VLOOKUP(A1447, [1]!Table9[#All], 26, FALSE)</f>
        <v>Formula</v>
      </c>
      <c r="G1447" s="15" t="str">
        <f>IF(D1447="No", "--",VLOOKUP(A1447, [1]!Table9[#All], 25, FALSE))</f>
        <v>--</v>
      </c>
      <c r="H1447" s="14" t="str">
        <f>IF(D1447="No", "Not discussed on USFS. ", VLOOKUP(A1447, [1]!Table9[#All], 24, FALSE))</f>
        <v xml:space="preserve">Not discussed on USFS. </v>
      </c>
      <c r="I1447" s="14" t="str">
        <f>IF(NOT(ISBLANK(#REF!)),  "Pre-activity Survey Required", "")</f>
        <v>Pre-activity Survey Required</v>
      </c>
      <c r="J1447" s="13" t="str">
        <f>IF(D1447="No", "Not discussed on USFS. ", _xlfn.CONCAT(A1447, " (", VLOOKUP(A1447, [1]!Table9[#All], 11, FALSE), "; Habitat description: ", C1447, ") - Within 1-mi of a CNDDB/SCE/USFS occurrence record (", VLOOKUP(A1447, [1]!Table9[#All], 34, FALSE), "). " ))</f>
        <v xml:space="preserve">Not discussed on USFS. </v>
      </c>
      <c r="K1447" s="10" t="str">
        <f>IF(D1447="No", "-- ", VLOOKUP(A1447, [1]!Table9[#All], 35, FALSE))</f>
        <v xml:space="preserve">-- </v>
      </c>
      <c r="L1447" s="12" t="str">
        <f>IF(D1447="No", "--", VLOOKUP(A1447, [1]!Table9[#All], 28, FALSE))</f>
        <v>--</v>
      </c>
      <c r="M1447" s="11" t="str">
        <f>IF(D1447="No", "Not discussed on USFS. ", _xlfn.CONCAT(A1447, " (", VLOOKUP(A1447, [1]!Table9[#All], 11, FALSE), "; Habitat description: ", C1447, ") - Within 1-mi of a CNDDB/SCE/USFS occurrence record (", VLOOKUP(A1447, [1]!Table9[#All], 27, FALSE), "). " ))</f>
        <v xml:space="preserve">Not discussed on USFS. </v>
      </c>
      <c r="N1447" s="10" t="str">
        <f>IF(D1447="No", "-- ", VLOOKUP(A1447, [1]!Table9[#All], 29, FALSE))</f>
        <v xml:space="preserve">-- </v>
      </c>
      <c r="O1447" s="10" t="str">
        <f>IF(D1447="No", "--", VLOOKUP(A1447, [1]!Table9[#All], 30, FALSE))</f>
        <v>--</v>
      </c>
      <c r="P1447" s="7" t="str">
        <f>IF(D1447="No", "Not discussed on USFS. ", IF(VLOOKUP(A1447, [1]!Table9[#All], 31, FALSE)="--", "--",  _xlfn.CONCAT(A1447, " (", VLOOKUP(A1447, [1]!Table9[#All], 11, FALSE), "; Habitat description: ", C1447, ") - Within 1-mi of a CNDDB/SCE/USFS occurrence record (", VLOOKUP(A1447, [1]!Table9[#All], 31, FALSE), "). " )))</f>
        <v xml:space="preserve">Not discussed on USFS. </v>
      </c>
      <c r="Q1447" s="6" t="str">
        <f>IF(D1447="No", "Not discussed on USFS. ", IF(VLOOKUP(A1447, [1]!Table9[#All], 31, FALSE)="--", "--",  VLOOKUP(A1447, [1]!Table9[#All], 32, FALSE)))</f>
        <v xml:space="preserve">Not discussed on USFS. </v>
      </c>
      <c r="R1447" s="6" t="str">
        <f>IF(D1447="No", "Not discussed on USFS. ", IF(VLOOKUP(A1447, [1]!Table9[#All], 31, FALSE)="--", "--", VLOOKUP(A1447, [1]!Table9[#All], 33, FALSE)))</f>
        <v xml:space="preserve">Not discussed on USFS. </v>
      </c>
      <c r="S1447" s="9" t="s">
        <v>2</v>
      </c>
      <c r="T1447" s="8" t="s">
        <v>2</v>
      </c>
      <c r="U1447" s="8" t="s">
        <v>2</v>
      </c>
      <c r="V1447" s="7" t="s">
        <v>2</v>
      </c>
      <c r="W1447" s="6" t="s">
        <v>2</v>
      </c>
      <c r="X1447" s="6" t="s">
        <v>2</v>
      </c>
    </row>
    <row r="1448" spans="1:24" ht="64" x14ac:dyDescent="0.2">
      <c r="A1448" s="20" t="s">
        <v>917</v>
      </c>
      <c r="B1448" s="20" t="str">
        <f>VLOOKUP(A1448, [1]!Table9[#All], 2, FALSE)</f>
        <v>Linum puberulum</v>
      </c>
      <c r="C1448" s="18" t="str">
        <f>VLOOKUP(A1448, [1]!Table9[#All], 13, FALSE)</f>
        <v>rocky, sandy areas, pine woodland pinyon/juniper woodland</v>
      </c>
      <c r="D1448" s="17" t="str">
        <f>IF(ISNUMBER(SEARCH("1",VLOOKUP(A1448, [1]!Table9[#All], 4, FALSE))), "Yes", "No")</f>
        <v>No</v>
      </c>
      <c r="E1448" s="16" t="str">
        <f>VLOOKUP(A1448, [1]!Table9[#All], 3, FALSE)</f>
        <v>Plant</v>
      </c>
      <c r="F1448" s="15" t="str">
        <f>VLOOKUP(A1448, [1]!Table9[#All], 26, FALSE)</f>
        <v>Formula</v>
      </c>
      <c r="G1448" s="15" t="str">
        <f>IF(D1448="No", "--",VLOOKUP(A1448, [1]!Table9[#All], 25, FALSE))</f>
        <v>--</v>
      </c>
      <c r="H1448" s="14" t="str">
        <f>IF(D1448="No", "Not discussed on USFS. ", VLOOKUP(A1448, [1]!Table9[#All], 24, FALSE))</f>
        <v xml:space="preserve">Not discussed on USFS. </v>
      </c>
      <c r="I1448" s="14" t="str">
        <f>IF(NOT(ISBLANK(#REF!)),  "Pre-activity Survey Required", "")</f>
        <v>Pre-activity Survey Required</v>
      </c>
      <c r="J1448" s="13" t="str">
        <f>IF(D1448="No", "Not discussed on USFS. ", _xlfn.CONCAT(A1448, " (", VLOOKUP(A1448, [1]!Table9[#All], 11, FALSE), "; Habitat description: ", C1448, ") - Within 1-mi of a CNDDB/SCE/USFS occurrence record (", VLOOKUP(A1448, [1]!Table9[#All], 34, FALSE), "). " ))</f>
        <v xml:space="preserve">Not discussed on USFS. </v>
      </c>
      <c r="K1448" s="10" t="str">
        <f>IF(D1448="No", "-- ", VLOOKUP(A1448, [1]!Table9[#All], 35, FALSE))</f>
        <v xml:space="preserve">-- </v>
      </c>
      <c r="L1448" s="12" t="str">
        <f>IF(D1448="No", "--", VLOOKUP(A1448, [1]!Table9[#All], 28, FALSE))</f>
        <v>--</v>
      </c>
      <c r="M1448" s="11" t="str">
        <f>IF(D1448="No", "Not discussed on USFS. ", _xlfn.CONCAT(A1448, " (", VLOOKUP(A1448, [1]!Table9[#All], 11, FALSE), "; Habitat description: ", C1448, ") - Within 1-mi of a CNDDB/SCE/USFS occurrence record (", VLOOKUP(A1448, [1]!Table9[#All], 27, FALSE), "). " ))</f>
        <v xml:space="preserve">Not discussed on USFS. </v>
      </c>
      <c r="N1448" s="10" t="str">
        <f>IF(D1448="No", "-- ", VLOOKUP(A1448, [1]!Table9[#All], 29, FALSE))</f>
        <v xml:space="preserve">-- </v>
      </c>
      <c r="O1448" s="10" t="str">
        <f>IF(D1448="No", "--", VLOOKUP(A1448, [1]!Table9[#All], 30, FALSE))</f>
        <v>--</v>
      </c>
      <c r="P1448" s="7" t="str">
        <f>IF(D1448="No", "Not discussed on USFS. ", IF(VLOOKUP(A1448, [1]!Table9[#All], 31, FALSE)="--", "--",  _xlfn.CONCAT(A1448, " (", VLOOKUP(A1448, [1]!Table9[#All], 11, FALSE), "; Habitat description: ", C1448, ") - Within 1-mi of a CNDDB/SCE/USFS occurrence record (", VLOOKUP(A1448, [1]!Table9[#All], 31, FALSE), "). " )))</f>
        <v xml:space="preserve">Not discussed on USFS. </v>
      </c>
      <c r="Q1448" s="6" t="str">
        <f>IF(D1448="No", "Not discussed on USFS. ", IF(VLOOKUP(A1448, [1]!Table9[#All], 31, FALSE)="--", "--",  VLOOKUP(A1448, [1]!Table9[#All], 32, FALSE)))</f>
        <v xml:space="preserve">Not discussed on USFS. </v>
      </c>
      <c r="R1448" s="6" t="str">
        <f>IF(D1448="No", "Not discussed on USFS. ", IF(VLOOKUP(A1448, [1]!Table9[#All], 31, FALSE)="--", "--", VLOOKUP(A1448, [1]!Table9[#All], 33, FALSE)))</f>
        <v xml:space="preserve">Not discussed on USFS. </v>
      </c>
      <c r="S1448" s="9" t="s">
        <v>2</v>
      </c>
      <c r="T1448" s="8" t="s">
        <v>2</v>
      </c>
      <c r="U1448" s="8" t="s">
        <v>2</v>
      </c>
      <c r="V1448" s="7" t="s">
        <v>2</v>
      </c>
      <c r="W1448" s="6" t="s">
        <v>2</v>
      </c>
      <c r="X1448" s="6" t="s">
        <v>2</v>
      </c>
    </row>
    <row r="1449" spans="1:24" ht="64" x14ac:dyDescent="0.2">
      <c r="A1449" s="20" t="s">
        <v>916</v>
      </c>
      <c r="B1449" s="20" t="str">
        <f>VLOOKUP(A1449, [1]!Table9[#All], 2, FALSE)</f>
        <v>Lithospermum incisum</v>
      </c>
      <c r="C1449" s="18" t="str">
        <f>VLOOKUP(A1449, [1]!Table9[#All], 13, FALSE)</f>
        <v>sandy rocky slopes, pine woodland pinyon/juniper woodland</v>
      </c>
      <c r="D1449" s="17" t="str">
        <f>IF(ISNUMBER(SEARCH("1",VLOOKUP(A1449, [1]!Table9[#All], 4, FALSE))), "Yes", "No")</f>
        <v>No</v>
      </c>
      <c r="E1449" s="16" t="str">
        <f>VLOOKUP(A1449, [1]!Table9[#All], 3, FALSE)</f>
        <v>Plant</v>
      </c>
      <c r="F1449" s="15" t="str">
        <f>VLOOKUP(A1449, [1]!Table9[#All], 26, FALSE)</f>
        <v>Formula</v>
      </c>
      <c r="G1449" s="15" t="str">
        <f>IF(D1449="No", "--",VLOOKUP(A1449, [1]!Table9[#All], 25, FALSE))</f>
        <v>--</v>
      </c>
      <c r="H1449" s="14" t="str">
        <f>IF(D1449="No", "Not discussed on USFS. ", VLOOKUP(A1449, [1]!Table9[#All], 24, FALSE))</f>
        <v xml:space="preserve">Not discussed on USFS. </v>
      </c>
      <c r="I1449" s="14" t="str">
        <f>IF(NOT(ISBLANK(#REF!)),  "Pre-activity Survey Required", "")</f>
        <v>Pre-activity Survey Required</v>
      </c>
      <c r="J1449" s="13" t="str">
        <f>IF(D1449="No", "Not discussed on USFS. ", _xlfn.CONCAT(A1449, " (", VLOOKUP(A1449, [1]!Table9[#All], 11, FALSE), "; Habitat description: ", C1449, ") - Within 1-mi of a CNDDB/SCE/USFS occurrence record (", VLOOKUP(A1449, [1]!Table9[#All], 34, FALSE), "). " ))</f>
        <v xml:space="preserve">Not discussed on USFS. </v>
      </c>
      <c r="K1449" s="10" t="str">
        <f>IF(D1449="No", "-- ", VLOOKUP(A1449, [1]!Table9[#All], 35, FALSE))</f>
        <v xml:space="preserve">-- </v>
      </c>
      <c r="L1449" s="12" t="str">
        <f>IF(D1449="No", "--", VLOOKUP(A1449, [1]!Table9[#All], 28, FALSE))</f>
        <v>--</v>
      </c>
      <c r="M1449" s="11" t="str">
        <f>IF(D1449="No", "Not discussed on USFS. ", _xlfn.CONCAT(A1449, " (", VLOOKUP(A1449, [1]!Table9[#All], 11, FALSE), "; Habitat description: ", C1449, ") - Within 1-mi of a CNDDB/SCE/USFS occurrence record (", VLOOKUP(A1449, [1]!Table9[#All], 27, FALSE), "). " ))</f>
        <v xml:space="preserve">Not discussed on USFS. </v>
      </c>
      <c r="N1449" s="10" t="str">
        <f>IF(D1449="No", "-- ", VLOOKUP(A1449, [1]!Table9[#All], 29, FALSE))</f>
        <v xml:space="preserve">-- </v>
      </c>
      <c r="O1449" s="10" t="str">
        <f>IF(D1449="No", "--", VLOOKUP(A1449, [1]!Table9[#All], 30, FALSE))</f>
        <v>--</v>
      </c>
      <c r="P1449" s="7" t="str">
        <f>IF(D1449="No", "Not discussed on USFS. ", IF(VLOOKUP(A1449, [1]!Table9[#All], 31, FALSE)="--", "--",  _xlfn.CONCAT(A1449, " (", VLOOKUP(A1449, [1]!Table9[#All], 11, FALSE), "; Habitat description: ", C1449, ") - Within 1-mi of a CNDDB/SCE/USFS occurrence record (", VLOOKUP(A1449, [1]!Table9[#All], 31, FALSE), "). " )))</f>
        <v xml:space="preserve">Not discussed on USFS. </v>
      </c>
      <c r="Q1449" s="6" t="str">
        <f>IF(D1449="No", "Not discussed on USFS. ", IF(VLOOKUP(A1449, [1]!Table9[#All], 31, FALSE)="--", "--",  VLOOKUP(A1449, [1]!Table9[#All], 32, FALSE)))</f>
        <v xml:space="preserve">Not discussed on USFS. </v>
      </c>
      <c r="R1449" s="6" t="str">
        <f>IF(D1449="No", "Not discussed on USFS. ", IF(VLOOKUP(A1449, [1]!Table9[#All], 31, FALSE)="--", "--", VLOOKUP(A1449, [1]!Table9[#All], 33, FALSE)))</f>
        <v xml:space="preserve">Not discussed on USFS. </v>
      </c>
      <c r="S1449" s="9" t="s">
        <v>2</v>
      </c>
      <c r="T1449" s="8" t="s">
        <v>2</v>
      </c>
      <c r="U1449" s="8" t="s">
        <v>2</v>
      </c>
      <c r="V1449" s="7" t="s">
        <v>2</v>
      </c>
      <c r="W1449" s="6" t="s">
        <v>2</v>
      </c>
      <c r="X1449" s="6" t="s">
        <v>2</v>
      </c>
    </row>
    <row r="1450" spans="1:24" ht="64" x14ac:dyDescent="0.2">
      <c r="A1450" s="20" t="s">
        <v>915</v>
      </c>
      <c r="B1450" s="20" t="str">
        <f>VLOOKUP(A1450, [1]!Table9[#All], 2, FALSE)</f>
        <v>Astragalus allochrous var. playanus</v>
      </c>
      <c r="C1450" s="18" t="str">
        <f>VLOOKUP(A1450, [1]!Table9[#All], 13, FALSE)</f>
        <v>sandy flats</v>
      </c>
      <c r="D1450" s="17" t="str">
        <f>IF(ISNUMBER(SEARCH("1",VLOOKUP(A1450, [1]!Table9[#All], 4, FALSE))), "Yes", "No")</f>
        <v>No</v>
      </c>
      <c r="E1450" s="16" t="str">
        <f>VLOOKUP(A1450, [1]!Table9[#All], 3, FALSE)</f>
        <v>Plant</v>
      </c>
      <c r="F1450" s="15" t="str">
        <f>VLOOKUP(A1450, [1]!Table9[#All], 26, FALSE)</f>
        <v>Formula</v>
      </c>
      <c r="G1450" s="15" t="str">
        <f>IF(D1450="No", "--",VLOOKUP(A1450, [1]!Table9[#All], 25, FALSE))</f>
        <v>--</v>
      </c>
      <c r="H1450" s="14" t="str">
        <f>IF(D1450="No", "Not discussed on USFS. ", VLOOKUP(A1450, [1]!Table9[#All], 24, FALSE))</f>
        <v xml:space="preserve">Not discussed on USFS. </v>
      </c>
      <c r="I1450" s="14" t="str">
        <f>IF(NOT(ISBLANK(#REF!)),  "Pre-activity Survey Required", "")</f>
        <v>Pre-activity Survey Required</v>
      </c>
      <c r="J1450" s="13" t="str">
        <f>IF(D1450="No", "Not discussed on USFS. ", _xlfn.CONCAT(A1450, " (", VLOOKUP(A1450, [1]!Table9[#All], 11, FALSE), "; Habitat description: ", C1450, ") - Within 1-mi of a CNDDB/SCE/USFS occurrence record (", VLOOKUP(A1450, [1]!Table9[#All], 34, FALSE), "). " ))</f>
        <v xml:space="preserve">Not discussed on USFS. </v>
      </c>
      <c r="K1450" s="10" t="str">
        <f>IF(D1450="No", "-- ", VLOOKUP(A1450, [1]!Table9[#All], 35, FALSE))</f>
        <v xml:space="preserve">-- </v>
      </c>
      <c r="L1450" s="12" t="str">
        <f>IF(D1450="No", "--", VLOOKUP(A1450, [1]!Table9[#All], 28, FALSE))</f>
        <v>--</v>
      </c>
      <c r="M1450" s="11" t="str">
        <f>IF(D1450="No", "Not discussed on USFS. ", _xlfn.CONCAT(A1450, " (", VLOOKUP(A1450, [1]!Table9[#All], 11, FALSE), "; Habitat description: ", C1450, ") - Within 1-mi of a CNDDB/SCE/USFS occurrence record (", VLOOKUP(A1450, [1]!Table9[#All], 27, FALSE), "). " ))</f>
        <v xml:space="preserve">Not discussed on USFS. </v>
      </c>
      <c r="N1450" s="10" t="str">
        <f>IF(D1450="No", "-- ", VLOOKUP(A1450, [1]!Table9[#All], 29, FALSE))</f>
        <v xml:space="preserve">-- </v>
      </c>
      <c r="O1450" s="10" t="str">
        <f>IF(D1450="No", "--", VLOOKUP(A1450, [1]!Table9[#All], 30, FALSE))</f>
        <v>--</v>
      </c>
      <c r="P1450" s="7" t="str">
        <f>IF(D1450="No", "Not discussed on USFS. ", IF(VLOOKUP(A1450, [1]!Table9[#All], 31, FALSE)="--", "--",  _xlfn.CONCAT(A1450, " (", VLOOKUP(A1450, [1]!Table9[#All], 11, FALSE), "; Habitat description: ", C1450, ") - Within 1-mi of a CNDDB/SCE/USFS occurrence record (", VLOOKUP(A1450, [1]!Table9[#All], 31, FALSE), "). " )))</f>
        <v xml:space="preserve">Not discussed on USFS. </v>
      </c>
      <c r="Q1450" s="6" t="str">
        <f>IF(D1450="No", "Not discussed on USFS. ", IF(VLOOKUP(A1450, [1]!Table9[#All], 31, FALSE)="--", "--",  VLOOKUP(A1450, [1]!Table9[#All], 32, FALSE)))</f>
        <v xml:space="preserve">Not discussed on USFS. </v>
      </c>
      <c r="R1450" s="6" t="str">
        <f>IF(D1450="No", "Not discussed on USFS. ", IF(VLOOKUP(A1450, [1]!Table9[#All], 31, FALSE)="--", "--", VLOOKUP(A1450, [1]!Table9[#All], 33, FALSE)))</f>
        <v xml:space="preserve">Not discussed on USFS. </v>
      </c>
      <c r="S1450" s="9" t="s">
        <v>2</v>
      </c>
      <c r="T1450" s="8" t="s">
        <v>2</v>
      </c>
      <c r="U1450" s="8" t="s">
        <v>2</v>
      </c>
      <c r="V1450" s="7" t="s">
        <v>2</v>
      </c>
      <c r="W1450" s="6" t="s">
        <v>2</v>
      </c>
      <c r="X1450" s="6" t="s">
        <v>2</v>
      </c>
    </row>
    <row r="1451" spans="1:24" ht="156" x14ac:dyDescent="0.2">
      <c r="A1451" s="20" t="s">
        <v>914</v>
      </c>
      <c r="B1451" s="20" t="str">
        <f>VLOOKUP(A1451, [1]!Table9[#All], 2, FALSE)</f>
        <v>Phacelia inundata</v>
      </c>
      <c r="C1451" s="18" t="str">
        <f>VLOOKUP(A1451, [1]!Table9[#All], 13, FALSE)</f>
        <v>alkaline flats, dry lake margins</v>
      </c>
      <c r="D1451" s="17" t="str">
        <f>IF(ISNUMBER(SEARCH("1",VLOOKUP(A1451, [1]!Table9[#All], 4, FALSE))), "Yes", "No")</f>
        <v>Yes</v>
      </c>
      <c r="E1451" s="16" t="str">
        <f>VLOOKUP(A1451, [1]!Table9[#All], 3, FALSE)</f>
        <v>Plant</v>
      </c>
      <c r="F1451" s="15" t="str">
        <f>VLOOKUP(A1451, [1]!Table9[#All], 26, FALSE)</f>
        <v>Formula</v>
      </c>
      <c r="G1451" s="15" t="str">
        <f>IF(D1451="No", "--",VLOOKUP(A1451, [1]!Table9[#All], 25, FALSE))</f>
        <v>Work area</v>
      </c>
      <c r="H1451" s="14" t="str">
        <f>IF(D1451="No", "Not discussed on USFS. ", VLOOKUP(A1451, [1]!Table9[#All], 24, FALSE))</f>
        <v>--</v>
      </c>
      <c r="I1451" s="14" t="str">
        <f>IF(NOT(ISBLANK(#REF!)),  "Pre-activity Survey Required", "")</f>
        <v>Pre-activity Survey Required</v>
      </c>
      <c r="J1451" s="13" t="str">
        <f>IF(D1451="No", "Not discussed on USFS. ", _xlfn.CONCAT(A1451, " (", VLOOKUP(A1451, [1]!Table9[#All], 11, FALSE), "; Habitat description: ", C1451, ") - Within 1-mi of a CNDDB/SCE/USFS occurrence record (", VLOOKUP(A1451, [1]!Table9[#All], 34, FALSE), "). " ))</f>
        <v xml:space="preserve">playa phacelia (FSS; BLM:S; CRPR 1B.3, Blooming Period: May - Aug; Habitat description: alkaline flats, dry lake margins) - Within 1-mi of a CNDDB/SCE/USFS occurrence record (unsuitable habitat). </v>
      </c>
      <c r="K1451" s="10" t="str">
        <f>IF(D1451="No", "-- ", VLOOKUP(A1451, [1]!Table9[#All], 35, FALSE))</f>
        <v>Standard OMP BMPs.</v>
      </c>
      <c r="L1451" s="12" t="str">
        <f>IF(D1451="No", "--", VLOOKUP(A1451, [1]!Table9[#All], 28, FALSE))</f>
        <v>IIB</v>
      </c>
      <c r="M1451" s="11" t="str">
        <f>IF(D1451="No", "Not discussed on USFS. ", _xlfn.CONCAT(A1451, " (", VLOOKUP(A1451, [1]!Table9[#All], 11, FALSE), "; Habitat description: ", C1451, ") - Within 1-mi of a CNDDB/SCE/USFS occurrence record (", VLOOKUP(A1451, [1]!Table9[#All], 27, FALSE), "). " ))</f>
        <v xml:space="preserve">playa phacelia (FSS; BLM:S; CRPR 1B.3, Blooming Period: May - Aug; Habitat description: alkaline flats, dry lake margins) - Within 1-mi of a CNDDB/SCE/USFS occurrence record (habitat present). </v>
      </c>
      <c r="N1451" s="10" t="str">
        <f>IF(D1451="No", "-- ", VLOOKUP(A1451, [1]!Table9[#All], 29, FALSE))</f>
        <v xml:space="preserve">BE BMP Plant-1(a)(c-d); 
General Measures and Standard OMP BMPs. </v>
      </c>
      <c r="O1451" s="10" t="str">
        <f>IF(D1451="No", "--", VLOOKUP(A1451, [1]!Table9[#All], 30, FALSE))</f>
        <v xml:space="preserve">Pre-Activity Survey (playa phacelia): A biological survey is required. 
FSS Plant Avoidance (playa phacelia): If playa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51" s="7" t="str">
        <f>IF(D1451="No", "Not discussed on USFS. ", IF(VLOOKUP(A1451, [1]!Table9[#All], 31, FALSE)="--", "--",  _xlfn.CONCAT(A1451, " (", VLOOKUP(A1451, [1]!Table9[#All], 11, FALSE), "; Habitat description: ", C1451, ") - Within 1-mi of a CNDDB/SCE/USFS occurrence record (", VLOOKUP(A1451, [1]!Table9[#All], 31, FALSE), "). " )))</f>
        <v>--</v>
      </c>
      <c r="Q1451" s="6" t="str">
        <f>IF(D1451="No", "Not discussed on USFS. ", IF(VLOOKUP(A1451, [1]!Table9[#All], 31, FALSE)="--", "--",  VLOOKUP(A1451, [1]!Table9[#All], 32, FALSE)))</f>
        <v>--</v>
      </c>
      <c r="R1451" s="6" t="str">
        <f>IF(D1451="No", "Not discussed on USFS. ", IF(VLOOKUP(A1451, [1]!Table9[#All], 31, FALSE)="--", "--", VLOOKUP(A1451, [1]!Table9[#All], 33, FALSE)))</f>
        <v>--</v>
      </c>
      <c r="S1451" s="9" t="s">
        <v>2</v>
      </c>
      <c r="T1451" s="8" t="s">
        <v>2</v>
      </c>
      <c r="U1451" s="8" t="s">
        <v>2</v>
      </c>
      <c r="V1451" s="7" t="s">
        <v>2</v>
      </c>
      <c r="W1451" s="6" t="s">
        <v>2</v>
      </c>
      <c r="X1451" s="6" t="s">
        <v>2</v>
      </c>
    </row>
    <row r="1452" spans="1:24" ht="156" x14ac:dyDescent="0.2">
      <c r="A1452" s="20" t="s">
        <v>913</v>
      </c>
      <c r="B1452" s="20" t="str">
        <f>VLOOKUP(A1452, [1]!Table9[#All], 2, FALSE)</f>
        <v>Calochortus clavatus var. avius</v>
      </c>
      <c r="C1452" s="18" t="str">
        <f>VLOOKUP(A1452, [1]!Table9[#All], 13, FALSE)</f>
        <v>open pine/oak forest</v>
      </c>
      <c r="D1452" s="17" t="str">
        <f>IF(ISNUMBER(SEARCH("1",VLOOKUP(A1452, [1]!Table9[#All], 4, FALSE))), "Yes", "No")</f>
        <v>Yes</v>
      </c>
      <c r="E1452" s="16" t="str">
        <f>VLOOKUP(A1452, [1]!Table9[#All], 3, FALSE)</f>
        <v>Plant</v>
      </c>
      <c r="F1452" s="15" t="str">
        <f>VLOOKUP(A1452, [1]!Table9[#All], 26, FALSE)</f>
        <v>Formula</v>
      </c>
      <c r="G1452" s="15" t="str">
        <f>IF(D1452="No", "--",VLOOKUP(A1452, [1]!Table9[#All], 25, FALSE))</f>
        <v>Work area</v>
      </c>
      <c r="H1452" s="14" t="str">
        <f>IF(D1452="No", "Not discussed on USFS. ", VLOOKUP(A1452, [1]!Table9[#All], 24, FALSE))</f>
        <v>--</v>
      </c>
      <c r="I1452" s="14" t="str">
        <f>IF(NOT(ISBLANK(#REF!)),  "Pre-activity Survey Required", "")</f>
        <v>Pre-activity Survey Required</v>
      </c>
      <c r="J1452" s="13" t="str">
        <f>IF(D1452="No", "Not discussed on USFS. ", _xlfn.CONCAT(A1452, " (", VLOOKUP(A1452, [1]!Table9[#All], 11, FALSE), "; Habitat description: ", C1452, ") - Within 1-mi of a CNDDB/SCE/USFS occurrence record (", VLOOKUP(A1452, [1]!Table9[#All], 34, FALSE), "). " ))</f>
        <v xml:space="preserve">Pleasant Valley mariposa-lily (FSS; CRPR 1B.2, Blooming Period: May - Jul; Habitat description: open pine/oak forest) - Within 1-mi of a CNDDB/SCE/USFS occurrence record (unsuitable habitat). </v>
      </c>
      <c r="K1452" s="10" t="str">
        <f>IF(D1452="No", "-- ", VLOOKUP(A1452, [1]!Table9[#All], 35, FALSE))</f>
        <v>Standard OMP BMPs.</v>
      </c>
      <c r="L1452" s="12" t="str">
        <f>IF(D1452="No", "--", VLOOKUP(A1452, [1]!Table9[#All], 28, FALSE))</f>
        <v>IIB</v>
      </c>
      <c r="M1452" s="11" t="str">
        <f>IF(D1452="No", "Not discussed on USFS. ", _xlfn.CONCAT(A1452, " (", VLOOKUP(A1452, [1]!Table9[#All], 11, FALSE), "; Habitat description: ", C1452, ") - Within 1-mi of a CNDDB/SCE/USFS occurrence record (", VLOOKUP(A1452, [1]!Table9[#All], 27, FALSE), "). " ))</f>
        <v xml:space="preserve">Pleasant Valley mariposa-lily (FSS; CRPR 1B.2, Blooming Period: May - Jul; Habitat description: open pine/oak forest) - Within 1-mi of a CNDDB/SCE/USFS occurrence record (habitat present). </v>
      </c>
      <c r="N1452" s="10" t="str">
        <f>IF(D1452="No", "-- ", VLOOKUP(A1452, [1]!Table9[#All], 29, FALSE))</f>
        <v xml:space="preserve">BE BMP Plant-1(a)(c-d); 
General Measures and Standard OMP BMPs. </v>
      </c>
      <c r="O1452" s="10" t="str">
        <f>IF(D1452="No", "--", VLOOKUP(A1452, [1]!Table9[#All], 30, FALSE))</f>
        <v xml:space="preserve">Pre-Activity Survey (Pleasant Valley mariposa-lily): A biological survey is required. 
FSS Plant Avoidance (Pleasant Valley mariposa-lily): If Pleasant Valley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52" s="7" t="str">
        <f>IF(D1452="No", "Not discussed on USFS. ", IF(VLOOKUP(A1452, [1]!Table9[#All], 31, FALSE)="--", "--",  _xlfn.CONCAT(A1452, " (", VLOOKUP(A1452, [1]!Table9[#All], 11, FALSE), "; Habitat description: ", C1452, ") - Within 1-mi of a CNDDB/SCE/USFS occurrence record (", VLOOKUP(A1452, [1]!Table9[#All], 31, FALSE), "). " )))</f>
        <v>--</v>
      </c>
      <c r="Q1452" s="6" t="str">
        <f>IF(D1452="No", "Not discussed on USFS. ", IF(VLOOKUP(A1452, [1]!Table9[#All], 31, FALSE)="--", "--",  VLOOKUP(A1452, [1]!Table9[#All], 32, FALSE)))</f>
        <v>--</v>
      </c>
      <c r="R1452" s="6" t="str">
        <f>IF(D1452="No", "Not discussed on USFS. ", IF(VLOOKUP(A1452, [1]!Table9[#All], 31, FALSE)="--", "--", VLOOKUP(A1452, [1]!Table9[#All], 33, FALSE)))</f>
        <v>--</v>
      </c>
      <c r="S1452" s="9" t="s">
        <v>2</v>
      </c>
      <c r="T1452" s="8" t="s">
        <v>2</v>
      </c>
      <c r="U1452" s="8" t="s">
        <v>2</v>
      </c>
      <c r="V1452" s="7" t="s">
        <v>2</v>
      </c>
      <c r="W1452" s="6" t="s">
        <v>2</v>
      </c>
      <c r="X1452" s="6" t="s">
        <v>2</v>
      </c>
    </row>
    <row r="1453" spans="1:24" ht="156" x14ac:dyDescent="0.2">
      <c r="A1453" s="20" t="s">
        <v>912</v>
      </c>
      <c r="B1453" s="20" t="str">
        <f>VLOOKUP(A1453, [1]!Table9[#All], 2, FALSE)</f>
        <v>Ivesia sericoleuca</v>
      </c>
      <c r="C1453" s="18" t="str">
        <f>VLOOKUP(A1453, [1]!Table9[#All], 13, FALSE)</f>
        <v>dry, meadows generally volcanic</v>
      </c>
      <c r="D1453" s="17" t="str">
        <f>IF(ISNUMBER(SEARCH("1",VLOOKUP(A1453, [1]!Table9[#All], 4, FALSE))), "Yes", "No")</f>
        <v>Yes</v>
      </c>
      <c r="E1453" s="16" t="str">
        <f>VLOOKUP(A1453, [1]!Table9[#All], 3, FALSE)</f>
        <v>Plant</v>
      </c>
      <c r="F1453" s="15" t="str">
        <f>VLOOKUP(A1453, [1]!Table9[#All], 26, FALSE)</f>
        <v>Formula</v>
      </c>
      <c r="G1453" s="15" t="str">
        <f>IF(D1453="No", "--",VLOOKUP(A1453, [1]!Table9[#All], 25, FALSE))</f>
        <v>Work area</v>
      </c>
      <c r="H1453" s="14" t="str">
        <f>IF(D1453="No", "Not discussed on USFS. ", VLOOKUP(A1453, [1]!Table9[#All], 24, FALSE))</f>
        <v>--</v>
      </c>
      <c r="I1453" s="14" t="str">
        <f>IF(NOT(ISBLANK(#REF!)),  "Pre-activity Survey Required", "")</f>
        <v>Pre-activity Survey Required</v>
      </c>
      <c r="J1453" s="13" t="str">
        <f>IF(D1453="No", "Not discussed on USFS. ", _xlfn.CONCAT(A1453, " (", VLOOKUP(A1453, [1]!Table9[#All], 11, FALSE), "; Habitat description: ", C1453, ") - Within 1-mi of a CNDDB/SCE/USFS occurrence record (", VLOOKUP(A1453, [1]!Table9[#All], 34, FALSE), "). " ))</f>
        <v xml:space="preserve">Plumas ivesia (FSS; CRPR 1B.2, Blooming Period: May - Sep; Habitat description: dry, meadows generally volcanic) - Within 1-mi of a CNDDB/SCE/USFS occurrence record (unsuitable habitat). </v>
      </c>
      <c r="K1453" s="10" t="str">
        <f>IF(D1453="No", "-- ", VLOOKUP(A1453, [1]!Table9[#All], 35, FALSE))</f>
        <v>Standard OMP BMPs.</v>
      </c>
      <c r="L1453" s="12" t="str">
        <f>IF(D1453="No", "--", VLOOKUP(A1453, [1]!Table9[#All], 28, FALSE))</f>
        <v>IIB</v>
      </c>
      <c r="M1453" s="11" t="str">
        <f>IF(D1453="No", "Not discussed on USFS. ", _xlfn.CONCAT(A1453, " (", VLOOKUP(A1453, [1]!Table9[#All], 11, FALSE), "; Habitat description: ", C1453, ") - Within 1-mi of a CNDDB/SCE/USFS occurrence record (", VLOOKUP(A1453, [1]!Table9[#All], 27, FALSE), "). " ))</f>
        <v xml:space="preserve">Plumas ivesia (FSS; CRPR 1B.2, Blooming Period: May - Sep; Habitat description: dry, meadows generally volcanic) - Within 1-mi of a CNDDB/SCE/USFS occurrence record (habitat present). </v>
      </c>
      <c r="N1453" s="10" t="str">
        <f>IF(D1453="No", "-- ", VLOOKUP(A1453, [1]!Table9[#All], 29, FALSE))</f>
        <v xml:space="preserve">BE BMP Plant-1(a)(c-d); 
General Measures and Standard OMP BMPs. </v>
      </c>
      <c r="O1453" s="10" t="str">
        <f>IF(D1453="No", "--", VLOOKUP(A1453, [1]!Table9[#All], 30, FALSE))</f>
        <v xml:space="preserve">Pre-Activity Survey (Plumas ivesia): A biological survey is required. 
FSS Plant Avoidance (Plumas ivesia): If Plumas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53" s="7" t="str">
        <f>IF(D1453="No", "Not discussed on USFS. ", IF(VLOOKUP(A1453, [1]!Table9[#All], 31, FALSE)="--", "--",  _xlfn.CONCAT(A1453, " (", VLOOKUP(A1453, [1]!Table9[#All], 11, FALSE), "; Habitat description: ", C1453, ") - Within 1-mi of a CNDDB/SCE/USFS occurrence record (", VLOOKUP(A1453, [1]!Table9[#All], 31, FALSE), "). " )))</f>
        <v>--</v>
      </c>
      <c r="Q1453" s="6" t="str">
        <f>IF(D1453="No", "Not discussed on USFS. ", IF(VLOOKUP(A1453, [1]!Table9[#All], 31, FALSE)="--", "--",  VLOOKUP(A1453, [1]!Table9[#All], 32, FALSE)))</f>
        <v>--</v>
      </c>
      <c r="R1453" s="6" t="str">
        <f>IF(D1453="No", "Not discussed on USFS. ", IF(VLOOKUP(A1453, [1]!Table9[#All], 31, FALSE)="--", "--", VLOOKUP(A1453, [1]!Table9[#All], 33, FALSE)))</f>
        <v>--</v>
      </c>
      <c r="S1453" s="9" t="s">
        <v>2</v>
      </c>
      <c r="T1453" s="8" t="s">
        <v>2</v>
      </c>
      <c r="U1453" s="8" t="s">
        <v>2</v>
      </c>
      <c r="V1453" s="7" t="s">
        <v>2</v>
      </c>
      <c r="W1453" s="6" t="s">
        <v>2</v>
      </c>
      <c r="X1453" s="6" t="s">
        <v>2</v>
      </c>
    </row>
    <row r="1454" spans="1:24" ht="64" x14ac:dyDescent="0.2">
      <c r="A1454" s="20" t="s">
        <v>911</v>
      </c>
      <c r="B1454" s="20" t="str">
        <f>VLOOKUP(A1454, [1]!Table9[#All], 2, FALSE)</f>
        <v>Erigeron lassenianus var. deficiens</v>
      </c>
      <c r="C1454" s="18" t="str">
        <f>VLOOKUP(A1454, [1]!Table9[#All], 13, FALSE)</f>
        <v>open, rocky sites, barren flats, gravelly soil, serpentine, pine forest</v>
      </c>
      <c r="D1454" s="17" t="str">
        <f>IF(ISNUMBER(SEARCH("1",VLOOKUP(A1454, [1]!Table9[#All], 4, FALSE))), "Yes", "No")</f>
        <v>No</v>
      </c>
      <c r="E1454" s="16" t="str">
        <f>VLOOKUP(A1454, [1]!Table9[#All], 3, FALSE)</f>
        <v>Plant</v>
      </c>
      <c r="F1454" s="15" t="str">
        <f>VLOOKUP(A1454, [1]!Table9[#All], 26, FALSE)</f>
        <v>Formula</v>
      </c>
      <c r="G1454" s="15" t="str">
        <f>IF(D1454="No", "--",VLOOKUP(A1454, [1]!Table9[#All], 25, FALSE))</f>
        <v>--</v>
      </c>
      <c r="H1454" s="14" t="str">
        <f>IF(D1454="No", "Not discussed on USFS. ", VLOOKUP(A1454, [1]!Table9[#All], 24, FALSE))</f>
        <v xml:space="preserve">Not discussed on USFS. </v>
      </c>
      <c r="I1454" s="14" t="str">
        <f>IF(NOT(ISBLANK(#REF!)),  "Pre-activity Survey Required", "")</f>
        <v>Pre-activity Survey Required</v>
      </c>
      <c r="J1454" s="13" t="str">
        <f>IF(D1454="No", "Not discussed on USFS. ", _xlfn.CONCAT(A1454, " (", VLOOKUP(A1454, [1]!Table9[#All], 11, FALSE), "; Habitat description: ", C1454, ") - Within 1-mi of a CNDDB/SCE/USFS occurrence record (", VLOOKUP(A1454, [1]!Table9[#All], 34, FALSE), "). " ))</f>
        <v xml:space="preserve">Not discussed on USFS. </v>
      </c>
      <c r="K1454" s="10" t="str">
        <f>IF(D1454="No", "-- ", VLOOKUP(A1454, [1]!Table9[#All], 35, FALSE))</f>
        <v xml:space="preserve">-- </v>
      </c>
      <c r="L1454" s="12" t="str">
        <f>IF(D1454="No", "--", VLOOKUP(A1454, [1]!Table9[#All], 28, FALSE))</f>
        <v>--</v>
      </c>
      <c r="M1454" s="11" t="str">
        <f>IF(D1454="No", "Not discussed on USFS. ", _xlfn.CONCAT(A1454, " (", VLOOKUP(A1454, [1]!Table9[#All], 11, FALSE), "; Habitat description: ", C1454, ") - Within 1-mi of a CNDDB/SCE/USFS occurrence record (", VLOOKUP(A1454, [1]!Table9[#All], 27, FALSE), "). " ))</f>
        <v xml:space="preserve">Not discussed on USFS. </v>
      </c>
      <c r="N1454" s="10" t="str">
        <f>IF(D1454="No", "-- ", VLOOKUP(A1454, [1]!Table9[#All], 29, FALSE))</f>
        <v xml:space="preserve">-- </v>
      </c>
      <c r="O1454" s="10" t="str">
        <f>IF(D1454="No", "--", VLOOKUP(A1454, [1]!Table9[#All], 30, FALSE))</f>
        <v>--</v>
      </c>
      <c r="P1454" s="7" t="str">
        <f>IF(D1454="No", "Not discussed on USFS. ", IF(VLOOKUP(A1454, [1]!Table9[#All], 31, FALSE)="--", "--",  _xlfn.CONCAT(A1454, " (", VLOOKUP(A1454, [1]!Table9[#All], 11, FALSE), "; Habitat description: ", C1454, ") - Within 1-mi of a CNDDB/SCE/USFS occurrence record (", VLOOKUP(A1454, [1]!Table9[#All], 31, FALSE), "). " )))</f>
        <v xml:space="preserve">Not discussed on USFS. </v>
      </c>
      <c r="Q1454" s="6" t="str">
        <f>IF(D1454="No", "Not discussed on USFS. ", IF(VLOOKUP(A1454, [1]!Table9[#All], 31, FALSE)="--", "--",  VLOOKUP(A1454, [1]!Table9[#All], 32, FALSE)))</f>
        <v xml:space="preserve">Not discussed on USFS. </v>
      </c>
      <c r="R1454" s="6" t="str">
        <f>IF(D1454="No", "Not discussed on USFS. ", IF(VLOOKUP(A1454, [1]!Table9[#All], 31, FALSE)="--", "--", VLOOKUP(A1454, [1]!Table9[#All], 33, FALSE)))</f>
        <v xml:space="preserve">Not discussed on USFS. </v>
      </c>
      <c r="S1454" s="9" t="s">
        <v>2</v>
      </c>
      <c r="T1454" s="8" t="s">
        <v>2</v>
      </c>
      <c r="U1454" s="8" t="s">
        <v>2</v>
      </c>
      <c r="V1454" s="7" t="s">
        <v>2</v>
      </c>
      <c r="W1454" s="6" t="s">
        <v>2</v>
      </c>
      <c r="X1454" s="6" t="s">
        <v>2</v>
      </c>
    </row>
    <row r="1455" spans="1:24" ht="64" x14ac:dyDescent="0.2">
      <c r="A1455" s="20" t="s">
        <v>910</v>
      </c>
      <c r="B1455" s="20" t="str">
        <f>VLOOKUP(A1455, [1]!Table9[#All], 2, FALSE)</f>
        <v>Trifolium gymnocarpon ssp. plummerae</v>
      </c>
      <c r="C1455" s="18" t="str">
        <f>VLOOKUP(A1455, [1]!Table9[#All], 13, FALSE)</f>
        <v>sagebrush, flats</v>
      </c>
      <c r="D1455" s="17" t="str">
        <f>IF(ISNUMBER(SEARCH("1",VLOOKUP(A1455, [1]!Table9[#All], 4, FALSE))), "Yes", "No")</f>
        <v>No</v>
      </c>
      <c r="E1455" s="16" t="str">
        <f>VLOOKUP(A1455, [1]!Table9[#All], 3, FALSE)</f>
        <v>Plant</v>
      </c>
      <c r="F1455" s="15" t="str">
        <f>VLOOKUP(A1455, [1]!Table9[#All], 26, FALSE)</f>
        <v>Formula</v>
      </c>
      <c r="G1455" s="15" t="str">
        <f>IF(D1455="No", "--",VLOOKUP(A1455, [1]!Table9[#All], 25, FALSE))</f>
        <v>--</v>
      </c>
      <c r="H1455" s="14" t="str">
        <f>IF(D1455="No", "Not discussed on USFS. ", VLOOKUP(A1455, [1]!Table9[#All], 24, FALSE))</f>
        <v xml:space="preserve">Not discussed on USFS. </v>
      </c>
      <c r="I1455" s="14" t="str">
        <f>IF(NOT(ISBLANK(#REF!)),  "Pre-activity Survey Required", "")</f>
        <v>Pre-activity Survey Required</v>
      </c>
      <c r="J1455" s="13" t="str">
        <f>IF(D1455="No", "Not discussed on USFS. ", _xlfn.CONCAT(A1455, " (", VLOOKUP(A1455, [1]!Table9[#All], 11, FALSE), "; Habitat description: ", C1455, ") - Within 1-mi of a CNDDB/SCE/USFS occurrence record (", VLOOKUP(A1455, [1]!Table9[#All], 34, FALSE), "). " ))</f>
        <v xml:space="preserve">Not discussed on USFS. </v>
      </c>
      <c r="K1455" s="10" t="str">
        <f>IF(D1455="No", "-- ", VLOOKUP(A1455, [1]!Table9[#All], 35, FALSE))</f>
        <v xml:space="preserve">-- </v>
      </c>
      <c r="L1455" s="12" t="str">
        <f>IF(D1455="No", "--", VLOOKUP(A1455, [1]!Table9[#All], 28, FALSE))</f>
        <v>--</v>
      </c>
      <c r="M1455" s="11" t="str">
        <f>IF(D1455="No", "Not discussed on USFS. ", _xlfn.CONCAT(A1455, " (", VLOOKUP(A1455, [1]!Table9[#All], 11, FALSE), "; Habitat description: ", C1455, ") - Within 1-mi of a CNDDB/SCE/USFS occurrence record (", VLOOKUP(A1455, [1]!Table9[#All], 27, FALSE), "). " ))</f>
        <v xml:space="preserve">Not discussed on USFS. </v>
      </c>
      <c r="N1455" s="10" t="str">
        <f>IF(D1455="No", "-- ", VLOOKUP(A1455, [1]!Table9[#All], 29, FALSE))</f>
        <v xml:space="preserve">-- </v>
      </c>
      <c r="O1455" s="10" t="str">
        <f>IF(D1455="No", "--", VLOOKUP(A1455, [1]!Table9[#All], 30, FALSE))</f>
        <v>--</v>
      </c>
      <c r="P1455" s="7" t="str">
        <f>IF(D1455="No", "Not discussed on USFS. ", IF(VLOOKUP(A1455, [1]!Table9[#All], 31, FALSE)="--", "--",  _xlfn.CONCAT(A1455, " (", VLOOKUP(A1455, [1]!Table9[#All], 11, FALSE), "; Habitat description: ", C1455, ") - Within 1-mi of a CNDDB/SCE/USFS occurrence record (", VLOOKUP(A1455, [1]!Table9[#All], 31, FALSE), "). " )))</f>
        <v xml:space="preserve">Not discussed on USFS. </v>
      </c>
      <c r="Q1455" s="6" t="str">
        <f>IF(D1455="No", "Not discussed on USFS. ", IF(VLOOKUP(A1455, [1]!Table9[#All], 31, FALSE)="--", "--",  VLOOKUP(A1455, [1]!Table9[#All], 32, FALSE)))</f>
        <v xml:space="preserve">Not discussed on USFS. </v>
      </c>
      <c r="R1455" s="6" t="str">
        <f>IF(D1455="No", "Not discussed on USFS. ", IF(VLOOKUP(A1455, [1]!Table9[#All], 31, FALSE)="--", "--", VLOOKUP(A1455, [1]!Table9[#All], 33, FALSE)))</f>
        <v xml:space="preserve">Not discussed on USFS. </v>
      </c>
      <c r="S1455" s="9" t="s">
        <v>2</v>
      </c>
      <c r="T1455" s="8" t="s">
        <v>2</v>
      </c>
      <c r="U1455" s="8" t="s">
        <v>2</v>
      </c>
      <c r="V1455" s="7" t="s">
        <v>2</v>
      </c>
      <c r="W1455" s="6" t="s">
        <v>2</v>
      </c>
      <c r="X1455" s="6" t="s">
        <v>2</v>
      </c>
    </row>
    <row r="1456" spans="1:24" ht="156" x14ac:dyDescent="0.2">
      <c r="A1456" s="20" t="s">
        <v>909</v>
      </c>
      <c r="B1456" s="20" t="str">
        <f>VLOOKUP(A1456, [1]!Table9[#All], 2, FALSE)</f>
        <v>Calochortus plummerae</v>
      </c>
      <c r="C1456" s="18" t="str">
        <f>VLOOKUP(A1456, [1]!Table9[#All], 13, FALSE)</f>
        <v>dry, rocky chaparral, pine forest yellow pine forest</v>
      </c>
      <c r="D1456" s="17" t="str">
        <f>IF(ISNUMBER(SEARCH("1",VLOOKUP(A1456, [1]!Table9[#All], 4, FALSE))), "Yes", "No")</f>
        <v>Yes</v>
      </c>
      <c r="E1456" s="16" t="str">
        <f>VLOOKUP(A1456, [1]!Table9[#All], 3, FALSE)</f>
        <v>Plant</v>
      </c>
      <c r="F1456" s="15" t="str">
        <f>VLOOKUP(A1456, [1]!Table9[#All], 26, FALSE)</f>
        <v>Formula</v>
      </c>
      <c r="G1456" s="15" t="str">
        <f>IF(D1456="No", "--",VLOOKUP(A1456, [1]!Table9[#All], 25, FALSE))</f>
        <v>Work area</v>
      </c>
      <c r="H1456" s="14" t="str">
        <f>IF(D1456="No", "Not discussed on USFS. ", VLOOKUP(A1456, [1]!Table9[#All], 24, FALSE))</f>
        <v xml:space="preserve">Only discussed in INF, if reviewing INF apply same RPM's and language as other CRPR 1/2 plant receive. </v>
      </c>
      <c r="I1456" s="14" t="str">
        <f>IF(NOT(ISBLANK(#REF!)),  "Pre-activity Survey Required", "")</f>
        <v>Pre-activity Survey Required</v>
      </c>
      <c r="J1456" s="13" t="str">
        <f>IF(D1456="No", "Not discussed on USFS. ", _xlfn.CONCAT(A1456, " (", VLOOKUP(A1456, [1]!Table9[#All], 11, FALSE), "; Habitat description: ", C1456, ") - Within 1-mi of a CNDDB/SCE/USFS occurrence record (", VLOOKUP(A1456, [1]!Table9[#All], 34, FALSE), "). " ))</f>
        <v xml:space="preserve">Plummer's mariposa-lily (INF:SCC; CRPR 4.2, Blooming Period: May - Jul; Habitat description: dry, rocky chaparral, pine forest yellow pine forest) - Within 1-mi of a CNDDB/SCE/USFS occurrence record (unsuitable habitat). </v>
      </c>
      <c r="K1456" s="10" t="str">
        <f>IF(D1456="No", "-- ", VLOOKUP(A1456, [1]!Table9[#All], 35, FALSE))</f>
        <v>Standard OMP BMPs.</v>
      </c>
      <c r="L1456" s="12" t="str">
        <f>IF(D1456="No", "--", VLOOKUP(A1456, [1]!Table9[#All], 28, FALSE))</f>
        <v>IIB</v>
      </c>
      <c r="M1456" s="11" t="str">
        <f>IF(D1456="No", "Not discussed on USFS. ", _xlfn.CONCAT(A1456, " (", VLOOKUP(A1456, [1]!Table9[#All], 11, FALSE), "; Habitat description: ", C1456, ") - Within 1-mi of a CNDDB/SCE/USFS occurrence record (", VLOOKUP(A1456, [1]!Table9[#All], 27, FALSE), "). " ))</f>
        <v xml:space="preserve">Plummer's mariposa-lily (INF:SCC; CRPR 4.2, Blooming Period: May - Jul; Habitat description: dry, rocky chaparral, pine forest yellow pine forest) - Within 1-mi of a CNDDB/SCE/USFS occurrence record (habitat present). </v>
      </c>
      <c r="N1456" s="10" t="str">
        <f>IF(D1456="No", "-- ", VLOOKUP(A1456, [1]!Table9[#All], 29, FALSE))</f>
        <v xml:space="preserve">BE BMP Plant-1(a)(c-d); 
General Measures and Standard OMP BMPs. </v>
      </c>
      <c r="O1456" s="10" t="str">
        <f>IF(D1456="No", "--", VLOOKUP(A1456, [1]!Table9[#All], 30, FALSE))</f>
        <v xml:space="preserve">Pre-Activity Survey (Plummer's mariposa-lily): A biological survey is required. 
FSS Plant Avoidance (Plummer's mariposa-lily): If Plummer's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56" s="7" t="str">
        <f>IF(D1456="No", "Not discussed on USFS. ", IF(VLOOKUP(A1456, [1]!Table9[#All], 31, FALSE)="--", "--",  _xlfn.CONCAT(A1456, " (", VLOOKUP(A1456, [1]!Table9[#All], 11, FALSE), "; Habitat description: ", C1456, ") - Within 1-mi of a CNDDB/SCE/USFS occurrence record (", VLOOKUP(A1456, [1]!Table9[#All], 31, FALSE), "). " )))</f>
        <v>--</v>
      </c>
      <c r="Q1456" s="6" t="str">
        <f>IF(D1456="No", "Not discussed on USFS. ", IF(VLOOKUP(A1456, [1]!Table9[#All], 31, FALSE)="--", "--",  VLOOKUP(A1456, [1]!Table9[#All], 32, FALSE)))</f>
        <v>--</v>
      </c>
      <c r="R1456" s="6" t="str">
        <f>IF(D1456="No", "Not discussed on USFS. ", IF(VLOOKUP(A1456, [1]!Table9[#All], 31, FALSE)="--", "--", VLOOKUP(A1456, [1]!Table9[#All], 33, FALSE)))</f>
        <v>--</v>
      </c>
      <c r="S1456" s="9" t="s">
        <v>2</v>
      </c>
      <c r="T1456" s="8" t="s">
        <v>2</v>
      </c>
      <c r="U1456" s="8" t="s">
        <v>2</v>
      </c>
      <c r="V1456" s="7" t="s">
        <v>2</v>
      </c>
      <c r="W1456" s="6" t="s">
        <v>2</v>
      </c>
      <c r="X1456" s="6" t="s">
        <v>2</v>
      </c>
    </row>
    <row r="1457" spans="1:24" ht="48" x14ac:dyDescent="0.2">
      <c r="A1457" s="20" t="s">
        <v>908</v>
      </c>
      <c r="B1457" s="20" t="str">
        <f>VLOOKUP(A1457, [1]!Table9[#All], 2, FALSE)</f>
        <v>Woodsia plummerae</v>
      </c>
      <c r="C1457" s="18" t="str">
        <f>VLOOKUP(A1457, [1]!Table9[#All], 13, FALSE)</f>
        <v>crevices, rock bases</v>
      </c>
      <c r="D1457" s="17" t="str">
        <f>IF(ISNUMBER(SEARCH("1",VLOOKUP(A1457, [1]!Table9[#All], 4, FALSE))), "Yes", "No")</f>
        <v>No</v>
      </c>
      <c r="E1457" s="16" t="str">
        <f>VLOOKUP(A1457, [1]!Table9[#All], 3, FALSE)</f>
        <v>Plant</v>
      </c>
      <c r="F1457" s="15" t="str">
        <f>VLOOKUP(A1457, [1]!Table9[#All], 26, FALSE)</f>
        <v>Formula</v>
      </c>
      <c r="G1457" s="15" t="str">
        <f>IF(D1457="No", "--",VLOOKUP(A1457, [1]!Table9[#All], 25, FALSE))</f>
        <v>--</v>
      </c>
      <c r="H1457" s="14" t="str">
        <f>IF(D1457="No", "Not discussed on USFS. ", VLOOKUP(A1457, [1]!Table9[#All], 24, FALSE))</f>
        <v xml:space="preserve">Not discussed on USFS. </v>
      </c>
      <c r="I1457" s="14" t="str">
        <f>IF(NOT(ISBLANK(#REF!)),  "Pre-activity Survey Required", "")</f>
        <v>Pre-activity Survey Required</v>
      </c>
      <c r="J1457" s="13" t="str">
        <f>IF(D1457="No", "Not discussed on USFS. ", _xlfn.CONCAT(A1457, " (", VLOOKUP(A1457, [1]!Table9[#All], 11, FALSE), "; Habitat description: ", C1457, ") - Within 1-mi of a CNDDB/SCE/USFS occurrence record (", VLOOKUP(A1457, [1]!Table9[#All], 34, FALSE), "). " ))</f>
        <v xml:space="preserve">Not discussed on USFS. </v>
      </c>
      <c r="K1457" s="10" t="str">
        <f>IF(D1457="No", "-- ", VLOOKUP(A1457, [1]!Table9[#All], 35, FALSE))</f>
        <v xml:space="preserve">-- </v>
      </c>
      <c r="L1457" s="12" t="str">
        <f>IF(D1457="No", "--", VLOOKUP(A1457, [1]!Table9[#All], 28, FALSE))</f>
        <v>--</v>
      </c>
      <c r="M1457" s="11" t="str">
        <f>IF(D1457="No", "Not discussed on USFS. ", _xlfn.CONCAT(A1457, " (", VLOOKUP(A1457, [1]!Table9[#All], 11, FALSE), "; Habitat description: ", C1457, ") - Within 1-mi of a CNDDB/SCE/USFS occurrence record (", VLOOKUP(A1457, [1]!Table9[#All], 27, FALSE), "). " ))</f>
        <v xml:space="preserve">Not discussed on USFS. </v>
      </c>
      <c r="N1457" s="10" t="str">
        <f>IF(D1457="No", "-- ", VLOOKUP(A1457, [1]!Table9[#All], 29, FALSE))</f>
        <v xml:space="preserve">-- </v>
      </c>
      <c r="O1457" s="10" t="str">
        <f>IF(D1457="No", "--", VLOOKUP(A1457, [1]!Table9[#All], 30, FALSE))</f>
        <v>--</v>
      </c>
      <c r="P1457" s="7" t="str">
        <f>IF(D1457="No", "Not discussed on USFS. ", IF(VLOOKUP(A1457, [1]!Table9[#All], 31, FALSE)="--", "--",  _xlfn.CONCAT(A1457, " (", VLOOKUP(A1457, [1]!Table9[#All], 11, FALSE), "; Habitat description: ", C1457, ") - Within 1-mi of a CNDDB/SCE/USFS occurrence record (", VLOOKUP(A1457, [1]!Table9[#All], 31, FALSE), "). " )))</f>
        <v xml:space="preserve">Not discussed on USFS. </v>
      </c>
      <c r="Q1457" s="6" t="str">
        <f>IF(D1457="No", "Not discussed on USFS. ", IF(VLOOKUP(A1457, [1]!Table9[#All], 31, FALSE)="--", "--",  VLOOKUP(A1457, [1]!Table9[#All], 32, FALSE)))</f>
        <v xml:space="preserve">Not discussed on USFS. </v>
      </c>
      <c r="R1457" s="6" t="str">
        <f>IF(D1457="No", "Not discussed on USFS. ", IF(VLOOKUP(A1457, [1]!Table9[#All], 31, FALSE)="--", "--", VLOOKUP(A1457, [1]!Table9[#All], 33, FALSE)))</f>
        <v xml:space="preserve">Not discussed on USFS. </v>
      </c>
      <c r="S1457" s="9" t="s">
        <v>2</v>
      </c>
      <c r="T1457" s="8" t="s">
        <v>2</v>
      </c>
      <c r="U1457" s="8" t="s">
        <v>2</v>
      </c>
      <c r="V1457" s="7" t="s">
        <v>2</v>
      </c>
      <c r="W1457" s="6" t="s">
        <v>2</v>
      </c>
      <c r="X1457" s="6" t="s">
        <v>2</v>
      </c>
    </row>
    <row r="1458" spans="1:24" ht="90" x14ac:dyDescent="0.2">
      <c r="A1458" s="20" t="s">
        <v>907</v>
      </c>
      <c r="B1458" s="20" t="str">
        <f>VLOOKUP(A1458, [1]!Table9[#All], 2, FALSE)</f>
        <v>Nyctinomops femorosaccus</v>
      </c>
      <c r="C1458" s="18" t="str">
        <f>VLOOKUP(A1458, [1]!Table9[#All], 13, FALSE)</f>
        <v>crevices of rugged cliffs, high rocky outcrops and slopes, desert shrub, pine‑oak forests</v>
      </c>
      <c r="D1458" s="17" t="str">
        <f>IF(ISNUMBER(SEARCH("1",VLOOKUP(A1458, [1]!Table9[#All], 4, FALSE))), "Yes", "No")</f>
        <v>Yes</v>
      </c>
      <c r="E1458" s="16" t="str">
        <f>VLOOKUP(A1458, [1]!Table9[#All], 3, FALSE)</f>
        <v>Mammal</v>
      </c>
      <c r="F1458" s="15" t="str">
        <f>VLOOKUP(A1458, [1]!Table9[#All], 26, FALSE)</f>
        <v>Formula</v>
      </c>
      <c r="G1458" s="15" t="str">
        <f>IF(D1458="No", "--",VLOOKUP(A1458, [1]!Table9[#All], 25, FALSE))</f>
        <v>Work area</v>
      </c>
      <c r="H1458" s="14" t="str">
        <f>IF(D1458="No", "Not discussed on USFS. ", VLOOKUP(A1458, [1]!Table9[#All], 24, FALSE))</f>
        <v>--</v>
      </c>
      <c r="I1458" s="14" t="str">
        <f>IF(NOT(ISBLANK(#REF!)),  "Pre-activity Survey Required", "")</f>
        <v>Pre-activity Survey Required</v>
      </c>
      <c r="J1458" s="13" t="str">
        <f>IF(D1458="No", "Not discussed on USFS. ", _xlfn.CONCAT(A1458, " (", VLOOKUP(A1458, [1]!Table9[#All], 11, FALSE), "; Habitat description: ", C1458, ") - Within 1-mi of a CNDDB/SCE/USFS occurrence record (", VLOOKUP(A1458, [1]!Table9[#All], 34, FALSE), "). " ))</f>
        <v xml:space="preserve">pocketed free-tailed bat (CDFW SSC; SBNF:WL; Habitat description: crevices of rugged cliffs, high rocky outcrops and slopes, desert shrub, pine‑oak forests) - Within 1-mi of a CNDDB/SCE/USFS occurrence record (unsuitable habitat). </v>
      </c>
      <c r="K1458" s="10" t="str">
        <f>IF(D1458="No", "-- ", VLOOKUP(A1458, [1]!Table9[#All], 35, FALSE))</f>
        <v>Standard OMP BMPs.</v>
      </c>
      <c r="L1458" s="12" t="str">
        <f>IF(D1458="No", "--", VLOOKUP(A1458, [1]!Table9[#All], 28, FALSE))</f>
        <v>IIB</v>
      </c>
      <c r="M1458" s="11" t="str">
        <f>IF(D1458="No", "Not discussed on USFS. ", _xlfn.CONCAT(A1458, " (", VLOOKUP(A1458, [1]!Table9[#All], 11, FALSE), "; Habitat description: ", C1458, ") - Within 1-mi of a CNDDB/SCE/USFS occurrence record (", VLOOKUP(A1458, [1]!Table9[#All], 27, FALSE), "). " ))</f>
        <v xml:space="preserve">pocketed free-tailed bat (CDFW SSC; SBNF:WL; Habitat description: crevices of rugged cliffs, high rocky outcrops and slopes, desert shrub, pine‑oak forests) - Within 1-mi of a CNDDB/SCE/USFS occurrence record (habitat present). </v>
      </c>
      <c r="N1458" s="10" t="str">
        <f>IF(D1458="No", "-- ", VLOOKUP(A1458, [1]!Table9[#All], 29, FALSE))</f>
        <v xml:space="preserve">BE BMP Mammal-1; 
General Measures and Standard OMP BMPs. </v>
      </c>
      <c r="O1458" s="10" t="str">
        <f>IF(D1458="No", "--", VLOOKUP(A1458, [1]!Table9[#All], 30, FALSE))</f>
        <v xml:space="preserve">General Measures and Standard OMP BMPs. </v>
      </c>
      <c r="P1458" s="7" t="str">
        <f>IF(D1458="No", "Not discussed on USFS. ", IF(VLOOKUP(A1458, [1]!Table9[#All], 31, FALSE)="--", "--",  _xlfn.CONCAT(A1458, " (", VLOOKUP(A1458, [1]!Table9[#All], 11, FALSE), "; Habitat description: ", C1458, ") - Within 1-mi of a CNDDB/SCE/USFS occurrence record (", VLOOKUP(A1458, [1]!Table9[#All], 31, FALSE), "). " )))</f>
        <v>--</v>
      </c>
      <c r="Q1458" s="6" t="str">
        <f>IF(D1458="No", "Not discussed on USFS. ", IF(VLOOKUP(A1458, [1]!Table9[#All], 31, FALSE)="--", "--",  VLOOKUP(A1458, [1]!Table9[#All], 32, FALSE)))</f>
        <v>--</v>
      </c>
      <c r="R1458" s="6" t="str">
        <f>IF(D1458="No", "Not discussed on USFS. ", IF(VLOOKUP(A1458, [1]!Table9[#All], 31, FALSE)="--", "--", VLOOKUP(A1458, [1]!Table9[#All], 33, FALSE)))</f>
        <v>--</v>
      </c>
      <c r="S1458" s="9" t="s">
        <v>2</v>
      </c>
      <c r="T1458" s="8" t="s">
        <v>2</v>
      </c>
      <c r="U1458" s="8" t="s">
        <v>2</v>
      </c>
      <c r="V1458" s="7" t="s">
        <v>2</v>
      </c>
      <c r="W1458" s="6" t="s">
        <v>2</v>
      </c>
      <c r="X1458" s="6" t="s">
        <v>2</v>
      </c>
    </row>
    <row r="1459" spans="1:24" ht="96" x14ac:dyDescent="0.2">
      <c r="A1459" s="20" t="s">
        <v>906</v>
      </c>
      <c r="B1459" s="20" t="str">
        <f>VLOOKUP(A1459, [1]!Table9[#All], 2, FALSE)</f>
        <v>Aplodontia rufa nigra</v>
      </c>
      <c r="C1459" s="18" t="str">
        <f>VLOOKUP(A1459, [1]!Table9[#All], 13, FALSE)</f>
        <v>gulches, western and north-facing slopes within narrow coastal valleys, dense coastal scrub, coniferous forests</v>
      </c>
      <c r="D1459" s="17" t="str">
        <f>IF(ISNUMBER(SEARCH("1",VLOOKUP(A1459, [1]!Table9[#All], 4, FALSE))), "Yes", "No")</f>
        <v>Yes</v>
      </c>
      <c r="E1459" s="16" t="str">
        <f>VLOOKUP(A1459, [1]!Table9[#All], 3, FALSE)</f>
        <v>Mammal</v>
      </c>
      <c r="F1459" s="15" t="str">
        <f>VLOOKUP(A1459, [1]!Table9[#All], 26, FALSE)</f>
        <v>Formula</v>
      </c>
      <c r="G1459" s="15" t="str">
        <f>IF(D1459="No", "--",VLOOKUP(A1459, [1]!Table9[#All], 25, FALSE))</f>
        <v>--</v>
      </c>
      <c r="H1459" s="14" t="str">
        <f>IF(D1459="No", "Not discussed on USFS. ", VLOOKUP(A1459, [1]!Table9[#All], 24, FALSE))</f>
        <v>Notify SME if found on USFS</v>
      </c>
      <c r="I1459" s="14" t="str">
        <f>IF(NOT(ISBLANK(#REF!)),  "Pre-activity Survey Required", "")</f>
        <v>Pre-activity Survey Required</v>
      </c>
      <c r="J1459" s="13" t="str">
        <f>IF(D1459="No", "Not discussed on USFS. ", _xlfn.CONCAT(A1459, " (", VLOOKUP(A1459, [1]!Table9[#All], 11, FALSE), "; Habitat description: ", C1459, ") - Within 1-mi of a CNDDB/SCE/USFS occurrence record (", VLOOKUP(A1459, [1]!Table9[#All], 34, FALSE), "). " ))</f>
        <v xml:space="preserve">Point Arena mountain beaver (FE; CDFW SSC; Habitat description: gulches, western and north-facing slopes within narrow coastal valleys, dense coastal scrub, coniferous forests) - Within 1-mi of a CNDDB/SCE/USFS occurrence record (--). </v>
      </c>
      <c r="K1459" s="10" t="str">
        <f>IF(D1459="No", "-- ", VLOOKUP(A1459, [1]!Table9[#All], 35, FALSE))</f>
        <v>--</v>
      </c>
      <c r="L1459" s="12" t="str">
        <f>IF(D1459="No", "--", VLOOKUP(A1459, [1]!Table9[#All], 28, FALSE))</f>
        <v>--</v>
      </c>
      <c r="M1459" s="11" t="str">
        <f>IF(D1459="No", "Not discussed on USFS. ", _xlfn.CONCAT(A1459, " (", VLOOKUP(A1459, [1]!Table9[#All], 11, FALSE), "; Habitat description: ", C1459, ") - Within 1-mi of a CNDDB/SCE/USFS occurrence record (", VLOOKUP(A1459, [1]!Table9[#All], 27, FALSE), "). " ))</f>
        <v xml:space="preserve">Point Arena mountain beaver (FE; CDFW SSC; Habitat description: gulches, western and north-facing slopes within narrow coastal valleys, dense coastal scrub, coniferous forests) - Within 1-mi of a CNDDB/SCE/USFS occurrence record (--). </v>
      </c>
      <c r="N1459" s="10" t="str">
        <f>IF(D1459="No", "-- ", VLOOKUP(A1459, [1]!Table9[#All], 29, FALSE))</f>
        <v>Notify SME if found on USFS</v>
      </c>
      <c r="O1459" s="10" t="str">
        <f>IF(D1459="No", "--", VLOOKUP(A1459, [1]!Table9[#All], 30, FALSE))</f>
        <v>Notify SME if found on USFS</v>
      </c>
      <c r="P1459" s="7" t="str">
        <f>IF(D1459="No", "Not discussed on USFS. ", IF(VLOOKUP(A1459, [1]!Table9[#All], 31, FALSE)="--", "--",  _xlfn.CONCAT(A1459, " (", VLOOKUP(A1459, [1]!Table9[#All], 11, FALSE), "; Habitat description: ", C1459, ") - Within 1-mi of a CNDDB/SCE/USFS occurrence record (", VLOOKUP(A1459, [1]!Table9[#All], 31, FALSE), "). " )))</f>
        <v>--</v>
      </c>
      <c r="Q1459" s="6" t="str">
        <f>IF(D1459="No", "Not discussed on USFS. ", IF(VLOOKUP(A1459, [1]!Table9[#All], 31, FALSE)="--", "--",  VLOOKUP(A1459, [1]!Table9[#All], 32, FALSE)))</f>
        <v>--</v>
      </c>
      <c r="R1459" s="6" t="str">
        <f>IF(D1459="No", "Not discussed on USFS. ", IF(VLOOKUP(A1459, [1]!Table9[#All], 31, FALSE)="--", "--", VLOOKUP(A1459, [1]!Table9[#All], 33, FALSE)))</f>
        <v>--</v>
      </c>
      <c r="S1459" s="9" t="s">
        <v>2</v>
      </c>
      <c r="T1459" s="8" t="s">
        <v>2</v>
      </c>
      <c r="U1459" s="8" t="s">
        <v>2</v>
      </c>
      <c r="V1459" s="7" t="s">
        <v>2</v>
      </c>
      <c r="W1459" s="6" t="s">
        <v>2</v>
      </c>
      <c r="X1459" s="6" t="s">
        <v>2</v>
      </c>
    </row>
    <row r="1460" spans="1:24" ht="80" x14ac:dyDescent="0.2">
      <c r="A1460" s="20" t="s">
        <v>905</v>
      </c>
      <c r="B1460" s="20" t="str">
        <f>VLOOKUP(A1460, [1]!Table9[#All], 2, FALSE)</f>
        <v>Monardella undulata ssp. arguelloensis</v>
      </c>
      <c r="C1460" s="18" t="str">
        <f>VLOOKUP(A1460, [1]!Table9[#All], 13, FALSE)</f>
        <v>coastal bluff scrub, sand dunes, grasslands on sand dunes</v>
      </c>
      <c r="D1460" s="17" t="str">
        <f>IF(ISNUMBER(SEARCH("1",VLOOKUP(A1460, [1]!Table9[#All], 4, FALSE))), "Yes", "No")</f>
        <v>No</v>
      </c>
      <c r="E1460" s="16" t="str">
        <f>VLOOKUP(A1460, [1]!Table9[#All], 3, FALSE)</f>
        <v>Plant</v>
      </c>
      <c r="F1460" s="15" t="str">
        <f>VLOOKUP(A1460, [1]!Table9[#All], 26, FALSE)</f>
        <v>Formula</v>
      </c>
      <c r="G1460" s="15" t="str">
        <f>IF(D1460="No", "--",VLOOKUP(A1460, [1]!Table9[#All], 25, FALSE))</f>
        <v>--</v>
      </c>
      <c r="H1460" s="14" t="str">
        <f>IF(D1460="No", "Not discussed on USFS. ", VLOOKUP(A1460, [1]!Table9[#All], 24, FALSE))</f>
        <v xml:space="preserve">Not discussed on USFS. </v>
      </c>
      <c r="I1460" s="14" t="str">
        <f>IF(NOT(ISBLANK(#REF!)),  "Pre-activity Survey Required", "")</f>
        <v>Pre-activity Survey Required</v>
      </c>
      <c r="J1460" s="13" t="str">
        <f>IF(D1460="No", "Not discussed on USFS. ", _xlfn.CONCAT(A1460, " (", VLOOKUP(A1460, [1]!Table9[#All], 11, FALSE), "; Habitat description: ", C1460, ") - Within 1-mi of a CNDDB/SCE/USFS occurrence record (", VLOOKUP(A1460, [1]!Table9[#All], 34, FALSE), "). " ))</f>
        <v xml:space="preserve">Not discussed on USFS. </v>
      </c>
      <c r="K1460" s="10" t="str">
        <f>IF(D1460="No", "-- ", VLOOKUP(A1460, [1]!Table9[#All], 35, FALSE))</f>
        <v xml:space="preserve">-- </v>
      </c>
      <c r="L1460" s="12" t="str">
        <f>IF(D1460="No", "--", VLOOKUP(A1460, [1]!Table9[#All], 28, FALSE))</f>
        <v>--</v>
      </c>
      <c r="M1460" s="11" t="str">
        <f>IF(D1460="No", "Not discussed on USFS. ", _xlfn.CONCAT(A1460, " (", VLOOKUP(A1460, [1]!Table9[#All], 11, FALSE), "; Habitat description: ", C1460, ") - Within 1-mi of a CNDDB/SCE/USFS occurrence record (", VLOOKUP(A1460, [1]!Table9[#All], 27, FALSE), "). " ))</f>
        <v xml:space="preserve">Not discussed on USFS. </v>
      </c>
      <c r="N1460" s="10" t="str">
        <f>IF(D1460="No", "-- ", VLOOKUP(A1460, [1]!Table9[#All], 29, FALSE))</f>
        <v xml:space="preserve">-- </v>
      </c>
      <c r="O1460" s="10" t="str">
        <f>IF(D1460="No", "--", VLOOKUP(A1460, [1]!Table9[#All], 30, FALSE))</f>
        <v>--</v>
      </c>
      <c r="P1460" s="7" t="str">
        <f>IF(D1460="No", "Not discussed on USFS. ", IF(VLOOKUP(A1460, [1]!Table9[#All], 31, FALSE)="--", "--",  _xlfn.CONCAT(A1460, " (", VLOOKUP(A1460, [1]!Table9[#All], 11, FALSE), "; Habitat description: ", C1460, ") - Within 1-mi of a CNDDB/SCE/USFS occurrence record (", VLOOKUP(A1460, [1]!Table9[#All], 31, FALSE), "). " )))</f>
        <v xml:space="preserve">Not discussed on USFS. </v>
      </c>
      <c r="Q1460" s="6" t="str">
        <f>IF(D1460="No", "Not discussed on USFS. ", IF(VLOOKUP(A1460, [1]!Table9[#All], 31, FALSE)="--", "--",  VLOOKUP(A1460, [1]!Table9[#All], 32, FALSE)))</f>
        <v xml:space="preserve">Not discussed on USFS. </v>
      </c>
      <c r="R1460" s="6" t="str">
        <f>IF(D1460="No", "Not discussed on USFS. ", IF(VLOOKUP(A1460, [1]!Table9[#All], 31, FALSE)="--", "--", VLOOKUP(A1460, [1]!Table9[#All], 33, FALSE)))</f>
        <v xml:space="preserve">Not discussed on USFS. </v>
      </c>
      <c r="S1460" s="9" t="s">
        <v>2</v>
      </c>
      <c r="T1460" s="8" t="s">
        <v>2</v>
      </c>
      <c r="U1460" s="8" t="s">
        <v>2</v>
      </c>
      <c r="V1460" s="7" t="s">
        <v>2</v>
      </c>
      <c r="W1460" s="6" t="s">
        <v>2</v>
      </c>
      <c r="X1460" s="6" t="s">
        <v>2</v>
      </c>
    </row>
    <row r="1461" spans="1:24" ht="64" x14ac:dyDescent="0.2">
      <c r="A1461" s="20" t="s">
        <v>904</v>
      </c>
      <c r="B1461" s="20" t="str">
        <f>VLOOKUP(A1461, [1]!Table9[#All], 2, FALSE)</f>
        <v>Blennosperma nanum var. robustum</v>
      </c>
      <c r="C1461" s="18" t="str">
        <f>VLOOKUP(A1461, [1]!Table9[#All], 13, FALSE)</f>
        <v>sandy bluffs, grassy places among shrubs</v>
      </c>
      <c r="D1461" s="17" t="str">
        <f>IF(ISNUMBER(SEARCH("1",VLOOKUP(A1461, [1]!Table9[#All], 4, FALSE))), "Yes", "No")</f>
        <v>No</v>
      </c>
      <c r="E1461" s="16" t="str">
        <f>VLOOKUP(A1461, [1]!Table9[#All], 3, FALSE)</f>
        <v>Plant</v>
      </c>
      <c r="F1461" s="15" t="str">
        <f>VLOOKUP(A1461, [1]!Table9[#All], 26, FALSE)</f>
        <v>Formula</v>
      </c>
      <c r="G1461" s="15" t="str">
        <f>IF(D1461="No", "--",VLOOKUP(A1461, [1]!Table9[#All], 25, FALSE))</f>
        <v>--</v>
      </c>
      <c r="H1461" s="14" t="str">
        <f>IF(D1461="No", "Not discussed on USFS. ", VLOOKUP(A1461, [1]!Table9[#All], 24, FALSE))</f>
        <v xml:space="preserve">Not discussed on USFS. </v>
      </c>
      <c r="I1461" s="14" t="str">
        <f>IF(NOT(ISBLANK(#REF!)),  "Pre-activity Survey Required", "")</f>
        <v>Pre-activity Survey Required</v>
      </c>
      <c r="J1461" s="13" t="str">
        <f>IF(D1461="No", "Not discussed on USFS. ", _xlfn.CONCAT(A1461, " (", VLOOKUP(A1461, [1]!Table9[#All], 11, FALSE), "; Habitat description: ", C1461, ") - Within 1-mi of a CNDDB/SCE/USFS occurrence record (", VLOOKUP(A1461, [1]!Table9[#All], 34, FALSE), "). " ))</f>
        <v xml:space="preserve">Not discussed on USFS. </v>
      </c>
      <c r="K1461" s="10" t="str">
        <f>IF(D1461="No", "-- ", VLOOKUP(A1461, [1]!Table9[#All], 35, FALSE))</f>
        <v xml:space="preserve">-- </v>
      </c>
      <c r="L1461" s="12" t="str">
        <f>IF(D1461="No", "--", VLOOKUP(A1461, [1]!Table9[#All], 28, FALSE))</f>
        <v>--</v>
      </c>
      <c r="M1461" s="11" t="str">
        <f>IF(D1461="No", "Not discussed on USFS. ", _xlfn.CONCAT(A1461, " (", VLOOKUP(A1461, [1]!Table9[#All], 11, FALSE), "; Habitat description: ", C1461, ") - Within 1-mi of a CNDDB/SCE/USFS occurrence record (", VLOOKUP(A1461, [1]!Table9[#All], 27, FALSE), "). " ))</f>
        <v xml:space="preserve">Not discussed on USFS. </v>
      </c>
      <c r="N1461" s="10" t="str">
        <f>IF(D1461="No", "-- ", VLOOKUP(A1461, [1]!Table9[#All], 29, FALSE))</f>
        <v xml:space="preserve">-- </v>
      </c>
      <c r="O1461" s="10" t="str">
        <f>IF(D1461="No", "--", VLOOKUP(A1461, [1]!Table9[#All], 30, FALSE))</f>
        <v>--</v>
      </c>
      <c r="P1461" s="7" t="str">
        <f>IF(D1461="No", "Not discussed on USFS. ", IF(VLOOKUP(A1461, [1]!Table9[#All], 31, FALSE)="--", "--",  _xlfn.CONCAT(A1461, " (", VLOOKUP(A1461, [1]!Table9[#All], 11, FALSE), "; Habitat description: ", C1461, ") - Within 1-mi of a CNDDB/SCE/USFS occurrence record (", VLOOKUP(A1461, [1]!Table9[#All], 31, FALSE), "). " )))</f>
        <v xml:space="preserve">Not discussed on USFS. </v>
      </c>
      <c r="Q1461" s="6" t="str">
        <f>IF(D1461="No", "Not discussed on USFS. ", IF(VLOOKUP(A1461, [1]!Table9[#All], 31, FALSE)="--", "--",  VLOOKUP(A1461, [1]!Table9[#All], 32, FALSE)))</f>
        <v xml:space="preserve">Not discussed on USFS. </v>
      </c>
      <c r="R1461" s="6" t="str">
        <f>IF(D1461="No", "Not discussed on USFS. ", IF(VLOOKUP(A1461, [1]!Table9[#All], 31, FALSE)="--", "--", VLOOKUP(A1461, [1]!Table9[#All], 33, FALSE)))</f>
        <v xml:space="preserve">Not discussed on USFS. </v>
      </c>
      <c r="S1461" s="9" t="s">
        <v>2</v>
      </c>
      <c r="T1461" s="8" t="s">
        <v>2</v>
      </c>
      <c r="U1461" s="8" t="s">
        <v>2</v>
      </c>
      <c r="V1461" s="7" t="s">
        <v>2</v>
      </c>
      <c r="W1461" s="6" t="s">
        <v>2</v>
      </c>
      <c r="X1461" s="6" t="s">
        <v>2</v>
      </c>
    </row>
    <row r="1462" spans="1:24" ht="64" x14ac:dyDescent="0.2">
      <c r="A1462" s="20" t="s">
        <v>903</v>
      </c>
      <c r="B1462" s="20" t="str">
        <f>VLOOKUP(A1462, [1]!Table9[#All], 2, FALSE)</f>
        <v>Sidalcea calycosa ssp. rhizomata</v>
      </c>
      <c r="C1462" s="18" t="str">
        <f>VLOOKUP(A1462, [1]!Table9[#All], 13, FALSE)</f>
        <v>marshes</v>
      </c>
      <c r="D1462" s="17" t="str">
        <f>IF(ISNUMBER(SEARCH("1",VLOOKUP(A1462, [1]!Table9[#All], 4, FALSE))), "Yes", "No")</f>
        <v>No</v>
      </c>
      <c r="E1462" s="16" t="str">
        <f>VLOOKUP(A1462, [1]!Table9[#All], 3, FALSE)</f>
        <v>Plant</v>
      </c>
      <c r="F1462" s="15" t="str">
        <f>VLOOKUP(A1462, [1]!Table9[#All], 26, FALSE)</f>
        <v>Formula</v>
      </c>
      <c r="G1462" s="15" t="str">
        <f>IF(D1462="No", "--",VLOOKUP(A1462, [1]!Table9[#All], 25, FALSE))</f>
        <v>--</v>
      </c>
      <c r="H1462" s="14" t="str">
        <f>IF(D1462="No", "Not discussed on USFS. ", VLOOKUP(A1462, [1]!Table9[#All], 24, FALSE))</f>
        <v xml:space="preserve">Not discussed on USFS. </v>
      </c>
      <c r="I1462" s="14" t="str">
        <f>IF(NOT(ISBLANK(#REF!)),  "Pre-activity Survey Required", "")</f>
        <v>Pre-activity Survey Required</v>
      </c>
      <c r="J1462" s="13" t="str">
        <f>IF(D1462="No", "Not discussed on USFS. ", _xlfn.CONCAT(A1462, " (", VLOOKUP(A1462, [1]!Table9[#All], 11, FALSE), "; Habitat description: ", C1462, ") - Within 1-mi of a CNDDB/SCE/USFS occurrence record (", VLOOKUP(A1462, [1]!Table9[#All], 34, FALSE), "). " ))</f>
        <v xml:space="preserve">Not discussed on USFS. </v>
      </c>
      <c r="K1462" s="10" t="str">
        <f>IF(D1462="No", "-- ", VLOOKUP(A1462, [1]!Table9[#All], 35, FALSE))</f>
        <v xml:space="preserve">-- </v>
      </c>
      <c r="L1462" s="12" t="str">
        <f>IF(D1462="No", "--", VLOOKUP(A1462, [1]!Table9[#All], 28, FALSE))</f>
        <v>--</v>
      </c>
      <c r="M1462" s="11" t="str">
        <f>IF(D1462="No", "Not discussed on USFS. ", _xlfn.CONCAT(A1462, " (", VLOOKUP(A1462, [1]!Table9[#All], 11, FALSE), "; Habitat description: ", C1462, ") - Within 1-mi of a CNDDB/SCE/USFS occurrence record (", VLOOKUP(A1462, [1]!Table9[#All], 27, FALSE), "). " ))</f>
        <v xml:space="preserve">Not discussed on USFS. </v>
      </c>
      <c r="N1462" s="10" t="str">
        <f>IF(D1462="No", "-- ", VLOOKUP(A1462, [1]!Table9[#All], 29, FALSE))</f>
        <v xml:space="preserve">-- </v>
      </c>
      <c r="O1462" s="10" t="str">
        <f>IF(D1462="No", "--", VLOOKUP(A1462, [1]!Table9[#All], 30, FALSE))</f>
        <v>--</v>
      </c>
      <c r="P1462" s="7" t="str">
        <f>IF(D1462="No", "Not discussed on USFS. ", IF(VLOOKUP(A1462, [1]!Table9[#All], 31, FALSE)="--", "--",  _xlfn.CONCAT(A1462, " (", VLOOKUP(A1462, [1]!Table9[#All], 11, FALSE), "; Habitat description: ", C1462, ") - Within 1-mi of a CNDDB/SCE/USFS occurrence record (", VLOOKUP(A1462, [1]!Table9[#All], 31, FALSE), "). " )))</f>
        <v xml:space="preserve">Not discussed on USFS. </v>
      </c>
      <c r="Q1462" s="6" t="str">
        <f>IF(D1462="No", "Not discussed on USFS. ", IF(VLOOKUP(A1462, [1]!Table9[#All], 31, FALSE)="--", "--",  VLOOKUP(A1462, [1]!Table9[#All], 32, FALSE)))</f>
        <v xml:space="preserve">Not discussed on USFS. </v>
      </c>
      <c r="R1462" s="6" t="str">
        <f>IF(D1462="No", "Not discussed on USFS. ", IF(VLOOKUP(A1462, [1]!Table9[#All], 31, FALSE)="--", "--", VLOOKUP(A1462, [1]!Table9[#All], 33, FALSE)))</f>
        <v xml:space="preserve">Not discussed on USFS. </v>
      </c>
      <c r="S1462" s="9" t="s">
        <v>2</v>
      </c>
      <c r="T1462" s="8" t="s">
        <v>2</v>
      </c>
      <c r="U1462" s="8" t="s">
        <v>2</v>
      </c>
      <c r="V1462" s="7" t="s">
        <v>2</v>
      </c>
      <c r="W1462" s="6" t="s">
        <v>2</v>
      </c>
      <c r="X1462" s="6" t="s">
        <v>2</v>
      </c>
    </row>
    <row r="1463" spans="1:24" ht="48" x14ac:dyDescent="0.2">
      <c r="A1463" s="20" t="s">
        <v>902</v>
      </c>
      <c r="B1463" s="20" t="str">
        <f>VLOOKUP(A1463, [1]!Table9[#All], 2, FALSE)</f>
        <v>Horkelia marinensis</v>
      </c>
      <c r="C1463" s="18" t="str">
        <f>VLOOKUP(A1463, [1]!Table9[#All], 13, FALSE)</f>
        <v>sandy coastal flats</v>
      </c>
      <c r="D1463" s="17" t="str">
        <f>IF(ISNUMBER(SEARCH("1",VLOOKUP(A1463, [1]!Table9[#All], 4, FALSE))), "Yes", "No")</f>
        <v>No</v>
      </c>
      <c r="E1463" s="16" t="str">
        <f>VLOOKUP(A1463, [1]!Table9[#All], 3, FALSE)</f>
        <v>Plant</v>
      </c>
      <c r="F1463" s="15" t="str">
        <f>VLOOKUP(A1463, [1]!Table9[#All], 26, FALSE)</f>
        <v>Formula</v>
      </c>
      <c r="G1463" s="15" t="str">
        <f>IF(D1463="No", "--",VLOOKUP(A1463, [1]!Table9[#All], 25, FALSE))</f>
        <v>--</v>
      </c>
      <c r="H1463" s="14" t="str">
        <f>IF(D1463="No", "Not discussed on USFS. ", VLOOKUP(A1463, [1]!Table9[#All], 24, FALSE))</f>
        <v xml:space="preserve">Not discussed on USFS. </v>
      </c>
      <c r="I1463" s="14" t="str">
        <f>IF(NOT(ISBLANK(#REF!)),  "Pre-activity Survey Required", "")</f>
        <v>Pre-activity Survey Required</v>
      </c>
      <c r="J1463" s="13" t="str">
        <f>IF(D1463="No", "Not discussed on USFS. ", _xlfn.CONCAT(A1463, " (", VLOOKUP(A1463, [1]!Table9[#All], 11, FALSE), "; Habitat description: ", C1463, ") - Within 1-mi of a CNDDB/SCE/USFS occurrence record (", VLOOKUP(A1463, [1]!Table9[#All], 34, FALSE), "). " ))</f>
        <v xml:space="preserve">Not discussed on USFS. </v>
      </c>
      <c r="K1463" s="10" t="str">
        <f>IF(D1463="No", "-- ", VLOOKUP(A1463, [1]!Table9[#All], 35, FALSE))</f>
        <v xml:space="preserve">-- </v>
      </c>
      <c r="L1463" s="12" t="str">
        <f>IF(D1463="No", "--", VLOOKUP(A1463, [1]!Table9[#All], 28, FALSE))</f>
        <v>--</v>
      </c>
      <c r="M1463" s="11" t="str">
        <f>IF(D1463="No", "Not discussed on USFS. ", _xlfn.CONCAT(A1463, " (", VLOOKUP(A1463, [1]!Table9[#All], 11, FALSE), "; Habitat description: ", C1463, ") - Within 1-mi of a CNDDB/SCE/USFS occurrence record (", VLOOKUP(A1463, [1]!Table9[#All], 27, FALSE), "). " ))</f>
        <v xml:space="preserve">Not discussed on USFS. </v>
      </c>
      <c r="N1463" s="10" t="str">
        <f>IF(D1463="No", "-- ", VLOOKUP(A1463, [1]!Table9[#All], 29, FALSE))</f>
        <v xml:space="preserve">-- </v>
      </c>
      <c r="O1463" s="10" t="str">
        <f>IF(D1463="No", "--", VLOOKUP(A1463, [1]!Table9[#All], 30, FALSE))</f>
        <v>--</v>
      </c>
      <c r="P1463" s="7" t="str">
        <f>IF(D1463="No", "Not discussed on USFS. ", IF(VLOOKUP(A1463, [1]!Table9[#All], 31, FALSE)="--", "--",  _xlfn.CONCAT(A1463, " (", VLOOKUP(A1463, [1]!Table9[#All], 11, FALSE), "; Habitat description: ", C1463, ") - Within 1-mi of a CNDDB/SCE/USFS occurrence record (", VLOOKUP(A1463, [1]!Table9[#All], 31, FALSE), "). " )))</f>
        <v xml:space="preserve">Not discussed on USFS. </v>
      </c>
      <c r="Q1463" s="6" t="str">
        <f>IF(D1463="No", "Not discussed on USFS. ", IF(VLOOKUP(A1463, [1]!Table9[#All], 31, FALSE)="--", "--",  VLOOKUP(A1463, [1]!Table9[#All], 32, FALSE)))</f>
        <v xml:space="preserve">Not discussed on USFS. </v>
      </c>
      <c r="R1463" s="6" t="str">
        <f>IF(D1463="No", "Not discussed on USFS. ", IF(VLOOKUP(A1463, [1]!Table9[#All], 31, FALSE)="--", "--", VLOOKUP(A1463, [1]!Table9[#All], 33, FALSE)))</f>
        <v xml:space="preserve">Not discussed on USFS. </v>
      </c>
      <c r="S1463" s="9" t="s">
        <v>2</v>
      </c>
      <c r="T1463" s="8" t="s">
        <v>2</v>
      </c>
      <c r="U1463" s="8" t="s">
        <v>2</v>
      </c>
      <c r="V1463" s="7" t="s">
        <v>2</v>
      </c>
      <c r="W1463" s="6" t="s">
        <v>2</v>
      </c>
      <c r="X1463" s="6" t="s">
        <v>2</v>
      </c>
    </row>
    <row r="1464" spans="1:24" ht="96" x14ac:dyDescent="0.2">
      <c r="A1464" s="20" t="s">
        <v>901</v>
      </c>
      <c r="B1464" s="20" t="str">
        <f>VLOOKUP(A1464, [1]!Table9[#All], 2, FALSE)</f>
        <v>Zapus trinotatus orarius</v>
      </c>
      <c r="C1464" s="18" t="str">
        <f>VLOOKUP(A1464, [1]!Table9[#All], 13, FALSE)</f>
        <v>woodlands or meadows near streams, wet, marshy coastal meadows, dense coast redwood forests</v>
      </c>
      <c r="D1464" s="17" t="str">
        <f>IF(ISNUMBER(SEARCH("1",VLOOKUP(A1464, [1]!Table9[#All], 4, FALSE))), "Yes", "No")</f>
        <v>No</v>
      </c>
      <c r="E1464" s="16" t="str">
        <f>VLOOKUP(A1464, [1]!Table9[#All], 3, FALSE)</f>
        <v>Mammal</v>
      </c>
      <c r="F1464" s="15" t="str">
        <f>VLOOKUP(A1464, [1]!Table9[#All], 26, FALSE)</f>
        <v>Formula</v>
      </c>
      <c r="G1464" s="15" t="str">
        <f>IF(D1464="No", "--",VLOOKUP(A1464, [1]!Table9[#All], 25, FALSE))</f>
        <v>--</v>
      </c>
      <c r="H1464" s="14" t="str">
        <f>IF(D1464="No", "Not discussed on USFS. ", VLOOKUP(A1464, [1]!Table9[#All], 24, FALSE))</f>
        <v xml:space="preserve">Not discussed on USFS. </v>
      </c>
      <c r="I1464" s="14" t="str">
        <f>IF(NOT(ISBLANK(#REF!)),  "Pre-activity Survey Required", "")</f>
        <v>Pre-activity Survey Required</v>
      </c>
      <c r="J1464" s="13" t="str">
        <f>IF(D1464="No", "Not discussed on USFS. ", _xlfn.CONCAT(A1464, " (", VLOOKUP(A1464, [1]!Table9[#All], 11, FALSE), "; Habitat description: ", C1464, ") - Within 1-mi of a CNDDB/SCE/USFS occurrence record (", VLOOKUP(A1464, [1]!Table9[#All], 34, FALSE), "). " ))</f>
        <v xml:space="preserve">Not discussed on USFS. </v>
      </c>
      <c r="K1464" s="10" t="str">
        <f>IF(D1464="No", "-- ", VLOOKUP(A1464, [1]!Table9[#All], 35, FALSE))</f>
        <v xml:space="preserve">-- </v>
      </c>
      <c r="L1464" s="12" t="str">
        <f>IF(D1464="No", "--", VLOOKUP(A1464, [1]!Table9[#All], 28, FALSE))</f>
        <v>--</v>
      </c>
      <c r="M1464" s="11" t="str">
        <f>IF(D1464="No", "Not discussed on USFS. ", _xlfn.CONCAT(A1464, " (", VLOOKUP(A1464, [1]!Table9[#All], 11, FALSE), "; Habitat description: ", C1464, ") - Within 1-mi of a CNDDB/SCE/USFS occurrence record (", VLOOKUP(A1464, [1]!Table9[#All], 27, FALSE), "). " ))</f>
        <v xml:space="preserve">Not discussed on USFS. </v>
      </c>
      <c r="N1464" s="10" t="str">
        <f>IF(D1464="No", "-- ", VLOOKUP(A1464, [1]!Table9[#All], 29, FALSE))</f>
        <v xml:space="preserve">-- </v>
      </c>
      <c r="O1464" s="10" t="str">
        <f>IF(D1464="No", "--", VLOOKUP(A1464, [1]!Table9[#All], 30, FALSE))</f>
        <v>--</v>
      </c>
      <c r="P1464" s="7" t="str">
        <f>IF(D1464="No", "Not discussed on USFS. ", IF(VLOOKUP(A1464, [1]!Table9[#All], 31, FALSE)="--", "--",  _xlfn.CONCAT(A1464, " (", VLOOKUP(A1464, [1]!Table9[#All], 11, FALSE), "; Habitat description: ", C1464, ") - Within 1-mi of a CNDDB/SCE/USFS occurrence record (", VLOOKUP(A1464, [1]!Table9[#All], 31, FALSE), "). " )))</f>
        <v xml:space="preserve">Not discussed on USFS. </v>
      </c>
      <c r="Q1464" s="6" t="str">
        <f>IF(D1464="No", "Not discussed on USFS. ", IF(VLOOKUP(A1464, [1]!Table9[#All], 31, FALSE)="--", "--",  VLOOKUP(A1464, [1]!Table9[#All], 32, FALSE)))</f>
        <v xml:space="preserve">Not discussed on USFS. </v>
      </c>
      <c r="R1464" s="6" t="str">
        <f>IF(D1464="No", "Not discussed on USFS. ", IF(VLOOKUP(A1464, [1]!Table9[#All], 31, FALSE)="--", "--", VLOOKUP(A1464, [1]!Table9[#All], 33, FALSE)))</f>
        <v xml:space="preserve">Not discussed on USFS. </v>
      </c>
      <c r="S1464" s="9" t="s">
        <v>2</v>
      </c>
      <c r="T1464" s="8" t="s">
        <v>2</v>
      </c>
      <c r="U1464" s="8" t="s">
        <v>2</v>
      </c>
      <c r="V1464" s="7" t="s">
        <v>2</v>
      </c>
      <c r="W1464" s="6" t="s">
        <v>2</v>
      </c>
      <c r="X1464" s="6" t="s">
        <v>2</v>
      </c>
    </row>
    <row r="1465" spans="1:24" ht="144" x14ac:dyDescent="0.2">
      <c r="A1465" s="20" t="s">
        <v>900</v>
      </c>
      <c r="B1465" s="20" t="str">
        <f>VLOOKUP(A1465, [1]!Table9[#All], 2, FALSE)</f>
        <v>Limnanthes douglasii ssp. sulphurea</v>
      </c>
      <c r="C1465" s="18" t="str">
        <f>VLOOKUP(A1465, [1]!Table9[#All], 13, FALSE)</f>
        <v>wet meadows of coastal prairie</v>
      </c>
      <c r="D1465" s="17" t="str">
        <f>IF(ISNUMBER(SEARCH("1",VLOOKUP(A1465, [1]!Table9[#All], 4, FALSE))), "Yes", "No")</f>
        <v>Yes</v>
      </c>
      <c r="E1465" s="16" t="str">
        <f>VLOOKUP(A1465, [1]!Table9[#All], 3, FALSE)</f>
        <v>Plant</v>
      </c>
      <c r="F1465" s="15" t="str">
        <f>VLOOKUP(A1465, [1]!Table9[#All], 26, FALSE)</f>
        <v>Formula</v>
      </c>
      <c r="G1465" s="15" t="str">
        <f>IF(D1465="No", "--",VLOOKUP(A1465, [1]!Table9[#All], 25, FALSE))</f>
        <v>Work area</v>
      </c>
      <c r="H1465" s="14" t="str">
        <f>IF(D1465="No", "Not discussed on USFS. ", VLOOKUP(A1465, [1]!Table9[#All], 24, FALSE))</f>
        <v>--</v>
      </c>
      <c r="I1465" s="14" t="str">
        <f>IF(NOT(ISBLANK(#REF!)),  "Pre-activity Survey Required", "")</f>
        <v>Pre-activity Survey Required</v>
      </c>
      <c r="J1465" s="13" t="str">
        <f>IF(D1465="No", "Not discussed on USFS. ", _xlfn.CONCAT(A1465, " (", VLOOKUP(A1465, [1]!Table9[#All], 11, FALSE), "; Habitat description: ", C1465, ") - Within 1-mi of a CNDDB/SCE/USFS occurrence record (", VLOOKUP(A1465, [1]!Table9[#All], 34, FALSE), "). " ))</f>
        <v xml:space="preserve">Point Reyes meadowfoam (SE; CRPR 1B.2, Blooming Period: Mar - May; Habitat description: wet meadows of coastal prairie) - Within 1-mi of a CNDDB/SCE/USFS occurrence record (unsuitable habitat). </v>
      </c>
      <c r="K1465" s="10" t="str">
        <f>IF(D1465="No", "-- ", VLOOKUP(A1465, [1]!Table9[#All], 35, FALSE))</f>
        <v>Standard OMP BMPs.</v>
      </c>
      <c r="L1465" s="12" t="str">
        <f>IF(D1465="No", "--", VLOOKUP(A1465, [1]!Table9[#All], 28, FALSE))</f>
        <v>IIB</v>
      </c>
      <c r="M1465" s="11" t="str">
        <f>IF(D1465="No", "Not discussed on USFS. ", _xlfn.CONCAT(A1465, " (", VLOOKUP(A1465, [1]!Table9[#All], 11, FALSE), "; Habitat description: ", C1465, ") - Within 1-mi of a CNDDB/SCE/USFS occurrence record (", VLOOKUP(A1465, [1]!Table9[#All], 27, FALSE), "). " ))</f>
        <v xml:space="preserve">Point Reyes meadowfoam (SE; CRPR 1B.2, Blooming Period: Mar - May; Habitat description: wet meadows of coastal prairie) - Within 1-mi of a CNDDB/SCE/USFS occurrence record (habitat present). </v>
      </c>
      <c r="N1465" s="10" t="str">
        <f>IF(D1465="No", "-- ", VLOOKUP(A1465, [1]!Table9[#All], 29, FALSE))</f>
        <v xml:space="preserve">BE BMP Plant-1(a); 
General Measures and Standard OMP BMPs. </v>
      </c>
      <c r="O1465" s="10" t="str">
        <f>IF(D1465="No", "--", VLOOKUP(A1465, [1]!Table9[#All], 30, FALSE))</f>
        <v xml:space="preserve">Pre-Activity Survey (Point Reyes meadowfoam): A biological survey is required. 
State Threatened Plant Avoidance (Point Reyes meadowfoam): If Point Reyes meadowfoamis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465" s="7" t="str">
        <f>IF(D1465="No", "Not discussed on USFS. ", IF(VLOOKUP(A1465, [1]!Table9[#All], 31, FALSE)="--", "--",  _xlfn.CONCAT(A1465, " (", VLOOKUP(A1465, [1]!Table9[#All], 11, FALSE), "; Habitat description: ", C1465, ") - Within 1-mi of a CNDDB/SCE/USFS occurrence record (", VLOOKUP(A1465, [1]!Table9[#All], 31, FALSE), "). " )))</f>
        <v>--</v>
      </c>
      <c r="Q1465" s="6" t="str">
        <f>IF(D1465="No", "Not discussed on USFS. ", IF(VLOOKUP(A1465, [1]!Table9[#All], 31, FALSE)="--", "--",  VLOOKUP(A1465, [1]!Table9[#All], 32, FALSE)))</f>
        <v>--</v>
      </c>
      <c r="R1465" s="6" t="str">
        <f>IF(D1465="No", "Not discussed on USFS. ", IF(VLOOKUP(A1465, [1]!Table9[#All], 31, FALSE)="--", "--", VLOOKUP(A1465, [1]!Table9[#All], 33, FALSE)))</f>
        <v>--</v>
      </c>
      <c r="S1465" s="9" t="s">
        <v>2</v>
      </c>
      <c r="T1465" s="8" t="s">
        <v>2</v>
      </c>
      <c r="U1465" s="8" t="s">
        <v>2</v>
      </c>
      <c r="V1465" s="7" t="s">
        <v>2</v>
      </c>
      <c r="W1465" s="6" t="s">
        <v>2</v>
      </c>
      <c r="X1465" s="6" t="s">
        <v>2</v>
      </c>
    </row>
    <row r="1466" spans="1:24" ht="64" x14ac:dyDescent="0.2">
      <c r="A1466" s="20" t="s">
        <v>899</v>
      </c>
      <c r="B1466" s="20" t="str">
        <f>VLOOKUP(A1466, [1]!Table9[#All], 2, FALSE)</f>
        <v>Aplodontia rufa phaea</v>
      </c>
      <c r="C1466" s="18" t="str">
        <f>VLOOKUP(A1466, [1]!Table9[#All], 13, FALSE)</f>
        <v>cool, moist, north-facing slopes in moderately dense coastal scrub</v>
      </c>
      <c r="D1466" s="17" t="str">
        <f>IF(ISNUMBER(SEARCH("1",VLOOKUP(A1466, [1]!Table9[#All], 4, FALSE))), "Yes", "No")</f>
        <v>No</v>
      </c>
      <c r="E1466" s="16" t="str">
        <f>VLOOKUP(A1466, [1]!Table9[#All], 3, FALSE)</f>
        <v>Mammal</v>
      </c>
      <c r="F1466" s="15" t="str">
        <f>VLOOKUP(A1466, [1]!Table9[#All], 26, FALSE)</f>
        <v>Formula</v>
      </c>
      <c r="G1466" s="15" t="str">
        <f>IF(D1466="No", "--",VLOOKUP(A1466, [1]!Table9[#All], 25, FALSE))</f>
        <v>--</v>
      </c>
      <c r="H1466" s="14" t="str">
        <f>IF(D1466="No", "Not discussed on USFS. ", VLOOKUP(A1466, [1]!Table9[#All], 24, FALSE))</f>
        <v xml:space="preserve">Not discussed on USFS. </v>
      </c>
      <c r="I1466" s="14" t="str">
        <f>IF(NOT(ISBLANK(#REF!)),  "Pre-activity Survey Required", "")</f>
        <v>Pre-activity Survey Required</v>
      </c>
      <c r="J1466" s="13" t="str">
        <f>IF(D1466="No", "Not discussed on USFS. ", _xlfn.CONCAT(A1466, " (", VLOOKUP(A1466, [1]!Table9[#All], 11, FALSE), "; Habitat description: ", C1466, ") - Within 1-mi of a CNDDB/SCE/USFS occurrence record (", VLOOKUP(A1466, [1]!Table9[#All], 34, FALSE), "). " ))</f>
        <v xml:space="preserve">Not discussed on USFS. </v>
      </c>
      <c r="K1466" s="10" t="str">
        <f>IF(D1466="No", "-- ", VLOOKUP(A1466, [1]!Table9[#All], 35, FALSE))</f>
        <v xml:space="preserve">-- </v>
      </c>
      <c r="L1466" s="12" t="str">
        <f>IF(D1466="No", "--", VLOOKUP(A1466, [1]!Table9[#All], 28, FALSE))</f>
        <v>--</v>
      </c>
      <c r="M1466" s="11" t="str">
        <f>IF(D1466="No", "Not discussed on USFS. ", _xlfn.CONCAT(A1466, " (", VLOOKUP(A1466, [1]!Table9[#All], 11, FALSE), "; Habitat description: ", C1466, ") - Within 1-mi of a CNDDB/SCE/USFS occurrence record (", VLOOKUP(A1466, [1]!Table9[#All], 27, FALSE), "). " ))</f>
        <v xml:space="preserve">Not discussed on USFS. </v>
      </c>
      <c r="N1466" s="10" t="str">
        <f>IF(D1466="No", "-- ", VLOOKUP(A1466, [1]!Table9[#All], 29, FALSE))</f>
        <v xml:space="preserve">-- </v>
      </c>
      <c r="O1466" s="10" t="str">
        <f>IF(D1466="No", "--", VLOOKUP(A1466, [1]!Table9[#All], 30, FALSE))</f>
        <v>--</v>
      </c>
      <c r="P1466" s="7" t="str">
        <f>IF(D1466="No", "Not discussed on USFS. ", IF(VLOOKUP(A1466, [1]!Table9[#All], 31, FALSE)="--", "--",  _xlfn.CONCAT(A1466, " (", VLOOKUP(A1466, [1]!Table9[#All], 11, FALSE), "; Habitat description: ", C1466, ") - Within 1-mi of a CNDDB/SCE/USFS occurrence record (", VLOOKUP(A1466, [1]!Table9[#All], 31, FALSE), "). " )))</f>
        <v xml:space="preserve">Not discussed on USFS. </v>
      </c>
      <c r="Q1466" s="6" t="str">
        <f>IF(D1466="No", "Not discussed on USFS. ", IF(VLOOKUP(A1466, [1]!Table9[#All], 31, FALSE)="--", "--",  VLOOKUP(A1466, [1]!Table9[#All], 32, FALSE)))</f>
        <v xml:space="preserve">Not discussed on USFS. </v>
      </c>
      <c r="R1466" s="6" t="str">
        <f>IF(D1466="No", "Not discussed on USFS. ", IF(VLOOKUP(A1466, [1]!Table9[#All], 31, FALSE)="--", "--", VLOOKUP(A1466, [1]!Table9[#All], 33, FALSE)))</f>
        <v xml:space="preserve">Not discussed on USFS. </v>
      </c>
      <c r="S1466" s="9" t="s">
        <v>2</v>
      </c>
      <c r="T1466" s="8" t="s">
        <v>2</v>
      </c>
      <c r="U1466" s="8" t="s">
        <v>2</v>
      </c>
      <c r="V1466" s="7" t="s">
        <v>2</v>
      </c>
      <c r="W1466" s="6" t="s">
        <v>2</v>
      </c>
      <c r="X1466" s="6" t="s">
        <v>2</v>
      </c>
    </row>
    <row r="1467" spans="1:24" ht="48" x14ac:dyDescent="0.2">
      <c r="A1467" s="20" t="s">
        <v>898</v>
      </c>
      <c r="B1467" s="20" t="str">
        <f>VLOOKUP(A1467, [1]!Table9[#All], 2, FALSE)</f>
        <v>Castilleja leschkeana</v>
      </c>
      <c r="C1467" s="18" t="str">
        <f>VLOOKUP(A1467, [1]!Table9[#All], 13, FALSE)</f>
        <v>presumed extinct, swale</v>
      </c>
      <c r="D1467" s="17" t="str">
        <f>IF(ISNUMBER(SEARCH("1",VLOOKUP(A1467, [1]!Table9[#All], 4, FALSE))), "Yes", "No")</f>
        <v>No</v>
      </c>
      <c r="E1467" s="16" t="str">
        <f>VLOOKUP(A1467, [1]!Table9[#All], 3, FALSE)</f>
        <v>Plant</v>
      </c>
      <c r="F1467" s="15" t="str">
        <f>VLOOKUP(A1467, [1]!Table9[#All], 26, FALSE)</f>
        <v>Formula</v>
      </c>
      <c r="G1467" s="15" t="str">
        <f>IF(D1467="No", "--",VLOOKUP(A1467, [1]!Table9[#All], 25, FALSE))</f>
        <v>--</v>
      </c>
      <c r="H1467" s="14" t="str">
        <f>IF(D1467="No", "Not discussed on USFS. ", VLOOKUP(A1467, [1]!Table9[#All], 24, FALSE))</f>
        <v xml:space="preserve">Not discussed on USFS. </v>
      </c>
      <c r="I1467" s="14" t="str">
        <f>IF(NOT(ISBLANK(#REF!)),  "Pre-activity Survey Required", "")</f>
        <v>Pre-activity Survey Required</v>
      </c>
      <c r="J1467" s="13" t="str">
        <f>IF(D1467="No", "Not discussed on USFS. ", _xlfn.CONCAT(A1467, " (", VLOOKUP(A1467, [1]!Table9[#All], 11, FALSE), "; Habitat description: ", C1467, ") - Within 1-mi of a CNDDB/SCE/USFS occurrence record (", VLOOKUP(A1467, [1]!Table9[#All], 34, FALSE), "). " ))</f>
        <v xml:space="preserve">Not discussed on USFS. </v>
      </c>
      <c r="K1467" s="10" t="str">
        <f>IF(D1467="No", "-- ", VLOOKUP(A1467, [1]!Table9[#All], 35, FALSE))</f>
        <v xml:space="preserve">-- </v>
      </c>
      <c r="L1467" s="12" t="str">
        <f>IF(D1467="No", "--", VLOOKUP(A1467, [1]!Table9[#All], 28, FALSE))</f>
        <v>--</v>
      </c>
      <c r="M1467" s="11" t="str">
        <f>IF(D1467="No", "Not discussed on USFS. ", _xlfn.CONCAT(A1467, " (", VLOOKUP(A1467, [1]!Table9[#All], 11, FALSE), "; Habitat description: ", C1467, ") - Within 1-mi of a CNDDB/SCE/USFS occurrence record (", VLOOKUP(A1467, [1]!Table9[#All], 27, FALSE), "). " ))</f>
        <v xml:space="preserve">Not discussed on USFS. </v>
      </c>
      <c r="N1467" s="10" t="str">
        <f>IF(D1467="No", "-- ", VLOOKUP(A1467, [1]!Table9[#All], 29, FALSE))</f>
        <v xml:space="preserve">-- </v>
      </c>
      <c r="O1467" s="10" t="str">
        <f>IF(D1467="No", "--", VLOOKUP(A1467, [1]!Table9[#All], 30, FALSE))</f>
        <v>--</v>
      </c>
      <c r="P1467" s="7" t="str">
        <f>IF(D1467="No", "Not discussed on USFS. ", IF(VLOOKUP(A1467, [1]!Table9[#All], 31, FALSE)="--", "--",  _xlfn.CONCAT(A1467, " (", VLOOKUP(A1467, [1]!Table9[#All], 11, FALSE), "; Habitat description: ", C1467, ") - Within 1-mi of a CNDDB/SCE/USFS occurrence record (", VLOOKUP(A1467, [1]!Table9[#All], 31, FALSE), "). " )))</f>
        <v xml:space="preserve">Not discussed on USFS. </v>
      </c>
      <c r="Q1467" s="6" t="str">
        <f>IF(D1467="No", "Not discussed on USFS. ", IF(VLOOKUP(A1467, [1]!Table9[#All], 31, FALSE)="--", "--",  VLOOKUP(A1467, [1]!Table9[#All], 32, FALSE)))</f>
        <v xml:space="preserve">Not discussed on USFS. </v>
      </c>
      <c r="R1467" s="6" t="str">
        <f>IF(D1467="No", "Not discussed on USFS. ", IF(VLOOKUP(A1467, [1]!Table9[#All], 31, FALSE)="--", "--", VLOOKUP(A1467, [1]!Table9[#All], 33, FALSE)))</f>
        <v xml:space="preserve">Not discussed on USFS. </v>
      </c>
      <c r="S1467" s="9" t="s">
        <v>2</v>
      </c>
      <c r="T1467" s="8" t="s">
        <v>2</v>
      </c>
      <c r="U1467" s="8" t="s">
        <v>2</v>
      </c>
      <c r="V1467" s="7" t="s">
        <v>2</v>
      </c>
      <c r="W1467" s="6" t="s">
        <v>2</v>
      </c>
      <c r="X1467" s="6" t="s">
        <v>2</v>
      </c>
    </row>
    <row r="1468" spans="1:24" ht="64" x14ac:dyDescent="0.2">
      <c r="A1468" s="20" t="s">
        <v>897</v>
      </c>
      <c r="B1468" s="20" t="str">
        <f>VLOOKUP(A1468, [1]!Table9[#All], 2, FALSE)</f>
        <v>Piperia elegans ssp. decurtata</v>
      </c>
      <c r="C1468" s="18" t="str">
        <f>VLOOKUP(A1468, [1]!Table9[#All], 13, FALSE)</f>
        <v>dry, open sites, coastal scrub, coastal prairie, pine woodland</v>
      </c>
      <c r="D1468" s="17" t="str">
        <f>IF(ISNUMBER(SEARCH("1",VLOOKUP(A1468, [1]!Table9[#All], 4, FALSE))), "Yes", "No")</f>
        <v>No</v>
      </c>
      <c r="E1468" s="16" t="str">
        <f>VLOOKUP(A1468, [1]!Table9[#All], 3, FALSE)</f>
        <v>Plant</v>
      </c>
      <c r="F1468" s="15" t="str">
        <f>VLOOKUP(A1468, [1]!Table9[#All], 26, FALSE)</f>
        <v>Formula</v>
      </c>
      <c r="G1468" s="15" t="str">
        <f>IF(D1468="No", "--",VLOOKUP(A1468, [1]!Table9[#All], 25, FALSE))</f>
        <v>--</v>
      </c>
      <c r="H1468" s="14" t="str">
        <f>IF(D1468="No", "Not discussed on USFS. ", VLOOKUP(A1468, [1]!Table9[#All], 24, FALSE))</f>
        <v xml:space="preserve">Not discussed on USFS. </v>
      </c>
      <c r="I1468" s="14" t="str">
        <f>IF(NOT(ISBLANK(#REF!)),  "Pre-activity Survey Required", "")</f>
        <v>Pre-activity Survey Required</v>
      </c>
      <c r="J1468" s="13" t="str">
        <f>IF(D1468="No", "Not discussed on USFS. ", _xlfn.CONCAT(A1468, " (", VLOOKUP(A1468, [1]!Table9[#All], 11, FALSE), "; Habitat description: ", C1468, ") - Within 1-mi of a CNDDB/SCE/USFS occurrence record (", VLOOKUP(A1468, [1]!Table9[#All], 34, FALSE), "). " ))</f>
        <v xml:space="preserve">Not discussed on USFS. </v>
      </c>
      <c r="K1468" s="10" t="str">
        <f>IF(D1468="No", "-- ", VLOOKUP(A1468, [1]!Table9[#All], 35, FALSE))</f>
        <v xml:space="preserve">-- </v>
      </c>
      <c r="L1468" s="12" t="str">
        <f>IF(D1468="No", "--", VLOOKUP(A1468, [1]!Table9[#All], 28, FALSE))</f>
        <v>--</v>
      </c>
      <c r="M1468" s="11" t="str">
        <f>IF(D1468="No", "Not discussed on USFS. ", _xlfn.CONCAT(A1468, " (", VLOOKUP(A1468, [1]!Table9[#All], 11, FALSE), "; Habitat description: ", C1468, ") - Within 1-mi of a CNDDB/SCE/USFS occurrence record (", VLOOKUP(A1468, [1]!Table9[#All], 27, FALSE), "). " ))</f>
        <v xml:space="preserve">Not discussed on USFS. </v>
      </c>
      <c r="N1468" s="10" t="str">
        <f>IF(D1468="No", "-- ", VLOOKUP(A1468, [1]!Table9[#All], 29, FALSE))</f>
        <v xml:space="preserve">-- </v>
      </c>
      <c r="O1468" s="10" t="str">
        <f>IF(D1468="No", "--", VLOOKUP(A1468, [1]!Table9[#All], 30, FALSE))</f>
        <v>--</v>
      </c>
      <c r="P1468" s="7" t="str">
        <f>IF(D1468="No", "Not discussed on USFS. ", IF(VLOOKUP(A1468, [1]!Table9[#All], 31, FALSE)="--", "--",  _xlfn.CONCAT(A1468, " (", VLOOKUP(A1468, [1]!Table9[#All], 11, FALSE), "; Habitat description: ", C1468, ") - Within 1-mi of a CNDDB/SCE/USFS occurrence record (", VLOOKUP(A1468, [1]!Table9[#All], 31, FALSE), "). " )))</f>
        <v xml:space="preserve">Not discussed on USFS. </v>
      </c>
      <c r="Q1468" s="6" t="str">
        <f>IF(D1468="No", "Not discussed on USFS. ", IF(VLOOKUP(A1468, [1]!Table9[#All], 31, FALSE)="--", "--",  VLOOKUP(A1468, [1]!Table9[#All], 32, FALSE)))</f>
        <v xml:space="preserve">Not discussed on USFS. </v>
      </c>
      <c r="R1468" s="6" t="str">
        <f>IF(D1468="No", "Not discussed on USFS. ", IF(VLOOKUP(A1468, [1]!Table9[#All], 31, FALSE)="--", "--", VLOOKUP(A1468, [1]!Table9[#All], 33, FALSE)))</f>
        <v xml:space="preserve">Not discussed on USFS. </v>
      </c>
      <c r="S1468" s="9" t="s">
        <v>2</v>
      </c>
      <c r="T1468" s="8" t="s">
        <v>2</v>
      </c>
      <c r="U1468" s="8" t="s">
        <v>2</v>
      </c>
      <c r="V1468" s="7" t="s">
        <v>2</v>
      </c>
      <c r="W1468" s="6" t="s">
        <v>2</v>
      </c>
      <c r="X1468" s="6" t="s">
        <v>2</v>
      </c>
    </row>
    <row r="1469" spans="1:24" ht="80" x14ac:dyDescent="0.2">
      <c r="A1469" s="20" t="s">
        <v>896</v>
      </c>
      <c r="B1469" s="20" t="str">
        <f>VLOOKUP(A1469, [1]!Table9[#All], 2, FALSE)</f>
        <v>Chloropyron maritimum ssp. palustre</v>
      </c>
      <c r="C1469" s="18" t="str">
        <f>VLOOKUP(A1469, [1]!Table9[#All], 13, FALSE)</f>
        <v>coastal salt marsh</v>
      </c>
      <c r="D1469" s="17" t="str">
        <f>IF(ISNUMBER(SEARCH("1",VLOOKUP(A1469, [1]!Table9[#All], 4, FALSE))), "Yes", "No")</f>
        <v>No</v>
      </c>
      <c r="E1469" s="16" t="str">
        <f>VLOOKUP(A1469, [1]!Table9[#All], 3, FALSE)</f>
        <v>Plant</v>
      </c>
      <c r="F1469" s="15" t="str">
        <f>VLOOKUP(A1469, [1]!Table9[#All], 26, FALSE)</f>
        <v>Formula</v>
      </c>
      <c r="G1469" s="15" t="str">
        <f>IF(D1469="No", "--",VLOOKUP(A1469, [1]!Table9[#All], 25, FALSE))</f>
        <v>--</v>
      </c>
      <c r="H1469" s="14" t="str">
        <f>IF(D1469="No", "Not discussed on USFS. ", VLOOKUP(A1469, [1]!Table9[#All], 24, FALSE))</f>
        <v xml:space="preserve">Not discussed on USFS. </v>
      </c>
      <c r="I1469" s="14" t="str">
        <f>IF(NOT(ISBLANK(#REF!)),  "Pre-activity Survey Required", "")</f>
        <v>Pre-activity Survey Required</v>
      </c>
      <c r="J1469" s="13" t="str">
        <f>IF(D1469="No", "Not discussed on USFS. ", _xlfn.CONCAT(A1469, " (", VLOOKUP(A1469, [1]!Table9[#All], 11, FALSE), "; Habitat description: ", C1469, ") - Within 1-mi of a CNDDB/SCE/USFS occurrence record (", VLOOKUP(A1469, [1]!Table9[#All], 34, FALSE), "). " ))</f>
        <v xml:space="preserve">Not discussed on USFS. </v>
      </c>
      <c r="K1469" s="10" t="str">
        <f>IF(D1469="No", "-- ", VLOOKUP(A1469, [1]!Table9[#All], 35, FALSE))</f>
        <v xml:space="preserve">-- </v>
      </c>
      <c r="L1469" s="12" t="str">
        <f>IF(D1469="No", "--", VLOOKUP(A1469, [1]!Table9[#All], 28, FALSE))</f>
        <v>--</v>
      </c>
      <c r="M1469" s="11" t="str">
        <f>IF(D1469="No", "Not discussed on USFS. ", _xlfn.CONCAT(A1469, " (", VLOOKUP(A1469, [1]!Table9[#All], 11, FALSE), "; Habitat description: ", C1469, ") - Within 1-mi of a CNDDB/SCE/USFS occurrence record (", VLOOKUP(A1469, [1]!Table9[#All], 27, FALSE), "). " ))</f>
        <v xml:space="preserve">Not discussed on USFS. </v>
      </c>
      <c r="N1469" s="10" t="str">
        <f>IF(D1469="No", "-- ", VLOOKUP(A1469, [1]!Table9[#All], 29, FALSE))</f>
        <v xml:space="preserve">-- </v>
      </c>
      <c r="O1469" s="10" t="str">
        <f>IF(D1469="No", "--", VLOOKUP(A1469, [1]!Table9[#All], 30, FALSE))</f>
        <v>--</v>
      </c>
      <c r="P1469" s="7" t="str">
        <f>IF(D1469="No", "Not discussed on USFS. ", IF(VLOOKUP(A1469, [1]!Table9[#All], 31, FALSE)="--", "--",  _xlfn.CONCAT(A1469, " (", VLOOKUP(A1469, [1]!Table9[#All], 11, FALSE), "; Habitat description: ", C1469, ") - Within 1-mi of a CNDDB/SCE/USFS occurrence record (", VLOOKUP(A1469, [1]!Table9[#All], 31, FALSE), "). " )))</f>
        <v xml:space="preserve">Not discussed on USFS. </v>
      </c>
      <c r="Q1469" s="6" t="str">
        <f>IF(D1469="No", "Not discussed on USFS. ", IF(VLOOKUP(A1469, [1]!Table9[#All], 31, FALSE)="--", "--",  VLOOKUP(A1469, [1]!Table9[#All], 32, FALSE)))</f>
        <v xml:space="preserve">Not discussed on USFS. </v>
      </c>
      <c r="R1469" s="6" t="str">
        <f>IF(D1469="No", "Not discussed on USFS. ", IF(VLOOKUP(A1469, [1]!Table9[#All], 31, FALSE)="--", "--", VLOOKUP(A1469, [1]!Table9[#All], 33, FALSE)))</f>
        <v xml:space="preserve">Not discussed on USFS. </v>
      </c>
      <c r="S1469" s="9" t="s">
        <v>2</v>
      </c>
      <c r="T1469" s="8" t="s">
        <v>2</v>
      </c>
      <c r="U1469" s="8" t="s">
        <v>2</v>
      </c>
      <c r="V1469" s="7" t="s">
        <v>2</v>
      </c>
      <c r="W1469" s="6" t="s">
        <v>2</v>
      </c>
      <c r="X1469" s="6" t="s">
        <v>2</v>
      </c>
    </row>
    <row r="1470" spans="1:24" ht="64" x14ac:dyDescent="0.2">
      <c r="A1470" s="20" t="s">
        <v>895</v>
      </c>
      <c r="B1470" s="20" t="str">
        <f>VLOOKUP(A1470, [1]!Table9[#All], 2, FALSE)</f>
        <v>Carex scoparia var. scoparia</v>
      </c>
      <c r="C1470" s="18" t="str">
        <f>VLOOKUP(A1470, [1]!Table9[#All], 13, FALSE)</f>
        <v>wet, open places, lakeshores</v>
      </c>
      <c r="D1470" s="17" t="str">
        <f>IF(ISNUMBER(SEARCH("1",VLOOKUP(A1470, [1]!Table9[#All], 4, FALSE))), "Yes", "No")</f>
        <v>No</v>
      </c>
      <c r="E1470" s="16" t="str">
        <f>VLOOKUP(A1470, [1]!Table9[#All], 3, FALSE)</f>
        <v>Plant</v>
      </c>
      <c r="F1470" s="15" t="str">
        <f>VLOOKUP(A1470, [1]!Table9[#All], 26, FALSE)</f>
        <v>Formula</v>
      </c>
      <c r="G1470" s="15" t="str">
        <f>IF(D1470="No", "--",VLOOKUP(A1470, [1]!Table9[#All], 25, FALSE))</f>
        <v>--</v>
      </c>
      <c r="H1470" s="14" t="str">
        <f>IF(D1470="No", "Not discussed on USFS. ", VLOOKUP(A1470, [1]!Table9[#All], 24, FALSE))</f>
        <v xml:space="preserve">Not discussed on USFS. </v>
      </c>
      <c r="I1470" s="14" t="str">
        <f>IF(NOT(ISBLANK(#REF!)),  "Pre-activity Survey Required", "")</f>
        <v>Pre-activity Survey Required</v>
      </c>
      <c r="J1470" s="13" t="str">
        <f>IF(D1470="No", "Not discussed on USFS. ", _xlfn.CONCAT(A1470, " (", VLOOKUP(A1470, [1]!Table9[#All], 11, FALSE), "; Habitat description: ", C1470, ") - Within 1-mi of a CNDDB/SCE/USFS occurrence record (", VLOOKUP(A1470, [1]!Table9[#All], 34, FALSE), "). " ))</f>
        <v xml:space="preserve">Not discussed on USFS. </v>
      </c>
      <c r="K1470" s="10" t="str">
        <f>IF(D1470="No", "-- ", VLOOKUP(A1470, [1]!Table9[#All], 35, FALSE))</f>
        <v xml:space="preserve">-- </v>
      </c>
      <c r="L1470" s="12" t="str">
        <f>IF(D1470="No", "--", VLOOKUP(A1470, [1]!Table9[#All], 28, FALSE))</f>
        <v>--</v>
      </c>
      <c r="M1470" s="11" t="str">
        <f>IF(D1470="No", "Not discussed on USFS. ", _xlfn.CONCAT(A1470, " (", VLOOKUP(A1470, [1]!Table9[#All], 11, FALSE), "; Habitat description: ", C1470, ") - Within 1-mi of a CNDDB/SCE/USFS occurrence record (", VLOOKUP(A1470, [1]!Table9[#All], 27, FALSE), "). " ))</f>
        <v xml:space="preserve">Not discussed on USFS. </v>
      </c>
      <c r="N1470" s="10" t="str">
        <f>IF(D1470="No", "-- ", VLOOKUP(A1470, [1]!Table9[#All], 29, FALSE))</f>
        <v xml:space="preserve">-- </v>
      </c>
      <c r="O1470" s="10" t="str">
        <f>IF(D1470="No", "--", VLOOKUP(A1470, [1]!Table9[#All], 30, FALSE))</f>
        <v>--</v>
      </c>
      <c r="P1470" s="7" t="str">
        <f>IF(D1470="No", "Not discussed on USFS. ", IF(VLOOKUP(A1470, [1]!Table9[#All], 31, FALSE)="--", "--",  _xlfn.CONCAT(A1470, " (", VLOOKUP(A1470, [1]!Table9[#All], 11, FALSE), "; Habitat description: ", C1470, ") - Within 1-mi of a CNDDB/SCE/USFS occurrence record (", VLOOKUP(A1470, [1]!Table9[#All], 31, FALSE), "). " )))</f>
        <v xml:space="preserve">Not discussed on USFS. </v>
      </c>
      <c r="Q1470" s="6" t="str">
        <f>IF(D1470="No", "Not discussed on USFS. ", IF(VLOOKUP(A1470, [1]!Table9[#All], 31, FALSE)="--", "--",  VLOOKUP(A1470, [1]!Table9[#All], 32, FALSE)))</f>
        <v xml:space="preserve">Not discussed on USFS. </v>
      </c>
      <c r="R1470" s="6" t="str">
        <f>IF(D1470="No", "Not discussed on USFS. ", IF(VLOOKUP(A1470, [1]!Table9[#All], 31, FALSE)="--", "--", VLOOKUP(A1470, [1]!Table9[#All], 33, FALSE)))</f>
        <v xml:space="preserve">Not discussed on USFS. </v>
      </c>
      <c r="S1470" s="9" t="s">
        <v>2</v>
      </c>
      <c r="T1470" s="8" t="s">
        <v>2</v>
      </c>
      <c r="U1470" s="8" t="s">
        <v>2</v>
      </c>
      <c r="V1470" s="7" t="s">
        <v>2</v>
      </c>
      <c r="W1470" s="6" t="s">
        <v>2</v>
      </c>
      <c r="X1470" s="6" t="s">
        <v>2</v>
      </c>
    </row>
    <row r="1471" spans="1:24" ht="156" x14ac:dyDescent="0.2">
      <c r="A1471" s="20" t="s">
        <v>894</v>
      </c>
      <c r="B1471" s="20" t="str">
        <f>VLOOKUP(A1471, [1]!Table9[#All], 2, FALSE)</f>
        <v>Hackelia brevicula</v>
      </c>
      <c r="C1471" s="18" t="str">
        <f>VLOOKUP(A1471, [1]!Table9[#All], 13, FALSE)</f>
        <v>open slopes, dry streambeds, rocky slopes, open aspen stands</v>
      </c>
      <c r="D1471" s="17" t="str">
        <f>IF(ISNUMBER(SEARCH("1",VLOOKUP(A1471, [1]!Table9[#All], 4, FALSE))), "Yes", "No")</f>
        <v>Yes</v>
      </c>
      <c r="E1471" s="16" t="str">
        <f>VLOOKUP(A1471, [1]!Table9[#All], 3, FALSE)</f>
        <v>Plant</v>
      </c>
      <c r="F1471" s="15" t="str">
        <f>VLOOKUP(A1471, [1]!Table9[#All], 26, FALSE)</f>
        <v>Formula</v>
      </c>
      <c r="G1471" s="15" t="str">
        <f>IF(D1471="No", "--",VLOOKUP(A1471, [1]!Table9[#All], 25, FALSE))</f>
        <v>Work area</v>
      </c>
      <c r="H1471" s="14" t="str">
        <f>IF(D1471="No", "Not discussed on USFS. ", VLOOKUP(A1471, [1]!Table9[#All], 24, FALSE))</f>
        <v xml:space="preserve">Only discussed in INF, if reviewing INF apply same RPM's and language as other CRPR 1/2 plant receive. </v>
      </c>
      <c r="I1471" s="14" t="str">
        <f>IF(NOT(ISBLANK(#REF!)),  "Pre-activity Survey Required", "")</f>
        <v>Pre-activity Survey Required</v>
      </c>
      <c r="J1471" s="13" t="str">
        <f>IF(D1471="No", "Not discussed on USFS. ", _xlfn.CONCAT(A1471, " (", VLOOKUP(A1471, [1]!Table9[#All], 11, FALSE), "; Habitat description: ", C1471, ") - Within 1-mi of a CNDDB/SCE/USFS occurrence record (", VLOOKUP(A1471, [1]!Table9[#All], 34, FALSE), "). " ))</f>
        <v xml:space="preserve">Poison Canyon stickseed (INF:SCC; CRPR 3.3, Blooming Period: Jul - Aug; Habitat description: open slopes, dry streambeds, rocky slopes, open aspen stands) - Within 1-mi of a CNDDB/SCE/USFS occurrence record (unsuitable habitat). </v>
      </c>
      <c r="K1471" s="10" t="str">
        <f>IF(D1471="No", "-- ", VLOOKUP(A1471, [1]!Table9[#All], 35, FALSE))</f>
        <v>Standard OMP BMPs.</v>
      </c>
      <c r="L1471" s="12" t="str">
        <f>IF(D1471="No", "--", VLOOKUP(A1471, [1]!Table9[#All], 28, FALSE))</f>
        <v>IIB</v>
      </c>
      <c r="M1471" s="11" t="str">
        <f>IF(D1471="No", "Not discussed on USFS. ", _xlfn.CONCAT(A1471, " (", VLOOKUP(A1471, [1]!Table9[#All], 11, FALSE), "; Habitat description: ", C1471, ") - Within 1-mi of a CNDDB/SCE/USFS occurrence record (", VLOOKUP(A1471, [1]!Table9[#All], 27, FALSE), "). " ))</f>
        <v xml:space="preserve">Poison Canyon stickseed (INF:SCC; CRPR 3.3, Blooming Period: Jul - Aug; Habitat description: open slopes, dry streambeds, rocky slopes, open aspen stands) - Within 1-mi of a CNDDB/SCE/USFS occurrence record (habitat present). </v>
      </c>
      <c r="N1471" s="10" t="str">
        <f>IF(D1471="No", "-- ", VLOOKUP(A1471, [1]!Table9[#All], 29, FALSE))</f>
        <v xml:space="preserve">BE BMP Plant-1(a)(c-d); 
General Measures and Standard OMP BMPs. </v>
      </c>
      <c r="O1471" s="10" t="str">
        <f>IF(D1471="No", "--", VLOOKUP(A1471, [1]!Table9[#All], 30, FALSE))</f>
        <v xml:space="preserve">Pre-Activity Survey (Poison Canyon stickseed): A biological survey is required. 
FSS Plant Avoidance (Poison Canyon stickseed): If Poison Canyon stickseed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71" s="7" t="str">
        <f>IF(D1471="No", "Not discussed on USFS. ", IF(VLOOKUP(A1471, [1]!Table9[#All], 31, FALSE)="--", "--",  _xlfn.CONCAT(A1471, " (", VLOOKUP(A1471, [1]!Table9[#All], 11, FALSE), "; Habitat description: ", C1471, ") - Within 1-mi of a CNDDB/SCE/USFS occurrence record (", VLOOKUP(A1471, [1]!Table9[#All], 31, FALSE), "). " )))</f>
        <v>--</v>
      </c>
      <c r="Q1471" s="6" t="str">
        <f>IF(D1471="No", "Not discussed on USFS. ", IF(VLOOKUP(A1471, [1]!Table9[#All], 31, FALSE)="--", "--",  VLOOKUP(A1471, [1]!Table9[#All], 32, FALSE)))</f>
        <v>--</v>
      </c>
      <c r="R1471" s="6" t="str">
        <f>IF(D1471="No", "Not discussed on USFS. ", IF(VLOOKUP(A1471, [1]!Table9[#All], 31, FALSE)="--", "--", VLOOKUP(A1471, [1]!Table9[#All], 33, FALSE)))</f>
        <v>--</v>
      </c>
      <c r="S1471" s="9" t="s">
        <v>2</v>
      </c>
      <c r="T1471" s="8" t="s">
        <v>2</v>
      </c>
      <c r="U1471" s="8" t="s">
        <v>2</v>
      </c>
      <c r="V1471" s="7" t="s">
        <v>2</v>
      </c>
      <c r="W1471" s="6" t="s">
        <v>2</v>
      </c>
      <c r="X1471" s="6" t="s">
        <v>2</v>
      </c>
    </row>
    <row r="1472" spans="1:24" ht="48" x14ac:dyDescent="0.2">
      <c r="A1472" s="20" t="s">
        <v>893</v>
      </c>
      <c r="B1472" s="20" t="str">
        <f>VLOOKUP(A1472, [1]!Table9[#All], 2, FALSE)</f>
        <v>Mentzelia polita</v>
      </c>
      <c r="C1472" s="18" t="str">
        <f>VLOOKUP(A1472, [1]!Table9[#All], 13, FALSE)</f>
        <v>washes, limestone</v>
      </c>
      <c r="D1472" s="17" t="str">
        <f>IF(ISNUMBER(SEARCH("1",VLOOKUP(A1472, [1]!Table9[#All], 4, FALSE))), "Yes", "No")</f>
        <v>No</v>
      </c>
      <c r="E1472" s="16" t="str">
        <f>VLOOKUP(A1472, [1]!Table9[#All], 3, FALSE)</f>
        <v>Plant</v>
      </c>
      <c r="F1472" s="15" t="str">
        <f>VLOOKUP(A1472, [1]!Table9[#All], 26, FALSE)</f>
        <v>Formula</v>
      </c>
      <c r="G1472" s="15" t="str">
        <f>IF(D1472="No", "--",VLOOKUP(A1472, [1]!Table9[#All], 25, FALSE))</f>
        <v>--</v>
      </c>
      <c r="H1472" s="14" t="str">
        <f>IF(D1472="No", "Not discussed on USFS. ", VLOOKUP(A1472, [1]!Table9[#All], 24, FALSE))</f>
        <v xml:space="preserve">Not discussed on USFS. </v>
      </c>
      <c r="I1472" s="14" t="str">
        <f>IF(NOT(ISBLANK(#REF!)),  "Pre-activity Survey Required", "")</f>
        <v>Pre-activity Survey Required</v>
      </c>
      <c r="J1472" s="13" t="str">
        <f>IF(D1472="No", "Not discussed on USFS. ", _xlfn.CONCAT(A1472, " (", VLOOKUP(A1472, [1]!Table9[#All], 11, FALSE), "; Habitat description: ", C1472, ") - Within 1-mi of a CNDDB/SCE/USFS occurrence record (", VLOOKUP(A1472, [1]!Table9[#All], 34, FALSE), "). " ))</f>
        <v xml:space="preserve">Not discussed on USFS. </v>
      </c>
      <c r="K1472" s="10" t="str">
        <f>IF(D1472="No", "-- ", VLOOKUP(A1472, [1]!Table9[#All], 35, FALSE))</f>
        <v xml:space="preserve">-- </v>
      </c>
      <c r="L1472" s="12" t="str">
        <f>IF(D1472="No", "--", VLOOKUP(A1472, [1]!Table9[#All], 28, FALSE))</f>
        <v>--</v>
      </c>
      <c r="M1472" s="11" t="str">
        <f>IF(D1472="No", "Not discussed on USFS. ", _xlfn.CONCAT(A1472, " (", VLOOKUP(A1472, [1]!Table9[#All], 11, FALSE), "; Habitat description: ", C1472, ") - Within 1-mi of a CNDDB/SCE/USFS occurrence record (", VLOOKUP(A1472, [1]!Table9[#All], 27, FALSE), "). " ))</f>
        <v xml:space="preserve">Not discussed on USFS. </v>
      </c>
      <c r="N1472" s="10" t="str">
        <f>IF(D1472="No", "-- ", VLOOKUP(A1472, [1]!Table9[#All], 29, FALSE))</f>
        <v xml:space="preserve">-- </v>
      </c>
      <c r="O1472" s="10" t="str">
        <f>IF(D1472="No", "--", VLOOKUP(A1472, [1]!Table9[#All], 30, FALSE))</f>
        <v>--</v>
      </c>
      <c r="P1472" s="7" t="str">
        <f>IF(D1472="No", "Not discussed on USFS. ", IF(VLOOKUP(A1472, [1]!Table9[#All], 31, FALSE)="--", "--",  _xlfn.CONCAT(A1472, " (", VLOOKUP(A1472, [1]!Table9[#All], 11, FALSE), "; Habitat description: ", C1472, ") - Within 1-mi of a CNDDB/SCE/USFS occurrence record (", VLOOKUP(A1472, [1]!Table9[#All], 31, FALSE), "). " )))</f>
        <v xml:space="preserve">Not discussed on USFS. </v>
      </c>
      <c r="Q1472" s="6" t="str">
        <f>IF(D1472="No", "Not discussed on USFS. ", IF(VLOOKUP(A1472, [1]!Table9[#All], 31, FALSE)="--", "--",  VLOOKUP(A1472, [1]!Table9[#All], 32, FALSE)))</f>
        <v xml:space="preserve">Not discussed on USFS. </v>
      </c>
      <c r="R1472" s="6" t="str">
        <f>IF(D1472="No", "Not discussed on USFS. ", IF(VLOOKUP(A1472, [1]!Table9[#All], 31, FALSE)="--", "--", VLOOKUP(A1472, [1]!Table9[#All], 33, FALSE)))</f>
        <v xml:space="preserve">Not discussed on USFS. </v>
      </c>
      <c r="S1472" s="9" t="s">
        <v>2</v>
      </c>
      <c r="T1472" s="8" t="s">
        <v>2</v>
      </c>
      <c r="U1472" s="8" t="s">
        <v>2</v>
      </c>
      <c r="V1472" s="7" t="s">
        <v>2</v>
      </c>
      <c r="W1472" s="6" t="s">
        <v>2</v>
      </c>
      <c r="X1472" s="6" t="s">
        <v>2</v>
      </c>
    </row>
    <row r="1473" spans="1:24" ht="48" x14ac:dyDescent="0.2">
      <c r="A1473" s="20" t="s">
        <v>892</v>
      </c>
      <c r="B1473" s="20" t="str">
        <f>VLOOKUP(A1473, [1]!Table9[#All], 2, FALSE)</f>
        <v>Cladonia firma</v>
      </c>
      <c r="C1473" s="18" t="str">
        <f>VLOOKUP(A1473, [1]!Table9[#All], 13, FALSE)</f>
        <v>coastal dunes and scrub</v>
      </c>
      <c r="D1473" s="17" t="str">
        <f>IF(ISNUMBER(SEARCH("1",VLOOKUP(A1473, [1]!Table9[#All], 4, FALSE))), "Yes", "No")</f>
        <v>No</v>
      </c>
      <c r="E1473" s="16" t="str">
        <f>VLOOKUP(A1473, [1]!Table9[#All], 3, FALSE)</f>
        <v>Plant</v>
      </c>
      <c r="F1473" s="15" t="str">
        <f>VLOOKUP(A1473, [1]!Table9[#All], 26, FALSE)</f>
        <v>Formula</v>
      </c>
      <c r="G1473" s="15" t="str">
        <f>IF(D1473="No", "--",VLOOKUP(A1473, [1]!Table9[#All], 25, FALSE))</f>
        <v>--</v>
      </c>
      <c r="H1473" s="14" t="str">
        <f>IF(D1473="No", "Not discussed on USFS. ", VLOOKUP(A1473, [1]!Table9[#All], 24, FALSE))</f>
        <v xml:space="preserve">Not discussed on USFS. </v>
      </c>
      <c r="I1473" s="14" t="str">
        <f>IF(NOT(ISBLANK(#REF!)),  "Pre-activity Survey Required", "")</f>
        <v>Pre-activity Survey Required</v>
      </c>
      <c r="J1473" s="13" t="str">
        <f>IF(D1473="No", "Not discussed on USFS. ", _xlfn.CONCAT(A1473, " (", VLOOKUP(A1473, [1]!Table9[#All], 11, FALSE), "; Habitat description: ", C1473, ") - Within 1-mi of a CNDDB/SCE/USFS occurrence record (", VLOOKUP(A1473, [1]!Table9[#All], 34, FALSE), "). " ))</f>
        <v xml:space="preserve">Not discussed on USFS. </v>
      </c>
      <c r="K1473" s="10" t="str">
        <f>IF(D1473="No", "-- ", VLOOKUP(A1473, [1]!Table9[#All], 35, FALSE))</f>
        <v xml:space="preserve">-- </v>
      </c>
      <c r="L1473" s="12" t="str">
        <f>IF(D1473="No", "--", VLOOKUP(A1473, [1]!Table9[#All], 28, FALSE))</f>
        <v>--</v>
      </c>
      <c r="M1473" s="11" t="str">
        <f>IF(D1473="No", "Not discussed on USFS. ", _xlfn.CONCAT(A1473, " (", VLOOKUP(A1473, [1]!Table9[#All], 11, FALSE), "; Habitat description: ", C1473, ") - Within 1-mi of a CNDDB/SCE/USFS occurrence record (", VLOOKUP(A1473, [1]!Table9[#All], 27, FALSE), "). " ))</f>
        <v xml:space="preserve">Not discussed on USFS. </v>
      </c>
      <c r="N1473" s="10" t="str">
        <f>IF(D1473="No", "-- ", VLOOKUP(A1473, [1]!Table9[#All], 29, FALSE))</f>
        <v xml:space="preserve">-- </v>
      </c>
      <c r="O1473" s="10" t="str">
        <f>IF(D1473="No", "--", VLOOKUP(A1473, [1]!Table9[#All], 30, FALSE))</f>
        <v>--</v>
      </c>
      <c r="P1473" s="7" t="str">
        <f>IF(D1473="No", "Not discussed on USFS. ", IF(VLOOKUP(A1473, [1]!Table9[#All], 31, FALSE)="--", "--",  _xlfn.CONCAT(A1473, " (", VLOOKUP(A1473, [1]!Table9[#All], 11, FALSE), "; Habitat description: ", C1473, ") - Within 1-mi of a CNDDB/SCE/USFS occurrence record (", VLOOKUP(A1473, [1]!Table9[#All], 31, FALSE), "). " )))</f>
        <v xml:space="preserve">Not discussed on USFS. </v>
      </c>
      <c r="Q1473" s="6" t="str">
        <f>IF(D1473="No", "Not discussed on USFS. ", IF(VLOOKUP(A1473, [1]!Table9[#All], 31, FALSE)="--", "--",  VLOOKUP(A1473, [1]!Table9[#All], 32, FALSE)))</f>
        <v xml:space="preserve">Not discussed on USFS. </v>
      </c>
      <c r="R1473" s="6" t="str">
        <f>IF(D1473="No", "Not discussed on USFS. ", IF(VLOOKUP(A1473, [1]!Table9[#All], 31, FALSE)="--", "--", VLOOKUP(A1473, [1]!Table9[#All], 33, FALSE)))</f>
        <v xml:space="preserve">Not discussed on USFS. </v>
      </c>
      <c r="S1473" s="9" t="s">
        <v>2</v>
      </c>
      <c r="T1473" s="8" t="s">
        <v>2</v>
      </c>
      <c r="U1473" s="8" t="s">
        <v>2</v>
      </c>
      <c r="V1473" s="7" t="s">
        <v>2</v>
      </c>
      <c r="W1473" s="6" t="s">
        <v>2</v>
      </c>
      <c r="X1473" s="6" t="s">
        <v>2</v>
      </c>
    </row>
    <row r="1474" spans="1:24" ht="75" x14ac:dyDescent="0.2">
      <c r="A1474" s="20" t="s">
        <v>891</v>
      </c>
      <c r="B1474" s="20" t="str">
        <f>VLOOKUP(A1474, [1]!Table9[#All], 2, FALSE)</f>
        <v>Erethizon dorsatum</v>
      </c>
      <c r="C1474" s="18" t="str">
        <f>VLOOKUP(A1474, [1]!Table9[#All], 13, FALSE)</f>
        <v>forests, wooded areas with coniferous and deciduous trees</v>
      </c>
      <c r="D1474" s="17" t="str">
        <f>IF(ISNUMBER(SEARCH("1",VLOOKUP(A1474, [1]!Table9[#All], 4, FALSE))), "Yes", "No")</f>
        <v>Yes</v>
      </c>
      <c r="E1474" s="16" t="str">
        <f>VLOOKUP(A1474, [1]!Table9[#All], 3, FALSE)</f>
        <v>Mammal</v>
      </c>
      <c r="F1474" s="15" t="str">
        <f>VLOOKUP(A1474, [1]!Table9[#All], 26, FALSE)</f>
        <v>Formula</v>
      </c>
      <c r="G1474" s="15" t="str">
        <f>IF(D1474="No", "--",VLOOKUP(A1474, [1]!Table9[#All], 25, FALSE))</f>
        <v>Work area</v>
      </c>
      <c r="H1474" s="14" t="str">
        <f>IF(D1474="No", "Not discussed on USFS. ", VLOOKUP(A1474, [1]!Table9[#All], 24, FALSE))</f>
        <v>--</v>
      </c>
      <c r="I1474" s="14" t="str">
        <f>IF(NOT(ISBLANK(#REF!)),  "Pre-activity Survey Required", "")</f>
        <v>Pre-activity Survey Required</v>
      </c>
      <c r="J1474" s="13" t="str">
        <f>IF(D1474="No", "Not discussed on USFS. ", _xlfn.CONCAT(A1474, " (", VLOOKUP(A1474, [1]!Table9[#All], 11, FALSE), "; Habitat description: ", C1474, ") - Within 1-mi of a CNDDB/SCE/USFS occurrence record (", VLOOKUP(A1474, [1]!Table9[#All], 34, FALSE), "). " ))</f>
        <v xml:space="preserve">Porcupine (SBNF:WL; Habitat description: forests, wooded areas with coniferous and deciduous trees) - Within 1-mi of a CNDDB/SCE/USFS occurrence record (unsuitable habitat). </v>
      </c>
      <c r="K1474" s="10" t="str">
        <f>IF(D1474="No", "-- ", VLOOKUP(A1474, [1]!Table9[#All], 35, FALSE))</f>
        <v>Standard OMP BMPs.</v>
      </c>
      <c r="L1474" s="12" t="str">
        <f>IF(D1474="No", "--", VLOOKUP(A1474, [1]!Table9[#All], 28, FALSE))</f>
        <v>IIB</v>
      </c>
      <c r="M1474" s="11" t="str">
        <f>IF(D1474="No", "Not discussed on USFS. ", _xlfn.CONCAT(A1474, " (", VLOOKUP(A1474, [1]!Table9[#All], 11, FALSE), "; Habitat description: ", C1474, ") - Within 1-mi of a CNDDB/SCE/USFS occurrence record (", VLOOKUP(A1474, [1]!Table9[#All], 27, FALSE), "). " ))</f>
        <v xml:space="preserve">Porcupine (SBNF:WL; Habitat description: forests, wooded areas with coniferous and deciduous trees) - Within 1-mi of a CNDDB/SCE/USFS occurrence record (habitat present). </v>
      </c>
      <c r="N1474" s="10" t="str">
        <f>IF(D1474="No", "-- ", VLOOKUP(A1474, [1]!Table9[#All], 29, FALSE))</f>
        <v xml:space="preserve">BE BMP Mammal-1; 
General Measures and Standard OMP BMPs. </v>
      </c>
      <c r="O1474" s="10" t="str">
        <f>IF(D1474="No", "--", VLOOKUP(A1474, [1]!Table9[#All], 30, FALSE))</f>
        <v xml:space="preserve">General Measures and Standard OMP BMPs. </v>
      </c>
      <c r="P1474" s="7" t="str">
        <f>IF(D1474="No", "Not discussed on USFS. ", IF(VLOOKUP(A1474, [1]!Table9[#All], 31, FALSE)="--", "--",  _xlfn.CONCAT(A1474, " (", VLOOKUP(A1474, [1]!Table9[#All], 11, FALSE), "; Habitat description: ", C1474, ") - Within 1-mi of a CNDDB/SCE/USFS occurrence record (", VLOOKUP(A1474, [1]!Table9[#All], 31, FALSE), "). " )))</f>
        <v>--</v>
      </c>
      <c r="Q1474" s="6" t="str">
        <f>IF(D1474="No", "Not discussed on USFS. ", IF(VLOOKUP(A1474, [1]!Table9[#All], 31, FALSE)="--", "--",  VLOOKUP(A1474, [1]!Table9[#All], 32, FALSE)))</f>
        <v>--</v>
      </c>
      <c r="R1474" s="6" t="str">
        <f>IF(D1474="No", "Not discussed on USFS. ", IF(VLOOKUP(A1474, [1]!Table9[#All], 31, FALSE)="--", "--", VLOOKUP(A1474, [1]!Table9[#All], 33, FALSE)))</f>
        <v>--</v>
      </c>
      <c r="S1474" s="9" t="s">
        <v>2</v>
      </c>
      <c r="T1474" s="8" t="s">
        <v>2</v>
      </c>
      <c r="U1474" s="8" t="s">
        <v>2</v>
      </c>
      <c r="V1474" s="7" t="s">
        <v>2</v>
      </c>
      <c r="W1474" s="6" t="s">
        <v>2</v>
      </c>
      <c r="X1474" s="6" t="s">
        <v>2</v>
      </c>
    </row>
    <row r="1475" spans="1:24" ht="48" x14ac:dyDescent="0.2">
      <c r="A1475" s="20" t="s">
        <v>890</v>
      </c>
      <c r="B1475" s="20" t="str">
        <f>VLOOKUP(A1475, [1]!Table9[#All], 2, FALSE)</f>
        <v>Carex hystericina</v>
      </c>
      <c r="C1475" s="18" t="str">
        <f>VLOOKUP(A1475, [1]!Table9[#All], 13, FALSE)</f>
        <v>wet places</v>
      </c>
      <c r="D1475" s="17" t="str">
        <f>IF(ISNUMBER(SEARCH("1",VLOOKUP(A1475, [1]!Table9[#All], 4, FALSE))), "Yes", "No")</f>
        <v>No</v>
      </c>
      <c r="E1475" s="16" t="str">
        <f>VLOOKUP(A1475, [1]!Table9[#All], 3, FALSE)</f>
        <v>Plant</v>
      </c>
      <c r="F1475" s="15" t="str">
        <f>VLOOKUP(A1475, [1]!Table9[#All], 26, FALSE)</f>
        <v>Formula</v>
      </c>
      <c r="G1475" s="15" t="str">
        <f>IF(D1475="No", "--",VLOOKUP(A1475, [1]!Table9[#All], 25, FALSE))</f>
        <v>--</v>
      </c>
      <c r="H1475" s="14" t="str">
        <f>IF(D1475="No", "Not discussed on USFS. ", VLOOKUP(A1475, [1]!Table9[#All], 24, FALSE))</f>
        <v xml:space="preserve">Not discussed on USFS. </v>
      </c>
      <c r="I1475" s="14" t="str">
        <f>IF(NOT(ISBLANK(#REF!)),  "Pre-activity Survey Required", "")</f>
        <v>Pre-activity Survey Required</v>
      </c>
      <c r="J1475" s="13" t="str">
        <f>IF(D1475="No", "Not discussed on USFS. ", _xlfn.CONCAT(A1475, " (", VLOOKUP(A1475, [1]!Table9[#All], 11, FALSE), "; Habitat description: ", C1475, ") - Within 1-mi of a CNDDB/SCE/USFS occurrence record (", VLOOKUP(A1475, [1]!Table9[#All], 34, FALSE), "). " ))</f>
        <v xml:space="preserve">Not discussed on USFS. </v>
      </c>
      <c r="K1475" s="10" t="str">
        <f>IF(D1475="No", "-- ", VLOOKUP(A1475, [1]!Table9[#All], 35, FALSE))</f>
        <v xml:space="preserve">-- </v>
      </c>
      <c r="L1475" s="12" t="str">
        <f>IF(D1475="No", "--", VLOOKUP(A1475, [1]!Table9[#All], 28, FALSE))</f>
        <v>--</v>
      </c>
      <c r="M1475" s="11" t="str">
        <f>IF(D1475="No", "Not discussed on USFS. ", _xlfn.CONCAT(A1475, " (", VLOOKUP(A1475, [1]!Table9[#All], 11, FALSE), "; Habitat description: ", C1475, ") - Within 1-mi of a CNDDB/SCE/USFS occurrence record (", VLOOKUP(A1475, [1]!Table9[#All], 27, FALSE), "). " ))</f>
        <v xml:space="preserve">Not discussed on USFS. </v>
      </c>
      <c r="N1475" s="10" t="str">
        <f>IF(D1475="No", "-- ", VLOOKUP(A1475, [1]!Table9[#All], 29, FALSE))</f>
        <v xml:space="preserve">-- </v>
      </c>
      <c r="O1475" s="10" t="str">
        <f>IF(D1475="No", "--", VLOOKUP(A1475, [1]!Table9[#All], 30, FALSE))</f>
        <v>--</v>
      </c>
      <c r="P1475" s="7" t="str">
        <f>IF(D1475="No", "Not discussed on USFS. ", IF(VLOOKUP(A1475, [1]!Table9[#All], 31, FALSE)="--", "--",  _xlfn.CONCAT(A1475, " (", VLOOKUP(A1475, [1]!Table9[#All], 11, FALSE), "; Habitat description: ", C1475, ") - Within 1-mi of a CNDDB/SCE/USFS occurrence record (", VLOOKUP(A1475, [1]!Table9[#All], 31, FALSE), "). " )))</f>
        <v xml:space="preserve">Not discussed on USFS. </v>
      </c>
      <c r="Q1475" s="6" t="str">
        <f>IF(D1475="No", "Not discussed on USFS. ", IF(VLOOKUP(A1475, [1]!Table9[#All], 31, FALSE)="--", "--",  VLOOKUP(A1475, [1]!Table9[#All], 32, FALSE)))</f>
        <v xml:space="preserve">Not discussed on USFS. </v>
      </c>
      <c r="R1475" s="6" t="str">
        <f>IF(D1475="No", "Not discussed on USFS. ", IF(VLOOKUP(A1475, [1]!Table9[#All], 31, FALSE)="--", "--", VLOOKUP(A1475, [1]!Table9[#All], 33, FALSE)))</f>
        <v xml:space="preserve">Not discussed on USFS. </v>
      </c>
      <c r="S1475" s="9" t="s">
        <v>2</v>
      </c>
      <c r="T1475" s="8" t="s">
        <v>2</v>
      </c>
      <c r="U1475" s="8" t="s">
        <v>2</v>
      </c>
      <c r="V1475" s="7" t="s">
        <v>2</v>
      </c>
      <c r="W1475" s="6" t="s">
        <v>2</v>
      </c>
      <c r="X1475" s="6" t="s">
        <v>2</v>
      </c>
    </row>
    <row r="1476" spans="1:24" ht="48" x14ac:dyDescent="0.2">
      <c r="A1476" s="20" t="s">
        <v>889</v>
      </c>
      <c r="B1476" s="20" t="str">
        <f>VLOOKUP(A1476, [1]!Table9[#All], 2, FALSE)</f>
        <v>Navarretia paradoxinota</v>
      </c>
      <c r="C1476" s="18" t="str">
        <f>VLOOKUP(A1476, [1]!Table9[#All], 13, FALSE)</f>
        <v>open, seasonally wet areas, meadows, serpentine soils</v>
      </c>
      <c r="D1476" s="17" t="str">
        <f>IF(ISNUMBER(SEARCH("1",VLOOKUP(A1476, [1]!Table9[#All], 4, FALSE))), "Yes", "No")</f>
        <v>No</v>
      </c>
      <c r="E1476" s="16" t="str">
        <f>VLOOKUP(A1476, [1]!Table9[#All], 3, FALSE)</f>
        <v>Plant</v>
      </c>
      <c r="F1476" s="15" t="str">
        <f>VLOOKUP(A1476, [1]!Table9[#All], 26, FALSE)</f>
        <v>Formula</v>
      </c>
      <c r="G1476" s="15" t="str">
        <f>IF(D1476="No", "--",VLOOKUP(A1476, [1]!Table9[#All], 25, FALSE))</f>
        <v>--</v>
      </c>
      <c r="H1476" s="14" t="str">
        <f>IF(D1476="No", "Not discussed on USFS. ", VLOOKUP(A1476, [1]!Table9[#All], 24, FALSE))</f>
        <v xml:space="preserve">Not discussed on USFS. </v>
      </c>
      <c r="I1476" s="14" t="str">
        <f>IF(NOT(ISBLANK(#REF!)),  "Pre-activity Survey Required", "")</f>
        <v>Pre-activity Survey Required</v>
      </c>
      <c r="J1476" s="13" t="str">
        <f>IF(D1476="No", "Not discussed on USFS. ", _xlfn.CONCAT(A1476, " (", VLOOKUP(A1476, [1]!Table9[#All], 11, FALSE), "; Habitat description: ", C1476, ") - Within 1-mi of a CNDDB/SCE/USFS occurrence record (", VLOOKUP(A1476, [1]!Table9[#All], 34, FALSE), "). " ))</f>
        <v xml:space="preserve">Not discussed on USFS. </v>
      </c>
      <c r="K1476" s="10" t="str">
        <f>IF(D1476="No", "-- ", VLOOKUP(A1476, [1]!Table9[#All], 35, FALSE))</f>
        <v xml:space="preserve">-- </v>
      </c>
      <c r="L1476" s="12" t="str">
        <f>IF(D1476="No", "--", VLOOKUP(A1476, [1]!Table9[#All], 28, FALSE))</f>
        <v>--</v>
      </c>
      <c r="M1476" s="11" t="str">
        <f>IF(D1476="No", "Not discussed on USFS. ", _xlfn.CONCAT(A1476, " (", VLOOKUP(A1476, [1]!Table9[#All], 11, FALSE), "; Habitat description: ", C1476, ") - Within 1-mi of a CNDDB/SCE/USFS occurrence record (", VLOOKUP(A1476, [1]!Table9[#All], 27, FALSE), "). " ))</f>
        <v xml:space="preserve">Not discussed on USFS. </v>
      </c>
      <c r="N1476" s="10" t="str">
        <f>IF(D1476="No", "-- ", VLOOKUP(A1476, [1]!Table9[#All], 29, FALSE))</f>
        <v xml:space="preserve">-- </v>
      </c>
      <c r="O1476" s="10" t="str">
        <f>IF(D1476="No", "--", VLOOKUP(A1476, [1]!Table9[#All], 30, FALSE))</f>
        <v>--</v>
      </c>
      <c r="P1476" s="7" t="str">
        <f>IF(D1476="No", "Not discussed on USFS. ", IF(VLOOKUP(A1476, [1]!Table9[#All], 31, FALSE)="--", "--",  _xlfn.CONCAT(A1476, " (", VLOOKUP(A1476, [1]!Table9[#All], 11, FALSE), "; Habitat description: ", C1476, ") - Within 1-mi of a CNDDB/SCE/USFS occurrence record (", VLOOKUP(A1476, [1]!Table9[#All], 31, FALSE), "). " )))</f>
        <v xml:space="preserve">Not discussed on USFS. </v>
      </c>
      <c r="Q1476" s="6" t="str">
        <f>IF(D1476="No", "Not discussed on USFS. ", IF(VLOOKUP(A1476, [1]!Table9[#All], 31, FALSE)="--", "--",  VLOOKUP(A1476, [1]!Table9[#All], 32, FALSE)))</f>
        <v xml:space="preserve">Not discussed on USFS. </v>
      </c>
      <c r="R1476" s="6" t="str">
        <f>IF(D1476="No", "Not discussed on USFS. ", IF(VLOOKUP(A1476, [1]!Table9[#All], 31, FALSE)="--", "--", VLOOKUP(A1476, [1]!Table9[#All], 33, FALSE)))</f>
        <v xml:space="preserve">Not discussed on USFS. </v>
      </c>
      <c r="S1476" s="9" t="s">
        <v>2</v>
      </c>
      <c r="T1476" s="8" t="s">
        <v>2</v>
      </c>
      <c r="U1476" s="8" t="s">
        <v>2</v>
      </c>
      <c r="V1476" s="7" t="s">
        <v>2</v>
      </c>
      <c r="W1476" s="6" t="s">
        <v>2</v>
      </c>
      <c r="X1476" s="6" t="s">
        <v>2</v>
      </c>
    </row>
    <row r="1477" spans="1:24" ht="112" x14ac:dyDescent="0.2">
      <c r="A1477" s="20" t="s">
        <v>888</v>
      </c>
      <c r="B1477" s="20" t="str">
        <f>VLOOKUP(A1477, [1]!Table9[#All], 2, FALSE)</f>
        <v>Falco mexicanus</v>
      </c>
      <c r="C1477" s="18" t="str">
        <f>VLOOKUP(A1477, [1]!Table9[#All], 13, FALSE)</f>
        <v>large open areas with nearby canyons, cliffs, escarpments, rock outcrops, caves, powerlines, quarries, or isolated trees, buildings</v>
      </c>
      <c r="D1477" s="17" t="str">
        <f>IF(ISNUMBER(SEARCH("1",VLOOKUP(A1477, [1]!Table9[#All], 4, FALSE))), "Yes", "No")</f>
        <v>No</v>
      </c>
      <c r="E1477" s="16" t="str">
        <f>VLOOKUP(A1477, [1]!Table9[#All], 3, FALSE)</f>
        <v>Bird</v>
      </c>
      <c r="F1477" s="15" t="str">
        <f>VLOOKUP(A1477, [1]!Table9[#All], 26, FALSE)</f>
        <v>Formula</v>
      </c>
      <c r="G1477" s="15" t="str">
        <f>IF(D1477="No", "--",VLOOKUP(A1477, [1]!Table9[#All], 25, FALSE))</f>
        <v>--</v>
      </c>
      <c r="H1477" s="14" t="str">
        <f>IF(D1477="No", "Not discussed on USFS. ", VLOOKUP(A1477, [1]!Table9[#All], 24, FALSE))</f>
        <v xml:space="preserve">Not discussed on USFS. </v>
      </c>
      <c r="I1477" s="14" t="str">
        <f>IF(NOT(ISBLANK(#REF!)),  "Pre-activity Survey Required", "")</f>
        <v>Pre-activity Survey Required</v>
      </c>
      <c r="J1477" s="13" t="str">
        <f>IF(D1477="No", "Not discussed on USFS. ", _xlfn.CONCAT(A1477, " (", VLOOKUP(A1477, [1]!Table9[#All], 11, FALSE), "; Habitat description: ", C1477, ") - Within 1-mi of a CNDDB/SCE/USFS occurrence record (", VLOOKUP(A1477, [1]!Table9[#All], 34, FALSE), "). " ))</f>
        <v xml:space="preserve">Not discussed on USFS. </v>
      </c>
      <c r="K1477" s="10" t="str">
        <f>IF(D1477="No", "-- ", VLOOKUP(A1477, [1]!Table9[#All], 35, FALSE))</f>
        <v xml:space="preserve">-- </v>
      </c>
      <c r="L1477" s="12" t="str">
        <f>IF(D1477="No", "--", VLOOKUP(A1477, [1]!Table9[#All], 28, FALSE))</f>
        <v>--</v>
      </c>
      <c r="M1477" s="11" t="str">
        <f>IF(D1477="No", "Not discussed on USFS. ", _xlfn.CONCAT(A1477, " (", VLOOKUP(A1477, [1]!Table9[#All], 11, FALSE), "; Habitat description: ", C1477, ") - Within 1-mi of a CNDDB/SCE/USFS occurrence record (", VLOOKUP(A1477, [1]!Table9[#All], 27, FALSE), "). " ))</f>
        <v xml:space="preserve">Not discussed on USFS. </v>
      </c>
      <c r="N1477" s="10" t="str">
        <f>IF(D1477="No", "-- ", VLOOKUP(A1477, [1]!Table9[#All], 29, FALSE))</f>
        <v xml:space="preserve">-- </v>
      </c>
      <c r="O1477" s="10" t="str">
        <f>IF(D1477="No", "--", VLOOKUP(A1477, [1]!Table9[#All], 30, FALSE))</f>
        <v>--</v>
      </c>
      <c r="P1477" s="7" t="str">
        <f>IF(D1477="No", "Not discussed on USFS. ", IF(VLOOKUP(A1477, [1]!Table9[#All], 31, FALSE)="--", "--",  _xlfn.CONCAT(A1477, " (", VLOOKUP(A1477, [1]!Table9[#All], 11, FALSE), "; Habitat description: ", C1477, ") - Within 1-mi of a CNDDB/SCE/USFS occurrence record (", VLOOKUP(A1477, [1]!Table9[#All], 31, FALSE), "). " )))</f>
        <v xml:space="preserve">Not discussed on USFS. </v>
      </c>
      <c r="Q1477" s="6" t="str">
        <f>IF(D1477="No", "Not discussed on USFS. ", IF(VLOOKUP(A1477, [1]!Table9[#All], 31, FALSE)="--", "--",  VLOOKUP(A1477, [1]!Table9[#All], 32, FALSE)))</f>
        <v xml:space="preserve">Not discussed on USFS. </v>
      </c>
      <c r="R1477" s="6" t="str">
        <f>IF(D1477="No", "Not discussed on USFS. ", IF(VLOOKUP(A1477, [1]!Table9[#All], 31, FALSE)="--", "--", VLOOKUP(A1477, [1]!Table9[#All], 33, FALSE)))</f>
        <v xml:space="preserve">Not discussed on USFS. </v>
      </c>
      <c r="S1477" s="9" t="s">
        <v>2</v>
      </c>
      <c r="T1477" s="8" t="s">
        <v>2</v>
      </c>
      <c r="U1477" s="8" t="s">
        <v>2</v>
      </c>
      <c r="V1477" s="7" t="s">
        <v>2</v>
      </c>
      <c r="W1477" s="6" t="s">
        <v>2</v>
      </c>
      <c r="X1477" s="6" t="s">
        <v>2</v>
      </c>
    </row>
    <row r="1478" spans="1:24" ht="80" x14ac:dyDescent="0.2">
      <c r="A1478" s="20" t="s">
        <v>887</v>
      </c>
      <c r="B1478" s="20" t="str">
        <f>VLOOKUP(A1478, [1]!Table9[#All], 2, FALSE)</f>
        <v>Sphenopholis interrupta ssp. californica</v>
      </c>
      <c r="C1478" s="18" t="str">
        <f>VLOOKUP(A1478, [1]!Table9[#All], 13, FALSE)</f>
        <v>chaparral</v>
      </c>
      <c r="D1478" s="17" t="str">
        <f>IF(ISNUMBER(SEARCH("1",VLOOKUP(A1478, [1]!Table9[#All], 4, FALSE))), "Yes", "No")</f>
        <v>No</v>
      </c>
      <c r="E1478" s="16" t="str">
        <f>VLOOKUP(A1478, [1]!Table9[#All], 3, FALSE)</f>
        <v>Plant</v>
      </c>
      <c r="F1478" s="15" t="str">
        <f>VLOOKUP(A1478, [1]!Table9[#All], 26, FALSE)</f>
        <v>Formula</v>
      </c>
      <c r="G1478" s="15" t="str">
        <f>IF(D1478="No", "--",VLOOKUP(A1478, [1]!Table9[#All], 25, FALSE))</f>
        <v>--</v>
      </c>
      <c r="H1478" s="14" t="str">
        <f>IF(D1478="No", "Not discussed on USFS. ", VLOOKUP(A1478, [1]!Table9[#All], 24, FALSE))</f>
        <v xml:space="preserve">Not discussed on USFS. </v>
      </c>
      <c r="I1478" s="14" t="str">
        <f>IF(NOT(ISBLANK(#REF!)),  "Pre-activity Survey Required", "")</f>
        <v>Pre-activity Survey Required</v>
      </c>
      <c r="J1478" s="13" t="str">
        <f>IF(D1478="No", "Not discussed on USFS. ", _xlfn.CONCAT(A1478, " (", VLOOKUP(A1478, [1]!Table9[#All], 11, FALSE), "; Habitat description: ", C1478, ") - Within 1-mi of a CNDDB/SCE/USFS occurrence record (", VLOOKUP(A1478, [1]!Table9[#All], 34, FALSE), "). " ))</f>
        <v xml:space="preserve">Not discussed on USFS. </v>
      </c>
      <c r="K1478" s="10" t="str">
        <f>IF(D1478="No", "-- ", VLOOKUP(A1478, [1]!Table9[#All], 35, FALSE))</f>
        <v xml:space="preserve">-- </v>
      </c>
      <c r="L1478" s="12" t="str">
        <f>IF(D1478="No", "--", VLOOKUP(A1478, [1]!Table9[#All], 28, FALSE))</f>
        <v>--</v>
      </c>
      <c r="M1478" s="11" t="str">
        <f>IF(D1478="No", "Not discussed on USFS. ", _xlfn.CONCAT(A1478, " (", VLOOKUP(A1478, [1]!Table9[#All], 11, FALSE), "; Habitat description: ", C1478, ") - Within 1-mi of a CNDDB/SCE/USFS occurrence record (", VLOOKUP(A1478, [1]!Table9[#All], 27, FALSE), "). " ))</f>
        <v xml:space="preserve">Not discussed on USFS. </v>
      </c>
      <c r="N1478" s="10" t="str">
        <f>IF(D1478="No", "-- ", VLOOKUP(A1478, [1]!Table9[#All], 29, FALSE))</f>
        <v xml:space="preserve">-- </v>
      </c>
      <c r="O1478" s="10" t="str">
        <f>IF(D1478="No", "--", VLOOKUP(A1478, [1]!Table9[#All], 30, FALSE))</f>
        <v>--</v>
      </c>
      <c r="P1478" s="7" t="str">
        <f>IF(D1478="No", "Not discussed on USFS. ", IF(VLOOKUP(A1478, [1]!Table9[#All], 31, FALSE)="--", "--",  _xlfn.CONCAT(A1478, " (", VLOOKUP(A1478, [1]!Table9[#All], 11, FALSE), "; Habitat description: ", C1478, ") - Within 1-mi of a CNDDB/SCE/USFS occurrence record (", VLOOKUP(A1478, [1]!Table9[#All], 31, FALSE), "). " )))</f>
        <v xml:space="preserve">Not discussed on USFS. </v>
      </c>
      <c r="Q1478" s="6" t="str">
        <f>IF(D1478="No", "Not discussed on USFS. ", IF(VLOOKUP(A1478, [1]!Table9[#All], 31, FALSE)="--", "--",  VLOOKUP(A1478, [1]!Table9[#All], 32, FALSE)))</f>
        <v xml:space="preserve">Not discussed on USFS. </v>
      </c>
      <c r="R1478" s="6" t="str">
        <f>IF(D1478="No", "Not discussed on USFS. ", IF(VLOOKUP(A1478, [1]!Table9[#All], 31, FALSE)="--", "--", VLOOKUP(A1478, [1]!Table9[#All], 33, FALSE)))</f>
        <v xml:space="preserve">Not discussed on USFS. </v>
      </c>
      <c r="S1478" s="9" t="s">
        <v>2</v>
      </c>
      <c r="T1478" s="8" t="s">
        <v>2</v>
      </c>
      <c r="U1478" s="8" t="s">
        <v>2</v>
      </c>
      <c r="V1478" s="7" t="s">
        <v>2</v>
      </c>
      <c r="W1478" s="6" t="s">
        <v>2</v>
      </c>
      <c r="X1478" s="6" t="s">
        <v>2</v>
      </c>
    </row>
    <row r="1479" spans="1:24" ht="156" x14ac:dyDescent="0.2">
      <c r="A1479" s="20" t="s">
        <v>886</v>
      </c>
      <c r="B1479" s="20" t="str">
        <f>VLOOKUP(A1479, [1]!Table9[#All], 2, FALSE)</f>
        <v>Sphenopholis obtusata</v>
      </c>
      <c r="C1479" s="18" t="str">
        <f>VLOOKUP(A1479, [1]!Table9[#All], 13, FALSE)</f>
        <v>wet meadows, streambanks, ponds</v>
      </c>
      <c r="D1479" s="17" t="str">
        <f>IF(ISNUMBER(SEARCH("1",VLOOKUP(A1479, [1]!Table9[#All], 4, FALSE))), "Yes", "No")</f>
        <v>Yes</v>
      </c>
      <c r="E1479" s="16" t="str">
        <f>VLOOKUP(A1479, [1]!Table9[#All], 3, FALSE)</f>
        <v>Plant</v>
      </c>
      <c r="F1479" s="15" t="str">
        <f>VLOOKUP(A1479, [1]!Table9[#All], 26, FALSE)</f>
        <v>Formula</v>
      </c>
      <c r="G1479" s="15" t="str">
        <f>IF(D1479="No", "--",VLOOKUP(A1479, [1]!Table9[#All], 25, FALSE))</f>
        <v>Work area</v>
      </c>
      <c r="H1479" s="14" t="str">
        <f>IF(D1479="No", "Not discussed on USFS. ", VLOOKUP(A1479, [1]!Table9[#All], 24, FALSE))</f>
        <v>--</v>
      </c>
      <c r="I1479" s="14" t="str">
        <f>IF(NOT(ISBLANK(#REF!)),  "Pre-activity Survey Required", "")</f>
        <v>Pre-activity Survey Required</v>
      </c>
      <c r="J1479" s="13" t="str">
        <f>IF(D1479="No", "Not discussed on USFS. ", _xlfn.CONCAT(A1479, " (", VLOOKUP(A1479, [1]!Table9[#All], 11, FALSE), "; Habitat description: ", C1479, ") - Within 1-mi of a CNDDB/SCE/USFS occurrence record (", VLOOKUP(A1479, [1]!Table9[#All], 34, FALSE), "). " ))</f>
        <v xml:space="preserve">prairie wedge grass (INF:SCC; CRPR 2B.2, Blooming Period: Apr - Jun; Habitat description: wet meadows, streambanks, ponds) - Within 1-mi of a CNDDB/SCE/USFS occurrence record (unsuitable habitat). </v>
      </c>
      <c r="K1479" s="10" t="str">
        <f>IF(D1479="No", "-- ", VLOOKUP(A1479, [1]!Table9[#All], 35, FALSE))</f>
        <v>Standard OMP BMPs.</v>
      </c>
      <c r="L1479" s="12" t="str">
        <f>IF(D1479="No", "--", VLOOKUP(A1479, [1]!Table9[#All], 28, FALSE))</f>
        <v>IIB</v>
      </c>
      <c r="M1479" s="11" t="str">
        <f>IF(D1479="No", "Not discussed on USFS. ", _xlfn.CONCAT(A1479, " (", VLOOKUP(A1479, [1]!Table9[#All], 11, FALSE), "; Habitat description: ", C1479, ") - Within 1-mi of a CNDDB/SCE/USFS occurrence record (", VLOOKUP(A1479, [1]!Table9[#All], 27, FALSE), "). " ))</f>
        <v xml:space="preserve">prairie wedge grass (INF:SCC; CRPR 2B.2, Blooming Period: Apr - Jun; Habitat description: wet meadows, streambanks, ponds) - Within 1-mi of a CNDDB/SCE/USFS occurrence record (habitat present). </v>
      </c>
      <c r="N1479" s="10" t="str">
        <f>IF(D1479="No", "-- ", VLOOKUP(A1479, [1]!Table9[#All], 29, FALSE))</f>
        <v xml:space="preserve">BE BMP Plant-1(a)(c-d); 
General Measures and Standard OMP BMPs. </v>
      </c>
      <c r="O1479" s="10" t="str">
        <f>IF(D1479="No", "--", VLOOKUP(A1479, [1]!Table9[#All], 30, FALSE))</f>
        <v xml:space="preserve">Pre-Activity Survey (prairie wedge grass): A biological survey is required. 
FSS Plant Avoidance (prairie wedge grass): If prairie wedge grass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79" s="7" t="str">
        <f>IF(D1479="No", "Not discussed on USFS. ", IF(VLOOKUP(A1479, [1]!Table9[#All], 31, FALSE)="--", "--",  _xlfn.CONCAT(A1479, " (", VLOOKUP(A1479, [1]!Table9[#All], 11, FALSE), "; Habitat description: ", C1479, ") - Within 1-mi of a CNDDB/SCE/USFS occurrence record (", VLOOKUP(A1479, [1]!Table9[#All], 31, FALSE), "). " )))</f>
        <v>--</v>
      </c>
      <c r="Q1479" s="6" t="str">
        <f>IF(D1479="No", "Not discussed on USFS. ", IF(VLOOKUP(A1479, [1]!Table9[#All], 31, FALSE)="--", "--",  VLOOKUP(A1479, [1]!Table9[#All], 32, FALSE)))</f>
        <v>--</v>
      </c>
      <c r="R1479" s="6" t="str">
        <f>IF(D1479="No", "Not discussed on USFS. ", IF(VLOOKUP(A1479, [1]!Table9[#All], 31, FALSE)="--", "--", VLOOKUP(A1479, [1]!Table9[#All], 33, FALSE)))</f>
        <v>--</v>
      </c>
      <c r="S1479" s="9" t="s">
        <v>2</v>
      </c>
      <c r="T1479" s="8" t="s">
        <v>2</v>
      </c>
      <c r="U1479" s="8" t="s">
        <v>2</v>
      </c>
      <c r="V1479" s="7" t="s">
        <v>2</v>
      </c>
      <c r="W1479" s="6" t="s">
        <v>2</v>
      </c>
      <c r="X1479" s="6" t="s">
        <v>2</v>
      </c>
    </row>
    <row r="1480" spans="1:24" ht="75" x14ac:dyDescent="0.2">
      <c r="A1480" s="20" t="s">
        <v>885</v>
      </c>
      <c r="B1480" s="20" t="str">
        <f>VLOOKUP(A1480, [1]!Table9[#All], 2, FALSE)</f>
        <v>Euphilotes enoptes cryptorufes </v>
      </c>
      <c r="C1480" s="18" t="str">
        <f>VLOOKUP(A1480, [1]!Table9[#All], 13, FALSE)</f>
        <v>chaparral scrublands and coastal sagebrush communities</v>
      </c>
      <c r="D1480" s="17" t="str">
        <f>IF(ISNUMBER(SEARCH("1",VLOOKUP(A1480, [1]!Table9[#All], 4, FALSE))), "Yes", "No")</f>
        <v>Yes</v>
      </c>
      <c r="E1480" s="16" t="str">
        <f>VLOOKUP(A1480, [1]!Table9[#All], 3, FALSE)</f>
        <v>Invertebrate</v>
      </c>
      <c r="F1480" s="15" t="str">
        <f>VLOOKUP(A1480, [1]!Table9[#All], 26, FALSE)</f>
        <v>Formula</v>
      </c>
      <c r="G1480" s="15" t="str">
        <f>IF(D1480="No", "--",VLOOKUP(A1480, [1]!Table9[#All], 25, FALSE))</f>
        <v>Work area</v>
      </c>
      <c r="H1480" s="14" t="str">
        <f>IF(D1480="No", "Not discussed on USFS. ", VLOOKUP(A1480, [1]!Table9[#All], 24, FALSE))</f>
        <v>--</v>
      </c>
      <c r="I1480" s="14" t="str">
        <f>IF(NOT(ISBLANK(#REF!)),  "Pre-activity Survey Required", "")</f>
        <v>Pre-activity Survey Required</v>
      </c>
      <c r="J1480" s="13" t="str">
        <f>IF(D1480="No", "Not discussed on USFS. ", _xlfn.CONCAT(A1480, " (", VLOOKUP(A1480, [1]!Table9[#All], 11, FALSE), "; Habitat description: ", C1480, ") - Within 1-mi of a CNDDB/SCE/USFS occurrence record (", VLOOKUP(A1480, [1]!Table9[#All], 34, FALSE), "). " ))</f>
        <v xml:space="preserve">Pratt’s blue butterfly  (SBNF:WL; Habitat description: chaparral scrublands and coastal sagebrush communities) - Within 1-mi of a CNDDB/SCE/USFS occurrence record (unsuitable habitat). </v>
      </c>
      <c r="K1480" s="10" t="str">
        <f>IF(D1480="No", "-- ", VLOOKUP(A1480, [1]!Table9[#All], 35, FALSE))</f>
        <v>Standard OMP BMPs.</v>
      </c>
      <c r="L1480" s="12" t="str">
        <f>IF(D1480="No", "--", VLOOKUP(A1480, [1]!Table9[#All], 28, FALSE))</f>
        <v>IIB</v>
      </c>
      <c r="M1480" s="11" t="str">
        <f>IF(D1480="No", "Not discussed on USFS. ", _xlfn.CONCAT(A1480, " (", VLOOKUP(A1480, [1]!Table9[#All], 11, FALSE), "; Habitat description: ", C1480, ") - Within 1-mi of a CNDDB/SCE/USFS occurrence record (", VLOOKUP(A1480, [1]!Table9[#All], 27, FALSE), "). " ))</f>
        <v xml:space="preserve">Pratt’s blue butterfly  (SBNF:WL; Habitat description: chaparral scrublands and coastal sagebrush communities) - Within 1-mi of a CNDDB/SCE/USFS occurrence record (habitat present). </v>
      </c>
      <c r="N1480" s="10" t="str">
        <f>IF(D1480="No", "-- ", VLOOKUP(A1480, [1]!Table9[#All], 29, FALSE))</f>
        <v xml:space="preserve">General Measures and Standard OMP BMPs. </v>
      </c>
      <c r="O1480" s="10" t="str">
        <f>IF(D1480="No", "--", VLOOKUP(A1480, [1]!Table9[#All], 30, FALSE))</f>
        <v xml:space="preserve">General Measures and Standard OMP BMPs. </v>
      </c>
      <c r="P1480" s="7" t="str">
        <f>IF(D1480="No", "Not discussed on USFS. ", IF(VLOOKUP(A1480, [1]!Table9[#All], 31, FALSE)="--", "--",  _xlfn.CONCAT(A1480, " (", VLOOKUP(A1480, [1]!Table9[#All], 11, FALSE), "; Habitat description: ", C1480, ") - Within 1-mi of a CNDDB/SCE/USFS occurrence record (", VLOOKUP(A1480, [1]!Table9[#All], 31, FALSE), "). " )))</f>
        <v>--</v>
      </c>
      <c r="Q1480" s="6" t="str">
        <f>IF(D1480="No", "Not discussed on USFS. ", IF(VLOOKUP(A1480, [1]!Table9[#All], 31, FALSE)="--", "--",  VLOOKUP(A1480, [1]!Table9[#All], 32, FALSE)))</f>
        <v>--</v>
      </c>
      <c r="R1480" s="6" t="str">
        <f>IF(D1480="No", "Not discussed on USFS. ", IF(VLOOKUP(A1480, [1]!Table9[#All], 31, FALSE)="--", "--", VLOOKUP(A1480, [1]!Table9[#All], 33, FALSE)))</f>
        <v>--</v>
      </c>
      <c r="S1480" s="9" t="s">
        <v>2</v>
      </c>
      <c r="T1480" s="8" t="s">
        <v>2</v>
      </c>
      <c r="U1480" s="8" t="s">
        <v>2</v>
      </c>
      <c r="V1480" s="7" t="s">
        <v>2</v>
      </c>
      <c r="W1480" s="6" t="s">
        <v>2</v>
      </c>
      <c r="X1480" s="6" t="s">
        <v>2</v>
      </c>
    </row>
    <row r="1481" spans="1:24" ht="168" x14ac:dyDescent="0.2">
      <c r="A1481" s="20" t="s">
        <v>884</v>
      </c>
      <c r="B1481" s="20" t="str">
        <f>VLOOKUP(A1481, [1]!Table9[#All], 2, FALSE)</f>
        <v>Clarkia franciscana</v>
      </c>
      <c r="C1481" s="18" t="str">
        <f>VLOOKUP(A1481, [1]!Table9[#All], 13, FALSE)</f>
        <v>serpentine, coastal scrub, valley and foothill grassland</v>
      </c>
      <c r="D1481" s="17" t="str">
        <f>IF(ISNUMBER(SEARCH("1",VLOOKUP(A1481, [1]!Table9[#All], 4, FALSE))), "Yes", "No")</f>
        <v>Yes</v>
      </c>
      <c r="E1481" s="16" t="str">
        <f>VLOOKUP(A1481, [1]!Table9[#All], 3, FALSE)</f>
        <v>Plant</v>
      </c>
      <c r="F1481" s="15" t="str">
        <f>VLOOKUP(A1481, [1]!Table9[#All], 26, FALSE)</f>
        <v>Formula</v>
      </c>
      <c r="G1481" s="15" t="str">
        <f>IF(D1481="No", "--",VLOOKUP(A1481, [1]!Table9[#All], 25, FALSE))</f>
        <v>Work area</v>
      </c>
      <c r="H1481" s="14" t="str">
        <f>IF(D1481="No", "Not discussed on USFS. ", VLOOKUP(A1481, [1]!Table9[#All], 24, FALSE))</f>
        <v>--</v>
      </c>
      <c r="I1481" s="14" t="str">
        <f>IF(NOT(ISBLANK(#REF!)),  "Pre-activity Survey Required", "")</f>
        <v>Pre-activity Survey Required</v>
      </c>
      <c r="J1481" s="13" t="str">
        <f>IF(D1481="No", "Not discussed on USFS. ", _xlfn.CONCAT(A1481, " (", VLOOKUP(A1481, [1]!Table9[#All], 11, FALSE), "; Habitat description: ", C1481, ") - Within 1-mi of a CNDDB/SCE/USFS occurrence record (", VLOOKUP(A1481, [1]!Table9[#All], 34, FALSE), "). " ))</f>
        <v xml:space="preserve">Presidio clarkia (FE; SE; CRPR 1B.1, Blooming Period: May - Jun; Habitat description: serpentine, coastal scrub, valley and foothill grassland) - Within 1-mi of a CNDDB/SCE/USFS occurrence record (unsuitable habitat). </v>
      </c>
      <c r="K1481" s="10" t="str">
        <f>IF(D1481="No", "-- ", VLOOKUP(A1481, [1]!Table9[#All], 35, FALSE))</f>
        <v xml:space="preserve">RPM Plant 1; 
Standard OMP BMPs. </v>
      </c>
      <c r="L1481" s="12" t="str">
        <f>IF(D1481="No", "--", VLOOKUP(A1481, [1]!Table9[#All], 28, FALSE))</f>
        <v>IIB</v>
      </c>
      <c r="M1481" s="11" t="str">
        <f>IF(D1481="No", "Not discussed on USFS. ", _xlfn.CONCAT(A1481, " (", VLOOKUP(A1481, [1]!Table9[#All], 11, FALSE), "; Habitat description: ", C1481, ") - Within 1-mi of a CNDDB/SCE/USFS occurrence record (", VLOOKUP(A1481, [1]!Table9[#All], 27, FALSE), "). " ))</f>
        <v xml:space="preserve">Presidio clarkia (FE; SE; CRPR 1B.1, Blooming Period: May - Jun; Habitat description: serpentine, coastal scrub, valley and foothill grassland) - Within 1-mi of a CNDDB/SCE/USFS occurrence record (habitat present). </v>
      </c>
      <c r="N1481" s="10" t="str">
        <f>IF(D1481="No", "-- ", VLOOKUP(A1481, [1]!Table9[#All], 29, FALSE))</f>
        <v xml:space="preserve">RPM Plant-1-4; 
General Measures and Standard OMP BMPs. </v>
      </c>
      <c r="O1481" s="10" t="str">
        <f>IF(D1481="No", "--", VLOOKUP(A1481, [1]!Table9[#All], 30, FALSE))</f>
        <v xml:space="preserve">Rare Plant Survey and Avoidance (Presidio clarkia): A qualified botanist will conduct a rare plant survey for Presidio clarkia within blooming season, verified by a reference population. All federally-listed plants within 100 feet of the work area will be flagged for avoidance. Coordination with Environmental Services Department will be required if full avoidance cannot be achieved. 
Schedule Limitation (Presidio clarkia): Schedule all work in the year rare plant surveys are conducted. Work can occur only after rare plant surveys occur. If work gets delayed for a subsequent year, contact Environmental Services Department. 
General Measures and Standard OMP BMPs. </v>
      </c>
      <c r="P1481" s="7" t="str">
        <f>IF(D1481="No", "Not discussed on USFS. ", IF(VLOOKUP(A1481, [1]!Table9[#All], 31, FALSE)="--", "--",  _xlfn.CONCAT(A1481, " (", VLOOKUP(A1481, [1]!Table9[#All], 11, FALSE), "; Habitat description: ", C1481, ") - Within 1-mi of a CNDDB/SCE/USFS occurrence record (", VLOOKUP(A1481, [1]!Table9[#All], 31, FALSE), "). " )))</f>
        <v>--</v>
      </c>
      <c r="Q1481" s="6" t="str">
        <f>IF(D1481="No", "Not discussed on USFS. ", IF(VLOOKUP(A1481, [1]!Table9[#All], 31, FALSE)="--", "--",  VLOOKUP(A1481, [1]!Table9[#All], 32, FALSE)))</f>
        <v>--</v>
      </c>
      <c r="R1481" s="6" t="str">
        <f>IF(D1481="No", "Not discussed on USFS. ", IF(VLOOKUP(A1481, [1]!Table9[#All], 31, FALSE)="--", "--", VLOOKUP(A1481, [1]!Table9[#All], 33, FALSE)))</f>
        <v>--</v>
      </c>
      <c r="S1481" s="9" t="s">
        <v>2</v>
      </c>
      <c r="T1481" s="8" t="s">
        <v>2</v>
      </c>
      <c r="U1481" s="8" t="s">
        <v>2</v>
      </c>
      <c r="V1481" s="7" t="s">
        <v>2</v>
      </c>
      <c r="W1481" s="6" t="s">
        <v>2</v>
      </c>
      <c r="X1481" s="6" t="s">
        <v>2</v>
      </c>
    </row>
    <row r="1482" spans="1:24" ht="168" x14ac:dyDescent="0.2">
      <c r="A1482" s="20" t="s">
        <v>883</v>
      </c>
      <c r="B1482" s="20" t="str">
        <f>VLOOKUP(A1482, [1]!Table9[#All], 2, FALSE)</f>
        <v>Arctostaphylos montana ssp. ravenii</v>
      </c>
      <c r="C1482" s="18" t="str">
        <f>VLOOKUP(A1482, [1]!Table9[#All], 13, FALSE)</f>
        <v>serpentine chaparral, coastal scrub</v>
      </c>
      <c r="D1482" s="17" t="str">
        <f>IF(ISNUMBER(SEARCH("1",VLOOKUP(A1482, [1]!Table9[#All], 4, FALSE))), "Yes", "No")</f>
        <v>Yes</v>
      </c>
      <c r="E1482" s="16" t="str">
        <f>VLOOKUP(A1482, [1]!Table9[#All], 3, FALSE)</f>
        <v>Plant</v>
      </c>
      <c r="F1482" s="15" t="str">
        <f>VLOOKUP(A1482, [1]!Table9[#All], 26, FALSE)</f>
        <v>Formula</v>
      </c>
      <c r="G1482" s="15" t="str">
        <f>IF(D1482="No", "--",VLOOKUP(A1482, [1]!Table9[#All], 25, FALSE))</f>
        <v>Work area</v>
      </c>
      <c r="H1482" s="14" t="str">
        <f>IF(D1482="No", "Not discussed on USFS. ", VLOOKUP(A1482, [1]!Table9[#All], 24, FALSE))</f>
        <v>--</v>
      </c>
      <c r="I1482" s="14" t="str">
        <f>IF(NOT(ISBLANK(#REF!)),  "Pre-activity Survey Required", "")</f>
        <v>Pre-activity Survey Required</v>
      </c>
      <c r="J1482" s="13" t="str">
        <f>IF(D1482="No", "Not discussed on USFS. ", _xlfn.CONCAT(A1482, " (", VLOOKUP(A1482, [1]!Table9[#All], 11, FALSE), "; Habitat description: ", C1482, ") - Within 1-mi of a CNDDB/SCE/USFS occurrence record (", VLOOKUP(A1482, [1]!Table9[#All], 34, FALSE), "). " ))</f>
        <v xml:space="preserve">Presidio manzanita (FE; SE; CRPR 1B.1, Blooming Period: Feb - Apr; Habitat description: serpentine chaparral, coastal scrub) - Within 1-mi of a CNDDB/SCE/USFS occurrence record (unsuitable habitat). </v>
      </c>
      <c r="K1482" s="10" t="str">
        <f>IF(D1482="No", "-- ", VLOOKUP(A1482, [1]!Table9[#All], 35, FALSE))</f>
        <v xml:space="preserve">RPM Plant 1; 
Standard OMP BMPs. </v>
      </c>
      <c r="L1482" s="12" t="str">
        <f>IF(D1482="No", "--", VLOOKUP(A1482, [1]!Table9[#All], 28, FALSE))</f>
        <v>IIB</v>
      </c>
      <c r="M1482" s="11" t="str">
        <f>IF(D1482="No", "Not discussed on USFS. ", _xlfn.CONCAT(A1482, " (", VLOOKUP(A1482, [1]!Table9[#All], 11, FALSE), "; Habitat description: ", C1482, ") - Within 1-mi of a CNDDB/SCE/USFS occurrence record (", VLOOKUP(A1482, [1]!Table9[#All], 27, FALSE), "). " ))</f>
        <v xml:space="preserve">Presidio manzanita (FE; SE; CRPR 1B.1, Blooming Period: Feb - Apr; Habitat description: serpentine chaparral, coastal scrub) - Within 1-mi of a CNDDB/SCE/USFS occurrence record (habitat present). </v>
      </c>
      <c r="N1482" s="10" t="str">
        <f>IF(D1482="No", "-- ", VLOOKUP(A1482, [1]!Table9[#All], 29, FALSE))</f>
        <v xml:space="preserve">RPM Plant-1-4; 
General Measures and Standard OMP BMPs. </v>
      </c>
      <c r="O1482" s="10" t="str">
        <f>IF(D1482="No", "--", VLOOKUP(A1482, [1]!Table9[#All], 30, FALSE))</f>
        <v xml:space="preserve">Rare Plant Survey and Avoidance (Presidio manzanita): A qualified botanist will conduct a rare plant survey for Presidio manzanita within blooming season, verified by a reference population. All federally-listed plants within 100 feet of the work area will be flagged for avoidance. Coordination with Environmental Services Department will be required if full avoidance cannot be achieved. 
Schedule Limitation (Presidio manzanita): Schedule all work in the year rare plant surveys are conducted. Work can occur only after rare plant surveys occur. If work gets delayed for a subsequent year, contact Environmental Services Department. 
General Measures and Standard OMP BMPs. </v>
      </c>
      <c r="P1482" s="7" t="str">
        <f>IF(D1482="No", "Not discussed on USFS. ", IF(VLOOKUP(A1482, [1]!Table9[#All], 31, FALSE)="--", "--",  _xlfn.CONCAT(A1482, " (", VLOOKUP(A1482, [1]!Table9[#All], 11, FALSE), "; Habitat description: ", C1482, ") - Within 1-mi of a CNDDB/SCE/USFS occurrence record (", VLOOKUP(A1482, [1]!Table9[#All], 31, FALSE), "). " )))</f>
        <v>--</v>
      </c>
      <c r="Q1482" s="6" t="str">
        <f>IF(D1482="No", "Not discussed on USFS. ", IF(VLOOKUP(A1482, [1]!Table9[#All], 31, FALSE)="--", "--",  VLOOKUP(A1482, [1]!Table9[#All], 32, FALSE)))</f>
        <v>--</v>
      </c>
      <c r="R1482" s="6" t="str">
        <f>IF(D1482="No", "Not discussed on USFS. ", IF(VLOOKUP(A1482, [1]!Table9[#All], 31, FALSE)="--", "--", VLOOKUP(A1482, [1]!Table9[#All], 33, FALSE)))</f>
        <v>--</v>
      </c>
      <c r="S1482" s="9" t="s">
        <v>2</v>
      </c>
      <c r="T1482" s="8" t="s">
        <v>2</v>
      </c>
      <c r="U1482" s="8" t="s">
        <v>2</v>
      </c>
      <c r="V1482" s="7" t="s">
        <v>2</v>
      </c>
      <c r="W1482" s="6" t="s">
        <v>2</v>
      </c>
      <c r="X1482" s="6" t="s">
        <v>2</v>
      </c>
    </row>
    <row r="1483" spans="1:24" ht="48" x14ac:dyDescent="0.2">
      <c r="A1483" s="20" t="s">
        <v>882</v>
      </c>
      <c r="B1483" s="20" t="str">
        <f>VLOOKUP(A1483, [1]!Table9[#All], 2, FALSE)</f>
        <v>Astragalus preussii var. preussii</v>
      </c>
      <c r="C1483" s="18" t="str">
        <f>VLOOKUP(A1483, [1]!Table9[#All], 13, FALSE)</f>
        <v>clay flats, sandy washes, desert scrub</v>
      </c>
      <c r="D1483" s="17" t="str">
        <f>IF(ISNUMBER(SEARCH("1",VLOOKUP(A1483, [1]!Table9[#All], 4, FALSE))), "Yes", "No")</f>
        <v>No</v>
      </c>
      <c r="E1483" s="16" t="str">
        <f>VLOOKUP(A1483, [1]!Table9[#All], 3, FALSE)</f>
        <v>Plant</v>
      </c>
      <c r="F1483" s="15" t="str">
        <f>VLOOKUP(A1483, [1]!Table9[#All], 26, FALSE)</f>
        <v>Formula</v>
      </c>
      <c r="G1483" s="15" t="str">
        <f>IF(D1483="No", "--",VLOOKUP(A1483, [1]!Table9[#All], 25, FALSE))</f>
        <v>--</v>
      </c>
      <c r="H1483" s="14" t="str">
        <f>IF(D1483="No", "Not discussed on USFS. ", VLOOKUP(A1483, [1]!Table9[#All], 24, FALSE))</f>
        <v xml:space="preserve">Not discussed on USFS. </v>
      </c>
      <c r="I1483" s="14" t="str">
        <f>IF(NOT(ISBLANK(#REF!)),  "Pre-activity Survey Required", "")</f>
        <v>Pre-activity Survey Required</v>
      </c>
      <c r="J1483" s="13" t="str">
        <f>IF(D1483="No", "Not discussed on USFS. ", _xlfn.CONCAT(A1483, " (", VLOOKUP(A1483, [1]!Table9[#All], 11, FALSE), "; Habitat description: ", C1483, ") - Within 1-mi of a CNDDB/SCE/USFS occurrence record (", VLOOKUP(A1483, [1]!Table9[#All], 34, FALSE), "). " ))</f>
        <v xml:space="preserve">Not discussed on USFS. </v>
      </c>
      <c r="K1483" s="10" t="str">
        <f>IF(D1483="No", "-- ", VLOOKUP(A1483, [1]!Table9[#All], 35, FALSE))</f>
        <v xml:space="preserve">-- </v>
      </c>
      <c r="L1483" s="12" t="str">
        <f>IF(D1483="No", "--", VLOOKUP(A1483, [1]!Table9[#All], 28, FALSE))</f>
        <v>--</v>
      </c>
      <c r="M1483" s="11" t="str">
        <f>IF(D1483="No", "Not discussed on USFS. ", _xlfn.CONCAT(A1483, " (", VLOOKUP(A1483, [1]!Table9[#All], 11, FALSE), "; Habitat description: ", C1483, ") - Within 1-mi of a CNDDB/SCE/USFS occurrence record (", VLOOKUP(A1483, [1]!Table9[#All], 27, FALSE), "). " ))</f>
        <v xml:space="preserve">Not discussed on USFS. </v>
      </c>
      <c r="N1483" s="10" t="str">
        <f>IF(D1483="No", "-- ", VLOOKUP(A1483, [1]!Table9[#All], 29, FALSE))</f>
        <v xml:space="preserve">-- </v>
      </c>
      <c r="O1483" s="10" t="str">
        <f>IF(D1483="No", "--", VLOOKUP(A1483, [1]!Table9[#All], 30, FALSE))</f>
        <v>--</v>
      </c>
      <c r="P1483" s="7" t="str">
        <f>IF(D1483="No", "Not discussed on USFS. ", IF(VLOOKUP(A1483, [1]!Table9[#All], 31, FALSE)="--", "--",  _xlfn.CONCAT(A1483, " (", VLOOKUP(A1483, [1]!Table9[#All], 11, FALSE), "; Habitat description: ", C1483, ") - Within 1-mi of a CNDDB/SCE/USFS occurrence record (", VLOOKUP(A1483, [1]!Table9[#All], 31, FALSE), "). " )))</f>
        <v xml:space="preserve">Not discussed on USFS. </v>
      </c>
      <c r="Q1483" s="6" t="str">
        <f>IF(D1483="No", "Not discussed on USFS. ", IF(VLOOKUP(A1483, [1]!Table9[#All], 31, FALSE)="--", "--",  VLOOKUP(A1483, [1]!Table9[#All], 32, FALSE)))</f>
        <v xml:space="preserve">Not discussed on USFS. </v>
      </c>
      <c r="R1483" s="6" t="str">
        <f>IF(D1483="No", "Not discussed on USFS. ", IF(VLOOKUP(A1483, [1]!Table9[#All], 31, FALSE)="--", "--", VLOOKUP(A1483, [1]!Table9[#All], 33, FALSE)))</f>
        <v xml:space="preserve">Not discussed on USFS. </v>
      </c>
      <c r="S1483" s="9" t="s">
        <v>2</v>
      </c>
      <c r="T1483" s="8" t="s">
        <v>2</v>
      </c>
      <c r="U1483" s="8" t="s">
        <v>2</v>
      </c>
      <c r="V1483" s="7" t="s">
        <v>2</v>
      </c>
      <c r="W1483" s="6" t="s">
        <v>2</v>
      </c>
      <c r="X1483" s="6" t="s">
        <v>2</v>
      </c>
    </row>
    <row r="1484" spans="1:24" ht="48" x14ac:dyDescent="0.2">
      <c r="A1484" s="20" t="s">
        <v>881</v>
      </c>
      <c r="B1484" s="20" t="str">
        <f>VLOOKUP(A1484, [1]!Table9[#All], 2, FALSE)</f>
        <v>Monardella pringlei</v>
      </c>
      <c r="C1484" s="18" t="str">
        <f>VLOOKUP(A1484, [1]!Table9[#All], 13, FALSE)</f>
        <v>interior sand dunes, sandy soils</v>
      </c>
      <c r="D1484" s="17" t="str">
        <f>IF(ISNUMBER(SEARCH("1",VLOOKUP(A1484, [1]!Table9[#All], 4, FALSE))), "Yes", "No")</f>
        <v>No</v>
      </c>
      <c r="E1484" s="16" t="str">
        <f>VLOOKUP(A1484, [1]!Table9[#All], 3, FALSE)</f>
        <v>Plant</v>
      </c>
      <c r="F1484" s="15" t="str">
        <f>VLOOKUP(A1484, [1]!Table9[#All], 26, FALSE)</f>
        <v>Formula</v>
      </c>
      <c r="G1484" s="15" t="str">
        <f>IF(D1484="No", "--",VLOOKUP(A1484, [1]!Table9[#All], 25, FALSE))</f>
        <v>--</v>
      </c>
      <c r="H1484" s="14" t="str">
        <f>IF(D1484="No", "Not discussed on USFS. ", VLOOKUP(A1484, [1]!Table9[#All], 24, FALSE))</f>
        <v xml:space="preserve">Not discussed on USFS. </v>
      </c>
      <c r="I1484" s="14" t="str">
        <f>IF(NOT(ISBLANK(#REF!)),  "Pre-activity Survey Required", "")</f>
        <v>Pre-activity Survey Required</v>
      </c>
      <c r="J1484" s="13" t="str">
        <f>IF(D1484="No", "Not discussed on USFS. ", _xlfn.CONCAT(A1484, " (", VLOOKUP(A1484, [1]!Table9[#All], 11, FALSE), "; Habitat description: ", C1484, ") - Within 1-mi of a CNDDB/SCE/USFS occurrence record (", VLOOKUP(A1484, [1]!Table9[#All], 34, FALSE), "). " ))</f>
        <v xml:space="preserve">Not discussed on USFS. </v>
      </c>
      <c r="K1484" s="10" t="str">
        <f>IF(D1484="No", "-- ", VLOOKUP(A1484, [1]!Table9[#All], 35, FALSE))</f>
        <v xml:space="preserve">-- </v>
      </c>
      <c r="L1484" s="12" t="str">
        <f>IF(D1484="No", "--", VLOOKUP(A1484, [1]!Table9[#All], 28, FALSE))</f>
        <v>--</v>
      </c>
      <c r="M1484" s="11" t="str">
        <f>IF(D1484="No", "Not discussed on USFS. ", _xlfn.CONCAT(A1484, " (", VLOOKUP(A1484, [1]!Table9[#All], 11, FALSE), "; Habitat description: ", C1484, ") - Within 1-mi of a CNDDB/SCE/USFS occurrence record (", VLOOKUP(A1484, [1]!Table9[#All], 27, FALSE), "). " ))</f>
        <v xml:space="preserve">Not discussed on USFS. </v>
      </c>
      <c r="N1484" s="10" t="str">
        <f>IF(D1484="No", "-- ", VLOOKUP(A1484, [1]!Table9[#All], 29, FALSE))</f>
        <v xml:space="preserve">-- </v>
      </c>
      <c r="O1484" s="10" t="str">
        <f>IF(D1484="No", "--", VLOOKUP(A1484, [1]!Table9[#All], 30, FALSE))</f>
        <v>--</v>
      </c>
      <c r="P1484" s="7" t="str">
        <f>IF(D1484="No", "Not discussed on USFS. ", IF(VLOOKUP(A1484, [1]!Table9[#All], 31, FALSE)="--", "--",  _xlfn.CONCAT(A1484, " (", VLOOKUP(A1484, [1]!Table9[#All], 11, FALSE), "; Habitat description: ", C1484, ") - Within 1-mi of a CNDDB/SCE/USFS occurrence record (", VLOOKUP(A1484, [1]!Table9[#All], 31, FALSE), "). " )))</f>
        <v xml:space="preserve">Not discussed on USFS. </v>
      </c>
      <c r="Q1484" s="6" t="str">
        <f>IF(D1484="No", "Not discussed on USFS. ", IF(VLOOKUP(A1484, [1]!Table9[#All], 31, FALSE)="--", "--",  VLOOKUP(A1484, [1]!Table9[#All], 32, FALSE)))</f>
        <v xml:space="preserve">Not discussed on USFS. </v>
      </c>
      <c r="R1484" s="6" t="str">
        <f>IF(D1484="No", "Not discussed on USFS. ", IF(VLOOKUP(A1484, [1]!Table9[#All], 31, FALSE)="--", "--", VLOOKUP(A1484, [1]!Table9[#All], 33, FALSE)))</f>
        <v xml:space="preserve">Not discussed on USFS. </v>
      </c>
      <c r="S1484" s="9" t="s">
        <v>2</v>
      </c>
      <c r="T1484" s="8" t="s">
        <v>2</v>
      </c>
      <c r="U1484" s="8" t="s">
        <v>2</v>
      </c>
      <c r="V1484" s="7" t="s">
        <v>2</v>
      </c>
      <c r="W1484" s="6" t="s">
        <v>2</v>
      </c>
      <c r="X1484" s="6" t="s">
        <v>2</v>
      </c>
    </row>
    <row r="1485" spans="1:24" ht="75" x14ac:dyDescent="0.2">
      <c r="A1485" s="20" t="s">
        <v>880</v>
      </c>
      <c r="B1485" s="20" t="str">
        <f>VLOOKUP(A1485, [1]!Table9[#All], 2, FALSE)</f>
        <v>Pristinicola hemphilli</v>
      </c>
      <c r="C1485" s="18" t="str">
        <f>VLOOKUP(A1485, [1]!Table9[#All], 13, FALSE)</f>
        <v>cobble substrates, slow to moderate flows, and shallow, cold, clear water</v>
      </c>
      <c r="D1485" s="17" t="str">
        <f>IF(ISNUMBER(SEARCH("1",VLOOKUP(A1485, [1]!Table9[#All], 4, FALSE))), "Yes", "No")</f>
        <v>Yes</v>
      </c>
      <c r="E1485" s="16" t="str">
        <f>VLOOKUP(A1485, [1]!Table9[#All], 3, FALSE)</f>
        <v>Invertebrate</v>
      </c>
      <c r="F1485" s="15" t="str">
        <f>VLOOKUP(A1485, [1]!Table9[#All], 26, FALSE)</f>
        <v>Formula</v>
      </c>
      <c r="G1485" s="15" t="str">
        <f>IF(D1485="No", "--",VLOOKUP(A1485, [1]!Table9[#All], 25, FALSE))</f>
        <v>Work area</v>
      </c>
      <c r="H1485" s="14" t="str">
        <f>IF(D1485="No", "Not discussed on USFS. ", VLOOKUP(A1485, [1]!Table9[#All], 24, FALSE))</f>
        <v>--</v>
      </c>
      <c r="I1485" s="14" t="str">
        <f>IF(NOT(ISBLANK(#REF!)),  "Pre-activity Survey Required", "")</f>
        <v>Pre-activity Survey Required</v>
      </c>
      <c r="J1485" s="13" t="str">
        <f>IF(D1485="No", "Not discussed on USFS. ", _xlfn.CONCAT(A1485, " (", VLOOKUP(A1485, [1]!Table9[#All], 11, FALSE), "; Habitat description: ", C1485, ") - Within 1-mi of a CNDDB/SCE/USFS occurrence record (", VLOOKUP(A1485, [1]!Table9[#All], 34, FALSE), "). " ))</f>
        <v xml:space="preserve">pristine pyrg (FSS; Habitat description: cobble substrates, slow to moderate flows, and shallow, cold, clear water) - Within 1-mi of a CNDDB/SCE/USFS occurrence record (unsuitable habitat). </v>
      </c>
      <c r="K1485" s="10" t="str">
        <f>IF(D1485="No", "-- ", VLOOKUP(A1485, [1]!Table9[#All], 35, FALSE))</f>
        <v>Standard OMP BMPs.</v>
      </c>
      <c r="L1485" s="12" t="str">
        <f>IF(D1485="No", "--", VLOOKUP(A1485, [1]!Table9[#All], 28, FALSE))</f>
        <v>IIB</v>
      </c>
      <c r="M1485" s="11" t="str">
        <f>IF(D1485="No", "Not discussed on USFS. ", _xlfn.CONCAT(A1485, " (", VLOOKUP(A1485, [1]!Table9[#All], 11, FALSE), "; Habitat description: ", C1485, ") - Within 1-mi of a CNDDB/SCE/USFS occurrence record (", VLOOKUP(A1485, [1]!Table9[#All], 27, FALSE), "). " ))</f>
        <v xml:space="preserve">pristine pyrg (FSS; Habitat description: cobble substrates, slow to moderate flows, and shallow, cold, clear water) - Within 1-mi of a CNDDB/SCE/USFS occurrence record (habitat present). </v>
      </c>
      <c r="N1485" s="10" t="str">
        <f>IF(D1485="No", "-- ", VLOOKUP(A1485, [1]!Table9[#All], 29, FALSE))</f>
        <v xml:space="preserve">General Measures and Standard OMP BMPs. </v>
      </c>
      <c r="O1485" s="10" t="str">
        <f>IF(D1485="No", "--", VLOOKUP(A1485, [1]!Table9[#All], 30, FALSE))</f>
        <v xml:space="preserve">General Measures and Standard OMP BMPs. </v>
      </c>
      <c r="P1485" s="7" t="str">
        <f>IF(D1485="No", "Not discussed on USFS. ", IF(VLOOKUP(A1485, [1]!Table9[#All], 31, FALSE)="--", "--",  _xlfn.CONCAT(A1485, " (", VLOOKUP(A1485, [1]!Table9[#All], 11, FALSE), "; Habitat description: ", C1485, ") - Within 1-mi of a CNDDB/SCE/USFS occurrence record (", VLOOKUP(A1485, [1]!Table9[#All], 31, FALSE), "). " )))</f>
        <v>--</v>
      </c>
      <c r="Q1485" s="6" t="str">
        <f>IF(D1485="No", "Not discussed on USFS. ", IF(VLOOKUP(A1485, [1]!Table9[#All], 31, FALSE)="--", "--",  VLOOKUP(A1485, [1]!Table9[#All], 32, FALSE)))</f>
        <v>--</v>
      </c>
      <c r="R1485" s="6" t="str">
        <f>IF(D1485="No", "Not discussed on USFS. ", IF(VLOOKUP(A1485, [1]!Table9[#All], 31, FALSE)="--", "--", VLOOKUP(A1485, [1]!Table9[#All], 33, FALSE)))</f>
        <v>--</v>
      </c>
      <c r="S1485" s="9" t="s">
        <v>2</v>
      </c>
      <c r="T1485" s="8" t="s">
        <v>2</v>
      </c>
      <c r="U1485" s="8" t="s">
        <v>2</v>
      </c>
      <c r="V1485" s="7" t="s">
        <v>2</v>
      </c>
      <c r="W1485" s="6" t="s">
        <v>2</v>
      </c>
      <c r="X1485" s="6" t="s">
        <v>2</v>
      </c>
    </row>
    <row r="1486" spans="1:24" ht="156" x14ac:dyDescent="0.2">
      <c r="A1486" s="20" t="s">
        <v>879</v>
      </c>
      <c r="B1486" s="20" t="str">
        <f>VLOOKUP(A1486, [1]!Table9[#All], 2, FALSE)</f>
        <v>Pogogyne floribunda</v>
      </c>
      <c r="C1486" s="18" t="str">
        <f>VLOOKUP(A1486, [1]!Table9[#All], 13, FALSE)</f>
        <v>vernal pools, seasonal lakes</v>
      </c>
      <c r="D1486" s="17" t="str">
        <f>IF(ISNUMBER(SEARCH("1",VLOOKUP(A1486, [1]!Table9[#All], 4, FALSE))), "Yes", "No")</f>
        <v>Yes</v>
      </c>
      <c r="E1486" s="16" t="str">
        <f>VLOOKUP(A1486, [1]!Table9[#All], 3, FALSE)</f>
        <v>Plant</v>
      </c>
      <c r="F1486" s="15" t="str">
        <f>VLOOKUP(A1486, [1]!Table9[#All], 26, FALSE)</f>
        <v>Formula</v>
      </c>
      <c r="G1486" s="15" t="str">
        <f>IF(D1486="No", "--",VLOOKUP(A1486, [1]!Table9[#All], 25, FALSE))</f>
        <v>Work area</v>
      </c>
      <c r="H1486" s="14" t="str">
        <f>IF(D1486="No", "Not discussed on USFS. ", VLOOKUP(A1486, [1]!Table9[#All], 24, FALSE))</f>
        <v xml:space="preserve">Only discussed in INF, if reviewing INF apply same RPM's and language as other CRPR 1/2 plant receive. </v>
      </c>
      <c r="I1486" s="14" t="str">
        <f>IF(NOT(ISBLANK(#REF!)),  "Pre-activity Survey Required", "")</f>
        <v>Pre-activity Survey Required</v>
      </c>
      <c r="J1486" s="13" t="str">
        <f>IF(D1486="No", "Not discussed on USFS. ", _xlfn.CONCAT(A1486, " (", VLOOKUP(A1486, [1]!Table9[#All], 11, FALSE), "; Habitat description: ", C1486, ") - Within 1-mi of a CNDDB/SCE/USFS occurrence record (", VLOOKUP(A1486, [1]!Table9[#All], 34, FALSE), "). " ))</f>
        <v xml:space="preserve">profuse flowered pogogyne (INF:SCC; CRPR 4.2, Blooming Period: Jun - Aug; Habitat description: vernal pools, seasonal lakes) - Within 1-mi of a CNDDB/SCE/USFS occurrence record (unsuitable habitat). </v>
      </c>
      <c r="K1486" s="10" t="str">
        <f>IF(D1486="No", "-- ", VLOOKUP(A1486, [1]!Table9[#All], 35, FALSE))</f>
        <v>Standard OMP BMPs.</v>
      </c>
      <c r="L1486" s="12" t="str">
        <f>IF(D1486="No", "--", VLOOKUP(A1486, [1]!Table9[#All], 28, FALSE))</f>
        <v>IIB</v>
      </c>
      <c r="M1486" s="11" t="str">
        <f>IF(D1486="No", "Not discussed on USFS. ", _xlfn.CONCAT(A1486, " (", VLOOKUP(A1486, [1]!Table9[#All], 11, FALSE), "; Habitat description: ", C1486, ") - Within 1-mi of a CNDDB/SCE/USFS occurrence record (", VLOOKUP(A1486, [1]!Table9[#All], 27, FALSE), "). " ))</f>
        <v xml:space="preserve">profuse flowered pogogyne (INF:SCC; CRPR 4.2, Blooming Period: Jun - Aug; Habitat description: vernal pools, seasonal lakes) - Within 1-mi of a CNDDB/SCE/USFS occurrence record (habitat present). </v>
      </c>
      <c r="N1486" s="10" t="str">
        <f>IF(D1486="No", "-- ", VLOOKUP(A1486, [1]!Table9[#All], 29, FALSE))</f>
        <v xml:space="preserve">BE BMP Plant-1(a)(c-d); 
General Measures and Standard OMP BMPs. </v>
      </c>
      <c r="O1486" s="10" t="str">
        <f>IF(D1486="No", "--", VLOOKUP(A1486, [1]!Table9[#All], 30, FALSE))</f>
        <v xml:space="preserve">Pre-Activity Survey (profuse flowered pogogyne): A biological survey is required. 
FSS Plant Avoidance (profuse flowered pogogyne): If profuse flowered pogogyne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86" s="7" t="str">
        <f>IF(D1486="No", "Not discussed on USFS. ", IF(VLOOKUP(A1486, [1]!Table9[#All], 31, FALSE)="--", "--",  _xlfn.CONCAT(A1486, " (", VLOOKUP(A1486, [1]!Table9[#All], 11, FALSE), "; Habitat description: ", C1486, ") - Within 1-mi of a CNDDB/SCE/USFS occurrence record (", VLOOKUP(A1486, [1]!Table9[#All], 31, FALSE), "). " )))</f>
        <v>--</v>
      </c>
      <c r="Q1486" s="6" t="str">
        <f>IF(D1486="No", "Not discussed on USFS. ", IF(VLOOKUP(A1486, [1]!Table9[#All], 31, FALSE)="--", "--",  VLOOKUP(A1486, [1]!Table9[#All], 32, FALSE)))</f>
        <v>--</v>
      </c>
      <c r="R1486" s="6" t="str">
        <f>IF(D1486="No", "Not discussed on USFS. ", IF(VLOOKUP(A1486, [1]!Table9[#All], 31, FALSE)="--", "--", VLOOKUP(A1486, [1]!Table9[#All], 33, FALSE)))</f>
        <v>--</v>
      </c>
      <c r="S1486" s="9" t="s">
        <v>2</v>
      </c>
      <c r="T1486" s="8" t="s">
        <v>2</v>
      </c>
      <c r="U1486" s="8" t="s">
        <v>2</v>
      </c>
      <c r="V1486" s="7" t="s">
        <v>2</v>
      </c>
      <c r="W1486" s="6" t="s">
        <v>2</v>
      </c>
      <c r="X1486" s="6" t="s">
        <v>2</v>
      </c>
    </row>
    <row r="1487" spans="1:24" ht="156" x14ac:dyDescent="0.2">
      <c r="A1487" s="20" t="s">
        <v>878</v>
      </c>
      <c r="B1487" s="20" t="str">
        <f>VLOOKUP(A1487, [1]!Table9[#All], 2, FALSE)</f>
        <v>Eriogonum prociduum</v>
      </c>
      <c r="C1487" s="18" t="str">
        <f>VLOOKUP(A1487, [1]!Table9[#All], 13, FALSE)</f>
        <v>pinyon/juniper woodland, scrub, clay</v>
      </c>
      <c r="D1487" s="17" t="str">
        <f>IF(ISNUMBER(SEARCH("1",VLOOKUP(A1487, [1]!Table9[#All], 4, FALSE))), "Yes", "No")</f>
        <v>Yes</v>
      </c>
      <c r="E1487" s="16" t="str">
        <f>VLOOKUP(A1487, [1]!Table9[#All], 3, FALSE)</f>
        <v>Plant</v>
      </c>
      <c r="F1487" s="15" t="str">
        <f>VLOOKUP(A1487, [1]!Table9[#All], 26, FALSE)</f>
        <v>Formula</v>
      </c>
      <c r="G1487" s="15" t="str">
        <f>IF(D1487="No", "--",VLOOKUP(A1487, [1]!Table9[#All], 25, FALSE))</f>
        <v>Work area</v>
      </c>
      <c r="H1487" s="14" t="str">
        <f>IF(D1487="No", "Not discussed on USFS. ", VLOOKUP(A1487, [1]!Table9[#All], 24, FALSE))</f>
        <v>--</v>
      </c>
      <c r="I1487" s="14" t="str">
        <f>IF(NOT(ISBLANK(#REF!)),  "Pre-activity Survey Required", "")</f>
        <v>Pre-activity Survey Required</v>
      </c>
      <c r="J1487" s="13" t="str">
        <f>IF(D1487="No", "Not discussed on USFS. ", _xlfn.CONCAT(A1487, " (", VLOOKUP(A1487, [1]!Table9[#All], 11, FALSE), "; Habitat description: ", C1487, ") - Within 1-mi of a CNDDB/SCE/USFS occurrence record (", VLOOKUP(A1487, [1]!Table9[#All], 34, FALSE), "). " ))</f>
        <v xml:space="preserve">prostrate buckwheat (FSS; BLM:S; CRPR 1B.2, Blooming Period: May - Jul; Habitat description: pinyon/juniper woodland, scrub, clay) - Within 1-mi of a CNDDB/SCE/USFS occurrence record (unsuitable habitat). </v>
      </c>
      <c r="K1487" s="10" t="str">
        <f>IF(D1487="No", "-- ", VLOOKUP(A1487, [1]!Table9[#All], 35, FALSE))</f>
        <v>Standard OMP BMPs.</v>
      </c>
      <c r="L1487" s="12" t="str">
        <f>IF(D1487="No", "--", VLOOKUP(A1487, [1]!Table9[#All], 28, FALSE))</f>
        <v>IIB</v>
      </c>
      <c r="M1487" s="11" t="str">
        <f>IF(D1487="No", "Not discussed on USFS. ", _xlfn.CONCAT(A1487, " (", VLOOKUP(A1487, [1]!Table9[#All], 11, FALSE), "; Habitat description: ", C1487, ") - Within 1-mi of a CNDDB/SCE/USFS occurrence record (", VLOOKUP(A1487, [1]!Table9[#All], 27, FALSE), "). " ))</f>
        <v xml:space="preserve">prostrate buckwheat (FSS; BLM:S; CRPR 1B.2, Blooming Period: May - Jul; Habitat description: pinyon/juniper woodland, scrub, clay) - Within 1-mi of a CNDDB/SCE/USFS occurrence record (habitat present). </v>
      </c>
      <c r="N1487" s="10" t="str">
        <f>IF(D1487="No", "-- ", VLOOKUP(A1487, [1]!Table9[#All], 29, FALSE))</f>
        <v xml:space="preserve">BE BMP Plant-1(a)(c-d); 
General Measures and Standard OMP BMPs. </v>
      </c>
      <c r="O1487" s="10" t="str">
        <f>IF(D1487="No", "--", VLOOKUP(A1487, [1]!Table9[#All], 30, FALSE))</f>
        <v xml:space="preserve">Pre-Activity Survey (prostrate buckwheat): A biological survey is required. 
FSS Plant Avoidance (prostrate buckwheat): If prostrate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87" s="7" t="str">
        <f>IF(D1487="No", "Not discussed on USFS. ", IF(VLOOKUP(A1487, [1]!Table9[#All], 31, FALSE)="--", "--",  _xlfn.CONCAT(A1487, " (", VLOOKUP(A1487, [1]!Table9[#All], 11, FALSE), "; Habitat description: ", C1487, ") - Within 1-mi of a CNDDB/SCE/USFS occurrence record (", VLOOKUP(A1487, [1]!Table9[#All], 31, FALSE), "). " )))</f>
        <v>--</v>
      </c>
      <c r="Q1487" s="6" t="str">
        <f>IF(D1487="No", "Not discussed on USFS. ", IF(VLOOKUP(A1487, [1]!Table9[#All], 31, FALSE)="--", "--",  VLOOKUP(A1487, [1]!Table9[#All], 32, FALSE)))</f>
        <v>--</v>
      </c>
      <c r="R1487" s="6" t="str">
        <f>IF(D1487="No", "Not discussed on USFS. ", IF(VLOOKUP(A1487, [1]!Table9[#All], 31, FALSE)="--", "--", VLOOKUP(A1487, [1]!Table9[#All], 33, FALSE)))</f>
        <v>--</v>
      </c>
      <c r="S1487" s="9" t="s">
        <v>2</v>
      </c>
      <c r="T1487" s="8" t="s">
        <v>2</v>
      </c>
      <c r="U1487" s="8" t="s">
        <v>2</v>
      </c>
      <c r="V1487" s="7" t="s">
        <v>2</v>
      </c>
      <c r="W1487" s="6" t="s">
        <v>2</v>
      </c>
      <c r="X1487" s="6" t="s">
        <v>2</v>
      </c>
    </row>
    <row r="1488" spans="1:24" ht="80" x14ac:dyDescent="0.2">
      <c r="A1488" s="20" t="s">
        <v>877</v>
      </c>
      <c r="B1488" s="20" t="str">
        <f>VLOOKUP(A1488, [1]!Table9[#All], 2, FALSE)</f>
        <v>Navarretia prostrata</v>
      </c>
      <c r="C1488" s="18" t="str">
        <f>VLOOKUP(A1488, [1]!Table9[#All], 13, FALSE)</f>
        <v>alkaline floodplains, vernal pools, meadows and seeps, valley and foothill grassland</v>
      </c>
      <c r="D1488" s="17" t="str">
        <f>IF(ISNUMBER(SEARCH("1",VLOOKUP(A1488, [1]!Table9[#All], 4, FALSE))), "Yes", "No")</f>
        <v>No</v>
      </c>
      <c r="E1488" s="16" t="str">
        <f>VLOOKUP(A1488, [1]!Table9[#All], 3, FALSE)</f>
        <v>Plant</v>
      </c>
      <c r="F1488" s="15" t="str">
        <f>VLOOKUP(A1488, [1]!Table9[#All], 26, FALSE)</f>
        <v>Formula</v>
      </c>
      <c r="G1488" s="15" t="str">
        <f>IF(D1488="No", "--",VLOOKUP(A1488, [1]!Table9[#All], 25, FALSE))</f>
        <v>--</v>
      </c>
      <c r="H1488" s="14" t="str">
        <f>IF(D1488="No", "Not discussed on USFS. ", VLOOKUP(A1488, [1]!Table9[#All], 24, FALSE))</f>
        <v xml:space="preserve">Not discussed on USFS. </v>
      </c>
      <c r="I1488" s="14" t="str">
        <f>IF(NOT(ISBLANK(#REF!)),  "Pre-activity Survey Required", "")</f>
        <v>Pre-activity Survey Required</v>
      </c>
      <c r="J1488" s="13" t="str">
        <f>IF(D1488="No", "Not discussed on USFS. ", _xlfn.CONCAT(A1488, " (", VLOOKUP(A1488, [1]!Table9[#All], 11, FALSE), "; Habitat description: ", C1488, ") - Within 1-mi of a CNDDB/SCE/USFS occurrence record (", VLOOKUP(A1488, [1]!Table9[#All], 34, FALSE), "). " ))</f>
        <v xml:space="preserve">Not discussed on USFS. </v>
      </c>
      <c r="K1488" s="10" t="str">
        <f>IF(D1488="No", "-- ", VLOOKUP(A1488, [1]!Table9[#All], 35, FALSE))</f>
        <v xml:space="preserve">-- </v>
      </c>
      <c r="L1488" s="12" t="str">
        <f>IF(D1488="No", "--", VLOOKUP(A1488, [1]!Table9[#All], 28, FALSE))</f>
        <v>--</v>
      </c>
      <c r="M1488" s="11" t="str">
        <f>IF(D1488="No", "Not discussed on USFS. ", _xlfn.CONCAT(A1488, " (", VLOOKUP(A1488, [1]!Table9[#All], 11, FALSE), "; Habitat description: ", C1488, ") - Within 1-mi of a CNDDB/SCE/USFS occurrence record (", VLOOKUP(A1488, [1]!Table9[#All], 27, FALSE), "). " ))</f>
        <v xml:space="preserve">Not discussed on USFS. </v>
      </c>
      <c r="N1488" s="10" t="str">
        <f>IF(D1488="No", "-- ", VLOOKUP(A1488, [1]!Table9[#All], 29, FALSE))</f>
        <v xml:space="preserve">-- </v>
      </c>
      <c r="O1488" s="10" t="str">
        <f>IF(D1488="No", "--", VLOOKUP(A1488, [1]!Table9[#All], 30, FALSE))</f>
        <v>--</v>
      </c>
      <c r="P1488" s="7" t="str">
        <f>IF(D1488="No", "Not discussed on USFS. ", IF(VLOOKUP(A1488, [1]!Table9[#All], 31, FALSE)="--", "--",  _xlfn.CONCAT(A1488, " (", VLOOKUP(A1488, [1]!Table9[#All], 11, FALSE), "; Habitat description: ", C1488, ") - Within 1-mi of a CNDDB/SCE/USFS occurrence record (", VLOOKUP(A1488, [1]!Table9[#All], 31, FALSE), "). " )))</f>
        <v xml:space="preserve">Not discussed on USFS. </v>
      </c>
      <c r="Q1488" s="6" t="str">
        <f>IF(D1488="No", "Not discussed on USFS. ", IF(VLOOKUP(A1488, [1]!Table9[#All], 31, FALSE)="--", "--",  VLOOKUP(A1488, [1]!Table9[#All], 32, FALSE)))</f>
        <v xml:space="preserve">Not discussed on USFS. </v>
      </c>
      <c r="R1488" s="6" t="str">
        <f>IF(D1488="No", "Not discussed on USFS. ", IF(VLOOKUP(A1488, [1]!Table9[#All], 31, FALSE)="--", "--", VLOOKUP(A1488, [1]!Table9[#All], 33, FALSE)))</f>
        <v xml:space="preserve">Not discussed on USFS. </v>
      </c>
      <c r="S1488" s="9" t="s">
        <v>2</v>
      </c>
      <c r="T1488" s="8" t="s">
        <v>2</v>
      </c>
      <c r="U1488" s="8" t="s">
        <v>2</v>
      </c>
      <c r="V1488" s="7" t="s">
        <v>2</v>
      </c>
      <c r="W1488" s="6" t="s">
        <v>2</v>
      </c>
      <c r="X1488" s="6" t="s">
        <v>2</v>
      </c>
    </row>
    <row r="1489" spans="1:24" ht="48" x14ac:dyDescent="0.2">
      <c r="A1489" s="20" t="s">
        <v>876</v>
      </c>
      <c r="B1489" s="20" t="str">
        <f>VLOOKUP(A1489, [1]!Table9[#All], 2, FALSE)</f>
        <v>Acmispon argyraeus var. notitius</v>
      </c>
      <c r="C1489" s="18" t="str">
        <f>VLOOKUP(A1489, [1]!Table9[#All], 13, FALSE)</f>
        <v>pinyon/juniper woodland</v>
      </c>
      <c r="D1489" s="17" t="str">
        <f>IF(ISNUMBER(SEARCH("1",VLOOKUP(A1489, [1]!Table9[#All], 4, FALSE))), "Yes", "No")</f>
        <v>No</v>
      </c>
      <c r="E1489" s="16" t="str">
        <f>VLOOKUP(A1489, [1]!Table9[#All], 3, FALSE)</f>
        <v>Plant</v>
      </c>
      <c r="F1489" s="15" t="str">
        <f>VLOOKUP(A1489, [1]!Table9[#All], 26, FALSE)</f>
        <v>Formula</v>
      </c>
      <c r="G1489" s="15" t="str">
        <f>IF(D1489="No", "--",VLOOKUP(A1489, [1]!Table9[#All], 25, FALSE))</f>
        <v>--</v>
      </c>
      <c r="H1489" s="14" t="str">
        <f>IF(D1489="No", "Not discussed on USFS. ", VLOOKUP(A1489, [1]!Table9[#All], 24, FALSE))</f>
        <v xml:space="preserve">Not discussed on USFS. </v>
      </c>
      <c r="I1489" s="14" t="str">
        <f>IF(NOT(ISBLANK(#REF!)),  "Pre-activity Survey Required", "")</f>
        <v>Pre-activity Survey Required</v>
      </c>
      <c r="J1489" s="13" t="str">
        <f>IF(D1489="No", "Not discussed on USFS. ", _xlfn.CONCAT(A1489, " (", VLOOKUP(A1489, [1]!Table9[#All], 11, FALSE), "; Habitat description: ", C1489, ") - Within 1-mi of a CNDDB/SCE/USFS occurrence record (", VLOOKUP(A1489, [1]!Table9[#All], 34, FALSE), "). " ))</f>
        <v xml:space="preserve">Not discussed on USFS. </v>
      </c>
      <c r="K1489" s="10" t="str">
        <f>IF(D1489="No", "-- ", VLOOKUP(A1489, [1]!Table9[#All], 35, FALSE))</f>
        <v xml:space="preserve">-- </v>
      </c>
      <c r="L1489" s="12" t="str">
        <f>IF(D1489="No", "--", VLOOKUP(A1489, [1]!Table9[#All], 28, FALSE))</f>
        <v>--</v>
      </c>
      <c r="M1489" s="11" t="str">
        <f>IF(D1489="No", "Not discussed on USFS. ", _xlfn.CONCAT(A1489, " (", VLOOKUP(A1489, [1]!Table9[#All], 11, FALSE), "; Habitat description: ", C1489, ") - Within 1-mi of a CNDDB/SCE/USFS occurrence record (", VLOOKUP(A1489, [1]!Table9[#All], 27, FALSE), "). " ))</f>
        <v xml:space="preserve">Not discussed on USFS. </v>
      </c>
      <c r="N1489" s="10" t="str">
        <f>IF(D1489="No", "-- ", VLOOKUP(A1489, [1]!Table9[#All], 29, FALSE))</f>
        <v xml:space="preserve">-- </v>
      </c>
      <c r="O1489" s="10" t="str">
        <f>IF(D1489="No", "--", VLOOKUP(A1489, [1]!Table9[#All], 30, FALSE))</f>
        <v>--</v>
      </c>
      <c r="P1489" s="7" t="str">
        <f>IF(D1489="No", "Not discussed on USFS. ", IF(VLOOKUP(A1489, [1]!Table9[#All], 31, FALSE)="--", "--",  _xlfn.CONCAT(A1489, " (", VLOOKUP(A1489, [1]!Table9[#All], 11, FALSE), "; Habitat description: ", C1489, ") - Within 1-mi of a CNDDB/SCE/USFS occurrence record (", VLOOKUP(A1489, [1]!Table9[#All], 31, FALSE), "). " )))</f>
        <v xml:space="preserve">Not discussed on USFS. </v>
      </c>
      <c r="Q1489" s="6" t="str">
        <f>IF(D1489="No", "Not discussed on USFS. ", IF(VLOOKUP(A1489, [1]!Table9[#All], 31, FALSE)="--", "--",  VLOOKUP(A1489, [1]!Table9[#All], 32, FALSE)))</f>
        <v xml:space="preserve">Not discussed on USFS. </v>
      </c>
      <c r="R1489" s="6" t="str">
        <f>IF(D1489="No", "Not discussed on USFS. ", IF(VLOOKUP(A1489, [1]!Table9[#All], 31, FALSE)="--", "--", VLOOKUP(A1489, [1]!Table9[#All], 33, FALSE)))</f>
        <v xml:space="preserve">Not discussed on USFS. </v>
      </c>
      <c r="S1489" s="9" t="s">
        <v>2</v>
      </c>
      <c r="T1489" s="8" t="s">
        <v>2</v>
      </c>
      <c r="U1489" s="8" t="s">
        <v>2</v>
      </c>
      <c r="V1489" s="7" t="s">
        <v>2</v>
      </c>
      <c r="W1489" s="6" t="s">
        <v>2</v>
      </c>
      <c r="X1489" s="6" t="s">
        <v>2</v>
      </c>
    </row>
    <row r="1490" spans="1:24" ht="156" x14ac:dyDescent="0.2">
      <c r="A1490" s="20" t="s">
        <v>875</v>
      </c>
      <c r="B1490" s="20" t="str">
        <f>VLOOKUP(A1490, [1]!Table9[#All], 2, FALSE)</f>
        <v>Astragalus pulsiferae var. pulsiferae</v>
      </c>
      <c r="C1490" s="18" t="str">
        <f>VLOOKUP(A1490, [1]!Table9[#All], 13, FALSE)</f>
        <v>sandy or rocky soil, often with pines, sagebrush</v>
      </c>
      <c r="D1490" s="17" t="str">
        <f>IF(ISNUMBER(SEARCH("1",VLOOKUP(A1490, [1]!Table9[#All], 4, FALSE))), "Yes", "No")</f>
        <v>Yes</v>
      </c>
      <c r="E1490" s="16" t="str">
        <f>VLOOKUP(A1490, [1]!Table9[#All], 3, FALSE)</f>
        <v>Plant</v>
      </c>
      <c r="F1490" s="15" t="str">
        <f>VLOOKUP(A1490, [1]!Table9[#All], 26, FALSE)</f>
        <v>Formula</v>
      </c>
      <c r="G1490" s="15" t="str">
        <f>IF(D1490="No", "--",VLOOKUP(A1490, [1]!Table9[#All], 25, FALSE))</f>
        <v>Work area</v>
      </c>
      <c r="H1490" s="14" t="str">
        <f>IF(D1490="No", "Not discussed on USFS. ", VLOOKUP(A1490, [1]!Table9[#All], 24, FALSE))</f>
        <v>--</v>
      </c>
      <c r="I1490" s="14" t="str">
        <f>IF(NOT(ISBLANK(#REF!)),  "Pre-activity Survey Required", "")</f>
        <v>Pre-activity Survey Required</v>
      </c>
      <c r="J1490" s="13" t="str">
        <f>IF(D1490="No", "Not discussed on USFS. ", _xlfn.CONCAT(A1490, " (", VLOOKUP(A1490, [1]!Table9[#All], 11, FALSE), "; Habitat description: ", C1490, ") - Within 1-mi of a CNDDB/SCE/USFS occurrence record (", VLOOKUP(A1490, [1]!Table9[#All], 34, FALSE), "). " ))</f>
        <v xml:space="preserve">Pulsifer's milk-vetch (FSS; BLM:S; CRPR 1B.2, Blooming Period: May - Aug; Habitat description: sandy or rocky soil, often with pines, sagebrush) - Within 1-mi of a CNDDB/SCE/USFS occurrence record (unsuitable habitat). </v>
      </c>
      <c r="K1490" s="10" t="str">
        <f>IF(D1490="No", "-- ", VLOOKUP(A1490, [1]!Table9[#All], 35, FALSE))</f>
        <v>Standard OMP BMPs.</v>
      </c>
      <c r="L1490" s="12" t="str">
        <f>IF(D1490="No", "--", VLOOKUP(A1490, [1]!Table9[#All], 28, FALSE))</f>
        <v>IIB</v>
      </c>
      <c r="M1490" s="11" t="str">
        <f>IF(D1490="No", "Not discussed on USFS. ", _xlfn.CONCAT(A1490, " (", VLOOKUP(A1490, [1]!Table9[#All], 11, FALSE), "; Habitat description: ", C1490, ") - Within 1-mi of a CNDDB/SCE/USFS occurrence record (", VLOOKUP(A1490, [1]!Table9[#All], 27, FALSE), "). " ))</f>
        <v xml:space="preserve">Pulsifer's milk-vetch (FSS; BLM:S; CRPR 1B.2, Blooming Period: May - Aug; Habitat description: sandy or rocky soil, often with pines, sagebrush) - Within 1-mi of a CNDDB/SCE/USFS occurrence record (habitat present). </v>
      </c>
      <c r="N1490" s="10" t="str">
        <f>IF(D1490="No", "-- ", VLOOKUP(A1490, [1]!Table9[#All], 29, FALSE))</f>
        <v xml:space="preserve">BE BMP Plant-1(a)(c-d); 
General Measures and Standard OMP BMPs. </v>
      </c>
      <c r="O1490" s="10" t="str">
        <f>IF(D1490="No", "--", VLOOKUP(A1490, [1]!Table9[#All], 30, FALSE))</f>
        <v xml:space="preserve">Pre-Activity Survey (Pulsifer's milk-vetch): A biological survey is required. 
FSS Plant Avoidance (Pulsifer's milk-vetch): If Pulsifer's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90" s="7" t="str">
        <f>IF(D1490="No", "Not discussed on USFS. ", IF(VLOOKUP(A1490, [1]!Table9[#All], 31, FALSE)="--", "--",  _xlfn.CONCAT(A1490, " (", VLOOKUP(A1490, [1]!Table9[#All], 11, FALSE), "; Habitat description: ", C1490, ") - Within 1-mi of a CNDDB/SCE/USFS occurrence record (", VLOOKUP(A1490, [1]!Table9[#All], 31, FALSE), "). " )))</f>
        <v>--</v>
      </c>
      <c r="Q1490" s="6" t="str">
        <f>IF(D1490="No", "Not discussed on USFS. ", IF(VLOOKUP(A1490, [1]!Table9[#All], 31, FALSE)="--", "--",  VLOOKUP(A1490, [1]!Table9[#All], 32, FALSE)))</f>
        <v>--</v>
      </c>
      <c r="R1490" s="6" t="str">
        <f>IF(D1490="No", "Not discussed on USFS. ", IF(VLOOKUP(A1490, [1]!Table9[#All], 31, FALSE)="--", "--", VLOOKUP(A1490, [1]!Table9[#All], 33, FALSE)))</f>
        <v>--</v>
      </c>
      <c r="S1490" s="9" t="s">
        <v>2</v>
      </c>
      <c r="T1490" s="8" t="s">
        <v>2</v>
      </c>
      <c r="U1490" s="8" t="s">
        <v>2</v>
      </c>
      <c r="V1490" s="7" t="s">
        <v>2</v>
      </c>
      <c r="W1490" s="6" t="s">
        <v>2</v>
      </c>
      <c r="X1490" s="6" t="s">
        <v>2</v>
      </c>
    </row>
    <row r="1491" spans="1:24" ht="156" x14ac:dyDescent="0.2">
      <c r="A1491" s="20" t="s">
        <v>874</v>
      </c>
      <c r="B1491" s="20" t="str">
        <f>VLOOKUP(A1491, [1]!Table9[#All], 2, FALSE)</f>
        <v>Botrychium pumicola</v>
      </c>
      <c r="C1491" s="18" t="str">
        <f>VLOOKUP(A1491, [1]!Table9[#All], 13, FALSE)</f>
        <v>open volcanic soil, rock field, coniferous forest</v>
      </c>
      <c r="D1491" s="17" t="str">
        <f>IF(ISNUMBER(SEARCH("1",VLOOKUP(A1491, [1]!Table9[#All], 4, FALSE))), "Yes", "No")</f>
        <v>Yes</v>
      </c>
      <c r="E1491" s="16" t="str">
        <f>VLOOKUP(A1491, [1]!Table9[#All], 3, FALSE)</f>
        <v>Plant</v>
      </c>
      <c r="F1491" s="15" t="str">
        <f>VLOOKUP(A1491, [1]!Table9[#All], 26, FALSE)</f>
        <v>Formula</v>
      </c>
      <c r="G1491" s="15" t="str">
        <f>IF(D1491="No", "--",VLOOKUP(A1491, [1]!Table9[#All], 25, FALSE))</f>
        <v>Work area</v>
      </c>
      <c r="H1491" s="14" t="str">
        <f>IF(D1491="No", "Not discussed on USFS. ", VLOOKUP(A1491, [1]!Table9[#All], 24, FALSE))</f>
        <v>--</v>
      </c>
      <c r="I1491" s="14" t="str">
        <f>IF(NOT(ISBLANK(#REF!)),  "Pre-activity Survey Required", "")</f>
        <v>Pre-activity Survey Required</v>
      </c>
      <c r="J1491" s="13" t="str">
        <f>IF(D1491="No", "Not discussed on USFS. ", _xlfn.CONCAT(A1491, " (", VLOOKUP(A1491, [1]!Table9[#All], 11, FALSE), "; Habitat description: ", C1491, ") - Within 1-mi of a CNDDB/SCE/USFS occurrence record (", VLOOKUP(A1491, [1]!Table9[#All], 34, FALSE), "). " ))</f>
        <v xml:space="preserve">pumice moonwort (FSS; CRPR 2B.2, Blooming Period: Jul - Sep; Habitat description: open volcanic soil, rock field, coniferous forest) - Within 1-mi of a CNDDB/SCE/USFS occurrence record (unsuitable habitat). </v>
      </c>
      <c r="K1491" s="10" t="str">
        <f>IF(D1491="No", "-- ", VLOOKUP(A1491, [1]!Table9[#All], 35, FALSE))</f>
        <v>Standard OMP BMPs.</v>
      </c>
      <c r="L1491" s="12" t="str">
        <f>IF(D1491="No", "--", VLOOKUP(A1491, [1]!Table9[#All], 28, FALSE))</f>
        <v>IIB</v>
      </c>
      <c r="M1491" s="11" t="str">
        <f>IF(D1491="No", "Not discussed on USFS. ", _xlfn.CONCAT(A1491, " (", VLOOKUP(A1491, [1]!Table9[#All], 11, FALSE), "; Habitat description: ", C1491, ") - Within 1-mi of a CNDDB/SCE/USFS occurrence record (", VLOOKUP(A1491, [1]!Table9[#All], 27, FALSE), "). " ))</f>
        <v xml:space="preserve">pumice moonwort (FSS; CRPR 2B.2, Blooming Period: Jul - Sep; Habitat description: open volcanic soil, rock field, coniferous forest) - Within 1-mi of a CNDDB/SCE/USFS occurrence record (habitat present). </v>
      </c>
      <c r="N1491" s="10" t="str">
        <f>IF(D1491="No", "-- ", VLOOKUP(A1491, [1]!Table9[#All], 29, FALSE))</f>
        <v xml:space="preserve">BE BMP Plant-1(a)(c-d); 
General Measures and Standard OMP BMPs. </v>
      </c>
      <c r="O1491" s="10" t="str">
        <f>IF(D1491="No", "--", VLOOKUP(A1491, [1]!Table9[#All], 30, FALSE))</f>
        <v xml:space="preserve">Pre-Activity Survey (pumice moonwort): A biological survey is required. 
FSS Plant Avoidance (pumice moonwort): If pumice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91" s="7" t="str">
        <f>IF(D1491="No", "Not discussed on USFS. ", IF(VLOOKUP(A1491, [1]!Table9[#All], 31, FALSE)="--", "--",  _xlfn.CONCAT(A1491, " (", VLOOKUP(A1491, [1]!Table9[#All], 11, FALSE), "; Habitat description: ", C1491, ") - Within 1-mi of a CNDDB/SCE/USFS occurrence record (", VLOOKUP(A1491, [1]!Table9[#All], 31, FALSE), "). " )))</f>
        <v>--</v>
      </c>
      <c r="Q1491" s="6" t="str">
        <f>IF(D1491="No", "Not discussed on USFS. ", IF(VLOOKUP(A1491, [1]!Table9[#All], 31, FALSE)="--", "--",  VLOOKUP(A1491, [1]!Table9[#All], 32, FALSE)))</f>
        <v>--</v>
      </c>
      <c r="R1491" s="6" t="str">
        <f>IF(D1491="No", "Not discussed on USFS. ", IF(VLOOKUP(A1491, [1]!Table9[#All], 31, FALSE)="--", "--", VLOOKUP(A1491, [1]!Table9[#All], 33, FALSE)))</f>
        <v>--</v>
      </c>
      <c r="S1491" s="9" t="s">
        <v>2</v>
      </c>
      <c r="T1491" s="8" t="s">
        <v>2</v>
      </c>
      <c r="U1491" s="8" t="s">
        <v>2</v>
      </c>
      <c r="V1491" s="7" t="s">
        <v>2</v>
      </c>
      <c r="W1491" s="6" t="s">
        <v>2</v>
      </c>
      <c r="X1491" s="6" t="s">
        <v>2</v>
      </c>
    </row>
    <row r="1492" spans="1:24" ht="64" x14ac:dyDescent="0.2">
      <c r="A1492" s="20" t="s">
        <v>873</v>
      </c>
      <c r="B1492" s="20" t="str">
        <f>VLOOKUP(A1492, [1]!Table9[#All], 2, FALSE)</f>
        <v>Glossopetalon pungens</v>
      </c>
      <c r="C1492" s="18" t="str">
        <f>VLOOKUP(A1492, [1]!Table9[#All], 13, FALSE)</f>
        <v>limestone cliffs, chaparral, pinyon/juniper woodland</v>
      </c>
      <c r="D1492" s="17" t="str">
        <f>IF(ISNUMBER(SEARCH("1",VLOOKUP(A1492, [1]!Table9[#All], 4, FALSE))), "Yes", "No")</f>
        <v>No</v>
      </c>
      <c r="E1492" s="16" t="str">
        <f>VLOOKUP(A1492, [1]!Table9[#All], 3, FALSE)</f>
        <v>Plant</v>
      </c>
      <c r="F1492" s="15" t="str">
        <f>VLOOKUP(A1492, [1]!Table9[#All], 26, FALSE)</f>
        <v>Formula</v>
      </c>
      <c r="G1492" s="15" t="str">
        <f>IF(D1492="No", "--",VLOOKUP(A1492, [1]!Table9[#All], 25, FALSE))</f>
        <v>--</v>
      </c>
      <c r="H1492" s="14" t="str">
        <f>IF(D1492="No", "Not discussed on USFS. ", VLOOKUP(A1492, [1]!Table9[#All], 24, FALSE))</f>
        <v xml:space="preserve">Not discussed on USFS. </v>
      </c>
      <c r="I1492" s="14" t="str">
        <f>IF(NOT(ISBLANK(#REF!)),  "Pre-activity Survey Required", "")</f>
        <v>Pre-activity Survey Required</v>
      </c>
      <c r="J1492" s="13" t="str">
        <f>IF(D1492="No", "Not discussed on USFS. ", _xlfn.CONCAT(A1492, " (", VLOOKUP(A1492, [1]!Table9[#All], 11, FALSE), "; Habitat description: ", C1492, ") - Within 1-mi of a CNDDB/SCE/USFS occurrence record (", VLOOKUP(A1492, [1]!Table9[#All], 34, FALSE), "). " ))</f>
        <v xml:space="preserve">Not discussed on USFS. </v>
      </c>
      <c r="K1492" s="10" t="str">
        <f>IF(D1492="No", "-- ", VLOOKUP(A1492, [1]!Table9[#All], 35, FALSE))</f>
        <v xml:space="preserve">-- </v>
      </c>
      <c r="L1492" s="12" t="str">
        <f>IF(D1492="No", "--", VLOOKUP(A1492, [1]!Table9[#All], 28, FALSE))</f>
        <v>--</v>
      </c>
      <c r="M1492" s="11" t="str">
        <f>IF(D1492="No", "Not discussed on USFS. ", _xlfn.CONCAT(A1492, " (", VLOOKUP(A1492, [1]!Table9[#All], 11, FALSE), "; Habitat description: ", C1492, ") - Within 1-mi of a CNDDB/SCE/USFS occurrence record (", VLOOKUP(A1492, [1]!Table9[#All], 27, FALSE), "). " ))</f>
        <v xml:space="preserve">Not discussed on USFS. </v>
      </c>
      <c r="N1492" s="10" t="str">
        <f>IF(D1492="No", "-- ", VLOOKUP(A1492, [1]!Table9[#All], 29, FALSE))</f>
        <v xml:space="preserve">-- </v>
      </c>
      <c r="O1492" s="10" t="str">
        <f>IF(D1492="No", "--", VLOOKUP(A1492, [1]!Table9[#All], 30, FALSE))</f>
        <v>--</v>
      </c>
      <c r="P1492" s="7" t="str">
        <f>IF(D1492="No", "Not discussed on USFS. ", IF(VLOOKUP(A1492, [1]!Table9[#All], 31, FALSE)="--", "--",  _xlfn.CONCAT(A1492, " (", VLOOKUP(A1492, [1]!Table9[#All], 11, FALSE), "; Habitat description: ", C1492, ") - Within 1-mi of a CNDDB/SCE/USFS occurrence record (", VLOOKUP(A1492, [1]!Table9[#All], 31, FALSE), "). " )))</f>
        <v xml:space="preserve">Not discussed on USFS. </v>
      </c>
      <c r="Q1492" s="6" t="str">
        <f>IF(D1492="No", "Not discussed on USFS. ", IF(VLOOKUP(A1492, [1]!Table9[#All], 31, FALSE)="--", "--",  VLOOKUP(A1492, [1]!Table9[#All], 32, FALSE)))</f>
        <v xml:space="preserve">Not discussed on USFS. </v>
      </c>
      <c r="R1492" s="6" t="str">
        <f>IF(D1492="No", "Not discussed on USFS. ", IF(VLOOKUP(A1492, [1]!Table9[#All], 31, FALSE)="--", "--", VLOOKUP(A1492, [1]!Table9[#All], 33, FALSE)))</f>
        <v xml:space="preserve">Not discussed on USFS. </v>
      </c>
      <c r="S1492" s="9" t="s">
        <v>2</v>
      </c>
      <c r="T1492" s="8" t="s">
        <v>2</v>
      </c>
      <c r="U1492" s="8" t="s">
        <v>2</v>
      </c>
      <c r="V1492" s="7" t="s">
        <v>2</v>
      </c>
      <c r="W1492" s="6" t="s">
        <v>2</v>
      </c>
      <c r="X1492" s="6" t="s">
        <v>2</v>
      </c>
    </row>
    <row r="1493" spans="1:24" ht="48" x14ac:dyDescent="0.2">
      <c r="A1493" s="20" t="s">
        <v>872</v>
      </c>
      <c r="B1493" s="20" t="str">
        <f>VLOOKUP(A1493, [1]!Table9[#All], 2, FALSE)</f>
        <v>Progne subis</v>
      </c>
      <c r="C1493" s="18" t="str">
        <f>VLOOKUP(A1493, [1]!Table9[#All], 13, FALSE)</f>
        <v>open land near water</v>
      </c>
      <c r="D1493" s="17" t="str">
        <f>IF(ISNUMBER(SEARCH("1",VLOOKUP(A1493, [1]!Table9[#All], 4, FALSE))), "Yes", "No")</f>
        <v>No</v>
      </c>
      <c r="E1493" s="16" t="str">
        <f>VLOOKUP(A1493, [1]!Table9[#All], 3, FALSE)</f>
        <v>Bird</v>
      </c>
      <c r="F1493" s="15" t="str">
        <f>VLOOKUP(A1493, [1]!Table9[#All], 26, FALSE)</f>
        <v>Formula</v>
      </c>
      <c r="G1493" s="15" t="str">
        <f>IF(D1493="No", "--",VLOOKUP(A1493, [1]!Table9[#All], 25, FALSE))</f>
        <v>--</v>
      </c>
      <c r="H1493" s="14" t="str">
        <f>IF(D1493="No", "Not discussed on USFS. ", VLOOKUP(A1493, [1]!Table9[#All], 24, FALSE))</f>
        <v xml:space="preserve">Not discussed on USFS. </v>
      </c>
      <c r="I1493" s="14" t="str">
        <f>IF(NOT(ISBLANK(#REF!)),  "Pre-activity Survey Required", "")</f>
        <v>Pre-activity Survey Required</v>
      </c>
      <c r="J1493" s="13" t="str">
        <f>IF(D1493="No", "Not discussed on USFS. ", _xlfn.CONCAT(A1493, " (", VLOOKUP(A1493, [1]!Table9[#All], 11, FALSE), "; Habitat description: ", C1493, ") - Within 1-mi of a CNDDB/SCE/USFS occurrence record (", VLOOKUP(A1493, [1]!Table9[#All], 34, FALSE), "). " ))</f>
        <v xml:space="preserve">Not discussed on USFS. </v>
      </c>
      <c r="K1493" s="10" t="str">
        <f>IF(D1493="No", "-- ", VLOOKUP(A1493, [1]!Table9[#All], 35, FALSE))</f>
        <v xml:space="preserve">-- </v>
      </c>
      <c r="L1493" s="12" t="str">
        <f>IF(D1493="No", "--", VLOOKUP(A1493, [1]!Table9[#All], 28, FALSE))</f>
        <v>--</v>
      </c>
      <c r="M1493" s="11" t="str">
        <f>IF(D1493="No", "Not discussed on USFS. ", _xlfn.CONCAT(A1493, " (", VLOOKUP(A1493, [1]!Table9[#All], 11, FALSE), "; Habitat description: ", C1493, ") - Within 1-mi of a CNDDB/SCE/USFS occurrence record (", VLOOKUP(A1493, [1]!Table9[#All], 27, FALSE), "). " ))</f>
        <v xml:space="preserve">Not discussed on USFS. </v>
      </c>
      <c r="N1493" s="10" t="str">
        <f>IF(D1493="No", "-- ", VLOOKUP(A1493, [1]!Table9[#All], 29, FALSE))</f>
        <v xml:space="preserve">-- </v>
      </c>
      <c r="O1493" s="10" t="str">
        <f>IF(D1493="No", "--", VLOOKUP(A1493, [1]!Table9[#All], 30, FALSE))</f>
        <v>--</v>
      </c>
      <c r="P1493" s="7" t="str">
        <f>IF(D1493="No", "Not discussed on USFS. ", IF(VLOOKUP(A1493, [1]!Table9[#All], 31, FALSE)="--", "--",  _xlfn.CONCAT(A1493, " (", VLOOKUP(A1493, [1]!Table9[#All], 11, FALSE), "; Habitat description: ", C1493, ") - Within 1-mi of a CNDDB/SCE/USFS occurrence record (", VLOOKUP(A1493, [1]!Table9[#All], 31, FALSE), "). " )))</f>
        <v xml:space="preserve">Not discussed on USFS. </v>
      </c>
      <c r="Q1493" s="6" t="str">
        <f>IF(D1493="No", "Not discussed on USFS. ", IF(VLOOKUP(A1493, [1]!Table9[#All], 31, FALSE)="--", "--",  VLOOKUP(A1493, [1]!Table9[#All], 32, FALSE)))</f>
        <v xml:space="preserve">Not discussed on USFS. </v>
      </c>
      <c r="R1493" s="6" t="str">
        <f>IF(D1493="No", "Not discussed on USFS. ", IF(VLOOKUP(A1493, [1]!Table9[#All], 31, FALSE)="--", "--", VLOOKUP(A1493, [1]!Table9[#All], 33, FALSE)))</f>
        <v xml:space="preserve">Not discussed on USFS. </v>
      </c>
      <c r="S1493" s="9" t="s">
        <v>2</v>
      </c>
      <c r="T1493" s="8" t="s">
        <v>2</v>
      </c>
      <c r="U1493" s="8" t="s">
        <v>2</v>
      </c>
      <c r="V1493" s="7" t="s">
        <v>2</v>
      </c>
      <c r="W1493" s="6" t="s">
        <v>2</v>
      </c>
      <c r="X1493" s="6" t="s">
        <v>2</v>
      </c>
    </row>
    <row r="1494" spans="1:24" ht="156" x14ac:dyDescent="0.2">
      <c r="A1494" s="20" t="s">
        <v>871</v>
      </c>
      <c r="B1494" s="20" t="str">
        <f>VLOOKUP(A1494, [1]!Table9[#All], 2, FALSE)</f>
        <v>Oreonana purpurascens</v>
      </c>
      <c r="C1494" s="18" t="str">
        <f>VLOOKUP(A1494, [1]!Table9[#All], 13, FALSE)</f>
        <v>ridgetops, generally on metamorphic rocks, in fir or pine forests</v>
      </c>
      <c r="D1494" s="17" t="str">
        <f>IF(ISNUMBER(SEARCH("1",VLOOKUP(A1494, [1]!Table9[#All], 4, FALSE))), "Yes", "No")</f>
        <v>Yes</v>
      </c>
      <c r="E1494" s="16" t="str">
        <f>VLOOKUP(A1494, [1]!Table9[#All], 3, FALSE)</f>
        <v>Plant</v>
      </c>
      <c r="F1494" s="15" t="str">
        <f>VLOOKUP(A1494, [1]!Table9[#All], 26, FALSE)</f>
        <v>Formula</v>
      </c>
      <c r="G1494" s="15" t="str">
        <f>IF(D1494="No", "--",VLOOKUP(A1494, [1]!Table9[#All], 25, FALSE))</f>
        <v>Work area</v>
      </c>
      <c r="H1494" s="14" t="str">
        <f>IF(D1494="No", "Not discussed on USFS. ", VLOOKUP(A1494, [1]!Table9[#All], 24, FALSE))</f>
        <v>--</v>
      </c>
      <c r="I1494" s="14" t="str">
        <f>IF(NOT(ISBLANK(#REF!)),  "Pre-activity Survey Required", "")</f>
        <v>Pre-activity Survey Required</v>
      </c>
      <c r="J1494" s="13" t="str">
        <f>IF(D1494="No", "Not discussed on USFS. ", _xlfn.CONCAT(A1494, " (", VLOOKUP(A1494, [1]!Table9[#All], 11, FALSE), "; Habitat description: ", C1494, ") - Within 1-mi of a CNDDB/SCE/USFS occurrence record (", VLOOKUP(A1494, [1]!Table9[#All], 34, FALSE), "). " ))</f>
        <v xml:space="preserve">purple mountain parsley (FSS; CRPR 1B.2, Blooming Period: May - Jun; Habitat description: ridgetops, generally on metamorphic rocks, in fir or pine forests) - Within 1-mi of a CNDDB/SCE/USFS occurrence record (unsuitable habitat). </v>
      </c>
      <c r="K1494" s="10" t="str">
        <f>IF(D1494="No", "-- ", VLOOKUP(A1494, [1]!Table9[#All], 35, FALSE))</f>
        <v>Standard OMP BMPs.</v>
      </c>
      <c r="L1494" s="12" t="str">
        <f>IF(D1494="No", "--", VLOOKUP(A1494, [1]!Table9[#All], 28, FALSE))</f>
        <v>IIB</v>
      </c>
      <c r="M1494" s="11" t="str">
        <f>IF(D1494="No", "Not discussed on USFS. ", _xlfn.CONCAT(A1494, " (", VLOOKUP(A1494, [1]!Table9[#All], 11, FALSE), "; Habitat description: ", C1494, ") - Within 1-mi of a CNDDB/SCE/USFS occurrence record (", VLOOKUP(A1494, [1]!Table9[#All], 27, FALSE), "). " ))</f>
        <v xml:space="preserve">purple mountain parsley (FSS; CRPR 1B.2, Blooming Period: May - Jun; Habitat description: ridgetops, generally on metamorphic rocks, in fir or pine forests) - Within 1-mi of a CNDDB/SCE/USFS occurrence record (habitat present). </v>
      </c>
      <c r="N1494" s="10" t="str">
        <f>IF(D1494="No", "-- ", VLOOKUP(A1494, [1]!Table9[#All], 29, FALSE))</f>
        <v xml:space="preserve">BE BMP Plant-1(a)(c-d); 
General Measures and Standard OMP BMPs. </v>
      </c>
      <c r="O1494" s="10" t="str">
        <f>IF(D1494="No", "--", VLOOKUP(A1494, [1]!Table9[#All], 30, FALSE))</f>
        <v xml:space="preserve">Pre-Activity Survey (purple mountain parsley): A biological survey is required. 
FSS Plant Avoidance (purple mountain parsley): If purple mountain parsley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494" s="7" t="str">
        <f>IF(D1494="No", "Not discussed on USFS. ", IF(VLOOKUP(A1494, [1]!Table9[#All], 31, FALSE)="--", "--",  _xlfn.CONCAT(A1494, " (", VLOOKUP(A1494, [1]!Table9[#All], 11, FALSE), "; Habitat description: ", C1494, ") - Within 1-mi of a CNDDB/SCE/USFS occurrence record (", VLOOKUP(A1494, [1]!Table9[#All], 31, FALSE), "). " )))</f>
        <v>--</v>
      </c>
      <c r="Q1494" s="6" t="str">
        <f>IF(D1494="No", "Not discussed on USFS. ", IF(VLOOKUP(A1494, [1]!Table9[#All], 31, FALSE)="--", "--",  VLOOKUP(A1494, [1]!Table9[#All], 32, FALSE)))</f>
        <v>--</v>
      </c>
      <c r="R1494" s="6" t="str">
        <f>IF(D1494="No", "Not discussed on USFS. ", IF(VLOOKUP(A1494, [1]!Table9[#All], 31, FALSE)="--", "--", VLOOKUP(A1494, [1]!Table9[#All], 33, FALSE)))</f>
        <v>--</v>
      </c>
      <c r="S1494" s="9" t="s">
        <v>2</v>
      </c>
      <c r="T1494" s="8" t="s">
        <v>2</v>
      </c>
      <c r="U1494" s="8" t="s">
        <v>2</v>
      </c>
      <c r="V1494" s="7" t="s">
        <v>2</v>
      </c>
      <c r="W1494" s="6" t="s">
        <v>2</v>
      </c>
      <c r="X1494" s="6" t="s">
        <v>2</v>
      </c>
    </row>
    <row r="1495" spans="1:24" ht="112" x14ac:dyDescent="0.2">
      <c r="A1495" s="20" t="s">
        <v>870</v>
      </c>
      <c r="B1495" s="20" t="str">
        <f>VLOOKUP(A1495, [1]!Table9[#All], 2, FALSE)</f>
        <v>Cymopterus multinervatus</v>
      </c>
      <c r="C1495" s="18" t="str">
        <f>VLOOKUP(A1495, [1]!Table9[#All], 13, FALSE)</f>
        <v>alluvial slopes and flats, bajadas, and seasonally wet depression, with desert scrub and Joshua tree-juniper woodland</v>
      </c>
      <c r="D1495" s="17" t="str">
        <f>IF(ISNUMBER(SEARCH("1",VLOOKUP(A1495, [1]!Table9[#All], 4, FALSE))), "Yes", "No")</f>
        <v>No</v>
      </c>
      <c r="E1495" s="16" t="str">
        <f>VLOOKUP(A1495, [1]!Table9[#All], 3, FALSE)</f>
        <v>Plant</v>
      </c>
      <c r="F1495" s="15" t="str">
        <f>VLOOKUP(A1495, [1]!Table9[#All], 26, FALSE)</f>
        <v>Formula</v>
      </c>
      <c r="G1495" s="15" t="str">
        <f>IF(D1495="No", "--",VLOOKUP(A1495, [1]!Table9[#All], 25, FALSE))</f>
        <v>--</v>
      </c>
      <c r="H1495" s="14" t="str">
        <f>IF(D1495="No", "Not discussed on USFS. ", VLOOKUP(A1495, [1]!Table9[#All], 24, FALSE))</f>
        <v xml:space="preserve">Not discussed on USFS. </v>
      </c>
      <c r="I1495" s="14" t="str">
        <f>IF(NOT(ISBLANK(#REF!)),  "Pre-activity Survey Required", "")</f>
        <v>Pre-activity Survey Required</v>
      </c>
      <c r="J1495" s="13" t="str">
        <f>IF(D1495="No", "Not discussed on USFS. ", _xlfn.CONCAT(A1495, " (", VLOOKUP(A1495, [1]!Table9[#All], 11, FALSE), "; Habitat description: ", C1495, ") - Within 1-mi of a CNDDB/SCE/USFS occurrence record (", VLOOKUP(A1495, [1]!Table9[#All], 34, FALSE), "). " ))</f>
        <v xml:space="preserve">Not discussed on USFS. </v>
      </c>
      <c r="K1495" s="10" t="str">
        <f>IF(D1495="No", "-- ", VLOOKUP(A1495, [1]!Table9[#All], 35, FALSE))</f>
        <v xml:space="preserve">-- </v>
      </c>
      <c r="L1495" s="12" t="str">
        <f>IF(D1495="No", "--", VLOOKUP(A1495, [1]!Table9[#All], 28, FALSE))</f>
        <v>--</v>
      </c>
      <c r="M1495" s="11" t="str">
        <f>IF(D1495="No", "Not discussed on USFS. ", _xlfn.CONCAT(A1495, " (", VLOOKUP(A1495, [1]!Table9[#All], 11, FALSE), "; Habitat description: ", C1495, ") - Within 1-mi of a CNDDB/SCE/USFS occurrence record (", VLOOKUP(A1495, [1]!Table9[#All], 27, FALSE), "). " ))</f>
        <v xml:space="preserve">Not discussed on USFS. </v>
      </c>
      <c r="N1495" s="10" t="str">
        <f>IF(D1495="No", "-- ", VLOOKUP(A1495, [1]!Table9[#All], 29, FALSE))</f>
        <v xml:space="preserve">-- </v>
      </c>
      <c r="O1495" s="10" t="str">
        <f>IF(D1495="No", "--", VLOOKUP(A1495, [1]!Table9[#All], 30, FALSE))</f>
        <v>--</v>
      </c>
      <c r="P1495" s="7" t="str">
        <f>IF(D1495="No", "Not discussed on USFS. ", IF(VLOOKUP(A1495, [1]!Table9[#All], 31, FALSE)="--", "--",  _xlfn.CONCAT(A1495, " (", VLOOKUP(A1495, [1]!Table9[#All], 11, FALSE), "; Habitat description: ", C1495, ") - Within 1-mi of a CNDDB/SCE/USFS occurrence record (", VLOOKUP(A1495, [1]!Table9[#All], 31, FALSE), "). " )))</f>
        <v xml:space="preserve">Not discussed on USFS. </v>
      </c>
      <c r="Q1495" s="6" t="str">
        <f>IF(D1495="No", "Not discussed on USFS. ", IF(VLOOKUP(A1495, [1]!Table9[#All], 31, FALSE)="--", "--",  VLOOKUP(A1495, [1]!Table9[#All], 32, FALSE)))</f>
        <v xml:space="preserve">Not discussed on USFS. </v>
      </c>
      <c r="R1495" s="6" t="str">
        <f>IF(D1495="No", "Not discussed on USFS. ", IF(VLOOKUP(A1495, [1]!Table9[#All], 31, FALSE)="--", "--", VLOOKUP(A1495, [1]!Table9[#All], 33, FALSE)))</f>
        <v xml:space="preserve">Not discussed on USFS. </v>
      </c>
      <c r="S1495" s="9" t="s">
        <v>2</v>
      </c>
      <c r="T1495" s="8" t="s">
        <v>2</v>
      </c>
      <c r="U1495" s="8" t="s">
        <v>2</v>
      </c>
      <c r="V1495" s="7" t="s">
        <v>2</v>
      </c>
      <c r="W1495" s="6" t="s">
        <v>2</v>
      </c>
      <c r="X1495" s="6" t="s">
        <v>2</v>
      </c>
    </row>
    <row r="1496" spans="1:24" ht="64" x14ac:dyDescent="0.2">
      <c r="A1496" s="20" t="s">
        <v>869</v>
      </c>
      <c r="B1496" s="20" t="str">
        <f>VLOOKUP(A1496, [1]!Table9[#All], 2, FALSE)</f>
        <v>Sidalcea malviflora ssp. purpurea</v>
      </c>
      <c r="C1496" s="18" t="str">
        <f>VLOOKUP(A1496, [1]!Table9[#All], 13, FALSE)</f>
        <v>meadows, open coastal forest, prairie</v>
      </c>
      <c r="D1496" s="17" t="str">
        <f>IF(ISNUMBER(SEARCH("1",VLOOKUP(A1496, [1]!Table9[#All], 4, FALSE))), "Yes", "No")</f>
        <v>No</v>
      </c>
      <c r="E1496" s="16" t="str">
        <f>VLOOKUP(A1496, [1]!Table9[#All], 3, FALSE)</f>
        <v>Plant</v>
      </c>
      <c r="F1496" s="15" t="str">
        <f>VLOOKUP(A1496, [1]!Table9[#All], 26, FALSE)</f>
        <v>Formula</v>
      </c>
      <c r="G1496" s="15" t="str">
        <f>IF(D1496="No", "--",VLOOKUP(A1496, [1]!Table9[#All], 25, FALSE))</f>
        <v>--</v>
      </c>
      <c r="H1496" s="14" t="str">
        <f>IF(D1496="No", "Not discussed on USFS. ", VLOOKUP(A1496, [1]!Table9[#All], 24, FALSE))</f>
        <v xml:space="preserve">Not discussed on USFS. </v>
      </c>
      <c r="I1496" s="14" t="str">
        <f>IF(NOT(ISBLANK(#REF!)),  "Pre-activity Survey Required", "")</f>
        <v>Pre-activity Survey Required</v>
      </c>
      <c r="J1496" s="13" t="str">
        <f>IF(D1496="No", "Not discussed on USFS. ", _xlfn.CONCAT(A1496, " (", VLOOKUP(A1496, [1]!Table9[#All], 11, FALSE), "; Habitat description: ", C1496, ") - Within 1-mi of a CNDDB/SCE/USFS occurrence record (", VLOOKUP(A1496, [1]!Table9[#All], 34, FALSE), "). " ))</f>
        <v xml:space="preserve">Not discussed on USFS. </v>
      </c>
      <c r="K1496" s="10" t="str">
        <f>IF(D1496="No", "-- ", VLOOKUP(A1496, [1]!Table9[#All], 35, FALSE))</f>
        <v xml:space="preserve">-- </v>
      </c>
      <c r="L1496" s="12" t="str">
        <f>IF(D1496="No", "--", VLOOKUP(A1496, [1]!Table9[#All], 28, FALSE))</f>
        <v>--</v>
      </c>
      <c r="M1496" s="11" t="str">
        <f>IF(D1496="No", "Not discussed on USFS. ", _xlfn.CONCAT(A1496, " (", VLOOKUP(A1496, [1]!Table9[#All], 11, FALSE), "; Habitat description: ", C1496, ") - Within 1-mi of a CNDDB/SCE/USFS occurrence record (", VLOOKUP(A1496, [1]!Table9[#All], 27, FALSE), "). " ))</f>
        <v xml:space="preserve">Not discussed on USFS. </v>
      </c>
      <c r="N1496" s="10" t="str">
        <f>IF(D1496="No", "-- ", VLOOKUP(A1496, [1]!Table9[#All], 29, FALSE))</f>
        <v xml:space="preserve">-- </v>
      </c>
      <c r="O1496" s="10" t="str">
        <f>IF(D1496="No", "--", VLOOKUP(A1496, [1]!Table9[#All], 30, FALSE))</f>
        <v>--</v>
      </c>
      <c r="P1496" s="7" t="str">
        <f>IF(D1496="No", "Not discussed on USFS. ", IF(VLOOKUP(A1496, [1]!Table9[#All], 31, FALSE)="--", "--",  _xlfn.CONCAT(A1496, " (", VLOOKUP(A1496, [1]!Table9[#All], 11, FALSE), "; Habitat description: ", C1496, ") - Within 1-mi of a CNDDB/SCE/USFS occurrence record (", VLOOKUP(A1496, [1]!Table9[#All], 31, FALSE), "). " )))</f>
        <v xml:space="preserve">Not discussed on USFS. </v>
      </c>
      <c r="Q1496" s="6" t="str">
        <f>IF(D1496="No", "Not discussed on USFS. ", IF(VLOOKUP(A1496, [1]!Table9[#All], 31, FALSE)="--", "--",  VLOOKUP(A1496, [1]!Table9[#All], 32, FALSE)))</f>
        <v xml:space="preserve">Not discussed on USFS. </v>
      </c>
      <c r="R1496" s="6" t="str">
        <f>IF(D1496="No", "Not discussed on USFS. ", IF(VLOOKUP(A1496, [1]!Table9[#All], 31, FALSE)="--", "--", VLOOKUP(A1496, [1]!Table9[#All], 33, FALSE)))</f>
        <v xml:space="preserve">Not discussed on USFS. </v>
      </c>
      <c r="S1496" s="9" t="s">
        <v>2</v>
      </c>
      <c r="T1496" s="8" t="s">
        <v>2</v>
      </c>
      <c r="U1496" s="8" t="s">
        <v>2</v>
      </c>
      <c r="V1496" s="7" t="s">
        <v>2</v>
      </c>
      <c r="W1496" s="6" t="s">
        <v>2</v>
      </c>
      <c r="X1496" s="6" t="s">
        <v>2</v>
      </c>
    </row>
    <row r="1497" spans="1:24" ht="48" x14ac:dyDescent="0.2">
      <c r="A1497" s="20" t="s">
        <v>868</v>
      </c>
      <c r="B1497" s="20" t="str">
        <f>VLOOKUP(A1497, [1]!Table9[#All], 2, FALSE)</f>
        <v>Stemodia durantifolia</v>
      </c>
      <c r="C1497" s="18" t="str">
        <f>VLOOKUP(A1497, [1]!Table9[#All], 13, FALSE)</f>
        <v>riparian habitats, on wet sand or rocks, drying streambeds</v>
      </c>
      <c r="D1497" s="17" t="str">
        <f>IF(ISNUMBER(SEARCH("1",VLOOKUP(A1497, [1]!Table9[#All], 4, FALSE))), "Yes", "No")</f>
        <v>No</v>
      </c>
      <c r="E1497" s="16" t="str">
        <f>VLOOKUP(A1497, [1]!Table9[#All], 3, FALSE)</f>
        <v>Plant</v>
      </c>
      <c r="F1497" s="15" t="str">
        <f>VLOOKUP(A1497, [1]!Table9[#All], 26, FALSE)</f>
        <v>Formula</v>
      </c>
      <c r="G1497" s="15" t="str">
        <f>IF(D1497="No", "--",VLOOKUP(A1497, [1]!Table9[#All], 25, FALSE))</f>
        <v>--</v>
      </c>
      <c r="H1497" s="14" t="str">
        <f>IF(D1497="No", "Not discussed on USFS. ", VLOOKUP(A1497, [1]!Table9[#All], 24, FALSE))</f>
        <v xml:space="preserve">Not discussed on USFS. </v>
      </c>
      <c r="I1497" s="14" t="str">
        <f>IF(NOT(ISBLANK(#REF!)),  "Pre-activity Survey Required", "")</f>
        <v>Pre-activity Survey Required</v>
      </c>
      <c r="J1497" s="13" t="str">
        <f>IF(D1497="No", "Not discussed on USFS. ", _xlfn.CONCAT(A1497, " (", VLOOKUP(A1497, [1]!Table9[#All], 11, FALSE), "; Habitat description: ", C1497, ") - Within 1-mi of a CNDDB/SCE/USFS occurrence record (", VLOOKUP(A1497, [1]!Table9[#All], 34, FALSE), "). " ))</f>
        <v xml:space="preserve">Not discussed on USFS. </v>
      </c>
      <c r="K1497" s="10" t="str">
        <f>IF(D1497="No", "-- ", VLOOKUP(A1497, [1]!Table9[#All], 35, FALSE))</f>
        <v xml:space="preserve">-- </v>
      </c>
      <c r="L1497" s="12" t="str">
        <f>IF(D1497="No", "--", VLOOKUP(A1497, [1]!Table9[#All], 28, FALSE))</f>
        <v>--</v>
      </c>
      <c r="M1497" s="11" t="str">
        <f>IF(D1497="No", "Not discussed on USFS. ", _xlfn.CONCAT(A1497, " (", VLOOKUP(A1497, [1]!Table9[#All], 11, FALSE), "; Habitat description: ", C1497, ") - Within 1-mi of a CNDDB/SCE/USFS occurrence record (", VLOOKUP(A1497, [1]!Table9[#All], 27, FALSE), "). " ))</f>
        <v xml:space="preserve">Not discussed on USFS. </v>
      </c>
      <c r="N1497" s="10" t="str">
        <f>IF(D1497="No", "-- ", VLOOKUP(A1497, [1]!Table9[#All], 29, FALSE))</f>
        <v xml:space="preserve">-- </v>
      </c>
      <c r="O1497" s="10" t="str">
        <f>IF(D1497="No", "--", VLOOKUP(A1497, [1]!Table9[#All], 30, FALSE))</f>
        <v>--</v>
      </c>
      <c r="P1497" s="7" t="str">
        <f>IF(D1497="No", "Not discussed on USFS. ", IF(VLOOKUP(A1497, [1]!Table9[#All], 31, FALSE)="--", "--",  _xlfn.CONCAT(A1497, " (", VLOOKUP(A1497, [1]!Table9[#All], 11, FALSE), "; Habitat description: ", C1497, ") - Within 1-mi of a CNDDB/SCE/USFS occurrence record (", VLOOKUP(A1497, [1]!Table9[#All], 31, FALSE), "). " )))</f>
        <v xml:space="preserve">Not discussed on USFS. </v>
      </c>
      <c r="Q1497" s="6" t="str">
        <f>IF(D1497="No", "Not discussed on USFS. ", IF(VLOOKUP(A1497, [1]!Table9[#All], 31, FALSE)="--", "--",  VLOOKUP(A1497, [1]!Table9[#All], 32, FALSE)))</f>
        <v xml:space="preserve">Not discussed on USFS. </v>
      </c>
      <c r="R1497" s="6" t="str">
        <f>IF(D1497="No", "Not discussed on USFS. ", IF(VLOOKUP(A1497, [1]!Table9[#All], 31, FALSE)="--", "--", VLOOKUP(A1497, [1]!Table9[#All], 33, FALSE)))</f>
        <v xml:space="preserve">Not discussed on USFS. </v>
      </c>
      <c r="S1497" s="9" t="s">
        <v>2</v>
      </c>
      <c r="T1497" s="8" t="s">
        <v>2</v>
      </c>
      <c r="U1497" s="8" t="s">
        <v>2</v>
      </c>
      <c r="V1497" s="7" t="s">
        <v>2</v>
      </c>
      <c r="W1497" s="6" t="s">
        <v>2</v>
      </c>
      <c r="X1497" s="6" t="s">
        <v>2</v>
      </c>
    </row>
    <row r="1498" spans="1:24" ht="80" x14ac:dyDescent="0.2">
      <c r="A1498" s="20" t="s">
        <v>867</v>
      </c>
      <c r="B1498" s="20" t="str">
        <f>VLOOKUP(A1498, [1]!Table9[#All], 2, FALSE)</f>
        <v>Hesperocyparis pygmaea</v>
      </c>
      <c r="C1498" s="18" t="str">
        <f>VLOOKUP(A1498, [1]!Table9[#All], 13, FALSE)</f>
        <v>closed-cone-pine/cypress forests, mixed-evergreen forest, coastal terraces</v>
      </c>
      <c r="D1498" s="17" t="str">
        <f>IF(ISNUMBER(SEARCH("1",VLOOKUP(A1498, [1]!Table9[#All], 4, FALSE))), "Yes", "No")</f>
        <v>No</v>
      </c>
      <c r="E1498" s="16" t="str">
        <f>VLOOKUP(A1498, [1]!Table9[#All], 3, FALSE)</f>
        <v>Plant</v>
      </c>
      <c r="F1498" s="15" t="str">
        <f>VLOOKUP(A1498, [1]!Table9[#All], 26, FALSE)</f>
        <v>Formula</v>
      </c>
      <c r="G1498" s="15" t="str">
        <f>IF(D1498="No", "--",VLOOKUP(A1498, [1]!Table9[#All], 25, FALSE))</f>
        <v>--</v>
      </c>
      <c r="H1498" s="14" t="str">
        <f>IF(D1498="No", "Not discussed on USFS. ", VLOOKUP(A1498, [1]!Table9[#All], 24, FALSE))</f>
        <v xml:space="preserve">Not discussed on USFS. </v>
      </c>
      <c r="I1498" s="14" t="str">
        <f>IF(NOT(ISBLANK(#REF!)),  "Pre-activity Survey Required", "")</f>
        <v>Pre-activity Survey Required</v>
      </c>
      <c r="J1498" s="13" t="str">
        <f>IF(D1498="No", "Not discussed on USFS. ", _xlfn.CONCAT(A1498, " (", VLOOKUP(A1498, [1]!Table9[#All], 11, FALSE), "; Habitat description: ", C1498, ") - Within 1-mi of a CNDDB/SCE/USFS occurrence record (", VLOOKUP(A1498, [1]!Table9[#All], 34, FALSE), "). " ))</f>
        <v xml:space="preserve">Not discussed on USFS. </v>
      </c>
      <c r="K1498" s="10" t="str">
        <f>IF(D1498="No", "-- ", VLOOKUP(A1498, [1]!Table9[#All], 35, FALSE))</f>
        <v xml:space="preserve">-- </v>
      </c>
      <c r="L1498" s="12" t="str">
        <f>IF(D1498="No", "--", VLOOKUP(A1498, [1]!Table9[#All], 28, FALSE))</f>
        <v>--</v>
      </c>
      <c r="M1498" s="11" t="str">
        <f>IF(D1498="No", "Not discussed on USFS. ", _xlfn.CONCAT(A1498, " (", VLOOKUP(A1498, [1]!Table9[#All], 11, FALSE), "; Habitat description: ", C1498, ") - Within 1-mi of a CNDDB/SCE/USFS occurrence record (", VLOOKUP(A1498, [1]!Table9[#All], 27, FALSE), "). " ))</f>
        <v xml:space="preserve">Not discussed on USFS. </v>
      </c>
      <c r="N1498" s="10" t="str">
        <f>IF(D1498="No", "-- ", VLOOKUP(A1498, [1]!Table9[#All], 29, FALSE))</f>
        <v xml:space="preserve">-- </v>
      </c>
      <c r="O1498" s="10" t="str">
        <f>IF(D1498="No", "--", VLOOKUP(A1498, [1]!Table9[#All], 30, FALSE))</f>
        <v>--</v>
      </c>
      <c r="P1498" s="7" t="str">
        <f>IF(D1498="No", "Not discussed on USFS. ", IF(VLOOKUP(A1498, [1]!Table9[#All], 31, FALSE)="--", "--",  _xlfn.CONCAT(A1498, " (", VLOOKUP(A1498, [1]!Table9[#All], 11, FALSE), "; Habitat description: ", C1498, ") - Within 1-mi of a CNDDB/SCE/USFS occurrence record (", VLOOKUP(A1498, [1]!Table9[#All], 31, FALSE), "). " )))</f>
        <v xml:space="preserve">Not discussed on USFS. </v>
      </c>
      <c r="Q1498" s="6" t="str">
        <f>IF(D1498="No", "Not discussed on USFS. ", IF(VLOOKUP(A1498, [1]!Table9[#All], 31, FALSE)="--", "--",  VLOOKUP(A1498, [1]!Table9[#All], 32, FALSE)))</f>
        <v xml:space="preserve">Not discussed on USFS. </v>
      </c>
      <c r="R1498" s="6" t="str">
        <f>IF(D1498="No", "Not discussed on USFS. ", IF(VLOOKUP(A1498, [1]!Table9[#All], 31, FALSE)="--", "--", VLOOKUP(A1498, [1]!Table9[#All], 33, FALSE)))</f>
        <v xml:space="preserve">Not discussed on USFS. </v>
      </c>
      <c r="S1498" s="9" t="s">
        <v>2</v>
      </c>
      <c r="T1498" s="8" t="s">
        <v>2</v>
      </c>
      <c r="U1498" s="8" t="s">
        <v>2</v>
      </c>
      <c r="V1498" s="7" t="s">
        <v>2</v>
      </c>
      <c r="W1498" s="6" t="s">
        <v>2</v>
      </c>
      <c r="X1498" s="6" t="s">
        <v>2</v>
      </c>
    </row>
    <row r="1499" spans="1:24" ht="48" x14ac:dyDescent="0.2">
      <c r="A1499" s="20" t="s">
        <v>866</v>
      </c>
      <c r="B1499" s="20" t="str">
        <f>VLOOKUP(A1499, [1]!Table9[#All], 2, FALSE)</f>
        <v>Gentiana prostrata</v>
      </c>
      <c r="C1499" s="18" t="str">
        <f>VLOOKUP(A1499, [1]!Table9[#All], 13, FALSE)</f>
        <v>wet mountain meadows</v>
      </c>
      <c r="D1499" s="17" t="str">
        <f>IF(ISNUMBER(SEARCH("1",VLOOKUP(A1499, [1]!Table9[#All], 4, FALSE))), "Yes", "No")</f>
        <v>No</v>
      </c>
      <c r="E1499" s="16" t="str">
        <f>VLOOKUP(A1499, [1]!Table9[#All], 3, FALSE)</f>
        <v>Plant</v>
      </c>
      <c r="F1499" s="15" t="str">
        <f>VLOOKUP(A1499, [1]!Table9[#All], 26, FALSE)</f>
        <v>Formula</v>
      </c>
      <c r="G1499" s="15" t="str">
        <f>IF(D1499="No", "--",VLOOKUP(A1499, [1]!Table9[#All], 25, FALSE))</f>
        <v>--</v>
      </c>
      <c r="H1499" s="14" t="str">
        <f>IF(D1499="No", "Not discussed on USFS. ", VLOOKUP(A1499, [1]!Table9[#All], 24, FALSE))</f>
        <v xml:space="preserve">Not discussed on USFS. </v>
      </c>
      <c r="I1499" s="14" t="str">
        <f>IF(NOT(ISBLANK(#REF!)),  "Pre-activity Survey Required", "")</f>
        <v>Pre-activity Survey Required</v>
      </c>
      <c r="J1499" s="13" t="str">
        <f>IF(D1499="No", "Not discussed on USFS. ", _xlfn.CONCAT(A1499, " (", VLOOKUP(A1499, [1]!Table9[#All], 11, FALSE), "; Habitat description: ", C1499, ") - Within 1-mi of a CNDDB/SCE/USFS occurrence record (", VLOOKUP(A1499, [1]!Table9[#All], 34, FALSE), "). " ))</f>
        <v xml:space="preserve">Not discussed on USFS. </v>
      </c>
      <c r="K1499" s="10" t="str">
        <f>IF(D1499="No", "-- ", VLOOKUP(A1499, [1]!Table9[#All], 35, FALSE))</f>
        <v xml:space="preserve">-- </v>
      </c>
      <c r="L1499" s="12" t="str">
        <f>IF(D1499="No", "--", VLOOKUP(A1499, [1]!Table9[#All], 28, FALSE))</f>
        <v>--</v>
      </c>
      <c r="M1499" s="11" t="str">
        <f>IF(D1499="No", "Not discussed on USFS. ", _xlfn.CONCAT(A1499, " (", VLOOKUP(A1499, [1]!Table9[#All], 11, FALSE), "; Habitat description: ", C1499, ") - Within 1-mi of a CNDDB/SCE/USFS occurrence record (", VLOOKUP(A1499, [1]!Table9[#All], 27, FALSE), "). " ))</f>
        <v xml:space="preserve">Not discussed on USFS. </v>
      </c>
      <c r="N1499" s="10" t="str">
        <f>IF(D1499="No", "-- ", VLOOKUP(A1499, [1]!Table9[#All], 29, FALSE))</f>
        <v xml:space="preserve">-- </v>
      </c>
      <c r="O1499" s="10" t="str">
        <f>IF(D1499="No", "--", VLOOKUP(A1499, [1]!Table9[#All], 30, FALSE))</f>
        <v>--</v>
      </c>
      <c r="P1499" s="7" t="str">
        <f>IF(D1499="No", "Not discussed on USFS. ", IF(VLOOKUP(A1499, [1]!Table9[#All], 31, FALSE)="--", "--",  _xlfn.CONCAT(A1499, " (", VLOOKUP(A1499, [1]!Table9[#All], 11, FALSE), "; Habitat description: ", C1499, ") - Within 1-mi of a CNDDB/SCE/USFS occurrence record (", VLOOKUP(A1499, [1]!Table9[#All], 31, FALSE), "). " )))</f>
        <v xml:space="preserve">Not discussed on USFS. </v>
      </c>
      <c r="Q1499" s="6" t="str">
        <f>IF(D1499="No", "Not discussed on USFS. ", IF(VLOOKUP(A1499, [1]!Table9[#All], 31, FALSE)="--", "--",  VLOOKUP(A1499, [1]!Table9[#All], 32, FALSE)))</f>
        <v xml:space="preserve">Not discussed on USFS. </v>
      </c>
      <c r="R1499" s="6" t="str">
        <f>IF(D1499="No", "Not discussed on USFS. ", IF(VLOOKUP(A1499, [1]!Table9[#All], 31, FALSE)="--", "--", VLOOKUP(A1499, [1]!Table9[#All], 33, FALSE)))</f>
        <v xml:space="preserve">Not discussed on USFS. </v>
      </c>
      <c r="S1499" s="9" t="s">
        <v>2</v>
      </c>
      <c r="T1499" s="8" t="s">
        <v>2</v>
      </c>
      <c r="U1499" s="8" t="s">
        <v>2</v>
      </c>
      <c r="V1499" s="7" t="s">
        <v>2</v>
      </c>
      <c r="W1499" s="6" t="s">
        <v>2</v>
      </c>
      <c r="X1499" s="6" t="s">
        <v>2</v>
      </c>
    </row>
    <row r="1500" spans="1:24" ht="156" x14ac:dyDescent="0.2">
      <c r="A1500" s="20" t="s">
        <v>865</v>
      </c>
      <c r="B1500" s="20" t="str">
        <f>VLOOKUP(A1500, [1]!Table9[#All], 2, FALSE)</f>
        <v>Hulsea vestita ssp. pygmaea</v>
      </c>
      <c r="C1500" s="18" t="str">
        <f>VLOOKUP(A1500, [1]!Table9[#All], 13, FALSE)</f>
        <v>open gravel, talus slopes, subalpine forest, alpine barrens</v>
      </c>
      <c r="D1500" s="17" t="str">
        <f>IF(ISNUMBER(SEARCH("1",VLOOKUP(A1500, [1]!Table9[#All], 4, FALSE))), "Yes", "No")</f>
        <v>Yes</v>
      </c>
      <c r="E1500" s="16" t="str">
        <f>VLOOKUP(A1500, [1]!Table9[#All], 3, FALSE)</f>
        <v>Plant</v>
      </c>
      <c r="F1500" s="15" t="str">
        <f>VLOOKUP(A1500, [1]!Table9[#All], 26, FALSE)</f>
        <v>Formula</v>
      </c>
      <c r="G1500" s="15" t="str">
        <f>IF(D1500="No", "--",VLOOKUP(A1500, [1]!Table9[#All], 25, FALSE))</f>
        <v>Work area</v>
      </c>
      <c r="H1500" s="14" t="str">
        <f>IF(D1500="No", "Not discussed on USFS. ", VLOOKUP(A1500, [1]!Table9[#All], 24, FALSE))</f>
        <v>--</v>
      </c>
      <c r="I1500" s="14" t="str">
        <f>IF(NOT(ISBLANK(#REF!)),  "Pre-activity Survey Required", "")</f>
        <v>Pre-activity Survey Required</v>
      </c>
      <c r="J1500" s="13" t="str">
        <f>IF(D1500="No", "Not discussed on USFS. ", _xlfn.CONCAT(A1500, " (", VLOOKUP(A1500, [1]!Table9[#All], 11, FALSE), "; Habitat description: ", C1500, ") - Within 1-mi of a CNDDB/SCE/USFS occurrence record (", VLOOKUP(A1500, [1]!Table9[#All], 34, FALSE), "). " ))</f>
        <v xml:space="preserve">pygmy hulsea (FSS; CRPR 1B.3, Blooming Period: Jun - Oct; Habitat description: open gravel, talus slopes, subalpine forest, alpine barrens) - Within 1-mi of a CNDDB/SCE/USFS occurrence record (unsuitable habitat). </v>
      </c>
      <c r="K1500" s="10" t="str">
        <f>IF(D1500="No", "-- ", VLOOKUP(A1500, [1]!Table9[#All], 35, FALSE))</f>
        <v>Standard OMP BMPs.</v>
      </c>
      <c r="L1500" s="12" t="str">
        <f>IF(D1500="No", "--", VLOOKUP(A1500, [1]!Table9[#All], 28, FALSE))</f>
        <v>IIB</v>
      </c>
      <c r="M1500" s="11" t="str">
        <f>IF(D1500="No", "Not discussed on USFS. ", _xlfn.CONCAT(A1500, " (", VLOOKUP(A1500, [1]!Table9[#All], 11, FALSE), "; Habitat description: ", C1500, ") - Within 1-mi of a CNDDB/SCE/USFS occurrence record (", VLOOKUP(A1500, [1]!Table9[#All], 27, FALSE), "). " ))</f>
        <v xml:space="preserve">pygmy hulsea (FSS; CRPR 1B.3, Blooming Period: Jun - Oct; Habitat description: open gravel, talus slopes, subalpine forest, alpine barrens) - Within 1-mi of a CNDDB/SCE/USFS occurrence record (habitat present). </v>
      </c>
      <c r="N1500" s="10" t="str">
        <f>IF(D1500="No", "-- ", VLOOKUP(A1500, [1]!Table9[#All], 29, FALSE))</f>
        <v xml:space="preserve">BE BMP Plant-1(a)(c-d); 
General Measures and Standard OMP BMPs. </v>
      </c>
      <c r="O1500" s="10" t="str">
        <f>IF(D1500="No", "--", VLOOKUP(A1500, [1]!Table9[#All], 30, FALSE))</f>
        <v xml:space="preserve">Pre-Activity Survey (pygmy hulsea): A biological survey is required. 
FSS Plant Avoidance (pygmy hulsea): If pygmy hulsea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00" s="7" t="str">
        <f>IF(D1500="No", "Not discussed on USFS. ", IF(VLOOKUP(A1500, [1]!Table9[#All], 31, FALSE)="--", "--",  _xlfn.CONCAT(A1500, " (", VLOOKUP(A1500, [1]!Table9[#All], 11, FALSE), "; Habitat description: ", C1500, ") - Within 1-mi of a CNDDB/SCE/USFS occurrence record (", VLOOKUP(A1500, [1]!Table9[#All], 31, FALSE), "). " )))</f>
        <v>--</v>
      </c>
      <c r="Q1500" s="6" t="str">
        <f>IF(D1500="No", "Not discussed on USFS. ", IF(VLOOKUP(A1500, [1]!Table9[#All], 31, FALSE)="--", "--",  VLOOKUP(A1500, [1]!Table9[#All], 32, FALSE)))</f>
        <v>--</v>
      </c>
      <c r="R1500" s="6" t="str">
        <f>IF(D1500="No", "Not discussed on USFS. ", IF(VLOOKUP(A1500, [1]!Table9[#All], 31, FALSE)="--", "--", VLOOKUP(A1500, [1]!Table9[#All], 33, FALSE)))</f>
        <v>--</v>
      </c>
      <c r="S1500" s="9" t="s">
        <v>2</v>
      </c>
      <c r="T1500" s="8" t="s">
        <v>2</v>
      </c>
      <c r="U1500" s="8" t="s">
        <v>2</v>
      </c>
      <c r="V1500" s="7" t="s">
        <v>2</v>
      </c>
      <c r="W1500" s="6" t="s">
        <v>2</v>
      </c>
      <c r="X1500" s="6" t="s">
        <v>2</v>
      </c>
    </row>
    <row r="1501" spans="1:24" ht="64" x14ac:dyDescent="0.2">
      <c r="A1501" s="20" t="s">
        <v>864</v>
      </c>
      <c r="B1501" s="20" t="str">
        <f>VLOOKUP(A1501, [1]!Table9[#All], 2, FALSE)</f>
        <v>Leptosiphon pygmaeus ssp. pygmaeus</v>
      </c>
      <c r="C1501" s="18" t="str">
        <f>VLOOKUP(A1501, [1]!Table9[#All], 13, FALSE)</f>
        <v>dry openings, coastal scrub, valley grassland</v>
      </c>
      <c r="D1501" s="17" t="str">
        <f>IF(ISNUMBER(SEARCH("1",VLOOKUP(A1501, [1]!Table9[#All], 4, FALSE))), "Yes", "No")</f>
        <v>No</v>
      </c>
      <c r="E1501" s="16" t="str">
        <f>VLOOKUP(A1501, [1]!Table9[#All], 3, FALSE)</f>
        <v>Plant</v>
      </c>
      <c r="F1501" s="15" t="str">
        <f>VLOOKUP(A1501, [1]!Table9[#All], 26, FALSE)</f>
        <v>Formula</v>
      </c>
      <c r="G1501" s="15" t="str">
        <f>IF(D1501="No", "--",VLOOKUP(A1501, [1]!Table9[#All], 25, FALSE))</f>
        <v>--</v>
      </c>
      <c r="H1501" s="14" t="str">
        <f>IF(D1501="No", "Not discussed on USFS. ", VLOOKUP(A1501, [1]!Table9[#All], 24, FALSE))</f>
        <v xml:space="preserve">Not discussed on USFS. </v>
      </c>
      <c r="I1501" s="14" t="str">
        <f>IF(NOT(ISBLANK(#REF!)),  "Pre-activity Survey Required", "")</f>
        <v>Pre-activity Survey Required</v>
      </c>
      <c r="J1501" s="13" t="str">
        <f>IF(D1501="No", "Not discussed on USFS. ", _xlfn.CONCAT(A1501, " (", VLOOKUP(A1501, [1]!Table9[#All], 11, FALSE), "; Habitat description: ", C1501, ") - Within 1-mi of a CNDDB/SCE/USFS occurrence record (", VLOOKUP(A1501, [1]!Table9[#All], 34, FALSE), "). " ))</f>
        <v xml:space="preserve">Not discussed on USFS. </v>
      </c>
      <c r="K1501" s="10" t="str">
        <f>IF(D1501="No", "-- ", VLOOKUP(A1501, [1]!Table9[#All], 35, FALSE))</f>
        <v xml:space="preserve">-- </v>
      </c>
      <c r="L1501" s="12" t="str">
        <f>IF(D1501="No", "--", VLOOKUP(A1501, [1]!Table9[#All], 28, FALSE))</f>
        <v>--</v>
      </c>
      <c r="M1501" s="11" t="str">
        <f>IF(D1501="No", "Not discussed on USFS. ", _xlfn.CONCAT(A1501, " (", VLOOKUP(A1501, [1]!Table9[#All], 11, FALSE), "; Habitat description: ", C1501, ") - Within 1-mi of a CNDDB/SCE/USFS occurrence record (", VLOOKUP(A1501, [1]!Table9[#All], 27, FALSE), "). " ))</f>
        <v xml:space="preserve">Not discussed on USFS. </v>
      </c>
      <c r="N1501" s="10" t="str">
        <f>IF(D1501="No", "-- ", VLOOKUP(A1501, [1]!Table9[#All], 29, FALSE))</f>
        <v xml:space="preserve">-- </v>
      </c>
      <c r="O1501" s="10" t="str">
        <f>IF(D1501="No", "--", VLOOKUP(A1501, [1]!Table9[#All], 30, FALSE))</f>
        <v>--</v>
      </c>
      <c r="P1501" s="7" t="str">
        <f>IF(D1501="No", "Not discussed on USFS. ", IF(VLOOKUP(A1501, [1]!Table9[#All], 31, FALSE)="--", "--",  _xlfn.CONCAT(A1501, " (", VLOOKUP(A1501, [1]!Table9[#All], 11, FALSE), "; Habitat description: ", C1501, ") - Within 1-mi of a CNDDB/SCE/USFS occurrence record (", VLOOKUP(A1501, [1]!Table9[#All], 31, FALSE), "). " )))</f>
        <v xml:space="preserve">Not discussed on USFS. </v>
      </c>
      <c r="Q1501" s="6" t="str">
        <f>IF(D1501="No", "Not discussed on USFS. ", IF(VLOOKUP(A1501, [1]!Table9[#All], 31, FALSE)="--", "--",  VLOOKUP(A1501, [1]!Table9[#All], 32, FALSE)))</f>
        <v xml:space="preserve">Not discussed on USFS. </v>
      </c>
      <c r="R1501" s="6" t="str">
        <f>IF(D1501="No", "Not discussed on USFS. ", IF(VLOOKUP(A1501, [1]!Table9[#All], 31, FALSE)="--", "--", VLOOKUP(A1501, [1]!Table9[#All], 33, FALSE)))</f>
        <v xml:space="preserve">Not discussed on USFS. </v>
      </c>
      <c r="S1501" s="9" t="s">
        <v>2</v>
      </c>
      <c r="T1501" s="8" t="s">
        <v>2</v>
      </c>
      <c r="U1501" s="8" t="s">
        <v>2</v>
      </c>
      <c r="V1501" s="7" t="s">
        <v>2</v>
      </c>
      <c r="W1501" s="6" t="s">
        <v>2</v>
      </c>
      <c r="X1501" s="6" t="s">
        <v>2</v>
      </c>
    </row>
    <row r="1502" spans="1:24" ht="48" x14ac:dyDescent="0.2">
      <c r="A1502" s="20" t="s">
        <v>863</v>
      </c>
      <c r="B1502" s="20" t="str">
        <f>VLOOKUP(A1502, [1]!Table9[#All], 2, FALSE)</f>
        <v>Acmispon haydonii</v>
      </c>
      <c r="C1502" s="18" t="str">
        <f>VLOOKUP(A1502, [1]!Table9[#All], 13, FALSE)</f>
        <v>creosote-bush scrub, pinyon/juniper woodland</v>
      </c>
      <c r="D1502" s="17" t="str">
        <f>IF(ISNUMBER(SEARCH("1",VLOOKUP(A1502, [1]!Table9[#All], 4, FALSE))), "Yes", "No")</f>
        <v>No</v>
      </c>
      <c r="E1502" s="16" t="str">
        <f>VLOOKUP(A1502, [1]!Table9[#All], 3, FALSE)</f>
        <v>Plant</v>
      </c>
      <c r="F1502" s="15" t="str">
        <f>VLOOKUP(A1502, [1]!Table9[#All], 26, FALSE)</f>
        <v>Formula</v>
      </c>
      <c r="G1502" s="15" t="str">
        <f>IF(D1502="No", "--",VLOOKUP(A1502, [1]!Table9[#All], 25, FALSE))</f>
        <v>--</v>
      </c>
      <c r="H1502" s="14" t="str">
        <f>IF(D1502="No", "Not discussed on USFS. ", VLOOKUP(A1502, [1]!Table9[#All], 24, FALSE))</f>
        <v xml:space="preserve">Not discussed on USFS. </v>
      </c>
      <c r="I1502" s="14" t="str">
        <f>IF(NOT(ISBLANK(#REF!)),  "Pre-activity Survey Required", "")</f>
        <v>Pre-activity Survey Required</v>
      </c>
      <c r="J1502" s="13" t="str">
        <f>IF(D1502="No", "Not discussed on USFS. ", _xlfn.CONCAT(A1502, " (", VLOOKUP(A1502, [1]!Table9[#All], 11, FALSE), "; Habitat description: ", C1502, ") - Within 1-mi of a CNDDB/SCE/USFS occurrence record (", VLOOKUP(A1502, [1]!Table9[#All], 34, FALSE), "). " ))</f>
        <v xml:space="preserve">Not discussed on USFS. </v>
      </c>
      <c r="K1502" s="10" t="str">
        <f>IF(D1502="No", "-- ", VLOOKUP(A1502, [1]!Table9[#All], 35, FALSE))</f>
        <v xml:space="preserve">-- </v>
      </c>
      <c r="L1502" s="12" t="str">
        <f>IF(D1502="No", "--", VLOOKUP(A1502, [1]!Table9[#All], 28, FALSE))</f>
        <v>--</v>
      </c>
      <c r="M1502" s="11" t="str">
        <f>IF(D1502="No", "Not discussed on USFS. ", _xlfn.CONCAT(A1502, " (", VLOOKUP(A1502, [1]!Table9[#All], 11, FALSE), "; Habitat description: ", C1502, ") - Within 1-mi of a CNDDB/SCE/USFS occurrence record (", VLOOKUP(A1502, [1]!Table9[#All], 27, FALSE), "). " ))</f>
        <v xml:space="preserve">Not discussed on USFS. </v>
      </c>
      <c r="N1502" s="10" t="str">
        <f>IF(D1502="No", "-- ", VLOOKUP(A1502, [1]!Table9[#All], 29, FALSE))</f>
        <v xml:space="preserve">-- </v>
      </c>
      <c r="O1502" s="10" t="str">
        <f>IF(D1502="No", "--", VLOOKUP(A1502, [1]!Table9[#All], 30, FALSE))</f>
        <v>--</v>
      </c>
      <c r="P1502" s="7" t="str">
        <f>IF(D1502="No", "Not discussed on USFS. ", IF(VLOOKUP(A1502, [1]!Table9[#All], 31, FALSE)="--", "--",  _xlfn.CONCAT(A1502, " (", VLOOKUP(A1502, [1]!Table9[#All], 11, FALSE), "; Habitat description: ", C1502, ") - Within 1-mi of a CNDDB/SCE/USFS occurrence record (", VLOOKUP(A1502, [1]!Table9[#All], 31, FALSE), "). " )))</f>
        <v xml:space="preserve">Not discussed on USFS. </v>
      </c>
      <c r="Q1502" s="6" t="str">
        <f>IF(D1502="No", "Not discussed on USFS. ", IF(VLOOKUP(A1502, [1]!Table9[#All], 31, FALSE)="--", "--",  VLOOKUP(A1502, [1]!Table9[#All], 32, FALSE)))</f>
        <v xml:space="preserve">Not discussed on USFS. </v>
      </c>
      <c r="R1502" s="6" t="str">
        <f>IF(D1502="No", "Not discussed on USFS. ", IF(VLOOKUP(A1502, [1]!Table9[#All], 31, FALSE)="--", "--", VLOOKUP(A1502, [1]!Table9[#All], 33, FALSE)))</f>
        <v xml:space="preserve">Not discussed on USFS. </v>
      </c>
      <c r="S1502" s="9" t="s">
        <v>2</v>
      </c>
      <c r="T1502" s="8" t="s">
        <v>2</v>
      </c>
      <c r="U1502" s="8" t="s">
        <v>2</v>
      </c>
      <c r="V1502" s="7" t="s">
        <v>2</v>
      </c>
      <c r="W1502" s="6" t="s">
        <v>2</v>
      </c>
      <c r="X1502" s="6" t="s">
        <v>2</v>
      </c>
    </row>
    <row r="1503" spans="1:24" ht="96" x14ac:dyDescent="0.2">
      <c r="A1503" s="20" t="s">
        <v>862</v>
      </c>
      <c r="B1503" s="20" t="str">
        <f>VLOOKUP(A1503, [1]!Table9[#All], 2, FALSE)</f>
        <v>Arctostaphylos nummularia ssp. mendocinoensis</v>
      </c>
      <c r="C1503" s="18" t="str">
        <f>VLOOKUP(A1503, [1]!Table9[#All], 13, FALSE)</f>
        <v>conifer forest, chaparral</v>
      </c>
      <c r="D1503" s="17" t="str">
        <f>IF(ISNUMBER(SEARCH("1",VLOOKUP(A1503, [1]!Table9[#All], 4, FALSE))), "Yes", "No")</f>
        <v>No</v>
      </c>
      <c r="E1503" s="16" t="str">
        <f>VLOOKUP(A1503, [1]!Table9[#All], 3, FALSE)</f>
        <v>Plant</v>
      </c>
      <c r="F1503" s="15" t="str">
        <f>VLOOKUP(A1503, [1]!Table9[#All], 26, FALSE)</f>
        <v>Formula</v>
      </c>
      <c r="G1503" s="15" t="str">
        <f>IF(D1503="No", "--",VLOOKUP(A1503, [1]!Table9[#All], 25, FALSE))</f>
        <v>--</v>
      </c>
      <c r="H1503" s="14" t="str">
        <f>IF(D1503="No", "Not discussed on USFS. ", VLOOKUP(A1503, [1]!Table9[#All], 24, FALSE))</f>
        <v xml:space="preserve">Not discussed on USFS. </v>
      </c>
      <c r="I1503" s="14" t="str">
        <f>IF(NOT(ISBLANK(#REF!)),  "Pre-activity Survey Required", "")</f>
        <v>Pre-activity Survey Required</v>
      </c>
      <c r="J1503" s="13" t="str">
        <f>IF(D1503="No", "Not discussed on USFS. ", _xlfn.CONCAT(A1503, " (", VLOOKUP(A1503, [1]!Table9[#All], 11, FALSE), "; Habitat description: ", C1503, ") - Within 1-mi of a CNDDB/SCE/USFS occurrence record (", VLOOKUP(A1503, [1]!Table9[#All], 34, FALSE), "). " ))</f>
        <v xml:space="preserve">Not discussed on USFS. </v>
      </c>
      <c r="K1503" s="10" t="str">
        <f>IF(D1503="No", "-- ", VLOOKUP(A1503, [1]!Table9[#All], 35, FALSE))</f>
        <v xml:space="preserve">-- </v>
      </c>
      <c r="L1503" s="12" t="str">
        <f>IF(D1503="No", "--", VLOOKUP(A1503, [1]!Table9[#All], 28, FALSE))</f>
        <v>--</v>
      </c>
      <c r="M1503" s="11" t="str">
        <f>IF(D1503="No", "Not discussed on USFS. ", _xlfn.CONCAT(A1503, " (", VLOOKUP(A1503, [1]!Table9[#All], 11, FALSE), "; Habitat description: ", C1503, ") - Within 1-mi of a CNDDB/SCE/USFS occurrence record (", VLOOKUP(A1503, [1]!Table9[#All], 27, FALSE), "). " ))</f>
        <v xml:space="preserve">Not discussed on USFS. </v>
      </c>
      <c r="N1503" s="10" t="str">
        <f>IF(D1503="No", "-- ", VLOOKUP(A1503, [1]!Table9[#All], 29, FALSE))</f>
        <v xml:space="preserve">-- </v>
      </c>
      <c r="O1503" s="10" t="str">
        <f>IF(D1503="No", "--", VLOOKUP(A1503, [1]!Table9[#All], 30, FALSE))</f>
        <v>--</v>
      </c>
      <c r="P1503" s="7" t="str">
        <f>IF(D1503="No", "Not discussed on USFS. ", IF(VLOOKUP(A1503, [1]!Table9[#All], 31, FALSE)="--", "--",  _xlfn.CONCAT(A1503, " (", VLOOKUP(A1503, [1]!Table9[#All], 11, FALSE), "; Habitat description: ", C1503, ") - Within 1-mi of a CNDDB/SCE/USFS occurrence record (", VLOOKUP(A1503, [1]!Table9[#All], 31, FALSE), "). " )))</f>
        <v xml:space="preserve">Not discussed on USFS. </v>
      </c>
      <c r="Q1503" s="6" t="str">
        <f>IF(D1503="No", "Not discussed on USFS. ", IF(VLOOKUP(A1503, [1]!Table9[#All], 31, FALSE)="--", "--",  VLOOKUP(A1503, [1]!Table9[#All], 32, FALSE)))</f>
        <v xml:space="preserve">Not discussed on USFS. </v>
      </c>
      <c r="R1503" s="6" t="str">
        <f>IF(D1503="No", "Not discussed on USFS. ", IF(VLOOKUP(A1503, [1]!Table9[#All], 31, FALSE)="--", "--", VLOOKUP(A1503, [1]!Table9[#All], 33, FALSE)))</f>
        <v xml:space="preserve">Not discussed on USFS. </v>
      </c>
      <c r="S1503" s="9" t="s">
        <v>2</v>
      </c>
      <c r="T1503" s="8" t="s">
        <v>2</v>
      </c>
      <c r="U1503" s="8" t="s">
        <v>2</v>
      </c>
      <c r="V1503" s="7" t="s">
        <v>2</v>
      </c>
      <c r="W1503" s="6" t="s">
        <v>2</v>
      </c>
      <c r="X1503" s="6" t="s">
        <v>2</v>
      </c>
    </row>
    <row r="1504" spans="1:24" ht="156" x14ac:dyDescent="0.2">
      <c r="A1504" s="20" t="s">
        <v>861</v>
      </c>
      <c r="B1504" s="20" t="str">
        <f>VLOOKUP(A1504, [1]!Table9[#All], 2, FALSE)</f>
        <v>Calyptridium pygmaeum</v>
      </c>
      <c r="C1504" s="18" t="str">
        <f>VLOOKUP(A1504, [1]!Table9[#All], 13, FALSE)</f>
        <v>sandy to gravelly soils, conifer forest</v>
      </c>
      <c r="D1504" s="17" t="str">
        <f>IF(ISNUMBER(SEARCH("1",VLOOKUP(A1504, [1]!Table9[#All], 4, FALSE))), "Yes", "No")</f>
        <v>Yes</v>
      </c>
      <c r="E1504" s="16" t="str">
        <f>VLOOKUP(A1504, [1]!Table9[#All], 3, FALSE)</f>
        <v>Plant</v>
      </c>
      <c r="F1504" s="15" t="str">
        <f>VLOOKUP(A1504, [1]!Table9[#All], 26, FALSE)</f>
        <v>Formula</v>
      </c>
      <c r="G1504" s="15" t="str">
        <f>IF(D1504="No", "--",VLOOKUP(A1504, [1]!Table9[#All], 25, FALSE))</f>
        <v>Work area</v>
      </c>
      <c r="H1504" s="14" t="str">
        <f>IF(D1504="No", "Not discussed on USFS. ", VLOOKUP(A1504, [1]!Table9[#All], 24, FALSE))</f>
        <v>--</v>
      </c>
      <c r="I1504" s="14" t="str">
        <f>IF(NOT(ISBLANK(#REF!)),  "Pre-activity Survey Required", "")</f>
        <v>Pre-activity Survey Required</v>
      </c>
      <c r="J1504" s="13" t="str">
        <f>IF(D1504="No", "Not discussed on USFS. ", _xlfn.CONCAT(A1504, " (", VLOOKUP(A1504, [1]!Table9[#All], 11, FALSE), "; Habitat description: ", C1504, ") - Within 1-mi of a CNDDB/SCE/USFS occurrence record (", VLOOKUP(A1504, [1]!Table9[#All], 34, FALSE), "). " ))</f>
        <v xml:space="preserve">pygmy pussypaws (FSS; CRPR 1B.2, Blooming Period: Jun - Jul; Habitat description: sandy to gravelly soils, conifer forest) - Within 1-mi of a CNDDB/SCE/USFS occurrence record (unsuitable habitat). </v>
      </c>
      <c r="K1504" s="10" t="str">
        <f>IF(D1504="No", "-- ", VLOOKUP(A1504, [1]!Table9[#All], 35, FALSE))</f>
        <v>Standard OMP BMPs.</v>
      </c>
      <c r="L1504" s="12" t="str">
        <f>IF(D1504="No", "--", VLOOKUP(A1504, [1]!Table9[#All], 28, FALSE))</f>
        <v>IIB</v>
      </c>
      <c r="M1504" s="11" t="str">
        <f>IF(D1504="No", "Not discussed on USFS. ", _xlfn.CONCAT(A1504, " (", VLOOKUP(A1504, [1]!Table9[#All], 11, FALSE), "; Habitat description: ", C1504, ") - Within 1-mi of a CNDDB/SCE/USFS occurrence record (", VLOOKUP(A1504, [1]!Table9[#All], 27, FALSE), "). " ))</f>
        <v xml:space="preserve">pygmy pussypaws (FSS; CRPR 1B.2, Blooming Period: Jun - Jul; Habitat description: sandy to gravelly soils, conifer forest) - Within 1-mi of a CNDDB/SCE/USFS occurrence record (habitat present). </v>
      </c>
      <c r="N1504" s="10" t="str">
        <f>IF(D1504="No", "-- ", VLOOKUP(A1504, [1]!Table9[#All], 29, FALSE))</f>
        <v xml:space="preserve">BE BMP Plant-1(a)(c-d); 
General Measures and Standard OMP BMPs. </v>
      </c>
      <c r="O1504" s="10" t="str">
        <f>IF(D1504="No", "--", VLOOKUP(A1504, [1]!Table9[#All], 30, FALSE))</f>
        <v xml:space="preserve">Pre-Activity Survey (pygmy pussypaws): A biological survey is required. 
FSS Plant Avoidance (pygmy pussypaws): If pygmy pussypaws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04" s="7" t="str">
        <f>IF(D1504="No", "Not discussed on USFS. ", IF(VLOOKUP(A1504, [1]!Table9[#All], 31, FALSE)="--", "--",  _xlfn.CONCAT(A1504, " (", VLOOKUP(A1504, [1]!Table9[#All], 11, FALSE), "; Habitat description: ", C1504, ") - Within 1-mi of a CNDDB/SCE/USFS occurrence record (", VLOOKUP(A1504, [1]!Table9[#All], 31, FALSE), "). " )))</f>
        <v>--</v>
      </c>
      <c r="Q1504" s="6" t="str">
        <f>IF(D1504="No", "Not discussed on USFS. ", IF(VLOOKUP(A1504, [1]!Table9[#All], 31, FALSE)="--", "--",  VLOOKUP(A1504, [1]!Table9[#All], 32, FALSE)))</f>
        <v>--</v>
      </c>
      <c r="R1504" s="6" t="str">
        <f>IF(D1504="No", "Not discussed on USFS. ", IF(VLOOKUP(A1504, [1]!Table9[#All], 31, FALSE)="--", "--", VLOOKUP(A1504, [1]!Table9[#All], 33, FALSE)))</f>
        <v>--</v>
      </c>
      <c r="S1504" s="9" t="s">
        <v>2</v>
      </c>
      <c r="T1504" s="8" t="s">
        <v>2</v>
      </c>
      <c r="U1504" s="8" t="s">
        <v>2</v>
      </c>
      <c r="V1504" s="7" t="s">
        <v>2</v>
      </c>
      <c r="W1504" s="6" t="s">
        <v>2</v>
      </c>
      <c r="X1504" s="6" t="s">
        <v>2</v>
      </c>
    </row>
    <row r="1505" spans="1:24" ht="72" x14ac:dyDescent="0.2">
      <c r="A1505" s="20" t="s">
        <v>860</v>
      </c>
      <c r="B1505" s="20" t="str">
        <f>VLOOKUP(A1505, [1]!Table9[#All], 2, FALSE)</f>
        <v>Brachylagus idahoensis</v>
      </c>
      <c r="C1505" s="18" t="str">
        <f>VLOOKUP(A1505, [1]!Table9[#All], 13, FALSE)</f>
        <v xml:space="preserve"> dense sagebrush-dominated areas</v>
      </c>
      <c r="D1505" s="17" t="str">
        <f>IF(ISNUMBER(SEARCH("1",VLOOKUP(A1505, [1]!Table9[#All], 4, FALSE))), "Yes", "No")</f>
        <v>Yes</v>
      </c>
      <c r="E1505" s="16" t="str">
        <f>VLOOKUP(A1505, [1]!Table9[#All], 3, FALSE)</f>
        <v>Mammal</v>
      </c>
      <c r="F1505" s="15" t="str">
        <f>VLOOKUP(A1505, [1]!Table9[#All], 26, FALSE)</f>
        <v>Formula</v>
      </c>
      <c r="G1505" s="15" t="str">
        <f>IF(D1505="No", "--",VLOOKUP(A1505, [1]!Table9[#All], 25, FALSE))</f>
        <v>Work area</v>
      </c>
      <c r="H1505" s="14" t="str">
        <f>IF(D1505="No", "Not discussed on USFS. ", VLOOKUP(A1505, [1]!Table9[#All], 24, FALSE))</f>
        <v>--</v>
      </c>
      <c r="I1505" s="14" t="str">
        <f>IF(NOT(ISBLANK(#REF!)),  "Pre-activity Survey Required", "")</f>
        <v>Pre-activity Survey Required</v>
      </c>
      <c r="J1505" s="13" t="str">
        <f>IF(D1505="No", "Not discussed on USFS. ", _xlfn.CONCAT(A1505, " (", VLOOKUP(A1505, [1]!Table9[#All], 11, FALSE), "; Habitat description: ", C1505, ") - Within 1-mi of a CNDDB/SCE/USFS occurrence record (", VLOOKUP(A1505, [1]!Table9[#All], 34, FALSE), "). " ))</f>
        <v xml:space="preserve">pygmy rabbit (CDFW SSC; FSS; BLM:S; Habitat description:  dense sagebrush-dominated areas) - Within 1-mi of a CNDDB/SCE/USFS occurrence record (unsuitable habitat). </v>
      </c>
      <c r="K1505" s="10" t="str">
        <f>IF(D1505="No", "-- ", VLOOKUP(A1505, [1]!Table9[#All], 35, FALSE))</f>
        <v>Standard OMP BMPs.</v>
      </c>
      <c r="L1505" s="12" t="str">
        <f>IF(D1505="No", "--", VLOOKUP(A1505, [1]!Table9[#All], 28, FALSE))</f>
        <v>IIB</v>
      </c>
      <c r="M1505" s="11" t="str">
        <f>IF(D1505="No", "Not discussed on USFS. ", _xlfn.CONCAT(A1505, " (", VLOOKUP(A1505, [1]!Table9[#All], 11, FALSE), "; Habitat description: ", C1505, ") - Within 1-mi of a CNDDB/SCE/USFS occurrence record (", VLOOKUP(A1505, [1]!Table9[#All], 27, FALSE), "). " ))</f>
        <v xml:space="preserve">pygmy rabbit (CDFW SSC; FSS; BLM:S; Habitat description:  dense sagebrush-dominated areas) - Within 1-mi of a CNDDB/SCE/USFS occurrence record (habitat present). </v>
      </c>
      <c r="N1505" s="10" t="str">
        <f>IF(D1505="No", "-- ", VLOOKUP(A1505, [1]!Table9[#All], 29, FALSE))</f>
        <v xml:space="preserve">BE BMP Mammal-1; 
General Measures and Standard OMP BMPs. </v>
      </c>
      <c r="O1505" s="10" t="str">
        <f>IF(D1505="No", "--", VLOOKUP(A1505, [1]!Table9[#All], 30, FALSE))</f>
        <v xml:space="preserve">General Measures and Standard OMP BMPs. </v>
      </c>
      <c r="P1505" s="7" t="str">
        <f>IF(D1505="No", "Not discussed on USFS. ", IF(VLOOKUP(A1505, [1]!Table9[#All], 31, FALSE)="--", "--",  _xlfn.CONCAT(A1505, " (", VLOOKUP(A1505, [1]!Table9[#All], 11, FALSE), "; Habitat description: ", C1505, ") - Within 1-mi of a CNDDB/SCE/USFS occurrence record (", VLOOKUP(A1505, [1]!Table9[#All], 31, FALSE), "). " )))</f>
        <v>--</v>
      </c>
      <c r="Q1505" s="6" t="str">
        <f>IF(D1505="No", "Not discussed on USFS. ", IF(VLOOKUP(A1505, [1]!Table9[#All], 31, FALSE)="--", "--",  VLOOKUP(A1505, [1]!Table9[#All], 32, FALSE)))</f>
        <v>--</v>
      </c>
      <c r="R1505" s="6" t="str">
        <f>IF(D1505="No", "Not discussed on USFS. ", IF(VLOOKUP(A1505, [1]!Table9[#All], 31, FALSE)="--", "--", VLOOKUP(A1505, [1]!Table9[#All], 33, FALSE)))</f>
        <v>--</v>
      </c>
      <c r="S1505" s="9" t="s">
        <v>2</v>
      </c>
      <c r="T1505" s="8" t="s">
        <v>2</v>
      </c>
      <c r="U1505" s="8" t="s">
        <v>2</v>
      </c>
      <c r="V1505" s="7" t="s">
        <v>2</v>
      </c>
      <c r="W1505" s="6" t="s">
        <v>2</v>
      </c>
      <c r="X1505" s="6" t="s">
        <v>2</v>
      </c>
    </row>
    <row r="1506" spans="1:24" ht="80" x14ac:dyDescent="0.2">
      <c r="A1506" s="20" t="s">
        <v>859</v>
      </c>
      <c r="B1506" s="20" t="str">
        <f>VLOOKUP(A1506, [1]!Table9[#All], 2, FALSE)</f>
        <v>Eriogonum pyrolifolium var. pyrolifolium</v>
      </c>
      <c r="C1506" s="18" t="str">
        <f>VLOOKUP(A1506, [1]!Table9[#All], 13, FALSE)</f>
        <v>sand, boulder and rocky areas</v>
      </c>
      <c r="D1506" s="17" t="str">
        <f>IF(ISNUMBER(SEARCH("1",VLOOKUP(A1506, [1]!Table9[#All], 4, FALSE))), "Yes", "No")</f>
        <v>No</v>
      </c>
      <c r="E1506" s="16" t="str">
        <f>VLOOKUP(A1506, [1]!Table9[#All], 3, FALSE)</f>
        <v>Plant</v>
      </c>
      <c r="F1506" s="15" t="str">
        <f>VLOOKUP(A1506, [1]!Table9[#All], 26, FALSE)</f>
        <v>Formula</v>
      </c>
      <c r="G1506" s="15" t="str">
        <f>IF(D1506="No", "--",VLOOKUP(A1506, [1]!Table9[#All], 25, FALSE))</f>
        <v>--</v>
      </c>
      <c r="H1506" s="14" t="str">
        <f>IF(D1506="No", "Not discussed on USFS. ", VLOOKUP(A1506, [1]!Table9[#All], 24, FALSE))</f>
        <v xml:space="preserve">Not discussed on USFS. </v>
      </c>
      <c r="I1506" s="14" t="str">
        <f>IF(NOT(ISBLANK(#REF!)),  "Pre-activity Survey Required", "")</f>
        <v>Pre-activity Survey Required</v>
      </c>
      <c r="J1506" s="13" t="str">
        <f>IF(D1506="No", "Not discussed on USFS. ", _xlfn.CONCAT(A1506, " (", VLOOKUP(A1506, [1]!Table9[#All], 11, FALSE), "; Habitat description: ", C1506, ") - Within 1-mi of a CNDDB/SCE/USFS occurrence record (", VLOOKUP(A1506, [1]!Table9[#All], 34, FALSE), "). " ))</f>
        <v xml:space="preserve">Not discussed on USFS. </v>
      </c>
      <c r="K1506" s="10" t="str">
        <f>IF(D1506="No", "-- ", VLOOKUP(A1506, [1]!Table9[#All], 35, FALSE))</f>
        <v xml:space="preserve">-- </v>
      </c>
      <c r="L1506" s="12" t="str">
        <f>IF(D1506="No", "--", VLOOKUP(A1506, [1]!Table9[#All], 28, FALSE))</f>
        <v>--</v>
      </c>
      <c r="M1506" s="11" t="str">
        <f>IF(D1506="No", "Not discussed on USFS. ", _xlfn.CONCAT(A1506, " (", VLOOKUP(A1506, [1]!Table9[#All], 11, FALSE), "; Habitat description: ", C1506, ") - Within 1-mi of a CNDDB/SCE/USFS occurrence record (", VLOOKUP(A1506, [1]!Table9[#All], 27, FALSE), "). " ))</f>
        <v xml:space="preserve">Not discussed on USFS. </v>
      </c>
      <c r="N1506" s="10" t="str">
        <f>IF(D1506="No", "-- ", VLOOKUP(A1506, [1]!Table9[#All], 29, FALSE))</f>
        <v xml:space="preserve">-- </v>
      </c>
      <c r="O1506" s="10" t="str">
        <f>IF(D1506="No", "--", VLOOKUP(A1506, [1]!Table9[#All], 30, FALSE))</f>
        <v>--</v>
      </c>
      <c r="P1506" s="7" t="str">
        <f>IF(D1506="No", "Not discussed on USFS. ", IF(VLOOKUP(A1506, [1]!Table9[#All], 31, FALSE)="--", "--",  _xlfn.CONCAT(A1506, " (", VLOOKUP(A1506, [1]!Table9[#All], 11, FALSE), "; Habitat description: ", C1506, ") - Within 1-mi of a CNDDB/SCE/USFS occurrence record (", VLOOKUP(A1506, [1]!Table9[#All], 31, FALSE), "). " )))</f>
        <v xml:space="preserve">Not discussed on USFS. </v>
      </c>
      <c r="Q1506" s="6" t="str">
        <f>IF(D1506="No", "Not discussed on USFS. ", IF(VLOOKUP(A1506, [1]!Table9[#All], 31, FALSE)="--", "--",  VLOOKUP(A1506, [1]!Table9[#All], 32, FALSE)))</f>
        <v xml:space="preserve">Not discussed on USFS. </v>
      </c>
      <c r="R1506" s="6" t="str">
        <f>IF(D1506="No", "Not discussed on USFS. ", IF(VLOOKUP(A1506, [1]!Table9[#All], 31, FALSE)="--", "--", VLOOKUP(A1506, [1]!Table9[#All], 33, FALSE)))</f>
        <v xml:space="preserve">Not discussed on USFS. </v>
      </c>
      <c r="S1506" s="9" t="s">
        <v>2</v>
      </c>
      <c r="T1506" s="8" t="s">
        <v>2</v>
      </c>
      <c r="U1506" s="8" t="s">
        <v>2</v>
      </c>
      <c r="V1506" s="7" t="s">
        <v>2</v>
      </c>
      <c r="W1506" s="6" t="s">
        <v>2</v>
      </c>
      <c r="X1506" s="6" t="s">
        <v>2</v>
      </c>
    </row>
    <row r="1507" spans="1:24" ht="156" x14ac:dyDescent="0.2">
      <c r="A1507" s="20" t="s">
        <v>858</v>
      </c>
      <c r="B1507" s="20" t="str">
        <f>VLOOKUP(A1507, [1]!Table9[#All], 2, FALSE)</f>
        <v>Lupinus dalesiae</v>
      </c>
      <c r="C1507" s="18" t="str">
        <f>VLOOKUP(A1507, [1]!Table9[#All], 13, FALSE)</f>
        <v>dry pine forest</v>
      </c>
      <c r="D1507" s="17" t="str">
        <f>IF(ISNUMBER(SEARCH("1",VLOOKUP(A1507, [1]!Table9[#All], 4, FALSE))), "Yes", "No")</f>
        <v>Yes</v>
      </c>
      <c r="E1507" s="16" t="str">
        <f>VLOOKUP(A1507, [1]!Table9[#All], 3, FALSE)</f>
        <v>Plant</v>
      </c>
      <c r="F1507" s="15" t="str">
        <f>VLOOKUP(A1507, [1]!Table9[#All], 26, FALSE)</f>
        <v>Formula</v>
      </c>
      <c r="G1507" s="15" t="str">
        <f>IF(D1507="No", "--",VLOOKUP(A1507, [1]!Table9[#All], 25, FALSE))</f>
        <v>Work area</v>
      </c>
      <c r="H1507" s="14" t="str">
        <f>IF(D1507="No", "Not discussed on USFS. ", VLOOKUP(A1507, [1]!Table9[#All], 24, FALSE))</f>
        <v xml:space="preserve">Only discussed in INF, if reviewing INF apply same RPM's and language as other CRPR 1/2 plant receive. </v>
      </c>
      <c r="I1507" s="14" t="str">
        <f>IF(NOT(ISBLANK(#REF!)),  "Pre-activity Survey Required", "")</f>
        <v>Pre-activity Survey Required</v>
      </c>
      <c r="J1507" s="13" t="str">
        <f>IF(D1507="No", "Not discussed on USFS. ", _xlfn.CONCAT(A1507, " (", VLOOKUP(A1507, [1]!Table9[#All], 11, FALSE), "; Habitat description: ", C1507, ") - Within 1-mi of a CNDDB/SCE/USFS occurrence record (", VLOOKUP(A1507, [1]!Table9[#All], 34, FALSE), "). " ))</f>
        <v xml:space="preserve">Quincy lupine (INF:SCC; CRPR 4.2, Blooming Period: May - Aug; Habitat description: dry pine forest) - Within 1-mi of a CNDDB/SCE/USFS occurrence record (unsuitable habitat). </v>
      </c>
      <c r="K1507" s="10" t="str">
        <f>IF(D1507="No", "-- ", VLOOKUP(A1507, [1]!Table9[#All], 35, FALSE))</f>
        <v>Standard OMP BMPs.</v>
      </c>
      <c r="L1507" s="12" t="str">
        <f>IF(D1507="No", "--", VLOOKUP(A1507, [1]!Table9[#All], 28, FALSE))</f>
        <v>IIB</v>
      </c>
      <c r="M1507" s="11" t="str">
        <f>IF(D1507="No", "Not discussed on USFS. ", _xlfn.CONCAT(A1507, " (", VLOOKUP(A1507, [1]!Table9[#All], 11, FALSE), "; Habitat description: ", C1507, ") - Within 1-mi of a CNDDB/SCE/USFS occurrence record (", VLOOKUP(A1507, [1]!Table9[#All], 27, FALSE), "). " ))</f>
        <v xml:space="preserve">Quincy lupine (INF:SCC; CRPR 4.2, Blooming Period: May - Aug; Habitat description: dry pine forest) - Within 1-mi of a CNDDB/SCE/USFS occurrence record (habitat present). </v>
      </c>
      <c r="N1507" s="10" t="str">
        <f>IF(D1507="No", "-- ", VLOOKUP(A1507, [1]!Table9[#All], 29, FALSE))</f>
        <v xml:space="preserve">BE BMP Plant-1(a)(c-d); 
General Measures and Standard OMP BMPs. </v>
      </c>
      <c r="O1507" s="10" t="str">
        <f>IF(D1507="No", "--", VLOOKUP(A1507, [1]!Table9[#All], 30, FALSE))</f>
        <v xml:space="preserve">Pre-Activity Survey (Quincy lupine): A biological survey is required. 
FSS Plant Avoidance (Quincy lupine): If Quincy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07" s="7" t="str">
        <f>IF(D1507="No", "Not discussed on USFS. ", IF(VLOOKUP(A1507, [1]!Table9[#All], 31, FALSE)="--", "--",  _xlfn.CONCAT(A1507, " (", VLOOKUP(A1507, [1]!Table9[#All], 11, FALSE), "; Habitat description: ", C1507, ") - Within 1-mi of a CNDDB/SCE/USFS occurrence record (", VLOOKUP(A1507, [1]!Table9[#All], 31, FALSE), "). " )))</f>
        <v>--</v>
      </c>
      <c r="Q1507" s="6" t="str">
        <f>IF(D1507="No", "Not discussed on USFS. ", IF(VLOOKUP(A1507, [1]!Table9[#All], 31, FALSE)="--", "--",  VLOOKUP(A1507, [1]!Table9[#All], 32, FALSE)))</f>
        <v>--</v>
      </c>
      <c r="R1507" s="6" t="str">
        <f>IF(D1507="No", "Not discussed on USFS. ", IF(VLOOKUP(A1507, [1]!Table9[#All], 31, FALSE)="--", "--", VLOOKUP(A1507, [1]!Table9[#All], 33, FALSE)))</f>
        <v>--</v>
      </c>
      <c r="S1507" s="9" t="s">
        <v>2</v>
      </c>
      <c r="T1507" s="8" t="s">
        <v>2</v>
      </c>
      <c r="U1507" s="8" t="s">
        <v>2</v>
      </c>
      <c r="V1507" s="7" t="s">
        <v>2</v>
      </c>
      <c r="W1507" s="6" t="s">
        <v>2</v>
      </c>
      <c r="X1507" s="6" t="s">
        <v>2</v>
      </c>
    </row>
    <row r="1508" spans="1:24" ht="80" x14ac:dyDescent="0.2">
      <c r="A1508" s="20" t="s">
        <v>857</v>
      </c>
      <c r="B1508" s="20" t="str">
        <f>VLOOKUP(A1508, [1]!Table9[#All], 2, FALSE)</f>
        <v>Euphydryas editha quino</v>
      </c>
      <c r="C1508" s="18" t="str">
        <f>VLOOKUP(A1508, [1]!Table9[#All], 13, FALSE)</f>
        <v xml:space="preserve">grasslands, coastal sage scrub, chaparral, juniper woodland, semi-desert scrub; </v>
      </c>
      <c r="D1508" s="17" t="str">
        <f>IF(ISNUMBER(SEARCH("1",VLOOKUP(A1508, [1]!Table9[#All], 4, FALSE))), "Yes", "No")</f>
        <v>Yes</v>
      </c>
      <c r="E1508" s="16" t="str">
        <f>VLOOKUP(A1508, [1]!Table9[#All], 3, FALSE)</f>
        <v>Invertebrate</v>
      </c>
      <c r="F1508" s="15" t="str">
        <f>VLOOKUP(A1508, [1]!Table9[#All], 26, FALSE)</f>
        <v>Formula</v>
      </c>
      <c r="G1508" s="15" t="str">
        <f>IF(D1508="No", "--",VLOOKUP(A1508, [1]!Table9[#All], 25, FALSE))</f>
        <v>Work area</v>
      </c>
      <c r="H1508" s="14" t="str">
        <f>IF(D1508="No", "Not discussed on USFS. ", VLOOKUP(A1508, [1]!Table9[#All], 24, FALSE))</f>
        <v>Contact PM if occurring on USFS</v>
      </c>
      <c r="I1508" s="14" t="str">
        <f>IF(NOT(ISBLANK(#REF!)),  "Pre-activity Survey Required", "")</f>
        <v>Pre-activity Survey Required</v>
      </c>
      <c r="J1508" s="13" t="str">
        <f>IF(D1508="No", "Not discussed on USFS. ", _xlfn.CONCAT(A1508, " (", VLOOKUP(A1508, [1]!Table9[#All], 11, FALSE), "; Habitat description: ", C1508, ") - Within 1-mi of a CNDDB/SCE/USFS occurrence record (", VLOOKUP(A1508, [1]!Table9[#All], 34, FALSE), "). " ))</f>
        <v xml:space="preserve">Quino checkerspot butterfly (FE; Habitat description: grasslands, coastal sage scrub, chaparral, juniper woodland, semi-desert scrub; ) - Within 1-mi of a CNDDB/SCE/USFS occurrence record (unsuitable habitat). </v>
      </c>
      <c r="K1508" s="10" t="str">
        <f>IF(D1508="No", "-- ", VLOOKUP(A1508, [1]!Table9[#All], 35, FALSE))</f>
        <v>Standard OMP BMPs.</v>
      </c>
      <c r="L1508" s="12" t="str">
        <f>IF(D1508="No", "--", VLOOKUP(A1508, [1]!Table9[#All], 28, FALSE))</f>
        <v>IIB</v>
      </c>
      <c r="M1508" s="11" t="str">
        <f>IF(D1508="No", "Not discussed on USFS. ", _xlfn.CONCAT(A1508, " (", VLOOKUP(A1508, [1]!Table9[#All], 11, FALSE), "; Habitat description: ", C1508, ") - Within 1-mi of a CNDDB/SCE/USFS occurrence record (", VLOOKUP(A1508, [1]!Table9[#All], 27, FALSE), "). " ))</f>
        <v xml:space="preserve">Quino checkerspot butterfly (FE; Habitat description: grasslands, coastal sage scrub, chaparral, juniper woodland, semi-desert scrub; ) - Within 1-mi of a CNDDB/SCE/USFS occurrence record (habitat present). </v>
      </c>
      <c r="N1508" s="10" t="str">
        <f>IF(D1508="No", "-- ", VLOOKUP(A1508, [1]!Table9[#All], 29, FALSE))</f>
        <v>Contact PM if occurring on USFS</v>
      </c>
      <c r="O1508" s="10" t="str">
        <f>IF(D1508="No", "--", VLOOKUP(A1508, [1]!Table9[#All], 30, FALSE))</f>
        <v>Contact PM if occurring on USFS</v>
      </c>
      <c r="P1508" s="7" t="str">
        <f>IF(D1508="No", "Not discussed on USFS. ", IF(VLOOKUP(A1508, [1]!Table9[#All], 31, FALSE)="--", "--",  _xlfn.CONCAT(A1508, " (", VLOOKUP(A1508, [1]!Table9[#All], 11, FALSE), "; Habitat description: ", C1508, ") - Within 1-mi of a CNDDB/SCE/USFS occurrence record (", VLOOKUP(A1508, [1]!Table9[#All], 31, FALSE), "). " )))</f>
        <v>--</v>
      </c>
      <c r="Q1508" s="6" t="str">
        <f>IF(D1508="No", "Not discussed on USFS. ", IF(VLOOKUP(A1508, [1]!Table9[#All], 31, FALSE)="--", "--",  VLOOKUP(A1508, [1]!Table9[#All], 32, FALSE)))</f>
        <v>--</v>
      </c>
      <c r="R1508" s="6" t="str">
        <f>IF(D1508="No", "Not discussed on USFS. ", IF(VLOOKUP(A1508, [1]!Table9[#All], 31, FALSE)="--", "--", VLOOKUP(A1508, [1]!Table9[#All], 33, FALSE)))</f>
        <v>--</v>
      </c>
      <c r="S1508" s="9" t="s">
        <v>2</v>
      </c>
      <c r="T1508" s="8" t="s">
        <v>2</v>
      </c>
      <c r="U1508" s="8" t="s">
        <v>2</v>
      </c>
      <c r="V1508" s="7" t="s">
        <v>2</v>
      </c>
      <c r="W1508" s="6" t="s">
        <v>2</v>
      </c>
      <c r="X1508" s="6" t="s">
        <v>2</v>
      </c>
    </row>
    <row r="1509" spans="1:24" ht="48" x14ac:dyDescent="0.2">
      <c r="A1509" s="20" t="s">
        <v>856</v>
      </c>
      <c r="B1509" s="20" t="str">
        <f>VLOOKUP(A1509, [1]!Table9[#All], 2, FALSE)</f>
        <v>Boechera pendulina</v>
      </c>
      <c r="C1509" s="18" t="str">
        <f>VLOOKUP(A1509, [1]!Table9[#All], 13, FALSE)</f>
        <v>rock outcrops, open gravelly flats, hillsides</v>
      </c>
      <c r="D1509" s="17" t="str">
        <f>IF(ISNUMBER(SEARCH("1",VLOOKUP(A1509, [1]!Table9[#All], 4, FALSE))), "Yes", "No")</f>
        <v>No</v>
      </c>
      <c r="E1509" s="16" t="str">
        <f>VLOOKUP(A1509, [1]!Table9[#All], 3, FALSE)</f>
        <v>Plant</v>
      </c>
      <c r="F1509" s="15" t="str">
        <f>VLOOKUP(A1509, [1]!Table9[#All], 26, FALSE)</f>
        <v>Formula</v>
      </c>
      <c r="G1509" s="15" t="str">
        <f>IF(D1509="No", "--",VLOOKUP(A1509, [1]!Table9[#All], 25, FALSE))</f>
        <v>--</v>
      </c>
      <c r="H1509" s="14" t="str">
        <f>IF(D1509="No", "Not discussed on USFS. ", VLOOKUP(A1509, [1]!Table9[#All], 24, FALSE))</f>
        <v xml:space="preserve">Not discussed on USFS. </v>
      </c>
      <c r="I1509" s="14" t="str">
        <f>IF(NOT(ISBLANK(#REF!)),  "Pre-activity Survey Required", "")</f>
        <v>Pre-activity Survey Required</v>
      </c>
      <c r="J1509" s="13" t="str">
        <f>IF(D1509="No", "Not discussed on USFS. ", _xlfn.CONCAT(A1509, " (", VLOOKUP(A1509, [1]!Table9[#All], 11, FALSE), "; Habitat description: ", C1509, ") - Within 1-mi of a CNDDB/SCE/USFS occurrence record (", VLOOKUP(A1509, [1]!Table9[#All], 34, FALSE), "). " ))</f>
        <v xml:space="preserve">Not discussed on USFS. </v>
      </c>
      <c r="K1509" s="10" t="str">
        <f>IF(D1509="No", "-- ", VLOOKUP(A1509, [1]!Table9[#All], 35, FALSE))</f>
        <v xml:space="preserve">-- </v>
      </c>
      <c r="L1509" s="12" t="str">
        <f>IF(D1509="No", "--", VLOOKUP(A1509, [1]!Table9[#All], 28, FALSE))</f>
        <v>--</v>
      </c>
      <c r="M1509" s="11" t="str">
        <f>IF(D1509="No", "Not discussed on USFS. ", _xlfn.CONCAT(A1509, " (", VLOOKUP(A1509, [1]!Table9[#All], 11, FALSE), "; Habitat description: ", C1509, ") - Within 1-mi of a CNDDB/SCE/USFS occurrence record (", VLOOKUP(A1509, [1]!Table9[#All], 27, FALSE), "). " ))</f>
        <v xml:space="preserve">Not discussed on USFS. </v>
      </c>
      <c r="N1509" s="10" t="str">
        <f>IF(D1509="No", "-- ", VLOOKUP(A1509, [1]!Table9[#All], 29, FALSE))</f>
        <v xml:space="preserve">-- </v>
      </c>
      <c r="O1509" s="10" t="str">
        <f>IF(D1509="No", "--", VLOOKUP(A1509, [1]!Table9[#All], 30, FALSE))</f>
        <v>--</v>
      </c>
      <c r="P1509" s="7" t="str">
        <f>IF(D1509="No", "Not discussed on USFS. ", IF(VLOOKUP(A1509, [1]!Table9[#All], 31, FALSE)="--", "--",  _xlfn.CONCAT(A1509, " (", VLOOKUP(A1509, [1]!Table9[#All], 11, FALSE), "; Habitat description: ", C1509, ") - Within 1-mi of a CNDDB/SCE/USFS occurrence record (", VLOOKUP(A1509, [1]!Table9[#All], 31, FALSE), "). " )))</f>
        <v xml:space="preserve">Not discussed on USFS. </v>
      </c>
      <c r="Q1509" s="6" t="str">
        <f>IF(D1509="No", "Not discussed on USFS. ", IF(VLOOKUP(A1509, [1]!Table9[#All], 31, FALSE)="--", "--",  VLOOKUP(A1509, [1]!Table9[#All], 32, FALSE)))</f>
        <v xml:space="preserve">Not discussed on USFS. </v>
      </c>
      <c r="R1509" s="6" t="str">
        <f>IF(D1509="No", "Not discussed on USFS. ", IF(VLOOKUP(A1509, [1]!Table9[#All], 31, FALSE)="--", "--", VLOOKUP(A1509, [1]!Table9[#All], 33, FALSE)))</f>
        <v xml:space="preserve">Not discussed on USFS. </v>
      </c>
      <c r="S1509" s="9" t="s">
        <v>2</v>
      </c>
      <c r="T1509" s="8" t="s">
        <v>2</v>
      </c>
      <c r="U1509" s="8" t="s">
        <v>2</v>
      </c>
      <c r="V1509" s="7" t="s">
        <v>2</v>
      </c>
      <c r="W1509" s="6" t="s">
        <v>2</v>
      </c>
      <c r="X1509" s="6" t="s">
        <v>2</v>
      </c>
    </row>
    <row r="1510" spans="1:24" ht="156" x14ac:dyDescent="0.2">
      <c r="A1510" s="20" t="s">
        <v>855</v>
      </c>
      <c r="B1510" s="20" t="str">
        <f>VLOOKUP(A1510, [1]!Table9[#All], 2, FALSE)</f>
        <v>Boechera pendulina (Arabis p.)</v>
      </c>
      <c r="C1510" s="18" t="str">
        <f>VLOOKUP(A1510, [1]!Table9[#All], 13, FALSE)</f>
        <v>rocky slopes, cliffs, and talus fields in alpine and subalpine regions</v>
      </c>
      <c r="D1510" s="17" t="str">
        <f>IF(ISNUMBER(SEARCH("1",VLOOKUP(A1510, [1]!Table9[#All], 4, FALSE))), "Yes", "No")</f>
        <v>Yes</v>
      </c>
      <c r="E1510" s="16" t="str">
        <f>VLOOKUP(A1510, [1]!Table9[#All], 3, FALSE)</f>
        <v>Plant</v>
      </c>
      <c r="F1510" s="15" t="str">
        <f>VLOOKUP(A1510, [1]!Table9[#All], 26, FALSE)</f>
        <v>Formula</v>
      </c>
      <c r="G1510" s="15" t="str">
        <f>IF(D1510="No", "--",VLOOKUP(A1510, [1]!Table9[#All], 25, FALSE))</f>
        <v>Work area</v>
      </c>
      <c r="H1510" s="14" t="str">
        <f>IF(D1510="No", "Not discussed on USFS. ", VLOOKUP(A1510, [1]!Table9[#All], 24, FALSE))</f>
        <v xml:space="preserve">Only discussed in INF, if reviewing INF apply same RPM's and language as other CRPR 1/2 plant receive. </v>
      </c>
      <c r="I1510" s="14" t="str">
        <f>IF(NOT(ISBLANK(#REF!)),  "Pre-activity Survey Required", "")</f>
        <v>Pre-activity Survey Required</v>
      </c>
      <c r="J1510" s="13" t="str">
        <f>IF(D1510="No", "Not discussed on USFS. ", _xlfn.CONCAT(A1510, " (", VLOOKUP(A1510, [1]!Table9[#All], 11, FALSE), "; Habitat description: ", C1510, ") - Within 1-mi of a CNDDB/SCE/USFS occurrence record (", VLOOKUP(A1510, [1]!Table9[#All], 34, FALSE), "). " ))</f>
        <v xml:space="preserve">Rabbit-ear rockcress (INF:SCC; CRPR 4.3, Blooming Period: Apr - Jun; Habitat description: rocky slopes, cliffs, and talus fields in alpine and subalpine regions) - Within 1-mi of a CNDDB/SCE/USFS occurrence record (unsuitable habitat). </v>
      </c>
      <c r="K1510" s="10" t="str">
        <f>IF(D1510="No", "-- ", VLOOKUP(A1510, [1]!Table9[#All], 35, FALSE))</f>
        <v>Standard OMP BMPs.</v>
      </c>
      <c r="L1510" s="12" t="str">
        <f>IF(D1510="No", "--", VLOOKUP(A1510, [1]!Table9[#All], 28, FALSE))</f>
        <v>IIB</v>
      </c>
      <c r="M1510" s="11" t="str">
        <f>IF(D1510="No", "Not discussed on USFS. ", _xlfn.CONCAT(A1510, " (", VLOOKUP(A1510, [1]!Table9[#All], 11, FALSE), "; Habitat description: ", C1510, ") - Within 1-mi of a CNDDB/SCE/USFS occurrence record (", VLOOKUP(A1510, [1]!Table9[#All], 27, FALSE), "). " ))</f>
        <v xml:space="preserve">Rabbit-ear rockcress (INF:SCC; CRPR 4.3, Blooming Period: Apr - Jun; Habitat description: rocky slopes, cliffs, and talus fields in alpine and subalpine regions) - Within 1-mi of a CNDDB/SCE/USFS occurrence record (habitat present). </v>
      </c>
      <c r="N1510" s="10" t="str">
        <f>IF(D1510="No", "-- ", VLOOKUP(A1510, [1]!Table9[#All], 29, FALSE))</f>
        <v xml:space="preserve">BE BMP Plant-1(a)(c-d); 
General Measures and Standard OMP BMPs. </v>
      </c>
      <c r="O1510" s="10" t="str">
        <f>IF(D1510="No", "--", VLOOKUP(A1510, [1]!Table9[#All], 30, FALSE))</f>
        <v xml:space="preserve">Pre-Activity Survey (Rabbit-ear rockcress): A biological survey is required. 
FSS Plant Avoidance (Rabbit-ear rockcress): If Rabbit-ear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10" s="7" t="str">
        <f>IF(D1510="No", "Not discussed on USFS. ", IF(VLOOKUP(A1510, [1]!Table9[#All], 31, FALSE)="--", "--",  _xlfn.CONCAT(A1510, " (", VLOOKUP(A1510, [1]!Table9[#All], 11, FALSE), "; Habitat description: ", C1510, ") - Within 1-mi of a CNDDB/SCE/USFS occurrence record (", VLOOKUP(A1510, [1]!Table9[#All], 31, FALSE), "). " )))</f>
        <v>--</v>
      </c>
      <c r="Q1510" s="6" t="str">
        <f>IF(D1510="No", "Not discussed on USFS. ", IF(VLOOKUP(A1510, [1]!Table9[#All], 31, FALSE)="--", "--",  VLOOKUP(A1510, [1]!Table9[#All], 32, FALSE)))</f>
        <v>--</v>
      </c>
      <c r="R1510" s="6" t="str">
        <f>IF(D1510="No", "Not discussed on USFS. ", IF(VLOOKUP(A1510, [1]!Table9[#All], 31, FALSE)="--", "--", VLOOKUP(A1510, [1]!Table9[#All], 33, FALSE)))</f>
        <v>--</v>
      </c>
      <c r="S1510" s="9" t="s">
        <v>2</v>
      </c>
      <c r="T1510" s="8" t="s">
        <v>2</v>
      </c>
      <c r="U1510" s="8" t="s">
        <v>2</v>
      </c>
      <c r="V1510" s="7" t="s">
        <v>2</v>
      </c>
      <c r="W1510" s="6" t="s">
        <v>2</v>
      </c>
      <c r="X1510" s="6" t="s">
        <v>2</v>
      </c>
    </row>
    <row r="1511" spans="1:24" ht="80" x14ac:dyDescent="0.2">
      <c r="A1511" s="20" t="s">
        <v>854</v>
      </c>
      <c r="B1511" s="20" t="str">
        <f>VLOOKUP(A1511, [1]!Table9[#All], 2, FALSE)</f>
        <v>Arctostaphylos stanfordiana ssp. raichei</v>
      </c>
      <c r="C1511" s="18" t="str">
        <f>VLOOKUP(A1511, [1]!Table9[#All], 13, FALSE)</f>
        <v>chaparral</v>
      </c>
      <c r="D1511" s="17" t="str">
        <f>IF(ISNUMBER(SEARCH("1",VLOOKUP(A1511, [1]!Table9[#All], 4, FALSE))), "Yes", "No")</f>
        <v>No</v>
      </c>
      <c r="E1511" s="16" t="str">
        <f>VLOOKUP(A1511, [1]!Table9[#All], 3, FALSE)</f>
        <v>Plant</v>
      </c>
      <c r="F1511" s="15" t="str">
        <f>VLOOKUP(A1511, [1]!Table9[#All], 26, FALSE)</f>
        <v>Formula</v>
      </c>
      <c r="G1511" s="15" t="str">
        <f>IF(D1511="No", "--",VLOOKUP(A1511, [1]!Table9[#All], 25, FALSE))</f>
        <v>--</v>
      </c>
      <c r="H1511" s="14" t="str">
        <f>IF(D1511="No", "Not discussed on USFS. ", VLOOKUP(A1511, [1]!Table9[#All], 24, FALSE))</f>
        <v xml:space="preserve">Not discussed on USFS. </v>
      </c>
      <c r="I1511" s="14" t="str">
        <f>IF(NOT(ISBLANK(#REF!)),  "Pre-activity Survey Required", "")</f>
        <v>Pre-activity Survey Required</v>
      </c>
      <c r="J1511" s="13" t="str">
        <f>IF(D1511="No", "Not discussed on USFS. ", _xlfn.CONCAT(A1511, " (", VLOOKUP(A1511, [1]!Table9[#All], 11, FALSE), "; Habitat description: ", C1511, ") - Within 1-mi of a CNDDB/SCE/USFS occurrence record (", VLOOKUP(A1511, [1]!Table9[#All], 34, FALSE), "). " ))</f>
        <v xml:space="preserve">Not discussed on USFS. </v>
      </c>
      <c r="K1511" s="10" t="str">
        <f>IF(D1511="No", "-- ", VLOOKUP(A1511, [1]!Table9[#All], 35, FALSE))</f>
        <v xml:space="preserve">-- </v>
      </c>
      <c r="L1511" s="12" t="str">
        <f>IF(D1511="No", "--", VLOOKUP(A1511, [1]!Table9[#All], 28, FALSE))</f>
        <v>--</v>
      </c>
      <c r="M1511" s="11" t="str">
        <f>IF(D1511="No", "Not discussed on USFS. ", _xlfn.CONCAT(A1511, " (", VLOOKUP(A1511, [1]!Table9[#All], 11, FALSE), "; Habitat description: ", C1511, ") - Within 1-mi of a CNDDB/SCE/USFS occurrence record (", VLOOKUP(A1511, [1]!Table9[#All], 27, FALSE), "). " ))</f>
        <v xml:space="preserve">Not discussed on USFS. </v>
      </c>
      <c r="N1511" s="10" t="str">
        <f>IF(D1511="No", "-- ", VLOOKUP(A1511, [1]!Table9[#All], 29, FALSE))</f>
        <v xml:space="preserve">-- </v>
      </c>
      <c r="O1511" s="10" t="str">
        <f>IF(D1511="No", "--", VLOOKUP(A1511, [1]!Table9[#All], 30, FALSE))</f>
        <v>--</v>
      </c>
      <c r="P1511" s="7" t="str">
        <f>IF(D1511="No", "Not discussed on USFS. ", IF(VLOOKUP(A1511, [1]!Table9[#All], 31, FALSE)="--", "--",  _xlfn.CONCAT(A1511, " (", VLOOKUP(A1511, [1]!Table9[#All], 11, FALSE), "; Habitat description: ", C1511, ") - Within 1-mi of a CNDDB/SCE/USFS occurrence record (", VLOOKUP(A1511, [1]!Table9[#All], 31, FALSE), "). " )))</f>
        <v xml:space="preserve">Not discussed on USFS. </v>
      </c>
      <c r="Q1511" s="6" t="str">
        <f>IF(D1511="No", "Not discussed on USFS. ", IF(VLOOKUP(A1511, [1]!Table9[#All], 31, FALSE)="--", "--",  VLOOKUP(A1511, [1]!Table9[#All], 32, FALSE)))</f>
        <v xml:space="preserve">Not discussed on USFS. </v>
      </c>
      <c r="R1511" s="6" t="str">
        <f>IF(D1511="No", "Not discussed on USFS. ", IF(VLOOKUP(A1511, [1]!Table9[#All], 31, FALSE)="--", "--", VLOOKUP(A1511, [1]!Table9[#All], 33, FALSE)))</f>
        <v xml:space="preserve">Not discussed on USFS. </v>
      </c>
      <c r="S1511" s="9" t="s">
        <v>2</v>
      </c>
      <c r="T1511" s="8" t="s">
        <v>2</v>
      </c>
      <c r="U1511" s="8" t="s">
        <v>2</v>
      </c>
      <c r="V1511" s="7" t="s">
        <v>2</v>
      </c>
      <c r="W1511" s="6" t="s">
        <v>2</v>
      </c>
      <c r="X1511" s="6" t="s">
        <v>2</v>
      </c>
    </row>
    <row r="1512" spans="1:24" ht="48" x14ac:dyDescent="0.2">
      <c r="A1512" s="20" t="s">
        <v>853</v>
      </c>
      <c r="B1512" s="20" t="str">
        <f>VLOOKUP(A1512, [1]!Table9[#All], 2, FALSE)</f>
        <v>Clarkia concinna ssp. raichei</v>
      </c>
      <c r="C1512" s="18" t="str">
        <f>VLOOKUP(A1512, [1]!Table9[#All], 13, FALSE)</f>
        <v>exposed sites, coastal scrub</v>
      </c>
      <c r="D1512" s="17" t="str">
        <f>IF(ISNUMBER(SEARCH("1",VLOOKUP(A1512, [1]!Table9[#All], 4, FALSE))), "Yes", "No")</f>
        <v>No</v>
      </c>
      <c r="E1512" s="16" t="str">
        <f>VLOOKUP(A1512, [1]!Table9[#All], 3, FALSE)</f>
        <v>Plant</v>
      </c>
      <c r="F1512" s="15" t="str">
        <f>VLOOKUP(A1512, [1]!Table9[#All], 26, FALSE)</f>
        <v>Formula</v>
      </c>
      <c r="G1512" s="15" t="str">
        <f>IF(D1512="No", "--",VLOOKUP(A1512, [1]!Table9[#All], 25, FALSE))</f>
        <v>--</v>
      </c>
      <c r="H1512" s="14" t="str">
        <f>IF(D1512="No", "Not discussed on USFS. ", VLOOKUP(A1512, [1]!Table9[#All], 24, FALSE))</f>
        <v xml:space="preserve">Not discussed on USFS. </v>
      </c>
      <c r="I1512" s="14" t="str">
        <f>IF(NOT(ISBLANK(#REF!)),  "Pre-activity Survey Required", "")</f>
        <v>Pre-activity Survey Required</v>
      </c>
      <c r="J1512" s="13" t="str">
        <f>IF(D1512="No", "Not discussed on USFS. ", _xlfn.CONCAT(A1512, " (", VLOOKUP(A1512, [1]!Table9[#All], 11, FALSE), "; Habitat description: ", C1512, ") - Within 1-mi of a CNDDB/SCE/USFS occurrence record (", VLOOKUP(A1512, [1]!Table9[#All], 34, FALSE), "). " ))</f>
        <v xml:space="preserve">Not discussed on USFS. </v>
      </c>
      <c r="K1512" s="10" t="str">
        <f>IF(D1512="No", "-- ", VLOOKUP(A1512, [1]!Table9[#All], 35, FALSE))</f>
        <v xml:space="preserve">-- </v>
      </c>
      <c r="L1512" s="12" t="str">
        <f>IF(D1512="No", "--", VLOOKUP(A1512, [1]!Table9[#All], 28, FALSE))</f>
        <v>--</v>
      </c>
      <c r="M1512" s="11" t="str">
        <f>IF(D1512="No", "Not discussed on USFS. ", _xlfn.CONCAT(A1512, " (", VLOOKUP(A1512, [1]!Table9[#All], 11, FALSE), "; Habitat description: ", C1512, ") - Within 1-mi of a CNDDB/SCE/USFS occurrence record (", VLOOKUP(A1512, [1]!Table9[#All], 27, FALSE), "). " ))</f>
        <v xml:space="preserve">Not discussed on USFS. </v>
      </c>
      <c r="N1512" s="10" t="str">
        <f>IF(D1512="No", "-- ", VLOOKUP(A1512, [1]!Table9[#All], 29, FALSE))</f>
        <v xml:space="preserve">-- </v>
      </c>
      <c r="O1512" s="10" t="str">
        <f>IF(D1512="No", "--", VLOOKUP(A1512, [1]!Table9[#All], 30, FALSE))</f>
        <v>--</v>
      </c>
      <c r="P1512" s="7" t="str">
        <f>IF(D1512="No", "Not discussed on USFS. ", IF(VLOOKUP(A1512, [1]!Table9[#All], 31, FALSE)="--", "--",  _xlfn.CONCAT(A1512, " (", VLOOKUP(A1512, [1]!Table9[#All], 11, FALSE), "; Habitat description: ", C1512, ") - Within 1-mi of a CNDDB/SCE/USFS occurrence record (", VLOOKUP(A1512, [1]!Table9[#All], 31, FALSE), "). " )))</f>
        <v xml:space="preserve">Not discussed on USFS. </v>
      </c>
      <c r="Q1512" s="6" t="str">
        <f>IF(D1512="No", "Not discussed on USFS. ", IF(VLOOKUP(A1512, [1]!Table9[#All], 31, FALSE)="--", "--",  VLOOKUP(A1512, [1]!Table9[#All], 32, FALSE)))</f>
        <v xml:space="preserve">Not discussed on USFS. </v>
      </c>
      <c r="R1512" s="6" t="str">
        <f>IF(D1512="No", "Not discussed on USFS. ", IF(VLOOKUP(A1512, [1]!Table9[#All], 31, FALSE)="--", "--", VLOOKUP(A1512, [1]!Table9[#All], 33, FALSE)))</f>
        <v xml:space="preserve">Not discussed on USFS. </v>
      </c>
      <c r="S1512" s="9" t="s">
        <v>2</v>
      </c>
      <c r="T1512" s="8" t="s">
        <v>2</v>
      </c>
      <c r="U1512" s="8" t="s">
        <v>2</v>
      </c>
      <c r="V1512" s="7" t="s">
        <v>2</v>
      </c>
      <c r="W1512" s="6" t="s">
        <v>2</v>
      </c>
      <c r="X1512" s="6" t="s">
        <v>2</v>
      </c>
    </row>
    <row r="1513" spans="1:24" ht="156" x14ac:dyDescent="0.2">
      <c r="A1513" s="20" t="s">
        <v>852</v>
      </c>
      <c r="B1513" s="20" t="str">
        <f>VLOOKUP(A1513, [1]!Table9[#All], 2, FALSE)</f>
        <v>Arctostaphylos rainbowensis</v>
      </c>
      <c r="C1513" s="18" t="str">
        <f>VLOOKUP(A1513, [1]!Table9[#All], 13, FALSE)</f>
        <v>rocky outcrops in chaparral, burn scars, or disturbed areas</v>
      </c>
      <c r="D1513" s="17" t="str">
        <f>IF(ISNUMBER(SEARCH("1",VLOOKUP(A1513, [1]!Table9[#All], 4, FALSE))), "Yes", "No")</f>
        <v>Yes</v>
      </c>
      <c r="E1513" s="16" t="str">
        <f>VLOOKUP(A1513, [1]!Table9[#All], 3, FALSE)</f>
        <v>Plant</v>
      </c>
      <c r="F1513" s="15" t="str">
        <f>VLOOKUP(A1513, [1]!Table9[#All], 26, FALSE)</f>
        <v>Formula</v>
      </c>
      <c r="G1513" s="15" t="str">
        <f>IF(D1513="No", "--",VLOOKUP(A1513, [1]!Table9[#All], 25, FALSE))</f>
        <v>Work area</v>
      </c>
      <c r="H1513" s="14" t="str">
        <f>IF(D1513="No", "Not discussed on USFS. ", VLOOKUP(A1513, [1]!Table9[#All], 24, FALSE))</f>
        <v>--</v>
      </c>
      <c r="I1513" s="14" t="str">
        <f>IF(NOT(ISBLANK(#REF!)),  "Pre-activity Survey Required", "")</f>
        <v>Pre-activity Survey Required</v>
      </c>
      <c r="J1513" s="13" t="str">
        <f>IF(D1513="No", "Not discussed on USFS. ", _xlfn.CONCAT(A1513, " (", VLOOKUP(A1513, [1]!Table9[#All], 11, FALSE), "; Habitat description: ", C1513, ") - Within 1-mi of a CNDDB/SCE/USFS occurrence record (", VLOOKUP(A1513, [1]!Table9[#All], 34, FALSE), "). " ))</f>
        <v xml:space="preserve">rainbow manzanita (FSS; BLM:S; CRPR 1B.1, Blooming Period: Jan - Feb; Habitat description: rocky outcrops in chaparral, burn scars, or disturbed areas) - Within 1-mi of a CNDDB/SCE/USFS occurrence record (unsuitable habitat). </v>
      </c>
      <c r="K1513" s="10" t="str">
        <f>IF(D1513="No", "-- ", VLOOKUP(A1513, [1]!Table9[#All], 35, FALSE))</f>
        <v>Standard OMP BMPs.</v>
      </c>
      <c r="L1513" s="12" t="str">
        <f>IF(D1513="No", "--", VLOOKUP(A1513, [1]!Table9[#All], 28, FALSE))</f>
        <v>IIB</v>
      </c>
      <c r="M1513" s="11" t="str">
        <f>IF(D1513="No", "Not discussed on USFS. ", _xlfn.CONCAT(A1513, " (", VLOOKUP(A1513, [1]!Table9[#All], 11, FALSE), "; Habitat description: ", C1513, ") - Within 1-mi of a CNDDB/SCE/USFS occurrence record (", VLOOKUP(A1513, [1]!Table9[#All], 27, FALSE), "). " ))</f>
        <v xml:space="preserve">rainbow manzanita (FSS; BLM:S; CRPR 1B.1, Blooming Period: Jan - Feb; Habitat description: rocky outcrops in chaparral, burn scars, or disturbed areas) - Within 1-mi of a CNDDB/SCE/USFS occurrence record (habitat present). </v>
      </c>
      <c r="N1513" s="10" t="str">
        <f>IF(D1513="No", "-- ", VLOOKUP(A1513, [1]!Table9[#All], 29, FALSE))</f>
        <v xml:space="preserve">BE BMP Plant-1(a)(c-d); 
General Measures and Standard OMP BMPs. </v>
      </c>
      <c r="O1513" s="10" t="str">
        <f>IF(D1513="No", "--", VLOOKUP(A1513, [1]!Table9[#All], 30, FALSE))</f>
        <v xml:space="preserve">Pre-Activity Survey (rainbow manzanita): A biological survey is required. 
FSS Plant Avoidance (rainbow manzanita): If rainbow manzanita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13" s="7" t="str">
        <f>IF(D1513="No", "Not discussed on USFS. ", IF(VLOOKUP(A1513, [1]!Table9[#All], 31, FALSE)="--", "--",  _xlfn.CONCAT(A1513, " (", VLOOKUP(A1513, [1]!Table9[#All], 11, FALSE), "; Habitat description: ", C1513, ") - Within 1-mi of a CNDDB/SCE/USFS occurrence record (", VLOOKUP(A1513, [1]!Table9[#All], 31, FALSE), "). " )))</f>
        <v>--</v>
      </c>
      <c r="Q1513" s="6" t="str">
        <f>IF(D1513="No", "Not discussed on USFS. ", IF(VLOOKUP(A1513, [1]!Table9[#All], 31, FALSE)="--", "--",  VLOOKUP(A1513, [1]!Table9[#All], 32, FALSE)))</f>
        <v>--</v>
      </c>
      <c r="R1513" s="6" t="str">
        <f>IF(D1513="No", "Not discussed on USFS. ", IF(VLOOKUP(A1513, [1]!Table9[#All], 31, FALSE)="--", "--", VLOOKUP(A1513, [1]!Table9[#All], 33, FALSE)))</f>
        <v>--</v>
      </c>
      <c r="S1513" s="9" t="s">
        <v>2</v>
      </c>
      <c r="T1513" s="8" t="s">
        <v>2</v>
      </c>
      <c r="U1513" s="8" t="s">
        <v>2</v>
      </c>
      <c r="V1513" s="7" t="s">
        <v>2</v>
      </c>
      <c r="W1513" s="6" t="s">
        <v>2</v>
      </c>
      <c r="X1513" s="6" t="s">
        <v>2</v>
      </c>
    </row>
    <row r="1514" spans="1:24" ht="156" x14ac:dyDescent="0.2">
      <c r="A1514" s="20" t="s">
        <v>851</v>
      </c>
      <c r="B1514" s="20" t="str">
        <f>VLOOKUP(A1514, [1]!Table9[#All], 2, FALSE)</f>
        <v>Horkelia truncata</v>
      </c>
      <c r="C1514" s="18" t="str">
        <f>VLOOKUP(A1514, [1]!Table9[#All], 13, FALSE)</f>
        <v>dry red clay, open chaparral</v>
      </c>
      <c r="D1514" s="17" t="str">
        <f>IF(ISNUMBER(SEARCH("1",VLOOKUP(A1514, [1]!Table9[#All], 4, FALSE))), "Yes", "No")</f>
        <v>Yes</v>
      </c>
      <c r="E1514" s="16" t="str">
        <f>VLOOKUP(A1514, [1]!Table9[#All], 3, FALSE)</f>
        <v>Plant</v>
      </c>
      <c r="F1514" s="15" t="str">
        <f>VLOOKUP(A1514, [1]!Table9[#All], 26, FALSE)</f>
        <v>Formula</v>
      </c>
      <c r="G1514" s="15" t="str">
        <f>IF(D1514="No", "--",VLOOKUP(A1514, [1]!Table9[#All], 25, FALSE))</f>
        <v>Work area</v>
      </c>
      <c r="H1514" s="14" t="str">
        <f>IF(D1514="No", "Not discussed on USFS. ", VLOOKUP(A1514, [1]!Table9[#All], 24, FALSE))</f>
        <v>--</v>
      </c>
      <c r="I1514" s="14" t="str">
        <f>IF(NOT(ISBLANK(#REF!)),  "Pre-activity Survey Required", "")</f>
        <v>Pre-activity Survey Required</v>
      </c>
      <c r="J1514" s="13" t="str">
        <f>IF(D1514="No", "Not discussed on USFS. ", _xlfn.CONCAT(A1514, " (", VLOOKUP(A1514, [1]!Table9[#All], 11, FALSE), "; Habitat description: ", C1514, ") - Within 1-mi of a CNDDB/SCE/USFS occurrence record (", VLOOKUP(A1514, [1]!Table9[#All], 34, FALSE), "). " ))</f>
        <v xml:space="preserve">Ramona horkelia (FSS; BLM:S; CRPR 1B.3, Blooming Period: Mar - Jun; Habitat description: dry red clay, open chaparral) - Within 1-mi of a CNDDB/SCE/USFS occurrence record (unsuitable habitat). </v>
      </c>
      <c r="K1514" s="10" t="str">
        <f>IF(D1514="No", "-- ", VLOOKUP(A1514, [1]!Table9[#All], 35, FALSE))</f>
        <v>Standard OMP BMPs.</v>
      </c>
      <c r="L1514" s="12" t="str">
        <f>IF(D1514="No", "--", VLOOKUP(A1514, [1]!Table9[#All], 28, FALSE))</f>
        <v>IIB</v>
      </c>
      <c r="M1514" s="11" t="str">
        <f>IF(D1514="No", "Not discussed on USFS. ", _xlfn.CONCAT(A1514, " (", VLOOKUP(A1514, [1]!Table9[#All], 11, FALSE), "; Habitat description: ", C1514, ") - Within 1-mi of a CNDDB/SCE/USFS occurrence record (", VLOOKUP(A1514, [1]!Table9[#All], 27, FALSE), "). " ))</f>
        <v xml:space="preserve">Ramona horkelia (FSS; BLM:S; CRPR 1B.3, Blooming Period: Mar - Jun; Habitat description: dry red clay, open chaparral) - Within 1-mi of a CNDDB/SCE/USFS occurrence record (habitat present). </v>
      </c>
      <c r="N1514" s="10" t="str">
        <f>IF(D1514="No", "-- ", VLOOKUP(A1514, [1]!Table9[#All], 29, FALSE))</f>
        <v xml:space="preserve">BE BMP Plant-1(a)(c-d); 
General Measures and Standard OMP BMPs. </v>
      </c>
      <c r="O1514" s="10" t="str">
        <f>IF(D1514="No", "--", VLOOKUP(A1514, [1]!Table9[#All], 30, FALSE))</f>
        <v xml:space="preserve">Pre-Activity Survey (Ramona horkelia): A biological survey is required. 
FSS Plant Avoidance (Ramona horkelia): If Ramona horkelia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14" s="7" t="str">
        <f>IF(D1514="No", "Not discussed on USFS. ", IF(VLOOKUP(A1514, [1]!Table9[#All], 31, FALSE)="--", "--",  _xlfn.CONCAT(A1514, " (", VLOOKUP(A1514, [1]!Table9[#All], 11, FALSE), "; Habitat description: ", C1514, ") - Within 1-mi of a CNDDB/SCE/USFS occurrence record (", VLOOKUP(A1514, [1]!Table9[#All], 31, FALSE), "). " )))</f>
        <v>--</v>
      </c>
      <c r="Q1514" s="6" t="str">
        <f>IF(D1514="No", "Not discussed on USFS. ", IF(VLOOKUP(A1514, [1]!Table9[#All], 31, FALSE)="--", "--",  VLOOKUP(A1514, [1]!Table9[#All], 32, FALSE)))</f>
        <v>--</v>
      </c>
      <c r="R1514" s="6" t="str">
        <f>IF(D1514="No", "Not discussed on USFS. ", IF(VLOOKUP(A1514, [1]!Table9[#All], 31, FALSE)="--", "--", VLOOKUP(A1514, [1]!Table9[#All], 33, FALSE)))</f>
        <v>--</v>
      </c>
      <c r="S1514" s="9" t="s">
        <v>2</v>
      </c>
      <c r="T1514" s="8" t="s">
        <v>2</v>
      </c>
      <c r="U1514" s="8" t="s">
        <v>2</v>
      </c>
      <c r="V1514" s="7" t="s">
        <v>2</v>
      </c>
      <c r="W1514" s="6" t="s">
        <v>2</v>
      </c>
      <c r="X1514" s="6" t="s">
        <v>2</v>
      </c>
    </row>
    <row r="1515" spans="1:24" ht="156" x14ac:dyDescent="0.2">
      <c r="A1515" s="20" t="s">
        <v>850</v>
      </c>
      <c r="B1515" s="20" t="str">
        <f>VLOOKUP(A1515, [1]!Table9[#All], 2, FALSE)</f>
        <v>Abronia alpina</v>
      </c>
      <c r="C1515" s="18" t="str">
        <f>VLOOKUP(A1515, [1]!Table9[#All], 13, FALSE)</f>
        <v>margins of meadows and seeps, including sparsely vegetated areas</v>
      </c>
      <c r="D1515" s="17" t="str">
        <f>IF(ISNUMBER(SEARCH("1",VLOOKUP(A1515, [1]!Table9[#All], 4, FALSE))), "Yes", "No")</f>
        <v>Yes</v>
      </c>
      <c r="E1515" s="16" t="str">
        <f>VLOOKUP(A1515, [1]!Table9[#All], 3, FALSE)</f>
        <v>Plant</v>
      </c>
      <c r="F1515" s="15" t="str">
        <f>VLOOKUP(A1515, [1]!Table9[#All], 26, FALSE)</f>
        <v>Formula</v>
      </c>
      <c r="G1515" s="15" t="str">
        <f>IF(D1515="No", "--",VLOOKUP(A1515, [1]!Table9[#All], 25, FALSE))</f>
        <v>Work area</v>
      </c>
      <c r="H1515" s="14" t="str">
        <f>IF(D1515="No", "Not discussed on USFS. ", VLOOKUP(A1515, [1]!Table9[#All], 24, FALSE))</f>
        <v>--</v>
      </c>
      <c r="I1515" s="14" t="str">
        <f>IF(NOT(ISBLANK(#REF!)),  "Pre-activity Survey Required", "")</f>
        <v>Pre-activity Survey Required</v>
      </c>
      <c r="J1515" s="13" t="str">
        <f>IF(D1515="No", "Not discussed on USFS. ", _xlfn.CONCAT(A1515, " (", VLOOKUP(A1515, [1]!Table9[#All], 11, FALSE), "; Habitat description: ", C1515, ") - Within 1-mi of a CNDDB/SCE/USFS occurrence record (", VLOOKUP(A1515, [1]!Table9[#All], 34, FALSE), "). " ))</f>
        <v xml:space="preserve">Ramshaw Meadows abronia (FSS; CRPR 1B.1, Blooming Period: May - Sep; Habitat description: margins of meadows and seeps, including sparsely vegetated areas) - Within 1-mi of a CNDDB/SCE/USFS occurrence record (unsuitable habitat). </v>
      </c>
      <c r="K1515" s="10" t="str">
        <f>IF(D1515="No", "-- ", VLOOKUP(A1515, [1]!Table9[#All], 35, FALSE))</f>
        <v>Standard OMP BMPs.</v>
      </c>
      <c r="L1515" s="12" t="str">
        <f>IF(D1515="No", "--", VLOOKUP(A1515, [1]!Table9[#All], 28, FALSE))</f>
        <v>IIB</v>
      </c>
      <c r="M1515" s="11" t="str">
        <f>IF(D1515="No", "Not discussed on USFS. ", _xlfn.CONCAT(A1515, " (", VLOOKUP(A1515, [1]!Table9[#All], 11, FALSE), "; Habitat description: ", C1515, ") - Within 1-mi of a CNDDB/SCE/USFS occurrence record (", VLOOKUP(A1515, [1]!Table9[#All], 27, FALSE), "). " ))</f>
        <v xml:space="preserve">Ramshaw Meadows abronia (FSS; CRPR 1B.1, Blooming Period: May - Sep; Habitat description: margins of meadows and seeps, including sparsely vegetated areas) - Within 1-mi of a CNDDB/SCE/USFS occurrence record (habitat present). </v>
      </c>
      <c r="N1515" s="10" t="str">
        <f>IF(D1515="No", "-- ", VLOOKUP(A1515, [1]!Table9[#All], 29, FALSE))</f>
        <v xml:space="preserve">BE BMP Plant-1(a)(c-d); 
General Measures and Standard OMP BMPs. </v>
      </c>
      <c r="O1515" s="10" t="str">
        <f>IF(D1515="No", "--", VLOOKUP(A1515, [1]!Table9[#All], 30, FALSE))</f>
        <v xml:space="preserve">Pre-Activity Survey (Ramshaw Meadows abronia): A biological survey is required. 
FSS Plant Avoidance (Ramshaw Meadows abronia): If Ramshaw Meadows abronia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15" s="7" t="str">
        <f>IF(D1515="No", "Not discussed on USFS. ", IF(VLOOKUP(A1515, [1]!Table9[#All], 31, FALSE)="--", "--",  _xlfn.CONCAT(A1515, " (", VLOOKUP(A1515, [1]!Table9[#All], 11, FALSE), "; Habitat description: ", C1515, ") - Within 1-mi of a CNDDB/SCE/USFS occurrence record (", VLOOKUP(A1515, [1]!Table9[#All], 31, FALSE), "). " )))</f>
        <v>--</v>
      </c>
      <c r="Q1515" s="6" t="str">
        <f>IF(D1515="No", "Not discussed on USFS. ", IF(VLOOKUP(A1515, [1]!Table9[#All], 31, FALSE)="--", "--",  VLOOKUP(A1515, [1]!Table9[#All], 32, FALSE)))</f>
        <v>--</v>
      </c>
      <c r="R1515" s="6" t="str">
        <f>IF(D1515="No", "Not discussed on USFS. ", IF(VLOOKUP(A1515, [1]!Table9[#All], 31, FALSE)="--", "--", VLOOKUP(A1515, [1]!Table9[#All], 33, FALSE)))</f>
        <v>--</v>
      </c>
      <c r="S1515" s="9" t="s">
        <v>2</v>
      </c>
      <c r="T1515" s="8" t="s">
        <v>2</v>
      </c>
      <c r="U1515" s="8" t="s">
        <v>2</v>
      </c>
      <c r="V1515" s="7" t="s">
        <v>2</v>
      </c>
      <c r="W1515" s="6" t="s">
        <v>2</v>
      </c>
      <c r="X1515" s="6" t="s">
        <v>2</v>
      </c>
    </row>
    <row r="1516" spans="1:24" ht="48" x14ac:dyDescent="0.2">
      <c r="A1516" s="20" t="s">
        <v>849</v>
      </c>
      <c r="B1516" s="20" t="str">
        <f>VLOOKUP(A1516, [1]!Table9[#All], 2, FALSE)</f>
        <v>Botrypus virginianus</v>
      </c>
      <c r="C1516" s="18" t="str">
        <f>VLOOKUP(A1516, [1]!Table9[#All], 13, FALSE)</f>
        <v>moist shaded valleys along small streams</v>
      </c>
      <c r="D1516" s="17" t="str">
        <f>IF(ISNUMBER(SEARCH("1",VLOOKUP(A1516, [1]!Table9[#All], 4, FALSE))), "Yes", "No")</f>
        <v>No</v>
      </c>
      <c r="E1516" s="16" t="str">
        <f>VLOOKUP(A1516, [1]!Table9[#All], 3, FALSE)</f>
        <v>Plant</v>
      </c>
      <c r="F1516" s="15" t="str">
        <f>VLOOKUP(A1516, [1]!Table9[#All], 26, FALSE)</f>
        <v>Formula</v>
      </c>
      <c r="G1516" s="15" t="str">
        <f>IF(D1516="No", "--",VLOOKUP(A1516, [1]!Table9[#All], 25, FALSE))</f>
        <v>--</v>
      </c>
      <c r="H1516" s="14" t="str">
        <f>IF(D1516="No", "Not discussed on USFS. ", VLOOKUP(A1516, [1]!Table9[#All], 24, FALSE))</f>
        <v xml:space="preserve">Not discussed on USFS. </v>
      </c>
      <c r="I1516" s="14" t="str">
        <f>IF(NOT(ISBLANK(#REF!)),  "Pre-activity Survey Required", "")</f>
        <v>Pre-activity Survey Required</v>
      </c>
      <c r="J1516" s="13" t="str">
        <f>IF(D1516="No", "Not discussed on USFS. ", _xlfn.CONCAT(A1516, " (", VLOOKUP(A1516, [1]!Table9[#All], 11, FALSE), "; Habitat description: ", C1516, ") - Within 1-mi of a CNDDB/SCE/USFS occurrence record (", VLOOKUP(A1516, [1]!Table9[#All], 34, FALSE), "). " ))</f>
        <v xml:space="preserve">Not discussed on USFS. </v>
      </c>
      <c r="K1516" s="10" t="str">
        <f>IF(D1516="No", "-- ", VLOOKUP(A1516, [1]!Table9[#All], 35, FALSE))</f>
        <v xml:space="preserve">-- </v>
      </c>
      <c r="L1516" s="12" t="str">
        <f>IF(D1516="No", "--", VLOOKUP(A1516, [1]!Table9[#All], 28, FALSE))</f>
        <v>--</v>
      </c>
      <c r="M1516" s="11" t="str">
        <f>IF(D1516="No", "Not discussed on USFS. ", _xlfn.CONCAT(A1516, " (", VLOOKUP(A1516, [1]!Table9[#All], 11, FALSE), "; Habitat description: ", C1516, ") - Within 1-mi of a CNDDB/SCE/USFS occurrence record (", VLOOKUP(A1516, [1]!Table9[#All], 27, FALSE), "). " ))</f>
        <v xml:space="preserve">Not discussed on USFS. </v>
      </c>
      <c r="N1516" s="10" t="str">
        <f>IF(D1516="No", "-- ", VLOOKUP(A1516, [1]!Table9[#All], 29, FALSE))</f>
        <v xml:space="preserve">-- </v>
      </c>
      <c r="O1516" s="10" t="str">
        <f>IF(D1516="No", "--", VLOOKUP(A1516, [1]!Table9[#All], 30, FALSE))</f>
        <v>--</v>
      </c>
      <c r="P1516" s="7" t="str">
        <f>IF(D1516="No", "Not discussed on USFS. ", IF(VLOOKUP(A1516, [1]!Table9[#All], 31, FALSE)="--", "--",  _xlfn.CONCAT(A1516, " (", VLOOKUP(A1516, [1]!Table9[#All], 11, FALSE), "; Habitat description: ", C1516, ") - Within 1-mi of a CNDDB/SCE/USFS occurrence record (", VLOOKUP(A1516, [1]!Table9[#All], 31, FALSE), "). " )))</f>
        <v xml:space="preserve">Not discussed on USFS. </v>
      </c>
      <c r="Q1516" s="6" t="str">
        <f>IF(D1516="No", "Not discussed on USFS. ", IF(VLOOKUP(A1516, [1]!Table9[#All], 31, FALSE)="--", "--",  VLOOKUP(A1516, [1]!Table9[#All], 32, FALSE)))</f>
        <v xml:space="preserve">Not discussed on USFS. </v>
      </c>
      <c r="R1516" s="6" t="str">
        <f>IF(D1516="No", "Not discussed on USFS. ", IF(VLOOKUP(A1516, [1]!Table9[#All], 31, FALSE)="--", "--", VLOOKUP(A1516, [1]!Table9[#All], 33, FALSE)))</f>
        <v xml:space="preserve">Not discussed on USFS. </v>
      </c>
      <c r="S1516" s="9" t="s">
        <v>2</v>
      </c>
      <c r="T1516" s="8" t="s">
        <v>2</v>
      </c>
      <c r="U1516" s="8" t="s">
        <v>2</v>
      </c>
      <c r="V1516" s="7" t="s">
        <v>2</v>
      </c>
      <c r="W1516" s="6" t="s">
        <v>2</v>
      </c>
      <c r="X1516" s="6" t="s">
        <v>2</v>
      </c>
    </row>
    <row r="1517" spans="1:24" ht="80" x14ac:dyDescent="0.2">
      <c r="A1517" s="20" t="s">
        <v>848</v>
      </c>
      <c r="B1517" s="20" t="str">
        <f>VLOOKUP(A1517, [1]!Table9[#All], 2, FALSE)</f>
        <v>Jaffueliobryum raui</v>
      </c>
      <c r="C1517" s="18" t="str">
        <f>VLOOKUP(A1517, [1]!Table9[#All], 13, FALSE)</f>
        <v>open arid to semi-arid shrub, woodland communities, grasslands</v>
      </c>
      <c r="D1517" s="17" t="str">
        <f>IF(ISNUMBER(SEARCH("1",VLOOKUP(A1517, [1]!Table9[#All], 4, FALSE))), "Yes", "No")</f>
        <v>No</v>
      </c>
      <c r="E1517" s="16" t="str">
        <f>VLOOKUP(A1517, [1]!Table9[#All], 3, FALSE)</f>
        <v>Plant</v>
      </c>
      <c r="F1517" s="15" t="str">
        <f>VLOOKUP(A1517, [1]!Table9[#All], 26, FALSE)</f>
        <v>Formula</v>
      </c>
      <c r="G1517" s="15" t="str">
        <f>IF(D1517="No", "--",VLOOKUP(A1517, [1]!Table9[#All], 25, FALSE))</f>
        <v>--</v>
      </c>
      <c r="H1517" s="14" t="str">
        <f>IF(D1517="No", "Not discussed on USFS. ", VLOOKUP(A1517, [1]!Table9[#All], 24, FALSE))</f>
        <v xml:space="preserve">Not discussed on USFS. </v>
      </c>
      <c r="I1517" s="14" t="str">
        <f>IF(NOT(ISBLANK(#REF!)),  "Pre-activity Survey Required", "")</f>
        <v>Pre-activity Survey Required</v>
      </c>
      <c r="J1517" s="13" t="str">
        <f>IF(D1517="No", "Not discussed on USFS. ", _xlfn.CONCAT(A1517, " (", VLOOKUP(A1517, [1]!Table9[#All], 11, FALSE), "; Habitat description: ", C1517, ") - Within 1-mi of a CNDDB/SCE/USFS occurrence record (", VLOOKUP(A1517, [1]!Table9[#All], 34, FALSE), "). " ))</f>
        <v xml:space="preserve">Not discussed on USFS. </v>
      </c>
      <c r="K1517" s="10" t="str">
        <f>IF(D1517="No", "-- ", VLOOKUP(A1517, [1]!Table9[#All], 35, FALSE))</f>
        <v xml:space="preserve">-- </v>
      </c>
      <c r="L1517" s="12" t="str">
        <f>IF(D1517="No", "--", VLOOKUP(A1517, [1]!Table9[#All], 28, FALSE))</f>
        <v>--</v>
      </c>
      <c r="M1517" s="11" t="str">
        <f>IF(D1517="No", "Not discussed on USFS. ", _xlfn.CONCAT(A1517, " (", VLOOKUP(A1517, [1]!Table9[#All], 11, FALSE), "; Habitat description: ", C1517, ") - Within 1-mi of a CNDDB/SCE/USFS occurrence record (", VLOOKUP(A1517, [1]!Table9[#All], 27, FALSE), "). " ))</f>
        <v xml:space="preserve">Not discussed on USFS. </v>
      </c>
      <c r="N1517" s="10" t="str">
        <f>IF(D1517="No", "-- ", VLOOKUP(A1517, [1]!Table9[#All], 29, FALSE))</f>
        <v xml:space="preserve">-- </v>
      </c>
      <c r="O1517" s="10" t="str">
        <f>IF(D1517="No", "--", VLOOKUP(A1517, [1]!Table9[#All], 30, FALSE))</f>
        <v>--</v>
      </c>
      <c r="P1517" s="7" t="str">
        <f>IF(D1517="No", "Not discussed on USFS. ", IF(VLOOKUP(A1517, [1]!Table9[#All], 31, FALSE)="--", "--",  _xlfn.CONCAT(A1517, " (", VLOOKUP(A1517, [1]!Table9[#All], 11, FALSE), "; Habitat description: ", C1517, ") - Within 1-mi of a CNDDB/SCE/USFS occurrence record (", VLOOKUP(A1517, [1]!Table9[#All], 31, FALSE), "). " )))</f>
        <v xml:space="preserve">Not discussed on USFS. </v>
      </c>
      <c r="Q1517" s="6" t="str">
        <f>IF(D1517="No", "Not discussed on USFS. ", IF(VLOOKUP(A1517, [1]!Table9[#All], 31, FALSE)="--", "--",  VLOOKUP(A1517, [1]!Table9[#All], 32, FALSE)))</f>
        <v xml:space="preserve">Not discussed on USFS. </v>
      </c>
      <c r="R1517" s="6" t="str">
        <f>IF(D1517="No", "Not discussed on USFS. ", IF(VLOOKUP(A1517, [1]!Table9[#All], 31, FALSE)="--", "--", VLOOKUP(A1517, [1]!Table9[#All], 33, FALSE)))</f>
        <v xml:space="preserve">Not discussed on USFS. </v>
      </c>
      <c r="S1517" s="9" t="s">
        <v>2</v>
      </c>
      <c r="T1517" s="8" t="s">
        <v>2</v>
      </c>
      <c r="U1517" s="8" t="s">
        <v>2</v>
      </c>
      <c r="V1517" s="7" t="s">
        <v>2</v>
      </c>
      <c r="W1517" s="6" t="s">
        <v>2</v>
      </c>
      <c r="X1517" s="6" t="s">
        <v>2</v>
      </c>
    </row>
    <row r="1518" spans="1:24" ht="48" x14ac:dyDescent="0.2">
      <c r="A1518" s="20" t="s">
        <v>847</v>
      </c>
      <c r="B1518" s="20" t="str">
        <f>VLOOKUP(A1518, [1]!Table9[#All], 2, FALSE)</f>
        <v>Lomatium ravenii var. ravenii</v>
      </c>
      <c r="C1518" s="18" t="str">
        <f>VLOOKUP(A1518, [1]!Table9[#All], 13, FALSE)</f>
        <v>flats, scrub</v>
      </c>
      <c r="D1518" s="17" t="str">
        <f>IF(ISNUMBER(SEARCH("1",VLOOKUP(A1518, [1]!Table9[#All], 4, FALSE))), "Yes", "No")</f>
        <v>No</v>
      </c>
      <c r="E1518" s="16" t="str">
        <f>VLOOKUP(A1518, [1]!Table9[#All], 3, FALSE)</f>
        <v>Plant</v>
      </c>
      <c r="F1518" s="15" t="str">
        <f>VLOOKUP(A1518, [1]!Table9[#All], 26, FALSE)</f>
        <v>Formula</v>
      </c>
      <c r="G1518" s="15" t="str">
        <f>IF(D1518="No", "--",VLOOKUP(A1518, [1]!Table9[#All], 25, FALSE))</f>
        <v>--</v>
      </c>
      <c r="H1518" s="14" t="str">
        <f>IF(D1518="No", "Not discussed on USFS. ", VLOOKUP(A1518, [1]!Table9[#All], 24, FALSE))</f>
        <v xml:space="preserve">Not discussed on USFS. </v>
      </c>
      <c r="I1518" s="14" t="str">
        <f>IF(NOT(ISBLANK(#REF!)),  "Pre-activity Survey Required", "")</f>
        <v>Pre-activity Survey Required</v>
      </c>
      <c r="J1518" s="13" t="str">
        <f>IF(D1518="No", "Not discussed on USFS. ", _xlfn.CONCAT(A1518, " (", VLOOKUP(A1518, [1]!Table9[#All], 11, FALSE), "; Habitat description: ", C1518, ") - Within 1-mi of a CNDDB/SCE/USFS occurrence record (", VLOOKUP(A1518, [1]!Table9[#All], 34, FALSE), "). " ))</f>
        <v xml:space="preserve">Not discussed on USFS. </v>
      </c>
      <c r="K1518" s="10" t="str">
        <f>IF(D1518="No", "-- ", VLOOKUP(A1518, [1]!Table9[#All], 35, FALSE))</f>
        <v xml:space="preserve">-- </v>
      </c>
      <c r="L1518" s="12" t="str">
        <f>IF(D1518="No", "--", VLOOKUP(A1518, [1]!Table9[#All], 28, FALSE))</f>
        <v>--</v>
      </c>
      <c r="M1518" s="11" t="str">
        <f>IF(D1518="No", "Not discussed on USFS. ", _xlfn.CONCAT(A1518, " (", VLOOKUP(A1518, [1]!Table9[#All], 11, FALSE), "; Habitat description: ", C1518, ") - Within 1-mi of a CNDDB/SCE/USFS occurrence record (", VLOOKUP(A1518, [1]!Table9[#All], 27, FALSE), "). " ))</f>
        <v xml:space="preserve">Not discussed on USFS. </v>
      </c>
      <c r="N1518" s="10" t="str">
        <f>IF(D1518="No", "-- ", VLOOKUP(A1518, [1]!Table9[#All], 29, FALSE))</f>
        <v xml:space="preserve">-- </v>
      </c>
      <c r="O1518" s="10" t="str">
        <f>IF(D1518="No", "--", VLOOKUP(A1518, [1]!Table9[#All], 30, FALSE))</f>
        <v>--</v>
      </c>
      <c r="P1518" s="7" t="str">
        <f>IF(D1518="No", "Not discussed on USFS. ", IF(VLOOKUP(A1518, [1]!Table9[#All], 31, FALSE)="--", "--",  _xlfn.CONCAT(A1518, " (", VLOOKUP(A1518, [1]!Table9[#All], 11, FALSE), "; Habitat description: ", C1518, ") - Within 1-mi of a CNDDB/SCE/USFS occurrence record (", VLOOKUP(A1518, [1]!Table9[#All], 31, FALSE), "). " )))</f>
        <v xml:space="preserve">Not discussed on USFS. </v>
      </c>
      <c r="Q1518" s="6" t="str">
        <f>IF(D1518="No", "Not discussed on USFS. ", IF(VLOOKUP(A1518, [1]!Table9[#All], 31, FALSE)="--", "--",  VLOOKUP(A1518, [1]!Table9[#All], 32, FALSE)))</f>
        <v xml:space="preserve">Not discussed on USFS. </v>
      </c>
      <c r="R1518" s="6" t="str">
        <f>IF(D1518="No", "Not discussed on USFS. ", IF(VLOOKUP(A1518, [1]!Table9[#All], 31, FALSE)="--", "--", VLOOKUP(A1518, [1]!Table9[#All], 33, FALSE)))</f>
        <v xml:space="preserve">Not discussed on USFS. </v>
      </c>
      <c r="S1518" s="9" t="s">
        <v>2</v>
      </c>
      <c r="T1518" s="8" t="s">
        <v>2</v>
      </c>
      <c r="U1518" s="8" t="s">
        <v>2</v>
      </c>
      <c r="V1518" s="7" t="s">
        <v>2</v>
      </c>
      <c r="W1518" s="6" t="s">
        <v>2</v>
      </c>
      <c r="X1518" s="6" t="s">
        <v>2</v>
      </c>
    </row>
    <row r="1519" spans="1:24" ht="156" x14ac:dyDescent="0.2">
      <c r="A1519" s="20" t="s">
        <v>846</v>
      </c>
      <c r="B1519" s="20" t="str">
        <f>VLOOKUP(A1519, [1]!Table9[#All], 2, FALSE)</f>
        <v>Astragalus ravenii</v>
      </c>
      <c r="C1519" s="18" t="str">
        <f>VLOOKUP(A1519, [1]!Table9[#All], 13, FALSE)</f>
        <v>gravel</v>
      </c>
      <c r="D1519" s="17" t="str">
        <f>IF(ISNUMBER(SEARCH("1",VLOOKUP(A1519, [1]!Table9[#All], 4, FALSE))), "Yes", "No")</f>
        <v>Yes</v>
      </c>
      <c r="E1519" s="16" t="str">
        <f>VLOOKUP(A1519, [1]!Table9[#All], 3, FALSE)</f>
        <v>Plant</v>
      </c>
      <c r="F1519" s="15" t="str">
        <f>VLOOKUP(A1519, [1]!Table9[#All], 26, FALSE)</f>
        <v>Formula</v>
      </c>
      <c r="G1519" s="15" t="str">
        <f>IF(D1519="No", "--",VLOOKUP(A1519, [1]!Table9[#All], 25, FALSE))</f>
        <v>Work area</v>
      </c>
      <c r="H1519" s="14" t="str">
        <f>IF(D1519="No", "Not discussed on USFS. ", VLOOKUP(A1519, [1]!Table9[#All], 24, FALSE))</f>
        <v>--</v>
      </c>
      <c r="I1519" s="14" t="str">
        <f>IF(NOT(ISBLANK(#REF!)),  "Pre-activity Survey Required", "")</f>
        <v>Pre-activity Survey Required</v>
      </c>
      <c r="J1519" s="13" t="str">
        <f>IF(D1519="No", "Not discussed on USFS. ", _xlfn.CONCAT(A1519, " (", VLOOKUP(A1519, [1]!Table9[#All], 11, FALSE), "; Habitat description: ", C1519, ") - Within 1-mi of a CNDDB/SCE/USFS occurrence record (", VLOOKUP(A1519, [1]!Table9[#All], 34, FALSE), "). " ))</f>
        <v xml:space="preserve">Raven's milk-vetch (FSS; CRPR 1B.3, Blooming Period: Jun - Sep; Habitat description: gravel) - Within 1-mi of a CNDDB/SCE/USFS occurrence record (unsuitable habitat). </v>
      </c>
      <c r="K1519" s="10" t="str">
        <f>IF(D1519="No", "-- ", VLOOKUP(A1519, [1]!Table9[#All], 35, FALSE))</f>
        <v>Standard OMP BMPs.</v>
      </c>
      <c r="L1519" s="12" t="str">
        <f>IF(D1519="No", "--", VLOOKUP(A1519, [1]!Table9[#All], 28, FALSE))</f>
        <v>IIB</v>
      </c>
      <c r="M1519" s="11" t="str">
        <f>IF(D1519="No", "Not discussed on USFS. ", _xlfn.CONCAT(A1519, " (", VLOOKUP(A1519, [1]!Table9[#All], 11, FALSE), "; Habitat description: ", C1519, ") - Within 1-mi of a CNDDB/SCE/USFS occurrence record (", VLOOKUP(A1519, [1]!Table9[#All], 27, FALSE), "). " ))</f>
        <v xml:space="preserve">Raven's milk-vetch (FSS; CRPR 1B.3, Blooming Period: Jun - Sep; Habitat description: gravel) - Within 1-mi of a CNDDB/SCE/USFS occurrence record (habitat present). </v>
      </c>
      <c r="N1519" s="10" t="str">
        <f>IF(D1519="No", "-- ", VLOOKUP(A1519, [1]!Table9[#All], 29, FALSE))</f>
        <v xml:space="preserve">BE BMP Plant-1(a)(c-d); 
General Measures and Standard OMP BMPs. </v>
      </c>
      <c r="O1519" s="10" t="str">
        <f>IF(D1519="No", "--", VLOOKUP(A1519, [1]!Table9[#All], 30, FALSE))</f>
        <v xml:space="preserve">Pre-Activity Survey (Raven's milk-vetch): A biological survey is required. 
FSS Plant Avoidance (Raven's milk-vetch): If Raven's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19" s="7" t="str">
        <f>IF(D1519="No", "Not discussed on USFS. ", IF(VLOOKUP(A1519, [1]!Table9[#All], 31, FALSE)="--", "--",  _xlfn.CONCAT(A1519, " (", VLOOKUP(A1519, [1]!Table9[#All], 11, FALSE), "; Habitat description: ", C1519, ") - Within 1-mi of a CNDDB/SCE/USFS occurrence record (", VLOOKUP(A1519, [1]!Table9[#All], 31, FALSE), "). " )))</f>
        <v>--</v>
      </c>
      <c r="Q1519" s="6" t="str">
        <f>IF(D1519="No", "Not discussed on USFS. ", IF(VLOOKUP(A1519, [1]!Table9[#All], 31, FALSE)="--", "--",  VLOOKUP(A1519, [1]!Table9[#All], 32, FALSE)))</f>
        <v>--</v>
      </c>
      <c r="R1519" s="6" t="str">
        <f>IF(D1519="No", "Not discussed on USFS. ", IF(VLOOKUP(A1519, [1]!Table9[#All], 31, FALSE)="--", "--", VLOOKUP(A1519, [1]!Table9[#All], 33, FALSE)))</f>
        <v>--</v>
      </c>
      <c r="S1519" s="9" t="s">
        <v>2</v>
      </c>
      <c r="T1519" s="8" t="s">
        <v>2</v>
      </c>
      <c r="U1519" s="8" t="s">
        <v>2</v>
      </c>
      <c r="V1519" s="7" t="s">
        <v>2</v>
      </c>
      <c r="W1519" s="6" t="s">
        <v>2</v>
      </c>
      <c r="X1519" s="6" t="s">
        <v>2</v>
      </c>
    </row>
    <row r="1520" spans="1:24" ht="48" x14ac:dyDescent="0.2">
      <c r="A1520" s="20" t="s">
        <v>845</v>
      </c>
      <c r="B1520" s="20" t="str">
        <f>VLOOKUP(A1520, [1]!Table9[#All], 2, FALSE)</f>
        <v>Allium tuolumnense</v>
      </c>
      <c r="C1520" s="18" t="str">
        <f>VLOOKUP(A1520, [1]!Table9[#All], 13, FALSE)</f>
        <v>serpentine slopes</v>
      </c>
      <c r="D1520" s="17" t="str">
        <f>IF(ISNUMBER(SEARCH("1",VLOOKUP(A1520, [1]!Table9[#All], 4, FALSE))), "Yes", "No")</f>
        <v>No</v>
      </c>
      <c r="E1520" s="16" t="str">
        <f>VLOOKUP(A1520, [1]!Table9[#All], 3, FALSE)</f>
        <v>Plant</v>
      </c>
      <c r="F1520" s="15" t="str">
        <f>VLOOKUP(A1520, [1]!Table9[#All], 26, FALSE)</f>
        <v>Formula</v>
      </c>
      <c r="G1520" s="15" t="str">
        <f>IF(D1520="No", "--",VLOOKUP(A1520, [1]!Table9[#All], 25, FALSE))</f>
        <v>--</v>
      </c>
      <c r="H1520" s="14" t="str">
        <f>IF(D1520="No", "Not discussed on USFS. ", VLOOKUP(A1520, [1]!Table9[#All], 24, FALSE))</f>
        <v xml:space="preserve">Not discussed on USFS. </v>
      </c>
      <c r="I1520" s="14" t="str">
        <f>IF(NOT(ISBLANK(#REF!)),  "Pre-activity Survey Required", "")</f>
        <v>Pre-activity Survey Required</v>
      </c>
      <c r="J1520" s="13" t="str">
        <f>IF(D1520="No", "Not discussed on USFS. ", _xlfn.CONCAT(A1520, " (", VLOOKUP(A1520, [1]!Table9[#All], 11, FALSE), "; Habitat description: ", C1520, ") - Within 1-mi of a CNDDB/SCE/USFS occurrence record (", VLOOKUP(A1520, [1]!Table9[#All], 34, FALSE), "). " ))</f>
        <v xml:space="preserve">Not discussed on USFS. </v>
      </c>
      <c r="K1520" s="10" t="str">
        <f>IF(D1520="No", "-- ", VLOOKUP(A1520, [1]!Table9[#All], 35, FALSE))</f>
        <v xml:space="preserve">-- </v>
      </c>
      <c r="L1520" s="12" t="str">
        <f>IF(D1520="No", "--", VLOOKUP(A1520, [1]!Table9[#All], 28, FALSE))</f>
        <v>--</v>
      </c>
      <c r="M1520" s="11" t="str">
        <f>IF(D1520="No", "Not discussed on USFS. ", _xlfn.CONCAT(A1520, " (", VLOOKUP(A1520, [1]!Table9[#All], 11, FALSE), "; Habitat description: ", C1520, ") - Within 1-mi of a CNDDB/SCE/USFS occurrence record (", VLOOKUP(A1520, [1]!Table9[#All], 27, FALSE), "). " ))</f>
        <v xml:space="preserve">Not discussed on USFS. </v>
      </c>
      <c r="N1520" s="10" t="str">
        <f>IF(D1520="No", "-- ", VLOOKUP(A1520, [1]!Table9[#All], 29, FALSE))</f>
        <v xml:space="preserve">-- </v>
      </c>
      <c r="O1520" s="10" t="str">
        <f>IF(D1520="No", "--", VLOOKUP(A1520, [1]!Table9[#All], 30, FALSE))</f>
        <v>--</v>
      </c>
      <c r="P1520" s="7" t="str">
        <f>IF(D1520="No", "Not discussed on USFS. ", IF(VLOOKUP(A1520, [1]!Table9[#All], 31, FALSE)="--", "--",  _xlfn.CONCAT(A1520, " (", VLOOKUP(A1520, [1]!Table9[#All], 11, FALSE), "; Habitat description: ", C1520, ") - Within 1-mi of a CNDDB/SCE/USFS occurrence record (", VLOOKUP(A1520, [1]!Table9[#All], 31, FALSE), "). " )))</f>
        <v xml:space="preserve">Not discussed on USFS. </v>
      </c>
      <c r="Q1520" s="6" t="str">
        <f>IF(D1520="No", "Not discussed on USFS. ", IF(VLOOKUP(A1520, [1]!Table9[#All], 31, FALSE)="--", "--",  VLOOKUP(A1520, [1]!Table9[#All], 32, FALSE)))</f>
        <v xml:space="preserve">Not discussed on USFS. </v>
      </c>
      <c r="R1520" s="6" t="str">
        <f>IF(D1520="No", "Not discussed on USFS. ", IF(VLOOKUP(A1520, [1]!Table9[#All], 31, FALSE)="--", "--", VLOOKUP(A1520, [1]!Table9[#All], 33, FALSE)))</f>
        <v xml:space="preserve">Not discussed on USFS. </v>
      </c>
      <c r="S1520" s="9" t="s">
        <v>2</v>
      </c>
      <c r="T1520" s="8" t="s">
        <v>2</v>
      </c>
      <c r="U1520" s="8" t="s">
        <v>2</v>
      </c>
      <c r="V1520" s="7" t="s">
        <v>2</v>
      </c>
      <c r="W1520" s="6" t="s">
        <v>2</v>
      </c>
      <c r="X1520" s="6" t="s">
        <v>2</v>
      </c>
    </row>
    <row r="1521" spans="1:24" ht="156" x14ac:dyDescent="0.2">
      <c r="A1521" s="20" t="s">
        <v>844</v>
      </c>
      <c r="B1521" s="20" t="str">
        <f>VLOOKUP(A1521, [1]!Table9[#All], 2, FALSE)</f>
        <v>Collomia rawsoniana</v>
      </c>
      <c r="C1521" s="18" t="str">
        <f>VLOOKUP(A1521, [1]!Table9[#All], 13, FALSE)</f>
        <v>shaded areas near streams, meadows, and seeps, in woodland, riparian scrub, or conifer forest</v>
      </c>
      <c r="D1521" s="17" t="str">
        <f>IF(ISNUMBER(SEARCH("1",VLOOKUP(A1521, [1]!Table9[#All], 4, FALSE))), "Yes", "No")</f>
        <v>Yes</v>
      </c>
      <c r="E1521" s="16" t="str">
        <f>VLOOKUP(A1521, [1]!Table9[#All], 3, FALSE)</f>
        <v>Plant</v>
      </c>
      <c r="F1521" s="15" t="str">
        <f>VLOOKUP(A1521, [1]!Table9[#All], 26, FALSE)</f>
        <v>Formula</v>
      </c>
      <c r="G1521" s="15" t="str">
        <f>IF(D1521="No", "--",VLOOKUP(A1521, [1]!Table9[#All], 25, FALSE))</f>
        <v>Work area</v>
      </c>
      <c r="H1521" s="14" t="str">
        <f>IF(D1521="No", "Not discussed on USFS. ", VLOOKUP(A1521, [1]!Table9[#All], 24, FALSE))</f>
        <v>--</v>
      </c>
      <c r="I1521" s="14" t="str">
        <f>IF(NOT(ISBLANK(#REF!)),  "Pre-activity Survey Required", "")</f>
        <v>Pre-activity Survey Required</v>
      </c>
      <c r="J1521" s="13" t="str">
        <f>IF(D1521="No", "Not discussed on USFS. ", _xlfn.CONCAT(A1521, " (", VLOOKUP(A1521, [1]!Table9[#All], 11, FALSE), "; Habitat description: ", C1521, ") - Within 1-mi of a CNDDB/SCE/USFS occurrence record (", VLOOKUP(A1521, [1]!Table9[#All], 34, FALSE), "). " ))</f>
        <v xml:space="preserve">Rawson's flaming trumpet (FSS; CRPR 1B.2, Blooming Period: Jun - Sep; Habitat description: shaded areas near streams, meadows, and seeps, in woodland, riparian scrub, or conifer forest) - Within 1-mi of a CNDDB/SCE/USFS occurrence record (unsuitable habitat). </v>
      </c>
      <c r="K1521" s="10" t="str">
        <f>IF(D1521="No", "-- ", VLOOKUP(A1521, [1]!Table9[#All], 35, FALSE))</f>
        <v>Standard OMP BMPs.</v>
      </c>
      <c r="L1521" s="12" t="str">
        <f>IF(D1521="No", "--", VLOOKUP(A1521, [1]!Table9[#All], 28, FALSE))</f>
        <v>IIB</v>
      </c>
      <c r="M1521" s="11" t="str">
        <f>IF(D1521="No", "Not discussed on USFS. ", _xlfn.CONCAT(A1521, " (", VLOOKUP(A1521, [1]!Table9[#All], 11, FALSE), "; Habitat description: ", C1521, ") - Within 1-mi of a CNDDB/SCE/USFS occurrence record (", VLOOKUP(A1521, [1]!Table9[#All], 27, FALSE), "). " ))</f>
        <v xml:space="preserve">Rawson's flaming trumpet (FSS; CRPR 1B.2, Blooming Period: Jun - Sep; Habitat description: shaded areas near streams, meadows, and seeps, in woodland, riparian scrub, or conifer forest) - Within 1-mi of a CNDDB/SCE/USFS occurrence record (habitat present). </v>
      </c>
      <c r="N1521" s="10" t="str">
        <f>IF(D1521="No", "-- ", VLOOKUP(A1521, [1]!Table9[#All], 29, FALSE))</f>
        <v xml:space="preserve">BE BMP Plant-1(a)(c-d); 
General Measures and Standard OMP BMPs. </v>
      </c>
      <c r="O1521" s="10" t="str">
        <f>IF(D1521="No", "--", VLOOKUP(A1521, [1]!Table9[#All], 30, FALSE))</f>
        <v xml:space="preserve">Pre-Activity Survey (Rawson's flaming trumpet): A biological survey is required. 
FSS Plant Avoidance (Rawson's flaming trumpet): If Rawson's flaming trumpet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21" s="7" t="str">
        <f>IF(D1521="No", "Not discussed on USFS. ", IF(VLOOKUP(A1521, [1]!Table9[#All], 31, FALSE)="--", "--",  _xlfn.CONCAT(A1521, " (", VLOOKUP(A1521, [1]!Table9[#All], 11, FALSE), "; Habitat description: ", C1521, ") - Within 1-mi of a CNDDB/SCE/USFS occurrence record (", VLOOKUP(A1521, [1]!Table9[#All], 31, FALSE), "). " )))</f>
        <v>--</v>
      </c>
      <c r="Q1521" s="6" t="str">
        <f>IF(D1521="No", "Not discussed on USFS. ", IF(VLOOKUP(A1521, [1]!Table9[#All], 31, FALSE)="--", "--",  VLOOKUP(A1521, [1]!Table9[#All], 32, FALSE)))</f>
        <v>--</v>
      </c>
      <c r="R1521" s="6" t="str">
        <f>IF(D1521="No", "Not discussed on USFS. ", IF(VLOOKUP(A1521, [1]!Table9[#All], 31, FALSE)="--", "--", VLOOKUP(A1521, [1]!Table9[#All], 33, FALSE)))</f>
        <v>--</v>
      </c>
      <c r="S1521" s="9" t="s">
        <v>2</v>
      </c>
      <c r="T1521" s="8" t="s">
        <v>2</v>
      </c>
      <c r="U1521" s="8" t="s">
        <v>2</v>
      </c>
      <c r="V1521" s="7" t="s">
        <v>2</v>
      </c>
      <c r="W1521" s="6" t="s">
        <v>2</v>
      </c>
      <c r="X1521" s="6" t="s">
        <v>2</v>
      </c>
    </row>
    <row r="1522" spans="1:24" ht="80" x14ac:dyDescent="0.2">
      <c r="A1522" s="20" t="s">
        <v>843</v>
      </c>
      <c r="B1522" s="20" t="str">
        <f>VLOOKUP(A1522, [1]!Table9[#All], 2, FALSE)</f>
        <v>Layia discoidea</v>
      </c>
      <c r="C1522" s="18" t="str">
        <f>VLOOKUP(A1522, [1]!Table9[#All], 13, FALSE)</f>
        <v>chaparral, talus, rocky outcrops, rocky soil, serpentine, sandstone fragments</v>
      </c>
      <c r="D1522" s="17" t="str">
        <f>IF(ISNUMBER(SEARCH("1",VLOOKUP(A1522, [1]!Table9[#All], 4, FALSE))), "Yes", "No")</f>
        <v>No</v>
      </c>
      <c r="E1522" s="16" t="str">
        <f>VLOOKUP(A1522, [1]!Table9[#All], 3, FALSE)</f>
        <v>Plant</v>
      </c>
      <c r="F1522" s="15" t="str">
        <f>VLOOKUP(A1522, [1]!Table9[#All], 26, FALSE)</f>
        <v>Formula</v>
      </c>
      <c r="G1522" s="15" t="str">
        <f>IF(D1522="No", "--",VLOOKUP(A1522, [1]!Table9[#All], 25, FALSE))</f>
        <v>--</v>
      </c>
      <c r="H1522" s="14" t="str">
        <f>IF(D1522="No", "Not discussed on USFS. ", VLOOKUP(A1522, [1]!Table9[#All], 24, FALSE))</f>
        <v xml:space="preserve">Not discussed on USFS. </v>
      </c>
      <c r="I1522" s="14" t="str">
        <f>IF(NOT(ISBLANK(#REF!)),  "Pre-activity Survey Required", "")</f>
        <v>Pre-activity Survey Required</v>
      </c>
      <c r="J1522" s="13" t="str">
        <f>IF(D1522="No", "Not discussed on USFS. ", _xlfn.CONCAT(A1522, " (", VLOOKUP(A1522, [1]!Table9[#All], 11, FALSE), "; Habitat description: ", C1522, ") - Within 1-mi of a CNDDB/SCE/USFS occurrence record (", VLOOKUP(A1522, [1]!Table9[#All], 34, FALSE), "). " ))</f>
        <v xml:space="preserve">Not discussed on USFS. </v>
      </c>
      <c r="K1522" s="10" t="str">
        <f>IF(D1522="No", "-- ", VLOOKUP(A1522, [1]!Table9[#All], 35, FALSE))</f>
        <v xml:space="preserve">-- </v>
      </c>
      <c r="L1522" s="12" t="str">
        <f>IF(D1522="No", "--", VLOOKUP(A1522, [1]!Table9[#All], 28, FALSE))</f>
        <v>--</v>
      </c>
      <c r="M1522" s="11" t="str">
        <f>IF(D1522="No", "Not discussed on USFS. ", _xlfn.CONCAT(A1522, " (", VLOOKUP(A1522, [1]!Table9[#All], 11, FALSE), "; Habitat description: ", C1522, ") - Within 1-mi of a CNDDB/SCE/USFS occurrence record (", VLOOKUP(A1522, [1]!Table9[#All], 27, FALSE), "). " ))</f>
        <v xml:space="preserve">Not discussed on USFS. </v>
      </c>
      <c r="N1522" s="10" t="str">
        <f>IF(D1522="No", "-- ", VLOOKUP(A1522, [1]!Table9[#All], 29, FALSE))</f>
        <v xml:space="preserve">-- </v>
      </c>
      <c r="O1522" s="10" t="str">
        <f>IF(D1522="No", "--", VLOOKUP(A1522, [1]!Table9[#All], 30, FALSE))</f>
        <v>--</v>
      </c>
      <c r="P1522" s="7" t="str">
        <f>IF(D1522="No", "Not discussed on USFS. ", IF(VLOOKUP(A1522, [1]!Table9[#All], 31, FALSE)="--", "--",  _xlfn.CONCAT(A1522, " (", VLOOKUP(A1522, [1]!Table9[#All], 11, FALSE), "; Habitat description: ", C1522, ") - Within 1-mi of a CNDDB/SCE/USFS occurrence record (", VLOOKUP(A1522, [1]!Table9[#All], 31, FALSE), "). " )))</f>
        <v xml:space="preserve">Not discussed on USFS. </v>
      </c>
      <c r="Q1522" s="6" t="str">
        <f>IF(D1522="No", "Not discussed on USFS. ", IF(VLOOKUP(A1522, [1]!Table9[#All], 31, FALSE)="--", "--",  VLOOKUP(A1522, [1]!Table9[#All], 32, FALSE)))</f>
        <v xml:space="preserve">Not discussed on USFS. </v>
      </c>
      <c r="R1522" s="6" t="str">
        <f>IF(D1522="No", "Not discussed on USFS. ", IF(VLOOKUP(A1522, [1]!Table9[#All], 31, FALSE)="--", "--", VLOOKUP(A1522, [1]!Table9[#All], 33, FALSE)))</f>
        <v xml:space="preserve">Not discussed on USFS. </v>
      </c>
      <c r="S1522" s="9" t="s">
        <v>2</v>
      </c>
      <c r="T1522" s="8" t="s">
        <v>2</v>
      </c>
      <c r="U1522" s="8" t="s">
        <v>2</v>
      </c>
      <c r="V1522" s="7" t="s">
        <v>2</v>
      </c>
      <c r="W1522" s="6" t="s">
        <v>2</v>
      </c>
      <c r="X1522" s="6" t="s">
        <v>2</v>
      </c>
    </row>
    <row r="1523" spans="1:24" ht="48" x14ac:dyDescent="0.2">
      <c r="A1523" s="20" t="s">
        <v>842</v>
      </c>
      <c r="B1523" s="20" t="str">
        <f>VLOOKUP(A1523, [1]!Table9[#All], 2, FALSE)</f>
        <v>Packera indecora</v>
      </c>
      <c r="C1523" s="18" t="str">
        <f>VLOOKUP(A1523, [1]!Table9[#All], 13, FALSE)</f>
        <v>damp areas along streams, meadows, woodland</v>
      </c>
      <c r="D1523" s="17" t="str">
        <f>IF(ISNUMBER(SEARCH("1",VLOOKUP(A1523, [1]!Table9[#All], 4, FALSE))), "Yes", "No")</f>
        <v>No</v>
      </c>
      <c r="E1523" s="16" t="str">
        <f>VLOOKUP(A1523, [1]!Table9[#All], 3, FALSE)</f>
        <v>Plant</v>
      </c>
      <c r="F1523" s="15" t="str">
        <f>VLOOKUP(A1523, [1]!Table9[#All], 26, FALSE)</f>
        <v>Formula</v>
      </c>
      <c r="G1523" s="15" t="str">
        <f>IF(D1523="No", "--",VLOOKUP(A1523, [1]!Table9[#All], 25, FALSE))</f>
        <v>--</v>
      </c>
      <c r="H1523" s="14" t="str">
        <f>IF(D1523="No", "Not discussed on USFS. ", VLOOKUP(A1523, [1]!Table9[#All], 24, FALSE))</f>
        <v xml:space="preserve">Not discussed on USFS. </v>
      </c>
      <c r="I1523" s="14" t="str">
        <f>IF(NOT(ISBLANK(#REF!)),  "Pre-activity Survey Required", "")</f>
        <v>Pre-activity Survey Required</v>
      </c>
      <c r="J1523" s="13" t="str">
        <f>IF(D1523="No", "Not discussed on USFS. ", _xlfn.CONCAT(A1523, " (", VLOOKUP(A1523, [1]!Table9[#All], 11, FALSE), "; Habitat description: ", C1523, ") - Within 1-mi of a CNDDB/SCE/USFS occurrence record (", VLOOKUP(A1523, [1]!Table9[#All], 34, FALSE), "). " ))</f>
        <v xml:space="preserve">Not discussed on USFS. </v>
      </c>
      <c r="K1523" s="10" t="str">
        <f>IF(D1523="No", "-- ", VLOOKUP(A1523, [1]!Table9[#All], 35, FALSE))</f>
        <v xml:space="preserve">-- </v>
      </c>
      <c r="L1523" s="12" t="str">
        <f>IF(D1523="No", "--", VLOOKUP(A1523, [1]!Table9[#All], 28, FALSE))</f>
        <v>--</v>
      </c>
      <c r="M1523" s="11" t="str">
        <f>IF(D1523="No", "Not discussed on USFS. ", _xlfn.CONCAT(A1523, " (", VLOOKUP(A1523, [1]!Table9[#All], 11, FALSE), "; Habitat description: ", C1523, ") - Within 1-mi of a CNDDB/SCE/USFS occurrence record (", VLOOKUP(A1523, [1]!Table9[#All], 27, FALSE), "). " ))</f>
        <v xml:space="preserve">Not discussed on USFS. </v>
      </c>
      <c r="N1523" s="10" t="str">
        <f>IF(D1523="No", "-- ", VLOOKUP(A1523, [1]!Table9[#All], 29, FALSE))</f>
        <v xml:space="preserve">-- </v>
      </c>
      <c r="O1523" s="10" t="str">
        <f>IF(D1523="No", "--", VLOOKUP(A1523, [1]!Table9[#All], 30, FALSE))</f>
        <v>--</v>
      </c>
      <c r="P1523" s="7" t="str">
        <f>IF(D1523="No", "Not discussed on USFS. ", IF(VLOOKUP(A1523, [1]!Table9[#All], 31, FALSE)="--", "--",  _xlfn.CONCAT(A1523, " (", VLOOKUP(A1523, [1]!Table9[#All], 11, FALSE), "; Habitat description: ", C1523, ") - Within 1-mi of a CNDDB/SCE/USFS occurrence record (", VLOOKUP(A1523, [1]!Table9[#All], 31, FALSE), "). " )))</f>
        <v xml:space="preserve">Not discussed on USFS. </v>
      </c>
      <c r="Q1523" s="6" t="str">
        <f>IF(D1523="No", "Not discussed on USFS. ", IF(VLOOKUP(A1523, [1]!Table9[#All], 31, FALSE)="--", "--",  VLOOKUP(A1523, [1]!Table9[#All], 32, FALSE)))</f>
        <v xml:space="preserve">Not discussed on USFS. </v>
      </c>
      <c r="R1523" s="6" t="str">
        <f>IF(D1523="No", "Not discussed on USFS. ", IF(VLOOKUP(A1523, [1]!Table9[#All], 31, FALSE)="--", "--", VLOOKUP(A1523, [1]!Table9[#All], 33, FALSE)))</f>
        <v xml:space="preserve">Not discussed on USFS. </v>
      </c>
      <c r="S1523" s="9" t="s">
        <v>2</v>
      </c>
      <c r="T1523" s="8" t="s">
        <v>2</v>
      </c>
      <c r="U1523" s="8" t="s">
        <v>2</v>
      </c>
      <c r="V1523" s="7" t="s">
        <v>2</v>
      </c>
      <c r="W1523" s="6" t="s">
        <v>2</v>
      </c>
      <c r="X1523" s="6" t="s">
        <v>2</v>
      </c>
    </row>
    <row r="1524" spans="1:24" ht="80" x14ac:dyDescent="0.2">
      <c r="A1524" s="20" t="s">
        <v>841</v>
      </c>
      <c r="B1524" s="20" t="str">
        <f>VLOOKUP(A1524, [1]!Table9[#All], 2, FALSE)</f>
        <v>Xyrauchen texanus</v>
      </c>
      <c r="C1524" s="18" t="str">
        <f>VLOOKUP(A1524, [1]!Table9[#All], 13, FALSE)</f>
        <v>intermittent or perennial stream, pond, lake or jurisdictional waters feature</v>
      </c>
      <c r="D1524" s="17" t="str">
        <f>IF(ISNUMBER(SEARCH("1",VLOOKUP(A1524, [1]!Table9[#All], 4, FALSE))), "Yes", "No")</f>
        <v>Yes</v>
      </c>
      <c r="E1524" s="16" t="str">
        <f>VLOOKUP(A1524, [1]!Table9[#All], 3, FALSE)</f>
        <v>Fish</v>
      </c>
      <c r="F1524" s="15" t="str">
        <f>VLOOKUP(A1524, [1]!Table9[#All], 26, FALSE)</f>
        <v>--</v>
      </c>
      <c r="G1524" s="15" t="str">
        <f>IF(D1524="No", "--",VLOOKUP(A1524, [1]!Table9[#All], 25, FALSE))</f>
        <v>--</v>
      </c>
      <c r="H1524" s="14" t="str">
        <f>IF(D1524="No", "Not discussed on USFS. ", VLOOKUP(A1524, [1]!Table9[#All], 24, FALSE))</f>
        <v>Notify SME if found on USFS</v>
      </c>
      <c r="I1524" s="14" t="str">
        <f>IF(NOT(ISBLANK(#REF!)),  "Pre-activity Survey Required", "")</f>
        <v>Pre-activity Survey Required</v>
      </c>
      <c r="J1524" s="13" t="str">
        <f>IF(D1524="No", "Not discussed on USFS. ", _xlfn.CONCAT(A1524, " (", VLOOKUP(A1524, [1]!Table9[#All], 11, FALSE), "; Habitat description: ", C1524, ") - Within 1-mi of a CNDDB/SCE/USFS occurrence record (", VLOOKUP(A1524, [1]!Table9[#All], 34, FALSE), "). " ))</f>
        <v xml:space="preserve">Razorback sucker (FE; SE; CDFW FP; Habitat description: intermittent or perennial stream, pond, lake or jurisdictional waters feature) - Within 1-mi of a CNDDB/SCE/USFS occurrence record (unsuitable habitat). </v>
      </c>
      <c r="K1524" s="10" t="str">
        <f>IF(D1524="No", "-- ", VLOOKUP(A1524, [1]!Table9[#All], 35, FALSE))</f>
        <v>Standard OMP BMPs.</v>
      </c>
      <c r="L1524" s="12" t="str">
        <f>IF(D1524="No", "--", VLOOKUP(A1524, [1]!Table9[#All], 28, FALSE))</f>
        <v>--</v>
      </c>
      <c r="M1524" s="11" t="str">
        <f>IF(D1524="No", "Not discussed on USFS. ", _xlfn.CONCAT(A1524, " (", VLOOKUP(A1524, [1]!Table9[#All], 11, FALSE), "; Habitat description: ", C1524, ") - Within 1-mi of a CNDDB/SCE/USFS occurrence record (", VLOOKUP(A1524, [1]!Table9[#All], 27, FALSE), "). " ))</f>
        <v xml:space="preserve">Razorback sucker (FE; SE; CDFW FP; Habitat description: intermittent or perennial stream, pond, lake or jurisdictional waters feature) - Within 1-mi of a CNDDB/SCE/USFS occurrence record (--). </v>
      </c>
      <c r="N1524" s="10" t="str">
        <f>IF(D1524="No", "-- ", VLOOKUP(A1524, [1]!Table9[#All], 29, FALSE))</f>
        <v>Notify SME if found on USFS</v>
      </c>
      <c r="O1524" s="10" t="str">
        <f>IF(D1524="No", "--", VLOOKUP(A1524, [1]!Table9[#All], 30, FALSE))</f>
        <v>Notify SME if found on USFS</v>
      </c>
      <c r="P1524" s="7" t="str">
        <f>IF(D1524="No", "Not discussed on USFS. ", IF(VLOOKUP(A1524, [1]!Table9[#All], 31, FALSE)="--", "--",  _xlfn.CONCAT(A1524, " (", VLOOKUP(A1524, [1]!Table9[#All], 11, FALSE), "; Habitat description: ", C1524, ") - Within 1-mi of a CNDDB/SCE/USFS occurrence record (", VLOOKUP(A1524, [1]!Table9[#All], 31, FALSE), "). " )))</f>
        <v>--</v>
      </c>
      <c r="Q1524" s="6" t="str">
        <f>IF(D1524="No", "Not discussed on USFS. ", IF(VLOOKUP(A1524, [1]!Table9[#All], 31, FALSE)="--", "--",  VLOOKUP(A1524, [1]!Table9[#All], 32, FALSE)))</f>
        <v>--</v>
      </c>
      <c r="R1524" s="6" t="str">
        <f>IF(D1524="No", "Not discussed on USFS. ", IF(VLOOKUP(A1524, [1]!Table9[#All], 31, FALSE)="--", "--", VLOOKUP(A1524, [1]!Table9[#All], 33, FALSE)))</f>
        <v>--</v>
      </c>
      <c r="S1524" s="9" t="s">
        <v>2</v>
      </c>
      <c r="T1524" s="8" t="s">
        <v>2</v>
      </c>
      <c r="U1524" s="8" t="s">
        <v>2</v>
      </c>
      <c r="V1524" s="7" t="s">
        <v>2</v>
      </c>
      <c r="W1524" s="6" t="s">
        <v>2</v>
      </c>
      <c r="X1524" s="6" t="s">
        <v>2</v>
      </c>
    </row>
    <row r="1525" spans="1:24" ht="80" x14ac:dyDescent="0.2">
      <c r="A1525" s="20" t="s">
        <v>840</v>
      </c>
      <c r="B1525" s="20" t="str">
        <f>VLOOKUP(A1525, [1]!Table9[#All], 2, FALSE)</f>
        <v>Delphinium recurvatum</v>
      </c>
      <c r="C1525" s="18" t="str">
        <f>VLOOKUP(A1525, [1]!Table9[#All], 13, FALSE)</f>
        <v>poorly drained flats and depressions in vernal pool mosaics, alkali grassland, saltbush scrub</v>
      </c>
      <c r="D1525" s="17" t="str">
        <f>IF(ISNUMBER(SEARCH("1",VLOOKUP(A1525, [1]!Table9[#All], 4, FALSE))), "Yes", "No")</f>
        <v>No</v>
      </c>
      <c r="E1525" s="16" t="str">
        <f>VLOOKUP(A1525, [1]!Table9[#All], 3, FALSE)</f>
        <v>Plant</v>
      </c>
      <c r="F1525" s="15" t="str">
        <f>VLOOKUP(A1525, [1]!Table9[#All], 26, FALSE)</f>
        <v>Formula</v>
      </c>
      <c r="G1525" s="15" t="str">
        <f>IF(D1525="No", "--",VLOOKUP(A1525, [1]!Table9[#All], 25, FALSE))</f>
        <v>--</v>
      </c>
      <c r="H1525" s="14" t="str">
        <f>IF(D1525="No", "Not discussed on USFS. ", VLOOKUP(A1525, [1]!Table9[#All], 24, FALSE))</f>
        <v xml:space="preserve">Not discussed on USFS. </v>
      </c>
      <c r="I1525" s="14" t="str">
        <f>IF(NOT(ISBLANK(#REF!)),  "Pre-activity Survey Required", "")</f>
        <v>Pre-activity Survey Required</v>
      </c>
      <c r="J1525" s="13" t="str">
        <f>IF(D1525="No", "Not discussed on USFS. ", _xlfn.CONCAT(A1525, " (", VLOOKUP(A1525, [1]!Table9[#All], 11, FALSE), "; Habitat description: ", C1525, ") - Within 1-mi of a CNDDB/SCE/USFS occurrence record (", VLOOKUP(A1525, [1]!Table9[#All], 34, FALSE), "). " ))</f>
        <v xml:space="preserve">Not discussed on USFS. </v>
      </c>
      <c r="K1525" s="10" t="str">
        <f>IF(D1525="No", "-- ", VLOOKUP(A1525, [1]!Table9[#All], 35, FALSE))</f>
        <v xml:space="preserve">-- </v>
      </c>
      <c r="L1525" s="12" t="str">
        <f>IF(D1525="No", "--", VLOOKUP(A1525, [1]!Table9[#All], 28, FALSE))</f>
        <v>--</v>
      </c>
      <c r="M1525" s="11" t="str">
        <f>IF(D1525="No", "Not discussed on USFS. ", _xlfn.CONCAT(A1525, " (", VLOOKUP(A1525, [1]!Table9[#All], 11, FALSE), "; Habitat description: ", C1525, ") - Within 1-mi of a CNDDB/SCE/USFS occurrence record (", VLOOKUP(A1525, [1]!Table9[#All], 27, FALSE), "). " ))</f>
        <v xml:space="preserve">Not discussed on USFS. </v>
      </c>
      <c r="N1525" s="10" t="str">
        <f>IF(D1525="No", "-- ", VLOOKUP(A1525, [1]!Table9[#All], 29, FALSE))</f>
        <v xml:space="preserve">-- </v>
      </c>
      <c r="O1525" s="10" t="str">
        <f>IF(D1525="No", "--", VLOOKUP(A1525, [1]!Table9[#All], 30, FALSE))</f>
        <v>--</v>
      </c>
      <c r="P1525" s="7" t="str">
        <f>IF(D1525="No", "Not discussed on USFS. ", IF(VLOOKUP(A1525, [1]!Table9[#All], 31, FALSE)="--", "--",  _xlfn.CONCAT(A1525, " (", VLOOKUP(A1525, [1]!Table9[#All], 11, FALSE), "; Habitat description: ", C1525, ") - Within 1-mi of a CNDDB/SCE/USFS occurrence record (", VLOOKUP(A1525, [1]!Table9[#All], 31, FALSE), "). " )))</f>
        <v xml:space="preserve">Not discussed on USFS. </v>
      </c>
      <c r="Q1525" s="6" t="str">
        <f>IF(D1525="No", "Not discussed on USFS. ", IF(VLOOKUP(A1525, [1]!Table9[#All], 31, FALSE)="--", "--",  VLOOKUP(A1525, [1]!Table9[#All], 32, FALSE)))</f>
        <v xml:space="preserve">Not discussed on USFS. </v>
      </c>
      <c r="R1525" s="6" t="str">
        <f>IF(D1525="No", "Not discussed on USFS. ", IF(VLOOKUP(A1525, [1]!Table9[#All], 31, FALSE)="--", "--", VLOOKUP(A1525, [1]!Table9[#All], 33, FALSE)))</f>
        <v xml:space="preserve">Not discussed on USFS. </v>
      </c>
      <c r="S1525" s="9" t="s">
        <v>2</v>
      </c>
      <c r="T1525" s="8" t="s">
        <v>2</v>
      </c>
      <c r="U1525" s="8" t="s">
        <v>2</v>
      </c>
      <c r="V1525" s="7" t="s">
        <v>2</v>
      </c>
      <c r="W1525" s="6" t="s">
        <v>2</v>
      </c>
      <c r="X1525" s="6" t="s">
        <v>2</v>
      </c>
    </row>
    <row r="1526" spans="1:24" ht="156" x14ac:dyDescent="0.2">
      <c r="A1526" s="20" t="s">
        <v>839</v>
      </c>
      <c r="B1526" s="20" t="str">
        <f>VLOOKUP(A1526, [1]!Table9[#All], 2, FALSE)</f>
        <v>Juncus leiospermus var. leiospermus</v>
      </c>
      <c r="C1526" s="18" t="str">
        <f>VLOOKUP(A1526, [1]!Table9[#All], 13, FALSE)</f>
        <v>vernal pool margins, wet places in chaparral, woodland</v>
      </c>
      <c r="D1526" s="17" t="str">
        <f>IF(ISNUMBER(SEARCH("1",VLOOKUP(A1526, [1]!Table9[#All], 4, FALSE))), "Yes", "No")</f>
        <v>Yes</v>
      </c>
      <c r="E1526" s="16" t="str">
        <f>VLOOKUP(A1526, [1]!Table9[#All], 3, FALSE)</f>
        <v>Plant</v>
      </c>
      <c r="F1526" s="15" t="str">
        <f>VLOOKUP(A1526, [1]!Table9[#All], 26, FALSE)</f>
        <v>Formula</v>
      </c>
      <c r="G1526" s="15" t="str">
        <f>IF(D1526="No", "--",VLOOKUP(A1526, [1]!Table9[#All], 25, FALSE))</f>
        <v>Work area</v>
      </c>
      <c r="H1526" s="14" t="str">
        <f>IF(D1526="No", "Not discussed on USFS. ", VLOOKUP(A1526, [1]!Table9[#All], 24, FALSE))</f>
        <v>--</v>
      </c>
      <c r="I1526" s="14" t="str">
        <f>IF(NOT(ISBLANK(#REF!)),  "Pre-activity Survey Required", "")</f>
        <v>Pre-activity Survey Required</v>
      </c>
      <c r="J1526" s="13" t="str">
        <f>IF(D1526="No", "Not discussed on USFS. ", _xlfn.CONCAT(A1526, " (", VLOOKUP(A1526, [1]!Table9[#All], 11, FALSE), "; Habitat description: ", C1526, ") - Within 1-mi of a CNDDB/SCE/USFS occurrence record (", VLOOKUP(A1526, [1]!Table9[#All], 34, FALSE), "). " ))</f>
        <v xml:space="preserve">Red Bluff dwarf rush (FSS; BLM:S; CRPR 1B.1, Blooming Period: Apr - Jun; Habitat description: vernal pool margins, wet places in chaparral, woodland) - Within 1-mi of a CNDDB/SCE/USFS occurrence record (unsuitable habitat). </v>
      </c>
      <c r="K1526" s="10" t="str">
        <f>IF(D1526="No", "-- ", VLOOKUP(A1526, [1]!Table9[#All], 35, FALSE))</f>
        <v>Standard OMP BMPs.</v>
      </c>
      <c r="L1526" s="12" t="str">
        <f>IF(D1526="No", "--", VLOOKUP(A1526, [1]!Table9[#All], 28, FALSE))</f>
        <v>IIB</v>
      </c>
      <c r="M1526" s="11" t="str">
        <f>IF(D1526="No", "Not discussed on USFS. ", _xlfn.CONCAT(A1526, " (", VLOOKUP(A1526, [1]!Table9[#All], 11, FALSE), "; Habitat description: ", C1526, ") - Within 1-mi of a CNDDB/SCE/USFS occurrence record (", VLOOKUP(A1526, [1]!Table9[#All], 27, FALSE), "). " ))</f>
        <v xml:space="preserve">Red Bluff dwarf rush (FSS; BLM:S; CRPR 1B.1, Blooming Period: Apr - Jun; Habitat description: vernal pool margins, wet places in chaparral, woodland) - Within 1-mi of a CNDDB/SCE/USFS occurrence record (habitat present). </v>
      </c>
      <c r="N1526" s="10" t="str">
        <f>IF(D1526="No", "-- ", VLOOKUP(A1526, [1]!Table9[#All], 29, FALSE))</f>
        <v xml:space="preserve">BE BMP Plant-1(a)(c-d); 
General Measures and Standard OMP BMPs. </v>
      </c>
      <c r="O1526" s="10" t="str">
        <f>IF(D1526="No", "--", VLOOKUP(A1526, [1]!Table9[#All], 30, FALSE))</f>
        <v xml:space="preserve">Pre-Activity Survey (Red Bluff dwarf rush): A biological survey is required. 
FSS Plant Avoidance (Red Bluff dwarf rush): If Red Bluff dwarf rush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26" s="7" t="str">
        <f>IF(D1526="No", "Not discussed on USFS. ", IF(VLOOKUP(A1526, [1]!Table9[#All], 31, FALSE)="--", "--",  _xlfn.CONCAT(A1526, " (", VLOOKUP(A1526, [1]!Table9[#All], 11, FALSE), "; Habitat description: ", C1526, ") - Within 1-mi of a CNDDB/SCE/USFS occurrence record (", VLOOKUP(A1526, [1]!Table9[#All], 31, FALSE), "). " )))</f>
        <v>--</v>
      </c>
      <c r="Q1526" s="6" t="str">
        <f>IF(D1526="No", "Not discussed on USFS. ", IF(VLOOKUP(A1526, [1]!Table9[#All], 31, FALSE)="--", "--",  VLOOKUP(A1526, [1]!Table9[#All], 32, FALSE)))</f>
        <v>--</v>
      </c>
      <c r="R1526" s="6" t="str">
        <f>IF(D1526="No", "Not discussed on USFS. ", IF(VLOOKUP(A1526, [1]!Table9[#All], 31, FALSE)="--", "--", VLOOKUP(A1526, [1]!Table9[#All], 33, FALSE)))</f>
        <v>--</v>
      </c>
      <c r="S1526" s="9" t="s">
        <v>2</v>
      </c>
      <c r="T1526" s="8" t="s">
        <v>2</v>
      </c>
      <c r="U1526" s="8" t="s">
        <v>2</v>
      </c>
      <c r="V1526" s="7" t="s">
        <v>2</v>
      </c>
      <c r="W1526" s="6" t="s">
        <v>2</v>
      </c>
      <c r="X1526" s="6" t="s">
        <v>2</v>
      </c>
    </row>
    <row r="1527" spans="1:24" ht="96" x14ac:dyDescent="0.2">
      <c r="A1527" s="20" t="s">
        <v>838</v>
      </c>
      <c r="B1527" s="20" t="str">
        <f>VLOOKUP(A1527, [1]!Table9[#All], 2, FALSE)</f>
        <v>Crotalus ruber</v>
      </c>
      <c r="C1527" s="18" t="str">
        <f>VLOOKUP(A1527, [1]!Table9[#All], 13, FALSE)</f>
        <v>arid scrub, coastal chaparral, oak and pine woodlands, rocky desert flats, rocky grassland, cultivated areas</v>
      </c>
      <c r="D1527" s="17" t="str">
        <f>IF(ISNUMBER(SEARCH("1",VLOOKUP(A1527, [1]!Table9[#All], 4, FALSE))), "Yes", "No")</f>
        <v>Yes</v>
      </c>
      <c r="E1527" s="16" t="str">
        <f>VLOOKUP(A1527, [1]!Table9[#All], 3, FALSE)</f>
        <v>Reptile</v>
      </c>
      <c r="F1527" s="15" t="str">
        <f>VLOOKUP(A1527, [1]!Table9[#All], 26, FALSE)</f>
        <v>Formula</v>
      </c>
      <c r="G1527" s="15" t="str">
        <f>IF(D1527="No", "--",VLOOKUP(A1527, [1]!Table9[#All], 25, FALSE))</f>
        <v>Work area</v>
      </c>
      <c r="H1527" s="14" t="str">
        <f>IF(D1527="No", "Not discussed on USFS. ", VLOOKUP(A1527, [1]!Table9[#All], 24, FALSE))</f>
        <v>--</v>
      </c>
      <c r="I1527" s="14" t="str">
        <f>IF(NOT(ISBLANK(#REF!)),  "Pre-activity Survey Required", "")</f>
        <v>Pre-activity Survey Required</v>
      </c>
      <c r="J1527" s="13" t="str">
        <f>IF(D1527="No", "Not discussed on USFS. ", _xlfn.CONCAT(A1527, " (", VLOOKUP(A1527, [1]!Table9[#All], 11, FALSE), "; Habitat description: ", C1527, ") - Within 1-mi of a CNDDB/SCE/USFS occurrence record (", VLOOKUP(A1527, [1]!Table9[#All], 34, FALSE), "). " ))</f>
        <v xml:space="preserve">red diamond rattlesnake (CDFW SSC; FSS; Habitat description: arid scrub, coastal chaparral, oak and pine woodlands, rocky desert flats, rocky grassland, cultivated areas) - Within 1-mi of a CNDDB/SCE/USFS occurrence record (unsuitable habitat). </v>
      </c>
      <c r="K1527" s="10" t="str">
        <f>IF(D1527="No", "-- ", VLOOKUP(A1527, [1]!Table9[#All], 35, FALSE))</f>
        <v>Standard OMP BMPs.</v>
      </c>
      <c r="L1527" s="12" t="str">
        <f>IF(D1527="No", "--", VLOOKUP(A1527, [1]!Table9[#All], 28, FALSE))</f>
        <v>IIB</v>
      </c>
      <c r="M1527" s="11" t="str">
        <f>IF(D1527="No", "Not discussed on USFS. ", _xlfn.CONCAT(A1527, " (", VLOOKUP(A1527, [1]!Table9[#All], 11, FALSE), "; Habitat description: ", C1527, ") - Within 1-mi of a CNDDB/SCE/USFS occurrence record (", VLOOKUP(A1527, [1]!Table9[#All], 27, FALSE), "). " ))</f>
        <v xml:space="preserve">red diamond rattlesnake (CDFW SSC; FSS; Habitat description: arid scrub, coastal chaparral, oak and pine woodlands, rocky desert flats, rocky grassland, cultivated areas) - Within 1-mi of a CNDDB/SCE/USFS occurrence record (habitat present). </v>
      </c>
      <c r="N1527" s="10" t="str">
        <f>IF(D1527="No", "-- ", VLOOKUP(A1527, [1]!Table9[#All], 29, FALSE))</f>
        <v xml:space="preserve">Biological Pre-activity Survey (red diamond rattlesnake; 
General Measures and Standard OMP BMPs. </v>
      </c>
      <c r="O1527" s="10" t="str">
        <f>IF(D1527="No", "--", VLOOKUP(A1527, [1]!Table9[#All], 30, FALSE))</f>
        <v xml:space="preserve">Biological Pre-activity Survey (red diamond rattlesnake): A biological survey is required. 
General Measures and Standard OMP BMPs. </v>
      </c>
      <c r="P1527" s="7" t="str">
        <f>IF(D1527="No", "Not discussed on USFS. ", IF(VLOOKUP(A1527, [1]!Table9[#All], 31, FALSE)="--", "--",  _xlfn.CONCAT(A1527, " (", VLOOKUP(A1527, [1]!Table9[#All], 11, FALSE), "; Habitat description: ", C1527, ") - Within 1-mi of a CNDDB/SCE/USFS occurrence record (", VLOOKUP(A1527, [1]!Table9[#All], 31, FALSE), "). " )))</f>
        <v>--</v>
      </c>
      <c r="Q1527" s="6" t="str">
        <f>IF(D1527="No", "Not discussed on USFS. ", IF(VLOOKUP(A1527, [1]!Table9[#All], 31, FALSE)="--", "--",  VLOOKUP(A1527, [1]!Table9[#All], 32, FALSE)))</f>
        <v>--</v>
      </c>
      <c r="R1527" s="6" t="str">
        <f>IF(D1527="No", "Not discussed on USFS. ", IF(VLOOKUP(A1527, [1]!Table9[#All], 31, FALSE)="--", "--", VLOOKUP(A1527, [1]!Table9[#All], 33, FALSE)))</f>
        <v>--</v>
      </c>
      <c r="S1527" s="9" t="s">
        <v>2</v>
      </c>
      <c r="T1527" s="8" t="s">
        <v>2</v>
      </c>
      <c r="U1527" s="8" t="s">
        <v>2</v>
      </c>
      <c r="V1527" s="7" t="s">
        <v>2</v>
      </c>
      <c r="W1527" s="6" t="s">
        <v>2</v>
      </c>
      <c r="X1527" s="6" t="s">
        <v>2</v>
      </c>
    </row>
    <row r="1528" spans="1:24" ht="96" x14ac:dyDescent="0.2">
      <c r="A1528" s="20" t="s">
        <v>837</v>
      </c>
      <c r="B1528" s="20" t="str">
        <f>VLOOKUP(A1528, [1]!Table9[#All], 2, FALSE)</f>
        <v>Acmispon rubriflorus</v>
      </c>
      <c r="C1528" s="18" t="str">
        <f>VLOOKUP(A1528, [1]!Table9[#All], 13, FALSE)</f>
        <v>openings in oak woodland, chaparral, and grassland; sometimes in grazed and disturbed areas</v>
      </c>
      <c r="D1528" s="17" t="str">
        <f>IF(ISNUMBER(SEARCH("1",VLOOKUP(A1528, [1]!Table9[#All], 4, FALSE))), "Yes", "No")</f>
        <v>No</v>
      </c>
      <c r="E1528" s="16" t="str">
        <f>VLOOKUP(A1528, [1]!Table9[#All], 3, FALSE)</f>
        <v>Plant</v>
      </c>
      <c r="F1528" s="15" t="str">
        <f>VLOOKUP(A1528, [1]!Table9[#All], 26, FALSE)</f>
        <v>Formula</v>
      </c>
      <c r="G1528" s="15" t="str">
        <f>IF(D1528="No", "--",VLOOKUP(A1528, [1]!Table9[#All], 25, FALSE))</f>
        <v>--</v>
      </c>
      <c r="H1528" s="14" t="str">
        <f>IF(D1528="No", "Not discussed on USFS. ", VLOOKUP(A1528, [1]!Table9[#All], 24, FALSE))</f>
        <v xml:space="preserve">Not discussed on USFS. </v>
      </c>
      <c r="I1528" s="14" t="str">
        <f>IF(NOT(ISBLANK(#REF!)),  "Pre-activity Survey Required", "")</f>
        <v>Pre-activity Survey Required</v>
      </c>
      <c r="J1528" s="13" t="str">
        <f>IF(D1528="No", "Not discussed on USFS. ", _xlfn.CONCAT(A1528, " (", VLOOKUP(A1528, [1]!Table9[#All], 11, FALSE), "; Habitat description: ", C1528, ") - Within 1-mi of a CNDDB/SCE/USFS occurrence record (", VLOOKUP(A1528, [1]!Table9[#All], 34, FALSE), "). " ))</f>
        <v xml:space="preserve">Not discussed on USFS. </v>
      </c>
      <c r="K1528" s="10" t="str">
        <f>IF(D1528="No", "-- ", VLOOKUP(A1528, [1]!Table9[#All], 35, FALSE))</f>
        <v xml:space="preserve">-- </v>
      </c>
      <c r="L1528" s="12" t="str">
        <f>IF(D1528="No", "--", VLOOKUP(A1528, [1]!Table9[#All], 28, FALSE))</f>
        <v>--</v>
      </c>
      <c r="M1528" s="11" t="str">
        <f>IF(D1528="No", "Not discussed on USFS. ", _xlfn.CONCAT(A1528, " (", VLOOKUP(A1528, [1]!Table9[#All], 11, FALSE), "; Habitat description: ", C1528, ") - Within 1-mi of a CNDDB/SCE/USFS occurrence record (", VLOOKUP(A1528, [1]!Table9[#All], 27, FALSE), "). " ))</f>
        <v xml:space="preserve">Not discussed on USFS. </v>
      </c>
      <c r="N1528" s="10" t="str">
        <f>IF(D1528="No", "-- ", VLOOKUP(A1528, [1]!Table9[#All], 29, FALSE))</f>
        <v xml:space="preserve">-- </v>
      </c>
      <c r="O1528" s="10" t="str">
        <f>IF(D1528="No", "--", VLOOKUP(A1528, [1]!Table9[#All], 30, FALSE))</f>
        <v>--</v>
      </c>
      <c r="P1528" s="7" t="str">
        <f>IF(D1528="No", "Not discussed on USFS. ", IF(VLOOKUP(A1528, [1]!Table9[#All], 31, FALSE)="--", "--",  _xlfn.CONCAT(A1528, " (", VLOOKUP(A1528, [1]!Table9[#All], 11, FALSE), "; Habitat description: ", C1528, ") - Within 1-mi of a CNDDB/SCE/USFS occurrence record (", VLOOKUP(A1528, [1]!Table9[#All], 31, FALSE), "). " )))</f>
        <v xml:space="preserve">Not discussed on USFS. </v>
      </c>
      <c r="Q1528" s="6" t="str">
        <f>IF(D1528="No", "Not discussed on USFS. ", IF(VLOOKUP(A1528, [1]!Table9[#All], 31, FALSE)="--", "--",  VLOOKUP(A1528, [1]!Table9[#All], 32, FALSE)))</f>
        <v xml:space="preserve">Not discussed on USFS. </v>
      </c>
      <c r="R1528" s="6" t="str">
        <f>IF(D1528="No", "Not discussed on USFS. ", IF(VLOOKUP(A1528, [1]!Table9[#All], 31, FALSE)="--", "--", VLOOKUP(A1528, [1]!Table9[#All], 33, FALSE)))</f>
        <v xml:space="preserve">Not discussed on USFS. </v>
      </c>
      <c r="S1528" s="9" t="s">
        <v>2</v>
      </c>
      <c r="T1528" s="8" t="s">
        <v>2</v>
      </c>
      <c r="U1528" s="8" t="s">
        <v>2</v>
      </c>
      <c r="V1528" s="7" t="s">
        <v>2</v>
      </c>
      <c r="W1528" s="6" t="s">
        <v>2</v>
      </c>
      <c r="X1528" s="6" t="s">
        <v>2</v>
      </c>
    </row>
    <row r="1529" spans="1:24" ht="48" x14ac:dyDescent="0.2">
      <c r="A1529" s="20" t="s">
        <v>836</v>
      </c>
      <c r="B1529" s="20" t="str">
        <f>VLOOKUP(A1529, [1]!Table9[#All], 2, FALSE)</f>
        <v>Eriogonum grande var. rubescens</v>
      </c>
      <c r="C1529" s="18" t="str">
        <f>VLOOKUP(A1529, [1]!Table9[#All], 13, FALSE)</f>
        <v>sand, bluffs and cliffs, coastal bluff scrub and coastal scrub</v>
      </c>
      <c r="D1529" s="17" t="str">
        <f>IF(ISNUMBER(SEARCH("1",VLOOKUP(A1529, [1]!Table9[#All], 4, FALSE))), "Yes", "No")</f>
        <v>No</v>
      </c>
      <c r="E1529" s="16" t="str">
        <f>VLOOKUP(A1529, [1]!Table9[#All], 3, FALSE)</f>
        <v>Plant</v>
      </c>
      <c r="F1529" s="15" t="str">
        <f>VLOOKUP(A1529, [1]!Table9[#All], 26, FALSE)</f>
        <v>Formula</v>
      </c>
      <c r="G1529" s="15" t="str">
        <f>IF(D1529="No", "--",VLOOKUP(A1529, [1]!Table9[#All], 25, FALSE))</f>
        <v>--</v>
      </c>
      <c r="H1529" s="14" t="str">
        <f>IF(D1529="No", "Not discussed on USFS. ", VLOOKUP(A1529, [1]!Table9[#All], 24, FALSE))</f>
        <v xml:space="preserve">Not discussed on USFS. </v>
      </c>
      <c r="I1529" s="14" t="str">
        <f>IF(NOT(ISBLANK(#REF!)),  "Pre-activity Survey Required", "")</f>
        <v>Pre-activity Survey Required</v>
      </c>
      <c r="J1529" s="13" t="str">
        <f>IF(D1529="No", "Not discussed on USFS. ", _xlfn.CONCAT(A1529, " (", VLOOKUP(A1529, [1]!Table9[#All], 11, FALSE), "; Habitat description: ", C1529, ") - Within 1-mi of a CNDDB/SCE/USFS occurrence record (", VLOOKUP(A1529, [1]!Table9[#All], 34, FALSE), "). " ))</f>
        <v xml:space="preserve">Not discussed on USFS. </v>
      </c>
      <c r="K1529" s="10" t="str">
        <f>IF(D1529="No", "-- ", VLOOKUP(A1529, [1]!Table9[#All], 35, FALSE))</f>
        <v xml:space="preserve">-- </v>
      </c>
      <c r="L1529" s="12" t="str">
        <f>IF(D1529="No", "--", VLOOKUP(A1529, [1]!Table9[#All], 28, FALSE))</f>
        <v>--</v>
      </c>
      <c r="M1529" s="11" t="str">
        <f>IF(D1529="No", "Not discussed on USFS. ", _xlfn.CONCAT(A1529, " (", VLOOKUP(A1529, [1]!Table9[#All], 11, FALSE), "; Habitat description: ", C1529, ") - Within 1-mi of a CNDDB/SCE/USFS occurrence record (", VLOOKUP(A1529, [1]!Table9[#All], 27, FALSE), "). " ))</f>
        <v xml:space="preserve">Not discussed on USFS. </v>
      </c>
      <c r="N1529" s="10" t="str">
        <f>IF(D1529="No", "-- ", VLOOKUP(A1529, [1]!Table9[#All], 29, FALSE))</f>
        <v xml:space="preserve">-- </v>
      </c>
      <c r="O1529" s="10" t="str">
        <f>IF(D1529="No", "--", VLOOKUP(A1529, [1]!Table9[#All], 30, FALSE))</f>
        <v>--</v>
      </c>
      <c r="P1529" s="7" t="str">
        <f>IF(D1529="No", "Not discussed on USFS. ", IF(VLOOKUP(A1529, [1]!Table9[#All], 31, FALSE)="--", "--",  _xlfn.CONCAT(A1529, " (", VLOOKUP(A1529, [1]!Table9[#All], 11, FALSE), "; Habitat description: ", C1529, ") - Within 1-mi of a CNDDB/SCE/USFS occurrence record (", VLOOKUP(A1529, [1]!Table9[#All], 31, FALSE), "). " )))</f>
        <v xml:space="preserve">Not discussed on USFS. </v>
      </c>
      <c r="Q1529" s="6" t="str">
        <f>IF(D1529="No", "Not discussed on USFS. ", IF(VLOOKUP(A1529, [1]!Table9[#All], 31, FALSE)="--", "--",  VLOOKUP(A1529, [1]!Table9[#All], 32, FALSE)))</f>
        <v xml:space="preserve">Not discussed on USFS. </v>
      </c>
      <c r="R1529" s="6" t="str">
        <f>IF(D1529="No", "Not discussed on USFS. ", IF(VLOOKUP(A1529, [1]!Table9[#All], 31, FALSE)="--", "--", VLOOKUP(A1529, [1]!Table9[#All], 33, FALSE)))</f>
        <v xml:space="preserve">Not discussed on USFS. </v>
      </c>
      <c r="S1529" s="9" t="s">
        <v>2</v>
      </c>
      <c r="T1529" s="8" t="s">
        <v>2</v>
      </c>
      <c r="U1529" s="8" t="s">
        <v>2</v>
      </c>
      <c r="V1529" s="7" t="s">
        <v>2</v>
      </c>
      <c r="W1529" s="6" t="s">
        <v>2</v>
      </c>
      <c r="X1529" s="6" t="s">
        <v>2</v>
      </c>
    </row>
    <row r="1530" spans="1:24" ht="48" x14ac:dyDescent="0.2">
      <c r="A1530" s="20" t="s">
        <v>835</v>
      </c>
      <c r="B1530" s="20" t="str">
        <f>VLOOKUP(A1530, [1]!Table9[#All], 2, FALSE)</f>
        <v>Mirabilis coccinea</v>
      </c>
      <c r="C1530" s="18" t="str">
        <f>VLOOKUP(A1530, [1]!Table9[#All], 13, FALSE)</f>
        <v>dry, rocky slopes, washes</v>
      </c>
      <c r="D1530" s="17" t="str">
        <f>IF(ISNUMBER(SEARCH("1",VLOOKUP(A1530, [1]!Table9[#All], 4, FALSE))), "Yes", "No")</f>
        <v>No</v>
      </c>
      <c r="E1530" s="16" t="str">
        <f>VLOOKUP(A1530, [1]!Table9[#All], 3, FALSE)</f>
        <v>Plant</v>
      </c>
      <c r="F1530" s="15" t="str">
        <f>VLOOKUP(A1530, [1]!Table9[#All], 26, FALSE)</f>
        <v>Formula</v>
      </c>
      <c r="G1530" s="15" t="str">
        <f>IF(D1530="No", "--",VLOOKUP(A1530, [1]!Table9[#All], 25, FALSE))</f>
        <v>--</v>
      </c>
      <c r="H1530" s="14" t="str">
        <f>IF(D1530="No", "Not discussed on USFS. ", VLOOKUP(A1530, [1]!Table9[#All], 24, FALSE))</f>
        <v xml:space="preserve">Not discussed on USFS. </v>
      </c>
      <c r="I1530" s="14" t="str">
        <f>IF(NOT(ISBLANK(#REF!)),  "Pre-activity Survey Required", "")</f>
        <v>Pre-activity Survey Required</v>
      </c>
      <c r="J1530" s="13" t="str">
        <f>IF(D1530="No", "Not discussed on USFS. ", _xlfn.CONCAT(A1530, " (", VLOOKUP(A1530, [1]!Table9[#All], 11, FALSE), "; Habitat description: ", C1530, ") - Within 1-mi of a CNDDB/SCE/USFS occurrence record (", VLOOKUP(A1530, [1]!Table9[#All], 34, FALSE), "). " ))</f>
        <v xml:space="preserve">Not discussed on USFS. </v>
      </c>
      <c r="K1530" s="10" t="str">
        <f>IF(D1530="No", "-- ", VLOOKUP(A1530, [1]!Table9[#All], 35, FALSE))</f>
        <v xml:space="preserve">-- </v>
      </c>
      <c r="L1530" s="12" t="str">
        <f>IF(D1530="No", "--", VLOOKUP(A1530, [1]!Table9[#All], 28, FALSE))</f>
        <v>--</v>
      </c>
      <c r="M1530" s="11" t="str">
        <f>IF(D1530="No", "Not discussed on USFS. ", _xlfn.CONCAT(A1530, " (", VLOOKUP(A1530, [1]!Table9[#All], 11, FALSE), "; Habitat description: ", C1530, ") - Within 1-mi of a CNDDB/SCE/USFS occurrence record (", VLOOKUP(A1530, [1]!Table9[#All], 27, FALSE), "). " ))</f>
        <v xml:space="preserve">Not discussed on USFS. </v>
      </c>
      <c r="N1530" s="10" t="str">
        <f>IF(D1530="No", "-- ", VLOOKUP(A1530, [1]!Table9[#All], 29, FALSE))</f>
        <v xml:space="preserve">-- </v>
      </c>
      <c r="O1530" s="10" t="str">
        <f>IF(D1530="No", "--", VLOOKUP(A1530, [1]!Table9[#All], 30, FALSE))</f>
        <v>--</v>
      </c>
      <c r="P1530" s="7" t="str">
        <f>IF(D1530="No", "Not discussed on USFS. ", IF(VLOOKUP(A1530, [1]!Table9[#All], 31, FALSE)="--", "--",  _xlfn.CONCAT(A1530, " (", VLOOKUP(A1530, [1]!Table9[#All], 11, FALSE), "; Habitat description: ", C1530, ") - Within 1-mi of a CNDDB/SCE/USFS occurrence record (", VLOOKUP(A1530, [1]!Table9[#All], 31, FALSE), "). " )))</f>
        <v xml:space="preserve">Not discussed on USFS. </v>
      </c>
      <c r="Q1530" s="6" t="str">
        <f>IF(D1530="No", "Not discussed on USFS. ", IF(VLOOKUP(A1530, [1]!Table9[#All], 31, FALSE)="--", "--",  VLOOKUP(A1530, [1]!Table9[#All], 32, FALSE)))</f>
        <v xml:space="preserve">Not discussed on USFS. </v>
      </c>
      <c r="R1530" s="6" t="str">
        <f>IF(D1530="No", "Not discussed on USFS. ", IF(VLOOKUP(A1530, [1]!Table9[#All], 31, FALSE)="--", "--", VLOOKUP(A1530, [1]!Table9[#All], 33, FALSE)))</f>
        <v xml:space="preserve">Not discussed on USFS. </v>
      </c>
      <c r="S1530" s="9" t="s">
        <v>2</v>
      </c>
      <c r="T1530" s="8" t="s">
        <v>2</v>
      </c>
      <c r="U1530" s="8" t="s">
        <v>2</v>
      </c>
      <c r="V1530" s="7" t="s">
        <v>2</v>
      </c>
      <c r="W1530" s="6" t="s">
        <v>2</v>
      </c>
      <c r="X1530" s="6" t="s">
        <v>2</v>
      </c>
    </row>
    <row r="1531" spans="1:24" ht="64" x14ac:dyDescent="0.2">
      <c r="A1531" s="20" t="s">
        <v>834</v>
      </c>
      <c r="B1531" s="20" t="str">
        <f>VLOOKUP(A1531, [1]!Table9[#All], 2, FALSE)</f>
        <v>Cryptantha spithamaea</v>
      </c>
      <c r="C1531" s="18" t="str">
        <f>VLOOKUP(A1531, [1]!Table9[#All], 13, FALSE)</f>
        <v>slopes, flats, alluvial terraces, in chaparral and foothill woodland</v>
      </c>
      <c r="D1531" s="17" t="str">
        <f>IF(ISNUMBER(SEARCH("1",VLOOKUP(A1531, [1]!Table9[#All], 4, FALSE))), "Yes", "No")</f>
        <v>No</v>
      </c>
      <c r="E1531" s="16" t="str">
        <f>VLOOKUP(A1531, [1]!Table9[#All], 3, FALSE)</f>
        <v>Plant</v>
      </c>
      <c r="F1531" s="15" t="str">
        <f>VLOOKUP(A1531, [1]!Table9[#All], 26, FALSE)</f>
        <v>Formula</v>
      </c>
      <c r="G1531" s="15" t="str">
        <f>IF(D1531="No", "--",VLOOKUP(A1531, [1]!Table9[#All], 25, FALSE))</f>
        <v>--</v>
      </c>
      <c r="H1531" s="14" t="str">
        <f>IF(D1531="No", "Not discussed on USFS. ", VLOOKUP(A1531, [1]!Table9[#All], 24, FALSE))</f>
        <v xml:space="preserve">Not discussed on USFS. </v>
      </c>
      <c r="I1531" s="14" t="str">
        <f>IF(NOT(ISBLANK(#REF!)),  "Pre-activity Survey Required", "")</f>
        <v>Pre-activity Survey Required</v>
      </c>
      <c r="J1531" s="13" t="str">
        <f>IF(D1531="No", "Not discussed on USFS. ", _xlfn.CONCAT(A1531, " (", VLOOKUP(A1531, [1]!Table9[#All], 11, FALSE), "; Habitat description: ", C1531, ") - Within 1-mi of a CNDDB/SCE/USFS occurrence record (", VLOOKUP(A1531, [1]!Table9[#All], 34, FALSE), "). " ))</f>
        <v xml:space="preserve">Not discussed on USFS. </v>
      </c>
      <c r="K1531" s="10" t="str">
        <f>IF(D1531="No", "-- ", VLOOKUP(A1531, [1]!Table9[#All], 35, FALSE))</f>
        <v xml:space="preserve">-- </v>
      </c>
      <c r="L1531" s="12" t="str">
        <f>IF(D1531="No", "--", VLOOKUP(A1531, [1]!Table9[#All], 28, FALSE))</f>
        <v>--</v>
      </c>
      <c r="M1531" s="11" t="str">
        <f>IF(D1531="No", "Not discussed on USFS. ", _xlfn.CONCAT(A1531, " (", VLOOKUP(A1531, [1]!Table9[#All], 11, FALSE), "; Habitat description: ", C1531, ") - Within 1-mi of a CNDDB/SCE/USFS occurrence record (", VLOOKUP(A1531, [1]!Table9[#All], 27, FALSE), "). " ))</f>
        <v xml:space="preserve">Not discussed on USFS. </v>
      </c>
      <c r="N1531" s="10" t="str">
        <f>IF(D1531="No", "-- ", VLOOKUP(A1531, [1]!Table9[#All], 29, FALSE))</f>
        <v xml:space="preserve">-- </v>
      </c>
      <c r="O1531" s="10" t="str">
        <f>IF(D1531="No", "--", VLOOKUP(A1531, [1]!Table9[#All], 30, FALSE))</f>
        <v>--</v>
      </c>
      <c r="P1531" s="7" t="str">
        <f>IF(D1531="No", "Not discussed on USFS. ", IF(VLOOKUP(A1531, [1]!Table9[#All], 31, FALSE)="--", "--",  _xlfn.CONCAT(A1531, " (", VLOOKUP(A1531, [1]!Table9[#All], 11, FALSE), "; Habitat description: ", C1531, ") - Within 1-mi of a CNDDB/SCE/USFS occurrence record (", VLOOKUP(A1531, [1]!Table9[#All], 31, FALSE), "). " )))</f>
        <v xml:space="preserve">Not discussed on USFS. </v>
      </c>
      <c r="Q1531" s="6" t="str">
        <f>IF(D1531="No", "Not discussed on USFS. ", IF(VLOOKUP(A1531, [1]!Table9[#All], 31, FALSE)="--", "--",  VLOOKUP(A1531, [1]!Table9[#All], 32, FALSE)))</f>
        <v xml:space="preserve">Not discussed on USFS. </v>
      </c>
      <c r="R1531" s="6" t="str">
        <f>IF(D1531="No", "Not discussed on USFS. ", IF(VLOOKUP(A1531, [1]!Table9[#All], 31, FALSE)="--", "--", VLOOKUP(A1531, [1]!Table9[#All], 33, FALSE)))</f>
        <v xml:space="preserve">Not discussed on USFS. </v>
      </c>
      <c r="S1531" s="9" t="s">
        <v>2</v>
      </c>
      <c r="T1531" s="8" t="s">
        <v>2</v>
      </c>
      <c r="U1531" s="8" t="s">
        <v>2</v>
      </c>
      <c r="V1531" s="7" t="s">
        <v>2</v>
      </c>
      <c r="W1531" s="6" t="s">
        <v>2</v>
      </c>
      <c r="X1531" s="6" t="s">
        <v>2</v>
      </c>
    </row>
    <row r="1532" spans="1:24" ht="80" x14ac:dyDescent="0.2">
      <c r="A1532" s="20" t="s">
        <v>833</v>
      </c>
      <c r="B1532" s="20" t="str">
        <f>VLOOKUP(A1532, [1]!Table9[#All], 2, FALSE)</f>
        <v>Senecio clevelandii var. heterophyllus</v>
      </c>
      <c r="C1532" s="18" t="str">
        <f>VLOOKUP(A1532, [1]!Table9[#All], 13, FALSE)</f>
        <v>chaparral, woodland along streams in serpentine soils</v>
      </c>
      <c r="D1532" s="17" t="str">
        <f>IF(ISNUMBER(SEARCH("1",VLOOKUP(A1532, [1]!Table9[#All], 4, FALSE))), "Yes", "No")</f>
        <v>No</v>
      </c>
      <c r="E1532" s="16" t="str">
        <f>VLOOKUP(A1532, [1]!Table9[#All], 3, FALSE)</f>
        <v>Plant</v>
      </c>
      <c r="F1532" s="15" t="str">
        <f>VLOOKUP(A1532, [1]!Table9[#All], 26, FALSE)</f>
        <v>Formula</v>
      </c>
      <c r="G1532" s="15" t="str">
        <f>IF(D1532="No", "--",VLOOKUP(A1532, [1]!Table9[#All], 25, FALSE))</f>
        <v>--</v>
      </c>
      <c r="H1532" s="14" t="str">
        <f>IF(D1532="No", "Not discussed on USFS. ", VLOOKUP(A1532, [1]!Table9[#All], 24, FALSE))</f>
        <v xml:space="preserve">Not discussed on USFS. </v>
      </c>
      <c r="I1532" s="14" t="str">
        <f>IF(NOT(ISBLANK(#REF!)),  "Pre-activity Survey Required", "")</f>
        <v>Pre-activity Survey Required</v>
      </c>
      <c r="J1532" s="13" t="str">
        <f>IF(D1532="No", "Not discussed on USFS. ", _xlfn.CONCAT(A1532, " (", VLOOKUP(A1532, [1]!Table9[#All], 11, FALSE), "; Habitat description: ", C1532, ") - Within 1-mi of a CNDDB/SCE/USFS occurrence record (", VLOOKUP(A1532, [1]!Table9[#All], 34, FALSE), "). " ))</f>
        <v xml:space="preserve">Not discussed on USFS. </v>
      </c>
      <c r="K1532" s="10" t="str">
        <f>IF(D1532="No", "-- ", VLOOKUP(A1532, [1]!Table9[#All], 35, FALSE))</f>
        <v xml:space="preserve">-- </v>
      </c>
      <c r="L1532" s="12" t="str">
        <f>IF(D1532="No", "--", VLOOKUP(A1532, [1]!Table9[#All], 28, FALSE))</f>
        <v>--</v>
      </c>
      <c r="M1532" s="11" t="str">
        <f>IF(D1532="No", "Not discussed on USFS. ", _xlfn.CONCAT(A1532, " (", VLOOKUP(A1532, [1]!Table9[#All], 11, FALSE), "; Habitat description: ", C1532, ") - Within 1-mi of a CNDDB/SCE/USFS occurrence record (", VLOOKUP(A1532, [1]!Table9[#All], 27, FALSE), "). " ))</f>
        <v xml:space="preserve">Not discussed on USFS. </v>
      </c>
      <c r="N1532" s="10" t="str">
        <f>IF(D1532="No", "-- ", VLOOKUP(A1532, [1]!Table9[#All], 29, FALSE))</f>
        <v xml:space="preserve">-- </v>
      </c>
      <c r="O1532" s="10" t="str">
        <f>IF(D1532="No", "--", VLOOKUP(A1532, [1]!Table9[#All], 30, FALSE))</f>
        <v>--</v>
      </c>
      <c r="P1532" s="7" t="str">
        <f>IF(D1532="No", "Not discussed on USFS. ", IF(VLOOKUP(A1532, [1]!Table9[#All], 31, FALSE)="--", "--",  _xlfn.CONCAT(A1532, " (", VLOOKUP(A1532, [1]!Table9[#All], 11, FALSE), "; Habitat description: ", C1532, ") - Within 1-mi of a CNDDB/SCE/USFS occurrence record (", VLOOKUP(A1532, [1]!Table9[#All], 31, FALSE), "). " )))</f>
        <v xml:space="preserve">Not discussed on USFS. </v>
      </c>
      <c r="Q1532" s="6" t="str">
        <f>IF(D1532="No", "Not discussed on USFS. ", IF(VLOOKUP(A1532, [1]!Table9[#All], 31, FALSE)="--", "--",  VLOOKUP(A1532, [1]!Table9[#All], 32, FALSE)))</f>
        <v xml:space="preserve">Not discussed on USFS. </v>
      </c>
      <c r="R1532" s="6" t="str">
        <f>IF(D1532="No", "Not discussed on USFS. ", IF(VLOOKUP(A1532, [1]!Table9[#All], 31, FALSE)="--", "--", VLOOKUP(A1532, [1]!Table9[#All], 33, FALSE)))</f>
        <v xml:space="preserve">Not discussed on USFS. </v>
      </c>
      <c r="S1532" s="9" t="s">
        <v>2</v>
      </c>
      <c r="T1532" s="8" t="s">
        <v>2</v>
      </c>
      <c r="U1532" s="8" t="s">
        <v>2</v>
      </c>
      <c r="V1532" s="7" t="s">
        <v>2</v>
      </c>
      <c r="W1532" s="6" t="s">
        <v>2</v>
      </c>
      <c r="X1532" s="6" t="s">
        <v>2</v>
      </c>
    </row>
    <row r="1533" spans="1:24" ht="80" x14ac:dyDescent="0.2">
      <c r="A1533" s="20" t="s">
        <v>832</v>
      </c>
      <c r="B1533" s="20" t="str">
        <f>VLOOKUP(A1533, [1]!Table9[#All], 2, FALSE)</f>
        <v>Hesperoleucus symmetricus serpentinus</v>
      </c>
      <c r="C1533" s="18" t="str">
        <f>VLOOKUP(A1533, [1]!Table9[#All], 13, FALSE)</f>
        <v>intermittent or perennial stream, pond, lake or jurisdictional waters feature</v>
      </c>
      <c r="D1533" s="17" t="str">
        <f>IF(ISNUMBER(SEARCH("1",VLOOKUP(A1533, [1]!Table9[#All], 4, FALSE))), "Yes", "No")</f>
        <v>No</v>
      </c>
      <c r="E1533" s="16" t="str">
        <f>VLOOKUP(A1533, [1]!Table9[#All], 3, FALSE)</f>
        <v>Fish</v>
      </c>
      <c r="F1533" s="15" t="str">
        <f>VLOOKUP(A1533, [1]!Table9[#All], 26, FALSE)</f>
        <v>Formula</v>
      </c>
      <c r="G1533" s="15" t="str">
        <f>IF(D1533="No", "--",VLOOKUP(A1533, [1]!Table9[#All], 25, FALSE))</f>
        <v>--</v>
      </c>
      <c r="H1533" s="14" t="str">
        <f>IF(D1533="No", "Not discussed on USFS. ", VLOOKUP(A1533, [1]!Table9[#All], 24, FALSE))</f>
        <v xml:space="preserve">Not discussed on USFS. </v>
      </c>
      <c r="I1533" s="14" t="str">
        <f>IF(NOT(ISBLANK(#REF!)),  "Pre-activity Survey Required", "")</f>
        <v>Pre-activity Survey Required</v>
      </c>
      <c r="J1533" s="13" t="str">
        <f>IF(D1533="No", "Not discussed on USFS. ", _xlfn.CONCAT(A1533, " (", VLOOKUP(A1533, [1]!Table9[#All], 11, FALSE), "; Habitat description: ", C1533, ") - Within 1-mi of a CNDDB/SCE/USFS occurrence record (", VLOOKUP(A1533, [1]!Table9[#All], 34, FALSE), "). " ))</f>
        <v xml:space="preserve">Not discussed on USFS. </v>
      </c>
      <c r="K1533" s="10" t="str">
        <f>IF(D1533="No", "-- ", VLOOKUP(A1533, [1]!Table9[#All], 35, FALSE))</f>
        <v xml:space="preserve">-- </v>
      </c>
      <c r="L1533" s="12" t="str">
        <f>IF(D1533="No", "--", VLOOKUP(A1533, [1]!Table9[#All], 28, FALSE))</f>
        <v>--</v>
      </c>
      <c r="M1533" s="11" t="str">
        <f>IF(D1533="No", "Not discussed on USFS. ", _xlfn.CONCAT(A1533, " (", VLOOKUP(A1533, [1]!Table9[#All], 11, FALSE), "; Habitat description: ", C1533, ") - Within 1-mi of a CNDDB/SCE/USFS occurrence record (", VLOOKUP(A1533, [1]!Table9[#All], 27, FALSE), "). " ))</f>
        <v xml:space="preserve">Not discussed on USFS. </v>
      </c>
      <c r="N1533" s="10" t="str">
        <f>IF(D1533="No", "-- ", VLOOKUP(A1533, [1]!Table9[#All], 29, FALSE))</f>
        <v xml:space="preserve">-- </v>
      </c>
      <c r="O1533" s="10" t="str">
        <f>IF(D1533="No", "--", VLOOKUP(A1533, [1]!Table9[#All], 30, FALSE))</f>
        <v>--</v>
      </c>
      <c r="P1533" s="7" t="str">
        <f>IF(D1533="No", "Not discussed on USFS. ", IF(VLOOKUP(A1533, [1]!Table9[#All], 31, FALSE)="--", "--",  _xlfn.CONCAT(A1533, " (", VLOOKUP(A1533, [1]!Table9[#All], 11, FALSE), "; Habitat description: ", C1533, ") - Within 1-mi of a CNDDB/SCE/USFS occurrence record (", VLOOKUP(A1533, [1]!Table9[#All], 31, FALSE), "). " )))</f>
        <v xml:space="preserve">Not discussed on USFS. </v>
      </c>
      <c r="Q1533" s="6" t="str">
        <f>IF(D1533="No", "Not discussed on USFS. ", IF(VLOOKUP(A1533, [1]!Table9[#All], 31, FALSE)="--", "--",  VLOOKUP(A1533, [1]!Table9[#All], 32, FALSE)))</f>
        <v xml:space="preserve">Not discussed on USFS. </v>
      </c>
      <c r="R1533" s="6" t="str">
        <f>IF(D1533="No", "Not discussed on USFS. ", IF(VLOOKUP(A1533, [1]!Table9[#All], 31, FALSE)="--", "--", VLOOKUP(A1533, [1]!Table9[#All], 33, FALSE)))</f>
        <v xml:space="preserve">Not discussed on USFS. </v>
      </c>
      <c r="S1533" s="9" t="s">
        <v>2</v>
      </c>
      <c r="T1533" s="8" t="s">
        <v>2</v>
      </c>
      <c r="U1533" s="8" t="s">
        <v>2</v>
      </c>
      <c r="V1533" s="7" t="s">
        <v>2</v>
      </c>
      <c r="W1533" s="6" t="s">
        <v>2</v>
      </c>
      <c r="X1533" s="6" t="s">
        <v>2</v>
      </c>
    </row>
    <row r="1534" spans="1:24" ht="64" x14ac:dyDescent="0.2">
      <c r="A1534" s="20" t="s">
        <v>831</v>
      </c>
      <c r="B1534" s="20" t="str">
        <f>VLOOKUP(A1534, [1]!Table9[#All], 2, FALSE)</f>
        <v>Chlorogalum grandiflorum</v>
      </c>
      <c r="C1534" s="18" t="str">
        <f>VLOOKUP(A1534, [1]!Table9[#All], 13, FALSE)</f>
        <v>serpentine outcrops, open shrubby or wooded hills</v>
      </c>
      <c r="D1534" s="17" t="str">
        <f>IF(ISNUMBER(SEARCH("1",VLOOKUP(A1534, [1]!Table9[#All], 4, FALSE))), "Yes", "No")</f>
        <v>No</v>
      </c>
      <c r="E1534" s="16" t="str">
        <f>VLOOKUP(A1534, [1]!Table9[#All], 3, FALSE)</f>
        <v>Plant</v>
      </c>
      <c r="F1534" s="15" t="str">
        <f>VLOOKUP(A1534, [1]!Table9[#All], 26, FALSE)</f>
        <v>Formula</v>
      </c>
      <c r="G1534" s="15" t="str">
        <f>IF(D1534="No", "--",VLOOKUP(A1534, [1]!Table9[#All], 25, FALSE))</f>
        <v>--</v>
      </c>
      <c r="H1534" s="14" t="str">
        <f>IF(D1534="No", "Not discussed on USFS. ", VLOOKUP(A1534, [1]!Table9[#All], 24, FALSE))</f>
        <v xml:space="preserve">Not discussed on USFS. </v>
      </c>
      <c r="I1534" s="14" t="str">
        <f>IF(NOT(ISBLANK(#REF!)),  "Pre-activity Survey Required", "")</f>
        <v>Pre-activity Survey Required</v>
      </c>
      <c r="J1534" s="13" t="str">
        <f>IF(D1534="No", "Not discussed on USFS. ", _xlfn.CONCAT(A1534, " (", VLOOKUP(A1534, [1]!Table9[#All], 11, FALSE), "; Habitat description: ", C1534, ") - Within 1-mi of a CNDDB/SCE/USFS occurrence record (", VLOOKUP(A1534, [1]!Table9[#All], 34, FALSE), "). " ))</f>
        <v xml:space="preserve">Not discussed on USFS. </v>
      </c>
      <c r="K1534" s="10" t="str">
        <f>IF(D1534="No", "-- ", VLOOKUP(A1534, [1]!Table9[#All], 35, FALSE))</f>
        <v xml:space="preserve">-- </v>
      </c>
      <c r="L1534" s="12" t="str">
        <f>IF(D1534="No", "--", VLOOKUP(A1534, [1]!Table9[#All], 28, FALSE))</f>
        <v>--</v>
      </c>
      <c r="M1534" s="11" t="str">
        <f>IF(D1534="No", "Not discussed on USFS. ", _xlfn.CONCAT(A1534, " (", VLOOKUP(A1534, [1]!Table9[#All], 11, FALSE), "; Habitat description: ", C1534, ") - Within 1-mi of a CNDDB/SCE/USFS occurrence record (", VLOOKUP(A1534, [1]!Table9[#All], 27, FALSE), "). " ))</f>
        <v xml:space="preserve">Not discussed on USFS. </v>
      </c>
      <c r="N1534" s="10" t="str">
        <f>IF(D1534="No", "-- ", VLOOKUP(A1534, [1]!Table9[#All], 29, FALSE))</f>
        <v xml:space="preserve">-- </v>
      </c>
      <c r="O1534" s="10" t="str">
        <f>IF(D1534="No", "--", VLOOKUP(A1534, [1]!Table9[#All], 30, FALSE))</f>
        <v>--</v>
      </c>
      <c r="P1534" s="7" t="str">
        <f>IF(D1534="No", "Not discussed on USFS. ", IF(VLOOKUP(A1534, [1]!Table9[#All], 31, FALSE)="--", "--",  _xlfn.CONCAT(A1534, " (", VLOOKUP(A1534, [1]!Table9[#All], 11, FALSE), "; Habitat description: ", C1534, ") - Within 1-mi of a CNDDB/SCE/USFS occurrence record (", VLOOKUP(A1534, [1]!Table9[#All], 31, FALSE), "). " )))</f>
        <v xml:space="preserve">Not discussed on USFS. </v>
      </c>
      <c r="Q1534" s="6" t="str">
        <f>IF(D1534="No", "Not discussed on USFS. ", IF(VLOOKUP(A1534, [1]!Table9[#All], 31, FALSE)="--", "--",  VLOOKUP(A1534, [1]!Table9[#All], 32, FALSE)))</f>
        <v xml:space="preserve">Not discussed on USFS. </v>
      </c>
      <c r="R1534" s="6" t="str">
        <f>IF(D1534="No", "Not discussed on USFS. ", IF(VLOOKUP(A1534, [1]!Table9[#All], 31, FALSE)="--", "--", VLOOKUP(A1534, [1]!Table9[#All], 33, FALSE)))</f>
        <v xml:space="preserve">Not discussed on USFS. </v>
      </c>
      <c r="S1534" s="9" t="s">
        <v>2</v>
      </c>
      <c r="T1534" s="8" t="s">
        <v>2</v>
      </c>
      <c r="U1534" s="8" t="s">
        <v>2</v>
      </c>
      <c r="V1534" s="7" t="s">
        <v>2</v>
      </c>
      <c r="W1534" s="6" t="s">
        <v>2</v>
      </c>
      <c r="X1534" s="6" t="s">
        <v>2</v>
      </c>
    </row>
    <row r="1535" spans="1:24" ht="168" x14ac:dyDescent="0.2">
      <c r="A1535" s="20" t="s">
        <v>830</v>
      </c>
      <c r="B1535" s="20" t="str">
        <f>VLOOKUP(A1535, [1]!Table9[#All], 2, FALSE)</f>
        <v>Verbena californica</v>
      </c>
      <c r="C1535" s="18" t="str">
        <f>VLOOKUP(A1535, [1]!Table9[#All], 13, FALSE)</f>
        <v>wet places, seeps, generally serpentine soils, pine/oak woodland</v>
      </c>
      <c r="D1535" s="17" t="str">
        <f>IF(ISNUMBER(SEARCH("1",VLOOKUP(A1535, [1]!Table9[#All], 4, FALSE))), "Yes", "No")</f>
        <v>Yes</v>
      </c>
      <c r="E1535" s="16" t="str">
        <f>VLOOKUP(A1535, [1]!Table9[#All], 3, FALSE)</f>
        <v>Plant</v>
      </c>
      <c r="F1535" s="15" t="str">
        <f>VLOOKUP(A1535, [1]!Table9[#All], 26, FALSE)</f>
        <v>Formula</v>
      </c>
      <c r="G1535" s="15" t="str">
        <f>IF(D1535="No", "--",VLOOKUP(A1535, [1]!Table9[#All], 25, FALSE))</f>
        <v>Work area</v>
      </c>
      <c r="H1535" s="14" t="str">
        <f>IF(D1535="No", "Not discussed on USFS. ", VLOOKUP(A1535, [1]!Table9[#All], 24, FALSE))</f>
        <v>--</v>
      </c>
      <c r="I1535" s="14" t="str">
        <f>IF(NOT(ISBLANK(#REF!)),  "Pre-activity Survey Required", "")</f>
        <v>Pre-activity Survey Required</v>
      </c>
      <c r="J1535" s="13" t="str">
        <f>IF(D1535="No", "Not discussed on USFS. ", _xlfn.CONCAT(A1535, " (", VLOOKUP(A1535, [1]!Table9[#All], 11, FALSE), "; Habitat description: ", C1535, ") - Within 1-mi of a CNDDB/SCE/USFS occurrence record (", VLOOKUP(A1535, [1]!Table9[#All], 34, FALSE), "). " ))</f>
        <v xml:space="preserve">Red Hills vervain (FT; ST; CRPR 1B.1, Blooming Period: May - Sep; Habitat description: wet places, seeps, generally serpentine soils, pine/oak woodland) - Within 1-mi of a CNDDB/SCE/USFS occurrence record (unsuitable habitat). </v>
      </c>
      <c r="K1535" s="10" t="str">
        <f>IF(D1535="No", "-- ", VLOOKUP(A1535, [1]!Table9[#All], 35, FALSE))</f>
        <v xml:space="preserve">RPM Plant 1; 
Standard OMP BMPs. </v>
      </c>
      <c r="L1535" s="12" t="str">
        <f>IF(D1535="No", "--", VLOOKUP(A1535, [1]!Table9[#All], 28, FALSE))</f>
        <v>IIB</v>
      </c>
      <c r="M1535" s="11" t="str">
        <f>IF(D1535="No", "Not discussed on USFS. ", _xlfn.CONCAT(A1535, " (", VLOOKUP(A1535, [1]!Table9[#All], 11, FALSE), "; Habitat description: ", C1535, ") - Within 1-mi of a CNDDB/SCE/USFS occurrence record (", VLOOKUP(A1535, [1]!Table9[#All], 27, FALSE), "). " ))</f>
        <v xml:space="preserve">Red Hills vervain (FT; ST; CRPR 1B.1, Blooming Period: May - Sep; Habitat description: wet places, seeps, generally serpentine soils, pine/oak woodland) - Within 1-mi of a CNDDB/SCE/USFS occurrence record (habitat present). </v>
      </c>
      <c r="N1535" s="10" t="str">
        <f>IF(D1535="No", "-- ", VLOOKUP(A1535, [1]!Table9[#All], 29, FALSE))</f>
        <v xml:space="preserve">RPM Plant-1-4; 
General Measures and Standard OMP BMPs. </v>
      </c>
      <c r="O1535" s="10" t="str">
        <f>IF(D1535="No", "--", VLOOKUP(A1535, [1]!Table9[#All], 30, FALSE))</f>
        <v xml:space="preserve">Rare Plant Survey and Avoidance (Red Hills vervain): A qualified botanist will conduct a rare plant survey for Red Hills vervain within blooming season, verified by a reference population. All federally-listed plants within 100 feet of the work area will be flagged for avoidance. Coordination with Environmental Services Department will be required if full avoidance cannot be achieved. 
Schedule Limitation (Red Hills vervain): Schedule all work in the year rare plant surveys are conducted. Work can occur only after rare plant surveys occur. If work gets delayed for a subsequent year, contact Environmental Services Department. 
General Measures and Standard OMP BMPs. </v>
      </c>
      <c r="P1535" s="7" t="str">
        <f>IF(D1535="No", "Not discussed on USFS. ", IF(VLOOKUP(A1535, [1]!Table9[#All], 31, FALSE)="--", "--",  _xlfn.CONCAT(A1535, " (", VLOOKUP(A1535, [1]!Table9[#All], 11, FALSE), "; Habitat description: ", C1535, ") - Within 1-mi of a CNDDB/SCE/USFS occurrence record (", VLOOKUP(A1535, [1]!Table9[#All], 31, FALSE), "). " )))</f>
        <v>--</v>
      </c>
      <c r="Q1535" s="6" t="str">
        <f>IF(D1535="No", "Not discussed on USFS. ", IF(VLOOKUP(A1535, [1]!Table9[#All], 31, FALSE)="--", "--",  VLOOKUP(A1535, [1]!Table9[#All], 32, FALSE)))</f>
        <v>--</v>
      </c>
      <c r="R1535" s="6" t="str">
        <f>IF(D1535="No", "Not discussed on USFS. ", IF(VLOOKUP(A1535, [1]!Table9[#All], 31, FALSE)="--", "--", VLOOKUP(A1535, [1]!Table9[#All], 33, FALSE)))</f>
        <v>--</v>
      </c>
      <c r="S1535" s="9" t="s">
        <v>2</v>
      </c>
      <c r="T1535" s="8" t="s">
        <v>2</v>
      </c>
      <c r="U1535" s="8" t="s">
        <v>2</v>
      </c>
      <c r="V1535" s="7" t="s">
        <v>2</v>
      </c>
      <c r="W1535" s="6" t="s">
        <v>2</v>
      </c>
      <c r="X1535" s="6" t="s">
        <v>2</v>
      </c>
    </row>
    <row r="1536" spans="1:24" ht="144" x14ac:dyDescent="0.2">
      <c r="A1536" s="20" t="s">
        <v>829</v>
      </c>
      <c r="B1536" s="20" t="str">
        <f>VLOOKUP(A1536, [1]!Table9[#All], 2, FALSE)</f>
        <v>Silene greenei ssp. angustifolia</v>
      </c>
      <c r="C1536" s="18" t="str">
        <f>VLOOKUP(A1536, [1]!Table9[#All], 13, FALSE)</f>
        <v>serpentine, chaparral, conifer forest</v>
      </c>
      <c r="D1536" s="17" t="str">
        <f>IF(ISNUMBER(SEARCH("1",VLOOKUP(A1536, [1]!Table9[#All], 4, FALSE))), "Yes", "No")</f>
        <v>Yes</v>
      </c>
      <c r="E1536" s="16" t="str">
        <f>VLOOKUP(A1536, [1]!Table9[#All], 3, FALSE)</f>
        <v>Plant</v>
      </c>
      <c r="F1536" s="15" t="str">
        <f>VLOOKUP(A1536, [1]!Table9[#All], 26, FALSE)</f>
        <v>Formula</v>
      </c>
      <c r="G1536" s="15" t="str">
        <f>IF(D1536="No", "--",VLOOKUP(A1536, [1]!Table9[#All], 25, FALSE))</f>
        <v>Work area</v>
      </c>
      <c r="H1536" s="14" t="str">
        <f>IF(D1536="No", "Not discussed on USFS. ", VLOOKUP(A1536, [1]!Table9[#All], 24, FALSE))</f>
        <v>--</v>
      </c>
      <c r="I1536" s="14" t="str">
        <f>IF(NOT(ISBLANK(#REF!)),  "Pre-activity Survey Required", "")</f>
        <v>Pre-activity Survey Required</v>
      </c>
      <c r="J1536" s="13" t="str">
        <f>IF(D1536="No", "Not discussed on USFS. ", _xlfn.CONCAT(A1536, " (", VLOOKUP(A1536, [1]!Table9[#All], 11, FALSE), "; Habitat description: ", C1536, ") - Within 1-mi of a CNDDB/SCE/USFS occurrence record (", VLOOKUP(A1536, [1]!Table9[#All], 34, FALSE), "). " ))</f>
        <v xml:space="preserve">Red Mountain catchfly (SE; BLM:S; CRPR 1B.2, Blooming Period: Jun - Aug; Habitat description: serpentine, chaparral, conifer forest) - Within 1-mi of a CNDDB/SCE/USFS occurrence record (unsuitable habitat). </v>
      </c>
      <c r="K1536" s="10" t="str">
        <f>IF(D1536="No", "-- ", VLOOKUP(A1536, [1]!Table9[#All], 35, FALSE))</f>
        <v>Standard OMP BMPs.</v>
      </c>
      <c r="L1536" s="12" t="str">
        <f>IF(D1536="No", "--", VLOOKUP(A1536, [1]!Table9[#All], 28, FALSE))</f>
        <v>IIB</v>
      </c>
      <c r="M1536" s="11" t="str">
        <f>IF(D1536="No", "Not discussed on USFS. ", _xlfn.CONCAT(A1536, " (", VLOOKUP(A1536, [1]!Table9[#All], 11, FALSE), "; Habitat description: ", C1536, ") - Within 1-mi of a CNDDB/SCE/USFS occurrence record (", VLOOKUP(A1536, [1]!Table9[#All], 27, FALSE), "). " ))</f>
        <v xml:space="preserve">Red Mountain catchfly (SE; BLM:S; CRPR 1B.2, Blooming Period: Jun - Aug; Habitat description: serpentine, chaparral, conifer forest) - Within 1-mi of a CNDDB/SCE/USFS occurrence record (habitat present). </v>
      </c>
      <c r="N1536" s="10" t="str">
        <f>IF(D1536="No", "-- ", VLOOKUP(A1536, [1]!Table9[#All], 29, FALSE))</f>
        <v xml:space="preserve">BE BMP Plant-1(a); 
General Measures and Standard OMP BMPs. </v>
      </c>
      <c r="O1536" s="10" t="str">
        <f>IF(D1536="No", "--", VLOOKUP(A1536, [1]!Table9[#All], 30, FALSE))</f>
        <v xml:space="preserve">Pre-Activity Survey (Red Mountain catchfly): A biological survey is required. 
State Threatened Plant Avoidance (Red Mountain catchfly): If Red Mountain catchflyis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536" s="7" t="str">
        <f>IF(D1536="No", "Not discussed on USFS. ", IF(VLOOKUP(A1536, [1]!Table9[#All], 31, FALSE)="--", "--",  _xlfn.CONCAT(A1536, " (", VLOOKUP(A1536, [1]!Table9[#All], 11, FALSE), "; Habitat description: ", C1536, ") - Within 1-mi of a CNDDB/SCE/USFS occurrence record (", VLOOKUP(A1536, [1]!Table9[#All], 31, FALSE), "). " )))</f>
        <v>--</v>
      </c>
      <c r="Q1536" s="6" t="str">
        <f>IF(D1536="No", "Not discussed on USFS. ", IF(VLOOKUP(A1536, [1]!Table9[#All], 31, FALSE)="--", "--",  VLOOKUP(A1536, [1]!Table9[#All], 32, FALSE)))</f>
        <v>--</v>
      </c>
      <c r="R1536" s="6" t="str">
        <f>IF(D1536="No", "Not discussed on USFS. ", IF(VLOOKUP(A1536, [1]!Table9[#All], 31, FALSE)="--", "--", VLOOKUP(A1536, [1]!Table9[#All], 33, FALSE)))</f>
        <v>--</v>
      </c>
      <c r="S1536" s="9" t="s">
        <v>2</v>
      </c>
      <c r="T1536" s="8" t="s">
        <v>2</v>
      </c>
      <c r="U1536" s="8" t="s">
        <v>2</v>
      </c>
      <c r="V1536" s="7" t="s">
        <v>2</v>
      </c>
      <c r="W1536" s="6" t="s">
        <v>2</v>
      </c>
      <c r="X1536" s="6" t="s">
        <v>2</v>
      </c>
    </row>
    <row r="1537" spans="1:24" ht="64" x14ac:dyDescent="0.2">
      <c r="A1537" s="20" t="s">
        <v>828</v>
      </c>
      <c r="B1537" s="20" t="str">
        <f>VLOOKUP(A1537, [1]!Table9[#All], 2, FALSE)</f>
        <v>Sedum eastwoodiae</v>
      </c>
      <c r="C1537" s="18" t="str">
        <f>VLOOKUP(A1537, [1]!Table9[#All], 13, FALSE)</f>
        <v>dry rocky serpentine slopes, cliffs, barrens, full sun to partial shade</v>
      </c>
      <c r="D1537" s="17" t="str">
        <f>IF(ISNUMBER(SEARCH("1",VLOOKUP(A1537, [1]!Table9[#All], 4, FALSE))), "Yes", "No")</f>
        <v>No</v>
      </c>
      <c r="E1537" s="16" t="str">
        <f>VLOOKUP(A1537, [1]!Table9[#All], 3, FALSE)</f>
        <v>Plant</v>
      </c>
      <c r="F1537" s="15" t="str">
        <f>VLOOKUP(A1537, [1]!Table9[#All], 26, FALSE)</f>
        <v>Formula</v>
      </c>
      <c r="G1537" s="15" t="str">
        <f>IF(D1537="No", "--",VLOOKUP(A1537, [1]!Table9[#All], 25, FALSE))</f>
        <v>--</v>
      </c>
      <c r="H1537" s="14" t="str">
        <f>IF(D1537="No", "Not discussed on USFS. ", VLOOKUP(A1537, [1]!Table9[#All], 24, FALSE))</f>
        <v xml:space="preserve">Not discussed on USFS. </v>
      </c>
      <c r="I1537" s="14" t="str">
        <f>IF(NOT(ISBLANK(#REF!)),  "Pre-activity Survey Required", "")</f>
        <v>Pre-activity Survey Required</v>
      </c>
      <c r="J1537" s="13" t="str">
        <f>IF(D1537="No", "Not discussed on USFS. ", _xlfn.CONCAT(A1537, " (", VLOOKUP(A1537, [1]!Table9[#All], 11, FALSE), "; Habitat description: ", C1537, ") - Within 1-mi of a CNDDB/SCE/USFS occurrence record (", VLOOKUP(A1537, [1]!Table9[#All], 34, FALSE), "). " ))</f>
        <v xml:space="preserve">Not discussed on USFS. </v>
      </c>
      <c r="K1537" s="10" t="str">
        <f>IF(D1537="No", "-- ", VLOOKUP(A1537, [1]!Table9[#All], 35, FALSE))</f>
        <v xml:space="preserve">-- </v>
      </c>
      <c r="L1537" s="12" t="str">
        <f>IF(D1537="No", "--", VLOOKUP(A1537, [1]!Table9[#All], 28, FALSE))</f>
        <v>--</v>
      </c>
      <c r="M1537" s="11" t="str">
        <f>IF(D1537="No", "Not discussed on USFS. ", _xlfn.CONCAT(A1537, " (", VLOOKUP(A1537, [1]!Table9[#All], 11, FALSE), "; Habitat description: ", C1537, ") - Within 1-mi of a CNDDB/SCE/USFS occurrence record (", VLOOKUP(A1537, [1]!Table9[#All], 27, FALSE), "). " ))</f>
        <v xml:space="preserve">Not discussed on USFS. </v>
      </c>
      <c r="N1537" s="10" t="str">
        <f>IF(D1537="No", "-- ", VLOOKUP(A1537, [1]!Table9[#All], 29, FALSE))</f>
        <v xml:space="preserve">-- </v>
      </c>
      <c r="O1537" s="10" t="str">
        <f>IF(D1537="No", "--", VLOOKUP(A1537, [1]!Table9[#All], 30, FALSE))</f>
        <v>--</v>
      </c>
      <c r="P1537" s="7" t="str">
        <f>IF(D1537="No", "Not discussed on USFS. ", IF(VLOOKUP(A1537, [1]!Table9[#All], 31, FALSE)="--", "--",  _xlfn.CONCAT(A1537, " (", VLOOKUP(A1537, [1]!Table9[#All], 11, FALSE), "; Habitat description: ", C1537, ") - Within 1-mi of a CNDDB/SCE/USFS occurrence record (", VLOOKUP(A1537, [1]!Table9[#All], 31, FALSE), "). " )))</f>
        <v xml:space="preserve">Not discussed on USFS. </v>
      </c>
      <c r="Q1537" s="6" t="str">
        <f>IF(D1537="No", "Not discussed on USFS. ", IF(VLOOKUP(A1537, [1]!Table9[#All], 31, FALSE)="--", "--",  VLOOKUP(A1537, [1]!Table9[#All], 32, FALSE)))</f>
        <v xml:space="preserve">Not discussed on USFS. </v>
      </c>
      <c r="R1537" s="6" t="str">
        <f>IF(D1537="No", "Not discussed on USFS. ", IF(VLOOKUP(A1537, [1]!Table9[#All], 31, FALSE)="--", "--", VLOOKUP(A1537, [1]!Table9[#All], 33, FALSE)))</f>
        <v xml:space="preserve">Not discussed on USFS. </v>
      </c>
      <c r="S1537" s="9" t="s">
        <v>2</v>
      </c>
      <c r="T1537" s="8" t="s">
        <v>2</v>
      </c>
      <c r="U1537" s="8" t="s">
        <v>2</v>
      </c>
      <c r="V1537" s="7" t="s">
        <v>2</v>
      </c>
      <c r="W1537" s="6" t="s">
        <v>2</v>
      </c>
      <c r="X1537" s="6" t="s">
        <v>2</v>
      </c>
    </row>
    <row r="1538" spans="1:24" ht="48" x14ac:dyDescent="0.2">
      <c r="A1538" s="20" t="s">
        <v>827</v>
      </c>
      <c r="B1538" s="20" t="str">
        <f>VLOOKUP(A1538, [1]!Table9[#All], 2, FALSE)</f>
        <v>Erythranthe rhodopetra</v>
      </c>
      <c r="C1538" s="18" t="str">
        <f>VLOOKUP(A1538, [1]!Table9[#All], 13, FALSE)</f>
        <v>in washes</v>
      </c>
      <c r="D1538" s="17" t="str">
        <f>IF(ISNUMBER(SEARCH("1",VLOOKUP(A1538, [1]!Table9[#All], 4, FALSE))), "Yes", "No")</f>
        <v>No</v>
      </c>
      <c r="E1538" s="16" t="str">
        <f>VLOOKUP(A1538, [1]!Table9[#All], 3, FALSE)</f>
        <v>Plant</v>
      </c>
      <c r="F1538" s="15" t="str">
        <f>VLOOKUP(A1538, [1]!Table9[#All], 26, FALSE)</f>
        <v>Formula</v>
      </c>
      <c r="G1538" s="15" t="str">
        <f>IF(D1538="No", "--",VLOOKUP(A1538, [1]!Table9[#All], 25, FALSE))</f>
        <v>--</v>
      </c>
      <c r="H1538" s="14" t="str">
        <f>IF(D1538="No", "Not discussed on USFS. ", VLOOKUP(A1538, [1]!Table9[#All], 24, FALSE))</f>
        <v xml:space="preserve">Not discussed on USFS. </v>
      </c>
      <c r="I1538" s="14" t="str">
        <f>IF(NOT(ISBLANK(#REF!)),  "Pre-activity Survey Required", "")</f>
        <v>Pre-activity Survey Required</v>
      </c>
      <c r="J1538" s="13" t="str">
        <f>IF(D1538="No", "Not discussed on USFS. ", _xlfn.CONCAT(A1538, " (", VLOOKUP(A1538, [1]!Table9[#All], 11, FALSE), "; Habitat description: ", C1538, ") - Within 1-mi of a CNDDB/SCE/USFS occurrence record (", VLOOKUP(A1538, [1]!Table9[#All], 34, FALSE), "). " ))</f>
        <v xml:space="preserve">Not discussed on USFS. </v>
      </c>
      <c r="K1538" s="10" t="str">
        <f>IF(D1538="No", "-- ", VLOOKUP(A1538, [1]!Table9[#All], 35, FALSE))</f>
        <v xml:space="preserve">-- </v>
      </c>
      <c r="L1538" s="12" t="str">
        <f>IF(D1538="No", "--", VLOOKUP(A1538, [1]!Table9[#All], 28, FALSE))</f>
        <v>--</v>
      </c>
      <c r="M1538" s="11" t="str">
        <f>IF(D1538="No", "Not discussed on USFS. ", _xlfn.CONCAT(A1538, " (", VLOOKUP(A1538, [1]!Table9[#All], 11, FALSE), "; Habitat description: ", C1538, ") - Within 1-mi of a CNDDB/SCE/USFS occurrence record (", VLOOKUP(A1538, [1]!Table9[#All], 27, FALSE), "). " ))</f>
        <v xml:space="preserve">Not discussed on USFS. </v>
      </c>
      <c r="N1538" s="10" t="str">
        <f>IF(D1538="No", "-- ", VLOOKUP(A1538, [1]!Table9[#All], 29, FALSE))</f>
        <v xml:space="preserve">-- </v>
      </c>
      <c r="O1538" s="10" t="str">
        <f>IF(D1538="No", "--", VLOOKUP(A1538, [1]!Table9[#All], 30, FALSE))</f>
        <v>--</v>
      </c>
      <c r="P1538" s="7" t="str">
        <f>IF(D1538="No", "Not discussed on USFS. ", IF(VLOOKUP(A1538, [1]!Table9[#All], 31, FALSE)="--", "--",  _xlfn.CONCAT(A1538, " (", VLOOKUP(A1538, [1]!Table9[#All], 11, FALSE), "; Habitat description: ", C1538, ") - Within 1-mi of a CNDDB/SCE/USFS occurrence record (", VLOOKUP(A1538, [1]!Table9[#All], 31, FALSE), "). " )))</f>
        <v xml:space="preserve">Not discussed on USFS. </v>
      </c>
      <c r="Q1538" s="6" t="str">
        <f>IF(D1538="No", "Not discussed on USFS. ", IF(VLOOKUP(A1538, [1]!Table9[#All], 31, FALSE)="--", "--",  VLOOKUP(A1538, [1]!Table9[#All], 32, FALSE)))</f>
        <v xml:space="preserve">Not discussed on USFS. </v>
      </c>
      <c r="R1538" s="6" t="str">
        <f>IF(D1538="No", "Not discussed on USFS. ", IF(VLOOKUP(A1538, [1]!Table9[#All], 31, FALSE)="--", "--", VLOOKUP(A1538, [1]!Table9[#All], 33, FALSE)))</f>
        <v xml:space="preserve">Not discussed on USFS. </v>
      </c>
      <c r="S1538" s="9" t="s">
        <v>2</v>
      </c>
      <c r="T1538" s="8" t="s">
        <v>2</v>
      </c>
      <c r="U1538" s="8" t="s">
        <v>2</v>
      </c>
      <c r="V1538" s="7" t="s">
        <v>2</v>
      </c>
      <c r="W1538" s="6" t="s">
        <v>2</v>
      </c>
      <c r="X1538" s="6" t="s">
        <v>2</v>
      </c>
    </row>
    <row r="1539" spans="1:24" ht="96" x14ac:dyDescent="0.2">
      <c r="A1539" s="20" t="s">
        <v>826</v>
      </c>
      <c r="B1539" s="20" t="str">
        <f>VLOOKUP(A1539, [1]!Table9[#All], 2, FALSE)</f>
        <v>Eschscholzia minutiflora ssp. twisselmannii</v>
      </c>
      <c r="C1539" s="18" t="str">
        <f>VLOOKUP(A1539, [1]!Table9[#All], 13, FALSE)</f>
        <v>desert washes, flats, slopes</v>
      </c>
      <c r="D1539" s="17" t="str">
        <f>IF(ISNUMBER(SEARCH("1",VLOOKUP(A1539, [1]!Table9[#All], 4, FALSE))), "Yes", "No")</f>
        <v>No</v>
      </c>
      <c r="E1539" s="16" t="str">
        <f>VLOOKUP(A1539, [1]!Table9[#All], 3, FALSE)</f>
        <v>Plant</v>
      </c>
      <c r="F1539" s="15" t="str">
        <f>VLOOKUP(A1539, [1]!Table9[#All], 26, FALSE)</f>
        <v>Formula</v>
      </c>
      <c r="G1539" s="15" t="str">
        <f>IF(D1539="No", "--",VLOOKUP(A1539, [1]!Table9[#All], 25, FALSE))</f>
        <v>--</v>
      </c>
      <c r="H1539" s="14" t="str">
        <f>IF(D1539="No", "Not discussed on USFS. ", VLOOKUP(A1539, [1]!Table9[#All], 24, FALSE))</f>
        <v xml:space="preserve">Not discussed on USFS. </v>
      </c>
      <c r="I1539" s="14" t="str">
        <f>IF(NOT(ISBLANK(#REF!)),  "Pre-activity Survey Required", "")</f>
        <v>Pre-activity Survey Required</v>
      </c>
      <c r="J1539" s="13" t="str">
        <f>IF(D1539="No", "Not discussed on USFS. ", _xlfn.CONCAT(A1539, " (", VLOOKUP(A1539, [1]!Table9[#All], 11, FALSE), "; Habitat description: ", C1539, ") - Within 1-mi of a CNDDB/SCE/USFS occurrence record (", VLOOKUP(A1539, [1]!Table9[#All], 34, FALSE), "). " ))</f>
        <v xml:space="preserve">Not discussed on USFS. </v>
      </c>
      <c r="K1539" s="10" t="str">
        <f>IF(D1539="No", "-- ", VLOOKUP(A1539, [1]!Table9[#All], 35, FALSE))</f>
        <v xml:space="preserve">-- </v>
      </c>
      <c r="L1539" s="12" t="str">
        <f>IF(D1539="No", "--", VLOOKUP(A1539, [1]!Table9[#All], 28, FALSE))</f>
        <v>--</v>
      </c>
      <c r="M1539" s="11" t="str">
        <f>IF(D1539="No", "Not discussed on USFS. ", _xlfn.CONCAT(A1539, " (", VLOOKUP(A1539, [1]!Table9[#All], 11, FALSE), "; Habitat description: ", C1539, ") - Within 1-mi of a CNDDB/SCE/USFS occurrence record (", VLOOKUP(A1539, [1]!Table9[#All], 27, FALSE), "). " ))</f>
        <v xml:space="preserve">Not discussed on USFS. </v>
      </c>
      <c r="N1539" s="10" t="str">
        <f>IF(D1539="No", "-- ", VLOOKUP(A1539, [1]!Table9[#All], 29, FALSE))</f>
        <v xml:space="preserve">-- </v>
      </c>
      <c r="O1539" s="10" t="str">
        <f>IF(D1539="No", "--", VLOOKUP(A1539, [1]!Table9[#All], 30, FALSE))</f>
        <v>--</v>
      </c>
      <c r="P1539" s="7" t="str">
        <f>IF(D1539="No", "Not discussed on USFS. ", IF(VLOOKUP(A1539, [1]!Table9[#All], 31, FALSE)="--", "--",  _xlfn.CONCAT(A1539, " (", VLOOKUP(A1539, [1]!Table9[#All], 11, FALSE), "; Habitat description: ", C1539, ") - Within 1-mi of a CNDDB/SCE/USFS occurrence record (", VLOOKUP(A1539, [1]!Table9[#All], 31, FALSE), "). " )))</f>
        <v xml:space="preserve">Not discussed on USFS. </v>
      </c>
      <c r="Q1539" s="6" t="str">
        <f>IF(D1539="No", "Not discussed on USFS. ", IF(VLOOKUP(A1539, [1]!Table9[#All], 31, FALSE)="--", "--",  VLOOKUP(A1539, [1]!Table9[#All], 32, FALSE)))</f>
        <v xml:space="preserve">Not discussed on USFS. </v>
      </c>
      <c r="R1539" s="6" t="str">
        <f>IF(D1539="No", "Not discussed on USFS. ", IF(VLOOKUP(A1539, [1]!Table9[#All], 31, FALSE)="--", "--", VLOOKUP(A1539, [1]!Table9[#All], 33, FALSE)))</f>
        <v xml:space="preserve">Not discussed on USFS. </v>
      </c>
      <c r="S1539" s="9" t="s">
        <v>2</v>
      </c>
      <c r="T1539" s="8" t="s">
        <v>2</v>
      </c>
      <c r="U1539" s="8" t="s">
        <v>2</v>
      </c>
      <c r="V1539" s="7" t="s">
        <v>2</v>
      </c>
      <c r="W1539" s="6" t="s">
        <v>2</v>
      </c>
      <c r="X1539" s="6" t="s">
        <v>2</v>
      </c>
    </row>
    <row r="1540" spans="1:24" ht="64" x14ac:dyDescent="0.2">
      <c r="A1540" s="20" t="s">
        <v>825</v>
      </c>
      <c r="B1540" s="20" t="str">
        <f>VLOOKUP(A1540, [1]!Table9[#All], 2, FALSE)</f>
        <v>Deinandra arida</v>
      </c>
      <c r="C1540" s="18" t="str">
        <f>VLOOKUP(A1540, [1]!Table9[#All], 13, FALSE)</f>
        <v>washes, edges of springs and seeps, and adjacent slopes, cliffs, or ledges</v>
      </c>
      <c r="D1540" s="17" t="str">
        <f>IF(ISNUMBER(SEARCH("1",VLOOKUP(A1540, [1]!Table9[#All], 4, FALSE))), "Yes", "No")</f>
        <v>No</v>
      </c>
      <c r="E1540" s="16" t="str">
        <f>VLOOKUP(A1540, [1]!Table9[#All], 3, FALSE)</f>
        <v>Plant</v>
      </c>
      <c r="F1540" s="15" t="str">
        <f>VLOOKUP(A1540, [1]!Table9[#All], 26, FALSE)</f>
        <v>Formula</v>
      </c>
      <c r="G1540" s="15" t="str">
        <f>IF(D1540="No", "--",VLOOKUP(A1540, [1]!Table9[#All], 25, FALSE))</f>
        <v>--</v>
      </c>
      <c r="H1540" s="14" t="str">
        <f>IF(D1540="No", "Not discussed on USFS. ", VLOOKUP(A1540, [1]!Table9[#All], 24, FALSE))</f>
        <v xml:space="preserve">Not discussed on USFS. </v>
      </c>
      <c r="I1540" s="14" t="str">
        <f>IF(NOT(ISBLANK(#REF!)),  "Pre-activity Survey Required", "")</f>
        <v>Pre-activity Survey Required</v>
      </c>
      <c r="J1540" s="13" t="str">
        <f>IF(D1540="No", "Not discussed on USFS. ", _xlfn.CONCAT(A1540, " (", VLOOKUP(A1540, [1]!Table9[#All], 11, FALSE), "; Habitat description: ", C1540, ") - Within 1-mi of a CNDDB/SCE/USFS occurrence record (", VLOOKUP(A1540, [1]!Table9[#All], 34, FALSE), "). " ))</f>
        <v xml:space="preserve">Not discussed on USFS. </v>
      </c>
      <c r="K1540" s="10" t="str">
        <f>IF(D1540="No", "-- ", VLOOKUP(A1540, [1]!Table9[#All], 35, FALSE))</f>
        <v xml:space="preserve">-- </v>
      </c>
      <c r="L1540" s="12" t="str">
        <f>IF(D1540="No", "--", VLOOKUP(A1540, [1]!Table9[#All], 28, FALSE))</f>
        <v>--</v>
      </c>
      <c r="M1540" s="11" t="str">
        <f>IF(D1540="No", "Not discussed on USFS. ", _xlfn.CONCAT(A1540, " (", VLOOKUP(A1540, [1]!Table9[#All], 11, FALSE), "; Habitat description: ", C1540, ") - Within 1-mi of a CNDDB/SCE/USFS occurrence record (", VLOOKUP(A1540, [1]!Table9[#All], 27, FALSE), "). " ))</f>
        <v xml:space="preserve">Not discussed on USFS. </v>
      </c>
      <c r="N1540" s="10" t="str">
        <f>IF(D1540="No", "-- ", VLOOKUP(A1540, [1]!Table9[#All], 29, FALSE))</f>
        <v xml:space="preserve">-- </v>
      </c>
      <c r="O1540" s="10" t="str">
        <f>IF(D1540="No", "--", VLOOKUP(A1540, [1]!Table9[#All], 30, FALSE))</f>
        <v>--</v>
      </c>
      <c r="P1540" s="7" t="str">
        <f>IF(D1540="No", "Not discussed on USFS. ", IF(VLOOKUP(A1540, [1]!Table9[#All], 31, FALSE)="--", "--",  _xlfn.CONCAT(A1540, " (", VLOOKUP(A1540, [1]!Table9[#All], 11, FALSE), "; Habitat description: ", C1540, ") - Within 1-mi of a CNDDB/SCE/USFS occurrence record (", VLOOKUP(A1540, [1]!Table9[#All], 31, FALSE), "). " )))</f>
        <v xml:space="preserve">Not discussed on USFS. </v>
      </c>
      <c r="Q1540" s="6" t="str">
        <f>IF(D1540="No", "Not discussed on USFS. ", IF(VLOOKUP(A1540, [1]!Table9[#All], 31, FALSE)="--", "--",  VLOOKUP(A1540, [1]!Table9[#All], 32, FALSE)))</f>
        <v xml:space="preserve">Not discussed on USFS. </v>
      </c>
      <c r="R1540" s="6" t="str">
        <f>IF(D1540="No", "Not discussed on USFS. ", IF(VLOOKUP(A1540, [1]!Table9[#All], 31, FALSE)="--", "--", VLOOKUP(A1540, [1]!Table9[#All], 33, FALSE)))</f>
        <v xml:space="preserve">Not discussed on USFS. </v>
      </c>
      <c r="S1540" s="9" t="s">
        <v>2</v>
      </c>
      <c r="T1540" s="8" t="s">
        <v>2</v>
      </c>
      <c r="U1540" s="8" t="s">
        <v>2</v>
      </c>
      <c r="V1540" s="7" t="s">
        <v>2</v>
      </c>
      <c r="W1540" s="6" t="s">
        <v>2</v>
      </c>
      <c r="X1540" s="6" t="s">
        <v>2</v>
      </c>
    </row>
    <row r="1541" spans="1:24" ht="48" x14ac:dyDescent="0.2">
      <c r="A1541" s="20" t="s">
        <v>824</v>
      </c>
      <c r="B1541" s="20" t="str">
        <f>VLOOKUP(A1541, [1]!Table9[#All], 2, FALSE)</f>
        <v>Taricha rivularis</v>
      </c>
      <c r="C1541" s="18" t="str">
        <f>VLOOKUP(A1541, [1]!Table9[#All], 13, FALSE)</f>
        <v>coastal woodlands and redwood forest near streams or rivers</v>
      </c>
      <c r="D1541" s="17" t="str">
        <f>IF(ISNUMBER(SEARCH("1",VLOOKUP(A1541, [1]!Table9[#All], 4, FALSE))), "Yes", "No")</f>
        <v>No</v>
      </c>
      <c r="E1541" s="16" t="str">
        <f>VLOOKUP(A1541, [1]!Table9[#All], 3, FALSE)</f>
        <v>Amphibian</v>
      </c>
      <c r="F1541" s="15" t="str">
        <f>VLOOKUP(A1541, [1]!Table9[#All], 26, FALSE)</f>
        <v>Formula</v>
      </c>
      <c r="G1541" s="15" t="str">
        <f>IF(D1541="No", "--",VLOOKUP(A1541, [1]!Table9[#All], 25, FALSE))</f>
        <v>--</v>
      </c>
      <c r="H1541" s="14" t="str">
        <f>IF(D1541="No", "Not discussed on USFS. ", VLOOKUP(A1541, [1]!Table9[#All], 24, FALSE))</f>
        <v xml:space="preserve">Not discussed on USFS. </v>
      </c>
      <c r="I1541" s="14" t="str">
        <f>IF(NOT(ISBLANK(#REF!)),  "Pre-activity Survey Required", "")</f>
        <v>Pre-activity Survey Required</v>
      </c>
      <c r="J1541" s="13" t="str">
        <f>IF(D1541="No", "Not discussed on USFS. ", _xlfn.CONCAT(A1541, " (", VLOOKUP(A1541, [1]!Table9[#All], 11, FALSE), "; Habitat description: ", C1541, ") - Within 1-mi of a CNDDB/SCE/USFS occurrence record (", VLOOKUP(A1541, [1]!Table9[#All], 34, FALSE), "). " ))</f>
        <v xml:space="preserve">Not discussed on USFS. </v>
      </c>
      <c r="K1541" s="10" t="str">
        <f>IF(D1541="No", "-- ", VLOOKUP(A1541, [1]!Table9[#All], 35, FALSE))</f>
        <v xml:space="preserve">-- </v>
      </c>
      <c r="L1541" s="12" t="str">
        <f>IF(D1541="No", "--", VLOOKUP(A1541, [1]!Table9[#All], 28, FALSE))</f>
        <v>--</v>
      </c>
      <c r="M1541" s="11" t="str">
        <f>IF(D1541="No", "Not discussed on USFS. ", _xlfn.CONCAT(A1541, " (", VLOOKUP(A1541, [1]!Table9[#All], 11, FALSE), "; Habitat description: ", C1541, ") - Within 1-mi of a CNDDB/SCE/USFS occurrence record (", VLOOKUP(A1541, [1]!Table9[#All], 27, FALSE), "). " ))</f>
        <v xml:space="preserve">Not discussed on USFS. </v>
      </c>
      <c r="N1541" s="10" t="str">
        <f>IF(D1541="No", "-- ", VLOOKUP(A1541, [1]!Table9[#All], 29, FALSE))</f>
        <v xml:space="preserve">-- </v>
      </c>
      <c r="O1541" s="10" t="str">
        <f>IF(D1541="No", "--", VLOOKUP(A1541, [1]!Table9[#All], 30, FALSE))</f>
        <v>--</v>
      </c>
      <c r="P1541" s="7" t="str">
        <f>IF(D1541="No", "Not discussed on USFS. ", IF(VLOOKUP(A1541, [1]!Table9[#All], 31, FALSE)="--", "--",  _xlfn.CONCAT(A1541, " (", VLOOKUP(A1541, [1]!Table9[#All], 11, FALSE), "; Habitat description: ", C1541, ") - Within 1-mi of a CNDDB/SCE/USFS occurrence record (", VLOOKUP(A1541, [1]!Table9[#All], 31, FALSE), "). " )))</f>
        <v xml:space="preserve">Not discussed on USFS. </v>
      </c>
      <c r="Q1541" s="6" t="str">
        <f>IF(D1541="No", "Not discussed on USFS. ", IF(VLOOKUP(A1541, [1]!Table9[#All], 31, FALSE)="--", "--",  VLOOKUP(A1541, [1]!Table9[#All], 32, FALSE)))</f>
        <v xml:space="preserve">Not discussed on USFS. </v>
      </c>
      <c r="R1541" s="6" t="str">
        <f>IF(D1541="No", "Not discussed on USFS. ", IF(VLOOKUP(A1541, [1]!Table9[#All], 31, FALSE)="--", "--", VLOOKUP(A1541, [1]!Table9[#All], 33, FALSE)))</f>
        <v xml:space="preserve">Not discussed on USFS. </v>
      </c>
      <c r="S1541" s="9" t="s">
        <v>2</v>
      </c>
      <c r="T1541" s="8" t="s">
        <v>2</v>
      </c>
      <c r="U1541" s="8" t="s">
        <v>2</v>
      </c>
      <c r="V1541" s="7" t="s">
        <v>2</v>
      </c>
      <c r="W1541" s="6" t="s">
        <v>2</v>
      </c>
      <c r="X1541" s="6" t="s">
        <v>2</v>
      </c>
    </row>
    <row r="1542" spans="1:24" ht="156" x14ac:dyDescent="0.2">
      <c r="A1542" s="20" t="s">
        <v>823</v>
      </c>
      <c r="B1542" s="20" t="str">
        <f>VLOOKUP(A1542, [1]!Table9[#All], 2, FALSE)</f>
        <v>Sclerocactus polyancistrus</v>
      </c>
      <c r="C1542" s="18" t="str">
        <f>VLOOKUP(A1542, [1]!Table9[#All], 13, FALSE)</f>
        <v>arid desert regions, sandy soils, and rocky habitats within the range of Redspined fishhook cactus</v>
      </c>
      <c r="D1542" s="17" t="str">
        <f>IF(ISNUMBER(SEARCH("1",VLOOKUP(A1542, [1]!Table9[#All], 4, FALSE))), "Yes", "No")</f>
        <v>Yes</v>
      </c>
      <c r="E1542" s="16" t="str">
        <f>VLOOKUP(A1542, [1]!Table9[#All], 3, FALSE)</f>
        <v>Plant</v>
      </c>
      <c r="F1542" s="15" t="str">
        <f>VLOOKUP(A1542, [1]!Table9[#All], 26, FALSE)</f>
        <v>Formula</v>
      </c>
      <c r="G1542" s="15" t="str">
        <f>IF(D1542="No", "--",VLOOKUP(A1542, [1]!Table9[#All], 25, FALSE))</f>
        <v>Work area</v>
      </c>
      <c r="H1542" s="14" t="str">
        <f>IF(D1542="No", "Not discussed on USFS. ", VLOOKUP(A1542, [1]!Table9[#All], 24, FALSE))</f>
        <v>--</v>
      </c>
      <c r="I1542" s="14" t="str">
        <f>IF(NOT(ISBLANK(#REF!)),  "Pre-activity Survey Required", "")</f>
        <v>Pre-activity Survey Required</v>
      </c>
      <c r="J1542" s="13" t="str">
        <f>IF(D1542="No", "Not discussed on USFS. ", _xlfn.CONCAT(A1542, " (", VLOOKUP(A1542, [1]!Table9[#All], 11, FALSE), "; Habitat description: ", C1542, ") - Within 1-mi of a CNDDB/SCE/USFS occurrence record (", VLOOKUP(A1542, [1]!Table9[#All], 34, FALSE), "). " ))</f>
        <v xml:space="preserve">Redspined fishhook cactus (INF:SCC; CRPR 1B.2, Blooming Period: Apr - Jun; Habitat description: arid desert regions, sandy soils, and rocky habitats within the range of Redspined fishhook cactus) - Within 1-mi of a CNDDB/SCE/USFS occurrence record (unsuitable habitat). </v>
      </c>
      <c r="K1542" s="10" t="str">
        <f>IF(D1542="No", "-- ", VLOOKUP(A1542, [1]!Table9[#All], 35, FALSE))</f>
        <v>Standard OMP BMPs.</v>
      </c>
      <c r="L1542" s="12" t="str">
        <f>IF(D1542="No", "--", VLOOKUP(A1542, [1]!Table9[#All], 28, FALSE))</f>
        <v>IIB</v>
      </c>
      <c r="M1542" s="11" t="str">
        <f>IF(D1542="No", "Not discussed on USFS. ", _xlfn.CONCAT(A1542, " (", VLOOKUP(A1542, [1]!Table9[#All], 11, FALSE), "; Habitat description: ", C1542, ") - Within 1-mi of a CNDDB/SCE/USFS occurrence record (", VLOOKUP(A1542, [1]!Table9[#All], 27, FALSE), "). " ))</f>
        <v xml:space="preserve">Redspined fishhook cactus (INF:SCC; CRPR 1B.2, Blooming Period: Apr - Jun; Habitat description: arid desert regions, sandy soils, and rocky habitats within the range of Redspined fishhook cactus) - Within 1-mi of a CNDDB/SCE/USFS occurrence record (habitat present). </v>
      </c>
      <c r="N1542" s="10" t="str">
        <f>IF(D1542="No", "-- ", VLOOKUP(A1542, [1]!Table9[#All], 29, FALSE))</f>
        <v xml:space="preserve">BE BMP Plant-1(a)(c-d); 
General Measures and Standard OMP BMPs. </v>
      </c>
      <c r="O1542" s="10" t="str">
        <f>IF(D1542="No", "--", VLOOKUP(A1542, [1]!Table9[#All], 30, FALSE))</f>
        <v xml:space="preserve">Pre-Activity Survey (Redspined fishhook cactus): A biological survey is required. 
FSS Plant Avoidance (Redspined fishhook cactus): If Redspined fishhook cactus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42" s="7" t="str">
        <f>IF(D1542="No", "Not discussed on USFS. ", IF(VLOOKUP(A1542, [1]!Table9[#All], 31, FALSE)="--", "--",  _xlfn.CONCAT(A1542, " (", VLOOKUP(A1542, [1]!Table9[#All], 11, FALSE), "; Habitat description: ", C1542, ") - Within 1-mi of a CNDDB/SCE/USFS occurrence record (", VLOOKUP(A1542, [1]!Table9[#All], 31, FALSE), "). " )))</f>
        <v>--</v>
      </c>
      <c r="Q1542" s="6" t="str">
        <f>IF(D1542="No", "Not discussed on USFS. ", IF(VLOOKUP(A1542, [1]!Table9[#All], 31, FALSE)="--", "--",  VLOOKUP(A1542, [1]!Table9[#All], 32, FALSE)))</f>
        <v>--</v>
      </c>
      <c r="R1542" s="6" t="str">
        <f>IF(D1542="No", "Not discussed on USFS. ", IF(VLOOKUP(A1542, [1]!Table9[#All], 31, FALSE)="--", "--", VLOOKUP(A1542, [1]!Table9[#All], 33, FALSE)))</f>
        <v>--</v>
      </c>
      <c r="S1542" s="9" t="s">
        <v>2</v>
      </c>
      <c r="T1542" s="8" t="s">
        <v>2</v>
      </c>
      <c r="U1542" s="8" t="s">
        <v>2</v>
      </c>
      <c r="V1542" s="7" t="s">
        <v>2</v>
      </c>
      <c r="W1542" s="6" t="s">
        <v>2</v>
      </c>
      <c r="X1542" s="6" t="s">
        <v>2</v>
      </c>
    </row>
    <row r="1543" spans="1:24" ht="156" x14ac:dyDescent="0.2">
      <c r="A1543" s="20" t="s">
        <v>822</v>
      </c>
      <c r="B1543" s="20" t="str">
        <f>VLOOKUP(A1543, [1]!Table9[#All], 2, FALSE)</f>
        <v>Arctostaphylos refugioensis</v>
      </c>
      <c r="C1543" s="18" t="str">
        <f>VLOOKUP(A1543, [1]!Table9[#All], 13, FALSE)</f>
        <v>sandstone outcrops, chaparral</v>
      </c>
      <c r="D1543" s="17" t="str">
        <f>IF(ISNUMBER(SEARCH("1",VLOOKUP(A1543, [1]!Table9[#All], 4, FALSE))), "Yes", "No")</f>
        <v>Yes</v>
      </c>
      <c r="E1543" s="16" t="str">
        <f>VLOOKUP(A1543, [1]!Table9[#All], 3, FALSE)</f>
        <v>Plant</v>
      </c>
      <c r="F1543" s="15" t="str">
        <f>VLOOKUP(A1543, [1]!Table9[#All], 26, FALSE)</f>
        <v>Formula</v>
      </c>
      <c r="G1543" s="15" t="str">
        <f>IF(D1543="No", "--",VLOOKUP(A1543, [1]!Table9[#All], 25, FALSE))</f>
        <v>Work area</v>
      </c>
      <c r="H1543" s="14" t="str">
        <f>IF(D1543="No", "Not discussed on USFS. ", VLOOKUP(A1543, [1]!Table9[#All], 24, FALSE))</f>
        <v>--</v>
      </c>
      <c r="I1543" s="14" t="str">
        <f>IF(NOT(ISBLANK(#REF!)),  "Pre-activity Survey Required", "")</f>
        <v>Pre-activity Survey Required</v>
      </c>
      <c r="J1543" s="13" t="str">
        <f>IF(D1543="No", "Not discussed on USFS. ", _xlfn.CONCAT(A1543, " (", VLOOKUP(A1543, [1]!Table9[#All], 11, FALSE), "; Habitat description: ", C1543, ") - Within 1-mi of a CNDDB/SCE/USFS occurrence record (", VLOOKUP(A1543, [1]!Table9[#All], 34, FALSE), "). " ))</f>
        <v xml:space="preserve">Refugio manzanita (FSS; CRPR 1B.2, Blooming Period: Dec - Feb; Habitat description: sandstone outcrops, chaparral) - Within 1-mi of a CNDDB/SCE/USFS occurrence record (unsuitable habitat). </v>
      </c>
      <c r="K1543" s="10" t="str">
        <f>IF(D1543="No", "-- ", VLOOKUP(A1543, [1]!Table9[#All], 35, FALSE))</f>
        <v>Standard OMP BMPs.</v>
      </c>
      <c r="L1543" s="12" t="str">
        <f>IF(D1543="No", "--", VLOOKUP(A1543, [1]!Table9[#All], 28, FALSE))</f>
        <v>IIB</v>
      </c>
      <c r="M1543" s="11" t="str">
        <f>IF(D1543="No", "Not discussed on USFS. ", _xlfn.CONCAT(A1543, " (", VLOOKUP(A1543, [1]!Table9[#All], 11, FALSE), "; Habitat description: ", C1543, ") - Within 1-mi of a CNDDB/SCE/USFS occurrence record (", VLOOKUP(A1543, [1]!Table9[#All], 27, FALSE), "). " ))</f>
        <v xml:space="preserve">Refugio manzanita (FSS; CRPR 1B.2, Blooming Period: Dec - Feb; Habitat description: sandstone outcrops, chaparral) - Within 1-mi of a CNDDB/SCE/USFS occurrence record (habitat present). </v>
      </c>
      <c r="N1543" s="10" t="str">
        <f>IF(D1543="No", "-- ", VLOOKUP(A1543, [1]!Table9[#All], 29, FALSE))</f>
        <v xml:space="preserve">BE BMP Plant-1(a)(c-d); 
General Measures and Standard OMP BMPs. </v>
      </c>
      <c r="O1543" s="10" t="str">
        <f>IF(D1543="No", "--", VLOOKUP(A1543, [1]!Table9[#All], 30, FALSE))</f>
        <v xml:space="preserve">Pre-Activity Survey (Refugio manzanita): A biological survey is required. 
FSS Plant Avoidance (Refugio manzanita): If Refugio manzanita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43" s="7" t="str">
        <f>IF(D1543="No", "Not discussed on USFS. ", IF(VLOOKUP(A1543, [1]!Table9[#All], 31, FALSE)="--", "--",  _xlfn.CONCAT(A1543, " (", VLOOKUP(A1543, [1]!Table9[#All], 11, FALSE), "; Habitat description: ", C1543, ") - Within 1-mi of a CNDDB/SCE/USFS occurrence record (", VLOOKUP(A1543, [1]!Table9[#All], 31, FALSE), "). " )))</f>
        <v>--</v>
      </c>
      <c r="Q1543" s="6" t="str">
        <f>IF(D1543="No", "Not discussed on USFS. ", IF(VLOOKUP(A1543, [1]!Table9[#All], 31, FALSE)="--", "--",  VLOOKUP(A1543, [1]!Table9[#All], 32, FALSE)))</f>
        <v>--</v>
      </c>
      <c r="R1543" s="6" t="str">
        <f>IF(D1543="No", "Not discussed on USFS. ", IF(VLOOKUP(A1543, [1]!Table9[#All], 31, FALSE)="--", "--", VLOOKUP(A1543, [1]!Table9[#All], 33, FALSE)))</f>
        <v>--</v>
      </c>
      <c r="S1543" s="9" t="s">
        <v>2</v>
      </c>
      <c r="T1543" s="8" t="s">
        <v>2</v>
      </c>
      <c r="U1543" s="8" t="s">
        <v>2</v>
      </c>
      <c r="V1543" s="7" t="s">
        <v>2</v>
      </c>
      <c r="W1543" s="6" t="s">
        <v>2</v>
      </c>
      <c r="X1543" s="6" t="s">
        <v>2</v>
      </c>
    </row>
    <row r="1544" spans="1:24" ht="96" x14ac:dyDescent="0.2">
      <c r="A1544" s="20" t="s">
        <v>821</v>
      </c>
      <c r="B1544" s="20" t="str">
        <f>VLOOKUP(A1544, [1]!Table9[#All], 2, FALSE)</f>
        <v>Diadophis punctatus regalis</v>
      </c>
      <c r="C1544" s="18" t="str">
        <f>VLOOKUP(A1544, [1]!Table9[#All], 13, FALSE)</f>
        <v>wet meadows, riparian corridors, stock tanks, rocky hillsides, grassland, coniferous forests, woodlands</v>
      </c>
      <c r="D1544" s="17" t="str">
        <f>IF(ISNUMBER(SEARCH("1",VLOOKUP(A1544, [1]!Table9[#All], 4, FALSE))), "Yes", "No")</f>
        <v>No</v>
      </c>
      <c r="E1544" s="16" t="str">
        <f>VLOOKUP(A1544, [1]!Table9[#All], 3, FALSE)</f>
        <v>Reptile</v>
      </c>
      <c r="F1544" s="15" t="str">
        <f>VLOOKUP(A1544, [1]!Table9[#All], 26, FALSE)</f>
        <v>Formula</v>
      </c>
      <c r="G1544" s="15" t="str">
        <f>IF(D1544="No", "--",VLOOKUP(A1544, [1]!Table9[#All], 25, FALSE))</f>
        <v>--</v>
      </c>
      <c r="H1544" s="14" t="str">
        <f>IF(D1544="No", "Not discussed on USFS. ", VLOOKUP(A1544, [1]!Table9[#All], 24, FALSE))</f>
        <v xml:space="preserve">Not discussed on USFS. </v>
      </c>
      <c r="I1544" s="14" t="str">
        <f>IF(NOT(ISBLANK(#REF!)),  "Pre-activity Survey Required", "")</f>
        <v>Pre-activity Survey Required</v>
      </c>
      <c r="J1544" s="13" t="str">
        <f>IF(D1544="No", "Not discussed on USFS. ", _xlfn.CONCAT(A1544, " (", VLOOKUP(A1544, [1]!Table9[#All], 11, FALSE), "; Habitat description: ", C1544, ") - Within 1-mi of a CNDDB/SCE/USFS occurrence record (", VLOOKUP(A1544, [1]!Table9[#All], 34, FALSE), "). " ))</f>
        <v xml:space="preserve">Not discussed on USFS. </v>
      </c>
      <c r="K1544" s="10" t="str">
        <f>IF(D1544="No", "-- ", VLOOKUP(A1544, [1]!Table9[#All], 35, FALSE))</f>
        <v xml:space="preserve">-- </v>
      </c>
      <c r="L1544" s="12" t="str">
        <f>IF(D1544="No", "--", VLOOKUP(A1544, [1]!Table9[#All], 28, FALSE))</f>
        <v>--</v>
      </c>
      <c r="M1544" s="11" t="str">
        <f>IF(D1544="No", "Not discussed on USFS. ", _xlfn.CONCAT(A1544, " (", VLOOKUP(A1544, [1]!Table9[#All], 11, FALSE), "; Habitat description: ", C1544, ") - Within 1-mi of a CNDDB/SCE/USFS occurrence record (", VLOOKUP(A1544, [1]!Table9[#All], 27, FALSE), "). " ))</f>
        <v xml:space="preserve">Not discussed on USFS. </v>
      </c>
      <c r="N1544" s="10" t="str">
        <f>IF(D1544="No", "-- ", VLOOKUP(A1544, [1]!Table9[#All], 29, FALSE))</f>
        <v xml:space="preserve">-- </v>
      </c>
      <c r="O1544" s="10" t="str">
        <f>IF(D1544="No", "--", VLOOKUP(A1544, [1]!Table9[#All], 30, FALSE))</f>
        <v>--</v>
      </c>
      <c r="P1544" s="7" t="str">
        <f>IF(D1544="No", "Not discussed on USFS. ", IF(VLOOKUP(A1544, [1]!Table9[#All], 31, FALSE)="--", "--",  _xlfn.CONCAT(A1544, " (", VLOOKUP(A1544, [1]!Table9[#All], 11, FALSE), "; Habitat description: ", C1544, ") - Within 1-mi of a CNDDB/SCE/USFS occurrence record (", VLOOKUP(A1544, [1]!Table9[#All], 31, FALSE), "). " )))</f>
        <v xml:space="preserve">Not discussed on USFS. </v>
      </c>
      <c r="Q1544" s="6" t="str">
        <f>IF(D1544="No", "Not discussed on USFS. ", IF(VLOOKUP(A1544, [1]!Table9[#All], 31, FALSE)="--", "--",  VLOOKUP(A1544, [1]!Table9[#All], 32, FALSE)))</f>
        <v xml:space="preserve">Not discussed on USFS. </v>
      </c>
      <c r="R1544" s="6" t="str">
        <f>IF(D1544="No", "Not discussed on USFS. ", IF(VLOOKUP(A1544, [1]!Table9[#All], 31, FALSE)="--", "--", VLOOKUP(A1544, [1]!Table9[#All], 33, FALSE)))</f>
        <v xml:space="preserve">Not discussed on USFS. </v>
      </c>
      <c r="S1544" s="9" t="s">
        <v>2</v>
      </c>
      <c r="T1544" s="8" t="s">
        <v>2</v>
      </c>
      <c r="U1544" s="8" t="s">
        <v>2</v>
      </c>
      <c r="V1544" s="7" t="s">
        <v>2</v>
      </c>
      <c r="W1544" s="6" t="s">
        <v>2</v>
      </c>
      <c r="X1544" s="6" t="s">
        <v>2</v>
      </c>
    </row>
    <row r="1545" spans="1:24" ht="112" x14ac:dyDescent="0.2">
      <c r="A1545" s="20" t="s">
        <v>820</v>
      </c>
      <c r="B1545" s="20" t="str">
        <f>VLOOKUP(A1545, [1]!Table9[#All], 2, FALSE)</f>
        <v>Juncus regelii</v>
      </c>
      <c r="C1545" s="18" t="str">
        <f>VLOOKUP(A1545, [1]!Table9[#All], 13, FALSE)</f>
        <v>mountain meadows and other alpine habitats often with conifer stands along streams and in montane coniferous forests</v>
      </c>
      <c r="D1545" s="17" t="str">
        <f>IF(ISNUMBER(SEARCH("1",VLOOKUP(A1545, [1]!Table9[#All], 4, FALSE))), "Yes", "No")</f>
        <v>No</v>
      </c>
      <c r="E1545" s="16" t="str">
        <f>VLOOKUP(A1545, [1]!Table9[#All], 3, FALSE)</f>
        <v>Plant</v>
      </c>
      <c r="F1545" s="15" t="str">
        <f>VLOOKUP(A1545, [1]!Table9[#All], 26, FALSE)</f>
        <v>Formula</v>
      </c>
      <c r="G1545" s="15" t="str">
        <f>IF(D1545="No", "--",VLOOKUP(A1545, [1]!Table9[#All], 25, FALSE))</f>
        <v>--</v>
      </c>
      <c r="H1545" s="14" t="str">
        <f>IF(D1545="No", "Not discussed on USFS. ", VLOOKUP(A1545, [1]!Table9[#All], 24, FALSE))</f>
        <v xml:space="preserve">Not discussed on USFS. </v>
      </c>
      <c r="I1545" s="14" t="str">
        <f>IF(NOT(ISBLANK(#REF!)),  "Pre-activity Survey Required", "")</f>
        <v>Pre-activity Survey Required</v>
      </c>
      <c r="J1545" s="13" t="str">
        <f>IF(D1545="No", "Not discussed on USFS. ", _xlfn.CONCAT(A1545, " (", VLOOKUP(A1545, [1]!Table9[#All], 11, FALSE), "; Habitat description: ", C1545, ") - Within 1-mi of a CNDDB/SCE/USFS occurrence record (", VLOOKUP(A1545, [1]!Table9[#All], 34, FALSE), "). " ))</f>
        <v xml:space="preserve">Not discussed on USFS. </v>
      </c>
      <c r="K1545" s="10" t="str">
        <f>IF(D1545="No", "-- ", VLOOKUP(A1545, [1]!Table9[#All], 35, FALSE))</f>
        <v xml:space="preserve">-- </v>
      </c>
      <c r="L1545" s="12" t="str">
        <f>IF(D1545="No", "--", VLOOKUP(A1545, [1]!Table9[#All], 28, FALSE))</f>
        <v>--</v>
      </c>
      <c r="M1545" s="11" t="str">
        <f>IF(D1545="No", "Not discussed on USFS. ", _xlfn.CONCAT(A1545, " (", VLOOKUP(A1545, [1]!Table9[#All], 11, FALSE), "; Habitat description: ", C1545, ") - Within 1-mi of a CNDDB/SCE/USFS occurrence record (", VLOOKUP(A1545, [1]!Table9[#All], 27, FALSE), "). " ))</f>
        <v xml:space="preserve">Not discussed on USFS. </v>
      </c>
      <c r="N1545" s="10" t="str">
        <f>IF(D1545="No", "-- ", VLOOKUP(A1545, [1]!Table9[#All], 29, FALSE))</f>
        <v xml:space="preserve">-- </v>
      </c>
      <c r="O1545" s="10" t="str">
        <f>IF(D1545="No", "--", VLOOKUP(A1545, [1]!Table9[#All], 30, FALSE))</f>
        <v>--</v>
      </c>
      <c r="P1545" s="7" t="str">
        <f>IF(D1545="No", "Not discussed on USFS. ", IF(VLOOKUP(A1545, [1]!Table9[#All], 31, FALSE)="--", "--",  _xlfn.CONCAT(A1545, " (", VLOOKUP(A1545, [1]!Table9[#All], 11, FALSE), "; Habitat description: ", C1545, ") - Within 1-mi of a CNDDB/SCE/USFS occurrence record (", VLOOKUP(A1545, [1]!Table9[#All], 31, FALSE), "). " )))</f>
        <v xml:space="preserve">Not discussed on USFS. </v>
      </c>
      <c r="Q1545" s="6" t="str">
        <f>IF(D1545="No", "Not discussed on USFS. ", IF(VLOOKUP(A1545, [1]!Table9[#All], 31, FALSE)="--", "--",  VLOOKUP(A1545, [1]!Table9[#All], 32, FALSE)))</f>
        <v xml:space="preserve">Not discussed on USFS. </v>
      </c>
      <c r="R1545" s="6" t="str">
        <f>IF(D1545="No", "Not discussed on USFS. ", IF(VLOOKUP(A1545, [1]!Table9[#All], 31, FALSE)="--", "--", VLOOKUP(A1545, [1]!Table9[#All], 33, FALSE)))</f>
        <v xml:space="preserve">Not discussed on USFS. </v>
      </c>
      <c r="S1545" s="9" t="s">
        <v>2</v>
      </c>
      <c r="T1545" s="8" t="s">
        <v>2</v>
      </c>
      <c r="U1545" s="8" t="s">
        <v>2</v>
      </c>
      <c r="V1545" s="7" t="s">
        <v>2</v>
      </c>
      <c r="W1545" s="6" t="s">
        <v>2</v>
      </c>
      <c r="X1545" s="6" t="s">
        <v>2</v>
      </c>
    </row>
    <row r="1546" spans="1:24" ht="96" x14ac:dyDescent="0.2">
      <c r="A1546" s="20" t="s">
        <v>819</v>
      </c>
      <c r="B1546" s="20" t="str">
        <f>VLOOKUP(A1546, [1]!Table9[#All], 2, FALSE)</f>
        <v>Batrachoseps relictus</v>
      </c>
      <c r="C1546" s="18" t="str">
        <f>VLOOKUP(A1546, [1]!Table9[#All], 13, FALSE)</f>
        <v>freshwater springs and riparian areas, interior chaparral and woodlands, and temperate coniferous forests</v>
      </c>
      <c r="D1546" s="17" t="str">
        <f>IF(ISNUMBER(SEARCH("1",VLOOKUP(A1546, [1]!Table9[#All], 4, FALSE))), "Yes", "No")</f>
        <v>Yes</v>
      </c>
      <c r="E1546" s="16" t="str">
        <f>VLOOKUP(A1546, [1]!Table9[#All], 3, FALSE)</f>
        <v>Amphibian</v>
      </c>
      <c r="F1546" s="15" t="str">
        <f>VLOOKUP(A1546, [1]!Table9[#All], 26, FALSE)</f>
        <v>Formula</v>
      </c>
      <c r="G1546" s="15" t="str">
        <f>IF(D1546="No", "--",VLOOKUP(A1546, [1]!Table9[#All], 25, FALSE))</f>
        <v>Work area</v>
      </c>
      <c r="H1546" s="14" t="str">
        <f>IF(D1546="No", "Not discussed on USFS. ", VLOOKUP(A1546, [1]!Table9[#All], 24, FALSE))</f>
        <v>--</v>
      </c>
      <c r="I1546" s="14" t="str">
        <f>IF(NOT(ISBLANK(#REF!)),  "Pre-activity Survey Required", "")</f>
        <v>Pre-activity Survey Required</v>
      </c>
      <c r="J1546" s="13" t="str">
        <f>IF(D1546="No", "Not discussed on USFS. ", _xlfn.CONCAT(A1546, " (", VLOOKUP(A1546, [1]!Table9[#All], 11, FALSE), "; Habitat description: ", C1546, ") - Within 1-mi of a CNDDB/SCE/USFS occurrence record (", VLOOKUP(A1546, [1]!Table9[#All], 34, FALSE), "). " ))</f>
        <v xml:space="preserve">relictual slender salamander (CDFW SSC; FSS; Habitat description: freshwater springs and riparian areas, interior chaparral and woodlands, and temperate coniferous forests) - Within 1-mi of a CNDDB/SCE/USFS occurrence record (unsuitable habitat). </v>
      </c>
      <c r="K1546" s="10" t="str">
        <f>IF(D1546="No", "-- ", VLOOKUP(A1546, [1]!Table9[#All], 35, FALSE))</f>
        <v>Standard OMP BMPs.</v>
      </c>
      <c r="L1546" s="12" t="str">
        <f>IF(D1546="No", "--", VLOOKUP(A1546, [1]!Table9[#All], 28, FALSE))</f>
        <v>IIB</v>
      </c>
      <c r="M1546" s="11" t="str">
        <f>IF(D1546="No", "Not discussed on USFS. ", _xlfn.CONCAT(A1546, " (", VLOOKUP(A1546, [1]!Table9[#All], 11, FALSE), "; Habitat description: ", C1546, ") - Within 1-mi of a CNDDB/SCE/USFS occurrence record (", VLOOKUP(A1546, [1]!Table9[#All], 27, FALSE), "). " ))</f>
        <v xml:space="preserve">relictual slender salamander (CDFW SSC; FSS; Habitat description: freshwater springs and riparian areas, interior chaparral and woodlands, and temperate coniferous forests) - Within 1-mi of a CNDDB/SCE/USFS occurrence record (habitat present). </v>
      </c>
      <c r="N1546" s="10" t="str">
        <f>IF(D1546="No", "-- ", VLOOKUP(A1546, [1]!Table9[#All], 29, FALSE))</f>
        <v xml:space="preserve">Biological Pre-activity Survey (relictual slender salamander; 
General Measures and Standard OMP BMPs. </v>
      </c>
      <c r="O1546" s="10" t="str">
        <f>IF(D1546="No", "--", VLOOKUP(A1546, [1]!Table9[#All], 30, FALSE))</f>
        <v xml:space="preserve">Biological Pre-activity Survey (relictual slender salamander): A biological survey is required. 
General Measures and Standard OMP BMPs. </v>
      </c>
      <c r="P1546" s="7" t="str">
        <f>IF(D1546="No", "Not discussed on USFS. ", IF(VLOOKUP(A1546, [1]!Table9[#All], 31, FALSE)="--", "--",  _xlfn.CONCAT(A1546, " (", VLOOKUP(A1546, [1]!Table9[#All], 11, FALSE), "; Habitat description: ", C1546, ") - Within 1-mi of a CNDDB/SCE/USFS occurrence record (", VLOOKUP(A1546, [1]!Table9[#All], 31, FALSE), "). " )))</f>
        <v>--</v>
      </c>
      <c r="Q1546" s="6" t="str">
        <f>IF(D1546="No", "Not discussed on USFS. ", IF(VLOOKUP(A1546, [1]!Table9[#All], 31, FALSE)="--", "--",  VLOOKUP(A1546, [1]!Table9[#All], 32, FALSE)))</f>
        <v>--</v>
      </c>
      <c r="R1546" s="6" t="str">
        <f>IF(D1546="No", "Not discussed on USFS. ", IF(VLOOKUP(A1546, [1]!Table9[#All], 31, FALSE)="--", "--", VLOOKUP(A1546, [1]!Table9[#All], 33, FALSE)))</f>
        <v>--</v>
      </c>
      <c r="S1546" s="9" t="s">
        <v>2</v>
      </c>
      <c r="T1546" s="8" t="s">
        <v>2</v>
      </c>
      <c r="U1546" s="8" t="s">
        <v>2</v>
      </c>
      <c r="V1546" s="7" t="s">
        <v>2</v>
      </c>
      <c r="W1546" s="6" t="s">
        <v>2</v>
      </c>
      <c r="X1546" s="6" t="s">
        <v>2</v>
      </c>
    </row>
    <row r="1547" spans="1:24" ht="64" x14ac:dyDescent="0.2">
      <c r="A1547" s="20" t="s">
        <v>818</v>
      </c>
      <c r="B1547" s="20" t="str">
        <f>VLOOKUP(A1547, [1]!Table9[#All], 2, FALSE)</f>
        <v>Eriogonum contiguum</v>
      </c>
      <c r="C1547" s="18" t="str">
        <f>VLOOKUP(A1547, [1]!Table9[#All], 13, FALSE)</f>
        <v>sandy to gravelly flats and slopes, or rocky hills and lower bajadas</v>
      </c>
      <c r="D1547" s="17" t="str">
        <f>IF(ISNUMBER(SEARCH("1",VLOOKUP(A1547, [1]!Table9[#All], 4, FALSE))), "Yes", "No")</f>
        <v>No</v>
      </c>
      <c r="E1547" s="16" t="str">
        <f>VLOOKUP(A1547, [1]!Table9[#All], 3, FALSE)</f>
        <v>Plant</v>
      </c>
      <c r="F1547" s="15" t="str">
        <f>VLOOKUP(A1547, [1]!Table9[#All], 26, FALSE)</f>
        <v>Formula</v>
      </c>
      <c r="G1547" s="15" t="str">
        <f>IF(D1547="No", "--",VLOOKUP(A1547, [1]!Table9[#All], 25, FALSE))</f>
        <v>--</v>
      </c>
      <c r="H1547" s="14" t="str">
        <f>IF(D1547="No", "Not discussed on USFS. ", VLOOKUP(A1547, [1]!Table9[#All], 24, FALSE))</f>
        <v xml:space="preserve">Not discussed on USFS. </v>
      </c>
      <c r="I1547" s="14" t="str">
        <f>IF(NOT(ISBLANK(#REF!)),  "Pre-activity Survey Required", "")</f>
        <v>Pre-activity Survey Required</v>
      </c>
      <c r="J1547" s="13" t="str">
        <f>IF(D1547="No", "Not discussed on USFS. ", _xlfn.CONCAT(A1547, " (", VLOOKUP(A1547, [1]!Table9[#All], 11, FALSE), "; Habitat description: ", C1547, ") - Within 1-mi of a CNDDB/SCE/USFS occurrence record (", VLOOKUP(A1547, [1]!Table9[#All], 34, FALSE), "). " ))</f>
        <v xml:space="preserve">Not discussed on USFS. </v>
      </c>
      <c r="K1547" s="10" t="str">
        <f>IF(D1547="No", "-- ", VLOOKUP(A1547, [1]!Table9[#All], 35, FALSE))</f>
        <v xml:space="preserve">-- </v>
      </c>
      <c r="L1547" s="12" t="str">
        <f>IF(D1547="No", "--", VLOOKUP(A1547, [1]!Table9[#All], 28, FALSE))</f>
        <v>--</v>
      </c>
      <c r="M1547" s="11" t="str">
        <f>IF(D1547="No", "Not discussed on USFS. ", _xlfn.CONCAT(A1547, " (", VLOOKUP(A1547, [1]!Table9[#All], 11, FALSE), "; Habitat description: ", C1547, ") - Within 1-mi of a CNDDB/SCE/USFS occurrence record (", VLOOKUP(A1547, [1]!Table9[#All], 27, FALSE), "). " ))</f>
        <v xml:space="preserve">Not discussed on USFS. </v>
      </c>
      <c r="N1547" s="10" t="str">
        <f>IF(D1547="No", "-- ", VLOOKUP(A1547, [1]!Table9[#All], 29, FALSE))</f>
        <v xml:space="preserve">-- </v>
      </c>
      <c r="O1547" s="10" t="str">
        <f>IF(D1547="No", "--", VLOOKUP(A1547, [1]!Table9[#All], 30, FALSE))</f>
        <v>--</v>
      </c>
      <c r="P1547" s="7" t="str">
        <f>IF(D1547="No", "Not discussed on USFS. ", IF(VLOOKUP(A1547, [1]!Table9[#All], 31, FALSE)="--", "--",  _xlfn.CONCAT(A1547, " (", VLOOKUP(A1547, [1]!Table9[#All], 11, FALSE), "; Habitat description: ", C1547, ") - Within 1-mi of a CNDDB/SCE/USFS occurrence record (", VLOOKUP(A1547, [1]!Table9[#All], 31, FALSE), "). " )))</f>
        <v xml:space="preserve">Not discussed on USFS. </v>
      </c>
      <c r="Q1547" s="6" t="str">
        <f>IF(D1547="No", "Not discussed on USFS. ", IF(VLOOKUP(A1547, [1]!Table9[#All], 31, FALSE)="--", "--",  VLOOKUP(A1547, [1]!Table9[#All], 32, FALSE)))</f>
        <v xml:space="preserve">Not discussed on USFS. </v>
      </c>
      <c r="R1547" s="6" t="str">
        <f>IF(D1547="No", "Not discussed on USFS. ", IF(VLOOKUP(A1547, [1]!Table9[#All], 31, FALSE)="--", "--", VLOOKUP(A1547, [1]!Table9[#All], 33, FALSE)))</f>
        <v xml:space="preserve">Not discussed on USFS. </v>
      </c>
      <c r="S1547" s="9" t="s">
        <v>2</v>
      </c>
      <c r="T1547" s="8" t="s">
        <v>2</v>
      </c>
      <c r="U1547" s="8" t="s">
        <v>2</v>
      </c>
      <c r="V1547" s="7" t="s">
        <v>2</v>
      </c>
      <c r="W1547" s="6" t="s">
        <v>2</v>
      </c>
      <c r="X1547" s="6" t="s">
        <v>2</v>
      </c>
    </row>
    <row r="1548" spans="1:24" ht="48" x14ac:dyDescent="0.2">
      <c r="A1548" s="20" t="s">
        <v>817</v>
      </c>
      <c r="B1548" s="20" t="str">
        <f>VLOOKUP(A1548, [1]!Table9[#All], 2, FALSE)</f>
        <v>Cerorhinca monocerata</v>
      </c>
      <c r="C1548" s="18" t="str">
        <f>VLOOKUP(A1548, [1]!Table9[#All], 13, FALSE)</f>
        <v>islands in the north pacific in forested or grassy areas</v>
      </c>
      <c r="D1548" s="17" t="str">
        <f>IF(ISNUMBER(SEARCH("1",VLOOKUP(A1548, [1]!Table9[#All], 4, FALSE))), "Yes", "No")</f>
        <v>No</v>
      </c>
      <c r="E1548" s="16" t="str">
        <f>VLOOKUP(A1548, [1]!Table9[#All], 3, FALSE)</f>
        <v>Bird</v>
      </c>
      <c r="F1548" s="15" t="str">
        <f>VLOOKUP(A1548, [1]!Table9[#All], 26, FALSE)</f>
        <v>Formula</v>
      </c>
      <c r="G1548" s="15" t="str">
        <f>IF(D1548="No", "--",VLOOKUP(A1548, [1]!Table9[#All], 25, FALSE))</f>
        <v>--</v>
      </c>
      <c r="H1548" s="14" t="str">
        <f>IF(D1548="No", "Not discussed on USFS. ", VLOOKUP(A1548, [1]!Table9[#All], 24, FALSE))</f>
        <v xml:space="preserve">Not discussed on USFS. </v>
      </c>
      <c r="I1548" s="14" t="str">
        <f>IF(NOT(ISBLANK(#REF!)),  "Pre-activity Survey Required", "")</f>
        <v>Pre-activity Survey Required</v>
      </c>
      <c r="J1548" s="13" t="str">
        <f>IF(D1548="No", "Not discussed on USFS. ", _xlfn.CONCAT(A1548, " (", VLOOKUP(A1548, [1]!Table9[#All], 11, FALSE), "; Habitat description: ", C1548, ") - Within 1-mi of a CNDDB/SCE/USFS occurrence record (", VLOOKUP(A1548, [1]!Table9[#All], 34, FALSE), "). " ))</f>
        <v xml:space="preserve">Not discussed on USFS. </v>
      </c>
      <c r="K1548" s="10" t="str">
        <f>IF(D1548="No", "-- ", VLOOKUP(A1548, [1]!Table9[#All], 35, FALSE))</f>
        <v xml:space="preserve">-- </v>
      </c>
      <c r="L1548" s="12" t="str">
        <f>IF(D1548="No", "--", VLOOKUP(A1548, [1]!Table9[#All], 28, FALSE))</f>
        <v>--</v>
      </c>
      <c r="M1548" s="11" t="str">
        <f>IF(D1548="No", "Not discussed on USFS. ", _xlfn.CONCAT(A1548, " (", VLOOKUP(A1548, [1]!Table9[#All], 11, FALSE), "; Habitat description: ", C1548, ") - Within 1-mi of a CNDDB/SCE/USFS occurrence record (", VLOOKUP(A1548, [1]!Table9[#All], 27, FALSE), "). " ))</f>
        <v xml:space="preserve">Not discussed on USFS. </v>
      </c>
      <c r="N1548" s="10" t="str">
        <f>IF(D1548="No", "-- ", VLOOKUP(A1548, [1]!Table9[#All], 29, FALSE))</f>
        <v xml:space="preserve">-- </v>
      </c>
      <c r="O1548" s="10" t="str">
        <f>IF(D1548="No", "--", VLOOKUP(A1548, [1]!Table9[#All], 30, FALSE))</f>
        <v>--</v>
      </c>
      <c r="P1548" s="7" t="str">
        <f>IF(D1548="No", "Not discussed on USFS. ", IF(VLOOKUP(A1548, [1]!Table9[#All], 31, FALSE)="--", "--",  _xlfn.CONCAT(A1548, " (", VLOOKUP(A1548, [1]!Table9[#All], 11, FALSE), "; Habitat description: ", C1548, ") - Within 1-mi of a CNDDB/SCE/USFS occurrence record (", VLOOKUP(A1548, [1]!Table9[#All], 31, FALSE), "). " )))</f>
        <v xml:space="preserve">Not discussed on USFS. </v>
      </c>
      <c r="Q1548" s="6" t="str">
        <f>IF(D1548="No", "Not discussed on USFS. ", IF(VLOOKUP(A1548, [1]!Table9[#All], 31, FALSE)="--", "--",  VLOOKUP(A1548, [1]!Table9[#All], 32, FALSE)))</f>
        <v xml:space="preserve">Not discussed on USFS. </v>
      </c>
      <c r="R1548" s="6" t="str">
        <f>IF(D1548="No", "Not discussed on USFS. ", IF(VLOOKUP(A1548, [1]!Table9[#All], 31, FALSE)="--", "--", VLOOKUP(A1548, [1]!Table9[#All], 33, FALSE)))</f>
        <v xml:space="preserve">Not discussed on USFS. </v>
      </c>
      <c r="S1548" s="9" t="s">
        <v>2</v>
      </c>
      <c r="T1548" s="8" t="s">
        <v>2</v>
      </c>
      <c r="U1548" s="8" t="s">
        <v>2</v>
      </c>
      <c r="V1548" s="7" t="s">
        <v>2</v>
      </c>
      <c r="W1548" s="6" t="s">
        <v>2</v>
      </c>
      <c r="X1548" s="6" t="s">
        <v>2</v>
      </c>
    </row>
    <row r="1549" spans="1:24" ht="156" x14ac:dyDescent="0.2">
      <c r="A1549" s="20" t="s">
        <v>816</v>
      </c>
      <c r="B1549" s="20" t="str">
        <f>VLOOKUP(A1549, [1]!Table9[#All], 2, FALSE)</f>
        <v>Thysanocarpus rigidus</v>
      </c>
      <c r="C1549" s="18" t="str">
        <f>VLOOKUP(A1549, [1]!Table9[#All], 13, FALSE)</f>
        <v>oak/pine woodland, rocky slopes</v>
      </c>
      <c r="D1549" s="17" t="str">
        <f>IF(ISNUMBER(SEARCH("1",VLOOKUP(A1549, [1]!Table9[#All], 4, FALSE))), "Yes", "No")</f>
        <v>Yes</v>
      </c>
      <c r="E1549" s="16" t="str">
        <f>VLOOKUP(A1549, [1]!Table9[#All], 3, FALSE)</f>
        <v>Plant</v>
      </c>
      <c r="F1549" s="15" t="str">
        <f>VLOOKUP(A1549, [1]!Table9[#All], 26, FALSE)</f>
        <v>Formula</v>
      </c>
      <c r="G1549" s="15" t="str">
        <f>IF(D1549="No", "--",VLOOKUP(A1549, [1]!Table9[#All], 25, FALSE))</f>
        <v>Work area</v>
      </c>
      <c r="H1549" s="14" t="str">
        <f>IF(D1549="No", "Not discussed on USFS. ", VLOOKUP(A1549, [1]!Table9[#All], 24, FALSE))</f>
        <v>--</v>
      </c>
      <c r="I1549" s="14" t="str">
        <f>IF(NOT(ISBLANK(#REF!)),  "Pre-activity Survey Required", "")</f>
        <v>Pre-activity Survey Required</v>
      </c>
      <c r="J1549" s="13" t="str">
        <f>IF(D1549="No", "Not discussed on USFS. ", _xlfn.CONCAT(A1549, " (", VLOOKUP(A1549, [1]!Table9[#All], 11, FALSE), "; Habitat description: ", C1549, ") - Within 1-mi of a CNDDB/SCE/USFS occurrence record (", VLOOKUP(A1549, [1]!Table9[#All], 34, FALSE), "). " ))</f>
        <v xml:space="preserve">rigid fringepod (FSS; CRPR 1B.2, Blooming Period: Feb - May; Habitat description: oak/pine woodland, rocky slopes) - Within 1-mi of a CNDDB/SCE/USFS occurrence record (unsuitable habitat). </v>
      </c>
      <c r="K1549" s="10" t="str">
        <f>IF(D1549="No", "-- ", VLOOKUP(A1549, [1]!Table9[#All], 35, FALSE))</f>
        <v>Standard OMP BMPs.</v>
      </c>
      <c r="L1549" s="12" t="str">
        <f>IF(D1549="No", "--", VLOOKUP(A1549, [1]!Table9[#All], 28, FALSE))</f>
        <v>IIB</v>
      </c>
      <c r="M1549" s="11" t="str">
        <f>IF(D1549="No", "Not discussed on USFS. ", _xlfn.CONCAT(A1549, " (", VLOOKUP(A1549, [1]!Table9[#All], 11, FALSE), "; Habitat description: ", C1549, ") - Within 1-mi of a CNDDB/SCE/USFS occurrence record (", VLOOKUP(A1549, [1]!Table9[#All], 27, FALSE), "). " ))</f>
        <v xml:space="preserve">rigid fringepod (FSS; CRPR 1B.2, Blooming Period: Feb - May; Habitat description: oak/pine woodland, rocky slopes) - Within 1-mi of a CNDDB/SCE/USFS occurrence record (habitat present). </v>
      </c>
      <c r="N1549" s="10" t="str">
        <f>IF(D1549="No", "-- ", VLOOKUP(A1549, [1]!Table9[#All], 29, FALSE))</f>
        <v xml:space="preserve">BE BMP Plant-1(a)(c-d); 
General Measures and Standard OMP BMPs. </v>
      </c>
      <c r="O1549" s="10" t="str">
        <f>IF(D1549="No", "--", VLOOKUP(A1549, [1]!Table9[#All], 30, FALSE))</f>
        <v xml:space="preserve">Pre-Activity Survey (rigid fringepod): A biological survey is required. 
FSS Plant Avoidance (rigid fringepod): If rigid fringepod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49" s="7" t="str">
        <f>IF(D1549="No", "Not discussed on USFS. ", IF(VLOOKUP(A1549, [1]!Table9[#All], 31, FALSE)="--", "--",  _xlfn.CONCAT(A1549, " (", VLOOKUP(A1549, [1]!Table9[#All], 11, FALSE), "; Habitat description: ", C1549, ") - Within 1-mi of a CNDDB/SCE/USFS occurrence record (", VLOOKUP(A1549, [1]!Table9[#All], 31, FALSE), "). " )))</f>
        <v>--</v>
      </c>
      <c r="Q1549" s="6" t="str">
        <f>IF(D1549="No", "Not discussed on USFS. ", IF(VLOOKUP(A1549, [1]!Table9[#All], 31, FALSE)="--", "--",  VLOOKUP(A1549, [1]!Table9[#All], 32, FALSE)))</f>
        <v>--</v>
      </c>
      <c r="R1549" s="6" t="str">
        <f>IF(D1549="No", "Not discussed on USFS. ", IF(VLOOKUP(A1549, [1]!Table9[#All], 31, FALSE)="--", "--", VLOOKUP(A1549, [1]!Table9[#All], 33, FALSE)))</f>
        <v>--</v>
      </c>
      <c r="S1549" s="9" t="s">
        <v>2</v>
      </c>
      <c r="T1549" s="8" t="s">
        <v>2</v>
      </c>
      <c r="U1549" s="8" t="s">
        <v>2</v>
      </c>
      <c r="V1549" s="7" t="s">
        <v>2</v>
      </c>
      <c r="W1549" s="6" t="s">
        <v>2</v>
      </c>
      <c r="X1549" s="6" t="s">
        <v>2</v>
      </c>
    </row>
    <row r="1550" spans="1:24" ht="48" x14ac:dyDescent="0.2">
      <c r="A1550" s="20" t="s">
        <v>815</v>
      </c>
      <c r="B1550" s="20" t="str">
        <f>VLOOKUP(A1550, [1]!Table9[#All], 2, FALSE)</f>
        <v>Lathyrus rigidus</v>
      </c>
      <c r="C1550" s="18" t="str">
        <f>VLOOKUP(A1550, [1]!Table9[#All], 13, FALSE)</f>
        <v>sagebrush scrub, disturbed areas</v>
      </c>
      <c r="D1550" s="17" t="str">
        <f>IF(ISNUMBER(SEARCH("1",VLOOKUP(A1550, [1]!Table9[#All], 4, FALSE))), "Yes", "No")</f>
        <v>No</v>
      </c>
      <c r="E1550" s="16" t="str">
        <f>VLOOKUP(A1550, [1]!Table9[#All], 3, FALSE)</f>
        <v>Plant</v>
      </c>
      <c r="F1550" s="15" t="str">
        <f>VLOOKUP(A1550, [1]!Table9[#All], 26, FALSE)</f>
        <v>Formula</v>
      </c>
      <c r="G1550" s="15" t="str">
        <f>IF(D1550="No", "--",VLOOKUP(A1550, [1]!Table9[#All], 25, FALSE))</f>
        <v>--</v>
      </c>
      <c r="H1550" s="14" t="str">
        <f>IF(D1550="No", "Not discussed on USFS. ", VLOOKUP(A1550, [1]!Table9[#All], 24, FALSE))</f>
        <v xml:space="preserve">Not discussed on USFS. </v>
      </c>
      <c r="I1550" s="14" t="str">
        <f>IF(NOT(ISBLANK(#REF!)),  "Pre-activity Survey Required", "")</f>
        <v>Pre-activity Survey Required</v>
      </c>
      <c r="J1550" s="13" t="str">
        <f>IF(D1550="No", "Not discussed on USFS. ", _xlfn.CONCAT(A1550, " (", VLOOKUP(A1550, [1]!Table9[#All], 11, FALSE), "; Habitat description: ", C1550, ") - Within 1-mi of a CNDDB/SCE/USFS occurrence record (", VLOOKUP(A1550, [1]!Table9[#All], 34, FALSE), "). " ))</f>
        <v xml:space="preserve">Not discussed on USFS. </v>
      </c>
      <c r="K1550" s="10" t="str">
        <f>IF(D1550="No", "-- ", VLOOKUP(A1550, [1]!Table9[#All], 35, FALSE))</f>
        <v xml:space="preserve">-- </v>
      </c>
      <c r="L1550" s="12" t="str">
        <f>IF(D1550="No", "--", VLOOKUP(A1550, [1]!Table9[#All], 28, FALSE))</f>
        <v>--</v>
      </c>
      <c r="M1550" s="11" t="str">
        <f>IF(D1550="No", "Not discussed on USFS. ", _xlfn.CONCAT(A1550, " (", VLOOKUP(A1550, [1]!Table9[#All], 11, FALSE), "; Habitat description: ", C1550, ") - Within 1-mi of a CNDDB/SCE/USFS occurrence record (", VLOOKUP(A1550, [1]!Table9[#All], 27, FALSE), "). " ))</f>
        <v xml:space="preserve">Not discussed on USFS. </v>
      </c>
      <c r="N1550" s="10" t="str">
        <f>IF(D1550="No", "-- ", VLOOKUP(A1550, [1]!Table9[#All], 29, FALSE))</f>
        <v xml:space="preserve">-- </v>
      </c>
      <c r="O1550" s="10" t="str">
        <f>IF(D1550="No", "--", VLOOKUP(A1550, [1]!Table9[#All], 30, FALSE))</f>
        <v>--</v>
      </c>
      <c r="P1550" s="7" t="str">
        <f>IF(D1550="No", "Not discussed on USFS. ", IF(VLOOKUP(A1550, [1]!Table9[#All], 31, FALSE)="--", "--",  _xlfn.CONCAT(A1550, " (", VLOOKUP(A1550, [1]!Table9[#All], 11, FALSE), "; Habitat description: ", C1550, ") - Within 1-mi of a CNDDB/SCE/USFS occurrence record (", VLOOKUP(A1550, [1]!Table9[#All], 31, FALSE), "). " )))</f>
        <v xml:space="preserve">Not discussed on USFS. </v>
      </c>
      <c r="Q1550" s="6" t="str">
        <f>IF(D1550="No", "Not discussed on USFS. ", IF(VLOOKUP(A1550, [1]!Table9[#All], 31, FALSE)="--", "--",  VLOOKUP(A1550, [1]!Table9[#All], 32, FALSE)))</f>
        <v xml:space="preserve">Not discussed on USFS. </v>
      </c>
      <c r="R1550" s="6" t="str">
        <f>IF(D1550="No", "Not discussed on USFS. ", IF(VLOOKUP(A1550, [1]!Table9[#All], 31, FALSE)="--", "--", VLOOKUP(A1550, [1]!Table9[#All], 33, FALSE)))</f>
        <v xml:space="preserve">Not discussed on USFS. </v>
      </c>
      <c r="S1550" s="9" t="s">
        <v>2</v>
      </c>
      <c r="T1550" s="8" t="s">
        <v>2</v>
      </c>
      <c r="U1550" s="8" t="s">
        <v>2</v>
      </c>
      <c r="V1550" s="7" t="s">
        <v>2</v>
      </c>
      <c r="W1550" s="6" t="s">
        <v>2</v>
      </c>
      <c r="X1550" s="6" t="s">
        <v>2</v>
      </c>
    </row>
    <row r="1551" spans="1:24" ht="64" x14ac:dyDescent="0.2">
      <c r="A1551" s="20" t="s">
        <v>814</v>
      </c>
      <c r="B1551" s="20" t="str">
        <f>VLOOKUP(A1551, [1]!Table9[#All], 2, FALSE)</f>
        <v>Ceanothus confusus</v>
      </c>
      <c r="C1551" s="18" t="str">
        <f>VLOOKUP(A1551, [1]!Table9[#All], 13, FALSE)</f>
        <v>volcanic slopes, chaparral, pine/oak woodland, coniferous forest,</v>
      </c>
      <c r="D1551" s="17" t="str">
        <f>IF(ISNUMBER(SEARCH("1",VLOOKUP(A1551, [1]!Table9[#All], 4, FALSE))), "Yes", "No")</f>
        <v>No</v>
      </c>
      <c r="E1551" s="16" t="str">
        <f>VLOOKUP(A1551, [1]!Table9[#All], 3, FALSE)</f>
        <v>Plant</v>
      </c>
      <c r="F1551" s="15" t="str">
        <f>VLOOKUP(A1551, [1]!Table9[#All], 26, FALSE)</f>
        <v>Formula</v>
      </c>
      <c r="G1551" s="15" t="str">
        <f>IF(D1551="No", "--",VLOOKUP(A1551, [1]!Table9[#All], 25, FALSE))</f>
        <v>--</v>
      </c>
      <c r="H1551" s="14" t="str">
        <f>IF(D1551="No", "Not discussed on USFS. ", VLOOKUP(A1551, [1]!Table9[#All], 24, FALSE))</f>
        <v xml:space="preserve">Not discussed on USFS. </v>
      </c>
      <c r="I1551" s="14" t="str">
        <f>IF(NOT(ISBLANK(#REF!)),  "Pre-activity Survey Required", "")</f>
        <v>Pre-activity Survey Required</v>
      </c>
      <c r="J1551" s="13" t="str">
        <f>IF(D1551="No", "Not discussed on USFS. ", _xlfn.CONCAT(A1551, " (", VLOOKUP(A1551, [1]!Table9[#All], 11, FALSE), "; Habitat description: ", C1551, ") - Within 1-mi of a CNDDB/SCE/USFS occurrence record (", VLOOKUP(A1551, [1]!Table9[#All], 34, FALSE), "). " ))</f>
        <v xml:space="preserve">Not discussed on USFS. </v>
      </c>
      <c r="K1551" s="10" t="str">
        <f>IF(D1551="No", "-- ", VLOOKUP(A1551, [1]!Table9[#All], 35, FALSE))</f>
        <v xml:space="preserve">-- </v>
      </c>
      <c r="L1551" s="12" t="str">
        <f>IF(D1551="No", "--", VLOOKUP(A1551, [1]!Table9[#All], 28, FALSE))</f>
        <v>--</v>
      </c>
      <c r="M1551" s="11" t="str">
        <f>IF(D1551="No", "Not discussed on USFS. ", _xlfn.CONCAT(A1551, " (", VLOOKUP(A1551, [1]!Table9[#All], 11, FALSE), "; Habitat description: ", C1551, ") - Within 1-mi of a CNDDB/SCE/USFS occurrence record (", VLOOKUP(A1551, [1]!Table9[#All], 27, FALSE), "). " ))</f>
        <v xml:space="preserve">Not discussed on USFS. </v>
      </c>
      <c r="N1551" s="10" t="str">
        <f>IF(D1551="No", "-- ", VLOOKUP(A1551, [1]!Table9[#All], 29, FALSE))</f>
        <v xml:space="preserve">-- </v>
      </c>
      <c r="O1551" s="10" t="str">
        <f>IF(D1551="No", "--", VLOOKUP(A1551, [1]!Table9[#All], 30, FALSE))</f>
        <v>--</v>
      </c>
      <c r="P1551" s="7" t="str">
        <f>IF(D1551="No", "Not discussed on USFS. ", IF(VLOOKUP(A1551, [1]!Table9[#All], 31, FALSE)="--", "--",  _xlfn.CONCAT(A1551, " (", VLOOKUP(A1551, [1]!Table9[#All], 11, FALSE), "; Habitat description: ", C1551, ") - Within 1-mi of a CNDDB/SCE/USFS occurrence record (", VLOOKUP(A1551, [1]!Table9[#All], 31, FALSE), "). " )))</f>
        <v xml:space="preserve">Not discussed on USFS. </v>
      </c>
      <c r="Q1551" s="6" t="str">
        <f>IF(D1551="No", "Not discussed on USFS. ", IF(VLOOKUP(A1551, [1]!Table9[#All], 31, FALSE)="--", "--",  VLOOKUP(A1551, [1]!Table9[#All], 32, FALSE)))</f>
        <v xml:space="preserve">Not discussed on USFS. </v>
      </c>
      <c r="R1551" s="6" t="str">
        <f>IF(D1551="No", "Not discussed on USFS. ", IF(VLOOKUP(A1551, [1]!Table9[#All], 31, FALSE)="--", "--", VLOOKUP(A1551, [1]!Table9[#All], 33, FALSE)))</f>
        <v xml:space="preserve">Not discussed on USFS. </v>
      </c>
      <c r="S1551" s="9" t="s">
        <v>2</v>
      </c>
      <c r="T1551" s="8" t="s">
        <v>2</v>
      </c>
      <c r="U1551" s="8" t="s">
        <v>2</v>
      </c>
      <c r="V1551" s="7" t="s">
        <v>2</v>
      </c>
      <c r="W1551" s="6" t="s">
        <v>2</v>
      </c>
      <c r="X1551" s="6" t="s">
        <v>2</v>
      </c>
    </row>
    <row r="1552" spans="1:24" ht="80" x14ac:dyDescent="0.2">
      <c r="A1552" s="20" t="s">
        <v>813</v>
      </c>
      <c r="B1552" s="20" t="str">
        <f>VLOOKUP(A1552, [1]!Table9[#All], 2, FALSE)</f>
        <v>Arctostaphylos stanfordiana ssp. decumbens</v>
      </c>
      <c r="C1552" s="18" t="str">
        <f>VLOOKUP(A1552, [1]!Table9[#All], 13, FALSE)</f>
        <v>chaparral</v>
      </c>
      <c r="D1552" s="17" t="str">
        <f>IF(ISNUMBER(SEARCH("1",VLOOKUP(A1552, [1]!Table9[#All], 4, FALSE))), "Yes", "No")</f>
        <v>No</v>
      </c>
      <c r="E1552" s="16" t="str">
        <f>VLOOKUP(A1552, [1]!Table9[#All], 3, FALSE)</f>
        <v>Plant</v>
      </c>
      <c r="F1552" s="15" t="str">
        <f>VLOOKUP(A1552, [1]!Table9[#All], 26, FALSE)</f>
        <v>Formula</v>
      </c>
      <c r="G1552" s="15" t="str">
        <f>IF(D1552="No", "--",VLOOKUP(A1552, [1]!Table9[#All], 25, FALSE))</f>
        <v>--</v>
      </c>
      <c r="H1552" s="14" t="str">
        <f>IF(D1552="No", "Not discussed on USFS. ", VLOOKUP(A1552, [1]!Table9[#All], 24, FALSE))</f>
        <v xml:space="preserve">Not discussed on USFS. </v>
      </c>
      <c r="I1552" s="14" t="str">
        <f>IF(NOT(ISBLANK(#REF!)),  "Pre-activity Survey Required", "")</f>
        <v>Pre-activity Survey Required</v>
      </c>
      <c r="J1552" s="13" t="str">
        <f>IF(D1552="No", "Not discussed on USFS. ", _xlfn.CONCAT(A1552, " (", VLOOKUP(A1552, [1]!Table9[#All], 11, FALSE), "; Habitat description: ", C1552, ") - Within 1-mi of a CNDDB/SCE/USFS occurrence record (", VLOOKUP(A1552, [1]!Table9[#All], 34, FALSE), "). " ))</f>
        <v xml:space="preserve">Not discussed on USFS. </v>
      </c>
      <c r="K1552" s="10" t="str">
        <f>IF(D1552="No", "-- ", VLOOKUP(A1552, [1]!Table9[#All], 35, FALSE))</f>
        <v xml:space="preserve">-- </v>
      </c>
      <c r="L1552" s="12" t="str">
        <f>IF(D1552="No", "--", VLOOKUP(A1552, [1]!Table9[#All], 28, FALSE))</f>
        <v>--</v>
      </c>
      <c r="M1552" s="11" t="str">
        <f>IF(D1552="No", "Not discussed on USFS. ", _xlfn.CONCAT(A1552, " (", VLOOKUP(A1552, [1]!Table9[#All], 11, FALSE), "; Habitat description: ", C1552, ") - Within 1-mi of a CNDDB/SCE/USFS occurrence record (", VLOOKUP(A1552, [1]!Table9[#All], 27, FALSE), "). " ))</f>
        <v xml:space="preserve">Not discussed on USFS. </v>
      </c>
      <c r="N1552" s="10" t="str">
        <f>IF(D1552="No", "-- ", VLOOKUP(A1552, [1]!Table9[#All], 29, FALSE))</f>
        <v xml:space="preserve">-- </v>
      </c>
      <c r="O1552" s="10" t="str">
        <f>IF(D1552="No", "--", VLOOKUP(A1552, [1]!Table9[#All], 30, FALSE))</f>
        <v>--</v>
      </c>
      <c r="P1552" s="7" t="str">
        <f>IF(D1552="No", "Not discussed on USFS. ", IF(VLOOKUP(A1552, [1]!Table9[#All], 31, FALSE)="--", "--",  _xlfn.CONCAT(A1552, " (", VLOOKUP(A1552, [1]!Table9[#All], 11, FALSE), "; Habitat description: ", C1552, ") - Within 1-mi of a CNDDB/SCE/USFS occurrence record (", VLOOKUP(A1552, [1]!Table9[#All], 31, FALSE), "). " )))</f>
        <v xml:space="preserve">Not discussed on USFS. </v>
      </c>
      <c r="Q1552" s="6" t="str">
        <f>IF(D1552="No", "Not discussed on USFS. ", IF(VLOOKUP(A1552, [1]!Table9[#All], 31, FALSE)="--", "--",  VLOOKUP(A1552, [1]!Table9[#All], 32, FALSE)))</f>
        <v xml:space="preserve">Not discussed on USFS. </v>
      </c>
      <c r="R1552" s="6" t="str">
        <f>IF(D1552="No", "Not discussed on USFS. ", IF(VLOOKUP(A1552, [1]!Table9[#All], 31, FALSE)="--", "--", VLOOKUP(A1552, [1]!Table9[#All], 33, FALSE)))</f>
        <v xml:space="preserve">Not discussed on USFS. </v>
      </c>
      <c r="S1552" s="9" t="s">
        <v>2</v>
      </c>
      <c r="T1552" s="8" t="s">
        <v>2</v>
      </c>
      <c r="U1552" s="8" t="s">
        <v>2</v>
      </c>
      <c r="V1552" s="7" t="s">
        <v>2</v>
      </c>
      <c r="W1552" s="6" t="s">
        <v>2</v>
      </c>
      <c r="X1552" s="6" t="s">
        <v>2</v>
      </c>
    </row>
    <row r="1553" spans="1:24" ht="72" x14ac:dyDescent="0.2">
      <c r="A1553" s="20" t="s">
        <v>812</v>
      </c>
      <c r="B1553" s="20" t="str">
        <f>VLOOKUP(A1553, [1]!Table9[#All], 2, FALSE)</f>
        <v>Bassariscus astutus</v>
      </c>
      <c r="C1553" s="18" t="str">
        <f>VLOOKUP(A1553, [1]!Table9[#All], 13, FALSE)</f>
        <v>rocky canyons, desert washes, and arid shrublands</v>
      </c>
      <c r="D1553" s="17" t="str">
        <f>IF(ISNUMBER(SEARCH("1",VLOOKUP(A1553, [1]!Table9[#All], 4, FALSE))), "Yes", "No")</f>
        <v>Yes</v>
      </c>
      <c r="E1553" s="16" t="str">
        <f>VLOOKUP(A1553, [1]!Table9[#All], 3, FALSE)</f>
        <v>Mammal</v>
      </c>
      <c r="F1553" s="15" t="str">
        <f>VLOOKUP(A1553, [1]!Table9[#All], 26, FALSE)</f>
        <v>Formula</v>
      </c>
      <c r="G1553" s="15" t="str">
        <f>IF(D1553="No", "--",VLOOKUP(A1553, [1]!Table9[#All], 25, FALSE))</f>
        <v>Work area</v>
      </c>
      <c r="H1553" s="14" t="str">
        <f>IF(D1553="No", "Not discussed on USFS. ", VLOOKUP(A1553, [1]!Table9[#All], 24, FALSE))</f>
        <v>--</v>
      </c>
      <c r="I1553" s="14" t="str">
        <f>IF(NOT(ISBLANK(#REF!)),  "Pre-activity Survey Required", "")</f>
        <v>Pre-activity Survey Required</v>
      </c>
      <c r="J1553" s="13" t="str">
        <f>IF(D1553="No", "Not discussed on USFS. ", _xlfn.CONCAT(A1553, " (", VLOOKUP(A1553, [1]!Table9[#All], 11, FALSE), "; Habitat description: ", C1553, ") - Within 1-mi of a CNDDB/SCE/USFS occurrence record (", VLOOKUP(A1553, [1]!Table9[#All], 34, FALSE), "). " ))</f>
        <v xml:space="preserve">Ringtail (SBNF:WL; Habitat description: rocky canyons, desert washes, and arid shrublands) - Within 1-mi of a CNDDB/SCE/USFS occurrence record (unsuitable habitat). </v>
      </c>
      <c r="K1553" s="10" t="str">
        <f>IF(D1553="No", "-- ", VLOOKUP(A1553, [1]!Table9[#All], 35, FALSE))</f>
        <v>Standard OMP BMPs.</v>
      </c>
      <c r="L1553" s="12" t="str">
        <f>IF(D1553="No", "--", VLOOKUP(A1553, [1]!Table9[#All], 28, FALSE))</f>
        <v>IIB</v>
      </c>
      <c r="M1553" s="11" t="str">
        <f>IF(D1553="No", "Not discussed on USFS. ", _xlfn.CONCAT(A1553, " (", VLOOKUP(A1553, [1]!Table9[#All], 11, FALSE), "; Habitat description: ", C1553, ") - Within 1-mi of a CNDDB/SCE/USFS occurrence record (", VLOOKUP(A1553, [1]!Table9[#All], 27, FALSE), "). " ))</f>
        <v xml:space="preserve">Ringtail (SBNF:WL; Habitat description: rocky canyons, desert washes, and arid shrublands) - Within 1-mi of a CNDDB/SCE/USFS occurrence record (habitat present). </v>
      </c>
      <c r="N1553" s="10" t="str">
        <f>IF(D1553="No", "-- ", VLOOKUP(A1553, [1]!Table9[#All], 29, FALSE))</f>
        <v xml:space="preserve">BE BMP Mammal-1; 
General Measures and Standard OMP BMPs. </v>
      </c>
      <c r="O1553" s="10" t="str">
        <f>IF(D1553="No", "--", VLOOKUP(A1553, [1]!Table9[#All], 30, FALSE))</f>
        <v xml:space="preserve">General Measures and Standard OMP BMPs. </v>
      </c>
      <c r="P1553" s="7" t="str">
        <f>IF(D1553="No", "Not discussed on USFS. ", IF(VLOOKUP(A1553, [1]!Table9[#All], 31, FALSE)="--", "--",  _xlfn.CONCAT(A1553, " (", VLOOKUP(A1553, [1]!Table9[#All], 11, FALSE), "; Habitat description: ", C1553, ") - Within 1-mi of a CNDDB/SCE/USFS occurrence record (", VLOOKUP(A1553, [1]!Table9[#All], 31, FALSE), "). " )))</f>
        <v>--</v>
      </c>
      <c r="Q1553" s="6" t="str">
        <f>IF(D1553="No", "Not discussed on USFS. ", IF(VLOOKUP(A1553, [1]!Table9[#All], 31, FALSE)="--", "--",  VLOOKUP(A1553, [1]!Table9[#All], 32, FALSE)))</f>
        <v>--</v>
      </c>
      <c r="R1553" s="6" t="str">
        <f>IF(D1553="No", "Not discussed on USFS. ", IF(VLOOKUP(A1553, [1]!Table9[#All], 31, FALSE)="--", "--", VLOOKUP(A1553, [1]!Table9[#All], 33, FALSE)))</f>
        <v>--</v>
      </c>
      <c r="S1553" s="9" t="s">
        <v>2</v>
      </c>
      <c r="T1553" s="8" t="s">
        <v>2</v>
      </c>
      <c r="U1553" s="8" t="s">
        <v>2</v>
      </c>
      <c r="V1553" s="7" t="s">
        <v>2</v>
      </c>
      <c r="W1553" s="6" t="s">
        <v>2</v>
      </c>
      <c r="X1553" s="6" t="s">
        <v>2</v>
      </c>
    </row>
    <row r="1554" spans="1:24" ht="75" x14ac:dyDescent="0.2">
      <c r="A1554" s="20" t="s">
        <v>811</v>
      </c>
      <c r="B1554" s="20" t="str">
        <f>VLOOKUP(A1554, [1]!Table9[#All], 2, FALSE)</f>
        <v>Neotoma fuscipes riparia</v>
      </c>
      <c r="C1554" s="18" t="str">
        <f>VLOOKUP(A1554, [1]!Table9[#All], 13, FALSE)</f>
        <v>dense chaparral, oak and riparian woodland, mixed coniferous forest</v>
      </c>
      <c r="D1554" s="17" t="str">
        <f>IF(ISNUMBER(SEARCH("1",VLOOKUP(A1554, [1]!Table9[#All], 4, FALSE))), "Yes", "No")</f>
        <v>Yes</v>
      </c>
      <c r="E1554" s="16" t="str">
        <f>VLOOKUP(A1554, [1]!Table9[#All], 3, FALSE)</f>
        <v>Mammal</v>
      </c>
      <c r="F1554" s="15" t="str">
        <f>VLOOKUP(A1554, [1]!Table9[#All], 26, FALSE)</f>
        <v>Formula</v>
      </c>
      <c r="G1554" s="15" t="str">
        <f>IF(D1554="No", "--",VLOOKUP(A1554, [1]!Table9[#All], 25, FALSE))</f>
        <v>--</v>
      </c>
      <c r="H1554" s="14" t="str">
        <f>IF(D1554="No", "Not discussed on USFS. ", VLOOKUP(A1554, [1]!Table9[#All], 24, FALSE))</f>
        <v>Notify SME if found on USFS</v>
      </c>
      <c r="I1554" s="14" t="str">
        <f>IF(NOT(ISBLANK(#REF!)),  "Pre-activity Survey Required", "")</f>
        <v>Pre-activity Survey Required</v>
      </c>
      <c r="J1554" s="13" t="str">
        <f>IF(D1554="No", "Not discussed on USFS. ", _xlfn.CONCAT(A1554, " (", VLOOKUP(A1554, [1]!Table9[#All], 11, FALSE), "; Habitat description: ", C1554, ") - Within 1-mi of a CNDDB/SCE/USFS occurrence record (", VLOOKUP(A1554, [1]!Table9[#All], 34, FALSE), "). " ))</f>
        <v xml:space="preserve">riparian (=San Joaquin Valley) woodrat (FE; CDFW SSC; Habitat description: dense chaparral, oak and riparian woodland, mixed coniferous forest) - Within 1-mi of a CNDDB/SCE/USFS occurrence record (--). </v>
      </c>
      <c r="K1554" s="10" t="str">
        <f>IF(D1554="No", "-- ", VLOOKUP(A1554, [1]!Table9[#All], 35, FALSE))</f>
        <v>--</v>
      </c>
      <c r="L1554" s="12" t="str">
        <f>IF(D1554="No", "--", VLOOKUP(A1554, [1]!Table9[#All], 28, FALSE))</f>
        <v>--</v>
      </c>
      <c r="M1554" s="11" t="str">
        <f>IF(D1554="No", "Not discussed on USFS. ", _xlfn.CONCAT(A1554, " (", VLOOKUP(A1554, [1]!Table9[#All], 11, FALSE), "; Habitat description: ", C1554, ") - Within 1-mi of a CNDDB/SCE/USFS occurrence record (", VLOOKUP(A1554, [1]!Table9[#All], 27, FALSE), "). " ))</f>
        <v xml:space="preserve">riparian (=San Joaquin Valley) woodrat (FE; CDFW SSC; Habitat description: dense chaparral, oak and riparian woodland, mixed coniferous forest) - Within 1-mi of a CNDDB/SCE/USFS occurrence record (--). </v>
      </c>
      <c r="N1554" s="10" t="str">
        <f>IF(D1554="No", "-- ", VLOOKUP(A1554, [1]!Table9[#All], 29, FALSE))</f>
        <v>Notify SME if found on USFS</v>
      </c>
      <c r="O1554" s="10" t="str">
        <f>IF(D1554="No", "--", VLOOKUP(A1554, [1]!Table9[#All], 30, FALSE))</f>
        <v>Notify SME if found on USFS</v>
      </c>
      <c r="P1554" s="7" t="str">
        <f>IF(D1554="No", "Not discussed on USFS. ", IF(VLOOKUP(A1554, [1]!Table9[#All], 31, FALSE)="--", "--",  _xlfn.CONCAT(A1554, " (", VLOOKUP(A1554, [1]!Table9[#All], 11, FALSE), "; Habitat description: ", C1554, ") - Within 1-mi of a CNDDB/SCE/USFS occurrence record (", VLOOKUP(A1554, [1]!Table9[#All], 31, FALSE), "). " )))</f>
        <v>--</v>
      </c>
      <c r="Q1554" s="6" t="str">
        <f>IF(D1554="No", "Not discussed on USFS. ", IF(VLOOKUP(A1554, [1]!Table9[#All], 31, FALSE)="--", "--",  VLOOKUP(A1554, [1]!Table9[#All], 32, FALSE)))</f>
        <v>--</v>
      </c>
      <c r="R1554" s="6" t="str">
        <f>IF(D1554="No", "Not discussed on USFS. ", IF(VLOOKUP(A1554, [1]!Table9[#All], 31, FALSE)="--", "--", VLOOKUP(A1554, [1]!Table9[#All], 33, FALSE)))</f>
        <v>--</v>
      </c>
      <c r="S1554" s="9" t="s">
        <v>2</v>
      </c>
      <c r="T1554" s="8" t="s">
        <v>2</v>
      </c>
      <c r="U1554" s="8" t="s">
        <v>2</v>
      </c>
      <c r="V1554" s="7" t="s">
        <v>2</v>
      </c>
      <c r="W1554" s="6" t="s">
        <v>2</v>
      </c>
      <c r="X1554" s="6" t="s">
        <v>2</v>
      </c>
    </row>
    <row r="1555" spans="1:24" ht="60" x14ac:dyDescent="0.2">
      <c r="A1555" s="20" t="s">
        <v>810</v>
      </c>
      <c r="B1555" s="20" t="str">
        <f>VLOOKUP(A1555, [1]!Table9[#All], 2, FALSE)</f>
        <v>Sylvilagus bachmani riparius</v>
      </c>
      <c r="C1555" s="18" t="str">
        <f>VLOOKUP(A1555, [1]!Table9[#All], 13, FALSE)</f>
        <v>oak forests with a dense understory</v>
      </c>
      <c r="D1555" s="17" t="str">
        <f>IF(ISNUMBER(SEARCH("1",VLOOKUP(A1555, [1]!Table9[#All], 4, FALSE))), "Yes", "No")</f>
        <v>Yes</v>
      </c>
      <c r="E1555" s="16" t="str">
        <f>VLOOKUP(A1555, [1]!Table9[#All], 3, FALSE)</f>
        <v>Mammal</v>
      </c>
      <c r="F1555" s="15" t="str">
        <f>VLOOKUP(A1555, [1]!Table9[#All], 26, FALSE)</f>
        <v>Formula</v>
      </c>
      <c r="G1555" s="15" t="str">
        <f>IF(D1555="No", "--",VLOOKUP(A1555, [1]!Table9[#All], 25, FALSE))</f>
        <v>--</v>
      </c>
      <c r="H1555" s="14" t="str">
        <f>IF(D1555="No", "Not discussed on USFS. ", VLOOKUP(A1555, [1]!Table9[#All], 24, FALSE))</f>
        <v>Notify SME if found on USFS</v>
      </c>
      <c r="I1555" s="14" t="str">
        <f>IF(NOT(ISBLANK(#REF!)),  "Pre-activity Survey Required", "")</f>
        <v>Pre-activity Survey Required</v>
      </c>
      <c r="J1555" s="13" t="str">
        <f>IF(D1555="No", "Not discussed on USFS. ", _xlfn.CONCAT(A1555, " (", VLOOKUP(A1555, [1]!Table9[#All], 11, FALSE), "; Habitat description: ", C1555, ") - Within 1-mi of a CNDDB/SCE/USFS occurrence record (", VLOOKUP(A1555, [1]!Table9[#All], 34, FALSE), "). " ))</f>
        <v xml:space="preserve">riparian brush rabbit (FE; SE; Habitat description: oak forests with a dense understory) - Within 1-mi of a CNDDB/SCE/USFS occurrence record (--). </v>
      </c>
      <c r="K1555" s="10" t="str">
        <f>IF(D1555="No", "-- ", VLOOKUP(A1555, [1]!Table9[#All], 35, FALSE))</f>
        <v>--</v>
      </c>
      <c r="L1555" s="12" t="str">
        <f>IF(D1555="No", "--", VLOOKUP(A1555, [1]!Table9[#All], 28, FALSE))</f>
        <v>--</v>
      </c>
      <c r="M1555" s="11" t="str">
        <f>IF(D1555="No", "Not discussed on USFS. ", _xlfn.CONCAT(A1555, " (", VLOOKUP(A1555, [1]!Table9[#All], 11, FALSE), "; Habitat description: ", C1555, ") - Within 1-mi of a CNDDB/SCE/USFS occurrence record (", VLOOKUP(A1555, [1]!Table9[#All], 27, FALSE), "). " ))</f>
        <v xml:space="preserve">riparian brush rabbit (FE; SE; Habitat description: oak forests with a dense understory) - Within 1-mi of a CNDDB/SCE/USFS occurrence record (--). </v>
      </c>
      <c r="N1555" s="10" t="str">
        <f>IF(D1555="No", "-- ", VLOOKUP(A1555, [1]!Table9[#All], 29, FALSE))</f>
        <v>Notify SME if found on USFS</v>
      </c>
      <c r="O1555" s="10" t="str">
        <f>IF(D1555="No", "--", VLOOKUP(A1555, [1]!Table9[#All], 30, FALSE))</f>
        <v>Notify SME if found on USFS</v>
      </c>
      <c r="P1555" s="7" t="str">
        <f>IF(D1555="No", "Not discussed on USFS. ", IF(VLOOKUP(A1555, [1]!Table9[#All], 31, FALSE)="--", "--",  _xlfn.CONCAT(A1555, " (", VLOOKUP(A1555, [1]!Table9[#All], 11, FALSE), "; Habitat description: ", C1555, ") - Within 1-mi of a CNDDB/SCE/USFS occurrence record (", VLOOKUP(A1555, [1]!Table9[#All], 31, FALSE), "). " )))</f>
        <v>--</v>
      </c>
      <c r="Q1555" s="6" t="str">
        <f>IF(D1555="No", "Not discussed on USFS. ", IF(VLOOKUP(A1555, [1]!Table9[#All], 31, FALSE)="--", "--",  VLOOKUP(A1555, [1]!Table9[#All], 32, FALSE)))</f>
        <v>--</v>
      </c>
      <c r="R1555" s="6" t="str">
        <f>IF(D1555="No", "Not discussed on USFS. ", IF(VLOOKUP(A1555, [1]!Table9[#All], 31, FALSE)="--", "--", VLOOKUP(A1555, [1]!Table9[#All], 33, FALSE)))</f>
        <v>--</v>
      </c>
      <c r="S1555" s="9" t="s">
        <v>2</v>
      </c>
      <c r="T1555" s="8" t="s">
        <v>2</v>
      </c>
      <c r="U1555" s="8" t="s">
        <v>2</v>
      </c>
      <c r="V1555" s="7" t="s">
        <v>2</v>
      </c>
      <c r="W1555" s="6" t="s">
        <v>2</v>
      </c>
      <c r="X1555" s="6" t="s">
        <v>2</v>
      </c>
    </row>
    <row r="1556" spans="1:24" ht="48" x14ac:dyDescent="0.2">
      <c r="A1556" s="20" t="s">
        <v>809</v>
      </c>
      <c r="B1556" s="20" t="str">
        <f>VLOOKUP(A1556, [1]!Table9[#All], 2, FALSE)</f>
        <v>Aliciella ripleyi</v>
      </c>
      <c r="C1556" s="18" t="str">
        <f>VLOOKUP(A1556, [1]!Table9[#All], 13, FALSE)</f>
        <v>limestone cliffs</v>
      </c>
      <c r="D1556" s="17" t="str">
        <f>IF(ISNUMBER(SEARCH("1",VLOOKUP(A1556, [1]!Table9[#All], 4, FALSE))), "Yes", "No")</f>
        <v>No</v>
      </c>
      <c r="E1556" s="16" t="str">
        <f>VLOOKUP(A1556, [1]!Table9[#All], 3, FALSE)</f>
        <v>Plant</v>
      </c>
      <c r="F1556" s="15" t="str">
        <f>VLOOKUP(A1556, [1]!Table9[#All], 26, FALSE)</f>
        <v>Formula</v>
      </c>
      <c r="G1556" s="15" t="str">
        <f>IF(D1556="No", "--",VLOOKUP(A1556, [1]!Table9[#All], 25, FALSE))</f>
        <v>--</v>
      </c>
      <c r="H1556" s="14" t="str">
        <f>IF(D1556="No", "Not discussed on USFS. ", VLOOKUP(A1556, [1]!Table9[#All], 24, FALSE))</f>
        <v xml:space="preserve">Not discussed on USFS. </v>
      </c>
      <c r="I1556" s="14" t="str">
        <f>IF(NOT(ISBLANK(#REF!)),  "Pre-activity Survey Required", "")</f>
        <v>Pre-activity Survey Required</v>
      </c>
      <c r="J1556" s="13" t="str">
        <f>IF(D1556="No", "Not discussed on USFS. ", _xlfn.CONCAT(A1556, " (", VLOOKUP(A1556, [1]!Table9[#All], 11, FALSE), "; Habitat description: ", C1556, ") - Within 1-mi of a CNDDB/SCE/USFS occurrence record (", VLOOKUP(A1556, [1]!Table9[#All], 34, FALSE), "). " ))</f>
        <v xml:space="preserve">Not discussed on USFS. </v>
      </c>
      <c r="K1556" s="10" t="str">
        <f>IF(D1556="No", "-- ", VLOOKUP(A1556, [1]!Table9[#All], 35, FALSE))</f>
        <v xml:space="preserve">-- </v>
      </c>
      <c r="L1556" s="12" t="str">
        <f>IF(D1556="No", "--", VLOOKUP(A1556, [1]!Table9[#All], 28, FALSE))</f>
        <v>--</v>
      </c>
      <c r="M1556" s="11" t="str">
        <f>IF(D1556="No", "Not discussed on USFS. ", _xlfn.CONCAT(A1556, " (", VLOOKUP(A1556, [1]!Table9[#All], 11, FALSE), "; Habitat description: ", C1556, ") - Within 1-mi of a CNDDB/SCE/USFS occurrence record (", VLOOKUP(A1556, [1]!Table9[#All], 27, FALSE), "). " ))</f>
        <v xml:space="preserve">Not discussed on USFS. </v>
      </c>
      <c r="N1556" s="10" t="str">
        <f>IF(D1556="No", "-- ", VLOOKUP(A1556, [1]!Table9[#All], 29, FALSE))</f>
        <v xml:space="preserve">-- </v>
      </c>
      <c r="O1556" s="10" t="str">
        <f>IF(D1556="No", "--", VLOOKUP(A1556, [1]!Table9[#All], 30, FALSE))</f>
        <v>--</v>
      </c>
      <c r="P1556" s="7" t="str">
        <f>IF(D1556="No", "Not discussed on USFS. ", IF(VLOOKUP(A1556, [1]!Table9[#All], 31, FALSE)="--", "--",  _xlfn.CONCAT(A1556, " (", VLOOKUP(A1556, [1]!Table9[#All], 11, FALSE), "; Habitat description: ", C1556, ") - Within 1-mi of a CNDDB/SCE/USFS occurrence record (", VLOOKUP(A1556, [1]!Table9[#All], 31, FALSE), "). " )))</f>
        <v xml:space="preserve">Not discussed on USFS. </v>
      </c>
      <c r="Q1556" s="6" t="str">
        <f>IF(D1556="No", "Not discussed on USFS. ", IF(VLOOKUP(A1556, [1]!Table9[#All], 31, FALSE)="--", "--",  VLOOKUP(A1556, [1]!Table9[#All], 32, FALSE)))</f>
        <v xml:space="preserve">Not discussed on USFS. </v>
      </c>
      <c r="R1556" s="6" t="str">
        <f>IF(D1556="No", "Not discussed on USFS. ", IF(VLOOKUP(A1556, [1]!Table9[#All], 31, FALSE)="--", "--", VLOOKUP(A1556, [1]!Table9[#All], 33, FALSE)))</f>
        <v xml:space="preserve">Not discussed on USFS. </v>
      </c>
      <c r="S1556" s="9" t="s">
        <v>2</v>
      </c>
      <c r="T1556" s="8" t="s">
        <v>2</v>
      </c>
      <c r="U1556" s="8" t="s">
        <v>2</v>
      </c>
      <c r="V1556" s="7" t="s">
        <v>2</v>
      </c>
      <c r="W1556" s="6" t="s">
        <v>2</v>
      </c>
      <c r="X1556" s="6" t="s">
        <v>2</v>
      </c>
    </row>
    <row r="1557" spans="1:24" ht="120" x14ac:dyDescent="0.2">
      <c r="A1557" s="20" t="s">
        <v>808</v>
      </c>
      <c r="B1557" s="20" t="str">
        <f>VLOOKUP(A1557, [1]!Table9[#All], 2, FALSE)</f>
        <v>Streptocephalus woottoni</v>
      </c>
      <c r="C1557" s="18" t="str">
        <f>VLOOKUP(A1557, [1]!Table9[#All], 13, FALSE)</f>
        <v>deep vernal pools and ponds</v>
      </c>
      <c r="D1557" s="17" t="str">
        <f>IF(ISNUMBER(SEARCH("1",VLOOKUP(A1557, [1]!Table9[#All], 4, FALSE))), "Yes", "No")</f>
        <v>Yes</v>
      </c>
      <c r="E1557" s="16" t="str">
        <f>VLOOKUP(A1557, [1]!Table9[#All], 3, FALSE)</f>
        <v>Invertebrate</v>
      </c>
      <c r="F1557" s="15" t="str">
        <f>VLOOKUP(A1557, [1]!Table9[#All], 26, FALSE)</f>
        <v>Formula</v>
      </c>
      <c r="G1557" s="15" t="str">
        <f>IF(D1557="No", "--",VLOOKUP(A1557, [1]!Table9[#All], 25, FALSE))</f>
        <v>250-ft</v>
      </c>
      <c r="H1557" s="14" t="str">
        <f>IF(D1557="No", "Not discussed on USFS. ", VLOOKUP(A1557, [1]!Table9[#All], 24, FALSE))</f>
        <v>Suitable if vernal pools are within 250-ft.</v>
      </c>
      <c r="I1557" s="14" t="str">
        <f>IF(NOT(ISBLANK(#REF!)),  "Pre-activity Survey Required", "")</f>
        <v>Pre-activity Survey Required</v>
      </c>
      <c r="J1557" s="13" t="str">
        <f>IF(D1557="No", "Not discussed on USFS. ", _xlfn.CONCAT(A1557, " (", VLOOKUP(A1557, [1]!Table9[#All], 11, FALSE), "; Habitat description: ", C1557, ") - Within 1-mi of a CNDDB/SCE/USFS occurrence record (", VLOOKUP(A1557, [1]!Table9[#All], 34, FALSE), "). " ))</f>
        <v xml:space="preserve">Riverside fairy shrimp (FE; Habitat description: deep vernal pools and ponds) - Within 1-mi of a CNDDB/SCE/USFS occurrence record (unsuitable habitat). </v>
      </c>
      <c r="K1557" s="10" t="str">
        <f>IF(D1557="No", "-- ", VLOOKUP(A1557, [1]!Table9[#All], 35, FALSE))</f>
        <v>Standard OMP BMPs.</v>
      </c>
      <c r="L1557" s="12" t="str">
        <f>IF(D1557="No", "--", VLOOKUP(A1557, [1]!Table9[#All], 28, FALSE))</f>
        <v>IIC</v>
      </c>
      <c r="M1557" s="11" t="str">
        <f>IF(D1557="No", "Not discussed on USFS. ", _xlfn.CONCAT(A1557, " (", VLOOKUP(A1557, [1]!Table9[#All], 11, FALSE), "; Habitat description: ", C1557, ") - Within 1-mi of a CNDDB/SCE/USFS occurrence record (", VLOOKUP(A1557, [1]!Table9[#All], 27, FALSE), "). " ))</f>
        <v xml:space="preserve">Riverside fairy shrimp (FE; Habitat description: deep vernal pools and ponds) - Within 1-mi of a CNDDB/SCE/USFS occurrence record (habitat present). </v>
      </c>
      <c r="N1557" s="10" t="str">
        <f>IF(D1557="No", "-- ", VLOOKUP(A1557, [1]!Table9[#All], 29, FALSE))</f>
        <v xml:space="preserve">RPM VSP-1-5; 
General Measures and Standard OMP BMPs. </v>
      </c>
      <c r="O1557" s="10" t="str">
        <f>IF(D1557="No", "--", VLOOKUP(A1557, [1]!Table9[#All], 30, FALSE))</f>
        <v xml:space="preserve">Biological Monitor (Riverside fairy shrimp): A biological monitor is required to survey the workspace and be present as needed. In addition, tailboard with the biological monitor is required prior to ground or vegetation disturbing activities. Any flagging used must be removed after work is completed.
Weather Restrictive Area (fairy shrimp): Work when the ground is dry; do not drive through any standing water or vernal pools. 
General Measures and Standard OMP BMPs. </v>
      </c>
      <c r="P1557" s="7" t="str">
        <f>IF(D1557="No", "Not discussed on USFS. ", IF(VLOOKUP(A1557, [1]!Table9[#All], 31, FALSE)="--", "--",  _xlfn.CONCAT(A1557, " (", VLOOKUP(A1557, [1]!Table9[#All], 11, FALSE), "; Habitat description: ", C1557, ") - Within 1-mi of a CNDDB/SCE/USFS occurrence record (", VLOOKUP(A1557, [1]!Table9[#All], 31, FALSE), "). " )))</f>
        <v>--</v>
      </c>
      <c r="Q1557" s="6" t="str">
        <f>IF(D1557="No", "Not discussed on USFS. ", IF(VLOOKUP(A1557, [1]!Table9[#All], 31, FALSE)="--", "--",  VLOOKUP(A1557, [1]!Table9[#All], 32, FALSE)))</f>
        <v>--</v>
      </c>
      <c r="R1557" s="6" t="str">
        <f>IF(D1557="No", "Not discussed on USFS. ", IF(VLOOKUP(A1557, [1]!Table9[#All], 31, FALSE)="--", "--", VLOOKUP(A1557, [1]!Table9[#All], 33, FALSE)))</f>
        <v>--</v>
      </c>
      <c r="S1557" s="9" t="s">
        <v>2</v>
      </c>
      <c r="T1557" s="8" t="s">
        <v>2</v>
      </c>
      <c r="U1557" s="8" t="s">
        <v>2</v>
      </c>
      <c r="V1557" s="7" t="s">
        <v>2</v>
      </c>
      <c r="W1557" s="6" t="s">
        <v>2</v>
      </c>
      <c r="X1557" s="6" t="s">
        <v>2</v>
      </c>
    </row>
    <row r="1558" spans="1:24" ht="156" x14ac:dyDescent="0.2">
      <c r="A1558" s="20" t="s">
        <v>807</v>
      </c>
      <c r="B1558" s="20" t="str">
        <f>VLOOKUP(A1558, [1]!Table9[#All], 2, FALSE)</f>
        <v>Nemacladus secundiflorus var. robbinsii</v>
      </c>
      <c r="C1558" s="18" t="str">
        <f>VLOOKUP(A1558, [1]!Table9[#All], 13, FALSE)</f>
        <v>dry, gravelly slopes</v>
      </c>
      <c r="D1558" s="17" t="str">
        <f>IF(ISNUMBER(SEARCH("1",VLOOKUP(A1558, [1]!Table9[#All], 4, FALSE))), "Yes", "No")</f>
        <v>Yes</v>
      </c>
      <c r="E1558" s="16" t="str">
        <f>VLOOKUP(A1558, [1]!Table9[#All], 3, FALSE)</f>
        <v>Plant</v>
      </c>
      <c r="F1558" s="15" t="str">
        <f>VLOOKUP(A1558, [1]!Table9[#All], 26, FALSE)</f>
        <v>Formula</v>
      </c>
      <c r="G1558" s="15" t="str">
        <f>IF(D1558="No", "--",VLOOKUP(A1558, [1]!Table9[#All], 25, FALSE))</f>
        <v>Work area</v>
      </c>
      <c r="H1558" s="14" t="str">
        <f>IF(D1558="No", "Not discussed on USFS. ", VLOOKUP(A1558, [1]!Table9[#All], 24, FALSE))</f>
        <v>--</v>
      </c>
      <c r="I1558" s="14" t="str">
        <f>IF(NOT(ISBLANK(#REF!)),  "Pre-activity Survey Required", "")</f>
        <v>Pre-activity Survey Required</v>
      </c>
      <c r="J1558" s="13" t="str">
        <f>IF(D1558="No", "Not discussed on USFS. ", _xlfn.CONCAT(A1558, " (", VLOOKUP(A1558, [1]!Table9[#All], 11, FALSE), "; Habitat description: ", C1558, ") - Within 1-mi of a CNDDB/SCE/USFS occurrence record (", VLOOKUP(A1558, [1]!Table9[#All], 34, FALSE), "). " ))</f>
        <v xml:space="preserve">Robbins' nemacladus (FSS; CRPR 1B.2, Blooming Period: Apr - May; Habitat description: dry, gravelly slopes) - Within 1-mi of a CNDDB/SCE/USFS occurrence record (unsuitable habitat). </v>
      </c>
      <c r="K1558" s="10" t="str">
        <f>IF(D1558="No", "-- ", VLOOKUP(A1558, [1]!Table9[#All], 35, FALSE))</f>
        <v>Standard OMP BMPs.</v>
      </c>
      <c r="L1558" s="12" t="str">
        <f>IF(D1558="No", "--", VLOOKUP(A1558, [1]!Table9[#All], 28, FALSE))</f>
        <v>IIB</v>
      </c>
      <c r="M1558" s="11" t="str">
        <f>IF(D1558="No", "Not discussed on USFS. ", _xlfn.CONCAT(A1558, " (", VLOOKUP(A1558, [1]!Table9[#All], 11, FALSE), "; Habitat description: ", C1558, ") - Within 1-mi of a CNDDB/SCE/USFS occurrence record (", VLOOKUP(A1558, [1]!Table9[#All], 27, FALSE), "). " ))</f>
        <v xml:space="preserve">Robbins' nemacladus (FSS; CRPR 1B.2, Blooming Period: Apr - May; Habitat description: dry, gravelly slopes) - Within 1-mi of a CNDDB/SCE/USFS occurrence record (habitat present). </v>
      </c>
      <c r="N1558" s="10" t="str">
        <f>IF(D1558="No", "-- ", VLOOKUP(A1558, [1]!Table9[#All], 29, FALSE))</f>
        <v xml:space="preserve">BE BMP Plant-1(a)(c-d); 
General Measures and Standard OMP BMPs. </v>
      </c>
      <c r="O1558" s="10" t="str">
        <f>IF(D1558="No", "--", VLOOKUP(A1558, [1]!Table9[#All], 30, FALSE))</f>
        <v xml:space="preserve">Pre-Activity Survey (Robbins' nemacladus): A biological survey is required. 
FSS Plant Avoidance (Robbins' nemacladus): If Robbins' nemacladus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58" s="7" t="str">
        <f>IF(D1558="No", "Not discussed on USFS. ", IF(VLOOKUP(A1558, [1]!Table9[#All], 31, FALSE)="--", "--",  _xlfn.CONCAT(A1558, " (", VLOOKUP(A1558, [1]!Table9[#All], 11, FALSE), "; Habitat description: ", C1558, ") - Within 1-mi of a CNDDB/SCE/USFS occurrence record (", VLOOKUP(A1558, [1]!Table9[#All], 31, FALSE), "). " )))</f>
        <v>--</v>
      </c>
      <c r="Q1558" s="6" t="str">
        <f>IF(D1558="No", "Not discussed on USFS. ", IF(VLOOKUP(A1558, [1]!Table9[#All], 31, FALSE)="--", "--",  VLOOKUP(A1558, [1]!Table9[#All], 32, FALSE)))</f>
        <v>--</v>
      </c>
      <c r="R1558" s="6" t="str">
        <f>IF(D1558="No", "Not discussed on USFS. ", IF(VLOOKUP(A1558, [1]!Table9[#All], 31, FALSE)="--", "--", VLOOKUP(A1558, [1]!Table9[#All], 33, FALSE)))</f>
        <v>--</v>
      </c>
      <c r="S1558" s="9" t="s">
        <v>2</v>
      </c>
      <c r="T1558" s="8" t="s">
        <v>2</v>
      </c>
      <c r="U1558" s="8" t="s">
        <v>2</v>
      </c>
      <c r="V1558" s="7" t="s">
        <v>2</v>
      </c>
      <c r="W1558" s="6" t="s">
        <v>2</v>
      </c>
      <c r="X1558" s="6" t="s">
        <v>2</v>
      </c>
    </row>
    <row r="1559" spans="1:24" ht="48" x14ac:dyDescent="0.2">
      <c r="A1559" s="20" t="s">
        <v>806</v>
      </c>
      <c r="B1559" s="20" t="str">
        <f>VLOOKUP(A1559, [1]!Table9[#All], 2, FALSE)</f>
        <v>Potamogeton robbinsii</v>
      </c>
      <c r="C1559" s="18" t="str">
        <f>VLOOKUP(A1559, [1]!Table9[#All], 13, FALSE)</f>
        <v>deep water, lakes</v>
      </c>
      <c r="D1559" s="17" t="str">
        <f>IF(ISNUMBER(SEARCH("1",VLOOKUP(A1559, [1]!Table9[#All], 4, FALSE))), "Yes", "No")</f>
        <v>No</v>
      </c>
      <c r="E1559" s="16" t="str">
        <f>VLOOKUP(A1559, [1]!Table9[#All], 3, FALSE)</f>
        <v>Plant</v>
      </c>
      <c r="F1559" s="15" t="str">
        <f>VLOOKUP(A1559, [1]!Table9[#All], 26, FALSE)</f>
        <v>Formula</v>
      </c>
      <c r="G1559" s="15" t="str">
        <f>IF(D1559="No", "--",VLOOKUP(A1559, [1]!Table9[#All], 25, FALSE))</f>
        <v>--</v>
      </c>
      <c r="H1559" s="14" t="str">
        <f>IF(D1559="No", "Not discussed on USFS. ", VLOOKUP(A1559, [1]!Table9[#All], 24, FALSE))</f>
        <v xml:space="preserve">Not discussed on USFS. </v>
      </c>
      <c r="I1559" s="14" t="str">
        <f>IF(NOT(ISBLANK(#REF!)),  "Pre-activity Survey Required", "")</f>
        <v>Pre-activity Survey Required</v>
      </c>
      <c r="J1559" s="13" t="str">
        <f>IF(D1559="No", "Not discussed on USFS. ", _xlfn.CONCAT(A1559, " (", VLOOKUP(A1559, [1]!Table9[#All], 11, FALSE), "; Habitat description: ", C1559, ") - Within 1-mi of a CNDDB/SCE/USFS occurrence record (", VLOOKUP(A1559, [1]!Table9[#All], 34, FALSE), "). " ))</f>
        <v xml:space="preserve">Not discussed on USFS. </v>
      </c>
      <c r="K1559" s="10" t="str">
        <f>IF(D1559="No", "-- ", VLOOKUP(A1559, [1]!Table9[#All], 35, FALSE))</f>
        <v xml:space="preserve">-- </v>
      </c>
      <c r="L1559" s="12" t="str">
        <f>IF(D1559="No", "--", VLOOKUP(A1559, [1]!Table9[#All], 28, FALSE))</f>
        <v>--</v>
      </c>
      <c r="M1559" s="11" t="str">
        <f>IF(D1559="No", "Not discussed on USFS. ", _xlfn.CONCAT(A1559, " (", VLOOKUP(A1559, [1]!Table9[#All], 11, FALSE), "; Habitat description: ", C1559, ") - Within 1-mi of a CNDDB/SCE/USFS occurrence record (", VLOOKUP(A1559, [1]!Table9[#All], 27, FALSE), "). " ))</f>
        <v xml:space="preserve">Not discussed on USFS. </v>
      </c>
      <c r="N1559" s="10" t="str">
        <f>IF(D1559="No", "-- ", VLOOKUP(A1559, [1]!Table9[#All], 29, FALSE))</f>
        <v xml:space="preserve">-- </v>
      </c>
      <c r="O1559" s="10" t="str">
        <f>IF(D1559="No", "--", VLOOKUP(A1559, [1]!Table9[#All], 30, FALSE))</f>
        <v>--</v>
      </c>
      <c r="P1559" s="7" t="str">
        <f>IF(D1559="No", "Not discussed on USFS. ", IF(VLOOKUP(A1559, [1]!Table9[#All], 31, FALSE)="--", "--",  _xlfn.CONCAT(A1559, " (", VLOOKUP(A1559, [1]!Table9[#All], 11, FALSE), "; Habitat description: ", C1559, ") - Within 1-mi of a CNDDB/SCE/USFS occurrence record (", VLOOKUP(A1559, [1]!Table9[#All], 31, FALSE), "). " )))</f>
        <v xml:space="preserve">Not discussed on USFS. </v>
      </c>
      <c r="Q1559" s="6" t="str">
        <f>IF(D1559="No", "Not discussed on USFS. ", IF(VLOOKUP(A1559, [1]!Table9[#All], 31, FALSE)="--", "--",  VLOOKUP(A1559, [1]!Table9[#All], 32, FALSE)))</f>
        <v xml:space="preserve">Not discussed on USFS. </v>
      </c>
      <c r="R1559" s="6" t="str">
        <f>IF(D1559="No", "Not discussed on USFS. ", IF(VLOOKUP(A1559, [1]!Table9[#All], 31, FALSE)="--", "--", VLOOKUP(A1559, [1]!Table9[#All], 33, FALSE)))</f>
        <v xml:space="preserve">Not discussed on USFS. </v>
      </c>
      <c r="S1559" s="9" t="s">
        <v>2</v>
      </c>
      <c r="T1559" s="8" t="s">
        <v>2</v>
      </c>
      <c r="U1559" s="8" t="s">
        <v>2</v>
      </c>
      <c r="V1559" s="7" t="s">
        <v>2</v>
      </c>
      <c r="W1559" s="6" t="s">
        <v>2</v>
      </c>
      <c r="X1559" s="6" t="s">
        <v>2</v>
      </c>
    </row>
    <row r="1560" spans="1:24" ht="156" x14ac:dyDescent="0.2">
      <c r="A1560" s="20" t="s">
        <v>805</v>
      </c>
      <c r="B1560" s="20" t="str">
        <f>VLOOKUP(A1560, [1]!Table9[#All], 2, FALSE)</f>
        <v>Lepidium virginicum var. robinsonii</v>
      </c>
      <c r="C1560" s="18" t="str">
        <f>VLOOKUP(A1560, [1]!Table9[#All], 13, FALSE)</f>
        <v>dry, disturbed areas, bottomland, riverbanks, meadows, fields, pastures, cliffs, scrub</v>
      </c>
      <c r="D1560" s="17" t="str">
        <f>IF(ISNUMBER(SEARCH("1",VLOOKUP(A1560, [1]!Table9[#All], 4, FALSE))), "Yes", "No")</f>
        <v>Yes</v>
      </c>
      <c r="E1560" s="16" t="str">
        <f>VLOOKUP(A1560, [1]!Table9[#All], 3, FALSE)</f>
        <v>Plant</v>
      </c>
      <c r="F1560" s="15" t="str">
        <f>VLOOKUP(A1560, [1]!Table9[#All], 26, FALSE)</f>
        <v>Formula</v>
      </c>
      <c r="G1560" s="15" t="str">
        <f>IF(D1560="No", "--",VLOOKUP(A1560, [1]!Table9[#All], 25, FALSE))</f>
        <v>Work area</v>
      </c>
      <c r="H1560" s="14" t="str">
        <f>IF(D1560="No", "Not discussed on USFS. ", VLOOKUP(A1560, [1]!Table9[#All], 24, FALSE))</f>
        <v xml:space="preserve">Only discussed in INF, if reviewing INF apply same RPM's and language as other CRPR 1/2 plant receive. </v>
      </c>
      <c r="I1560" s="14" t="str">
        <f>IF(NOT(ISBLANK(#REF!)),  "Pre-activity Survey Required", "")</f>
        <v>Pre-activity Survey Required</v>
      </c>
      <c r="J1560" s="13" t="str">
        <f>IF(D1560="No", "Not discussed on USFS. ", _xlfn.CONCAT(A1560, " (", VLOOKUP(A1560, [1]!Table9[#All], 11, FALSE), "; Habitat description: ", C1560, ") - Within 1-mi of a CNDDB/SCE/USFS occurrence record (", VLOOKUP(A1560, [1]!Table9[#All], 34, FALSE), "). " ))</f>
        <v xml:space="preserve">Robinson's pepper grass (INF:SCC; CRPR 4.3, Blooming Period: Jan - Jul; Habitat description: dry, disturbed areas, bottomland, riverbanks, meadows, fields, pastures, cliffs, scrub) - Within 1-mi of a CNDDB/SCE/USFS occurrence record (unsuitable habitat). </v>
      </c>
      <c r="K1560" s="10" t="str">
        <f>IF(D1560="No", "-- ", VLOOKUP(A1560, [1]!Table9[#All], 35, FALSE))</f>
        <v>Standard OMP BMPs.</v>
      </c>
      <c r="L1560" s="12" t="str">
        <f>IF(D1560="No", "--", VLOOKUP(A1560, [1]!Table9[#All], 28, FALSE))</f>
        <v>IIB</v>
      </c>
      <c r="M1560" s="11" t="str">
        <f>IF(D1560="No", "Not discussed on USFS. ", _xlfn.CONCAT(A1560, " (", VLOOKUP(A1560, [1]!Table9[#All], 11, FALSE), "; Habitat description: ", C1560, ") - Within 1-mi of a CNDDB/SCE/USFS occurrence record (", VLOOKUP(A1560, [1]!Table9[#All], 27, FALSE), "). " ))</f>
        <v xml:space="preserve">Robinson's pepper grass (INF:SCC; CRPR 4.3, Blooming Period: Jan - Jul; Habitat description: dry, disturbed areas, bottomland, riverbanks, meadows, fields, pastures, cliffs, scrub) - Within 1-mi of a CNDDB/SCE/USFS occurrence record (habitat present). </v>
      </c>
      <c r="N1560" s="10" t="str">
        <f>IF(D1560="No", "-- ", VLOOKUP(A1560, [1]!Table9[#All], 29, FALSE))</f>
        <v xml:space="preserve">BE BMP Plant-1(a)(c-d); 
General Measures and Standard OMP BMPs. </v>
      </c>
      <c r="O1560" s="10" t="str">
        <f>IF(D1560="No", "--", VLOOKUP(A1560, [1]!Table9[#All], 30, FALSE))</f>
        <v xml:space="preserve">Pre-Activity Survey (Robinson's pepper grass): A biological survey is required. 
FSS Plant Avoidance (Robinson's pepper grass): If Robinson's pepper grass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60" s="7" t="str">
        <f>IF(D1560="No", "Not discussed on USFS. ", IF(VLOOKUP(A1560, [1]!Table9[#All], 31, FALSE)="--", "--",  _xlfn.CONCAT(A1560, " (", VLOOKUP(A1560, [1]!Table9[#All], 11, FALSE), "; Habitat description: ", C1560, ") - Within 1-mi of a CNDDB/SCE/USFS occurrence record (", VLOOKUP(A1560, [1]!Table9[#All], 31, FALSE), "). " )))</f>
        <v>--</v>
      </c>
      <c r="Q1560" s="6" t="str">
        <f>IF(D1560="No", "Not discussed on USFS. ", IF(VLOOKUP(A1560, [1]!Table9[#All], 31, FALSE)="--", "--",  VLOOKUP(A1560, [1]!Table9[#All], 32, FALSE)))</f>
        <v>--</v>
      </c>
      <c r="R1560" s="6" t="str">
        <f>IF(D1560="No", "Not discussed on USFS. ", IF(VLOOKUP(A1560, [1]!Table9[#All], 31, FALSE)="--", "--", VLOOKUP(A1560, [1]!Table9[#All], 33, FALSE)))</f>
        <v>--</v>
      </c>
      <c r="S1560" s="9" t="s">
        <v>2</v>
      </c>
      <c r="T1560" s="8" t="s">
        <v>2</v>
      </c>
      <c r="U1560" s="8" t="s">
        <v>2</v>
      </c>
      <c r="V1560" s="7" t="s">
        <v>2</v>
      </c>
      <c r="W1560" s="6" t="s">
        <v>2</v>
      </c>
      <c r="X1560" s="6" t="s">
        <v>2</v>
      </c>
    </row>
    <row r="1561" spans="1:24" ht="48" x14ac:dyDescent="0.2">
      <c r="A1561" s="20" t="s">
        <v>804</v>
      </c>
      <c r="B1561" s="20" t="str">
        <f>VLOOKUP(A1561, [1]!Table9[#All], 2, FALSE)</f>
        <v>Monardella robisonii</v>
      </c>
      <c r="C1561" s="18" t="str">
        <f>VLOOKUP(A1561, [1]!Table9[#All], 13, FALSE)</f>
        <v>desert scrub, pinyon/juniper woodland</v>
      </c>
      <c r="D1561" s="17" t="str">
        <f>IF(ISNUMBER(SEARCH("1",VLOOKUP(A1561, [1]!Table9[#All], 4, FALSE))), "Yes", "No")</f>
        <v>No</v>
      </c>
      <c r="E1561" s="16" t="str">
        <f>VLOOKUP(A1561, [1]!Table9[#All], 3, FALSE)</f>
        <v>Plant</v>
      </c>
      <c r="F1561" s="15" t="str">
        <f>VLOOKUP(A1561, [1]!Table9[#All], 26, FALSE)</f>
        <v>Formula</v>
      </c>
      <c r="G1561" s="15" t="str">
        <f>IF(D1561="No", "--",VLOOKUP(A1561, [1]!Table9[#All], 25, FALSE))</f>
        <v>--</v>
      </c>
      <c r="H1561" s="14" t="str">
        <f>IF(D1561="No", "Not discussed on USFS. ", VLOOKUP(A1561, [1]!Table9[#All], 24, FALSE))</f>
        <v xml:space="preserve">Not discussed on USFS. </v>
      </c>
      <c r="I1561" s="14" t="str">
        <f>IF(NOT(ISBLANK(#REF!)),  "Pre-activity Survey Required", "")</f>
        <v>Pre-activity Survey Required</v>
      </c>
      <c r="J1561" s="13" t="str">
        <f>IF(D1561="No", "Not discussed on USFS. ", _xlfn.CONCAT(A1561, " (", VLOOKUP(A1561, [1]!Table9[#All], 11, FALSE), "; Habitat description: ", C1561, ") - Within 1-mi of a CNDDB/SCE/USFS occurrence record (", VLOOKUP(A1561, [1]!Table9[#All], 34, FALSE), "). " ))</f>
        <v xml:space="preserve">Not discussed on USFS. </v>
      </c>
      <c r="K1561" s="10" t="str">
        <f>IF(D1561="No", "-- ", VLOOKUP(A1561, [1]!Table9[#All], 35, FALSE))</f>
        <v xml:space="preserve">-- </v>
      </c>
      <c r="L1561" s="12" t="str">
        <f>IF(D1561="No", "--", VLOOKUP(A1561, [1]!Table9[#All], 28, FALSE))</f>
        <v>--</v>
      </c>
      <c r="M1561" s="11" t="str">
        <f>IF(D1561="No", "Not discussed on USFS. ", _xlfn.CONCAT(A1561, " (", VLOOKUP(A1561, [1]!Table9[#All], 11, FALSE), "; Habitat description: ", C1561, ") - Within 1-mi of a CNDDB/SCE/USFS occurrence record (", VLOOKUP(A1561, [1]!Table9[#All], 27, FALSE), "). " ))</f>
        <v xml:space="preserve">Not discussed on USFS. </v>
      </c>
      <c r="N1561" s="10" t="str">
        <f>IF(D1561="No", "-- ", VLOOKUP(A1561, [1]!Table9[#All], 29, FALSE))</f>
        <v xml:space="preserve">-- </v>
      </c>
      <c r="O1561" s="10" t="str">
        <f>IF(D1561="No", "--", VLOOKUP(A1561, [1]!Table9[#All], 30, FALSE))</f>
        <v>--</v>
      </c>
      <c r="P1561" s="7" t="str">
        <f>IF(D1561="No", "Not discussed on USFS. ", IF(VLOOKUP(A1561, [1]!Table9[#All], 31, FALSE)="--", "--",  _xlfn.CONCAT(A1561, " (", VLOOKUP(A1561, [1]!Table9[#All], 11, FALSE), "; Habitat description: ", C1561, ") - Within 1-mi of a CNDDB/SCE/USFS occurrence record (", VLOOKUP(A1561, [1]!Table9[#All], 31, FALSE), "). " )))</f>
        <v xml:space="preserve">Not discussed on USFS. </v>
      </c>
      <c r="Q1561" s="6" t="str">
        <f>IF(D1561="No", "Not discussed on USFS. ", IF(VLOOKUP(A1561, [1]!Table9[#All], 31, FALSE)="--", "--",  VLOOKUP(A1561, [1]!Table9[#All], 32, FALSE)))</f>
        <v xml:space="preserve">Not discussed on USFS. </v>
      </c>
      <c r="R1561" s="6" t="str">
        <f>IF(D1561="No", "Not discussed on USFS. ", IF(VLOOKUP(A1561, [1]!Table9[#All], 31, FALSE)="--", "--", VLOOKUP(A1561, [1]!Table9[#All], 33, FALSE)))</f>
        <v xml:space="preserve">Not discussed on USFS. </v>
      </c>
      <c r="S1561" s="9" t="s">
        <v>2</v>
      </c>
      <c r="T1561" s="8" t="s">
        <v>2</v>
      </c>
      <c r="U1561" s="8" t="s">
        <v>2</v>
      </c>
      <c r="V1561" s="7" t="s">
        <v>2</v>
      </c>
      <c r="W1561" s="6" t="s">
        <v>2</v>
      </c>
      <c r="X1561" s="6" t="s">
        <v>2</v>
      </c>
    </row>
    <row r="1562" spans="1:24" ht="156" x14ac:dyDescent="0.2">
      <c r="A1562" s="20" t="s">
        <v>803</v>
      </c>
      <c r="B1562" s="20" t="str">
        <f>VLOOKUP(A1562, [1]!Table9[#All], 2, FALSE)</f>
        <v>Thermopsis robusta</v>
      </c>
      <c r="C1562" s="18" t="str">
        <f>VLOOKUP(A1562, [1]!Table9[#All], 13, FALSE)</f>
        <v>shale, serpentine, open sites, forest</v>
      </c>
      <c r="D1562" s="17" t="str">
        <f>IF(ISNUMBER(SEARCH("1",VLOOKUP(A1562, [1]!Table9[#All], 4, FALSE))), "Yes", "No")</f>
        <v>Yes</v>
      </c>
      <c r="E1562" s="16" t="str">
        <f>VLOOKUP(A1562, [1]!Table9[#All], 3, FALSE)</f>
        <v>Plant</v>
      </c>
      <c r="F1562" s="15" t="str">
        <f>VLOOKUP(A1562, [1]!Table9[#All], 26, FALSE)</f>
        <v>Formula</v>
      </c>
      <c r="G1562" s="15" t="str">
        <f>IF(D1562="No", "--",VLOOKUP(A1562, [1]!Table9[#All], 25, FALSE))</f>
        <v>Work area</v>
      </c>
      <c r="H1562" s="14" t="str">
        <f>IF(D1562="No", "Not discussed on USFS. ", VLOOKUP(A1562, [1]!Table9[#All], 24, FALSE))</f>
        <v>--</v>
      </c>
      <c r="I1562" s="14" t="str">
        <f>IF(NOT(ISBLANK(#REF!)),  "Pre-activity Survey Required", "")</f>
        <v>Pre-activity Survey Required</v>
      </c>
      <c r="J1562" s="13" t="str">
        <f>IF(D1562="No", "Not discussed on USFS. ", _xlfn.CONCAT(A1562, " (", VLOOKUP(A1562, [1]!Table9[#All], 11, FALSE), "; Habitat description: ", C1562, ") - Within 1-mi of a CNDDB/SCE/USFS occurrence record (", VLOOKUP(A1562, [1]!Table9[#All], 34, FALSE), "). " ))</f>
        <v xml:space="preserve">robust false lupine (FSS; CRPR 1B.2, Blooming Period: May - Jul; Habitat description: shale, serpentine, open sites, forest) - Within 1-mi of a CNDDB/SCE/USFS occurrence record (unsuitable habitat). </v>
      </c>
      <c r="K1562" s="10" t="str">
        <f>IF(D1562="No", "-- ", VLOOKUP(A1562, [1]!Table9[#All], 35, FALSE))</f>
        <v>Standard OMP BMPs.</v>
      </c>
      <c r="L1562" s="12" t="str">
        <f>IF(D1562="No", "--", VLOOKUP(A1562, [1]!Table9[#All], 28, FALSE))</f>
        <v>IIB</v>
      </c>
      <c r="M1562" s="11" t="str">
        <f>IF(D1562="No", "Not discussed on USFS. ", _xlfn.CONCAT(A1562, " (", VLOOKUP(A1562, [1]!Table9[#All], 11, FALSE), "; Habitat description: ", C1562, ") - Within 1-mi of a CNDDB/SCE/USFS occurrence record (", VLOOKUP(A1562, [1]!Table9[#All], 27, FALSE), "). " ))</f>
        <v xml:space="preserve">robust false lupine (FSS; CRPR 1B.2, Blooming Period: May - Jul; Habitat description: shale, serpentine, open sites, forest) - Within 1-mi of a CNDDB/SCE/USFS occurrence record (habitat present). </v>
      </c>
      <c r="N1562" s="10" t="str">
        <f>IF(D1562="No", "-- ", VLOOKUP(A1562, [1]!Table9[#All], 29, FALSE))</f>
        <v xml:space="preserve">BE BMP Plant-1(a)(c-d); 
General Measures and Standard OMP BMPs. </v>
      </c>
      <c r="O1562" s="10" t="str">
        <f>IF(D1562="No", "--", VLOOKUP(A1562, [1]!Table9[#All], 30, FALSE))</f>
        <v xml:space="preserve">Pre-Activity Survey (robust false lupine): A biological survey is required. 
FSS Plant Avoidance (robust false lupine): If robust false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62" s="7" t="str">
        <f>IF(D1562="No", "Not discussed on USFS. ", IF(VLOOKUP(A1562, [1]!Table9[#All], 31, FALSE)="--", "--",  _xlfn.CONCAT(A1562, " (", VLOOKUP(A1562, [1]!Table9[#All], 11, FALSE), "; Habitat description: ", C1562, ") - Within 1-mi of a CNDDB/SCE/USFS occurrence record (", VLOOKUP(A1562, [1]!Table9[#All], 31, FALSE), "). " )))</f>
        <v>--</v>
      </c>
      <c r="Q1562" s="6" t="str">
        <f>IF(D1562="No", "Not discussed on USFS. ", IF(VLOOKUP(A1562, [1]!Table9[#All], 31, FALSE)="--", "--",  VLOOKUP(A1562, [1]!Table9[#All], 32, FALSE)))</f>
        <v>--</v>
      </c>
      <c r="R1562" s="6" t="str">
        <f>IF(D1562="No", "Not discussed on USFS. ", IF(VLOOKUP(A1562, [1]!Table9[#All], 31, FALSE)="--", "--", VLOOKUP(A1562, [1]!Table9[#All], 33, FALSE)))</f>
        <v>--</v>
      </c>
      <c r="S1562" s="9" t="s">
        <v>2</v>
      </c>
      <c r="T1562" s="8" t="s">
        <v>2</v>
      </c>
      <c r="U1562" s="8" t="s">
        <v>2</v>
      </c>
      <c r="V1562" s="7" t="s">
        <v>2</v>
      </c>
      <c r="W1562" s="6" t="s">
        <v>2</v>
      </c>
      <c r="X1562" s="6" t="s">
        <v>2</v>
      </c>
    </row>
    <row r="1563" spans="1:24" ht="64" x14ac:dyDescent="0.2">
      <c r="A1563" s="20" t="s">
        <v>802</v>
      </c>
      <c r="B1563" s="20" t="str">
        <f>VLOOKUP(A1563, [1]!Table9[#All], 2, FALSE)</f>
        <v>Eriogonum hoffmannii var. robustius</v>
      </c>
      <c r="C1563" s="18" t="str">
        <f>VLOOKUP(A1563, [1]!Table9[#All], 13, FALSE)</f>
        <v>sand, washes, disturbed, scrub, pinyon-juniper woodland</v>
      </c>
      <c r="D1563" s="17" t="str">
        <f>IF(ISNUMBER(SEARCH("1",VLOOKUP(A1563, [1]!Table9[#All], 4, FALSE))), "Yes", "No")</f>
        <v>No</v>
      </c>
      <c r="E1563" s="16" t="str">
        <f>VLOOKUP(A1563, [1]!Table9[#All], 3, FALSE)</f>
        <v>Plant</v>
      </c>
      <c r="F1563" s="15" t="str">
        <f>VLOOKUP(A1563, [1]!Table9[#All], 26, FALSE)</f>
        <v>Formula</v>
      </c>
      <c r="G1563" s="15" t="str">
        <f>IF(D1563="No", "--",VLOOKUP(A1563, [1]!Table9[#All], 25, FALSE))</f>
        <v>--</v>
      </c>
      <c r="H1563" s="14" t="str">
        <f>IF(D1563="No", "Not discussed on USFS. ", VLOOKUP(A1563, [1]!Table9[#All], 24, FALSE))</f>
        <v xml:space="preserve">Not discussed on USFS. </v>
      </c>
      <c r="I1563" s="14" t="str">
        <f>IF(NOT(ISBLANK(#REF!)),  "Pre-activity Survey Required", "")</f>
        <v>Pre-activity Survey Required</v>
      </c>
      <c r="J1563" s="13" t="str">
        <f>IF(D1563="No", "Not discussed on USFS. ", _xlfn.CONCAT(A1563, " (", VLOOKUP(A1563, [1]!Table9[#All], 11, FALSE), "; Habitat description: ", C1563, ") - Within 1-mi of a CNDDB/SCE/USFS occurrence record (", VLOOKUP(A1563, [1]!Table9[#All], 34, FALSE), "). " ))</f>
        <v xml:space="preserve">Not discussed on USFS. </v>
      </c>
      <c r="K1563" s="10" t="str">
        <f>IF(D1563="No", "-- ", VLOOKUP(A1563, [1]!Table9[#All], 35, FALSE))</f>
        <v xml:space="preserve">-- </v>
      </c>
      <c r="L1563" s="12" t="str">
        <f>IF(D1563="No", "--", VLOOKUP(A1563, [1]!Table9[#All], 28, FALSE))</f>
        <v>--</v>
      </c>
      <c r="M1563" s="11" t="str">
        <f>IF(D1563="No", "Not discussed on USFS. ", _xlfn.CONCAT(A1563, " (", VLOOKUP(A1563, [1]!Table9[#All], 11, FALSE), "; Habitat description: ", C1563, ") - Within 1-mi of a CNDDB/SCE/USFS occurrence record (", VLOOKUP(A1563, [1]!Table9[#All], 27, FALSE), "). " ))</f>
        <v xml:space="preserve">Not discussed on USFS. </v>
      </c>
      <c r="N1563" s="10" t="str">
        <f>IF(D1563="No", "-- ", VLOOKUP(A1563, [1]!Table9[#All], 29, FALSE))</f>
        <v xml:space="preserve">-- </v>
      </c>
      <c r="O1563" s="10" t="str">
        <f>IF(D1563="No", "--", VLOOKUP(A1563, [1]!Table9[#All], 30, FALSE))</f>
        <v>--</v>
      </c>
      <c r="P1563" s="7" t="str">
        <f>IF(D1563="No", "Not discussed on USFS. ", IF(VLOOKUP(A1563, [1]!Table9[#All], 31, FALSE)="--", "--",  _xlfn.CONCAT(A1563, " (", VLOOKUP(A1563, [1]!Table9[#All], 11, FALSE), "; Habitat description: ", C1563, ") - Within 1-mi of a CNDDB/SCE/USFS occurrence record (", VLOOKUP(A1563, [1]!Table9[#All], 31, FALSE), "). " )))</f>
        <v xml:space="preserve">Not discussed on USFS. </v>
      </c>
      <c r="Q1563" s="6" t="str">
        <f>IF(D1563="No", "Not discussed on USFS. ", IF(VLOOKUP(A1563, [1]!Table9[#All], 31, FALSE)="--", "--",  VLOOKUP(A1563, [1]!Table9[#All], 32, FALSE)))</f>
        <v xml:space="preserve">Not discussed on USFS. </v>
      </c>
      <c r="R1563" s="6" t="str">
        <f>IF(D1563="No", "Not discussed on USFS. ", IF(VLOOKUP(A1563, [1]!Table9[#All], 31, FALSE)="--", "--", VLOOKUP(A1563, [1]!Table9[#All], 33, FALSE)))</f>
        <v xml:space="preserve">Not discussed on USFS. </v>
      </c>
      <c r="S1563" s="9" t="s">
        <v>2</v>
      </c>
      <c r="T1563" s="8" t="s">
        <v>2</v>
      </c>
      <c r="U1563" s="8" t="s">
        <v>2</v>
      </c>
      <c r="V1563" s="7" t="s">
        <v>2</v>
      </c>
      <c r="W1563" s="6" t="s">
        <v>2</v>
      </c>
      <c r="X1563" s="6" t="s">
        <v>2</v>
      </c>
    </row>
    <row r="1564" spans="1:24" ht="168" x14ac:dyDescent="0.2">
      <c r="A1564" s="20" t="s">
        <v>801</v>
      </c>
      <c r="B1564" s="20" t="str">
        <f>VLOOKUP(A1564, [1]!Table9[#All], 2, FALSE)</f>
        <v>Chorizanthe robusta var. robusta</v>
      </c>
      <c r="C1564" s="18" t="str">
        <f>VLOOKUP(A1564, [1]!Table9[#All], 13, FALSE)</f>
        <v>sand or gravel</v>
      </c>
      <c r="D1564" s="17" t="str">
        <f>IF(ISNUMBER(SEARCH("1",VLOOKUP(A1564, [1]!Table9[#All], 4, FALSE))), "Yes", "No")</f>
        <v>Yes</v>
      </c>
      <c r="E1564" s="16" t="str">
        <f>VLOOKUP(A1564, [1]!Table9[#All], 3, FALSE)</f>
        <v>Plant</v>
      </c>
      <c r="F1564" s="15" t="str">
        <f>VLOOKUP(A1564, [1]!Table9[#All], 26, FALSE)</f>
        <v>Formula</v>
      </c>
      <c r="G1564" s="15" t="str">
        <f>IF(D1564="No", "--",VLOOKUP(A1564, [1]!Table9[#All], 25, FALSE))</f>
        <v>Work area</v>
      </c>
      <c r="H1564" s="14" t="str">
        <f>IF(D1564="No", "Not discussed on USFS. ", VLOOKUP(A1564, [1]!Table9[#All], 24, FALSE))</f>
        <v>--</v>
      </c>
      <c r="I1564" s="14" t="str">
        <f>IF(NOT(ISBLANK(#REF!)),  "Pre-activity Survey Required", "")</f>
        <v>Pre-activity Survey Required</v>
      </c>
      <c r="J1564" s="13" t="str">
        <f>IF(D1564="No", "Not discussed on USFS. ", _xlfn.CONCAT(A1564, " (", VLOOKUP(A1564, [1]!Table9[#All], 11, FALSE), "; Habitat description: ", C1564, ") - Within 1-mi of a CNDDB/SCE/USFS occurrence record (", VLOOKUP(A1564, [1]!Table9[#All], 34, FALSE), "). " ))</f>
        <v xml:space="preserve">robust spineflower (FE; CRPR 1B.1, Blooming Period: Apr - Sep; Habitat description: sand or gravel) - Within 1-mi of a CNDDB/SCE/USFS occurrence record (unsuitable habitat). </v>
      </c>
      <c r="K1564" s="10" t="str">
        <f>IF(D1564="No", "-- ", VLOOKUP(A1564, [1]!Table9[#All], 35, FALSE))</f>
        <v xml:space="preserve">RPM Plant 1; 
Standard OMP BMPs. </v>
      </c>
      <c r="L1564" s="12" t="str">
        <f>IF(D1564="No", "--", VLOOKUP(A1564, [1]!Table9[#All], 28, FALSE))</f>
        <v>IIB</v>
      </c>
      <c r="M1564" s="11" t="str">
        <f>IF(D1564="No", "Not discussed on USFS. ", _xlfn.CONCAT(A1564, " (", VLOOKUP(A1564, [1]!Table9[#All], 11, FALSE), "; Habitat description: ", C1564, ") - Within 1-mi of a CNDDB/SCE/USFS occurrence record (", VLOOKUP(A1564, [1]!Table9[#All], 27, FALSE), "). " ))</f>
        <v xml:space="preserve">robust spineflower (FE; CRPR 1B.1, Blooming Period: Apr - Sep; Habitat description: sand or gravel) - Within 1-mi of a CNDDB/SCE/USFS occurrence record (habitat present). </v>
      </c>
      <c r="N1564" s="10" t="str">
        <f>IF(D1564="No", "-- ", VLOOKUP(A1564, [1]!Table9[#All], 29, FALSE))</f>
        <v xml:space="preserve">RPM Plant-1-4; 
General Measures and Standard OMP BMPs. </v>
      </c>
      <c r="O1564" s="10" t="str">
        <f>IF(D1564="No", "--", VLOOKUP(A1564, [1]!Table9[#All], 30, FALSE))</f>
        <v xml:space="preserve">Rare Plant Survey and Avoidance (robust spineflower): A qualified botanist will conduct a rare plant survey for robust spineflower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(robust spineflower): Schedule all work in the year rare plant surveys are conducted. Work can occur only after rare plant surveys occur. If work gets delayed for a subsequent year, contact Environmental Services Department. 
General Measures and Standard OMP BMPs. </v>
      </c>
      <c r="P1564" s="7" t="str">
        <f>IF(D1564="No", "Not discussed on USFS. ", IF(VLOOKUP(A1564, [1]!Table9[#All], 31, FALSE)="--", "--",  _xlfn.CONCAT(A1564, " (", VLOOKUP(A1564, [1]!Table9[#All], 11, FALSE), "; Habitat description: ", C1564, ") - Within 1-mi of a CNDDB/SCE/USFS occurrence record (", VLOOKUP(A1564, [1]!Table9[#All], 31, FALSE), "). " )))</f>
        <v>--</v>
      </c>
      <c r="Q1564" s="6" t="str">
        <f>IF(D1564="No", "Not discussed on USFS. ", IF(VLOOKUP(A1564, [1]!Table9[#All], 31, FALSE)="--", "--",  VLOOKUP(A1564, [1]!Table9[#All], 32, FALSE)))</f>
        <v>--</v>
      </c>
      <c r="R1564" s="6" t="str">
        <f>IF(D1564="No", "Not discussed on USFS. ", IF(VLOOKUP(A1564, [1]!Table9[#All], 31, FALSE)="--", "--", VLOOKUP(A1564, [1]!Table9[#All], 33, FALSE)))</f>
        <v>--</v>
      </c>
      <c r="S1564" s="9" t="s">
        <v>2</v>
      </c>
      <c r="T1564" s="8" t="s">
        <v>2</v>
      </c>
      <c r="U1564" s="8" t="s">
        <v>2</v>
      </c>
      <c r="V1564" s="7" t="s">
        <v>2</v>
      </c>
      <c r="W1564" s="6" t="s">
        <v>2</v>
      </c>
      <c r="X1564" s="6" t="s">
        <v>2</v>
      </c>
    </row>
    <row r="1565" spans="1:24" ht="156" x14ac:dyDescent="0.2">
      <c r="A1565" s="20" t="s">
        <v>800</v>
      </c>
      <c r="B1565" s="20" t="str">
        <f>VLOOKUP(A1565, [1]!Table9[#All], 2, FALSE)</f>
        <v>Orobanche valida ssp. valida</v>
      </c>
      <c r="C1565" s="18" t="str">
        <f>VLOOKUP(A1565, [1]!Table9[#All], 13, FALSE)</f>
        <v>chaparral, pinyon-juniper woodland</v>
      </c>
      <c r="D1565" s="17" t="str">
        <f>IF(ISNUMBER(SEARCH("1",VLOOKUP(A1565, [1]!Table9[#All], 4, FALSE))), "Yes", "No")</f>
        <v>Yes</v>
      </c>
      <c r="E1565" s="16" t="str">
        <f>VLOOKUP(A1565, [1]!Table9[#All], 3, FALSE)</f>
        <v>Plant</v>
      </c>
      <c r="F1565" s="15" t="str">
        <f>VLOOKUP(A1565, [1]!Table9[#All], 26, FALSE)</f>
        <v>Formula</v>
      </c>
      <c r="G1565" s="15" t="str">
        <f>IF(D1565="No", "--",VLOOKUP(A1565, [1]!Table9[#All], 25, FALSE))</f>
        <v>Work area</v>
      </c>
      <c r="H1565" s="14" t="str">
        <f>IF(D1565="No", "Not discussed on USFS. ", VLOOKUP(A1565, [1]!Table9[#All], 24, FALSE))</f>
        <v>--</v>
      </c>
      <c r="I1565" s="14" t="str">
        <f>IF(NOT(ISBLANK(#REF!)),  "Pre-activity Survey Required", "")</f>
        <v>Pre-activity Survey Required</v>
      </c>
      <c r="J1565" s="13" t="str">
        <f>IF(D1565="No", "Not discussed on USFS. ", _xlfn.CONCAT(A1565, " (", VLOOKUP(A1565, [1]!Table9[#All], 11, FALSE), "; Habitat description: ", C1565, ") - Within 1-mi of a CNDDB/SCE/USFS occurrence record (", VLOOKUP(A1565, [1]!Table9[#All], 34, FALSE), "). " ))</f>
        <v xml:space="preserve">Rock Creek broomrape (FSS; CRPR 1B.2, Blooming Period: May - Sep; Habitat description: chaparral, pinyon-juniper woodland) - Within 1-mi of a CNDDB/SCE/USFS occurrence record (unsuitable habitat). </v>
      </c>
      <c r="K1565" s="10" t="str">
        <f>IF(D1565="No", "-- ", VLOOKUP(A1565, [1]!Table9[#All], 35, FALSE))</f>
        <v>Standard OMP BMPs.</v>
      </c>
      <c r="L1565" s="12" t="str">
        <f>IF(D1565="No", "--", VLOOKUP(A1565, [1]!Table9[#All], 28, FALSE))</f>
        <v>IIB</v>
      </c>
      <c r="M1565" s="11" t="str">
        <f>IF(D1565="No", "Not discussed on USFS. ", _xlfn.CONCAT(A1565, " (", VLOOKUP(A1565, [1]!Table9[#All], 11, FALSE), "; Habitat description: ", C1565, ") - Within 1-mi of a CNDDB/SCE/USFS occurrence record (", VLOOKUP(A1565, [1]!Table9[#All], 27, FALSE), "). " ))</f>
        <v xml:space="preserve">Rock Creek broomrape (FSS; CRPR 1B.2, Blooming Period: May - Sep; Habitat description: chaparral, pinyon-juniper woodland) - Within 1-mi of a CNDDB/SCE/USFS occurrence record (habitat present). </v>
      </c>
      <c r="N1565" s="10" t="str">
        <f>IF(D1565="No", "-- ", VLOOKUP(A1565, [1]!Table9[#All], 29, FALSE))</f>
        <v xml:space="preserve">BE BMP Plant-1(a)(c-d); 
General Measures and Standard OMP BMPs. </v>
      </c>
      <c r="O1565" s="10" t="str">
        <f>IF(D1565="No", "--", VLOOKUP(A1565, [1]!Table9[#All], 30, FALSE))</f>
        <v xml:space="preserve">Pre-Activity Survey (Rock Creek broomrape): A biological survey is required. 
FSS Plant Avoidance (Rock Creek broomrape): If Rock Creek broomrape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65" s="7" t="str">
        <f>IF(D1565="No", "Not discussed on USFS. ", IF(VLOOKUP(A1565, [1]!Table9[#All], 31, FALSE)="--", "--",  _xlfn.CONCAT(A1565, " (", VLOOKUP(A1565, [1]!Table9[#All], 11, FALSE), "; Habitat description: ", C1565, ") - Within 1-mi of a CNDDB/SCE/USFS occurrence record (", VLOOKUP(A1565, [1]!Table9[#All], 31, FALSE), "). " )))</f>
        <v>--</v>
      </c>
      <c r="Q1565" s="6" t="str">
        <f>IF(D1565="No", "Not discussed on USFS. ", IF(VLOOKUP(A1565, [1]!Table9[#All], 31, FALSE)="--", "--",  VLOOKUP(A1565, [1]!Table9[#All], 32, FALSE)))</f>
        <v>--</v>
      </c>
      <c r="R1565" s="6" t="str">
        <f>IF(D1565="No", "Not discussed on USFS. ", IF(VLOOKUP(A1565, [1]!Table9[#All], 31, FALSE)="--", "--", VLOOKUP(A1565, [1]!Table9[#All], 33, FALSE)))</f>
        <v>--</v>
      </c>
      <c r="S1565" s="9" t="s">
        <v>2</v>
      </c>
      <c r="T1565" s="8" t="s">
        <v>2</v>
      </c>
      <c r="U1565" s="8" t="s">
        <v>2</v>
      </c>
      <c r="V1565" s="7" t="s">
        <v>2</v>
      </c>
      <c r="W1565" s="6" t="s">
        <v>2</v>
      </c>
      <c r="X1565" s="6" t="s">
        <v>2</v>
      </c>
    </row>
    <row r="1566" spans="1:24" ht="48" x14ac:dyDescent="0.2">
      <c r="A1566" s="20" t="s">
        <v>799</v>
      </c>
      <c r="B1566" s="20" t="str">
        <f>VLOOKUP(A1566, [1]!Table9[#All], 2, FALSE)</f>
        <v>Holmgrenanthe petrophila</v>
      </c>
      <c r="C1566" s="18" t="str">
        <f>VLOOKUP(A1566, [1]!Table9[#All], 13, FALSE)</f>
        <v>crevices of canyons, scrub</v>
      </c>
      <c r="D1566" s="17" t="str">
        <f>IF(ISNUMBER(SEARCH("1",VLOOKUP(A1566, [1]!Table9[#All], 4, FALSE))), "Yes", "No")</f>
        <v>No</v>
      </c>
      <c r="E1566" s="16" t="str">
        <f>VLOOKUP(A1566, [1]!Table9[#All], 3, FALSE)</f>
        <v>Plant</v>
      </c>
      <c r="F1566" s="15" t="str">
        <f>VLOOKUP(A1566, [1]!Table9[#All], 26, FALSE)</f>
        <v>Formula</v>
      </c>
      <c r="G1566" s="15" t="str">
        <f>IF(D1566="No", "--",VLOOKUP(A1566, [1]!Table9[#All], 25, FALSE))</f>
        <v>--</v>
      </c>
      <c r="H1566" s="14" t="str">
        <f>IF(D1566="No", "Not discussed on USFS. ", VLOOKUP(A1566, [1]!Table9[#All], 24, FALSE))</f>
        <v xml:space="preserve">Not discussed on USFS. </v>
      </c>
      <c r="I1566" s="14" t="str">
        <f>IF(NOT(ISBLANK(#REF!)),  "Pre-activity Survey Required", "")</f>
        <v>Pre-activity Survey Required</v>
      </c>
      <c r="J1566" s="13" t="str">
        <f>IF(D1566="No", "Not discussed on USFS. ", _xlfn.CONCAT(A1566, " (", VLOOKUP(A1566, [1]!Table9[#All], 11, FALSE), "; Habitat description: ", C1566, ") - Within 1-mi of a CNDDB/SCE/USFS occurrence record (", VLOOKUP(A1566, [1]!Table9[#All], 34, FALSE), "). " ))</f>
        <v xml:space="preserve">Not discussed on USFS. </v>
      </c>
      <c r="K1566" s="10" t="str">
        <f>IF(D1566="No", "-- ", VLOOKUP(A1566, [1]!Table9[#All], 35, FALSE))</f>
        <v xml:space="preserve">-- </v>
      </c>
      <c r="L1566" s="12" t="str">
        <f>IF(D1566="No", "--", VLOOKUP(A1566, [1]!Table9[#All], 28, FALSE))</f>
        <v>--</v>
      </c>
      <c r="M1566" s="11" t="str">
        <f>IF(D1566="No", "Not discussed on USFS. ", _xlfn.CONCAT(A1566, " (", VLOOKUP(A1566, [1]!Table9[#All], 11, FALSE), "; Habitat description: ", C1566, ") - Within 1-mi of a CNDDB/SCE/USFS occurrence record (", VLOOKUP(A1566, [1]!Table9[#All], 27, FALSE), "). " ))</f>
        <v xml:space="preserve">Not discussed on USFS. </v>
      </c>
      <c r="N1566" s="10" t="str">
        <f>IF(D1566="No", "-- ", VLOOKUP(A1566, [1]!Table9[#All], 29, FALSE))</f>
        <v xml:space="preserve">-- </v>
      </c>
      <c r="O1566" s="10" t="str">
        <f>IF(D1566="No", "--", VLOOKUP(A1566, [1]!Table9[#All], 30, FALSE))</f>
        <v>--</v>
      </c>
      <c r="P1566" s="7" t="str">
        <f>IF(D1566="No", "Not discussed on USFS. ", IF(VLOOKUP(A1566, [1]!Table9[#All], 31, FALSE)="--", "--",  _xlfn.CONCAT(A1566, " (", VLOOKUP(A1566, [1]!Table9[#All], 11, FALSE), "; Habitat description: ", C1566, ") - Within 1-mi of a CNDDB/SCE/USFS occurrence record (", VLOOKUP(A1566, [1]!Table9[#All], 31, FALSE), "). " )))</f>
        <v xml:space="preserve">Not discussed on USFS. </v>
      </c>
      <c r="Q1566" s="6" t="str">
        <f>IF(D1566="No", "Not discussed on USFS. ", IF(VLOOKUP(A1566, [1]!Table9[#All], 31, FALSE)="--", "--",  VLOOKUP(A1566, [1]!Table9[#All], 32, FALSE)))</f>
        <v xml:space="preserve">Not discussed on USFS. </v>
      </c>
      <c r="R1566" s="6" t="str">
        <f>IF(D1566="No", "Not discussed on USFS. ", IF(VLOOKUP(A1566, [1]!Table9[#All], 31, FALSE)="--", "--", VLOOKUP(A1566, [1]!Table9[#All], 33, FALSE)))</f>
        <v xml:space="preserve">Not discussed on USFS. </v>
      </c>
      <c r="S1566" s="9" t="s">
        <v>2</v>
      </c>
      <c r="T1566" s="8" t="s">
        <v>2</v>
      </c>
      <c r="U1566" s="8" t="s">
        <v>2</v>
      </c>
      <c r="V1566" s="7" t="s">
        <v>2</v>
      </c>
      <c r="W1566" s="6" t="s">
        <v>2</v>
      </c>
      <c r="X1566" s="6" t="s">
        <v>2</v>
      </c>
    </row>
    <row r="1567" spans="1:24" ht="156" x14ac:dyDescent="0.2">
      <c r="A1567" s="20" t="s">
        <v>798</v>
      </c>
      <c r="B1567" s="20" t="str">
        <f>VLOOKUP(A1567, [1]!Table9[#All], 2, FALSE)</f>
        <v>Oxytropis oreophila var. oreophila</v>
      </c>
      <c r="C1567" s="18" t="str">
        <f>VLOOKUP(A1567, [1]!Table9[#All], 13, FALSE)</f>
        <v>open gravelly or rocky ground, talus, at or above treelined</v>
      </c>
      <c r="D1567" s="17" t="str">
        <f>IF(ISNUMBER(SEARCH("1",VLOOKUP(A1567, [1]!Table9[#All], 4, FALSE))), "Yes", "No")</f>
        <v>Yes</v>
      </c>
      <c r="E1567" s="16" t="str">
        <f>VLOOKUP(A1567, [1]!Table9[#All], 3, FALSE)</f>
        <v>Plant</v>
      </c>
      <c r="F1567" s="15" t="str">
        <f>VLOOKUP(A1567, [1]!Table9[#All], 26, FALSE)</f>
        <v>Formula</v>
      </c>
      <c r="G1567" s="15" t="str">
        <f>IF(D1567="No", "--",VLOOKUP(A1567, [1]!Table9[#All], 25, FALSE))</f>
        <v>Work area</v>
      </c>
      <c r="H1567" s="14" t="str">
        <f>IF(D1567="No", "Not discussed on USFS. ", VLOOKUP(A1567, [1]!Table9[#All], 24, FALSE))</f>
        <v>--</v>
      </c>
      <c r="I1567" s="14" t="str">
        <f>IF(NOT(ISBLANK(#REF!)),  "Pre-activity Survey Required", "")</f>
        <v>Pre-activity Survey Required</v>
      </c>
      <c r="J1567" s="13" t="str">
        <f>IF(D1567="No", "Not discussed on USFS. ", _xlfn.CONCAT(A1567, " (", VLOOKUP(A1567, [1]!Table9[#All], 11, FALSE), "; Habitat description: ", C1567, ") - Within 1-mi of a CNDDB/SCE/USFS occurrence record (", VLOOKUP(A1567, [1]!Table9[#All], 34, FALSE), "). " ))</f>
        <v xml:space="preserve">rock loving oxytrope (FSS; CRPR 2B.3, Blooming Period: Jun - Sep; Habitat description: open gravelly or rocky ground, talus, at or above treelined) - Within 1-mi of a CNDDB/SCE/USFS occurrence record (unsuitable habitat). </v>
      </c>
      <c r="K1567" s="10" t="str">
        <f>IF(D1567="No", "-- ", VLOOKUP(A1567, [1]!Table9[#All], 35, FALSE))</f>
        <v>Standard OMP BMPs.</v>
      </c>
      <c r="L1567" s="12" t="str">
        <f>IF(D1567="No", "--", VLOOKUP(A1567, [1]!Table9[#All], 28, FALSE))</f>
        <v>IIB</v>
      </c>
      <c r="M1567" s="11" t="str">
        <f>IF(D1567="No", "Not discussed on USFS. ", _xlfn.CONCAT(A1567, " (", VLOOKUP(A1567, [1]!Table9[#All], 11, FALSE), "; Habitat description: ", C1567, ") - Within 1-mi of a CNDDB/SCE/USFS occurrence record (", VLOOKUP(A1567, [1]!Table9[#All], 27, FALSE), "). " ))</f>
        <v xml:space="preserve">rock loving oxytrope (FSS; CRPR 2B.3, Blooming Period: Jun - Sep; Habitat description: open gravelly or rocky ground, talus, at or above treelined) - Within 1-mi of a CNDDB/SCE/USFS occurrence record (habitat present). </v>
      </c>
      <c r="N1567" s="10" t="str">
        <f>IF(D1567="No", "-- ", VLOOKUP(A1567, [1]!Table9[#All], 29, FALSE))</f>
        <v xml:space="preserve">BE BMP Plant-1(a)(c-d); 
General Measures and Standard OMP BMPs. </v>
      </c>
      <c r="O1567" s="10" t="str">
        <f>IF(D1567="No", "--", VLOOKUP(A1567, [1]!Table9[#All], 30, FALSE))</f>
        <v xml:space="preserve">Pre-Activity Survey (rock loving oxytrope): A biological survey is required. 
FSS Plant Avoidance (rock loving oxytrope): If rock loving oxytrope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67" s="7" t="str">
        <f>IF(D1567="No", "Not discussed on USFS. ", IF(VLOOKUP(A1567, [1]!Table9[#All], 31, FALSE)="--", "--",  _xlfn.CONCAT(A1567, " (", VLOOKUP(A1567, [1]!Table9[#All], 11, FALSE), "; Habitat description: ", C1567, ") - Within 1-mi of a CNDDB/SCE/USFS occurrence record (", VLOOKUP(A1567, [1]!Table9[#All], 31, FALSE), "). " )))</f>
        <v>--</v>
      </c>
      <c r="Q1567" s="6" t="str">
        <f>IF(D1567="No", "Not discussed on USFS. ", IF(VLOOKUP(A1567, [1]!Table9[#All], 31, FALSE)="--", "--",  VLOOKUP(A1567, [1]!Table9[#All], 32, FALSE)))</f>
        <v>--</v>
      </c>
      <c r="R1567" s="6" t="str">
        <f>IF(D1567="No", "Not discussed on USFS. ", IF(VLOOKUP(A1567, [1]!Table9[#All], 31, FALSE)="--", "--", VLOOKUP(A1567, [1]!Table9[#All], 33, FALSE)))</f>
        <v>--</v>
      </c>
      <c r="S1567" s="9" t="s">
        <v>2</v>
      </c>
      <c r="T1567" s="8" t="s">
        <v>2</v>
      </c>
      <c r="U1567" s="8" t="s">
        <v>2</v>
      </c>
      <c r="V1567" s="7" t="s">
        <v>2</v>
      </c>
      <c r="W1567" s="6" t="s">
        <v>2</v>
      </c>
      <c r="X1567" s="6" t="s">
        <v>2</v>
      </c>
    </row>
    <row r="1568" spans="1:24" ht="156" x14ac:dyDescent="0.2">
      <c r="A1568" s="20" t="s">
        <v>797</v>
      </c>
      <c r="B1568" s="20" t="str">
        <f>VLOOKUP(A1568, [1]!Table9[#All], 2, FALSE)</f>
        <v>Arenaria lanuginosa var. saxosa</v>
      </c>
      <c r="C1568" s="18" t="str">
        <f>VLOOKUP(A1568, [1]!Table9[#All], 13, FALSE)</f>
        <v>moist, sandy soil along streams</v>
      </c>
      <c r="D1568" s="17" t="str">
        <f>IF(ISNUMBER(SEARCH("1",VLOOKUP(A1568, [1]!Table9[#All], 4, FALSE))), "Yes", "No")</f>
        <v>Yes</v>
      </c>
      <c r="E1568" s="16" t="str">
        <f>VLOOKUP(A1568, [1]!Table9[#All], 3, FALSE)</f>
        <v>Plant</v>
      </c>
      <c r="F1568" s="15" t="str">
        <f>VLOOKUP(A1568, [1]!Table9[#All], 26, FALSE)</f>
        <v>Formula</v>
      </c>
      <c r="G1568" s="15" t="str">
        <f>IF(D1568="No", "--",VLOOKUP(A1568, [1]!Table9[#All], 25, FALSE))</f>
        <v>Work area</v>
      </c>
      <c r="H1568" s="14" t="str">
        <f>IF(D1568="No", "Not discussed on USFS. ", VLOOKUP(A1568, [1]!Table9[#All], 24, FALSE))</f>
        <v>--</v>
      </c>
      <c r="I1568" s="14" t="str">
        <f>IF(NOT(ISBLANK(#REF!)),  "Pre-activity Survey Required", "")</f>
        <v>Pre-activity Survey Required</v>
      </c>
      <c r="J1568" s="13" t="str">
        <f>IF(D1568="No", "Not discussed on USFS. ", _xlfn.CONCAT(A1568, " (", VLOOKUP(A1568, [1]!Table9[#All], 11, FALSE), "; Habitat description: ", C1568, ") - Within 1-mi of a CNDDB/SCE/USFS occurrence record (", VLOOKUP(A1568, [1]!Table9[#All], 34, FALSE), "). " ))</f>
        <v xml:space="preserve">rock sandwort (FSS; CRPR 2B.3, Blooming Period: Jul - Aug; Habitat description: moist, sandy soil along streams) - Within 1-mi of a CNDDB/SCE/USFS occurrence record (unsuitable habitat). </v>
      </c>
      <c r="K1568" s="10" t="str">
        <f>IF(D1568="No", "-- ", VLOOKUP(A1568, [1]!Table9[#All], 35, FALSE))</f>
        <v>Standard OMP BMPs.</v>
      </c>
      <c r="L1568" s="12" t="str">
        <f>IF(D1568="No", "--", VLOOKUP(A1568, [1]!Table9[#All], 28, FALSE))</f>
        <v>IIB</v>
      </c>
      <c r="M1568" s="11" t="str">
        <f>IF(D1568="No", "Not discussed on USFS. ", _xlfn.CONCAT(A1568, " (", VLOOKUP(A1568, [1]!Table9[#All], 11, FALSE), "; Habitat description: ", C1568, ") - Within 1-mi of a CNDDB/SCE/USFS occurrence record (", VLOOKUP(A1568, [1]!Table9[#All], 27, FALSE), "). " ))</f>
        <v xml:space="preserve">rock sandwort (FSS; CRPR 2B.3, Blooming Period: Jul - Aug; Habitat description: moist, sandy soil along streams) - Within 1-mi of a CNDDB/SCE/USFS occurrence record (habitat present). </v>
      </c>
      <c r="N1568" s="10" t="str">
        <f>IF(D1568="No", "-- ", VLOOKUP(A1568, [1]!Table9[#All], 29, FALSE))</f>
        <v xml:space="preserve">BE BMP Plant-1(a)(c-d); 
General Measures and Standard OMP BMPs. </v>
      </c>
      <c r="O1568" s="10" t="str">
        <f>IF(D1568="No", "--", VLOOKUP(A1568, [1]!Table9[#All], 30, FALSE))</f>
        <v xml:space="preserve">Pre-Activity Survey (rock sandwort): A biological survey is required. 
FSS Plant Avoidance (rock sandwort): If rock sandwort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68" s="7" t="str">
        <f>IF(D1568="No", "Not discussed on USFS. ", IF(VLOOKUP(A1568, [1]!Table9[#All], 31, FALSE)="--", "--",  _xlfn.CONCAT(A1568, " (", VLOOKUP(A1568, [1]!Table9[#All], 11, FALSE), "; Habitat description: ", C1568, ") - Within 1-mi of a CNDDB/SCE/USFS occurrence record (", VLOOKUP(A1568, [1]!Table9[#All], 31, FALSE), "). " )))</f>
        <v>--</v>
      </c>
      <c r="Q1568" s="6" t="str">
        <f>IF(D1568="No", "Not discussed on USFS. ", IF(VLOOKUP(A1568, [1]!Table9[#All], 31, FALSE)="--", "--",  VLOOKUP(A1568, [1]!Table9[#All], 32, FALSE)))</f>
        <v>--</v>
      </c>
      <c r="R1568" s="6" t="str">
        <f>IF(D1568="No", "Not discussed on USFS. ", IF(VLOOKUP(A1568, [1]!Table9[#All], 31, FALSE)="--", "--", VLOOKUP(A1568, [1]!Table9[#All], 33, FALSE)))</f>
        <v>--</v>
      </c>
      <c r="S1568" s="9" t="s">
        <v>2</v>
      </c>
      <c r="T1568" s="8" t="s">
        <v>2</v>
      </c>
      <c r="U1568" s="8" t="s">
        <v>2</v>
      </c>
      <c r="V1568" s="7" t="s">
        <v>2</v>
      </c>
      <c r="W1568" s="6" t="s">
        <v>2</v>
      </c>
      <c r="X1568" s="6" t="s">
        <v>2</v>
      </c>
    </row>
    <row r="1569" spans="1:24" ht="48" x14ac:dyDescent="0.2">
      <c r="A1569" s="20" t="s">
        <v>796</v>
      </c>
      <c r="B1569" s="20" t="str">
        <f>VLOOKUP(A1569, [1]!Table9[#All], 2, FALSE)</f>
        <v>Sanicula saxatilis</v>
      </c>
      <c r="C1569" s="18" t="str">
        <f>VLOOKUP(A1569, [1]!Table9[#All], 13, FALSE)</f>
        <v>rocky ridges or talus, chaparral, woodland</v>
      </c>
      <c r="D1569" s="17" t="str">
        <f>IF(ISNUMBER(SEARCH("1",VLOOKUP(A1569, [1]!Table9[#All], 4, FALSE))), "Yes", "No")</f>
        <v>No</v>
      </c>
      <c r="E1569" s="16" t="str">
        <f>VLOOKUP(A1569, [1]!Table9[#All], 3, FALSE)</f>
        <v>Plant</v>
      </c>
      <c r="F1569" s="15" t="str">
        <f>VLOOKUP(A1569, [1]!Table9[#All], 26, FALSE)</f>
        <v>Formula</v>
      </c>
      <c r="G1569" s="15" t="str">
        <f>IF(D1569="No", "--",VLOOKUP(A1569, [1]!Table9[#All], 25, FALSE))</f>
        <v>--</v>
      </c>
      <c r="H1569" s="14" t="str">
        <f>IF(D1569="No", "Not discussed on USFS. ", VLOOKUP(A1569, [1]!Table9[#All], 24, FALSE))</f>
        <v xml:space="preserve">Not discussed on USFS. </v>
      </c>
      <c r="I1569" s="14" t="str">
        <f>IF(NOT(ISBLANK(#REF!)),  "Pre-activity Survey Required", "")</f>
        <v>Pre-activity Survey Required</v>
      </c>
      <c r="J1569" s="13" t="str">
        <f>IF(D1569="No", "Not discussed on USFS. ", _xlfn.CONCAT(A1569, " (", VLOOKUP(A1569, [1]!Table9[#All], 11, FALSE), "; Habitat description: ", C1569, ") - Within 1-mi of a CNDDB/SCE/USFS occurrence record (", VLOOKUP(A1569, [1]!Table9[#All], 34, FALSE), "). " ))</f>
        <v xml:space="preserve">Not discussed on USFS. </v>
      </c>
      <c r="K1569" s="10" t="str">
        <f>IF(D1569="No", "-- ", VLOOKUP(A1569, [1]!Table9[#All], 35, FALSE))</f>
        <v xml:space="preserve">-- </v>
      </c>
      <c r="L1569" s="12" t="str">
        <f>IF(D1569="No", "--", VLOOKUP(A1569, [1]!Table9[#All], 28, FALSE))</f>
        <v>--</v>
      </c>
      <c r="M1569" s="11" t="str">
        <f>IF(D1569="No", "Not discussed on USFS. ", _xlfn.CONCAT(A1569, " (", VLOOKUP(A1569, [1]!Table9[#All], 11, FALSE), "; Habitat description: ", C1569, ") - Within 1-mi of a CNDDB/SCE/USFS occurrence record (", VLOOKUP(A1569, [1]!Table9[#All], 27, FALSE), "). " ))</f>
        <v xml:space="preserve">Not discussed on USFS. </v>
      </c>
      <c r="N1569" s="10" t="str">
        <f>IF(D1569="No", "-- ", VLOOKUP(A1569, [1]!Table9[#All], 29, FALSE))</f>
        <v xml:space="preserve">-- </v>
      </c>
      <c r="O1569" s="10" t="str">
        <f>IF(D1569="No", "--", VLOOKUP(A1569, [1]!Table9[#All], 30, FALSE))</f>
        <v>--</v>
      </c>
      <c r="P1569" s="7" t="str">
        <f>IF(D1569="No", "Not discussed on USFS. ", IF(VLOOKUP(A1569, [1]!Table9[#All], 31, FALSE)="--", "--",  _xlfn.CONCAT(A1569, " (", VLOOKUP(A1569, [1]!Table9[#All], 11, FALSE), "; Habitat description: ", C1569, ") - Within 1-mi of a CNDDB/SCE/USFS occurrence record (", VLOOKUP(A1569, [1]!Table9[#All], 31, FALSE), "). " )))</f>
        <v xml:space="preserve">Not discussed on USFS. </v>
      </c>
      <c r="Q1569" s="6" t="str">
        <f>IF(D1569="No", "Not discussed on USFS. ", IF(VLOOKUP(A1569, [1]!Table9[#All], 31, FALSE)="--", "--",  VLOOKUP(A1569, [1]!Table9[#All], 32, FALSE)))</f>
        <v xml:space="preserve">Not discussed on USFS. </v>
      </c>
      <c r="R1569" s="6" t="str">
        <f>IF(D1569="No", "Not discussed on USFS. ", IF(VLOOKUP(A1569, [1]!Table9[#All], 31, FALSE)="--", "--", VLOOKUP(A1569, [1]!Table9[#All], 33, FALSE)))</f>
        <v xml:space="preserve">Not discussed on USFS. </v>
      </c>
      <c r="S1569" s="9" t="s">
        <v>2</v>
      </c>
      <c r="T1569" s="8" t="s">
        <v>2</v>
      </c>
      <c r="U1569" s="8" t="s">
        <v>2</v>
      </c>
      <c r="V1569" s="7" t="s">
        <v>2</v>
      </c>
      <c r="W1569" s="6" t="s">
        <v>2</v>
      </c>
      <c r="X1569" s="6" t="s">
        <v>2</v>
      </c>
    </row>
    <row r="1570" spans="1:24" ht="156" x14ac:dyDescent="0.2">
      <c r="A1570" s="20" t="s">
        <v>795</v>
      </c>
      <c r="B1570" s="20" t="str">
        <f>VLOOKUP(A1570, [1]!Table9[#All], 2, FALSE)</f>
        <v>Solidago lepida var. salebrosa</v>
      </c>
      <c r="C1570" s="18" t="str">
        <f>VLOOKUP(A1570, [1]!Table9[#All], 13, FALSE)</f>
        <v>moist streambanks, lakesides</v>
      </c>
      <c r="D1570" s="17" t="str">
        <f>IF(ISNUMBER(SEARCH("1",VLOOKUP(A1570, [1]!Table9[#All], 4, FALSE))), "Yes", "No")</f>
        <v>Yes</v>
      </c>
      <c r="E1570" s="16" t="str">
        <f>VLOOKUP(A1570, [1]!Table9[#All], 3, FALSE)</f>
        <v>Plant</v>
      </c>
      <c r="F1570" s="15" t="str">
        <f>VLOOKUP(A1570, [1]!Table9[#All], 26, FALSE)</f>
        <v>Formula</v>
      </c>
      <c r="G1570" s="15" t="str">
        <f>IF(D1570="No", "--",VLOOKUP(A1570, [1]!Table9[#All], 25, FALSE))</f>
        <v>Work area</v>
      </c>
      <c r="H1570" s="14" t="str">
        <f>IF(D1570="No", "Not discussed on USFS. ", VLOOKUP(A1570, [1]!Table9[#All], 24, FALSE))</f>
        <v xml:space="preserve">Only discussed in INF, if reviewing INF apply same RPM's and language as other CRPR 1/2 plant receive. </v>
      </c>
      <c r="I1570" s="14" t="str">
        <f>IF(NOT(ISBLANK(#REF!)),  "Pre-activity Survey Required", "")</f>
        <v>Pre-activity Survey Required</v>
      </c>
      <c r="J1570" s="13" t="str">
        <f>IF(D1570="No", "Not discussed on USFS. ", _xlfn.CONCAT(A1570, " (", VLOOKUP(A1570, [1]!Table9[#All], 11, FALSE), "; Habitat description: ", C1570, ") - Within 1-mi of a CNDDB/SCE/USFS occurrence record (", VLOOKUP(A1570, [1]!Table9[#All], 34, FALSE), "). " ))</f>
        <v xml:space="preserve">Rocky Mountains Canada goldenrod (INF:SCC; CRPR 3.2, Blooming Period: May - Sep; Habitat description: moist streambanks, lakesides) - Within 1-mi of a CNDDB/SCE/USFS occurrence record (unsuitable habitat). </v>
      </c>
      <c r="K1570" s="10" t="str">
        <f>IF(D1570="No", "-- ", VLOOKUP(A1570, [1]!Table9[#All], 35, FALSE))</f>
        <v>Standard OMP BMPs.</v>
      </c>
      <c r="L1570" s="12" t="str">
        <f>IF(D1570="No", "--", VLOOKUP(A1570, [1]!Table9[#All], 28, FALSE))</f>
        <v>IIB</v>
      </c>
      <c r="M1570" s="11" t="str">
        <f>IF(D1570="No", "Not discussed on USFS. ", _xlfn.CONCAT(A1570, " (", VLOOKUP(A1570, [1]!Table9[#All], 11, FALSE), "; Habitat description: ", C1570, ") - Within 1-mi of a CNDDB/SCE/USFS occurrence record (", VLOOKUP(A1570, [1]!Table9[#All], 27, FALSE), "). " ))</f>
        <v xml:space="preserve">Rocky Mountains Canada goldenrod (INF:SCC; CRPR 3.2, Blooming Period: May - Sep; Habitat description: moist streambanks, lakesides) - Within 1-mi of a CNDDB/SCE/USFS occurrence record (habitat present). </v>
      </c>
      <c r="N1570" s="10" t="str">
        <f>IF(D1570="No", "-- ", VLOOKUP(A1570, [1]!Table9[#All], 29, FALSE))</f>
        <v xml:space="preserve">BE BMP Plant-1(a)(c-d); 
General Measures and Standard OMP BMPs. </v>
      </c>
      <c r="O1570" s="10" t="str">
        <f>IF(D1570="No", "--", VLOOKUP(A1570, [1]!Table9[#All], 30, FALSE))</f>
        <v xml:space="preserve">Pre-Activity Survey (Rocky Mountains Canada goldenrod): A biological survey is required. 
FSS Plant Avoidance (Rocky Mountains Canada goldenrod): If Rocky Mountains Canada goldenrod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70" s="7" t="str">
        <f>IF(D1570="No", "Not discussed on USFS. ", IF(VLOOKUP(A1570, [1]!Table9[#All], 31, FALSE)="--", "--",  _xlfn.CONCAT(A1570, " (", VLOOKUP(A1570, [1]!Table9[#All], 11, FALSE), "; Habitat description: ", C1570, ") - Within 1-mi of a CNDDB/SCE/USFS occurrence record (", VLOOKUP(A1570, [1]!Table9[#All], 31, FALSE), "). " )))</f>
        <v>--</v>
      </c>
      <c r="Q1570" s="6" t="str">
        <f>IF(D1570="No", "Not discussed on USFS. ", IF(VLOOKUP(A1570, [1]!Table9[#All], 31, FALSE)="--", "--",  VLOOKUP(A1570, [1]!Table9[#All], 32, FALSE)))</f>
        <v>--</v>
      </c>
      <c r="R1570" s="6" t="str">
        <f>IF(D1570="No", "Not discussed on USFS. ", IF(VLOOKUP(A1570, [1]!Table9[#All], 31, FALSE)="--", "--", VLOOKUP(A1570, [1]!Table9[#All], 33, FALSE)))</f>
        <v>--</v>
      </c>
      <c r="S1570" s="9" t="s">
        <v>2</v>
      </c>
      <c r="T1570" s="8" t="s">
        <v>2</v>
      </c>
      <c r="U1570" s="8" t="s">
        <v>2</v>
      </c>
      <c r="V1570" s="7" t="s">
        <v>2</v>
      </c>
      <c r="W1570" s="6" t="s">
        <v>2</v>
      </c>
      <c r="X1570" s="6" t="s">
        <v>2</v>
      </c>
    </row>
    <row r="1571" spans="1:24" ht="144" x14ac:dyDescent="0.2">
      <c r="A1571" s="20" t="s">
        <v>794</v>
      </c>
      <c r="B1571" s="20" t="str">
        <f>VLOOKUP(A1571, [1]!Table9[#All], 2, FALSE)</f>
        <v>Fritillaria roderickii</v>
      </c>
      <c r="C1571" s="18" t="str">
        <f>VLOOKUP(A1571, [1]!Table9[#All], 13, FALSE)</f>
        <v>grassy slopes, mesas, serpentine barrens</v>
      </c>
      <c r="D1571" s="17" t="str">
        <f>IF(ISNUMBER(SEARCH("1",VLOOKUP(A1571, [1]!Table9[#All], 4, FALSE))), "Yes", "No")</f>
        <v>Yes</v>
      </c>
      <c r="E1571" s="16" t="str">
        <f>VLOOKUP(A1571, [1]!Table9[#All], 3, FALSE)</f>
        <v>Plant</v>
      </c>
      <c r="F1571" s="15" t="str">
        <f>VLOOKUP(A1571, [1]!Table9[#All], 26, FALSE)</f>
        <v>Formula</v>
      </c>
      <c r="G1571" s="15" t="str">
        <f>IF(D1571="No", "--",VLOOKUP(A1571, [1]!Table9[#All], 25, FALSE))</f>
        <v>Work area</v>
      </c>
      <c r="H1571" s="14" t="str">
        <f>IF(D1571="No", "Not discussed on USFS. ", VLOOKUP(A1571, [1]!Table9[#All], 24, FALSE))</f>
        <v>--</v>
      </c>
      <c r="I1571" s="14" t="str">
        <f>IF(NOT(ISBLANK(#REF!)),  "Pre-activity Survey Required", "")</f>
        <v>Pre-activity Survey Required</v>
      </c>
      <c r="J1571" s="13" t="str">
        <f>IF(D1571="No", "Not discussed on USFS. ", _xlfn.CONCAT(A1571, " (", VLOOKUP(A1571, [1]!Table9[#All], 11, FALSE), "; Habitat description: ", C1571, ") - Within 1-mi of a CNDDB/SCE/USFS occurrence record (", VLOOKUP(A1571, [1]!Table9[#All], 34, FALSE), "). " ))</f>
        <v xml:space="preserve">Roderick's fritillary (SE; CRPR 1B.1, Blooming Period: Mar - May; Habitat description: grassy slopes, mesas, serpentine barrens) - Within 1-mi of a CNDDB/SCE/USFS occurrence record (unsuitable habitat). </v>
      </c>
      <c r="K1571" s="10" t="str">
        <f>IF(D1571="No", "-- ", VLOOKUP(A1571, [1]!Table9[#All], 35, FALSE))</f>
        <v>Standard OMP BMPs.</v>
      </c>
      <c r="L1571" s="12" t="str">
        <f>IF(D1571="No", "--", VLOOKUP(A1571, [1]!Table9[#All], 28, FALSE))</f>
        <v>IIB</v>
      </c>
      <c r="M1571" s="11" t="str">
        <f>IF(D1571="No", "Not discussed on USFS. ", _xlfn.CONCAT(A1571, " (", VLOOKUP(A1571, [1]!Table9[#All], 11, FALSE), "; Habitat description: ", C1571, ") - Within 1-mi of a CNDDB/SCE/USFS occurrence record (", VLOOKUP(A1571, [1]!Table9[#All], 27, FALSE), "). " ))</f>
        <v xml:space="preserve">Roderick's fritillary (SE; CRPR 1B.1, Blooming Period: Mar - May; Habitat description: grassy slopes, mesas, serpentine barrens) - Within 1-mi of a CNDDB/SCE/USFS occurrence record (habitat present). </v>
      </c>
      <c r="N1571" s="10" t="str">
        <f>IF(D1571="No", "-- ", VLOOKUP(A1571, [1]!Table9[#All], 29, FALSE))</f>
        <v xml:space="preserve">BE BMP Plant-1(a); 
General Measures and Standard OMP BMPs. </v>
      </c>
      <c r="O1571" s="10" t="str">
        <f>IF(D1571="No", "--", VLOOKUP(A1571, [1]!Table9[#All], 30, FALSE))</f>
        <v xml:space="preserve">Pre-Activity Survey (Roderick's fritillary): A biological survey is required. 
State Threatened Plant Avoidance (Roderick's fritillary): If Roderick's fritillaryis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571" s="7" t="str">
        <f>IF(D1571="No", "Not discussed on USFS. ", IF(VLOOKUP(A1571, [1]!Table9[#All], 31, FALSE)="--", "--",  _xlfn.CONCAT(A1571, " (", VLOOKUP(A1571, [1]!Table9[#All], 11, FALSE), "; Habitat description: ", C1571, ") - Within 1-mi of a CNDDB/SCE/USFS occurrence record (", VLOOKUP(A1571, [1]!Table9[#All], 31, FALSE), "). " )))</f>
        <v>--</v>
      </c>
      <c r="Q1571" s="6" t="str">
        <f>IF(D1571="No", "Not discussed on USFS. ", IF(VLOOKUP(A1571, [1]!Table9[#All], 31, FALSE)="--", "--",  VLOOKUP(A1571, [1]!Table9[#All], 32, FALSE)))</f>
        <v>--</v>
      </c>
      <c r="R1571" s="6" t="str">
        <f>IF(D1571="No", "Not discussed on USFS. ", IF(VLOOKUP(A1571, [1]!Table9[#All], 31, FALSE)="--", "--", VLOOKUP(A1571, [1]!Table9[#All], 33, FALSE)))</f>
        <v>--</v>
      </c>
      <c r="S1571" s="9" t="s">
        <v>2</v>
      </c>
      <c r="T1571" s="8" t="s">
        <v>2</v>
      </c>
      <c r="U1571" s="8" t="s">
        <v>2</v>
      </c>
      <c r="V1571" s="7" t="s">
        <v>2</v>
      </c>
      <c r="W1571" s="6" t="s">
        <v>2</v>
      </c>
      <c r="X1571" s="6" t="s">
        <v>2</v>
      </c>
    </row>
    <row r="1572" spans="1:24" ht="48" x14ac:dyDescent="0.2">
      <c r="A1572" s="20" t="s">
        <v>793</v>
      </c>
      <c r="B1572" s="20" t="str">
        <f>VLOOKUP(A1572, [1]!Table9[#All], 2, FALSE)</f>
        <v>Boechera rollei</v>
      </c>
      <c r="C1572" s="18" t="str">
        <f>VLOOKUP(A1572, [1]!Table9[#All], 13, FALSE)</f>
        <v>among rocks on sparsely forested slopes</v>
      </c>
      <c r="D1572" s="17" t="str">
        <f>IF(ISNUMBER(SEARCH("1",VLOOKUP(A1572, [1]!Table9[#All], 4, FALSE))), "Yes", "No")</f>
        <v>No</v>
      </c>
      <c r="E1572" s="16" t="str">
        <f>VLOOKUP(A1572, [1]!Table9[#All], 3, FALSE)</f>
        <v>Plant</v>
      </c>
      <c r="F1572" s="15" t="str">
        <f>VLOOKUP(A1572, [1]!Table9[#All], 26, FALSE)</f>
        <v>Formula</v>
      </c>
      <c r="G1572" s="15" t="str">
        <f>IF(D1572="No", "--",VLOOKUP(A1572, [1]!Table9[#All], 25, FALSE))</f>
        <v>--</v>
      </c>
      <c r="H1572" s="14" t="str">
        <f>IF(D1572="No", "Not discussed on USFS. ", VLOOKUP(A1572, [1]!Table9[#All], 24, FALSE))</f>
        <v xml:space="preserve">Not discussed on USFS. </v>
      </c>
      <c r="I1572" s="14" t="str">
        <f>IF(NOT(ISBLANK(#REF!)),  "Pre-activity Survey Required", "")</f>
        <v>Pre-activity Survey Required</v>
      </c>
      <c r="J1572" s="13" t="str">
        <f>IF(D1572="No", "Not discussed on USFS. ", _xlfn.CONCAT(A1572, " (", VLOOKUP(A1572, [1]!Table9[#All], 11, FALSE), "; Habitat description: ", C1572, ") - Within 1-mi of a CNDDB/SCE/USFS occurrence record (", VLOOKUP(A1572, [1]!Table9[#All], 34, FALSE), "). " ))</f>
        <v xml:space="preserve">Not discussed on USFS. </v>
      </c>
      <c r="K1572" s="10" t="str">
        <f>IF(D1572="No", "-- ", VLOOKUP(A1572, [1]!Table9[#All], 35, FALSE))</f>
        <v xml:space="preserve">-- </v>
      </c>
      <c r="L1572" s="12" t="str">
        <f>IF(D1572="No", "--", VLOOKUP(A1572, [1]!Table9[#All], 28, FALSE))</f>
        <v>--</v>
      </c>
      <c r="M1572" s="11" t="str">
        <f>IF(D1572="No", "Not discussed on USFS. ", _xlfn.CONCAT(A1572, " (", VLOOKUP(A1572, [1]!Table9[#All], 11, FALSE), "; Habitat description: ", C1572, ") - Within 1-mi of a CNDDB/SCE/USFS occurrence record (", VLOOKUP(A1572, [1]!Table9[#All], 27, FALSE), "). " ))</f>
        <v xml:space="preserve">Not discussed on USFS. </v>
      </c>
      <c r="N1572" s="10" t="str">
        <f>IF(D1572="No", "-- ", VLOOKUP(A1572, [1]!Table9[#All], 29, FALSE))</f>
        <v xml:space="preserve">-- </v>
      </c>
      <c r="O1572" s="10" t="str">
        <f>IF(D1572="No", "--", VLOOKUP(A1572, [1]!Table9[#All], 30, FALSE))</f>
        <v>--</v>
      </c>
      <c r="P1572" s="7" t="str">
        <f>IF(D1572="No", "Not discussed on USFS. ", IF(VLOOKUP(A1572, [1]!Table9[#All], 31, FALSE)="--", "--",  _xlfn.CONCAT(A1572, " (", VLOOKUP(A1572, [1]!Table9[#All], 11, FALSE), "; Habitat description: ", C1572, ") - Within 1-mi of a CNDDB/SCE/USFS occurrence record (", VLOOKUP(A1572, [1]!Table9[#All], 31, FALSE), "). " )))</f>
        <v xml:space="preserve">Not discussed on USFS. </v>
      </c>
      <c r="Q1572" s="6" t="str">
        <f>IF(D1572="No", "Not discussed on USFS. ", IF(VLOOKUP(A1572, [1]!Table9[#All], 31, FALSE)="--", "--",  VLOOKUP(A1572, [1]!Table9[#All], 32, FALSE)))</f>
        <v xml:space="preserve">Not discussed on USFS. </v>
      </c>
      <c r="R1572" s="6" t="str">
        <f>IF(D1572="No", "Not discussed on USFS. ", IF(VLOOKUP(A1572, [1]!Table9[#All], 31, FALSE)="--", "--", VLOOKUP(A1572, [1]!Table9[#All], 33, FALSE)))</f>
        <v xml:space="preserve">Not discussed on USFS. </v>
      </c>
      <c r="S1572" s="9" t="s">
        <v>2</v>
      </c>
      <c r="T1572" s="8" t="s">
        <v>2</v>
      </c>
      <c r="U1572" s="8" t="s">
        <v>2</v>
      </c>
      <c r="V1572" s="7" t="s">
        <v>2</v>
      </c>
      <c r="W1572" s="6" t="s">
        <v>2</v>
      </c>
      <c r="X1572" s="6" t="s">
        <v>2</v>
      </c>
    </row>
    <row r="1573" spans="1:24" ht="80" x14ac:dyDescent="0.2">
      <c r="A1573" s="20" t="s">
        <v>792</v>
      </c>
      <c r="B1573" s="20" t="str">
        <f>VLOOKUP(A1573, [1]!Table9[#All], 2, FALSE)</f>
        <v>Eriastrum rosamondense</v>
      </c>
      <c r="C1573" s="18" t="str">
        <f>VLOOKUP(A1573, [1]!Table9[#All], 13, FALSE)</f>
        <v>hard packed sandy cryptogamic soil among low hummocks with dry pools</v>
      </c>
      <c r="D1573" s="17" t="str">
        <f>IF(ISNUMBER(SEARCH("1",VLOOKUP(A1573, [1]!Table9[#All], 4, FALSE))), "Yes", "No")</f>
        <v>No</v>
      </c>
      <c r="E1573" s="16" t="str">
        <f>VLOOKUP(A1573, [1]!Table9[#All], 3, FALSE)</f>
        <v>Plant</v>
      </c>
      <c r="F1573" s="15" t="str">
        <f>VLOOKUP(A1573, [1]!Table9[#All], 26, FALSE)</f>
        <v>Formula</v>
      </c>
      <c r="G1573" s="15" t="str">
        <f>IF(D1573="No", "--",VLOOKUP(A1573, [1]!Table9[#All], 25, FALSE))</f>
        <v>--</v>
      </c>
      <c r="H1573" s="14" t="str">
        <f>IF(D1573="No", "Not discussed on USFS. ", VLOOKUP(A1573, [1]!Table9[#All], 24, FALSE))</f>
        <v xml:space="preserve">Not discussed on USFS. </v>
      </c>
      <c r="I1573" s="14" t="str">
        <f>IF(NOT(ISBLANK(#REF!)),  "Pre-activity Survey Required", "")</f>
        <v>Pre-activity Survey Required</v>
      </c>
      <c r="J1573" s="13" t="str">
        <f>IF(D1573="No", "Not discussed on USFS. ", _xlfn.CONCAT(A1573, " (", VLOOKUP(A1573, [1]!Table9[#All], 11, FALSE), "; Habitat description: ", C1573, ") - Within 1-mi of a CNDDB/SCE/USFS occurrence record (", VLOOKUP(A1573, [1]!Table9[#All], 34, FALSE), "). " ))</f>
        <v xml:space="preserve">Not discussed on USFS. </v>
      </c>
      <c r="K1573" s="10" t="str">
        <f>IF(D1573="No", "-- ", VLOOKUP(A1573, [1]!Table9[#All], 35, FALSE))</f>
        <v xml:space="preserve">-- </v>
      </c>
      <c r="L1573" s="12" t="str">
        <f>IF(D1573="No", "--", VLOOKUP(A1573, [1]!Table9[#All], 28, FALSE))</f>
        <v>--</v>
      </c>
      <c r="M1573" s="11" t="str">
        <f>IF(D1573="No", "Not discussed on USFS. ", _xlfn.CONCAT(A1573, " (", VLOOKUP(A1573, [1]!Table9[#All], 11, FALSE), "; Habitat description: ", C1573, ") - Within 1-mi of a CNDDB/SCE/USFS occurrence record (", VLOOKUP(A1573, [1]!Table9[#All], 27, FALSE), "). " ))</f>
        <v xml:space="preserve">Not discussed on USFS. </v>
      </c>
      <c r="N1573" s="10" t="str">
        <f>IF(D1573="No", "-- ", VLOOKUP(A1573, [1]!Table9[#All], 29, FALSE))</f>
        <v xml:space="preserve">-- </v>
      </c>
      <c r="O1573" s="10" t="str">
        <f>IF(D1573="No", "--", VLOOKUP(A1573, [1]!Table9[#All], 30, FALSE))</f>
        <v>--</v>
      </c>
      <c r="P1573" s="7" t="str">
        <f>IF(D1573="No", "Not discussed on USFS. ", IF(VLOOKUP(A1573, [1]!Table9[#All], 31, FALSE)="--", "--",  _xlfn.CONCAT(A1573, " (", VLOOKUP(A1573, [1]!Table9[#All], 11, FALSE), "; Habitat description: ", C1573, ") - Within 1-mi of a CNDDB/SCE/USFS occurrence record (", VLOOKUP(A1573, [1]!Table9[#All], 31, FALSE), "). " )))</f>
        <v xml:space="preserve">Not discussed on USFS. </v>
      </c>
      <c r="Q1573" s="6" t="str">
        <f>IF(D1573="No", "Not discussed on USFS. ", IF(VLOOKUP(A1573, [1]!Table9[#All], 31, FALSE)="--", "--",  VLOOKUP(A1573, [1]!Table9[#All], 32, FALSE)))</f>
        <v xml:space="preserve">Not discussed on USFS. </v>
      </c>
      <c r="R1573" s="6" t="str">
        <f>IF(D1573="No", "Not discussed on USFS. ", IF(VLOOKUP(A1573, [1]!Table9[#All], 31, FALSE)="--", "--", VLOOKUP(A1573, [1]!Table9[#All], 33, FALSE)))</f>
        <v xml:space="preserve">Not discussed on USFS. </v>
      </c>
      <c r="S1573" s="9" t="s">
        <v>2</v>
      </c>
      <c r="T1573" s="8" t="s">
        <v>2</v>
      </c>
      <c r="U1573" s="8" t="s">
        <v>2</v>
      </c>
      <c r="V1573" s="7" t="s">
        <v>2</v>
      </c>
      <c r="W1573" s="6" t="s">
        <v>2</v>
      </c>
      <c r="X1573" s="6" t="s">
        <v>2</v>
      </c>
    </row>
    <row r="1574" spans="1:24" ht="156" x14ac:dyDescent="0.2">
      <c r="A1574" s="20" t="s">
        <v>791</v>
      </c>
      <c r="B1574" s="20" t="str">
        <f>VLOOKUP(A1574, [1]!Table9[#All], 2, FALSE)</f>
        <v>Delphinium purpusii</v>
      </c>
      <c r="C1574" s="18" t="str">
        <f>VLOOKUP(A1574, [1]!Table9[#All], 13, FALSE)</f>
        <v xml:space="preserve">talus slopes, cliffs, rock outcrops, boulder areas, in chaparral, foothill, or pinyon-juniper woodland </v>
      </c>
      <c r="D1574" s="17" t="str">
        <f>IF(ISNUMBER(SEARCH("1",VLOOKUP(A1574, [1]!Table9[#All], 4, FALSE))), "Yes", "No")</f>
        <v>Yes</v>
      </c>
      <c r="E1574" s="16" t="str">
        <f>VLOOKUP(A1574, [1]!Table9[#All], 3, FALSE)</f>
        <v>Plant</v>
      </c>
      <c r="F1574" s="15" t="str">
        <f>VLOOKUP(A1574, [1]!Table9[#All], 26, FALSE)</f>
        <v>Formula</v>
      </c>
      <c r="G1574" s="15" t="str">
        <f>IF(D1574="No", "--",VLOOKUP(A1574, [1]!Table9[#All], 25, FALSE))</f>
        <v>Work area</v>
      </c>
      <c r="H1574" s="14" t="str">
        <f>IF(D1574="No", "Not discussed on USFS. ", VLOOKUP(A1574, [1]!Table9[#All], 24, FALSE))</f>
        <v>--</v>
      </c>
      <c r="I1574" s="14" t="str">
        <f>IF(NOT(ISBLANK(#REF!)),  "Pre-activity Survey Required", "")</f>
        <v>Pre-activity Survey Required</v>
      </c>
      <c r="J1574" s="13" t="str">
        <f>IF(D1574="No", "Not discussed on USFS. ", _xlfn.CONCAT(A1574, " (", VLOOKUP(A1574, [1]!Table9[#All], 11, FALSE), "; Habitat description: ", C1574, ") - Within 1-mi of a CNDDB/SCE/USFS occurrence record (", VLOOKUP(A1574, [1]!Table9[#All], 34, FALSE), "). " ))</f>
        <v xml:space="preserve">rose flowered larkspur (FSS; BLM:S; CRPR 1B.3, Blooming Period: Mar - May; Habitat description: talus slopes, cliffs, rock outcrops, boulder areas, in chaparral, foothill, or pinyon-juniper woodland ) - Within 1-mi of a CNDDB/SCE/USFS occurrence record (unsuitable habitat). </v>
      </c>
      <c r="K1574" s="10" t="str">
        <f>IF(D1574="No", "-- ", VLOOKUP(A1574, [1]!Table9[#All], 35, FALSE))</f>
        <v>Standard OMP BMPs.</v>
      </c>
      <c r="L1574" s="12" t="str">
        <f>IF(D1574="No", "--", VLOOKUP(A1574, [1]!Table9[#All], 28, FALSE))</f>
        <v>IIB</v>
      </c>
      <c r="M1574" s="11" t="str">
        <f>IF(D1574="No", "Not discussed on USFS. ", _xlfn.CONCAT(A1574, " (", VLOOKUP(A1574, [1]!Table9[#All], 11, FALSE), "; Habitat description: ", C1574, ") - Within 1-mi of a CNDDB/SCE/USFS occurrence record (", VLOOKUP(A1574, [1]!Table9[#All], 27, FALSE), "). " ))</f>
        <v xml:space="preserve">rose flowered larkspur (FSS; BLM:S; CRPR 1B.3, Blooming Period: Mar - May; Habitat description: talus slopes, cliffs, rock outcrops, boulder areas, in chaparral, foothill, or pinyon-juniper woodland ) - Within 1-mi of a CNDDB/SCE/USFS occurrence record (habitat present). </v>
      </c>
      <c r="N1574" s="10" t="str">
        <f>IF(D1574="No", "-- ", VLOOKUP(A1574, [1]!Table9[#All], 29, FALSE))</f>
        <v xml:space="preserve">BE BMP Plant-1(a)(c-d); 
General Measures and Standard OMP BMPs. </v>
      </c>
      <c r="O1574" s="10" t="str">
        <f>IF(D1574="No", "--", VLOOKUP(A1574, [1]!Table9[#All], 30, FALSE))</f>
        <v xml:space="preserve">Pre-Activity Survey (rose flowered larkspur): A biological survey is required. 
FSS Plant Avoidance (rose flowered larkspur): If rose flowered larkspur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74" s="7" t="str">
        <f>IF(D1574="No", "Not discussed on USFS. ", IF(VLOOKUP(A1574, [1]!Table9[#All], 31, FALSE)="--", "--",  _xlfn.CONCAT(A1574, " (", VLOOKUP(A1574, [1]!Table9[#All], 11, FALSE), "; Habitat description: ", C1574, ") - Within 1-mi of a CNDDB/SCE/USFS occurrence record (", VLOOKUP(A1574, [1]!Table9[#All], 31, FALSE), "). " )))</f>
        <v>--</v>
      </c>
      <c r="Q1574" s="6" t="str">
        <f>IF(D1574="No", "Not discussed on USFS. ", IF(VLOOKUP(A1574, [1]!Table9[#All], 31, FALSE)="--", "--",  VLOOKUP(A1574, [1]!Table9[#All], 32, FALSE)))</f>
        <v>--</v>
      </c>
      <c r="R1574" s="6" t="str">
        <f>IF(D1574="No", "Not discussed on USFS. ", IF(VLOOKUP(A1574, [1]!Table9[#All], 31, FALSE)="--", "--", VLOOKUP(A1574, [1]!Table9[#All], 33, FALSE)))</f>
        <v>--</v>
      </c>
      <c r="S1574" s="9" t="s">
        <v>2</v>
      </c>
      <c r="T1574" s="8" t="s">
        <v>2</v>
      </c>
      <c r="U1574" s="8" t="s">
        <v>2</v>
      </c>
      <c r="V1574" s="7" t="s">
        <v>2</v>
      </c>
      <c r="W1574" s="6" t="s">
        <v>2</v>
      </c>
      <c r="X1574" s="6" t="s">
        <v>2</v>
      </c>
    </row>
    <row r="1575" spans="1:24" ht="48" x14ac:dyDescent="0.2">
      <c r="A1575" s="20" t="s">
        <v>790</v>
      </c>
      <c r="B1575" s="20" t="str">
        <f>VLOOKUP(A1575, [1]!Table9[#All], 2, FALSE)</f>
        <v>Leptosiphon rosaceus</v>
      </c>
      <c r="C1575" s="18" t="str">
        <f>VLOOKUP(A1575, [1]!Table9[#All], 13, FALSE)</f>
        <v>open, grassy slopes, coastal bluffs</v>
      </c>
      <c r="D1575" s="17" t="str">
        <f>IF(ISNUMBER(SEARCH("1",VLOOKUP(A1575, [1]!Table9[#All], 4, FALSE))), "Yes", "No")</f>
        <v>No</v>
      </c>
      <c r="E1575" s="16" t="str">
        <f>VLOOKUP(A1575, [1]!Table9[#All], 3, FALSE)</f>
        <v>Plant</v>
      </c>
      <c r="F1575" s="15" t="str">
        <f>VLOOKUP(A1575, [1]!Table9[#All], 26, FALSE)</f>
        <v>Formula</v>
      </c>
      <c r="G1575" s="15" t="str">
        <f>IF(D1575="No", "--",VLOOKUP(A1575, [1]!Table9[#All], 25, FALSE))</f>
        <v>--</v>
      </c>
      <c r="H1575" s="14" t="str">
        <f>IF(D1575="No", "Not discussed on USFS. ", VLOOKUP(A1575, [1]!Table9[#All], 24, FALSE))</f>
        <v xml:space="preserve">Not discussed on USFS. </v>
      </c>
      <c r="I1575" s="14" t="str">
        <f>IF(NOT(ISBLANK(#REF!)),  "Pre-activity Survey Required", "")</f>
        <v>Pre-activity Survey Required</v>
      </c>
      <c r="J1575" s="13" t="str">
        <f>IF(D1575="No", "Not discussed on USFS. ", _xlfn.CONCAT(A1575, " (", VLOOKUP(A1575, [1]!Table9[#All], 11, FALSE), "; Habitat description: ", C1575, ") - Within 1-mi of a CNDDB/SCE/USFS occurrence record (", VLOOKUP(A1575, [1]!Table9[#All], 34, FALSE), "). " ))</f>
        <v xml:space="preserve">Not discussed on USFS. </v>
      </c>
      <c r="K1575" s="10" t="str">
        <f>IF(D1575="No", "-- ", VLOOKUP(A1575, [1]!Table9[#All], 35, FALSE))</f>
        <v xml:space="preserve">-- </v>
      </c>
      <c r="L1575" s="12" t="str">
        <f>IF(D1575="No", "--", VLOOKUP(A1575, [1]!Table9[#All], 28, FALSE))</f>
        <v>--</v>
      </c>
      <c r="M1575" s="11" t="str">
        <f>IF(D1575="No", "Not discussed on USFS. ", _xlfn.CONCAT(A1575, " (", VLOOKUP(A1575, [1]!Table9[#All], 11, FALSE), "; Habitat description: ", C1575, ") - Within 1-mi of a CNDDB/SCE/USFS occurrence record (", VLOOKUP(A1575, [1]!Table9[#All], 27, FALSE), "). " ))</f>
        <v xml:space="preserve">Not discussed on USFS. </v>
      </c>
      <c r="N1575" s="10" t="str">
        <f>IF(D1575="No", "-- ", VLOOKUP(A1575, [1]!Table9[#All], 29, FALSE))</f>
        <v xml:space="preserve">-- </v>
      </c>
      <c r="O1575" s="10" t="str">
        <f>IF(D1575="No", "--", VLOOKUP(A1575, [1]!Table9[#All], 30, FALSE))</f>
        <v>--</v>
      </c>
      <c r="P1575" s="7" t="str">
        <f>IF(D1575="No", "Not discussed on USFS. ", IF(VLOOKUP(A1575, [1]!Table9[#All], 31, FALSE)="--", "--",  _xlfn.CONCAT(A1575, " (", VLOOKUP(A1575, [1]!Table9[#All], 11, FALSE), "; Habitat description: ", C1575, ") - Within 1-mi of a CNDDB/SCE/USFS occurrence record (", VLOOKUP(A1575, [1]!Table9[#All], 31, FALSE), "). " )))</f>
        <v xml:space="preserve">Not discussed on USFS. </v>
      </c>
      <c r="Q1575" s="6" t="str">
        <f>IF(D1575="No", "Not discussed on USFS. ", IF(VLOOKUP(A1575, [1]!Table9[#All], 31, FALSE)="--", "--",  VLOOKUP(A1575, [1]!Table9[#All], 32, FALSE)))</f>
        <v xml:space="preserve">Not discussed on USFS. </v>
      </c>
      <c r="R1575" s="6" t="str">
        <f>IF(D1575="No", "Not discussed on USFS. ", IF(VLOOKUP(A1575, [1]!Table9[#All], 31, FALSE)="--", "--", VLOOKUP(A1575, [1]!Table9[#All], 33, FALSE)))</f>
        <v xml:space="preserve">Not discussed on USFS. </v>
      </c>
      <c r="S1575" s="9" t="s">
        <v>2</v>
      </c>
      <c r="T1575" s="8" t="s">
        <v>2</v>
      </c>
      <c r="U1575" s="8" t="s">
        <v>2</v>
      </c>
      <c r="V1575" s="7" t="s">
        <v>2</v>
      </c>
      <c r="W1575" s="6" t="s">
        <v>2</v>
      </c>
      <c r="X1575" s="6" t="s">
        <v>2</v>
      </c>
    </row>
    <row r="1576" spans="1:24" ht="156" x14ac:dyDescent="0.2">
      <c r="A1576" s="20" t="s">
        <v>789</v>
      </c>
      <c r="B1576" s="20" t="str">
        <f>VLOOKUP(A1576, [1]!Table9[#All], 2, FALSE)</f>
        <v>Greeneocharis circumscissa var. rosulata</v>
      </c>
      <c r="C1576" s="18" t="str">
        <f>VLOOKUP(A1576, [1]!Table9[#All], 13, FALSE)</f>
        <v>barren granitic gravels</v>
      </c>
      <c r="D1576" s="17" t="str">
        <f>IF(ISNUMBER(SEARCH("1",VLOOKUP(A1576, [1]!Table9[#All], 4, FALSE))), "Yes", "No")</f>
        <v>Yes</v>
      </c>
      <c r="E1576" s="16" t="str">
        <f>VLOOKUP(A1576, [1]!Table9[#All], 3, FALSE)</f>
        <v>Plant</v>
      </c>
      <c r="F1576" s="15" t="str">
        <f>VLOOKUP(A1576, [1]!Table9[#All], 26, FALSE)</f>
        <v>Formula</v>
      </c>
      <c r="G1576" s="15" t="str">
        <f>IF(D1576="No", "--",VLOOKUP(A1576, [1]!Table9[#All], 25, FALSE))</f>
        <v>Work area</v>
      </c>
      <c r="H1576" s="14" t="str">
        <f>IF(D1576="No", "Not discussed on USFS. ", VLOOKUP(A1576, [1]!Table9[#All], 24, FALSE))</f>
        <v>--</v>
      </c>
      <c r="I1576" s="14" t="str">
        <f>IF(NOT(ISBLANK(#REF!)),  "Pre-activity Survey Required", "")</f>
        <v>Pre-activity Survey Required</v>
      </c>
      <c r="J1576" s="13" t="str">
        <f>IF(D1576="No", "Not discussed on USFS. ", _xlfn.CONCAT(A1576, " (", VLOOKUP(A1576, [1]!Table9[#All], 11, FALSE), "; Habitat description: ", C1576, ") - Within 1-mi of a CNDDB/SCE/USFS occurrence record (", VLOOKUP(A1576, [1]!Table9[#All], 34, FALSE), "). " ))</f>
        <v xml:space="preserve">Rosette cushion cryptantha (FSS; CRPR 1B.2, Blooming Period: Jan - Dec; Habitat description: barren granitic gravels) - Within 1-mi of a CNDDB/SCE/USFS occurrence record (unsuitable habitat). </v>
      </c>
      <c r="K1576" s="10" t="str">
        <f>IF(D1576="No", "-- ", VLOOKUP(A1576, [1]!Table9[#All], 35, FALSE))</f>
        <v>Standard OMP BMPs.</v>
      </c>
      <c r="L1576" s="12" t="str">
        <f>IF(D1576="No", "--", VLOOKUP(A1576, [1]!Table9[#All], 28, FALSE))</f>
        <v>IIB</v>
      </c>
      <c r="M1576" s="11" t="str">
        <f>IF(D1576="No", "Not discussed on USFS. ", _xlfn.CONCAT(A1576, " (", VLOOKUP(A1576, [1]!Table9[#All], 11, FALSE), "; Habitat description: ", C1576, ") - Within 1-mi of a CNDDB/SCE/USFS occurrence record (", VLOOKUP(A1576, [1]!Table9[#All], 27, FALSE), "). " ))</f>
        <v xml:space="preserve">Rosette cushion cryptantha (FSS; CRPR 1B.2, Blooming Period: Jan - Dec; Habitat description: barren granitic gravels) - Within 1-mi of a CNDDB/SCE/USFS occurrence record (habitat present). </v>
      </c>
      <c r="N1576" s="10" t="str">
        <f>IF(D1576="No", "-- ", VLOOKUP(A1576, [1]!Table9[#All], 29, FALSE))</f>
        <v xml:space="preserve">BE BMP Plant-1(a)(c-d); 
General Measures and Standard OMP BMPs. </v>
      </c>
      <c r="O1576" s="10" t="str">
        <f>IF(D1576="No", "--", VLOOKUP(A1576, [1]!Table9[#All], 30, FALSE))</f>
        <v xml:space="preserve">Pre-Activity Survey (rosette cushion cryptantha): A biological survey is required. 
FSS Plant Avoidance (rosette cushion cryptantha): If rosette cushion cryptantha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76" s="7" t="str">
        <f>IF(D1576="No", "Not discussed on USFS. ", IF(VLOOKUP(A1576, [1]!Table9[#All], 31, FALSE)="--", "--",  _xlfn.CONCAT(A1576, " (", VLOOKUP(A1576, [1]!Table9[#All], 11, FALSE), "; Habitat description: ", C1576, ") - Within 1-mi of a CNDDB/SCE/USFS occurrence record (", VLOOKUP(A1576, [1]!Table9[#All], 31, FALSE), "). " )))</f>
        <v>--</v>
      </c>
      <c r="Q1576" s="6" t="str">
        <f>IF(D1576="No", "Not discussed on USFS. ", IF(VLOOKUP(A1576, [1]!Table9[#All], 31, FALSE)="--", "--",  VLOOKUP(A1576, [1]!Table9[#All], 32, FALSE)))</f>
        <v>--</v>
      </c>
      <c r="R1576" s="6" t="str">
        <f>IF(D1576="No", "Not discussed on USFS. ", IF(VLOOKUP(A1576, [1]!Table9[#All], 31, FALSE)="--", "--", VLOOKUP(A1576, [1]!Table9[#All], 33, FALSE)))</f>
        <v>--</v>
      </c>
      <c r="S1576" s="9" t="s">
        <v>2</v>
      </c>
      <c r="T1576" s="8" t="s">
        <v>2</v>
      </c>
      <c r="U1576" s="8" t="s">
        <v>2</v>
      </c>
      <c r="V1576" s="7" t="s">
        <v>2</v>
      </c>
      <c r="W1576" s="6" t="s">
        <v>2</v>
      </c>
      <c r="X1576" s="6" t="s">
        <v>2</v>
      </c>
    </row>
    <row r="1577" spans="1:24" ht="156" x14ac:dyDescent="0.2">
      <c r="A1577" s="20" t="s">
        <v>788</v>
      </c>
      <c r="B1577" s="20" t="str">
        <f>VLOOKUP(A1577, [1]!Table9[#All], 2, FALSE)</f>
        <v>Lepechinia rossii</v>
      </c>
      <c r="C1577" s="18" t="str">
        <f>VLOOKUP(A1577, [1]!Table9[#All], 13, FALSE)</f>
        <v>chaparral</v>
      </c>
      <c r="D1577" s="17" t="str">
        <f>IF(ISNUMBER(SEARCH("1",VLOOKUP(A1577, [1]!Table9[#All], 4, FALSE))), "Yes", "No")</f>
        <v>Yes</v>
      </c>
      <c r="E1577" s="16" t="str">
        <f>VLOOKUP(A1577, [1]!Table9[#All], 3, FALSE)</f>
        <v>Plant</v>
      </c>
      <c r="F1577" s="15" t="str">
        <f>VLOOKUP(A1577, [1]!Table9[#All], 26, FALSE)</f>
        <v>Formula</v>
      </c>
      <c r="G1577" s="15" t="str">
        <f>IF(D1577="No", "--",VLOOKUP(A1577, [1]!Table9[#All], 25, FALSE))</f>
        <v>Work area</v>
      </c>
      <c r="H1577" s="14" t="str">
        <f>IF(D1577="No", "Not discussed on USFS. ", VLOOKUP(A1577, [1]!Table9[#All], 24, FALSE))</f>
        <v>--</v>
      </c>
      <c r="I1577" s="14" t="str">
        <f>IF(NOT(ISBLANK(#REF!)),  "Pre-activity Survey Required", "")</f>
        <v>Pre-activity Survey Required</v>
      </c>
      <c r="J1577" s="13" t="str">
        <f>IF(D1577="No", "Not discussed on USFS. ", _xlfn.CONCAT(A1577, " (", VLOOKUP(A1577, [1]!Table9[#All], 11, FALSE), "; Habitat description: ", C1577, ") - Within 1-mi of a CNDDB/SCE/USFS occurrence record (", VLOOKUP(A1577, [1]!Table9[#All], 34, FALSE), "). " ))</f>
        <v xml:space="preserve">Ross' pitcher sage (FSS; CRPR 1B.2, Blooming Period: May - Sep; Habitat description: chaparral) - Within 1-mi of a CNDDB/SCE/USFS occurrence record (unsuitable habitat). </v>
      </c>
      <c r="K1577" s="10" t="str">
        <f>IF(D1577="No", "-- ", VLOOKUP(A1577, [1]!Table9[#All], 35, FALSE))</f>
        <v>Standard OMP BMPs.</v>
      </c>
      <c r="L1577" s="12" t="str">
        <f>IF(D1577="No", "--", VLOOKUP(A1577, [1]!Table9[#All], 28, FALSE))</f>
        <v>IIB</v>
      </c>
      <c r="M1577" s="11" t="str">
        <f>IF(D1577="No", "Not discussed on USFS. ", _xlfn.CONCAT(A1577, " (", VLOOKUP(A1577, [1]!Table9[#All], 11, FALSE), "; Habitat description: ", C1577, ") - Within 1-mi of a CNDDB/SCE/USFS occurrence record (", VLOOKUP(A1577, [1]!Table9[#All], 27, FALSE), "). " ))</f>
        <v xml:space="preserve">Ross' pitcher sage (FSS; CRPR 1B.2, Blooming Period: May - Sep; Habitat description: chaparral) - Within 1-mi of a CNDDB/SCE/USFS occurrence record (habitat present). </v>
      </c>
      <c r="N1577" s="10" t="str">
        <f>IF(D1577="No", "-- ", VLOOKUP(A1577, [1]!Table9[#All], 29, FALSE))</f>
        <v xml:space="preserve">BE BMP Plant-1(a)(c-d); 
General Measures and Standard OMP BMPs. </v>
      </c>
      <c r="O1577" s="10" t="str">
        <f>IF(D1577="No", "--", VLOOKUP(A1577, [1]!Table9[#All], 30, FALSE))</f>
        <v xml:space="preserve">Pre-Activity Survey (Ross' pitcher sage): A biological survey is required. 
FSS Plant Avoidance (Ross' pitcher sage): If Ross' pitcher sage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77" s="7" t="str">
        <f>IF(D1577="No", "Not discussed on USFS. ", IF(VLOOKUP(A1577, [1]!Table9[#All], 31, FALSE)="--", "--",  _xlfn.CONCAT(A1577, " (", VLOOKUP(A1577, [1]!Table9[#All], 11, FALSE), "; Habitat description: ", C1577, ") - Within 1-mi of a CNDDB/SCE/USFS occurrence record (", VLOOKUP(A1577, [1]!Table9[#All], 31, FALSE), "). " )))</f>
        <v>--</v>
      </c>
      <c r="Q1577" s="6" t="str">
        <f>IF(D1577="No", "Not discussed on USFS. ", IF(VLOOKUP(A1577, [1]!Table9[#All], 31, FALSE)="--", "--",  VLOOKUP(A1577, [1]!Table9[#All], 32, FALSE)))</f>
        <v>--</v>
      </c>
      <c r="R1577" s="6" t="str">
        <f>IF(D1577="No", "Not discussed on USFS. ", IF(VLOOKUP(A1577, [1]!Table9[#All], 31, FALSE)="--", "--", VLOOKUP(A1577, [1]!Table9[#All], 33, FALSE)))</f>
        <v>--</v>
      </c>
      <c r="S1577" s="9" t="s">
        <v>2</v>
      </c>
      <c r="T1577" s="8" t="s">
        <v>2</v>
      </c>
      <c r="U1577" s="8" t="s">
        <v>2</v>
      </c>
      <c r="V1577" s="7" t="s">
        <v>2</v>
      </c>
      <c r="W1577" s="6" t="s">
        <v>2</v>
      </c>
      <c r="X1577" s="6" t="s">
        <v>2</v>
      </c>
    </row>
    <row r="1578" spans="1:24" ht="48" x14ac:dyDescent="0.2">
      <c r="A1578" s="20" t="s">
        <v>787</v>
      </c>
      <c r="B1578" s="20" t="str">
        <f>VLOOKUP(A1578, [1]!Table9[#All], 2, FALSE)</f>
        <v>Orthocarpus bracteosus</v>
      </c>
      <c r="C1578" s="18" t="str">
        <f>VLOOKUP(A1578, [1]!Table9[#All], 13, FALSE)</f>
        <v>moist meadows</v>
      </c>
      <c r="D1578" s="17" t="str">
        <f>IF(ISNUMBER(SEARCH("1",VLOOKUP(A1578, [1]!Table9[#All], 4, FALSE))), "Yes", "No")</f>
        <v>No</v>
      </c>
      <c r="E1578" s="16" t="str">
        <f>VLOOKUP(A1578, [1]!Table9[#All], 3, FALSE)</f>
        <v>Plant</v>
      </c>
      <c r="F1578" s="15" t="str">
        <f>VLOOKUP(A1578, [1]!Table9[#All], 26, FALSE)</f>
        <v>Formula</v>
      </c>
      <c r="G1578" s="15" t="str">
        <f>IF(D1578="No", "--",VLOOKUP(A1578, [1]!Table9[#All], 25, FALSE))</f>
        <v>--</v>
      </c>
      <c r="H1578" s="14" t="str">
        <f>IF(D1578="No", "Not discussed on USFS. ", VLOOKUP(A1578, [1]!Table9[#All], 24, FALSE))</f>
        <v xml:space="preserve">Not discussed on USFS. </v>
      </c>
      <c r="I1578" s="14" t="str">
        <f>IF(NOT(ISBLANK(#REF!)),  "Pre-activity Survey Required", "")</f>
        <v>Pre-activity Survey Required</v>
      </c>
      <c r="J1578" s="13" t="str">
        <f>IF(D1578="No", "Not discussed on USFS. ", _xlfn.CONCAT(A1578, " (", VLOOKUP(A1578, [1]!Table9[#All], 11, FALSE), "; Habitat description: ", C1578, ") - Within 1-mi of a CNDDB/SCE/USFS occurrence record (", VLOOKUP(A1578, [1]!Table9[#All], 34, FALSE), "). " ))</f>
        <v xml:space="preserve">Not discussed on USFS. </v>
      </c>
      <c r="K1578" s="10" t="str">
        <f>IF(D1578="No", "-- ", VLOOKUP(A1578, [1]!Table9[#All], 35, FALSE))</f>
        <v xml:space="preserve">-- </v>
      </c>
      <c r="L1578" s="12" t="str">
        <f>IF(D1578="No", "--", VLOOKUP(A1578, [1]!Table9[#All], 28, FALSE))</f>
        <v>--</v>
      </c>
      <c r="M1578" s="11" t="str">
        <f>IF(D1578="No", "Not discussed on USFS. ", _xlfn.CONCAT(A1578, " (", VLOOKUP(A1578, [1]!Table9[#All], 11, FALSE), "; Habitat description: ", C1578, ") - Within 1-mi of a CNDDB/SCE/USFS occurrence record (", VLOOKUP(A1578, [1]!Table9[#All], 27, FALSE), "). " ))</f>
        <v xml:space="preserve">Not discussed on USFS. </v>
      </c>
      <c r="N1578" s="10" t="str">
        <f>IF(D1578="No", "-- ", VLOOKUP(A1578, [1]!Table9[#All], 29, FALSE))</f>
        <v xml:space="preserve">-- </v>
      </c>
      <c r="O1578" s="10" t="str">
        <f>IF(D1578="No", "--", VLOOKUP(A1578, [1]!Table9[#All], 30, FALSE))</f>
        <v>--</v>
      </c>
      <c r="P1578" s="7" t="str">
        <f>IF(D1578="No", "Not discussed on USFS. ", IF(VLOOKUP(A1578, [1]!Table9[#All], 31, FALSE)="--", "--",  _xlfn.CONCAT(A1578, " (", VLOOKUP(A1578, [1]!Table9[#All], 11, FALSE), "; Habitat description: ", C1578, ") - Within 1-mi of a CNDDB/SCE/USFS occurrence record (", VLOOKUP(A1578, [1]!Table9[#All], 31, FALSE), "). " )))</f>
        <v xml:space="preserve">Not discussed on USFS. </v>
      </c>
      <c r="Q1578" s="6" t="str">
        <f>IF(D1578="No", "Not discussed on USFS. ", IF(VLOOKUP(A1578, [1]!Table9[#All], 31, FALSE)="--", "--",  VLOOKUP(A1578, [1]!Table9[#All], 32, FALSE)))</f>
        <v xml:space="preserve">Not discussed on USFS. </v>
      </c>
      <c r="R1578" s="6" t="str">
        <f>IF(D1578="No", "Not discussed on USFS. ", IF(VLOOKUP(A1578, [1]!Table9[#All], 31, FALSE)="--", "--", VLOOKUP(A1578, [1]!Table9[#All], 33, FALSE)))</f>
        <v xml:space="preserve">Not discussed on USFS. </v>
      </c>
      <c r="S1578" s="9" t="s">
        <v>2</v>
      </c>
      <c r="T1578" s="8" t="s">
        <v>2</v>
      </c>
      <c r="U1578" s="8" t="s">
        <v>2</v>
      </c>
      <c r="V1578" s="7" t="s">
        <v>2</v>
      </c>
      <c r="W1578" s="6" t="s">
        <v>2</v>
      </c>
      <c r="X1578" s="6" t="s">
        <v>2</v>
      </c>
    </row>
    <row r="1579" spans="1:24" ht="80" x14ac:dyDescent="0.2">
      <c r="A1579" s="20" t="s">
        <v>786</v>
      </c>
      <c r="B1579" s="20" t="str">
        <f>VLOOKUP(A1579, [1]!Table9[#All], 2, FALSE)</f>
        <v>Penstemon bicolor ssp. roseus</v>
      </c>
      <c r="C1579" s="18" t="str">
        <f>VLOOKUP(A1579, [1]!Table9[#All], 13, FALSE)</f>
        <v>gravelly soils, and roadsides, juniper woodlands, desert scrub, talus slopes, and arroyos</v>
      </c>
      <c r="D1579" s="17" t="str">
        <f>IF(ISNUMBER(SEARCH("1",VLOOKUP(A1579, [1]!Table9[#All], 4, FALSE))), "Yes", "No")</f>
        <v>No</v>
      </c>
      <c r="E1579" s="16" t="str">
        <f>VLOOKUP(A1579, [1]!Table9[#All], 3, FALSE)</f>
        <v>Plant</v>
      </c>
      <c r="F1579" s="15" t="str">
        <f>VLOOKUP(A1579, [1]!Table9[#All], 26, FALSE)</f>
        <v>Formula</v>
      </c>
      <c r="G1579" s="15" t="str">
        <f>IF(D1579="No", "--",VLOOKUP(A1579, [1]!Table9[#All], 25, FALSE))</f>
        <v>--</v>
      </c>
      <c r="H1579" s="14" t="str">
        <f>IF(D1579="No", "Not discussed on USFS. ", VLOOKUP(A1579, [1]!Table9[#All], 24, FALSE))</f>
        <v xml:space="preserve">Not discussed on USFS. </v>
      </c>
      <c r="I1579" s="14" t="str">
        <f>IF(NOT(ISBLANK(#REF!)),  "Pre-activity Survey Required", "")</f>
        <v>Pre-activity Survey Required</v>
      </c>
      <c r="J1579" s="13" t="str">
        <f>IF(D1579="No", "Not discussed on USFS. ", _xlfn.CONCAT(A1579, " (", VLOOKUP(A1579, [1]!Table9[#All], 11, FALSE), "; Habitat description: ", C1579, ") - Within 1-mi of a CNDDB/SCE/USFS occurrence record (", VLOOKUP(A1579, [1]!Table9[#All], 34, FALSE), "). " ))</f>
        <v xml:space="preserve">Not discussed on USFS. </v>
      </c>
      <c r="K1579" s="10" t="str">
        <f>IF(D1579="No", "-- ", VLOOKUP(A1579, [1]!Table9[#All], 35, FALSE))</f>
        <v xml:space="preserve">-- </v>
      </c>
      <c r="L1579" s="12" t="str">
        <f>IF(D1579="No", "--", VLOOKUP(A1579, [1]!Table9[#All], 28, FALSE))</f>
        <v>--</v>
      </c>
      <c r="M1579" s="11" t="str">
        <f>IF(D1579="No", "Not discussed on USFS. ", _xlfn.CONCAT(A1579, " (", VLOOKUP(A1579, [1]!Table9[#All], 11, FALSE), "; Habitat description: ", C1579, ") - Within 1-mi of a CNDDB/SCE/USFS occurrence record (", VLOOKUP(A1579, [1]!Table9[#All], 27, FALSE), "). " ))</f>
        <v xml:space="preserve">Not discussed on USFS. </v>
      </c>
      <c r="N1579" s="10" t="str">
        <f>IF(D1579="No", "-- ", VLOOKUP(A1579, [1]!Table9[#All], 29, FALSE))</f>
        <v xml:space="preserve">-- </v>
      </c>
      <c r="O1579" s="10" t="str">
        <f>IF(D1579="No", "--", VLOOKUP(A1579, [1]!Table9[#All], 30, FALSE))</f>
        <v>--</v>
      </c>
      <c r="P1579" s="7" t="str">
        <f>IF(D1579="No", "Not discussed on USFS. ", IF(VLOOKUP(A1579, [1]!Table9[#All], 31, FALSE)="--", "--",  _xlfn.CONCAT(A1579, " (", VLOOKUP(A1579, [1]!Table9[#All], 11, FALSE), "; Habitat description: ", C1579, ") - Within 1-mi of a CNDDB/SCE/USFS occurrence record (", VLOOKUP(A1579, [1]!Table9[#All], 31, FALSE), "). " )))</f>
        <v xml:space="preserve">Not discussed on USFS. </v>
      </c>
      <c r="Q1579" s="6" t="str">
        <f>IF(D1579="No", "Not discussed on USFS. ", IF(VLOOKUP(A1579, [1]!Table9[#All], 31, FALSE)="--", "--",  VLOOKUP(A1579, [1]!Table9[#All], 32, FALSE)))</f>
        <v xml:space="preserve">Not discussed on USFS. </v>
      </c>
      <c r="R1579" s="6" t="str">
        <f>IF(D1579="No", "Not discussed on USFS. ", IF(VLOOKUP(A1579, [1]!Table9[#All], 31, FALSE)="--", "--", VLOOKUP(A1579, [1]!Table9[#All], 33, FALSE)))</f>
        <v xml:space="preserve">Not discussed on USFS. </v>
      </c>
      <c r="S1579" s="9" t="s">
        <v>2</v>
      </c>
      <c r="T1579" s="8" t="s">
        <v>2</v>
      </c>
      <c r="U1579" s="8" t="s">
        <v>2</v>
      </c>
      <c r="V1579" s="7" t="s">
        <v>2</v>
      </c>
      <c r="W1579" s="6" t="s">
        <v>2</v>
      </c>
      <c r="X1579" s="6" t="s">
        <v>2</v>
      </c>
    </row>
    <row r="1580" spans="1:24" ht="48" x14ac:dyDescent="0.2">
      <c r="A1580" s="20" t="s">
        <v>785</v>
      </c>
      <c r="B1580" s="20" t="str">
        <f>VLOOKUP(A1580, [1]!Table9[#All], 2, FALSE)</f>
        <v>Menodora scabra var. scabra</v>
      </c>
      <c r="C1580" s="18" t="str">
        <f>VLOOKUP(A1580, [1]!Table9[#All], 13, FALSE)</f>
        <v>rocky or sandy soils, desert scrub, woodland</v>
      </c>
      <c r="D1580" s="17" t="str">
        <f>IF(ISNUMBER(SEARCH("1",VLOOKUP(A1580, [1]!Table9[#All], 4, FALSE))), "Yes", "No")</f>
        <v>No</v>
      </c>
      <c r="E1580" s="16" t="str">
        <f>VLOOKUP(A1580, [1]!Table9[#All], 3, FALSE)</f>
        <v>Plant</v>
      </c>
      <c r="F1580" s="15" t="str">
        <f>VLOOKUP(A1580, [1]!Table9[#All], 26, FALSE)</f>
        <v>Formula</v>
      </c>
      <c r="G1580" s="15" t="str">
        <f>IF(D1580="No", "--",VLOOKUP(A1580, [1]!Table9[#All], 25, FALSE))</f>
        <v>--</v>
      </c>
      <c r="H1580" s="14" t="str">
        <f>IF(D1580="No", "Not discussed on USFS. ", VLOOKUP(A1580, [1]!Table9[#All], 24, FALSE))</f>
        <v xml:space="preserve">Not discussed on USFS. </v>
      </c>
      <c r="I1580" s="14" t="str">
        <f>IF(NOT(ISBLANK(#REF!)),  "Pre-activity Survey Required", "")</f>
        <v>Pre-activity Survey Required</v>
      </c>
      <c r="J1580" s="13" t="str">
        <f>IF(D1580="No", "Not discussed on USFS. ", _xlfn.CONCAT(A1580, " (", VLOOKUP(A1580, [1]!Table9[#All], 11, FALSE), "; Habitat description: ", C1580, ") - Within 1-mi of a CNDDB/SCE/USFS occurrence record (", VLOOKUP(A1580, [1]!Table9[#All], 34, FALSE), "). " ))</f>
        <v xml:space="preserve">Not discussed on USFS. </v>
      </c>
      <c r="K1580" s="10" t="str">
        <f>IF(D1580="No", "-- ", VLOOKUP(A1580, [1]!Table9[#All], 35, FALSE))</f>
        <v xml:space="preserve">-- </v>
      </c>
      <c r="L1580" s="12" t="str">
        <f>IF(D1580="No", "--", VLOOKUP(A1580, [1]!Table9[#All], 28, FALSE))</f>
        <v>--</v>
      </c>
      <c r="M1580" s="11" t="str">
        <f>IF(D1580="No", "Not discussed on USFS. ", _xlfn.CONCAT(A1580, " (", VLOOKUP(A1580, [1]!Table9[#All], 11, FALSE), "; Habitat description: ", C1580, ") - Within 1-mi of a CNDDB/SCE/USFS occurrence record (", VLOOKUP(A1580, [1]!Table9[#All], 27, FALSE), "). " ))</f>
        <v xml:space="preserve">Not discussed on USFS. </v>
      </c>
      <c r="N1580" s="10" t="str">
        <f>IF(D1580="No", "-- ", VLOOKUP(A1580, [1]!Table9[#All], 29, FALSE))</f>
        <v xml:space="preserve">-- </v>
      </c>
      <c r="O1580" s="10" t="str">
        <f>IF(D1580="No", "--", VLOOKUP(A1580, [1]!Table9[#All], 30, FALSE))</f>
        <v>--</v>
      </c>
      <c r="P1580" s="7" t="str">
        <f>IF(D1580="No", "Not discussed on USFS. ", IF(VLOOKUP(A1580, [1]!Table9[#All], 31, FALSE)="--", "--",  _xlfn.CONCAT(A1580, " (", VLOOKUP(A1580, [1]!Table9[#All], 11, FALSE), "; Habitat description: ", C1580, ") - Within 1-mi of a CNDDB/SCE/USFS occurrence record (", VLOOKUP(A1580, [1]!Table9[#All], 31, FALSE), "). " )))</f>
        <v xml:space="preserve">Not discussed on USFS. </v>
      </c>
      <c r="Q1580" s="6" t="str">
        <f>IF(D1580="No", "Not discussed on USFS. ", IF(VLOOKUP(A1580, [1]!Table9[#All], 31, FALSE)="--", "--",  VLOOKUP(A1580, [1]!Table9[#All], 32, FALSE)))</f>
        <v xml:space="preserve">Not discussed on USFS. </v>
      </c>
      <c r="R1580" s="6" t="str">
        <f>IF(D1580="No", "Not discussed on USFS. ", IF(VLOOKUP(A1580, [1]!Table9[#All], 31, FALSE)="--", "--", VLOOKUP(A1580, [1]!Table9[#All], 33, FALSE)))</f>
        <v xml:space="preserve">Not discussed on USFS. </v>
      </c>
      <c r="S1580" s="9" t="s">
        <v>2</v>
      </c>
      <c r="T1580" s="8" t="s">
        <v>2</v>
      </c>
      <c r="U1580" s="8" t="s">
        <v>2</v>
      </c>
      <c r="V1580" s="7" t="s">
        <v>2</v>
      </c>
      <c r="W1580" s="6" t="s">
        <v>2</v>
      </c>
      <c r="X1580" s="6" t="s">
        <v>2</v>
      </c>
    </row>
    <row r="1581" spans="1:24" ht="80" x14ac:dyDescent="0.2">
      <c r="A1581" s="20" t="s">
        <v>784</v>
      </c>
      <c r="B1581" s="20" t="str">
        <f>VLOOKUP(A1581, [1]!Table9[#All], 2, FALSE)</f>
        <v>Cottus asperrimus</v>
      </c>
      <c r="C1581" s="18" t="str">
        <f>VLOOKUP(A1581, [1]!Table9[#All], 13, FALSE)</f>
        <v>intermittent or perennial stream, pond, lake or jurisdictional waters feature</v>
      </c>
      <c r="D1581" s="17" t="str">
        <f>IF(ISNUMBER(SEARCH("1",VLOOKUP(A1581, [1]!Table9[#All], 4, FALSE))), "Yes", "No")</f>
        <v>Yes</v>
      </c>
      <c r="E1581" s="16" t="str">
        <f>VLOOKUP(A1581, [1]!Table9[#All], 3, FALSE)</f>
        <v>Fish</v>
      </c>
      <c r="F1581" s="15" t="str">
        <f>VLOOKUP(A1581, [1]!Table9[#All], 26, FALSE)</f>
        <v>--</v>
      </c>
      <c r="G1581" s="15" t="str">
        <f>IF(D1581="No", "--",VLOOKUP(A1581, [1]!Table9[#All], 25, FALSE))</f>
        <v>--</v>
      </c>
      <c r="H1581" s="14" t="str">
        <f>IF(D1581="No", "Not discussed on USFS. ", VLOOKUP(A1581, [1]!Table9[#All], 24, FALSE))</f>
        <v>Notify SME if found on USFS</v>
      </c>
      <c r="I1581" s="14" t="str">
        <f>IF(NOT(ISBLANK(#REF!)),  "Pre-activity Survey Required", "")</f>
        <v>Pre-activity Survey Required</v>
      </c>
      <c r="J1581" s="13" t="str">
        <f>IF(D1581="No", "Not discussed on USFS. ", _xlfn.CONCAT(A1581, " (", VLOOKUP(A1581, [1]!Table9[#All], 11, FALSE), "; Habitat description: ", C1581, ") - Within 1-mi of a CNDDB/SCE/USFS occurrence record (", VLOOKUP(A1581, [1]!Table9[#All], 34, FALSE), "). " ))</f>
        <v xml:space="preserve">rough sculpin (ST; CDFW FP; BLM:S; Habitat description: intermittent or perennial stream, pond, lake or jurisdictional waters feature) - Within 1-mi of a CNDDB/SCE/USFS occurrence record (unsuitable habitat). </v>
      </c>
      <c r="K1581" s="10" t="str">
        <f>IF(D1581="No", "-- ", VLOOKUP(A1581, [1]!Table9[#All], 35, FALSE))</f>
        <v>Standard OMP BMPs.</v>
      </c>
      <c r="L1581" s="12" t="str">
        <f>IF(D1581="No", "--", VLOOKUP(A1581, [1]!Table9[#All], 28, FALSE))</f>
        <v>--</v>
      </c>
      <c r="M1581" s="11" t="str">
        <f>IF(D1581="No", "Not discussed on USFS. ", _xlfn.CONCAT(A1581, " (", VLOOKUP(A1581, [1]!Table9[#All], 11, FALSE), "; Habitat description: ", C1581, ") - Within 1-mi of a CNDDB/SCE/USFS occurrence record (", VLOOKUP(A1581, [1]!Table9[#All], 27, FALSE), "). " ))</f>
        <v xml:space="preserve">rough sculpin (ST; CDFW FP; BLM:S; Habitat description: intermittent or perennial stream, pond, lake or jurisdictional waters feature) - Within 1-mi of a CNDDB/SCE/USFS occurrence record (--). </v>
      </c>
      <c r="N1581" s="10" t="str">
        <f>IF(D1581="No", "-- ", VLOOKUP(A1581, [1]!Table9[#All], 29, FALSE))</f>
        <v>Notify SME if found on USFS</v>
      </c>
      <c r="O1581" s="10" t="str">
        <f>IF(D1581="No", "--", VLOOKUP(A1581, [1]!Table9[#All], 30, FALSE))</f>
        <v>Notify SME if found on USFS</v>
      </c>
      <c r="P1581" s="7" t="str">
        <f>IF(D1581="No", "Not discussed on USFS. ", IF(VLOOKUP(A1581, [1]!Table9[#All], 31, FALSE)="--", "--",  _xlfn.CONCAT(A1581, " (", VLOOKUP(A1581, [1]!Table9[#All], 11, FALSE), "; Habitat description: ", C1581, ") - Within 1-mi of a CNDDB/SCE/USFS occurrence record (", VLOOKUP(A1581, [1]!Table9[#All], 31, FALSE), "). " )))</f>
        <v>--</v>
      </c>
      <c r="Q1581" s="6" t="str">
        <f>IF(D1581="No", "Not discussed on USFS. ", IF(VLOOKUP(A1581, [1]!Table9[#All], 31, FALSE)="--", "--",  VLOOKUP(A1581, [1]!Table9[#All], 32, FALSE)))</f>
        <v>--</v>
      </c>
      <c r="R1581" s="6" t="str">
        <f>IF(D1581="No", "Not discussed on USFS. ", IF(VLOOKUP(A1581, [1]!Table9[#All], 31, FALSE)="--", "--", VLOOKUP(A1581, [1]!Table9[#All], 33, FALSE)))</f>
        <v>--</v>
      </c>
      <c r="S1581" s="9" t="s">
        <v>2</v>
      </c>
      <c r="T1581" s="8" t="s">
        <v>2</v>
      </c>
      <c r="U1581" s="8" t="s">
        <v>2</v>
      </c>
      <c r="V1581" s="7" t="s">
        <v>2</v>
      </c>
      <c r="W1581" s="6" t="s">
        <v>2</v>
      </c>
      <c r="X1581" s="6" t="s">
        <v>2</v>
      </c>
    </row>
    <row r="1582" spans="1:24" ht="64" x14ac:dyDescent="0.2">
      <c r="A1582" s="20" t="s">
        <v>783</v>
      </c>
      <c r="B1582" s="20" t="str">
        <f>VLOOKUP(A1582, [1]!Table9[#All], 2, FALSE)</f>
        <v>Panicum hirticaule ssp. hirticaule</v>
      </c>
      <c r="C1582" s="18" t="str">
        <f>VLOOKUP(A1582, [1]!Table9[#All], 13, FALSE)</f>
        <v>sandy soils, open sites, creosote-bush scrub</v>
      </c>
      <c r="D1582" s="17" t="str">
        <f>IF(ISNUMBER(SEARCH("1",VLOOKUP(A1582, [1]!Table9[#All], 4, FALSE))), "Yes", "No")</f>
        <v>No</v>
      </c>
      <c r="E1582" s="16" t="str">
        <f>VLOOKUP(A1582, [1]!Table9[#All], 3, FALSE)</f>
        <v>Plant</v>
      </c>
      <c r="F1582" s="15" t="str">
        <f>VLOOKUP(A1582, [1]!Table9[#All], 26, FALSE)</f>
        <v>Formula</v>
      </c>
      <c r="G1582" s="15" t="str">
        <f>IF(D1582="No", "--",VLOOKUP(A1582, [1]!Table9[#All], 25, FALSE))</f>
        <v>--</v>
      </c>
      <c r="H1582" s="14" t="str">
        <f>IF(D1582="No", "Not discussed on USFS. ", VLOOKUP(A1582, [1]!Table9[#All], 24, FALSE))</f>
        <v xml:space="preserve">Not discussed on USFS. </v>
      </c>
      <c r="I1582" s="14" t="str">
        <f>IF(NOT(ISBLANK(#REF!)),  "Pre-activity Survey Required", "")</f>
        <v>Pre-activity Survey Required</v>
      </c>
      <c r="J1582" s="13" t="str">
        <f>IF(D1582="No", "Not discussed on USFS. ", _xlfn.CONCAT(A1582, " (", VLOOKUP(A1582, [1]!Table9[#All], 11, FALSE), "; Habitat description: ", C1582, ") - Within 1-mi of a CNDDB/SCE/USFS occurrence record (", VLOOKUP(A1582, [1]!Table9[#All], 34, FALSE), "). " ))</f>
        <v xml:space="preserve">Not discussed on USFS. </v>
      </c>
      <c r="K1582" s="10" t="str">
        <f>IF(D1582="No", "-- ", VLOOKUP(A1582, [1]!Table9[#All], 35, FALSE))</f>
        <v xml:space="preserve">-- </v>
      </c>
      <c r="L1582" s="12" t="str">
        <f>IF(D1582="No", "--", VLOOKUP(A1582, [1]!Table9[#All], 28, FALSE))</f>
        <v>--</v>
      </c>
      <c r="M1582" s="11" t="str">
        <f>IF(D1582="No", "Not discussed on USFS. ", _xlfn.CONCAT(A1582, " (", VLOOKUP(A1582, [1]!Table9[#All], 11, FALSE), "; Habitat description: ", C1582, ") - Within 1-mi of a CNDDB/SCE/USFS occurrence record (", VLOOKUP(A1582, [1]!Table9[#All], 27, FALSE), "). " ))</f>
        <v xml:space="preserve">Not discussed on USFS. </v>
      </c>
      <c r="N1582" s="10" t="str">
        <f>IF(D1582="No", "-- ", VLOOKUP(A1582, [1]!Table9[#All], 29, FALSE))</f>
        <v xml:space="preserve">-- </v>
      </c>
      <c r="O1582" s="10" t="str">
        <f>IF(D1582="No", "--", VLOOKUP(A1582, [1]!Table9[#All], 30, FALSE))</f>
        <v>--</v>
      </c>
      <c r="P1582" s="7" t="str">
        <f>IF(D1582="No", "Not discussed on USFS. ", IF(VLOOKUP(A1582, [1]!Table9[#All], 31, FALSE)="--", "--",  _xlfn.CONCAT(A1582, " (", VLOOKUP(A1582, [1]!Table9[#All], 11, FALSE), "; Habitat description: ", C1582, ") - Within 1-mi of a CNDDB/SCE/USFS occurrence record (", VLOOKUP(A1582, [1]!Table9[#All], 31, FALSE), "). " )))</f>
        <v xml:space="preserve">Not discussed on USFS. </v>
      </c>
      <c r="Q1582" s="6" t="str">
        <f>IF(D1582="No", "Not discussed on USFS. ", IF(VLOOKUP(A1582, [1]!Table9[#All], 31, FALSE)="--", "--",  VLOOKUP(A1582, [1]!Table9[#All], 32, FALSE)))</f>
        <v xml:space="preserve">Not discussed on USFS. </v>
      </c>
      <c r="R1582" s="6" t="str">
        <f>IF(D1582="No", "Not discussed on USFS. ", IF(VLOOKUP(A1582, [1]!Table9[#All], 31, FALSE)="--", "--", VLOOKUP(A1582, [1]!Table9[#All], 33, FALSE)))</f>
        <v xml:space="preserve">Not discussed on USFS. </v>
      </c>
      <c r="S1582" s="9" t="s">
        <v>2</v>
      </c>
      <c r="T1582" s="8" t="s">
        <v>2</v>
      </c>
      <c r="U1582" s="8" t="s">
        <v>2</v>
      </c>
      <c r="V1582" s="7" t="s">
        <v>2</v>
      </c>
      <c r="W1582" s="6" t="s">
        <v>2</v>
      </c>
      <c r="X1582" s="6" t="s">
        <v>2</v>
      </c>
    </row>
    <row r="1583" spans="1:24" ht="48" x14ac:dyDescent="0.2">
      <c r="A1583" s="20" t="s">
        <v>782</v>
      </c>
      <c r="B1583" s="20" t="str">
        <f>VLOOKUP(A1583, [1]!Table9[#All], 2, FALSE)</f>
        <v>Rhynchospora globularis</v>
      </c>
      <c r="C1583" s="18" t="str">
        <f>VLOOKUP(A1583, [1]!Table9[#All], 13, FALSE)</f>
        <v>marshes</v>
      </c>
      <c r="D1583" s="17" t="str">
        <f>IF(ISNUMBER(SEARCH("1",VLOOKUP(A1583, [1]!Table9[#All], 4, FALSE))), "Yes", "No")</f>
        <v>No</v>
      </c>
      <c r="E1583" s="16" t="str">
        <f>VLOOKUP(A1583, [1]!Table9[#All], 3, FALSE)</f>
        <v>Plant</v>
      </c>
      <c r="F1583" s="15" t="str">
        <f>VLOOKUP(A1583, [1]!Table9[#All], 26, FALSE)</f>
        <v>Formula</v>
      </c>
      <c r="G1583" s="15" t="str">
        <f>IF(D1583="No", "--",VLOOKUP(A1583, [1]!Table9[#All], 25, FALSE))</f>
        <v>--</v>
      </c>
      <c r="H1583" s="14" t="str">
        <f>IF(D1583="No", "Not discussed on USFS. ", VLOOKUP(A1583, [1]!Table9[#All], 24, FALSE))</f>
        <v xml:space="preserve">Not discussed on USFS. </v>
      </c>
      <c r="I1583" s="14" t="str">
        <f>IF(NOT(ISBLANK(#REF!)),  "Pre-activity Survey Required", "")</f>
        <v>Pre-activity Survey Required</v>
      </c>
      <c r="J1583" s="13" t="str">
        <f>IF(D1583="No", "Not discussed on USFS. ", _xlfn.CONCAT(A1583, " (", VLOOKUP(A1583, [1]!Table9[#All], 11, FALSE), "; Habitat description: ", C1583, ") - Within 1-mi of a CNDDB/SCE/USFS occurrence record (", VLOOKUP(A1583, [1]!Table9[#All], 34, FALSE), "). " ))</f>
        <v xml:space="preserve">Not discussed on USFS. </v>
      </c>
      <c r="K1583" s="10" t="str">
        <f>IF(D1583="No", "-- ", VLOOKUP(A1583, [1]!Table9[#All], 35, FALSE))</f>
        <v xml:space="preserve">-- </v>
      </c>
      <c r="L1583" s="12" t="str">
        <f>IF(D1583="No", "--", VLOOKUP(A1583, [1]!Table9[#All], 28, FALSE))</f>
        <v>--</v>
      </c>
      <c r="M1583" s="11" t="str">
        <f>IF(D1583="No", "Not discussed on USFS. ", _xlfn.CONCAT(A1583, " (", VLOOKUP(A1583, [1]!Table9[#All], 11, FALSE), "; Habitat description: ", C1583, ") - Within 1-mi of a CNDDB/SCE/USFS occurrence record (", VLOOKUP(A1583, [1]!Table9[#All], 27, FALSE), "). " ))</f>
        <v xml:space="preserve">Not discussed on USFS. </v>
      </c>
      <c r="N1583" s="10" t="str">
        <f>IF(D1583="No", "-- ", VLOOKUP(A1583, [1]!Table9[#All], 29, FALSE))</f>
        <v xml:space="preserve">-- </v>
      </c>
      <c r="O1583" s="10" t="str">
        <f>IF(D1583="No", "--", VLOOKUP(A1583, [1]!Table9[#All], 30, FALSE))</f>
        <v>--</v>
      </c>
      <c r="P1583" s="7" t="str">
        <f>IF(D1583="No", "Not discussed on USFS. ", IF(VLOOKUP(A1583, [1]!Table9[#All], 31, FALSE)="--", "--",  _xlfn.CONCAT(A1583, " (", VLOOKUP(A1583, [1]!Table9[#All], 11, FALSE), "; Habitat description: ", C1583, ") - Within 1-mi of a CNDDB/SCE/USFS occurrence record (", VLOOKUP(A1583, [1]!Table9[#All], 31, FALSE), "). " )))</f>
        <v xml:space="preserve">Not discussed on USFS. </v>
      </c>
      <c r="Q1583" s="6" t="str">
        <f>IF(D1583="No", "Not discussed on USFS. ", IF(VLOOKUP(A1583, [1]!Table9[#All], 31, FALSE)="--", "--",  VLOOKUP(A1583, [1]!Table9[#All], 32, FALSE)))</f>
        <v xml:space="preserve">Not discussed on USFS. </v>
      </c>
      <c r="R1583" s="6" t="str">
        <f>IF(D1583="No", "Not discussed on USFS. ", IF(VLOOKUP(A1583, [1]!Table9[#All], 31, FALSE)="--", "--", VLOOKUP(A1583, [1]!Table9[#All], 33, FALSE)))</f>
        <v xml:space="preserve">Not discussed on USFS. </v>
      </c>
      <c r="S1583" s="9" t="s">
        <v>2</v>
      </c>
      <c r="T1583" s="8" t="s">
        <v>2</v>
      </c>
      <c r="U1583" s="8" t="s">
        <v>2</v>
      </c>
      <c r="V1583" s="7" t="s">
        <v>2</v>
      </c>
      <c r="W1583" s="6" t="s">
        <v>2</v>
      </c>
      <c r="X1583" s="6" t="s">
        <v>2</v>
      </c>
    </row>
    <row r="1584" spans="1:24" ht="48" x14ac:dyDescent="0.2">
      <c r="A1584" s="20" t="s">
        <v>781</v>
      </c>
      <c r="B1584" s="20" t="str">
        <f>VLOOKUP(A1584, [1]!Table9[#All], 2, FALSE)</f>
        <v>Collinsia corymbosa</v>
      </c>
      <c r="C1584" s="18" t="str">
        <f>VLOOKUP(A1584, [1]!Table9[#All], 13, FALSE)</f>
        <v>coastal sand dunes</v>
      </c>
      <c r="D1584" s="17" t="str">
        <f>IF(ISNUMBER(SEARCH("1",VLOOKUP(A1584, [1]!Table9[#All], 4, FALSE))), "Yes", "No")</f>
        <v>No</v>
      </c>
      <c r="E1584" s="16" t="str">
        <f>VLOOKUP(A1584, [1]!Table9[#All], 3, FALSE)</f>
        <v>Plant</v>
      </c>
      <c r="F1584" s="15" t="str">
        <f>VLOOKUP(A1584, [1]!Table9[#All], 26, FALSE)</f>
        <v>Formula</v>
      </c>
      <c r="G1584" s="15" t="str">
        <f>IF(D1584="No", "--",VLOOKUP(A1584, [1]!Table9[#All], 25, FALSE))</f>
        <v>--</v>
      </c>
      <c r="H1584" s="14" t="str">
        <f>IF(D1584="No", "Not discussed on USFS. ", VLOOKUP(A1584, [1]!Table9[#All], 24, FALSE))</f>
        <v xml:space="preserve">Not discussed on USFS. </v>
      </c>
      <c r="I1584" s="14" t="str">
        <f>IF(NOT(ISBLANK(#REF!)),  "Pre-activity Survey Required", "")</f>
        <v>Pre-activity Survey Required</v>
      </c>
      <c r="J1584" s="13" t="str">
        <f>IF(D1584="No", "Not discussed on USFS. ", _xlfn.CONCAT(A1584, " (", VLOOKUP(A1584, [1]!Table9[#All], 11, FALSE), "; Habitat description: ", C1584, ") - Within 1-mi of a CNDDB/SCE/USFS occurrence record (", VLOOKUP(A1584, [1]!Table9[#All], 34, FALSE), "). " ))</f>
        <v xml:space="preserve">Not discussed on USFS. </v>
      </c>
      <c r="K1584" s="10" t="str">
        <f>IF(D1584="No", "-- ", VLOOKUP(A1584, [1]!Table9[#All], 35, FALSE))</f>
        <v xml:space="preserve">-- </v>
      </c>
      <c r="L1584" s="12" t="str">
        <f>IF(D1584="No", "--", VLOOKUP(A1584, [1]!Table9[#All], 28, FALSE))</f>
        <v>--</v>
      </c>
      <c r="M1584" s="11" t="str">
        <f>IF(D1584="No", "Not discussed on USFS. ", _xlfn.CONCAT(A1584, " (", VLOOKUP(A1584, [1]!Table9[#All], 11, FALSE), "; Habitat description: ", C1584, ") - Within 1-mi of a CNDDB/SCE/USFS occurrence record (", VLOOKUP(A1584, [1]!Table9[#All], 27, FALSE), "). " ))</f>
        <v xml:space="preserve">Not discussed on USFS. </v>
      </c>
      <c r="N1584" s="10" t="str">
        <f>IF(D1584="No", "-- ", VLOOKUP(A1584, [1]!Table9[#All], 29, FALSE))</f>
        <v xml:space="preserve">-- </v>
      </c>
      <c r="O1584" s="10" t="str">
        <f>IF(D1584="No", "--", VLOOKUP(A1584, [1]!Table9[#All], 30, FALSE))</f>
        <v>--</v>
      </c>
      <c r="P1584" s="7" t="str">
        <f>IF(D1584="No", "Not discussed on USFS. ", IF(VLOOKUP(A1584, [1]!Table9[#All], 31, FALSE)="--", "--",  _xlfn.CONCAT(A1584, " (", VLOOKUP(A1584, [1]!Table9[#All], 11, FALSE), "; Habitat description: ", C1584, ") - Within 1-mi of a CNDDB/SCE/USFS occurrence record (", VLOOKUP(A1584, [1]!Table9[#All], 31, FALSE), "). " )))</f>
        <v xml:space="preserve">Not discussed on USFS. </v>
      </c>
      <c r="Q1584" s="6" t="str">
        <f>IF(D1584="No", "Not discussed on USFS. ", IF(VLOOKUP(A1584, [1]!Table9[#All], 31, FALSE)="--", "--",  VLOOKUP(A1584, [1]!Table9[#All], 32, FALSE)))</f>
        <v xml:space="preserve">Not discussed on USFS. </v>
      </c>
      <c r="R1584" s="6" t="str">
        <f>IF(D1584="No", "Not discussed on USFS. ", IF(VLOOKUP(A1584, [1]!Table9[#All], 31, FALSE)="--", "--", VLOOKUP(A1584, [1]!Table9[#All], 33, FALSE)))</f>
        <v xml:space="preserve">Not discussed on USFS. </v>
      </c>
      <c r="S1584" s="9" t="s">
        <v>2</v>
      </c>
      <c r="T1584" s="8" t="s">
        <v>2</v>
      </c>
      <c r="U1584" s="8" t="s">
        <v>2</v>
      </c>
      <c r="V1584" s="7" t="s">
        <v>2</v>
      </c>
      <c r="W1584" s="6" t="s">
        <v>2</v>
      </c>
      <c r="X1584" s="6" t="s">
        <v>2</v>
      </c>
    </row>
    <row r="1585" spans="1:24" ht="48" x14ac:dyDescent="0.2">
      <c r="A1585" s="20" t="s">
        <v>780</v>
      </c>
      <c r="B1585" s="20" t="str">
        <f>VLOOKUP(A1585, [1]!Table9[#All], 2, FALSE)</f>
        <v>Bonasa umbellus</v>
      </c>
      <c r="C1585" s="18" t="str">
        <f>VLOOKUP(A1585, [1]!Table9[#All], 13, FALSE)</f>
        <v>foothills, lowlands, forested areas</v>
      </c>
      <c r="D1585" s="17" t="str">
        <f>IF(ISNUMBER(SEARCH("1",VLOOKUP(A1585, [1]!Table9[#All], 4, FALSE))), "Yes", "No")</f>
        <v>No</v>
      </c>
      <c r="E1585" s="16" t="str">
        <f>VLOOKUP(A1585, [1]!Table9[#All], 3, FALSE)</f>
        <v>Bird</v>
      </c>
      <c r="F1585" s="15" t="str">
        <f>VLOOKUP(A1585, [1]!Table9[#All], 26, FALSE)</f>
        <v>Formula</v>
      </c>
      <c r="G1585" s="15" t="str">
        <f>IF(D1585="No", "--",VLOOKUP(A1585, [1]!Table9[#All], 25, FALSE))</f>
        <v>--</v>
      </c>
      <c r="H1585" s="14" t="str">
        <f>IF(D1585="No", "Not discussed on USFS. ", VLOOKUP(A1585, [1]!Table9[#All], 24, FALSE))</f>
        <v xml:space="preserve">Not discussed on USFS. </v>
      </c>
      <c r="I1585" s="14" t="str">
        <f>IF(NOT(ISBLANK(#REF!)),  "Pre-activity Survey Required", "")</f>
        <v>Pre-activity Survey Required</v>
      </c>
      <c r="J1585" s="13" t="str">
        <f>IF(D1585="No", "Not discussed on USFS. ", _xlfn.CONCAT(A1585, " (", VLOOKUP(A1585, [1]!Table9[#All], 11, FALSE), "; Habitat description: ", C1585, ") - Within 1-mi of a CNDDB/SCE/USFS occurrence record (", VLOOKUP(A1585, [1]!Table9[#All], 34, FALSE), "). " ))</f>
        <v xml:space="preserve">Not discussed on USFS. </v>
      </c>
      <c r="K1585" s="10" t="str">
        <f>IF(D1585="No", "-- ", VLOOKUP(A1585, [1]!Table9[#All], 35, FALSE))</f>
        <v xml:space="preserve">-- </v>
      </c>
      <c r="L1585" s="12" t="str">
        <f>IF(D1585="No", "--", VLOOKUP(A1585, [1]!Table9[#All], 28, FALSE))</f>
        <v>--</v>
      </c>
      <c r="M1585" s="11" t="str">
        <f>IF(D1585="No", "Not discussed on USFS. ", _xlfn.CONCAT(A1585, " (", VLOOKUP(A1585, [1]!Table9[#All], 11, FALSE), "; Habitat description: ", C1585, ") - Within 1-mi of a CNDDB/SCE/USFS occurrence record (", VLOOKUP(A1585, [1]!Table9[#All], 27, FALSE), "). " ))</f>
        <v xml:space="preserve">Not discussed on USFS. </v>
      </c>
      <c r="N1585" s="10" t="str">
        <f>IF(D1585="No", "-- ", VLOOKUP(A1585, [1]!Table9[#All], 29, FALSE))</f>
        <v xml:space="preserve">-- </v>
      </c>
      <c r="O1585" s="10" t="str">
        <f>IF(D1585="No", "--", VLOOKUP(A1585, [1]!Table9[#All], 30, FALSE))</f>
        <v>--</v>
      </c>
      <c r="P1585" s="7" t="str">
        <f>IF(D1585="No", "Not discussed on USFS. ", IF(VLOOKUP(A1585, [1]!Table9[#All], 31, FALSE)="--", "--",  _xlfn.CONCAT(A1585, " (", VLOOKUP(A1585, [1]!Table9[#All], 11, FALSE), "; Habitat description: ", C1585, ") - Within 1-mi of a CNDDB/SCE/USFS occurrence record (", VLOOKUP(A1585, [1]!Table9[#All], 31, FALSE), "). " )))</f>
        <v xml:space="preserve">Not discussed on USFS. </v>
      </c>
      <c r="Q1585" s="6" t="str">
        <f>IF(D1585="No", "Not discussed on USFS. ", IF(VLOOKUP(A1585, [1]!Table9[#All], 31, FALSE)="--", "--",  VLOOKUP(A1585, [1]!Table9[#All], 32, FALSE)))</f>
        <v xml:space="preserve">Not discussed on USFS. </v>
      </c>
      <c r="R1585" s="6" t="str">
        <f>IF(D1585="No", "Not discussed on USFS. ", IF(VLOOKUP(A1585, [1]!Table9[#All], 31, FALSE)="--", "--", VLOOKUP(A1585, [1]!Table9[#All], 33, FALSE)))</f>
        <v xml:space="preserve">Not discussed on USFS. </v>
      </c>
      <c r="S1585" s="9" t="s">
        <v>2</v>
      </c>
      <c r="T1585" s="8" t="s">
        <v>2</v>
      </c>
      <c r="U1585" s="8" t="s">
        <v>2</v>
      </c>
      <c r="V1585" s="7" t="s">
        <v>2</v>
      </c>
      <c r="W1585" s="6" t="s">
        <v>2</v>
      </c>
      <c r="X1585" s="6" t="s">
        <v>2</v>
      </c>
    </row>
    <row r="1586" spans="1:24" ht="156" x14ac:dyDescent="0.2">
      <c r="A1586" s="20" t="s">
        <v>779</v>
      </c>
      <c r="B1586" s="20" t="str">
        <f>VLOOKUP(A1586, [1]!Table9[#All], 2, FALSE)</f>
        <v>Lycopodium clavatum</v>
      </c>
      <c r="C1586" s="18" t="str">
        <f>VLOOKUP(A1586, [1]!Table9[#All], 13, FALSE)</f>
        <v>moist ground, swamps (on trees)</v>
      </c>
      <c r="D1586" s="17" t="str">
        <f>IF(ISNUMBER(SEARCH("1",VLOOKUP(A1586, [1]!Table9[#All], 4, FALSE))), "Yes", "No")</f>
        <v>Yes</v>
      </c>
      <c r="E1586" s="16" t="str">
        <f>VLOOKUP(A1586, [1]!Table9[#All], 3, FALSE)</f>
        <v>Plant</v>
      </c>
      <c r="F1586" s="15" t="str">
        <f>VLOOKUP(A1586, [1]!Table9[#All], 26, FALSE)</f>
        <v>Formula</v>
      </c>
      <c r="G1586" s="15" t="str">
        <f>IF(D1586="No", "--",VLOOKUP(A1586, [1]!Table9[#All], 25, FALSE))</f>
        <v>Work area</v>
      </c>
      <c r="H1586" s="14" t="str">
        <f>IF(D1586="No", "Not discussed on USFS. ", VLOOKUP(A1586, [1]!Table9[#All], 24, FALSE))</f>
        <v xml:space="preserve">Only discussed in INF, if reviewing INF apply same RPM's and language as other CRPR 1/2 plant receive. </v>
      </c>
      <c r="I1586" s="14" t="str">
        <f>IF(NOT(ISBLANK(#REF!)),  "Pre-activity Survey Required", "")</f>
        <v>Pre-activity Survey Required</v>
      </c>
      <c r="J1586" s="13" t="str">
        <f>IF(D1586="No", "Not discussed on USFS. ", _xlfn.CONCAT(A1586, " (", VLOOKUP(A1586, [1]!Table9[#All], 11, FALSE), "; Habitat description: ", C1586, ") - Within 1-mi of a CNDDB/SCE/USFS occurrence record (", VLOOKUP(A1586, [1]!Table9[#All], 34, FALSE), "). " ))</f>
        <v xml:space="preserve">running pine (INF:SCC; CRPR 4.1; Habitat description: moist ground, swamps (on trees)) - Within 1-mi of a CNDDB/SCE/USFS occurrence record (unsuitable habitat). </v>
      </c>
      <c r="K1586" s="10" t="str">
        <f>IF(D1586="No", "-- ", VLOOKUP(A1586, [1]!Table9[#All], 35, FALSE))</f>
        <v>Standard OMP BMPs.</v>
      </c>
      <c r="L1586" s="12" t="str">
        <f>IF(D1586="No", "--", VLOOKUP(A1586, [1]!Table9[#All], 28, FALSE))</f>
        <v>IIB</v>
      </c>
      <c r="M1586" s="11" t="str">
        <f>IF(D1586="No", "Not discussed on USFS. ", _xlfn.CONCAT(A1586, " (", VLOOKUP(A1586, [1]!Table9[#All], 11, FALSE), "; Habitat description: ", C1586, ") - Within 1-mi of a CNDDB/SCE/USFS occurrence record (", VLOOKUP(A1586, [1]!Table9[#All], 27, FALSE), "). " ))</f>
        <v xml:space="preserve">running pine (INF:SCC; CRPR 4.1; Habitat description: moist ground, swamps (on trees)) - Within 1-mi of a CNDDB/SCE/USFS occurrence record (habitat present). </v>
      </c>
      <c r="N1586" s="10" t="str">
        <f>IF(D1586="No", "-- ", VLOOKUP(A1586, [1]!Table9[#All], 29, FALSE))</f>
        <v xml:space="preserve">BE BMP Plant-1(a)(c-d); 
General Measures and Standard OMP BMPs. </v>
      </c>
      <c r="O1586" s="10" t="str">
        <f>IF(D1586="No", "--", VLOOKUP(A1586, [1]!Table9[#All], 30, FALSE))</f>
        <v xml:space="preserve">Pre-Activity Survey (running pine): A biological survey is required. 
FSS Plant Avoidance (running pine): If running 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86" s="7" t="str">
        <f>IF(D1586="No", "Not discussed on USFS. ", IF(VLOOKUP(A1586, [1]!Table9[#All], 31, FALSE)="--", "--",  _xlfn.CONCAT(A1586, " (", VLOOKUP(A1586, [1]!Table9[#All], 11, FALSE), "; Habitat description: ", C1586, ") - Within 1-mi of a CNDDB/SCE/USFS occurrence record (", VLOOKUP(A1586, [1]!Table9[#All], 31, FALSE), "). " )))</f>
        <v>--</v>
      </c>
      <c r="Q1586" s="6" t="str">
        <f>IF(D1586="No", "Not discussed on USFS. ", IF(VLOOKUP(A1586, [1]!Table9[#All], 31, FALSE)="--", "--",  VLOOKUP(A1586, [1]!Table9[#All], 32, FALSE)))</f>
        <v>--</v>
      </c>
      <c r="R1586" s="6" t="str">
        <f>IF(D1586="No", "Not discussed on USFS. ", IF(VLOOKUP(A1586, [1]!Table9[#All], 31, FALSE)="--", "--", VLOOKUP(A1586, [1]!Table9[#All], 33, FALSE)))</f>
        <v>--</v>
      </c>
      <c r="S1586" s="9" t="s">
        <v>2</v>
      </c>
      <c r="T1586" s="8" t="s">
        <v>2</v>
      </c>
      <c r="U1586" s="8" t="s">
        <v>2</v>
      </c>
      <c r="V1586" s="7" t="s">
        <v>2</v>
      </c>
      <c r="W1586" s="6" t="s">
        <v>2</v>
      </c>
      <c r="X1586" s="6" t="s">
        <v>2</v>
      </c>
    </row>
    <row r="1587" spans="1:24" ht="48" x14ac:dyDescent="0.2">
      <c r="A1587" s="20" t="s">
        <v>778</v>
      </c>
      <c r="B1587" s="20" t="str">
        <f>VLOOKUP(A1587, [1]!Table9[#All], 2, FALSE)</f>
        <v>Sphaeralcea rusbyi var. eremicola</v>
      </c>
      <c r="C1587" s="18" t="str">
        <f>VLOOKUP(A1587, [1]!Table9[#All], 13, FALSE)</f>
        <v>desert scrub</v>
      </c>
      <c r="D1587" s="17" t="str">
        <f>IF(ISNUMBER(SEARCH("1",VLOOKUP(A1587, [1]!Table9[#All], 4, FALSE))), "Yes", "No")</f>
        <v>No</v>
      </c>
      <c r="E1587" s="16" t="str">
        <f>VLOOKUP(A1587, [1]!Table9[#All], 3, FALSE)</f>
        <v>Plant</v>
      </c>
      <c r="F1587" s="15" t="str">
        <f>VLOOKUP(A1587, [1]!Table9[#All], 26, FALSE)</f>
        <v>Formula</v>
      </c>
      <c r="G1587" s="15" t="str">
        <f>IF(D1587="No", "--",VLOOKUP(A1587, [1]!Table9[#All], 25, FALSE))</f>
        <v>--</v>
      </c>
      <c r="H1587" s="14" t="str">
        <f>IF(D1587="No", "Not discussed on USFS. ", VLOOKUP(A1587, [1]!Table9[#All], 24, FALSE))</f>
        <v xml:space="preserve">Not discussed on USFS. </v>
      </c>
      <c r="I1587" s="14" t="str">
        <f>IF(NOT(ISBLANK(#REF!)),  "Pre-activity Survey Required", "")</f>
        <v>Pre-activity Survey Required</v>
      </c>
      <c r="J1587" s="13" t="str">
        <f>IF(D1587="No", "Not discussed on USFS. ", _xlfn.CONCAT(A1587, " (", VLOOKUP(A1587, [1]!Table9[#All], 11, FALSE), "; Habitat description: ", C1587, ") - Within 1-mi of a CNDDB/SCE/USFS occurrence record (", VLOOKUP(A1587, [1]!Table9[#All], 34, FALSE), "). " ))</f>
        <v xml:space="preserve">Not discussed on USFS. </v>
      </c>
      <c r="K1587" s="10" t="str">
        <f>IF(D1587="No", "-- ", VLOOKUP(A1587, [1]!Table9[#All], 35, FALSE))</f>
        <v xml:space="preserve">-- </v>
      </c>
      <c r="L1587" s="12" t="str">
        <f>IF(D1587="No", "--", VLOOKUP(A1587, [1]!Table9[#All], 28, FALSE))</f>
        <v>--</v>
      </c>
      <c r="M1587" s="11" t="str">
        <f>IF(D1587="No", "Not discussed on USFS. ", _xlfn.CONCAT(A1587, " (", VLOOKUP(A1587, [1]!Table9[#All], 11, FALSE), "; Habitat description: ", C1587, ") - Within 1-mi of a CNDDB/SCE/USFS occurrence record (", VLOOKUP(A1587, [1]!Table9[#All], 27, FALSE), "). " ))</f>
        <v xml:space="preserve">Not discussed on USFS. </v>
      </c>
      <c r="N1587" s="10" t="str">
        <f>IF(D1587="No", "-- ", VLOOKUP(A1587, [1]!Table9[#All], 29, FALSE))</f>
        <v xml:space="preserve">-- </v>
      </c>
      <c r="O1587" s="10" t="str">
        <f>IF(D1587="No", "--", VLOOKUP(A1587, [1]!Table9[#All], 30, FALSE))</f>
        <v>--</v>
      </c>
      <c r="P1587" s="7" t="str">
        <f>IF(D1587="No", "Not discussed on USFS. ", IF(VLOOKUP(A1587, [1]!Table9[#All], 31, FALSE)="--", "--",  _xlfn.CONCAT(A1587, " (", VLOOKUP(A1587, [1]!Table9[#All], 11, FALSE), "; Habitat description: ", C1587, ") - Within 1-mi of a CNDDB/SCE/USFS occurrence record (", VLOOKUP(A1587, [1]!Table9[#All], 31, FALSE), "). " )))</f>
        <v xml:space="preserve">Not discussed on USFS. </v>
      </c>
      <c r="Q1587" s="6" t="str">
        <f>IF(D1587="No", "Not discussed on USFS. ", IF(VLOOKUP(A1587, [1]!Table9[#All], 31, FALSE)="--", "--",  VLOOKUP(A1587, [1]!Table9[#All], 32, FALSE)))</f>
        <v xml:space="preserve">Not discussed on USFS. </v>
      </c>
      <c r="R1587" s="6" t="str">
        <f>IF(D1587="No", "Not discussed on USFS. ", IF(VLOOKUP(A1587, [1]!Table9[#All], 31, FALSE)="--", "--", VLOOKUP(A1587, [1]!Table9[#All], 33, FALSE)))</f>
        <v xml:space="preserve">Not discussed on USFS. </v>
      </c>
      <c r="S1587" s="9" t="s">
        <v>2</v>
      </c>
      <c r="T1587" s="8" t="s">
        <v>2</v>
      </c>
      <c r="U1587" s="8" t="s">
        <v>2</v>
      </c>
      <c r="V1587" s="7" t="s">
        <v>2</v>
      </c>
      <c r="W1587" s="6" t="s">
        <v>2</v>
      </c>
      <c r="X1587" s="6" t="s">
        <v>2</v>
      </c>
    </row>
    <row r="1588" spans="1:24" ht="80" x14ac:dyDescent="0.2">
      <c r="A1588" s="20" t="s">
        <v>777</v>
      </c>
      <c r="B1588" s="20" t="str">
        <f>VLOOKUP(A1588, [1]!Table9[#All], 2, FALSE)</f>
        <v>Hysterocarpus traskii pomo</v>
      </c>
      <c r="C1588" s="18" t="str">
        <f>VLOOKUP(A1588, [1]!Table9[#All], 13, FALSE)</f>
        <v>intermittent or perennial stream, pond, lake or jurisdictional waters feature</v>
      </c>
      <c r="D1588" s="17" t="str">
        <f>IF(ISNUMBER(SEARCH("1",VLOOKUP(A1588, [1]!Table9[#All], 4, FALSE))), "Yes", "No")</f>
        <v>No</v>
      </c>
      <c r="E1588" s="16" t="str">
        <f>VLOOKUP(A1588, [1]!Table9[#All], 3, FALSE)</f>
        <v>Fish</v>
      </c>
      <c r="F1588" s="15" t="str">
        <f>VLOOKUP(A1588, [1]!Table9[#All], 26, FALSE)</f>
        <v>Formula</v>
      </c>
      <c r="G1588" s="15" t="str">
        <f>IF(D1588="No", "--",VLOOKUP(A1588, [1]!Table9[#All], 25, FALSE))</f>
        <v>--</v>
      </c>
      <c r="H1588" s="14" t="str">
        <f>IF(D1588="No", "Not discussed on USFS. ", VLOOKUP(A1588, [1]!Table9[#All], 24, FALSE))</f>
        <v xml:space="preserve">Not discussed on USFS. </v>
      </c>
      <c r="I1588" s="14" t="str">
        <f>IF(NOT(ISBLANK(#REF!)),  "Pre-activity Survey Required", "")</f>
        <v>Pre-activity Survey Required</v>
      </c>
      <c r="J1588" s="13" t="str">
        <f>IF(D1588="No", "Not discussed on USFS. ", _xlfn.CONCAT(A1588, " (", VLOOKUP(A1588, [1]!Table9[#All], 11, FALSE), "; Habitat description: ", C1588, ") - Within 1-mi of a CNDDB/SCE/USFS occurrence record (", VLOOKUP(A1588, [1]!Table9[#All], 34, FALSE), "). " ))</f>
        <v xml:space="preserve">Not discussed on USFS. </v>
      </c>
      <c r="K1588" s="10" t="str">
        <f>IF(D1588="No", "-- ", VLOOKUP(A1588, [1]!Table9[#All], 35, FALSE))</f>
        <v xml:space="preserve">-- </v>
      </c>
      <c r="L1588" s="12" t="str">
        <f>IF(D1588="No", "--", VLOOKUP(A1588, [1]!Table9[#All], 28, FALSE))</f>
        <v>--</v>
      </c>
      <c r="M1588" s="11" t="str">
        <f>IF(D1588="No", "Not discussed on USFS. ", _xlfn.CONCAT(A1588, " (", VLOOKUP(A1588, [1]!Table9[#All], 11, FALSE), "; Habitat description: ", C1588, ") - Within 1-mi of a CNDDB/SCE/USFS occurrence record (", VLOOKUP(A1588, [1]!Table9[#All], 27, FALSE), "). " ))</f>
        <v xml:space="preserve">Not discussed on USFS. </v>
      </c>
      <c r="N1588" s="10" t="str">
        <f>IF(D1588="No", "-- ", VLOOKUP(A1588, [1]!Table9[#All], 29, FALSE))</f>
        <v xml:space="preserve">-- </v>
      </c>
      <c r="O1588" s="10" t="str">
        <f>IF(D1588="No", "--", VLOOKUP(A1588, [1]!Table9[#All], 30, FALSE))</f>
        <v>--</v>
      </c>
      <c r="P1588" s="7" t="str">
        <f>IF(D1588="No", "Not discussed on USFS. ", IF(VLOOKUP(A1588, [1]!Table9[#All], 31, FALSE)="--", "--",  _xlfn.CONCAT(A1588, " (", VLOOKUP(A1588, [1]!Table9[#All], 11, FALSE), "; Habitat description: ", C1588, ") - Within 1-mi of a CNDDB/SCE/USFS occurrence record (", VLOOKUP(A1588, [1]!Table9[#All], 31, FALSE), "). " )))</f>
        <v xml:space="preserve">Not discussed on USFS. </v>
      </c>
      <c r="Q1588" s="6" t="str">
        <f>IF(D1588="No", "Not discussed on USFS. ", IF(VLOOKUP(A1588, [1]!Table9[#All], 31, FALSE)="--", "--",  VLOOKUP(A1588, [1]!Table9[#All], 32, FALSE)))</f>
        <v xml:space="preserve">Not discussed on USFS. </v>
      </c>
      <c r="R1588" s="6" t="str">
        <f>IF(D1588="No", "Not discussed on USFS. ", IF(VLOOKUP(A1588, [1]!Table9[#All], 31, FALSE)="--", "--", VLOOKUP(A1588, [1]!Table9[#All], 33, FALSE)))</f>
        <v xml:space="preserve">Not discussed on USFS. </v>
      </c>
      <c r="S1588" s="9" t="s">
        <v>2</v>
      </c>
      <c r="T1588" s="8" t="s">
        <v>2</v>
      </c>
      <c r="U1588" s="8" t="s">
        <v>2</v>
      </c>
      <c r="V1588" s="7" t="s">
        <v>2</v>
      </c>
      <c r="W1588" s="6" t="s">
        <v>2</v>
      </c>
      <c r="X1588" s="6" t="s">
        <v>2</v>
      </c>
    </row>
    <row r="1589" spans="1:24" ht="180" x14ac:dyDescent="0.2">
      <c r="A1589" s="20" t="s">
        <v>776</v>
      </c>
      <c r="B1589" s="20" t="str">
        <f>VLOOKUP(A1589, [1]!Table9[#All], 2, FALSE)</f>
        <v>Orcuttia viscida</v>
      </c>
      <c r="C1589" s="18" t="str">
        <f>VLOOKUP(A1589, [1]!Table9[#All], 13, FALSE)</f>
        <v>vernal pools</v>
      </c>
      <c r="D1589" s="17" t="str">
        <f>IF(ISNUMBER(SEARCH("1",VLOOKUP(A1589, [1]!Table9[#All], 4, FALSE))), "Yes", "No")</f>
        <v>Yes</v>
      </c>
      <c r="E1589" s="16" t="str">
        <f>VLOOKUP(A1589, [1]!Table9[#All], 3, FALSE)</f>
        <v>Plant</v>
      </c>
      <c r="F1589" s="15" t="str">
        <f>VLOOKUP(A1589, [1]!Table9[#All], 26, FALSE)</f>
        <v>Formula</v>
      </c>
      <c r="G1589" s="15" t="str">
        <f>IF(D1589="No", "--",VLOOKUP(A1589, [1]!Table9[#All], 25, FALSE))</f>
        <v>Work area</v>
      </c>
      <c r="H1589" s="14" t="str">
        <f>IF(D1589="No", "Not discussed on USFS. ", VLOOKUP(A1589, [1]!Table9[#All], 24, FALSE))</f>
        <v>--</v>
      </c>
      <c r="I1589" s="14" t="str">
        <f>IF(NOT(ISBLANK(#REF!)),  "Pre-activity Survey Required", "")</f>
        <v>Pre-activity Survey Required</v>
      </c>
      <c r="J1589" s="13" t="str">
        <f>IF(D1589="No", "Not discussed on USFS. ", _xlfn.CONCAT(A1589, " (", VLOOKUP(A1589, [1]!Table9[#All], 11, FALSE), "; Habitat description: ", C1589, ") - Within 1-mi of a CNDDB/SCE/USFS occurrence record (", VLOOKUP(A1589, [1]!Table9[#All], 34, FALSE), "). " ))</f>
        <v xml:space="preserve">Sacramento Orcutt grass (FE; SE; CRPR 1B.1, Blooming Period: Apr - Jul; Habitat description: vernal pools) - Within 1-mi of a CNDDB/SCE/USFS occurrence record (unsuitable habitat). </v>
      </c>
      <c r="K1589" s="10" t="str">
        <f>IF(D1589="No", "-- ", VLOOKUP(A1589, [1]!Table9[#All], 35, FALSE))</f>
        <v xml:space="preserve">RPM Plant 1; 
Standard OMP BMPs. </v>
      </c>
      <c r="L1589" s="12" t="str">
        <f>IF(D1589="No", "--", VLOOKUP(A1589, [1]!Table9[#All], 28, FALSE))</f>
        <v>IIB</v>
      </c>
      <c r="M1589" s="11" t="str">
        <f>IF(D1589="No", "Not discussed on USFS. ", _xlfn.CONCAT(A1589, " (", VLOOKUP(A1589, [1]!Table9[#All], 11, FALSE), "; Habitat description: ", C1589, ") - Within 1-mi of a CNDDB/SCE/USFS occurrence record (", VLOOKUP(A1589, [1]!Table9[#All], 27, FALSE), "). " ))</f>
        <v xml:space="preserve">Sacramento Orcutt grass (FE; SE; CRPR 1B.1, Blooming Period: Apr - Jul; Habitat description: vernal pools) - Within 1-mi of a CNDDB/SCE/USFS occurrence record (habitat present). </v>
      </c>
      <c r="N1589" s="10" t="str">
        <f>IF(D1589="No", "-- ", VLOOKUP(A1589, [1]!Table9[#All], 29, FALSE))</f>
        <v xml:space="preserve">RPM Plant-1-4; 
General Measures and Standard OMP BMPs. </v>
      </c>
      <c r="O1589" s="10" t="str">
        <f>IF(D1589="No", "--", VLOOKUP(A1589, [1]!Table9[#All], 30, FALSE))</f>
        <v xml:space="preserve">Rare Plant Survey and Avoidance (Sacramento Orcutt grass): A qualified botanist will conduct a rare plant survey for Sacramento Orcutt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(Sacramento Orcutt grass): Schedule all work in the year rare plant surveys are conducted. Work can occur only after rare plant surveys occur. If work gets delayed for a subsequent year, contact Environmental Services Department. 
General Measures and Standard OMP BMPs. </v>
      </c>
      <c r="P1589" s="7" t="str">
        <f>IF(D1589="No", "Not discussed on USFS. ", IF(VLOOKUP(A1589, [1]!Table9[#All], 31, FALSE)="--", "--",  _xlfn.CONCAT(A1589, " (", VLOOKUP(A1589, [1]!Table9[#All], 11, FALSE), "; Habitat description: ", C1589, ") - Within 1-mi of a CNDDB/SCE/USFS occurrence record (", VLOOKUP(A1589, [1]!Table9[#All], 31, FALSE), "). " )))</f>
        <v>--</v>
      </c>
      <c r="Q1589" s="6" t="str">
        <f>IF(D1589="No", "Not discussed on USFS. ", IF(VLOOKUP(A1589, [1]!Table9[#All], 31, FALSE)="--", "--",  VLOOKUP(A1589, [1]!Table9[#All], 32, FALSE)))</f>
        <v>--</v>
      </c>
      <c r="R1589" s="6" t="str">
        <f>IF(D1589="No", "Not discussed on USFS. ", IF(VLOOKUP(A1589, [1]!Table9[#All], 31, FALSE)="--", "--", VLOOKUP(A1589, [1]!Table9[#All], 33, FALSE)))</f>
        <v>--</v>
      </c>
      <c r="S1589" s="9" t="s">
        <v>2</v>
      </c>
      <c r="T1589" s="8" t="s">
        <v>2</v>
      </c>
      <c r="U1589" s="8" t="s">
        <v>2</v>
      </c>
      <c r="V1589" s="7" t="s">
        <v>2</v>
      </c>
      <c r="W1589" s="6" t="s">
        <v>2</v>
      </c>
      <c r="X1589" s="6" t="s">
        <v>2</v>
      </c>
    </row>
    <row r="1590" spans="1:24" ht="80" x14ac:dyDescent="0.2">
      <c r="A1590" s="20" t="s">
        <v>775</v>
      </c>
      <c r="B1590" s="20" t="str">
        <f>VLOOKUP(A1590, [1]!Table9[#All], 2, FALSE)</f>
        <v>Archoplites interruptus</v>
      </c>
      <c r="C1590" s="18" t="str">
        <f>VLOOKUP(A1590, [1]!Table9[#All], 13, FALSE)</f>
        <v>intermittent or perennial stream, pond, lake or jurisdictional waters feature</v>
      </c>
      <c r="D1590" s="17" t="str">
        <f>IF(ISNUMBER(SEARCH("1",VLOOKUP(A1590, [1]!Table9[#All], 4, FALSE))), "Yes", "No")</f>
        <v>No</v>
      </c>
      <c r="E1590" s="16" t="str">
        <f>VLOOKUP(A1590, [1]!Table9[#All], 3, FALSE)</f>
        <v>Fish</v>
      </c>
      <c r="F1590" s="15" t="str">
        <f>VLOOKUP(A1590, [1]!Table9[#All], 26, FALSE)</f>
        <v>Formula</v>
      </c>
      <c r="G1590" s="15" t="str">
        <f>IF(D1590="No", "--",VLOOKUP(A1590, [1]!Table9[#All], 25, FALSE))</f>
        <v>--</v>
      </c>
      <c r="H1590" s="14" t="str">
        <f>IF(D1590="No", "Not discussed on USFS. ", VLOOKUP(A1590, [1]!Table9[#All], 24, FALSE))</f>
        <v xml:space="preserve">Not discussed on USFS. </v>
      </c>
      <c r="I1590" s="14" t="str">
        <f>IF(NOT(ISBLANK(#REF!)),  "Pre-activity Survey Required", "")</f>
        <v>Pre-activity Survey Required</v>
      </c>
      <c r="J1590" s="13" t="str">
        <f>IF(D1590="No", "Not discussed on USFS. ", _xlfn.CONCAT(A1590, " (", VLOOKUP(A1590, [1]!Table9[#All], 11, FALSE), "; Habitat description: ", C1590, ") - Within 1-mi of a CNDDB/SCE/USFS occurrence record (", VLOOKUP(A1590, [1]!Table9[#All], 34, FALSE), "). " ))</f>
        <v xml:space="preserve">Not discussed on USFS. </v>
      </c>
      <c r="K1590" s="10" t="str">
        <f>IF(D1590="No", "-- ", VLOOKUP(A1590, [1]!Table9[#All], 35, FALSE))</f>
        <v xml:space="preserve">-- </v>
      </c>
      <c r="L1590" s="12" t="str">
        <f>IF(D1590="No", "--", VLOOKUP(A1590, [1]!Table9[#All], 28, FALSE))</f>
        <v>--</v>
      </c>
      <c r="M1590" s="11" t="str">
        <f>IF(D1590="No", "Not discussed on USFS. ", _xlfn.CONCAT(A1590, " (", VLOOKUP(A1590, [1]!Table9[#All], 11, FALSE), "; Habitat description: ", C1590, ") - Within 1-mi of a CNDDB/SCE/USFS occurrence record (", VLOOKUP(A1590, [1]!Table9[#All], 27, FALSE), "). " ))</f>
        <v xml:space="preserve">Not discussed on USFS. </v>
      </c>
      <c r="N1590" s="10" t="str">
        <f>IF(D1590="No", "-- ", VLOOKUP(A1590, [1]!Table9[#All], 29, FALSE))</f>
        <v xml:space="preserve">-- </v>
      </c>
      <c r="O1590" s="10" t="str">
        <f>IF(D1590="No", "--", VLOOKUP(A1590, [1]!Table9[#All], 30, FALSE))</f>
        <v>--</v>
      </c>
      <c r="P1590" s="7" t="str">
        <f>IF(D1590="No", "Not discussed on USFS. ", IF(VLOOKUP(A1590, [1]!Table9[#All], 31, FALSE)="--", "--",  _xlfn.CONCAT(A1590, " (", VLOOKUP(A1590, [1]!Table9[#All], 11, FALSE), "; Habitat description: ", C1590, ") - Within 1-mi of a CNDDB/SCE/USFS occurrence record (", VLOOKUP(A1590, [1]!Table9[#All], 31, FALSE), "). " )))</f>
        <v xml:space="preserve">Not discussed on USFS. </v>
      </c>
      <c r="Q1590" s="6" t="str">
        <f>IF(D1590="No", "Not discussed on USFS. ", IF(VLOOKUP(A1590, [1]!Table9[#All], 31, FALSE)="--", "--",  VLOOKUP(A1590, [1]!Table9[#All], 32, FALSE)))</f>
        <v xml:space="preserve">Not discussed on USFS. </v>
      </c>
      <c r="R1590" s="6" t="str">
        <f>IF(D1590="No", "Not discussed on USFS. ", IF(VLOOKUP(A1590, [1]!Table9[#All], 31, FALSE)="--", "--", VLOOKUP(A1590, [1]!Table9[#All], 33, FALSE)))</f>
        <v xml:space="preserve">Not discussed on USFS. </v>
      </c>
      <c r="S1590" s="9" t="s">
        <v>2</v>
      </c>
      <c r="T1590" s="8" t="s">
        <v>2</v>
      </c>
      <c r="U1590" s="8" t="s">
        <v>2</v>
      </c>
      <c r="V1590" s="7" t="s">
        <v>2</v>
      </c>
      <c r="W1590" s="6" t="s">
        <v>2</v>
      </c>
      <c r="X1590" s="6" t="s">
        <v>2</v>
      </c>
    </row>
    <row r="1591" spans="1:24" ht="80" x14ac:dyDescent="0.2">
      <c r="A1591" s="20" t="s">
        <v>774</v>
      </c>
      <c r="B1591" s="20" t="str">
        <f>VLOOKUP(A1591, [1]!Table9[#All], 2, FALSE)</f>
        <v>Pogonichthys macrolepidotus</v>
      </c>
      <c r="C1591" s="18" t="str">
        <f>VLOOKUP(A1591, [1]!Table9[#All], 13, FALSE)</f>
        <v>intermittent or perennial stream, pond, lake or jurisdictional waters feature</v>
      </c>
      <c r="D1591" s="17" t="str">
        <f>IF(ISNUMBER(SEARCH("1",VLOOKUP(A1591, [1]!Table9[#All], 4, FALSE))), "Yes", "No")</f>
        <v>No</v>
      </c>
      <c r="E1591" s="16" t="str">
        <f>VLOOKUP(A1591, [1]!Table9[#All], 3, FALSE)</f>
        <v>Fish</v>
      </c>
      <c r="F1591" s="15" t="str">
        <f>VLOOKUP(A1591, [1]!Table9[#All], 26, FALSE)</f>
        <v>Formula</v>
      </c>
      <c r="G1591" s="15" t="str">
        <f>IF(D1591="No", "--",VLOOKUP(A1591, [1]!Table9[#All], 25, FALSE))</f>
        <v>--</v>
      </c>
      <c r="H1591" s="14" t="str">
        <f>IF(D1591="No", "Not discussed on USFS. ", VLOOKUP(A1591, [1]!Table9[#All], 24, FALSE))</f>
        <v xml:space="preserve">Not discussed on USFS. </v>
      </c>
      <c r="I1591" s="14" t="str">
        <f>IF(NOT(ISBLANK(#REF!)),  "Pre-activity Survey Required", "")</f>
        <v>Pre-activity Survey Required</v>
      </c>
      <c r="J1591" s="13" t="str">
        <f>IF(D1591="No", "Not discussed on USFS. ", _xlfn.CONCAT(A1591, " (", VLOOKUP(A1591, [1]!Table9[#All], 11, FALSE), "; Habitat description: ", C1591, ") - Within 1-mi of a CNDDB/SCE/USFS occurrence record (", VLOOKUP(A1591, [1]!Table9[#All], 34, FALSE), "). " ))</f>
        <v xml:space="preserve">Not discussed on USFS. </v>
      </c>
      <c r="K1591" s="10" t="str">
        <f>IF(D1591="No", "-- ", VLOOKUP(A1591, [1]!Table9[#All], 35, FALSE))</f>
        <v xml:space="preserve">-- </v>
      </c>
      <c r="L1591" s="12" t="str">
        <f>IF(D1591="No", "--", VLOOKUP(A1591, [1]!Table9[#All], 28, FALSE))</f>
        <v>--</v>
      </c>
      <c r="M1591" s="11" t="str">
        <f>IF(D1591="No", "Not discussed on USFS. ", _xlfn.CONCAT(A1591, " (", VLOOKUP(A1591, [1]!Table9[#All], 11, FALSE), "; Habitat description: ", C1591, ") - Within 1-mi of a CNDDB/SCE/USFS occurrence record (", VLOOKUP(A1591, [1]!Table9[#All], 27, FALSE), "). " ))</f>
        <v xml:space="preserve">Not discussed on USFS. </v>
      </c>
      <c r="N1591" s="10" t="str">
        <f>IF(D1591="No", "-- ", VLOOKUP(A1591, [1]!Table9[#All], 29, FALSE))</f>
        <v xml:space="preserve">-- </v>
      </c>
      <c r="O1591" s="10" t="str">
        <f>IF(D1591="No", "--", VLOOKUP(A1591, [1]!Table9[#All], 30, FALSE))</f>
        <v>--</v>
      </c>
      <c r="P1591" s="7" t="str">
        <f>IF(D1591="No", "Not discussed on USFS. ", IF(VLOOKUP(A1591, [1]!Table9[#All], 31, FALSE)="--", "--",  _xlfn.CONCAT(A1591, " (", VLOOKUP(A1591, [1]!Table9[#All], 11, FALSE), "; Habitat description: ", C1591, ") - Within 1-mi of a CNDDB/SCE/USFS occurrence record (", VLOOKUP(A1591, [1]!Table9[#All], 31, FALSE), "). " )))</f>
        <v xml:space="preserve">Not discussed on USFS. </v>
      </c>
      <c r="Q1591" s="6" t="str">
        <f>IF(D1591="No", "Not discussed on USFS. ", IF(VLOOKUP(A1591, [1]!Table9[#All], 31, FALSE)="--", "--",  VLOOKUP(A1591, [1]!Table9[#All], 32, FALSE)))</f>
        <v xml:space="preserve">Not discussed on USFS. </v>
      </c>
      <c r="R1591" s="6" t="str">
        <f>IF(D1591="No", "Not discussed on USFS. ", IF(VLOOKUP(A1591, [1]!Table9[#All], 31, FALSE)="--", "--", VLOOKUP(A1591, [1]!Table9[#All], 33, FALSE)))</f>
        <v xml:space="preserve">Not discussed on USFS. </v>
      </c>
      <c r="S1591" s="9" t="s">
        <v>2</v>
      </c>
      <c r="T1591" s="8" t="s">
        <v>2</v>
      </c>
      <c r="U1591" s="8" t="s">
        <v>2</v>
      </c>
      <c r="V1591" s="7" t="s">
        <v>2</v>
      </c>
      <c r="W1591" s="6" t="s">
        <v>2</v>
      </c>
      <c r="X1591" s="6" t="s">
        <v>2</v>
      </c>
    </row>
    <row r="1592" spans="1:24" ht="80" x14ac:dyDescent="0.2">
      <c r="A1592" s="20" t="s">
        <v>773</v>
      </c>
      <c r="B1592" s="20" t="str">
        <f>VLOOKUP(A1592, [1]!Table9[#All], 2, FALSE)</f>
        <v>Mertensia oblongifolia var. oblongifolia</v>
      </c>
      <c r="C1592" s="18" t="str">
        <f>VLOOKUP(A1592, [1]!Table9[#All], 13, FALSE)</f>
        <v>open slopes, drier meadows, generally spring-moist places, especially with sagebrush</v>
      </c>
      <c r="D1592" s="17" t="str">
        <f>IF(ISNUMBER(SEARCH("1",VLOOKUP(A1592, [1]!Table9[#All], 4, FALSE))), "Yes", "No")</f>
        <v>No</v>
      </c>
      <c r="E1592" s="16" t="str">
        <f>VLOOKUP(A1592, [1]!Table9[#All], 3, FALSE)</f>
        <v>Plant</v>
      </c>
      <c r="F1592" s="15" t="str">
        <f>VLOOKUP(A1592, [1]!Table9[#All], 26, FALSE)</f>
        <v>Formula</v>
      </c>
      <c r="G1592" s="15" t="str">
        <f>IF(D1592="No", "--",VLOOKUP(A1592, [1]!Table9[#All], 25, FALSE))</f>
        <v>--</v>
      </c>
      <c r="H1592" s="14" t="str">
        <f>IF(D1592="No", "Not discussed on USFS. ", VLOOKUP(A1592, [1]!Table9[#All], 24, FALSE))</f>
        <v xml:space="preserve">Not discussed on USFS. </v>
      </c>
      <c r="I1592" s="14" t="str">
        <f>IF(NOT(ISBLANK(#REF!)),  "Pre-activity Survey Required", "")</f>
        <v>Pre-activity Survey Required</v>
      </c>
      <c r="J1592" s="13" t="str">
        <f>IF(D1592="No", "Not discussed on USFS. ", _xlfn.CONCAT(A1592, " (", VLOOKUP(A1592, [1]!Table9[#All], 11, FALSE), "; Habitat description: ", C1592, ") - Within 1-mi of a CNDDB/SCE/USFS occurrence record (", VLOOKUP(A1592, [1]!Table9[#All], 34, FALSE), "). " ))</f>
        <v xml:space="preserve">Not discussed on USFS. </v>
      </c>
      <c r="K1592" s="10" t="str">
        <f>IF(D1592="No", "-- ", VLOOKUP(A1592, [1]!Table9[#All], 35, FALSE))</f>
        <v xml:space="preserve">-- </v>
      </c>
      <c r="L1592" s="12" t="str">
        <f>IF(D1592="No", "--", VLOOKUP(A1592, [1]!Table9[#All], 28, FALSE))</f>
        <v>--</v>
      </c>
      <c r="M1592" s="11" t="str">
        <f>IF(D1592="No", "Not discussed on USFS. ", _xlfn.CONCAT(A1592, " (", VLOOKUP(A1592, [1]!Table9[#All], 11, FALSE), "; Habitat description: ", C1592, ") - Within 1-mi of a CNDDB/SCE/USFS occurrence record (", VLOOKUP(A1592, [1]!Table9[#All], 27, FALSE), "). " ))</f>
        <v xml:space="preserve">Not discussed on USFS. </v>
      </c>
      <c r="N1592" s="10" t="str">
        <f>IF(D1592="No", "-- ", VLOOKUP(A1592, [1]!Table9[#All], 29, FALSE))</f>
        <v xml:space="preserve">-- </v>
      </c>
      <c r="O1592" s="10" t="str">
        <f>IF(D1592="No", "--", VLOOKUP(A1592, [1]!Table9[#All], 30, FALSE))</f>
        <v>--</v>
      </c>
      <c r="P1592" s="7" t="str">
        <f>IF(D1592="No", "Not discussed on USFS. ", IF(VLOOKUP(A1592, [1]!Table9[#All], 31, FALSE)="--", "--",  _xlfn.CONCAT(A1592, " (", VLOOKUP(A1592, [1]!Table9[#All], 11, FALSE), "; Habitat description: ", C1592, ") - Within 1-mi of a CNDDB/SCE/USFS occurrence record (", VLOOKUP(A1592, [1]!Table9[#All], 31, FALSE), "). " )))</f>
        <v xml:space="preserve">Not discussed on USFS. </v>
      </c>
      <c r="Q1592" s="6" t="str">
        <f>IF(D1592="No", "Not discussed on USFS. ", IF(VLOOKUP(A1592, [1]!Table9[#All], 31, FALSE)="--", "--",  VLOOKUP(A1592, [1]!Table9[#All], 32, FALSE)))</f>
        <v xml:space="preserve">Not discussed on USFS. </v>
      </c>
      <c r="R1592" s="6" t="str">
        <f>IF(D1592="No", "Not discussed on USFS. ", IF(VLOOKUP(A1592, [1]!Table9[#All], 31, FALSE)="--", "--", VLOOKUP(A1592, [1]!Table9[#All], 33, FALSE)))</f>
        <v xml:space="preserve">Not discussed on USFS. </v>
      </c>
      <c r="S1592" s="9" t="s">
        <v>2</v>
      </c>
      <c r="T1592" s="8" t="s">
        <v>2</v>
      </c>
      <c r="U1592" s="8" t="s">
        <v>2</v>
      </c>
      <c r="V1592" s="7" t="s">
        <v>2</v>
      </c>
      <c r="W1592" s="6" t="s">
        <v>2</v>
      </c>
      <c r="X1592" s="6" t="s">
        <v>2</v>
      </c>
    </row>
    <row r="1593" spans="1:24" ht="80" x14ac:dyDescent="0.2">
      <c r="A1593" s="20" t="s">
        <v>772</v>
      </c>
      <c r="B1593" s="20" t="str">
        <f>VLOOKUP(A1593, [1]!Table9[#All], 2, FALSE)</f>
        <v>Loeflingia squarrosa var. artemisiarum</v>
      </c>
      <c r="C1593" s="18" t="str">
        <f>VLOOKUP(A1593, [1]!Table9[#All], 13, FALSE)</f>
        <v xml:space="preserve">washes, areas bordering clay slicks, and stabilized, low sand dunes; great basin scrub </v>
      </c>
      <c r="D1593" s="17" t="str">
        <f>IF(ISNUMBER(SEARCH("1",VLOOKUP(A1593, [1]!Table9[#All], 4, FALSE))), "Yes", "No")</f>
        <v>No</v>
      </c>
      <c r="E1593" s="16" t="str">
        <f>VLOOKUP(A1593, [1]!Table9[#All], 3, FALSE)</f>
        <v>Plant</v>
      </c>
      <c r="F1593" s="15" t="str">
        <f>VLOOKUP(A1593, [1]!Table9[#All], 26, FALSE)</f>
        <v>Formula</v>
      </c>
      <c r="G1593" s="15" t="str">
        <f>IF(D1593="No", "--",VLOOKUP(A1593, [1]!Table9[#All], 25, FALSE))</f>
        <v>--</v>
      </c>
      <c r="H1593" s="14" t="str">
        <f>IF(D1593="No", "Not discussed on USFS. ", VLOOKUP(A1593, [1]!Table9[#All], 24, FALSE))</f>
        <v xml:space="preserve">Not discussed on USFS. </v>
      </c>
      <c r="I1593" s="14" t="str">
        <f>IF(NOT(ISBLANK(#REF!)),  "Pre-activity Survey Required", "")</f>
        <v>Pre-activity Survey Required</v>
      </c>
      <c r="J1593" s="13" t="str">
        <f>IF(D1593="No", "Not discussed on USFS. ", _xlfn.CONCAT(A1593, " (", VLOOKUP(A1593, [1]!Table9[#All], 11, FALSE), "; Habitat description: ", C1593, ") - Within 1-mi of a CNDDB/SCE/USFS occurrence record (", VLOOKUP(A1593, [1]!Table9[#All], 34, FALSE), "). " ))</f>
        <v xml:space="preserve">Not discussed on USFS. </v>
      </c>
      <c r="K1593" s="10" t="str">
        <f>IF(D1593="No", "-- ", VLOOKUP(A1593, [1]!Table9[#All], 35, FALSE))</f>
        <v xml:space="preserve">-- </v>
      </c>
      <c r="L1593" s="12" t="str">
        <f>IF(D1593="No", "--", VLOOKUP(A1593, [1]!Table9[#All], 28, FALSE))</f>
        <v>--</v>
      </c>
      <c r="M1593" s="11" t="str">
        <f>IF(D1593="No", "Not discussed on USFS. ", _xlfn.CONCAT(A1593, " (", VLOOKUP(A1593, [1]!Table9[#All], 11, FALSE), "; Habitat description: ", C1593, ") - Within 1-mi of a CNDDB/SCE/USFS occurrence record (", VLOOKUP(A1593, [1]!Table9[#All], 27, FALSE), "). " ))</f>
        <v xml:space="preserve">Not discussed on USFS. </v>
      </c>
      <c r="N1593" s="10" t="str">
        <f>IF(D1593="No", "-- ", VLOOKUP(A1593, [1]!Table9[#All], 29, FALSE))</f>
        <v xml:space="preserve">-- </v>
      </c>
      <c r="O1593" s="10" t="str">
        <f>IF(D1593="No", "--", VLOOKUP(A1593, [1]!Table9[#All], 30, FALSE))</f>
        <v>--</v>
      </c>
      <c r="P1593" s="7" t="str">
        <f>IF(D1593="No", "Not discussed on USFS. ", IF(VLOOKUP(A1593, [1]!Table9[#All], 31, FALSE)="--", "--",  _xlfn.CONCAT(A1593, " (", VLOOKUP(A1593, [1]!Table9[#All], 11, FALSE), "; Habitat description: ", C1593, ") - Within 1-mi of a CNDDB/SCE/USFS occurrence record (", VLOOKUP(A1593, [1]!Table9[#All], 31, FALSE), "). " )))</f>
        <v xml:space="preserve">Not discussed on USFS. </v>
      </c>
      <c r="Q1593" s="6" t="str">
        <f>IF(D1593="No", "Not discussed on USFS. ", IF(VLOOKUP(A1593, [1]!Table9[#All], 31, FALSE)="--", "--",  VLOOKUP(A1593, [1]!Table9[#All], 32, FALSE)))</f>
        <v xml:space="preserve">Not discussed on USFS. </v>
      </c>
      <c r="R1593" s="6" t="str">
        <f>IF(D1593="No", "Not discussed on USFS. ", IF(VLOOKUP(A1593, [1]!Table9[#All], 31, FALSE)="--", "--", VLOOKUP(A1593, [1]!Table9[#All], 33, FALSE)))</f>
        <v xml:space="preserve">Not discussed on USFS. </v>
      </c>
      <c r="S1593" s="9" t="s">
        <v>2</v>
      </c>
      <c r="T1593" s="8" t="s">
        <v>2</v>
      </c>
      <c r="U1593" s="8" t="s">
        <v>2</v>
      </c>
      <c r="V1593" s="7" t="s">
        <v>2</v>
      </c>
      <c r="W1593" s="6" t="s">
        <v>2</v>
      </c>
      <c r="X1593" s="6" t="s">
        <v>2</v>
      </c>
    </row>
    <row r="1594" spans="1:24" ht="48" x14ac:dyDescent="0.2">
      <c r="A1594" s="20" t="s">
        <v>771</v>
      </c>
      <c r="B1594" s="20" t="str">
        <f>VLOOKUP(A1594, [1]!Table9[#All], 2, FALSE)</f>
        <v>Carnegiea gigantea</v>
      </c>
      <c r="C1594" s="18" t="str">
        <f>VLOOKUP(A1594, [1]!Table9[#All], 13, FALSE)</f>
        <v>foothills, canyons, benches and along washes in the desert</v>
      </c>
      <c r="D1594" s="17" t="str">
        <f>IF(ISNUMBER(SEARCH("1",VLOOKUP(A1594, [1]!Table9[#All], 4, FALSE))), "Yes", "No")</f>
        <v>No</v>
      </c>
      <c r="E1594" s="16" t="str">
        <f>VLOOKUP(A1594, [1]!Table9[#All], 3, FALSE)</f>
        <v>Plant</v>
      </c>
      <c r="F1594" s="15" t="str">
        <f>VLOOKUP(A1594, [1]!Table9[#All], 26, FALSE)</f>
        <v>Formula</v>
      </c>
      <c r="G1594" s="15" t="str">
        <f>IF(D1594="No", "--",VLOOKUP(A1594, [1]!Table9[#All], 25, FALSE))</f>
        <v>--</v>
      </c>
      <c r="H1594" s="14" t="str">
        <f>IF(D1594="No", "Not discussed on USFS. ", VLOOKUP(A1594, [1]!Table9[#All], 24, FALSE))</f>
        <v xml:space="preserve">Not discussed on USFS. </v>
      </c>
      <c r="I1594" s="14" t="str">
        <f>IF(NOT(ISBLANK(#REF!)),  "Pre-activity Survey Required", "")</f>
        <v>Pre-activity Survey Required</v>
      </c>
      <c r="J1594" s="13" t="str">
        <f>IF(D1594="No", "Not discussed on USFS. ", _xlfn.CONCAT(A1594, " (", VLOOKUP(A1594, [1]!Table9[#All], 11, FALSE), "; Habitat description: ", C1594, ") - Within 1-mi of a CNDDB/SCE/USFS occurrence record (", VLOOKUP(A1594, [1]!Table9[#All], 34, FALSE), "). " ))</f>
        <v xml:space="preserve">Not discussed on USFS. </v>
      </c>
      <c r="K1594" s="10" t="str">
        <f>IF(D1594="No", "-- ", VLOOKUP(A1594, [1]!Table9[#All], 35, FALSE))</f>
        <v xml:space="preserve">-- </v>
      </c>
      <c r="L1594" s="12" t="str">
        <f>IF(D1594="No", "--", VLOOKUP(A1594, [1]!Table9[#All], 28, FALSE))</f>
        <v>--</v>
      </c>
      <c r="M1594" s="11" t="str">
        <f>IF(D1594="No", "Not discussed on USFS. ", _xlfn.CONCAT(A1594, " (", VLOOKUP(A1594, [1]!Table9[#All], 11, FALSE), "; Habitat description: ", C1594, ") - Within 1-mi of a CNDDB/SCE/USFS occurrence record (", VLOOKUP(A1594, [1]!Table9[#All], 27, FALSE), "). " ))</f>
        <v xml:space="preserve">Not discussed on USFS. </v>
      </c>
      <c r="N1594" s="10" t="str">
        <f>IF(D1594="No", "-- ", VLOOKUP(A1594, [1]!Table9[#All], 29, FALSE))</f>
        <v xml:space="preserve">-- </v>
      </c>
      <c r="O1594" s="10" t="str">
        <f>IF(D1594="No", "--", VLOOKUP(A1594, [1]!Table9[#All], 30, FALSE))</f>
        <v>--</v>
      </c>
      <c r="P1594" s="7" t="str">
        <f>IF(D1594="No", "Not discussed on USFS. ", IF(VLOOKUP(A1594, [1]!Table9[#All], 31, FALSE)="--", "--",  _xlfn.CONCAT(A1594, " (", VLOOKUP(A1594, [1]!Table9[#All], 11, FALSE), "; Habitat description: ", C1594, ") - Within 1-mi of a CNDDB/SCE/USFS occurrence record (", VLOOKUP(A1594, [1]!Table9[#All], 31, FALSE), "). " )))</f>
        <v xml:space="preserve">Not discussed on USFS. </v>
      </c>
      <c r="Q1594" s="6" t="str">
        <f>IF(D1594="No", "Not discussed on USFS. ", IF(VLOOKUP(A1594, [1]!Table9[#All], 31, FALSE)="--", "--",  VLOOKUP(A1594, [1]!Table9[#All], 32, FALSE)))</f>
        <v xml:space="preserve">Not discussed on USFS. </v>
      </c>
      <c r="R1594" s="6" t="str">
        <f>IF(D1594="No", "Not discussed on USFS. ", IF(VLOOKUP(A1594, [1]!Table9[#All], 31, FALSE)="--", "--", VLOOKUP(A1594, [1]!Table9[#All], 33, FALSE)))</f>
        <v xml:space="preserve">Not discussed on USFS. </v>
      </c>
      <c r="S1594" s="9" t="s">
        <v>2</v>
      </c>
      <c r="T1594" s="8" t="s">
        <v>2</v>
      </c>
      <c r="U1594" s="8" t="s">
        <v>2</v>
      </c>
      <c r="V1594" s="7" t="s">
        <v>2</v>
      </c>
      <c r="W1594" s="6" t="s">
        <v>2</v>
      </c>
      <c r="X1594" s="6" t="s">
        <v>2</v>
      </c>
    </row>
    <row r="1595" spans="1:24" ht="48" x14ac:dyDescent="0.2">
      <c r="A1595" s="20" t="s">
        <v>770</v>
      </c>
      <c r="B1595" s="20" t="str">
        <f>VLOOKUP(A1595, [1]!Table9[#All], 2, FALSE)</f>
        <v>Elymus salina</v>
      </c>
      <c r="C1595" s="18" t="str">
        <f>VLOOKUP(A1595, [1]!Table9[#All], 13, FALSE)</f>
        <v>north-facing slopes of pinyon/juniper woodland</v>
      </c>
      <c r="D1595" s="17" t="str">
        <f>IF(ISNUMBER(SEARCH("1",VLOOKUP(A1595, [1]!Table9[#All], 4, FALSE))), "Yes", "No")</f>
        <v>No</v>
      </c>
      <c r="E1595" s="16" t="str">
        <f>VLOOKUP(A1595, [1]!Table9[#All], 3, FALSE)</f>
        <v>Plant</v>
      </c>
      <c r="F1595" s="15" t="str">
        <f>VLOOKUP(A1595, [1]!Table9[#All], 26, FALSE)</f>
        <v>Formula</v>
      </c>
      <c r="G1595" s="15" t="str">
        <f>IF(D1595="No", "--",VLOOKUP(A1595, [1]!Table9[#All], 25, FALSE))</f>
        <v>--</v>
      </c>
      <c r="H1595" s="14" t="str">
        <f>IF(D1595="No", "Not discussed on USFS. ", VLOOKUP(A1595, [1]!Table9[#All], 24, FALSE))</f>
        <v xml:space="preserve">Not discussed on USFS. </v>
      </c>
      <c r="I1595" s="14" t="str">
        <f>IF(NOT(ISBLANK(#REF!)),  "Pre-activity Survey Required", "")</f>
        <v>Pre-activity Survey Required</v>
      </c>
      <c r="J1595" s="13" t="str">
        <f>IF(D1595="No", "Not discussed on USFS. ", _xlfn.CONCAT(A1595, " (", VLOOKUP(A1595, [1]!Table9[#All], 11, FALSE), "; Habitat description: ", C1595, ") - Within 1-mi of a CNDDB/SCE/USFS occurrence record (", VLOOKUP(A1595, [1]!Table9[#All], 34, FALSE), "). " ))</f>
        <v xml:space="preserve">Not discussed on USFS. </v>
      </c>
      <c r="K1595" s="10" t="str">
        <f>IF(D1595="No", "-- ", VLOOKUP(A1595, [1]!Table9[#All], 35, FALSE))</f>
        <v xml:space="preserve">-- </v>
      </c>
      <c r="L1595" s="12" t="str">
        <f>IF(D1595="No", "--", VLOOKUP(A1595, [1]!Table9[#All], 28, FALSE))</f>
        <v>--</v>
      </c>
      <c r="M1595" s="11" t="str">
        <f>IF(D1595="No", "Not discussed on USFS. ", _xlfn.CONCAT(A1595, " (", VLOOKUP(A1595, [1]!Table9[#All], 11, FALSE), "; Habitat description: ", C1595, ") - Within 1-mi of a CNDDB/SCE/USFS occurrence record (", VLOOKUP(A1595, [1]!Table9[#All], 27, FALSE), "). " ))</f>
        <v xml:space="preserve">Not discussed on USFS. </v>
      </c>
      <c r="N1595" s="10" t="str">
        <f>IF(D1595="No", "-- ", VLOOKUP(A1595, [1]!Table9[#All], 29, FALSE))</f>
        <v xml:space="preserve">-- </v>
      </c>
      <c r="O1595" s="10" t="str">
        <f>IF(D1595="No", "--", VLOOKUP(A1595, [1]!Table9[#All], 30, FALSE))</f>
        <v>--</v>
      </c>
      <c r="P1595" s="7" t="str">
        <f>IF(D1595="No", "Not discussed on USFS. ", IF(VLOOKUP(A1595, [1]!Table9[#All], 31, FALSE)="--", "--",  _xlfn.CONCAT(A1595, " (", VLOOKUP(A1595, [1]!Table9[#All], 11, FALSE), "; Habitat description: ", C1595, ") - Within 1-mi of a CNDDB/SCE/USFS occurrence record (", VLOOKUP(A1595, [1]!Table9[#All], 31, FALSE), "). " )))</f>
        <v xml:space="preserve">Not discussed on USFS. </v>
      </c>
      <c r="Q1595" s="6" t="str">
        <f>IF(D1595="No", "Not discussed on USFS. ", IF(VLOOKUP(A1595, [1]!Table9[#All], 31, FALSE)="--", "--",  VLOOKUP(A1595, [1]!Table9[#All], 32, FALSE)))</f>
        <v xml:space="preserve">Not discussed on USFS. </v>
      </c>
      <c r="R1595" s="6" t="str">
        <f>IF(D1595="No", "Not discussed on USFS. ", IF(VLOOKUP(A1595, [1]!Table9[#All], 31, FALSE)="--", "--", VLOOKUP(A1595, [1]!Table9[#All], 33, FALSE)))</f>
        <v xml:space="preserve">Not discussed on USFS. </v>
      </c>
      <c r="S1595" s="9" t="s">
        <v>2</v>
      </c>
      <c r="T1595" s="8" t="s">
        <v>2</v>
      </c>
      <c r="U1595" s="8" t="s">
        <v>2</v>
      </c>
      <c r="V1595" s="7" t="s">
        <v>2</v>
      </c>
      <c r="W1595" s="6" t="s">
        <v>2</v>
      </c>
      <c r="X1595" s="6" t="s">
        <v>2</v>
      </c>
    </row>
    <row r="1596" spans="1:24" ht="96" x14ac:dyDescent="0.2">
      <c r="A1596" s="20" t="s">
        <v>769</v>
      </c>
      <c r="B1596" s="20" t="str">
        <f>VLOOKUP(A1596, [1]!Table9[#All], 2, FALSE)</f>
        <v>Perognathus inornatus psammophilus</v>
      </c>
      <c r="C1596" s="18" t="str">
        <f>VLOOKUP(A1596, [1]!Table9[#All], 13, FALSE)</f>
        <v>desert and semi-desert habitats, oak woodland &amp; mixed chaparral, mixed grassland, coastal scrub</v>
      </c>
      <c r="D1596" s="17" t="str">
        <f>IF(ISNUMBER(SEARCH("1",VLOOKUP(A1596, [1]!Table9[#All], 4, FALSE))), "Yes", "No")</f>
        <v>No</v>
      </c>
      <c r="E1596" s="16" t="str">
        <f>VLOOKUP(A1596, [1]!Table9[#All], 3, FALSE)</f>
        <v>Mammal</v>
      </c>
      <c r="F1596" s="15" t="str">
        <f>VLOOKUP(A1596, [1]!Table9[#All], 26, FALSE)</f>
        <v>Formula</v>
      </c>
      <c r="G1596" s="15" t="str">
        <f>IF(D1596="No", "--",VLOOKUP(A1596, [1]!Table9[#All], 25, FALSE))</f>
        <v>--</v>
      </c>
      <c r="H1596" s="14" t="str">
        <f>IF(D1596="No", "Not discussed on USFS. ", VLOOKUP(A1596, [1]!Table9[#All], 24, FALSE))</f>
        <v xml:space="preserve">Not discussed on USFS. </v>
      </c>
      <c r="I1596" s="14" t="str">
        <f>IF(NOT(ISBLANK(#REF!)),  "Pre-activity Survey Required", "")</f>
        <v>Pre-activity Survey Required</v>
      </c>
      <c r="J1596" s="13" t="str">
        <f>IF(D1596="No", "Not discussed on USFS. ", _xlfn.CONCAT(A1596, " (", VLOOKUP(A1596, [1]!Table9[#All], 11, FALSE), "; Habitat description: ", C1596, ") - Within 1-mi of a CNDDB/SCE/USFS occurrence record (", VLOOKUP(A1596, [1]!Table9[#All], 34, FALSE), "). " ))</f>
        <v xml:space="preserve">Not discussed on USFS. </v>
      </c>
      <c r="K1596" s="10" t="str">
        <f>IF(D1596="No", "-- ", VLOOKUP(A1596, [1]!Table9[#All], 35, FALSE))</f>
        <v xml:space="preserve">-- </v>
      </c>
      <c r="L1596" s="12" t="str">
        <f>IF(D1596="No", "--", VLOOKUP(A1596, [1]!Table9[#All], 28, FALSE))</f>
        <v>--</v>
      </c>
      <c r="M1596" s="11" t="str">
        <f>IF(D1596="No", "Not discussed on USFS. ", _xlfn.CONCAT(A1596, " (", VLOOKUP(A1596, [1]!Table9[#All], 11, FALSE), "; Habitat description: ", C1596, ") - Within 1-mi of a CNDDB/SCE/USFS occurrence record (", VLOOKUP(A1596, [1]!Table9[#All], 27, FALSE), "). " ))</f>
        <v xml:space="preserve">Not discussed on USFS. </v>
      </c>
      <c r="N1596" s="10" t="str">
        <f>IF(D1596="No", "-- ", VLOOKUP(A1596, [1]!Table9[#All], 29, FALSE))</f>
        <v xml:space="preserve">-- </v>
      </c>
      <c r="O1596" s="10" t="str">
        <f>IF(D1596="No", "--", VLOOKUP(A1596, [1]!Table9[#All], 30, FALSE))</f>
        <v>--</v>
      </c>
      <c r="P1596" s="7" t="str">
        <f>IF(D1596="No", "Not discussed on USFS. ", IF(VLOOKUP(A1596, [1]!Table9[#All], 31, FALSE)="--", "--",  _xlfn.CONCAT(A1596, " (", VLOOKUP(A1596, [1]!Table9[#All], 11, FALSE), "; Habitat description: ", C1596, ") - Within 1-mi of a CNDDB/SCE/USFS occurrence record (", VLOOKUP(A1596, [1]!Table9[#All], 31, FALSE), "). " )))</f>
        <v xml:space="preserve">Not discussed on USFS. </v>
      </c>
      <c r="Q1596" s="6" t="str">
        <f>IF(D1596="No", "Not discussed on USFS. ", IF(VLOOKUP(A1596, [1]!Table9[#All], 31, FALSE)="--", "--",  VLOOKUP(A1596, [1]!Table9[#All], 32, FALSE)))</f>
        <v xml:space="preserve">Not discussed on USFS. </v>
      </c>
      <c r="R1596" s="6" t="str">
        <f>IF(D1596="No", "Not discussed on USFS. ", IF(VLOOKUP(A1596, [1]!Table9[#All], 31, FALSE)="--", "--", VLOOKUP(A1596, [1]!Table9[#All], 33, FALSE)))</f>
        <v xml:space="preserve">Not discussed on USFS. </v>
      </c>
      <c r="S1596" s="9" t="s">
        <v>2</v>
      </c>
      <c r="T1596" s="8" t="s">
        <v>2</v>
      </c>
      <c r="U1596" s="8" t="s">
        <v>2</v>
      </c>
      <c r="V1596" s="7" t="s">
        <v>2</v>
      </c>
      <c r="W1596" s="6" t="s">
        <v>2</v>
      </c>
      <c r="X1596" s="6" t="s">
        <v>2</v>
      </c>
    </row>
    <row r="1597" spans="1:24" ht="48" x14ac:dyDescent="0.2">
      <c r="A1597" s="20" t="s">
        <v>768</v>
      </c>
      <c r="B1597" s="20" t="str">
        <f>VLOOKUP(A1597, [1]!Table9[#All], 2, FALSE)</f>
        <v>Trifolium hydrophilum</v>
      </c>
      <c r="C1597" s="18" t="str">
        <f>VLOOKUP(A1597, [1]!Table9[#All], 13, FALSE)</f>
        <v>salt marshes, open areas in alkaline soils</v>
      </c>
      <c r="D1597" s="17" t="str">
        <f>IF(ISNUMBER(SEARCH("1",VLOOKUP(A1597, [1]!Table9[#All], 4, FALSE))), "Yes", "No")</f>
        <v>No</v>
      </c>
      <c r="E1597" s="16" t="str">
        <f>VLOOKUP(A1597, [1]!Table9[#All], 3, FALSE)</f>
        <v>Plant</v>
      </c>
      <c r="F1597" s="15" t="str">
        <f>VLOOKUP(A1597, [1]!Table9[#All], 26, FALSE)</f>
        <v>Formula</v>
      </c>
      <c r="G1597" s="15" t="str">
        <f>IF(D1597="No", "--",VLOOKUP(A1597, [1]!Table9[#All], 25, FALSE))</f>
        <v>--</v>
      </c>
      <c r="H1597" s="14" t="str">
        <f>IF(D1597="No", "Not discussed on USFS. ", VLOOKUP(A1597, [1]!Table9[#All], 24, FALSE))</f>
        <v xml:space="preserve">Not discussed on USFS. </v>
      </c>
      <c r="I1597" s="14" t="str">
        <f>IF(NOT(ISBLANK(#REF!)),  "Pre-activity Survey Required", "")</f>
        <v>Pre-activity Survey Required</v>
      </c>
      <c r="J1597" s="13" t="str">
        <f>IF(D1597="No", "Not discussed on USFS. ", _xlfn.CONCAT(A1597, " (", VLOOKUP(A1597, [1]!Table9[#All], 11, FALSE), "; Habitat description: ", C1597, ") - Within 1-mi of a CNDDB/SCE/USFS occurrence record (", VLOOKUP(A1597, [1]!Table9[#All], 34, FALSE), "). " ))</f>
        <v xml:space="preserve">Not discussed on USFS. </v>
      </c>
      <c r="K1597" s="10" t="str">
        <f>IF(D1597="No", "-- ", VLOOKUP(A1597, [1]!Table9[#All], 35, FALSE))</f>
        <v xml:space="preserve">-- </v>
      </c>
      <c r="L1597" s="12" t="str">
        <f>IF(D1597="No", "--", VLOOKUP(A1597, [1]!Table9[#All], 28, FALSE))</f>
        <v>--</v>
      </c>
      <c r="M1597" s="11" t="str">
        <f>IF(D1597="No", "Not discussed on USFS. ", _xlfn.CONCAT(A1597, " (", VLOOKUP(A1597, [1]!Table9[#All], 11, FALSE), "; Habitat description: ", C1597, ") - Within 1-mi of a CNDDB/SCE/USFS occurrence record (", VLOOKUP(A1597, [1]!Table9[#All], 27, FALSE), "). " ))</f>
        <v xml:space="preserve">Not discussed on USFS. </v>
      </c>
      <c r="N1597" s="10" t="str">
        <f>IF(D1597="No", "-- ", VLOOKUP(A1597, [1]!Table9[#All], 29, FALSE))</f>
        <v xml:space="preserve">-- </v>
      </c>
      <c r="O1597" s="10" t="str">
        <f>IF(D1597="No", "--", VLOOKUP(A1597, [1]!Table9[#All], 30, FALSE))</f>
        <v>--</v>
      </c>
      <c r="P1597" s="7" t="str">
        <f>IF(D1597="No", "Not discussed on USFS. ", IF(VLOOKUP(A1597, [1]!Table9[#All], 31, FALSE)="--", "--",  _xlfn.CONCAT(A1597, " (", VLOOKUP(A1597, [1]!Table9[#All], 11, FALSE), "; Habitat description: ", C1597, ") - Within 1-mi of a CNDDB/SCE/USFS occurrence record (", VLOOKUP(A1597, [1]!Table9[#All], 31, FALSE), "). " )))</f>
        <v xml:space="preserve">Not discussed on USFS. </v>
      </c>
      <c r="Q1597" s="6" t="str">
        <f>IF(D1597="No", "Not discussed on USFS. ", IF(VLOOKUP(A1597, [1]!Table9[#All], 31, FALSE)="--", "--",  VLOOKUP(A1597, [1]!Table9[#All], 32, FALSE)))</f>
        <v xml:space="preserve">Not discussed on USFS. </v>
      </c>
      <c r="R1597" s="6" t="str">
        <f>IF(D1597="No", "Not discussed on USFS. ", IF(VLOOKUP(A1597, [1]!Table9[#All], 31, FALSE)="--", "--", VLOOKUP(A1597, [1]!Table9[#All], 33, FALSE)))</f>
        <v xml:space="preserve">Not discussed on USFS. </v>
      </c>
      <c r="S1597" s="9" t="s">
        <v>2</v>
      </c>
      <c r="T1597" s="8" t="s">
        <v>2</v>
      </c>
      <c r="U1597" s="8" t="s">
        <v>2</v>
      </c>
      <c r="V1597" s="7" t="s">
        <v>2</v>
      </c>
      <c r="W1597" s="6" t="s">
        <v>2</v>
      </c>
      <c r="X1597" s="6" t="s">
        <v>2</v>
      </c>
    </row>
    <row r="1598" spans="1:24" ht="156" x14ac:dyDescent="0.2">
      <c r="A1598" s="20" t="s">
        <v>767</v>
      </c>
      <c r="B1598" s="20" t="str">
        <f>VLOOKUP(A1598, [1]!Table9[#All], 2, FALSE)</f>
        <v>Phacelia amabilis</v>
      </c>
      <c r="C1598" s="18" t="str">
        <f>VLOOKUP(A1598, [1]!Table9[#All], 13, FALSE)</f>
        <v>presumed extinct; gravelly soils, canyons</v>
      </c>
      <c r="D1598" s="17" t="str">
        <f>IF(ISNUMBER(SEARCH("1",VLOOKUP(A1598, [1]!Table9[#All], 4, FALSE))), "Yes", "No")</f>
        <v>Yes</v>
      </c>
      <c r="E1598" s="16" t="str">
        <f>VLOOKUP(A1598, [1]!Table9[#All], 3, FALSE)</f>
        <v>Plant</v>
      </c>
      <c r="F1598" s="15" t="str">
        <f>VLOOKUP(A1598, [1]!Table9[#All], 26, FALSE)</f>
        <v>Formula</v>
      </c>
      <c r="G1598" s="15" t="str">
        <f>IF(D1598="No", "--",VLOOKUP(A1598, [1]!Table9[#All], 25, FALSE))</f>
        <v>Work area</v>
      </c>
      <c r="H1598" s="14" t="str">
        <f>IF(D1598="No", "Not discussed on USFS. ", VLOOKUP(A1598, [1]!Table9[#All], 24, FALSE))</f>
        <v xml:space="preserve">Only discussed in INF, if reviewing INF apply same RPM's and language as other CRPR 1/2 plant receive. </v>
      </c>
      <c r="I1598" s="14" t="str">
        <f>IF(NOT(ISBLANK(#REF!)),  "Pre-activity Survey Required", "")</f>
        <v>Pre-activity Survey Required</v>
      </c>
      <c r="J1598" s="13" t="str">
        <f>IF(D1598="No", "Not discussed on USFS. ", _xlfn.CONCAT(A1598, " (", VLOOKUP(A1598, [1]!Table9[#All], 11, FALSE), "; Habitat description: ", C1598, ") - Within 1-mi of a CNDDB/SCE/USFS occurrence record (", VLOOKUP(A1598, [1]!Table9[#All], 34, FALSE), "). " ))</f>
        <v xml:space="preserve">Saline Valley phacelia (INF:SCC; CRPR 3.3, Blooming Period: Apr - May; Habitat description: presumed extinct; gravelly soils, canyons) - Within 1-mi of a CNDDB/SCE/USFS occurrence record (unsuitable habitat). </v>
      </c>
      <c r="K1598" s="10" t="str">
        <f>IF(D1598="No", "-- ", VLOOKUP(A1598, [1]!Table9[#All], 35, FALSE))</f>
        <v>Standard OMP BMPs.</v>
      </c>
      <c r="L1598" s="12" t="str">
        <f>IF(D1598="No", "--", VLOOKUP(A1598, [1]!Table9[#All], 28, FALSE))</f>
        <v>IIB</v>
      </c>
      <c r="M1598" s="11" t="str">
        <f>IF(D1598="No", "Not discussed on USFS. ", _xlfn.CONCAT(A1598, " (", VLOOKUP(A1598, [1]!Table9[#All], 11, FALSE), "; Habitat description: ", C1598, ") - Within 1-mi of a CNDDB/SCE/USFS occurrence record (", VLOOKUP(A1598, [1]!Table9[#All], 27, FALSE), "). " ))</f>
        <v xml:space="preserve">Saline Valley phacelia (INF:SCC; CRPR 3.3, Blooming Period: Apr - May; Habitat description: presumed extinct; gravelly soils, canyons) - Within 1-mi of a CNDDB/SCE/USFS occurrence record (habitat present). </v>
      </c>
      <c r="N1598" s="10" t="str">
        <f>IF(D1598="No", "-- ", VLOOKUP(A1598, [1]!Table9[#All], 29, FALSE))</f>
        <v xml:space="preserve">BE BMP Plant-1(a)(c-d); 
General Measures and Standard OMP BMPs. </v>
      </c>
      <c r="O1598" s="10" t="str">
        <f>IF(D1598="No", "--", VLOOKUP(A1598, [1]!Table9[#All], 30, FALSE))</f>
        <v xml:space="preserve">Pre-Activity Survey (Saline Valley phacelia): A biological survey is required. 
FSS Plant Avoidance (Saline Valley phacelia): If Saline Valley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598" s="7" t="str">
        <f>IF(D1598="No", "Not discussed on USFS. ", IF(VLOOKUP(A1598, [1]!Table9[#All], 31, FALSE)="--", "--",  _xlfn.CONCAT(A1598, " (", VLOOKUP(A1598, [1]!Table9[#All], 11, FALSE), "; Habitat description: ", C1598, ") - Within 1-mi of a CNDDB/SCE/USFS occurrence record (", VLOOKUP(A1598, [1]!Table9[#All], 31, FALSE), "). " )))</f>
        <v>--</v>
      </c>
      <c r="Q1598" s="6" t="str">
        <f>IF(D1598="No", "Not discussed on USFS. ", IF(VLOOKUP(A1598, [1]!Table9[#All], 31, FALSE)="--", "--",  VLOOKUP(A1598, [1]!Table9[#All], 32, FALSE)))</f>
        <v>--</v>
      </c>
      <c r="R1598" s="6" t="str">
        <f>IF(D1598="No", "Not discussed on USFS. ", IF(VLOOKUP(A1598, [1]!Table9[#All], 31, FALSE)="--", "--", VLOOKUP(A1598, [1]!Table9[#All], 33, FALSE)))</f>
        <v>--</v>
      </c>
      <c r="S1598" s="9" t="s">
        <v>2</v>
      </c>
      <c r="T1598" s="8" t="s">
        <v>2</v>
      </c>
      <c r="U1598" s="8" t="s">
        <v>2</v>
      </c>
      <c r="V1598" s="7" t="s">
        <v>2</v>
      </c>
      <c r="W1598" s="6" t="s">
        <v>2</v>
      </c>
      <c r="X1598" s="6" t="s">
        <v>2</v>
      </c>
    </row>
    <row r="1599" spans="1:24" ht="80" x14ac:dyDescent="0.2">
      <c r="A1599" s="20" t="s">
        <v>766</v>
      </c>
      <c r="B1599" s="20" t="str">
        <f>VLOOKUP(A1599, [1]!Table9[#All], 2, FALSE)</f>
        <v>Cyprinodon salinus salinus</v>
      </c>
      <c r="C1599" s="18" t="str">
        <f>VLOOKUP(A1599, [1]!Table9[#All], 13, FALSE)</f>
        <v>intermittent or perennial stream, pond, lake or jurisdictional waters feature</v>
      </c>
      <c r="D1599" s="17" t="str">
        <f>IF(ISNUMBER(SEARCH("1",VLOOKUP(A1599, [1]!Table9[#All], 4, FALSE))), "Yes", "No")</f>
        <v>No</v>
      </c>
      <c r="E1599" s="16" t="str">
        <f>VLOOKUP(A1599, [1]!Table9[#All], 3, FALSE)</f>
        <v>Fish</v>
      </c>
      <c r="F1599" s="15" t="str">
        <f>VLOOKUP(A1599, [1]!Table9[#All], 26, FALSE)</f>
        <v>Formula</v>
      </c>
      <c r="G1599" s="15" t="str">
        <f>IF(D1599="No", "--",VLOOKUP(A1599, [1]!Table9[#All], 25, FALSE))</f>
        <v>--</v>
      </c>
      <c r="H1599" s="14" t="str">
        <f>IF(D1599="No", "Not discussed on USFS. ", VLOOKUP(A1599, [1]!Table9[#All], 24, FALSE))</f>
        <v xml:space="preserve">Not discussed on USFS. </v>
      </c>
      <c r="I1599" s="14" t="str">
        <f>IF(NOT(ISBLANK(#REF!)),  "Pre-activity Survey Required", "")</f>
        <v>Pre-activity Survey Required</v>
      </c>
      <c r="J1599" s="13" t="str">
        <f>IF(D1599="No", "Not discussed on USFS. ", _xlfn.CONCAT(A1599, " (", VLOOKUP(A1599, [1]!Table9[#All], 11, FALSE), "; Habitat description: ", C1599, ") - Within 1-mi of a CNDDB/SCE/USFS occurrence record (", VLOOKUP(A1599, [1]!Table9[#All], 34, FALSE), "). " ))</f>
        <v xml:space="preserve">Not discussed on USFS. </v>
      </c>
      <c r="K1599" s="10" t="str">
        <f>IF(D1599="No", "-- ", VLOOKUP(A1599, [1]!Table9[#All], 35, FALSE))</f>
        <v xml:space="preserve">-- </v>
      </c>
      <c r="L1599" s="12" t="str">
        <f>IF(D1599="No", "--", VLOOKUP(A1599, [1]!Table9[#All], 28, FALSE))</f>
        <v>--</v>
      </c>
      <c r="M1599" s="11" t="str">
        <f>IF(D1599="No", "Not discussed on USFS. ", _xlfn.CONCAT(A1599, " (", VLOOKUP(A1599, [1]!Table9[#All], 11, FALSE), "; Habitat description: ", C1599, ") - Within 1-mi of a CNDDB/SCE/USFS occurrence record (", VLOOKUP(A1599, [1]!Table9[#All], 27, FALSE), "). " ))</f>
        <v xml:space="preserve">Not discussed on USFS. </v>
      </c>
      <c r="N1599" s="10" t="str">
        <f>IF(D1599="No", "-- ", VLOOKUP(A1599, [1]!Table9[#All], 29, FALSE))</f>
        <v xml:space="preserve">-- </v>
      </c>
      <c r="O1599" s="10" t="str">
        <f>IF(D1599="No", "--", VLOOKUP(A1599, [1]!Table9[#All], 30, FALSE))</f>
        <v>--</v>
      </c>
      <c r="P1599" s="7" t="str">
        <f>IF(D1599="No", "Not discussed on USFS. ", IF(VLOOKUP(A1599, [1]!Table9[#All], 31, FALSE)="--", "--",  _xlfn.CONCAT(A1599, " (", VLOOKUP(A1599, [1]!Table9[#All], 11, FALSE), "; Habitat description: ", C1599, ") - Within 1-mi of a CNDDB/SCE/USFS occurrence record (", VLOOKUP(A1599, [1]!Table9[#All], 31, FALSE), "). " )))</f>
        <v xml:space="preserve">Not discussed on USFS. </v>
      </c>
      <c r="Q1599" s="6" t="str">
        <f>IF(D1599="No", "Not discussed on USFS. ", IF(VLOOKUP(A1599, [1]!Table9[#All], 31, FALSE)="--", "--",  VLOOKUP(A1599, [1]!Table9[#All], 32, FALSE)))</f>
        <v xml:space="preserve">Not discussed on USFS. </v>
      </c>
      <c r="R1599" s="6" t="str">
        <f>IF(D1599="No", "Not discussed on USFS. ", IF(VLOOKUP(A1599, [1]!Table9[#All], 31, FALSE)="--", "--", VLOOKUP(A1599, [1]!Table9[#All], 33, FALSE)))</f>
        <v xml:space="preserve">Not discussed on USFS. </v>
      </c>
      <c r="S1599" s="9" t="s">
        <v>2</v>
      </c>
      <c r="T1599" s="8" t="s">
        <v>2</v>
      </c>
      <c r="U1599" s="8" t="s">
        <v>2</v>
      </c>
      <c r="V1599" s="7" t="s">
        <v>2</v>
      </c>
      <c r="W1599" s="6" t="s">
        <v>2</v>
      </c>
      <c r="X1599" s="6" t="s">
        <v>2</v>
      </c>
    </row>
    <row r="1600" spans="1:24" ht="168" x14ac:dyDescent="0.2">
      <c r="A1600" s="20" t="s">
        <v>765</v>
      </c>
      <c r="B1600" s="20" t="str">
        <f>VLOOKUP(A1600, [1]!Table9[#All], 2, FALSE)</f>
        <v>Chloropyron maritimum ssp. maritimum</v>
      </c>
      <c r="C1600" s="18" t="str">
        <f>VLOOKUP(A1600, [1]!Table9[#All], 13, FALSE)</f>
        <v>coastal salt marshes</v>
      </c>
      <c r="D1600" s="17" t="str">
        <f>IF(ISNUMBER(SEARCH("1",VLOOKUP(A1600, [1]!Table9[#All], 4, FALSE))), "Yes", "No")</f>
        <v>Yes</v>
      </c>
      <c r="E1600" s="16" t="str">
        <f>VLOOKUP(A1600, [1]!Table9[#All], 3, FALSE)</f>
        <v>Plant</v>
      </c>
      <c r="F1600" s="15" t="str">
        <f>VLOOKUP(A1600, [1]!Table9[#All], 26, FALSE)</f>
        <v>Formula</v>
      </c>
      <c r="G1600" s="15" t="str">
        <f>IF(D1600="No", "--",VLOOKUP(A1600, [1]!Table9[#All], 25, FALSE))</f>
        <v>Work area</v>
      </c>
      <c r="H1600" s="14" t="str">
        <f>IF(D1600="No", "Not discussed on USFS. ", VLOOKUP(A1600, [1]!Table9[#All], 24, FALSE))</f>
        <v>--</v>
      </c>
      <c r="I1600" s="14" t="str">
        <f>IF(NOT(ISBLANK(#REF!)),  "Pre-activity Survey Required", "")</f>
        <v>Pre-activity Survey Required</v>
      </c>
      <c r="J1600" s="13" t="str">
        <f>IF(D1600="No", "Not discussed on USFS. ", _xlfn.CONCAT(A1600, " (", VLOOKUP(A1600, [1]!Table9[#All], 11, FALSE), "; Habitat description: ", C1600, ") - Within 1-mi of a CNDDB/SCE/USFS occurrence record (", VLOOKUP(A1600, [1]!Table9[#All], 34, FALSE), "). " ))</f>
        <v xml:space="preserve">salt-marsh bird's-beak (FE; SE; BLM:S; CRPR 1B.2, Blooming Period: May - Oct; Habitat description: coastal salt marshes) - Within 1-mi of a CNDDB/SCE/USFS occurrence record (unsuitable habitat). </v>
      </c>
      <c r="K1600" s="10" t="str">
        <f>IF(D1600="No", "-- ", VLOOKUP(A1600, [1]!Table9[#All], 35, FALSE))</f>
        <v xml:space="preserve">RPM Plant 1; 
Standard OMP BMPs. </v>
      </c>
      <c r="L1600" s="12" t="str">
        <f>IF(D1600="No", "--", VLOOKUP(A1600, [1]!Table9[#All], 28, FALSE))</f>
        <v>IIB</v>
      </c>
      <c r="M1600" s="11" t="str">
        <f>IF(D1600="No", "Not discussed on USFS. ", _xlfn.CONCAT(A1600, " (", VLOOKUP(A1600, [1]!Table9[#All], 11, FALSE), "; Habitat description: ", C1600, ") - Within 1-mi of a CNDDB/SCE/USFS occurrence record (", VLOOKUP(A1600, [1]!Table9[#All], 27, FALSE), "). " ))</f>
        <v xml:space="preserve">salt-marsh bird's-beak (FE; SE; BLM:S; CRPR 1B.2, Blooming Period: May - Oct; Habitat description: coastal salt marshes) - Within 1-mi of a CNDDB/SCE/USFS occurrence record (habitat present). </v>
      </c>
      <c r="N1600" s="10" t="str">
        <f>IF(D1600="No", "-- ", VLOOKUP(A1600, [1]!Table9[#All], 29, FALSE))</f>
        <v xml:space="preserve">RPM Plant-1-4; 
General Measures and Standard OMP BMPs. </v>
      </c>
      <c r="O1600" s="10" t="str">
        <f>IF(D1600="No", "--", VLOOKUP(A1600, [1]!Table9[#All], 30, FALSE))</f>
        <v xml:space="preserve">Rare Plant Survey and Avoidance (salt-marsh bird's-beak): A qualified botanist will conduct a rare plant survey for salt-marsh bird's-beak within blooming season, verified by a reference population. All federally-listed plants within 100 feet of the work area will be flagged for avoidance. Coordination with Environmental Services Department will be required if full avoidance cannot be achieved. 
Schedule Limitation (salt-marsh bird's-beak): Schedule all work in the year rare plant surveys are conducted. Work can occur only after rare plant surveys occur. If work gets delayed for a subsequent year, contact Environmental Services Department. 
General Measures and Standard OMP BMPs. </v>
      </c>
      <c r="P1600" s="7" t="str">
        <f>IF(D1600="No", "Not discussed on USFS. ", IF(VLOOKUP(A1600, [1]!Table9[#All], 31, FALSE)="--", "--",  _xlfn.CONCAT(A1600, " (", VLOOKUP(A1600, [1]!Table9[#All], 11, FALSE), "; Habitat description: ", C1600, ") - Within 1-mi of a CNDDB/SCE/USFS occurrence record (", VLOOKUP(A1600, [1]!Table9[#All], 31, FALSE), "). " )))</f>
        <v>--</v>
      </c>
      <c r="Q1600" s="6" t="str">
        <f>IF(D1600="No", "Not discussed on USFS. ", IF(VLOOKUP(A1600, [1]!Table9[#All], 31, FALSE)="--", "--",  VLOOKUP(A1600, [1]!Table9[#All], 32, FALSE)))</f>
        <v>--</v>
      </c>
      <c r="R1600" s="6" t="str">
        <f>IF(D1600="No", "Not discussed on USFS. ", IF(VLOOKUP(A1600, [1]!Table9[#All], 31, FALSE)="--", "--", VLOOKUP(A1600, [1]!Table9[#All], 33, FALSE)))</f>
        <v>--</v>
      </c>
      <c r="S1600" s="9" t="s">
        <v>2</v>
      </c>
      <c r="T1600" s="8" t="s">
        <v>2</v>
      </c>
      <c r="U1600" s="8" t="s">
        <v>2</v>
      </c>
      <c r="V1600" s="7" t="s">
        <v>2</v>
      </c>
      <c r="W1600" s="6" t="s">
        <v>2</v>
      </c>
      <c r="X1600" s="6" t="s">
        <v>2</v>
      </c>
    </row>
    <row r="1601" spans="1:24" ht="156" x14ac:dyDescent="0.2">
      <c r="A1601" s="20" t="s">
        <v>764</v>
      </c>
      <c r="B1601" s="20" t="str">
        <f>VLOOKUP(A1601, [1]!Table9[#All], 2, FALSE)</f>
        <v>Sidalcea neomexicana</v>
      </c>
      <c r="C1601" s="18" t="str">
        <f>VLOOKUP(A1601, [1]!Table9[#All], 13, FALSE)</f>
        <v>alkaline springs, marshes</v>
      </c>
      <c r="D1601" s="17" t="str">
        <f>IF(ISNUMBER(SEARCH("1",VLOOKUP(A1601, [1]!Table9[#All], 4, FALSE))), "Yes", "No")</f>
        <v>Yes</v>
      </c>
      <c r="E1601" s="16" t="str">
        <f>VLOOKUP(A1601, [1]!Table9[#All], 3, FALSE)</f>
        <v>Plant</v>
      </c>
      <c r="F1601" s="15" t="str">
        <f>VLOOKUP(A1601, [1]!Table9[#All], 26, FALSE)</f>
        <v>Formula</v>
      </c>
      <c r="G1601" s="15" t="str">
        <f>IF(D1601="No", "--",VLOOKUP(A1601, [1]!Table9[#All], 25, FALSE))</f>
        <v>Work area</v>
      </c>
      <c r="H1601" s="14" t="str">
        <f>IF(D1601="No", "Not discussed on USFS. ", VLOOKUP(A1601, [1]!Table9[#All], 24, FALSE))</f>
        <v>--</v>
      </c>
      <c r="I1601" s="14" t="str">
        <f>IF(NOT(ISBLANK(#REF!)),  "Pre-activity Survey Required", "")</f>
        <v>Pre-activity Survey Required</v>
      </c>
      <c r="J1601" s="13" t="str">
        <f>IF(D1601="No", "Not discussed on USFS. ", _xlfn.CONCAT(A1601, " (", VLOOKUP(A1601, [1]!Table9[#All], 11, FALSE), "; Habitat description: ", C1601, ") - Within 1-mi of a CNDDB/SCE/USFS occurrence record (", VLOOKUP(A1601, [1]!Table9[#All], 34, FALSE), "). " ))</f>
        <v xml:space="preserve">salt spring checkerbloom (FSS; CRPR 2B.2, Blooming Period: Apr - Jun; Habitat description: alkaline springs, marshes) - Within 1-mi of a CNDDB/SCE/USFS occurrence record (unsuitable habitat). </v>
      </c>
      <c r="K1601" s="10" t="str">
        <f>IF(D1601="No", "-- ", VLOOKUP(A1601, [1]!Table9[#All], 35, FALSE))</f>
        <v>Standard OMP BMPs.</v>
      </c>
      <c r="L1601" s="12" t="str">
        <f>IF(D1601="No", "--", VLOOKUP(A1601, [1]!Table9[#All], 28, FALSE))</f>
        <v>IIB</v>
      </c>
      <c r="M1601" s="11" t="str">
        <f>IF(D1601="No", "Not discussed on USFS. ", _xlfn.CONCAT(A1601, " (", VLOOKUP(A1601, [1]!Table9[#All], 11, FALSE), "; Habitat description: ", C1601, ") - Within 1-mi of a CNDDB/SCE/USFS occurrence record (", VLOOKUP(A1601, [1]!Table9[#All], 27, FALSE), "). " ))</f>
        <v xml:space="preserve">salt spring checkerbloom (FSS; CRPR 2B.2, Blooming Period: Apr - Jun; Habitat description: alkaline springs, marshes) - Within 1-mi of a CNDDB/SCE/USFS occurrence record (habitat present). </v>
      </c>
      <c r="N1601" s="10" t="str">
        <f>IF(D1601="No", "-- ", VLOOKUP(A1601, [1]!Table9[#All], 29, FALSE))</f>
        <v xml:space="preserve">BE BMP Plant-1(a)(c-d); 
General Measures and Standard OMP BMPs. </v>
      </c>
      <c r="O1601" s="10" t="str">
        <f>IF(D1601="No", "--", VLOOKUP(A1601, [1]!Table9[#All], 30, FALSE))</f>
        <v xml:space="preserve">Pre-Activity Survey (salt spring checkerbloom): A biological survey is required. 
FSS Plant Avoidance (salt spring checkerbloom): If salt spring checkerbloom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01" s="7" t="str">
        <f>IF(D1601="No", "Not discussed on USFS. ", IF(VLOOKUP(A1601, [1]!Table9[#All], 31, FALSE)="--", "--",  _xlfn.CONCAT(A1601, " (", VLOOKUP(A1601, [1]!Table9[#All], 11, FALSE), "; Habitat description: ", C1601, ") - Within 1-mi of a CNDDB/SCE/USFS occurrence record (", VLOOKUP(A1601, [1]!Table9[#All], 31, FALSE), "). " )))</f>
        <v>--</v>
      </c>
      <c r="Q1601" s="6" t="str">
        <f>IF(D1601="No", "Not discussed on USFS. ", IF(VLOOKUP(A1601, [1]!Table9[#All], 31, FALSE)="--", "--",  VLOOKUP(A1601, [1]!Table9[#All], 32, FALSE)))</f>
        <v>--</v>
      </c>
      <c r="R1601" s="6" t="str">
        <f>IF(D1601="No", "Not discussed on USFS. ", IF(VLOOKUP(A1601, [1]!Table9[#All], 31, FALSE)="--", "--", VLOOKUP(A1601, [1]!Table9[#All], 33, FALSE)))</f>
        <v>--</v>
      </c>
      <c r="S1601" s="9" t="s">
        <v>2</v>
      </c>
      <c r="T1601" s="8" t="s">
        <v>2</v>
      </c>
      <c r="U1601" s="8" t="s">
        <v>2</v>
      </c>
      <c r="V1601" s="7" t="s">
        <v>2</v>
      </c>
      <c r="W1601" s="6" t="s">
        <v>2</v>
      </c>
      <c r="X1601" s="6" t="s">
        <v>2</v>
      </c>
    </row>
    <row r="1602" spans="1:24" ht="48" x14ac:dyDescent="0.2">
      <c r="A1602" s="20" t="s">
        <v>763</v>
      </c>
      <c r="B1602" s="20" t="str">
        <f>VLOOKUP(A1602, [1]!Table9[#All], 2, FALSE)</f>
        <v>Geothlypis trichas sinuosa</v>
      </c>
      <c r="C1602" s="18" t="str">
        <f>VLOOKUP(A1602, [1]!Table9[#All], 13, FALSE)</f>
        <v>freshwater and salt marshes with nearby willow thickets</v>
      </c>
      <c r="D1602" s="17" t="str">
        <f>IF(ISNUMBER(SEARCH("1",VLOOKUP(A1602, [1]!Table9[#All], 4, FALSE))), "Yes", "No")</f>
        <v>No</v>
      </c>
      <c r="E1602" s="16" t="str">
        <f>VLOOKUP(A1602, [1]!Table9[#All], 3, FALSE)</f>
        <v>Bird</v>
      </c>
      <c r="F1602" s="15" t="str">
        <f>VLOOKUP(A1602, [1]!Table9[#All], 26, FALSE)</f>
        <v>Formula</v>
      </c>
      <c r="G1602" s="15" t="str">
        <f>IF(D1602="No", "--",VLOOKUP(A1602, [1]!Table9[#All], 25, FALSE))</f>
        <v>--</v>
      </c>
      <c r="H1602" s="14" t="str">
        <f>IF(D1602="No", "Not discussed on USFS. ", VLOOKUP(A1602, [1]!Table9[#All], 24, FALSE))</f>
        <v xml:space="preserve">Not discussed on USFS. </v>
      </c>
      <c r="I1602" s="14" t="str">
        <f>IF(NOT(ISBLANK(#REF!)),  "Pre-activity Survey Required", "")</f>
        <v>Pre-activity Survey Required</v>
      </c>
      <c r="J1602" s="13" t="str">
        <f>IF(D1602="No", "Not discussed on USFS. ", _xlfn.CONCAT(A1602, " (", VLOOKUP(A1602, [1]!Table9[#All], 11, FALSE), "; Habitat description: ", C1602, ") - Within 1-mi of a CNDDB/SCE/USFS occurrence record (", VLOOKUP(A1602, [1]!Table9[#All], 34, FALSE), "). " ))</f>
        <v xml:space="preserve">Not discussed on USFS. </v>
      </c>
      <c r="K1602" s="10" t="str">
        <f>IF(D1602="No", "-- ", VLOOKUP(A1602, [1]!Table9[#All], 35, FALSE))</f>
        <v xml:space="preserve">-- </v>
      </c>
      <c r="L1602" s="12" t="str">
        <f>IF(D1602="No", "--", VLOOKUP(A1602, [1]!Table9[#All], 28, FALSE))</f>
        <v>--</v>
      </c>
      <c r="M1602" s="11" t="str">
        <f>IF(D1602="No", "Not discussed on USFS. ", _xlfn.CONCAT(A1602, " (", VLOOKUP(A1602, [1]!Table9[#All], 11, FALSE), "; Habitat description: ", C1602, ") - Within 1-mi of a CNDDB/SCE/USFS occurrence record (", VLOOKUP(A1602, [1]!Table9[#All], 27, FALSE), "). " ))</f>
        <v xml:space="preserve">Not discussed on USFS. </v>
      </c>
      <c r="N1602" s="10" t="str">
        <f>IF(D1602="No", "-- ", VLOOKUP(A1602, [1]!Table9[#All], 29, FALSE))</f>
        <v xml:space="preserve">-- </v>
      </c>
      <c r="O1602" s="10" t="str">
        <f>IF(D1602="No", "--", VLOOKUP(A1602, [1]!Table9[#All], 30, FALSE))</f>
        <v>--</v>
      </c>
      <c r="P1602" s="7" t="str">
        <f>IF(D1602="No", "Not discussed on USFS. ", IF(VLOOKUP(A1602, [1]!Table9[#All], 31, FALSE)="--", "--",  _xlfn.CONCAT(A1602, " (", VLOOKUP(A1602, [1]!Table9[#All], 11, FALSE), "; Habitat description: ", C1602, ") - Within 1-mi of a CNDDB/SCE/USFS occurrence record (", VLOOKUP(A1602, [1]!Table9[#All], 31, FALSE), "). " )))</f>
        <v xml:space="preserve">Not discussed on USFS. </v>
      </c>
      <c r="Q1602" s="6" t="str">
        <f>IF(D1602="No", "Not discussed on USFS. ", IF(VLOOKUP(A1602, [1]!Table9[#All], 31, FALSE)="--", "--",  VLOOKUP(A1602, [1]!Table9[#All], 32, FALSE)))</f>
        <v xml:space="preserve">Not discussed on USFS. </v>
      </c>
      <c r="R1602" s="6" t="str">
        <f>IF(D1602="No", "Not discussed on USFS. ", IF(VLOOKUP(A1602, [1]!Table9[#All], 31, FALSE)="--", "--", VLOOKUP(A1602, [1]!Table9[#All], 33, FALSE)))</f>
        <v xml:space="preserve">Not discussed on USFS. </v>
      </c>
      <c r="S1602" s="9" t="s">
        <v>2</v>
      </c>
      <c r="T1602" s="8" t="s">
        <v>2</v>
      </c>
      <c r="U1602" s="8" t="s">
        <v>2</v>
      </c>
      <c r="V1602" s="7" t="s">
        <v>2</v>
      </c>
      <c r="W1602" s="6" t="s">
        <v>2</v>
      </c>
      <c r="X1602" s="6" t="s">
        <v>2</v>
      </c>
    </row>
    <row r="1603" spans="1:24" ht="60" x14ac:dyDescent="0.2">
      <c r="A1603" s="20" t="s">
        <v>762</v>
      </c>
      <c r="B1603" s="20" t="str">
        <f>VLOOKUP(A1603, [1]!Table9[#All], 2, FALSE)</f>
        <v>Reithrodontomys raviventris</v>
      </c>
      <c r="C1603" s="18" t="str">
        <f>VLOOKUP(A1603, [1]!Table9[#All], 13, FALSE)</f>
        <v>saline or subsaline marsh habitats</v>
      </c>
      <c r="D1603" s="17" t="str">
        <f>IF(ISNUMBER(SEARCH("1",VLOOKUP(A1603, [1]!Table9[#All], 4, FALSE))), "Yes", "No")</f>
        <v>Yes</v>
      </c>
      <c r="E1603" s="16" t="str">
        <f>VLOOKUP(A1603, [1]!Table9[#All], 3, FALSE)</f>
        <v>Mammal</v>
      </c>
      <c r="F1603" s="15" t="str">
        <f>VLOOKUP(A1603, [1]!Table9[#All], 26, FALSE)</f>
        <v>Formula</v>
      </c>
      <c r="G1603" s="15" t="str">
        <f>IF(D1603="No", "--",VLOOKUP(A1603, [1]!Table9[#All], 25, FALSE))</f>
        <v>--</v>
      </c>
      <c r="H1603" s="14" t="str">
        <f>IF(D1603="No", "Not discussed on USFS. ", VLOOKUP(A1603, [1]!Table9[#All], 24, FALSE))</f>
        <v>Notify SME if found on USFS</v>
      </c>
      <c r="I1603" s="14" t="str">
        <f>IF(NOT(ISBLANK(#REF!)),  "Pre-activity Survey Required", "")</f>
        <v>Pre-activity Survey Required</v>
      </c>
      <c r="J1603" s="13" t="str">
        <f>IF(D1603="No", "Not discussed on USFS. ", _xlfn.CONCAT(A1603, " (", VLOOKUP(A1603, [1]!Table9[#All], 11, FALSE), "; Habitat description: ", C1603, ") - Within 1-mi of a CNDDB/SCE/USFS occurrence record (", VLOOKUP(A1603, [1]!Table9[#All], 34, FALSE), "). " ))</f>
        <v xml:space="preserve">salt-marsh harvest mouse (FE; SE; CDFW FP; Habitat description: saline or subsaline marsh habitats) - Within 1-mi of a CNDDB/SCE/USFS occurrence record (--). </v>
      </c>
      <c r="K1603" s="10" t="str">
        <f>IF(D1603="No", "-- ", VLOOKUP(A1603, [1]!Table9[#All], 35, FALSE))</f>
        <v>--</v>
      </c>
      <c r="L1603" s="12" t="str">
        <f>IF(D1603="No", "--", VLOOKUP(A1603, [1]!Table9[#All], 28, FALSE))</f>
        <v>--</v>
      </c>
      <c r="M1603" s="11" t="str">
        <f>IF(D1603="No", "Not discussed on USFS. ", _xlfn.CONCAT(A1603, " (", VLOOKUP(A1603, [1]!Table9[#All], 11, FALSE), "; Habitat description: ", C1603, ") - Within 1-mi of a CNDDB/SCE/USFS occurrence record (", VLOOKUP(A1603, [1]!Table9[#All], 27, FALSE), "). " ))</f>
        <v xml:space="preserve">salt-marsh harvest mouse (FE; SE; CDFW FP; Habitat description: saline or subsaline marsh habitats) - Within 1-mi of a CNDDB/SCE/USFS occurrence record (--). </v>
      </c>
      <c r="N1603" s="10" t="str">
        <f>IF(D1603="No", "-- ", VLOOKUP(A1603, [1]!Table9[#All], 29, FALSE))</f>
        <v>Notify SME if found on USFS</v>
      </c>
      <c r="O1603" s="10" t="str">
        <f>IF(D1603="No", "--", VLOOKUP(A1603, [1]!Table9[#All], 30, FALSE))</f>
        <v>Notify SME if found on USFS</v>
      </c>
      <c r="P1603" s="7" t="str">
        <f>IF(D1603="No", "Not discussed on USFS. ", IF(VLOOKUP(A1603, [1]!Table9[#All], 31, FALSE)="--", "--",  _xlfn.CONCAT(A1603, " (", VLOOKUP(A1603, [1]!Table9[#All], 11, FALSE), "; Habitat description: ", C1603, ") - Within 1-mi of a CNDDB/SCE/USFS occurrence record (", VLOOKUP(A1603, [1]!Table9[#All], 31, FALSE), "). " )))</f>
        <v>--</v>
      </c>
      <c r="Q1603" s="6" t="str">
        <f>IF(D1603="No", "Not discussed on USFS. ", IF(VLOOKUP(A1603, [1]!Table9[#All], 31, FALSE)="--", "--",  VLOOKUP(A1603, [1]!Table9[#All], 32, FALSE)))</f>
        <v>--</v>
      </c>
      <c r="R1603" s="6" t="str">
        <f>IF(D1603="No", "Not discussed on USFS. ", IF(VLOOKUP(A1603, [1]!Table9[#All], 31, FALSE)="--", "--", VLOOKUP(A1603, [1]!Table9[#All], 33, FALSE)))</f>
        <v>--</v>
      </c>
      <c r="S1603" s="9" t="s">
        <v>2</v>
      </c>
      <c r="T1603" s="8" t="s">
        <v>2</v>
      </c>
      <c r="U1603" s="8" t="s">
        <v>2</v>
      </c>
      <c r="V1603" s="7" t="s">
        <v>2</v>
      </c>
      <c r="W1603" s="6" t="s">
        <v>2</v>
      </c>
      <c r="X1603" s="6" t="s">
        <v>2</v>
      </c>
    </row>
    <row r="1604" spans="1:24" ht="48" x14ac:dyDescent="0.2">
      <c r="A1604" s="20" t="s">
        <v>761</v>
      </c>
      <c r="B1604" s="20" t="str">
        <f>VLOOKUP(A1604, [1]!Table9[#All], 2, FALSE)</f>
        <v>Sorex vagrans halicoetes</v>
      </c>
      <c r="C1604" s="18" t="str">
        <f>VLOOKUP(A1604, [1]!Table9[#All], 13, FALSE)</f>
        <v>saline or subsaline marsh habitats</v>
      </c>
      <c r="D1604" s="17" t="str">
        <f>IF(ISNUMBER(SEARCH("1",VLOOKUP(A1604, [1]!Table9[#All], 4, FALSE))), "Yes", "No")</f>
        <v>No</v>
      </c>
      <c r="E1604" s="16" t="str">
        <f>VLOOKUP(A1604, [1]!Table9[#All], 3, FALSE)</f>
        <v>Mammal</v>
      </c>
      <c r="F1604" s="15" t="str">
        <f>VLOOKUP(A1604, [1]!Table9[#All], 26, FALSE)</f>
        <v>Formula</v>
      </c>
      <c r="G1604" s="15" t="str">
        <f>IF(D1604="No", "--",VLOOKUP(A1604, [1]!Table9[#All], 25, FALSE))</f>
        <v>--</v>
      </c>
      <c r="H1604" s="14" t="str">
        <f>IF(D1604="No", "Not discussed on USFS. ", VLOOKUP(A1604, [1]!Table9[#All], 24, FALSE))</f>
        <v xml:space="preserve">Not discussed on USFS. </v>
      </c>
      <c r="I1604" s="14" t="str">
        <f>IF(NOT(ISBLANK(#REF!)),  "Pre-activity Survey Required", "")</f>
        <v>Pre-activity Survey Required</v>
      </c>
      <c r="J1604" s="13" t="str">
        <f>IF(D1604="No", "Not discussed on USFS. ", _xlfn.CONCAT(A1604, " (", VLOOKUP(A1604, [1]!Table9[#All], 11, FALSE), "; Habitat description: ", C1604, ") - Within 1-mi of a CNDDB/SCE/USFS occurrence record (", VLOOKUP(A1604, [1]!Table9[#All], 34, FALSE), "). " ))</f>
        <v xml:space="preserve">Not discussed on USFS. </v>
      </c>
      <c r="K1604" s="10" t="str">
        <f>IF(D1604="No", "-- ", VLOOKUP(A1604, [1]!Table9[#All], 35, FALSE))</f>
        <v xml:space="preserve">-- </v>
      </c>
      <c r="L1604" s="12" t="str">
        <f>IF(D1604="No", "--", VLOOKUP(A1604, [1]!Table9[#All], 28, FALSE))</f>
        <v>--</v>
      </c>
      <c r="M1604" s="11" t="str">
        <f>IF(D1604="No", "Not discussed on USFS. ", _xlfn.CONCAT(A1604, " (", VLOOKUP(A1604, [1]!Table9[#All], 11, FALSE), "; Habitat description: ", C1604, ") - Within 1-mi of a CNDDB/SCE/USFS occurrence record (", VLOOKUP(A1604, [1]!Table9[#All], 27, FALSE), "). " ))</f>
        <v xml:space="preserve">Not discussed on USFS. </v>
      </c>
      <c r="N1604" s="10" t="str">
        <f>IF(D1604="No", "-- ", VLOOKUP(A1604, [1]!Table9[#All], 29, FALSE))</f>
        <v xml:space="preserve">-- </v>
      </c>
      <c r="O1604" s="10" t="str">
        <f>IF(D1604="No", "--", VLOOKUP(A1604, [1]!Table9[#All], 30, FALSE))</f>
        <v>--</v>
      </c>
      <c r="P1604" s="7" t="str">
        <f>IF(D1604="No", "Not discussed on USFS. ", IF(VLOOKUP(A1604, [1]!Table9[#All], 31, FALSE)="--", "--",  _xlfn.CONCAT(A1604, " (", VLOOKUP(A1604, [1]!Table9[#All], 11, FALSE), "; Habitat description: ", C1604, ") - Within 1-mi of a CNDDB/SCE/USFS occurrence record (", VLOOKUP(A1604, [1]!Table9[#All], 31, FALSE), "). " )))</f>
        <v xml:space="preserve">Not discussed on USFS. </v>
      </c>
      <c r="Q1604" s="6" t="str">
        <f>IF(D1604="No", "Not discussed on USFS. ", IF(VLOOKUP(A1604, [1]!Table9[#All], 31, FALSE)="--", "--",  VLOOKUP(A1604, [1]!Table9[#All], 32, FALSE)))</f>
        <v xml:space="preserve">Not discussed on USFS. </v>
      </c>
      <c r="R1604" s="6" t="str">
        <f>IF(D1604="No", "Not discussed on USFS. ", IF(VLOOKUP(A1604, [1]!Table9[#All], 31, FALSE)="--", "--", VLOOKUP(A1604, [1]!Table9[#All], 33, FALSE)))</f>
        <v xml:space="preserve">Not discussed on USFS. </v>
      </c>
      <c r="S1604" s="9" t="s">
        <v>2</v>
      </c>
      <c r="T1604" s="8" t="s">
        <v>2</v>
      </c>
      <c r="U1604" s="8" t="s">
        <v>2</v>
      </c>
      <c r="V1604" s="7" t="s">
        <v>2</v>
      </c>
      <c r="W1604" s="6" t="s">
        <v>2</v>
      </c>
      <c r="X1604" s="6" t="s">
        <v>2</v>
      </c>
    </row>
    <row r="1605" spans="1:24" ht="48" x14ac:dyDescent="0.2">
      <c r="A1605" s="20" t="s">
        <v>760</v>
      </c>
      <c r="B1605" s="20" t="str">
        <f>VLOOKUP(A1605, [1]!Table9[#All], 2, FALSE)</f>
        <v>Collinsia antonina</v>
      </c>
      <c r="C1605" s="18" t="str">
        <f>VLOOKUP(A1605, [1]!Table9[#All], 13, FALSE)</f>
        <v>margins of oak scrub on white shale scree</v>
      </c>
      <c r="D1605" s="17" t="str">
        <f>IF(ISNUMBER(SEARCH("1",VLOOKUP(A1605, [1]!Table9[#All], 4, FALSE))), "Yes", "No")</f>
        <v>No</v>
      </c>
      <c r="E1605" s="16" t="str">
        <f>VLOOKUP(A1605, [1]!Table9[#All], 3, FALSE)</f>
        <v>Plant</v>
      </c>
      <c r="F1605" s="15" t="str">
        <f>VLOOKUP(A1605, [1]!Table9[#All], 26, FALSE)</f>
        <v>Formula</v>
      </c>
      <c r="G1605" s="15" t="str">
        <f>IF(D1605="No", "--",VLOOKUP(A1605, [1]!Table9[#All], 25, FALSE))</f>
        <v>--</v>
      </c>
      <c r="H1605" s="14" t="str">
        <f>IF(D1605="No", "Not discussed on USFS. ", VLOOKUP(A1605, [1]!Table9[#All], 24, FALSE))</f>
        <v xml:space="preserve">Not discussed on USFS. </v>
      </c>
      <c r="I1605" s="14" t="str">
        <f>IF(NOT(ISBLANK(#REF!)),  "Pre-activity Survey Required", "")</f>
        <v>Pre-activity Survey Required</v>
      </c>
      <c r="J1605" s="13" t="str">
        <f>IF(D1605="No", "Not discussed on USFS. ", _xlfn.CONCAT(A1605, " (", VLOOKUP(A1605, [1]!Table9[#All], 11, FALSE), "; Habitat description: ", C1605, ") - Within 1-mi of a CNDDB/SCE/USFS occurrence record (", VLOOKUP(A1605, [1]!Table9[#All], 34, FALSE), "). " ))</f>
        <v xml:space="preserve">Not discussed on USFS. </v>
      </c>
      <c r="K1605" s="10" t="str">
        <f>IF(D1605="No", "-- ", VLOOKUP(A1605, [1]!Table9[#All], 35, FALSE))</f>
        <v xml:space="preserve">-- </v>
      </c>
      <c r="L1605" s="12" t="str">
        <f>IF(D1605="No", "--", VLOOKUP(A1605, [1]!Table9[#All], 28, FALSE))</f>
        <v>--</v>
      </c>
      <c r="M1605" s="11" t="str">
        <f>IF(D1605="No", "Not discussed on USFS. ", _xlfn.CONCAT(A1605, " (", VLOOKUP(A1605, [1]!Table9[#All], 11, FALSE), "; Habitat description: ", C1605, ") - Within 1-mi of a CNDDB/SCE/USFS occurrence record (", VLOOKUP(A1605, [1]!Table9[#All], 27, FALSE), "). " ))</f>
        <v xml:space="preserve">Not discussed on USFS. </v>
      </c>
      <c r="N1605" s="10" t="str">
        <f>IF(D1605="No", "-- ", VLOOKUP(A1605, [1]!Table9[#All], 29, FALSE))</f>
        <v xml:space="preserve">-- </v>
      </c>
      <c r="O1605" s="10" t="str">
        <f>IF(D1605="No", "--", VLOOKUP(A1605, [1]!Table9[#All], 30, FALSE))</f>
        <v>--</v>
      </c>
      <c r="P1605" s="7" t="str">
        <f>IF(D1605="No", "Not discussed on USFS. ", IF(VLOOKUP(A1605, [1]!Table9[#All], 31, FALSE)="--", "--",  _xlfn.CONCAT(A1605, " (", VLOOKUP(A1605, [1]!Table9[#All], 11, FALSE), "; Habitat description: ", C1605, ") - Within 1-mi of a CNDDB/SCE/USFS occurrence record (", VLOOKUP(A1605, [1]!Table9[#All], 31, FALSE), "). " )))</f>
        <v xml:space="preserve">Not discussed on USFS. </v>
      </c>
      <c r="Q1605" s="6" t="str">
        <f>IF(D1605="No", "Not discussed on USFS. ", IF(VLOOKUP(A1605, [1]!Table9[#All], 31, FALSE)="--", "--",  VLOOKUP(A1605, [1]!Table9[#All], 32, FALSE)))</f>
        <v xml:space="preserve">Not discussed on USFS. </v>
      </c>
      <c r="R1605" s="6" t="str">
        <f>IF(D1605="No", "Not discussed on USFS. ", IF(VLOOKUP(A1605, [1]!Table9[#All], 31, FALSE)="--", "--", VLOOKUP(A1605, [1]!Table9[#All], 33, FALSE)))</f>
        <v xml:space="preserve">Not discussed on USFS. </v>
      </c>
      <c r="S1605" s="9" t="s">
        <v>2</v>
      </c>
      <c r="T1605" s="8" t="s">
        <v>2</v>
      </c>
      <c r="U1605" s="8" t="s">
        <v>2</v>
      </c>
      <c r="V1605" s="7" t="s">
        <v>2</v>
      </c>
      <c r="W1605" s="6" t="s">
        <v>2</v>
      </c>
      <c r="X1605" s="6" t="s">
        <v>2</v>
      </c>
    </row>
    <row r="1606" spans="1:24" ht="156" x14ac:dyDescent="0.2">
      <c r="A1606" s="20" t="s">
        <v>759</v>
      </c>
      <c r="B1606" s="20" t="str">
        <f>VLOOKUP(A1606, [1]!Table9[#All], 2, FALSE)</f>
        <v>Astragalus lentiginosus var. antonius</v>
      </c>
      <c r="C1606" s="18" t="str">
        <f>VLOOKUP(A1606, [1]!Table9[#All], 13, FALSE)</f>
        <v>dry slopes in open pine forest</v>
      </c>
      <c r="D1606" s="17" t="str">
        <f>IF(ISNUMBER(SEARCH("1",VLOOKUP(A1606, [1]!Table9[#All], 4, FALSE))), "Yes", "No")</f>
        <v>Yes</v>
      </c>
      <c r="E1606" s="16" t="str">
        <f>VLOOKUP(A1606, [1]!Table9[#All], 3, FALSE)</f>
        <v>Plant</v>
      </c>
      <c r="F1606" s="15" t="str">
        <f>VLOOKUP(A1606, [1]!Table9[#All], 26, FALSE)</f>
        <v>Formula</v>
      </c>
      <c r="G1606" s="15" t="str">
        <f>IF(D1606="No", "--",VLOOKUP(A1606, [1]!Table9[#All], 25, FALSE))</f>
        <v>Work area</v>
      </c>
      <c r="H1606" s="14" t="str">
        <f>IF(D1606="No", "Not discussed on USFS. ", VLOOKUP(A1606, [1]!Table9[#All], 24, FALSE))</f>
        <v>--</v>
      </c>
      <c r="I1606" s="14" t="str">
        <f>IF(NOT(ISBLANK(#REF!)),  "Pre-activity Survey Required", "")</f>
        <v>Pre-activity Survey Required</v>
      </c>
      <c r="J1606" s="13" t="str">
        <f>IF(D1606="No", "Not discussed on USFS. ", _xlfn.CONCAT(A1606, " (", VLOOKUP(A1606, [1]!Table9[#All], 11, FALSE), "; Habitat description: ", C1606, ") - Within 1-mi of a CNDDB/SCE/USFS occurrence record (", VLOOKUP(A1606, [1]!Table9[#All], 34, FALSE), "). " ))</f>
        <v xml:space="preserve">San Antonio milk-vetch (FSS; CRPR 1B.3, Blooming Period: Apr - Jul; Habitat description: dry slopes in open pine forest) - Within 1-mi of a CNDDB/SCE/USFS occurrence record (unsuitable habitat). </v>
      </c>
      <c r="K1606" s="10" t="str">
        <f>IF(D1606="No", "-- ", VLOOKUP(A1606, [1]!Table9[#All], 35, FALSE))</f>
        <v>Standard OMP BMPs.</v>
      </c>
      <c r="L1606" s="12" t="str">
        <f>IF(D1606="No", "--", VLOOKUP(A1606, [1]!Table9[#All], 28, FALSE))</f>
        <v>IIB</v>
      </c>
      <c r="M1606" s="11" t="str">
        <f>IF(D1606="No", "Not discussed on USFS. ", _xlfn.CONCAT(A1606, " (", VLOOKUP(A1606, [1]!Table9[#All], 11, FALSE), "; Habitat description: ", C1606, ") - Within 1-mi of a CNDDB/SCE/USFS occurrence record (", VLOOKUP(A1606, [1]!Table9[#All], 27, FALSE), "). " ))</f>
        <v xml:space="preserve">San Antonio milk-vetch (FSS; CRPR 1B.3, Blooming Period: Apr - Jul; Habitat description: dry slopes in open pine forest) - Within 1-mi of a CNDDB/SCE/USFS occurrence record (habitat present). </v>
      </c>
      <c r="N1606" s="10" t="str">
        <f>IF(D1606="No", "-- ", VLOOKUP(A1606, [1]!Table9[#All], 29, FALSE))</f>
        <v xml:space="preserve">BE BMP Plant-1(a)(c-d); 
General Measures and Standard OMP BMPs. </v>
      </c>
      <c r="O1606" s="10" t="str">
        <f>IF(D1606="No", "--", VLOOKUP(A1606, [1]!Table9[#All], 30, FALSE))</f>
        <v xml:space="preserve">Pre-Activity Survey (San Antonio milk-vetch): A biological survey is required. 
FSS Plant Avoidance (San Antonio milk-vetch): If San Antonio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06" s="7" t="str">
        <f>IF(D1606="No", "Not discussed on USFS. ", IF(VLOOKUP(A1606, [1]!Table9[#All], 31, FALSE)="--", "--",  _xlfn.CONCAT(A1606, " (", VLOOKUP(A1606, [1]!Table9[#All], 11, FALSE), "; Habitat description: ", C1606, ") - Within 1-mi of a CNDDB/SCE/USFS occurrence record (", VLOOKUP(A1606, [1]!Table9[#All], 31, FALSE), "). " )))</f>
        <v>--</v>
      </c>
      <c r="Q1606" s="6" t="str">
        <f>IF(D1606="No", "Not discussed on USFS. ", IF(VLOOKUP(A1606, [1]!Table9[#All], 31, FALSE)="--", "--",  VLOOKUP(A1606, [1]!Table9[#All], 32, FALSE)))</f>
        <v>--</v>
      </c>
      <c r="R1606" s="6" t="str">
        <f>IF(D1606="No", "Not discussed on USFS. ", IF(VLOOKUP(A1606, [1]!Table9[#All], 31, FALSE)="--", "--", VLOOKUP(A1606, [1]!Table9[#All], 33, FALSE)))</f>
        <v>--</v>
      </c>
      <c r="S1606" s="9" t="s">
        <v>2</v>
      </c>
      <c r="T1606" s="8" t="s">
        <v>2</v>
      </c>
      <c r="U1606" s="8" t="s">
        <v>2</v>
      </c>
      <c r="V1606" s="7" t="s">
        <v>2</v>
      </c>
      <c r="W1606" s="6" t="s">
        <v>2</v>
      </c>
      <c r="X1606" s="6" t="s">
        <v>2</v>
      </c>
    </row>
    <row r="1607" spans="1:24" ht="64" x14ac:dyDescent="0.2">
      <c r="A1607" s="20" t="s">
        <v>758</v>
      </c>
      <c r="B1607" s="20" t="str">
        <f>VLOOKUP(A1607, [1]!Table9[#All], 2, FALSE)</f>
        <v>Camissonia benitensis</v>
      </c>
      <c r="C1607" s="18" t="str">
        <f>VLOOKUP(A1607, [1]!Table9[#All], 13, FALSE)</f>
        <v>woodland, chaparral, sandy serpentine and greywacke soils</v>
      </c>
      <c r="D1607" s="17" t="str">
        <f>IF(ISNUMBER(SEARCH("1",VLOOKUP(A1607, [1]!Table9[#All], 4, FALSE))), "Yes", "No")</f>
        <v>No</v>
      </c>
      <c r="E1607" s="16" t="str">
        <f>VLOOKUP(A1607, [1]!Table9[#All], 3, FALSE)</f>
        <v>Plant</v>
      </c>
      <c r="F1607" s="15" t="str">
        <f>VLOOKUP(A1607, [1]!Table9[#All], 26, FALSE)</f>
        <v>Formula</v>
      </c>
      <c r="G1607" s="15" t="str">
        <f>IF(D1607="No", "--",VLOOKUP(A1607, [1]!Table9[#All], 25, FALSE))</f>
        <v>--</v>
      </c>
      <c r="H1607" s="14" t="str">
        <f>IF(D1607="No", "Not discussed on USFS. ", VLOOKUP(A1607, [1]!Table9[#All], 24, FALSE))</f>
        <v xml:space="preserve">Not discussed on USFS. </v>
      </c>
      <c r="I1607" s="14" t="str">
        <f>IF(NOT(ISBLANK(#REF!)),  "Pre-activity Survey Required", "")</f>
        <v>Pre-activity Survey Required</v>
      </c>
      <c r="J1607" s="13" t="str">
        <f>IF(D1607="No", "Not discussed on USFS. ", _xlfn.CONCAT(A1607, " (", VLOOKUP(A1607, [1]!Table9[#All], 11, FALSE), "; Habitat description: ", C1607, ") - Within 1-mi of a CNDDB/SCE/USFS occurrence record (", VLOOKUP(A1607, [1]!Table9[#All], 34, FALSE), "). " ))</f>
        <v xml:space="preserve">Not discussed on USFS. </v>
      </c>
      <c r="K1607" s="10" t="str">
        <f>IF(D1607="No", "-- ", VLOOKUP(A1607, [1]!Table9[#All], 35, FALSE))</f>
        <v xml:space="preserve">-- </v>
      </c>
      <c r="L1607" s="12" t="str">
        <f>IF(D1607="No", "--", VLOOKUP(A1607, [1]!Table9[#All], 28, FALSE))</f>
        <v>--</v>
      </c>
      <c r="M1607" s="11" t="str">
        <f>IF(D1607="No", "Not discussed on USFS. ", _xlfn.CONCAT(A1607, " (", VLOOKUP(A1607, [1]!Table9[#All], 11, FALSE), "; Habitat description: ", C1607, ") - Within 1-mi of a CNDDB/SCE/USFS occurrence record (", VLOOKUP(A1607, [1]!Table9[#All], 27, FALSE), "). " ))</f>
        <v xml:space="preserve">Not discussed on USFS. </v>
      </c>
      <c r="N1607" s="10" t="str">
        <f>IF(D1607="No", "-- ", VLOOKUP(A1607, [1]!Table9[#All], 29, FALSE))</f>
        <v xml:space="preserve">-- </v>
      </c>
      <c r="O1607" s="10" t="str">
        <f>IF(D1607="No", "--", VLOOKUP(A1607, [1]!Table9[#All], 30, FALSE))</f>
        <v>--</v>
      </c>
      <c r="P1607" s="7" t="str">
        <f>IF(D1607="No", "Not discussed on USFS. ", IF(VLOOKUP(A1607, [1]!Table9[#All], 31, FALSE)="--", "--",  _xlfn.CONCAT(A1607, " (", VLOOKUP(A1607, [1]!Table9[#All], 11, FALSE), "; Habitat description: ", C1607, ") - Within 1-mi of a CNDDB/SCE/USFS occurrence record (", VLOOKUP(A1607, [1]!Table9[#All], 31, FALSE), "). " )))</f>
        <v xml:space="preserve">Not discussed on USFS. </v>
      </c>
      <c r="Q1607" s="6" t="str">
        <f>IF(D1607="No", "Not discussed on USFS. ", IF(VLOOKUP(A1607, [1]!Table9[#All], 31, FALSE)="--", "--",  VLOOKUP(A1607, [1]!Table9[#All], 32, FALSE)))</f>
        <v xml:space="preserve">Not discussed on USFS. </v>
      </c>
      <c r="R1607" s="6" t="str">
        <f>IF(D1607="No", "Not discussed on USFS. ", IF(VLOOKUP(A1607, [1]!Table9[#All], 31, FALSE)="--", "--", VLOOKUP(A1607, [1]!Table9[#All], 33, FALSE)))</f>
        <v xml:space="preserve">Not discussed on USFS. </v>
      </c>
      <c r="S1607" s="9" t="s">
        <v>2</v>
      </c>
      <c r="T1607" s="8" t="s">
        <v>2</v>
      </c>
      <c r="U1607" s="8" t="s">
        <v>2</v>
      </c>
      <c r="V1607" s="7" t="s">
        <v>2</v>
      </c>
      <c r="W1607" s="6" t="s">
        <v>2</v>
      </c>
      <c r="X1607" s="6" t="s">
        <v>2</v>
      </c>
    </row>
    <row r="1608" spans="1:24" ht="156" x14ac:dyDescent="0.2">
      <c r="A1608" s="20" t="s">
        <v>757</v>
      </c>
      <c r="B1608" s="20" t="str">
        <f>VLOOKUP(A1608, [1]!Table9[#All], 2, FALSE)</f>
        <v>Fritillaria viridea</v>
      </c>
      <c r="C1608" s="18" t="str">
        <f>VLOOKUP(A1608, [1]!Table9[#All], 13, FALSE)</f>
        <v>shrub understory, serpentine</v>
      </c>
      <c r="D1608" s="17" t="str">
        <f>IF(ISNUMBER(SEARCH("1",VLOOKUP(A1608, [1]!Table9[#All], 4, FALSE))), "Yes", "No")</f>
        <v>Yes</v>
      </c>
      <c r="E1608" s="16" t="str">
        <f>VLOOKUP(A1608, [1]!Table9[#All], 3, FALSE)</f>
        <v>Plant</v>
      </c>
      <c r="F1608" s="15" t="str">
        <f>VLOOKUP(A1608, [1]!Table9[#All], 26, FALSE)</f>
        <v>Formula</v>
      </c>
      <c r="G1608" s="15" t="str">
        <f>IF(D1608="No", "--",VLOOKUP(A1608, [1]!Table9[#All], 25, FALSE))</f>
        <v>Work area</v>
      </c>
      <c r="H1608" s="14" t="str">
        <f>IF(D1608="No", "Not discussed on USFS. ", VLOOKUP(A1608, [1]!Table9[#All], 24, FALSE))</f>
        <v>--</v>
      </c>
      <c r="I1608" s="14" t="str">
        <f>IF(NOT(ISBLANK(#REF!)),  "Pre-activity Survey Required", "")</f>
        <v>Pre-activity Survey Required</v>
      </c>
      <c r="J1608" s="13" t="str">
        <f>IF(D1608="No", "Not discussed on USFS. ", _xlfn.CONCAT(A1608, " (", VLOOKUP(A1608, [1]!Table9[#All], 11, FALSE), "; Habitat description: ", C1608, ") - Within 1-mi of a CNDDB/SCE/USFS occurrence record (", VLOOKUP(A1608, [1]!Table9[#All], 34, FALSE), "). " ))</f>
        <v xml:space="preserve">San Benito fritillary (FSS; BLM:S; CRPR 1B.2, Blooming Period: Mar - May; Habitat description: shrub understory, serpentine) - Within 1-mi of a CNDDB/SCE/USFS occurrence record (unsuitable habitat). </v>
      </c>
      <c r="K1608" s="10" t="str">
        <f>IF(D1608="No", "-- ", VLOOKUP(A1608, [1]!Table9[#All], 35, FALSE))</f>
        <v>Standard OMP BMPs.</v>
      </c>
      <c r="L1608" s="12" t="str">
        <f>IF(D1608="No", "--", VLOOKUP(A1608, [1]!Table9[#All], 28, FALSE))</f>
        <v>IIB</v>
      </c>
      <c r="M1608" s="11" t="str">
        <f>IF(D1608="No", "Not discussed on USFS. ", _xlfn.CONCAT(A1608, " (", VLOOKUP(A1608, [1]!Table9[#All], 11, FALSE), "; Habitat description: ", C1608, ") - Within 1-mi of a CNDDB/SCE/USFS occurrence record (", VLOOKUP(A1608, [1]!Table9[#All], 27, FALSE), "). " ))</f>
        <v xml:space="preserve">San Benito fritillary (FSS; BLM:S; CRPR 1B.2, Blooming Period: Mar - May; Habitat description: shrub understory, serpentine) - Within 1-mi of a CNDDB/SCE/USFS occurrence record (habitat present). </v>
      </c>
      <c r="N1608" s="10" t="str">
        <f>IF(D1608="No", "-- ", VLOOKUP(A1608, [1]!Table9[#All], 29, FALSE))</f>
        <v xml:space="preserve">BE BMP Plant-1(a)(c-d); 
General Measures and Standard OMP BMPs. </v>
      </c>
      <c r="O1608" s="10" t="str">
        <f>IF(D1608="No", "--", VLOOKUP(A1608, [1]!Table9[#All], 30, FALSE))</f>
        <v xml:space="preserve">Pre-Activity Survey (San Benito fritillary): A biological survey is required. 
FSS Plant Avoidance (San Benito fritillary): If San Benito fritillary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08" s="7" t="str">
        <f>IF(D1608="No", "Not discussed on USFS. ", IF(VLOOKUP(A1608, [1]!Table9[#All], 31, FALSE)="--", "--",  _xlfn.CONCAT(A1608, " (", VLOOKUP(A1608, [1]!Table9[#All], 11, FALSE), "; Habitat description: ", C1608, ") - Within 1-mi of a CNDDB/SCE/USFS occurrence record (", VLOOKUP(A1608, [1]!Table9[#All], 31, FALSE), "). " )))</f>
        <v>--</v>
      </c>
      <c r="Q1608" s="6" t="str">
        <f>IF(D1608="No", "Not discussed on USFS. ", IF(VLOOKUP(A1608, [1]!Table9[#All], 31, FALSE)="--", "--",  VLOOKUP(A1608, [1]!Table9[#All], 32, FALSE)))</f>
        <v>--</v>
      </c>
      <c r="R1608" s="6" t="str">
        <f>IF(D1608="No", "Not discussed on USFS. ", IF(VLOOKUP(A1608, [1]!Table9[#All], 31, FALSE)="--", "--", VLOOKUP(A1608, [1]!Table9[#All], 33, FALSE)))</f>
        <v>--</v>
      </c>
      <c r="S1608" s="9" t="s">
        <v>2</v>
      </c>
      <c r="T1608" s="8" t="s">
        <v>2</v>
      </c>
      <c r="U1608" s="8" t="s">
        <v>2</v>
      </c>
      <c r="V1608" s="7" t="s">
        <v>2</v>
      </c>
      <c r="W1608" s="6" t="s">
        <v>2</v>
      </c>
      <c r="X1608" s="6" t="s">
        <v>2</v>
      </c>
    </row>
    <row r="1609" spans="1:24" ht="80" x14ac:dyDescent="0.2">
      <c r="A1609" s="20" t="s">
        <v>756</v>
      </c>
      <c r="B1609" s="20" t="str">
        <f>VLOOKUP(A1609, [1]!Table9[#All], 2, FALSE)</f>
        <v>Allium howellii var. sanbenitense</v>
      </c>
      <c r="C1609" s="18" t="str">
        <f>VLOOKUP(A1609, [1]!Table9[#All], 13, FALSE)</f>
        <v>grassy openings in chaparral, vertical clay</v>
      </c>
      <c r="D1609" s="17" t="str">
        <f>IF(ISNUMBER(SEARCH("1",VLOOKUP(A1609, [1]!Table9[#All], 4, FALSE))), "Yes", "No")</f>
        <v>No</v>
      </c>
      <c r="E1609" s="16" t="str">
        <f>VLOOKUP(A1609, [1]!Table9[#All], 3, FALSE)</f>
        <v>Plant</v>
      </c>
      <c r="F1609" s="15" t="str">
        <f>VLOOKUP(A1609, [1]!Table9[#All], 26, FALSE)</f>
        <v>Formula</v>
      </c>
      <c r="G1609" s="15" t="str">
        <f>IF(D1609="No", "--",VLOOKUP(A1609, [1]!Table9[#All], 25, FALSE))</f>
        <v>--</v>
      </c>
      <c r="H1609" s="14" t="str">
        <f>IF(D1609="No", "Not discussed on USFS. ", VLOOKUP(A1609, [1]!Table9[#All], 24, FALSE))</f>
        <v xml:space="preserve">Not discussed on USFS. </v>
      </c>
      <c r="I1609" s="14" t="str">
        <f>IF(NOT(ISBLANK(#REF!)),  "Pre-activity Survey Required", "")</f>
        <v>Pre-activity Survey Required</v>
      </c>
      <c r="J1609" s="13" t="str">
        <f>IF(D1609="No", "Not discussed on USFS. ", _xlfn.CONCAT(A1609, " (", VLOOKUP(A1609, [1]!Table9[#All], 11, FALSE), "; Habitat description: ", C1609, ") - Within 1-mi of a CNDDB/SCE/USFS occurrence record (", VLOOKUP(A1609, [1]!Table9[#All], 34, FALSE), "). " ))</f>
        <v xml:space="preserve">Not discussed on USFS. </v>
      </c>
      <c r="K1609" s="10" t="str">
        <f>IF(D1609="No", "-- ", VLOOKUP(A1609, [1]!Table9[#All], 35, FALSE))</f>
        <v xml:space="preserve">-- </v>
      </c>
      <c r="L1609" s="12" t="str">
        <f>IF(D1609="No", "--", VLOOKUP(A1609, [1]!Table9[#All], 28, FALSE))</f>
        <v>--</v>
      </c>
      <c r="M1609" s="11" t="str">
        <f>IF(D1609="No", "Not discussed on USFS. ", _xlfn.CONCAT(A1609, " (", VLOOKUP(A1609, [1]!Table9[#All], 11, FALSE), "; Habitat description: ", C1609, ") - Within 1-mi of a CNDDB/SCE/USFS occurrence record (", VLOOKUP(A1609, [1]!Table9[#All], 27, FALSE), "). " ))</f>
        <v xml:space="preserve">Not discussed on USFS. </v>
      </c>
      <c r="N1609" s="10" t="str">
        <f>IF(D1609="No", "-- ", VLOOKUP(A1609, [1]!Table9[#All], 29, FALSE))</f>
        <v xml:space="preserve">-- </v>
      </c>
      <c r="O1609" s="10" t="str">
        <f>IF(D1609="No", "--", VLOOKUP(A1609, [1]!Table9[#All], 30, FALSE))</f>
        <v>--</v>
      </c>
      <c r="P1609" s="7" t="str">
        <f>IF(D1609="No", "Not discussed on USFS. ", IF(VLOOKUP(A1609, [1]!Table9[#All], 31, FALSE)="--", "--",  _xlfn.CONCAT(A1609, " (", VLOOKUP(A1609, [1]!Table9[#All], 11, FALSE), "; Habitat description: ", C1609, ") - Within 1-mi of a CNDDB/SCE/USFS occurrence record (", VLOOKUP(A1609, [1]!Table9[#All], 31, FALSE), "). " )))</f>
        <v xml:space="preserve">Not discussed on USFS. </v>
      </c>
      <c r="Q1609" s="6" t="str">
        <f>IF(D1609="No", "Not discussed on USFS. ", IF(VLOOKUP(A1609, [1]!Table9[#All], 31, FALSE)="--", "--",  VLOOKUP(A1609, [1]!Table9[#All], 32, FALSE)))</f>
        <v xml:space="preserve">Not discussed on USFS. </v>
      </c>
      <c r="R1609" s="6" t="str">
        <f>IF(D1609="No", "Not discussed on USFS. ", IF(VLOOKUP(A1609, [1]!Table9[#All], 31, FALSE)="--", "--", VLOOKUP(A1609, [1]!Table9[#All], 33, FALSE)))</f>
        <v xml:space="preserve">Not discussed on USFS. </v>
      </c>
      <c r="S1609" s="9" t="s">
        <v>2</v>
      </c>
      <c r="T1609" s="8" t="s">
        <v>2</v>
      </c>
      <c r="U1609" s="8" t="s">
        <v>2</v>
      </c>
      <c r="V1609" s="7" t="s">
        <v>2</v>
      </c>
      <c r="W1609" s="6" t="s">
        <v>2</v>
      </c>
      <c r="X1609" s="6" t="s">
        <v>2</v>
      </c>
    </row>
    <row r="1610" spans="1:24" ht="156" x14ac:dyDescent="0.2">
      <c r="A1610" s="20" t="s">
        <v>755</v>
      </c>
      <c r="B1610" s="20" t="str">
        <f>VLOOKUP(A1610, [1]!Table9[#All], 2, FALSE)</f>
        <v>Pentachaeta exilis ssp. aeolica</v>
      </c>
      <c r="C1610" s="18" t="str">
        <f>VLOOKUP(A1610, [1]!Table9[#All], 13, FALSE)</f>
        <v>grassland, woodland</v>
      </c>
      <c r="D1610" s="17" t="str">
        <f>IF(ISNUMBER(SEARCH("1",VLOOKUP(A1610, [1]!Table9[#All], 4, FALSE))), "Yes", "No")</f>
        <v>Yes</v>
      </c>
      <c r="E1610" s="16" t="str">
        <f>VLOOKUP(A1610, [1]!Table9[#All], 3, FALSE)</f>
        <v>Plant</v>
      </c>
      <c r="F1610" s="15" t="str">
        <f>VLOOKUP(A1610, [1]!Table9[#All], 26, FALSE)</f>
        <v>Formula</v>
      </c>
      <c r="G1610" s="15" t="str">
        <f>IF(D1610="No", "--",VLOOKUP(A1610, [1]!Table9[#All], 25, FALSE))</f>
        <v>Work area</v>
      </c>
      <c r="H1610" s="14" t="str">
        <f>IF(D1610="No", "Not discussed on USFS. ", VLOOKUP(A1610, [1]!Table9[#All], 24, FALSE))</f>
        <v>--</v>
      </c>
      <c r="I1610" s="14" t="str">
        <f>IF(NOT(ISBLANK(#REF!)),  "Pre-activity Survey Required", "")</f>
        <v>Pre-activity Survey Required</v>
      </c>
      <c r="J1610" s="13" t="str">
        <f>IF(D1610="No", "Not discussed on USFS. ", _xlfn.CONCAT(A1610, " (", VLOOKUP(A1610, [1]!Table9[#All], 11, FALSE), "; Habitat description: ", C1610, ") - Within 1-mi of a CNDDB/SCE/USFS occurrence record (", VLOOKUP(A1610, [1]!Table9[#All], 34, FALSE), "). " ))</f>
        <v xml:space="preserve">San Benito pentachaeta (FSS; BLM:S; CRPR 1B.2, Blooming Period: Mar - May; Habitat description: grassland, woodland) - Within 1-mi of a CNDDB/SCE/USFS occurrence record (unsuitable habitat). </v>
      </c>
      <c r="K1610" s="10" t="str">
        <f>IF(D1610="No", "-- ", VLOOKUP(A1610, [1]!Table9[#All], 35, FALSE))</f>
        <v>Standard OMP BMPs.</v>
      </c>
      <c r="L1610" s="12" t="str">
        <f>IF(D1610="No", "--", VLOOKUP(A1610, [1]!Table9[#All], 28, FALSE))</f>
        <v>IIB</v>
      </c>
      <c r="M1610" s="11" t="str">
        <f>IF(D1610="No", "Not discussed on USFS. ", _xlfn.CONCAT(A1610, " (", VLOOKUP(A1610, [1]!Table9[#All], 11, FALSE), "; Habitat description: ", C1610, ") - Within 1-mi of a CNDDB/SCE/USFS occurrence record (", VLOOKUP(A1610, [1]!Table9[#All], 27, FALSE), "). " ))</f>
        <v xml:space="preserve">San Benito pentachaeta (FSS; BLM:S; CRPR 1B.2, Blooming Period: Mar - May; Habitat description: grassland, woodland) - Within 1-mi of a CNDDB/SCE/USFS occurrence record (habitat present). </v>
      </c>
      <c r="N1610" s="10" t="str">
        <f>IF(D1610="No", "-- ", VLOOKUP(A1610, [1]!Table9[#All], 29, FALSE))</f>
        <v xml:space="preserve">BE BMP Plant-1(a)(c-d); 
General Measures and Standard OMP BMPs. </v>
      </c>
      <c r="O1610" s="10" t="str">
        <f>IF(D1610="No", "--", VLOOKUP(A1610, [1]!Table9[#All], 30, FALSE))</f>
        <v xml:space="preserve">Pre-Activity Survey (San Benito pentachaeta): A biological survey is required. 
FSS Plant Avoidance (San Benito pentachaeta): If San Benito pentachaeta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10" s="7" t="str">
        <f>IF(D1610="No", "Not discussed on USFS. ", IF(VLOOKUP(A1610, [1]!Table9[#All], 31, FALSE)="--", "--",  _xlfn.CONCAT(A1610, " (", VLOOKUP(A1610, [1]!Table9[#All], 11, FALSE), "; Habitat description: ", C1610, ") - Within 1-mi of a CNDDB/SCE/USFS occurrence record (", VLOOKUP(A1610, [1]!Table9[#All], 31, FALSE), "). " )))</f>
        <v>--</v>
      </c>
      <c r="Q1610" s="6" t="str">
        <f>IF(D1610="No", "Not discussed on USFS. ", IF(VLOOKUP(A1610, [1]!Table9[#All], 31, FALSE)="--", "--",  VLOOKUP(A1610, [1]!Table9[#All], 32, FALSE)))</f>
        <v>--</v>
      </c>
      <c r="R1610" s="6" t="str">
        <f>IF(D1610="No", "Not discussed on USFS. ", IF(VLOOKUP(A1610, [1]!Table9[#All], 31, FALSE)="--", "--", VLOOKUP(A1610, [1]!Table9[#All], 33, FALSE)))</f>
        <v>--</v>
      </c>
      <c r="S1610" s="9" t="s">
        <v>2</v>
      </c>
      <c r="T1610" s="8" t="s">
        <v>2</v>
      </c>
      <c r="U1610" s="8" t="s">
        <v>2</v>
      </c>
      <c r="V1610" s="7" t="s">
        <v>2</v>
      </c>
      <c r="W1610" s="6" t="s">
        <v>2</v>
      </c>
      <c r="X1610" s="6" t="s">
        <v>2</v>
      </c>
    </row>
    <row r="1611" spans="1:24" ht="156" x14ac:dyDescent="0.2">
      <c r="A1611" s="20" t="s">
        <v>754</v>
      </c>
      <c r="B1611" s="20" t="str">
        <f>VLOOKUP(A1611, [1]!Table9[#All], 2, FALSE)</f>
        <v>Symphyotrichum defoliatum</v>
      </c>
      <c r="C1611" s="18" t="str">
        <f>VLOOKUP(A1611, [1]!Table9[#All], 13, FALSE)</f>
        <v>grasslands, disturbed areas, often near springs</v>
      </c>
      <c r="D1611" s="17" t="str">
        <f>IF(ISNUMBER(SEARCH("1",VLOOKUP(A1611, [1]!Table9[#All], 4, FALSE))), "Yes", "No")</f>
        <v>Yes</v>
      </c>
      <c r="E1611" s="16" t="str">
        <f>VLOOKUP(A1611, [1]!Table9[#All], 3, FALSE)</f>
        <v>Plant</v>
      </c>
      <c r="F1611" s="15" t="str">
        <f>VLOOKUP(A1611, [1]!Table9[#All], 26, FALSE)</f>
        <v>Formula</v>
      </c>
      <c r="G1611" s="15" t="str">
        <f>IF(D1611="No", "--",VLOOKUP(A1611, [1]!Table9[#All], 25, FALSE))</f>
        <v>Work area</v>
      </c>
      <c r="H1611" s="14" t="str">
        <f>IF(D1611="No", "Not discussed on USFS. ", VLOOKUP(A1611, [1]!Table9[#All], 24, FALSE))</f>
        <v>--</v>
      </c>
      <c r="I1611" s="14" t="str">
        <f>IF(NOT(ISBLANK(#REF!)),  "Pre-activity Survey Required", "")</f>
        <v>Pre-activity Survey Required</v>
      </c>
      <c r="J1611" s="13" t="str">
        <f>IF(D1611="No", "Not discussed on USFS. ", _xlfn.CONCAT(A1611, " (", VLOOKUP(A1611, [1]!Table9[#All], 11, FALSE), "; Habitat description: ", C1611, ") - Within 1-mi of a CNDDB/SCE/USFS occurrence record (", VLOOKUP(A1611, [1]!Table9[#All], 34, FALSE), "). " ))</f>
        <v xml:space="preserve">San Bernardino aster (FSS; CRPR 1B.2, Blooming Period: Jul - Nov; Habitat description: grasslands, disturbed areas, often near springs) - Within 1-mi of a CNDDB/SCE/USFS occurrence record (unsuitable habitat). </v>
      </c>
      <c r="K1611" s="10" t="str">
        <f>IF(D1611="No", "-- ", VLOOKUP(A1611, [1]!Table9[#All], 35, FALSE))</f>
        <v>Standard OMP BMPs.</v>
      </c>
      <c r="L1611" s="12" t="str">
        <f>IF(D1611="No", "--", VLOOKUP(A1611, [1]!Table9[#All], 28, FALSE))</f>
        <v>IIB</v>
      </c>
      <c r="M1611" s="11" t="str">
        <f>IF(D1611="No", "Not discussed on USFS. ", _xlfn.CONCAT(A1611, " (", VLOOKUP(A1611, [1]!Table9[#All], 11, FALSE), "; Habitat description: ", C1611, ") - Within 1-mi of a CNDDB/SCE/USFS occurrence record (", VLOOKUP(A1611, [1]!Table9[#All], 27, FALSE), "). " ))</f>
        <v xml:space="preserve">San Bernardino aster (FSS; CRPR 1B.2, Blooming Period: Jul - Nov; Habitat description: grasslands, disturbed areas, often near springs) - Within 1-mi of a CNDDB/SCE/USFS occurrence record (habitat present). </v>
      </c>
      <c r="N1611" s="10" t="str">
        <f>IF(D1611="No", "-- ", VLOOKUP(A1611, [1]!Table9[#All], 29, FALSE))</f>
        <v xml:space="preserve">BE BMP Plant-1(a)(c-d); 
General Measures and Standard OMP BMPs. </v>
      </c>
      <c r="O1611" s="10" t="str">
        <f>IF(D1611="No", "--", VLOOKUP(A1611, [1]!Table9[#All], 30, FALSE))</f>
        <v xml:space="preserve">Pre-Activity Survey (San Bernardino aster): A biological survey is required. 
FSS Plant Avoidance (San Bernardino aster): If San Bernardino aster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11" s="7" t="str">
        <f>IF(D1611="No", "Not discussed on USFS. ", IF(VLOOKUP(A1611, [1]!Table9[#All], 31, FALSE)="--", "--",  _xlfn.CONCAT(A1611, " (", VLOOKUP(A1611, [1]!Table9[#All], 11, FALSE), "; Habitat description: ", C1611, ") - Within 1-mi of a CNDDB/SCE/USFS occurrence record (", VLOOKUP(A1611, [1]!Table9[#All], 31, FALSE), "). " )))</f>
        <v>--</v>
      </c>
      <c r="Q1611" s="6" t="str">
        <f>IF(D1611="No", "Not discussed on USFS. ", IF(VLOOKUP(A1611, [1]!Table9[#All], 31, FALSE)="--", "--",  VLOOKUP(A1611, [1]!Table9[#All], 32, FALSE)))</f>
        <v>--</v>
      </c>
      <c r="R1611" s="6" t="str">
        <f>IF(D1611="No", "Not discussed on USFS. ", IF(VLOOKUP(A1611, [1]!Table9[#All], 31, FALSE)="--", "--", VLOOKUP(A1611, [1]!Table9[#All], 33, FALSE)))</f>
        <v>--</v>
      </c>
      <c r="S1611" s="9" t="s">
        <v>2</v>
      </c>
      <c r="T1611" s="8" t="s">
        <v>2</v>
      </c>
      <c r="U1611" s="8" t="s">
        <v>2</v>
      </c>
      <c r="V1611" s="7" t="s">
        <v>2</v>
      </c>
      <c r="W1611" s="6" t="s">
        <v>2</v>
      </c>
      <c r="X1611" s="6" t="s">
        <v>2</v>
      </c>
    </row>
    <row r="1612" spans="1:24" ht="180" x14ac:dyDescent="0.2">
      <c r="A1612" s="20" t="s">
        <v>753</v>
      </c>
      <c r="B1612" s="20" t="str">
        <f>VLOOKUP(A1612, [1]!Table9[#All], 2, FALSE)</f>
        <v>Poa atropurpurea</v>
      </c>
      <c r="C1612" s="18" t="str">
        <f>VLOOKUP(A1612, [1]!Table9[#All], 13, FALSE)</f>
        <v>moist meadows</v>
      </c>
      <c r="D1612" s="17" t="str">
        <f>IF(ISNUMBER(SEARCH("1",VLOOKUP(A1612, [1]!Table9[#All], 4, FALSE))), "Yes", "No")</f>
        <v>Yes</v>
      </c>
      <c r="E1612" s="16" t="str">
        <f>VLOOKUP(A1612, [1]!Table9[#All], 3, FALSE)</f>
        <v>Plant</v>
      </c>
      <c r="F1612" s="15" t="str">
        <f>VLOOKUP(A1612, [1]!Table9[#All], 26, FALSE)</f>
        <v>Formula</v>
      </c>
      <c r="G1612" s="15" t="str">
        <f>IF(D1612="No", "--",VLOOKUP(A1612, [1]!Table9[#All], 25, FALSE))</f>
        <v>Work area</v>
      </c>
      <c r="H1612" s="14" t="str">
        <f>IF(D1612="No", "Not discussed on USFS. ", VLOOKUP(A1612, [1]!Table9[#All], 24, FALSE))</f>
        <v>--</v>
      </c>
      <c r="I1612" s="14" t="str">
        <f>IF(NOT(ISBLANK(#REF!)),  "Pre-activity Survey Required", "")</f>
        <v>Pre-activity Survey Required</v>
      </c>
      <c r="J1612" s="13" t="str">
        <f>IF(D1612="No", "Not discussed on USFS. ", _xlfn.CONCAT(A1612, " (", VLOOKUP(A1612, [1]!Table9[#All], 11, FALSE), "; Habitat description: ", C1612, ") - Within 1-mi of a CNDDB/SCE/USFS occurrence record (", VLOOKUP(A1612, [1]!Table9[#All], 34, FALSE), "). " ))</f>
        <v xml:space="preserve">San Bernardino blue grass (FE; CRPR 1B.2, Blooming Period: Mar - May; Habitat description: moist meadows) - Within 1-mi of a CNDDB/SCE/USFS occurrence record (unsuitable habitat). </v>
      </c>
      <c r="K1612" s="10" t="str">
        <f>IF(D1612="No", "-- ", VLOOKUP(A1612, [1]!Table9[#All], 35, FALSE))</f>
        <v xml:space="preserve">RPM Plant 1; 
Standard OMP BMPs. </v>
      </c>
      <c r="L1612" s="12" t="str">
        <f>IF(D1612="No", "--", VLOOKUP(A1612, [1]!Table9[#All], 28, FALSE))</f>
        <v>IIB</v>
      </c>
      <c r="M1612" s="11" t="str">
        <f>IF(D1612="No", "Not discussed on USFS. ", _xlfn.CONCAT(A1612, " (", VLOOKUP(A1612, [1]!Table9[#All], 11, FALSE), "; Habitat description: ", C1612, ") - Within 1-mi of a CNDDB/SCE/USFS occurrence record (", VLOOKUP(A1612, [1]!Table9[#All], 27, FALSE), "). " ))</f>
        <v xml:space="preserve">San Bernardino blue grass (FE; CRPR 1B.2, Blooming Period: Mar - May; Habitat description: moist meadows) - Within 1-mi of a CNDDB/SCE/USFS occurrence record (habitat present). </v>
      </c>
      <c r="N1612" s="10" t="str">
        <f>IF(D1612="No", "-- ", VLOOKUP(A1612, [1]!Table9[#All], 29, FALSE))</f>
        <v xml:space="preserve">RPM Plant-1-4; 
General Measures and Standard OMP BMPs. </v>
      </c>
      <c r="O1612" s="10" t="str">
        <f>IF(D1612="No", "--", VLOOKUP(A1612, [1]!Table9[#All], 30, FALSE))</f>
        <v xml:space="preserve">Rare Plant Survey and Avoidance (San Bernardino blue grass): A qualified botanist will conduct a rare plant survey for San Bernardino blue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(San Bernardino blue grass): Schedule all work in the year rare plant surveys are conducted. Work can occur only after rare plant surveys occur. If work gets delayed for a subsequent year, contact Environmental Services Department. 
General Measures and Standard OMP BMPs. </v>
      </c>
      <c r="P1612" s="7" t="str">
        <f>IF(D1612="No", "Not discussed on USFS. ", IF(VLOOKUP(A1612, [1]!Table9[#All], 31, FALSE)="--", "--",  _xlfn.CONCAT(A1612, " (", VLOOKUP(A1612, [1]!Table9[#All], 11, FALSE), "; Habitat description: ", C1612, ") - Within 1-mi of a CNDDB/SCE/USFS occurrence record (", VLOOKUP(A1612, [1]!Table9[#All], 31, FALSE), "). " )))</f>
        <v>--</v>
      </c>
      <c r="Q1612" s="6" t="str">
        <f>IF(D1612="No", "Not discussed on USFS. ", IF(VLOOKUP(A1612, [1]!Table9[#All], 31, FALSE)="--", "--",  VLOOKUP(A1612, [1]!Table9[#All], 32, FALSE)))</f>
        <v>--</v>
      </c>
      <c r="R1612" s="6" t="str">
        <f>IF(D1612="No", "Not discussed on USFS. ", IF(VLOOKUP(A1612, [1]!Table9[#All], 31, FALSE)="--", "--", VLOOKUP(A1612, [1]!Table9[#All], 33, FALSE)))</f>
        <v>--</v>
      </c>
      <c r="S1612" s="9" t="s">
        <v>2</v>
      </c>
      <c r="T1612" s="8" t="s">
        <v>2</v>
      </c>
      <c r="U1612" s="8" t="s">
        <v>2</v>
      </c>
      <c r="V1612" s="7" t="s">
        <v>2</v>
      </c>
      <c r="W1612" s="6" t="s">
        <v>2</v>
      </c>
      <c r="X1612" s="6" t="s">
        <v>2</v>
      </c>
    </row>
    <row r="1613" spans="1:24" ht="75" x14ac:dyDescent="0.2">
      <c r="A1613" s="20" t="s">
        <v>752</v>
      </c>
      <c r="B1613" s="20" t="str">
        <f>VLOOKUP(A1613, [1]!Table9[#All], 2, FALSE)</f>
        <v>Glaucomys oregonensis californicus</v>
      </c>
      <c r="C1613" s="18" t="str">
        <f>VLOOKUP(A1613, [1]!Table9[#All], 13, FALSE)</f>
        <v xml:space="preserve">high-elevation mixed-conifer forests </v>
      </c>
      <c r="D1613" s="17" t="str">
        <f>IF(ISNUMBER(SEARCH("1",VLOOKUP(A1613, [1]!Table9[#All], 4, FALSE))), "Yes", "No")</f>
        <v>Yes</v>
      </c>
      <c r="E1613" s="16" t="str">
        <f>VLOOKUP(A1613, [1]!Table9[#All], 3, FALSE)</f>
        <v>Mammal</v>
      </c>
      <c r="F1613" s="15" t="str">
        <f>VLOOKUP(A1613, [1]!Table9[#All], 26, FALSE)</f>
        <v>Formula</v>
      </c>
      <c r="G1613" s="15" t="str">
        <f>IF(D1613="No", "--",VLOOKUP(A1613, [1]!Table9[#All], 25, FALSE))</f>
        <v>Work area</v>
      </c>
      <c r="H1613" s="14" t="str">
        <f>IF(D1613="No", "Not discussed on USFS. ", VLOOKUP(A1613, [1]!Table9[#All], 24, FALSE))</f>
        <v>--</v>
      </c>
      <c r="I1613" s="14" t="str">
        <f>IF(NOT(ISBLANK(#REF!)),  "Pre-activity Survey Required", "")</f>
        <v>Pre-activity Survey Required</v>
      </c>
      <c r="J1613" s="13" t="str">
        <f>IF(D1613="No", "Not discussed on USFS. ", _xlfn.CONCAT(A1613, " (", VLOOKUP(A1613, [1]!Table9[#All], 11, FALSE), "; Habitat description: ", C1613, ") - Within 1-mi of a CNDDB/SCE/USFS occurrence record (", VLOOKUP(A1613, [1]!Table9[#All], 34, FALSE), "). " ))</f>
        <v xml:space="preserve">San Bernardino flying squirrel (CDFW SSC; FSS; Habitat description: high-elevation mixed-conifer forests ) - Within 1-mi of a CNDDB/SCE/USFS occurrence record (unsuitable habitat). </v>
      </c>
      <c r="K1613" s="10" t="str">
        <f>IF(D1613="No", "-- ", VLOOKUP(A1613, [1]!Table9[#All], 35, FALSE))</f>
        <v>Standard OMP BMPs.</v>
      </c>
      <c r="L1613" s="12" t="str">
        <f>IF(D1613="No", "--", VLOOKUP(A1613, [1]!Table9[#All], 28, FALSE))</f>
        <v>IIB</v>
      </c>
      <c r="M1613" s="11" t="str">
        <f>IF(D1613="No", "Not discussed on USFS. ", _xlfn.CONCAT(A1613, " (", VLOOKUP(A1613, [1]!Table9[#All], 11, FALSE), "; Habitat description: ", C1613, ") - Within 1-mi of a CNDDB/SCE/USFS occurrence record (", VLOOKUP(A1613, [1]!Table9[#All], 27, FALSE), "). " ))</f>
        <v xml:space="preserve">San Bernardino flying squirrel (CDFW SSC; FSS; Habitat description: high-elevation mixed-conifer forests ) - Within 1-mi of a CNDDB/SCE/USFS occurrence record (habitat present). </v>
      </c>
      <c r="N1613" s="10" t="str">
        <f>IF(D1613="No", "-- ", VLOOKUP(A1613, [1]!Table9[#All], 29, FALSE))</f>
        <v xml:space="preserve">BE BMP Mammal-1; 
General Measures and Standard OMP BMPs. </v>
      </c>
      <c r="O1613" s="10" t="str">
        <f>IF(D1613="No", "--", VLOOKUP(A1613, [1]!Table9[#All], 30, FALSE))</f>
        <v xml:space="preserve">General Measures and Standard OMP BMPs. </v>
      </c>
      <c r="P1613" s="7" t="str">
        <f>IF(D1613="No", "Not discussed on USFS. ", IF(VLOOKUP(A1613, [1]!Table9[#All], 31, FALSE)="--", "--",  _xlfn.CONCAT(A1613, " (", VLOOKUP(A1613, [1]!Table9[#All], 11, FALSE), "; Habitat description: ", C1613, ") - Within 1-mi of a CNDDB/SCE/USFS occurrence record (", VLOOKUP(A1613, [1]!Table9[#All], 31, FALSE), "). " )))</f>
        <v>--</v>
      </c>
      <c r="Q1613" s="6" t="str">
        <f>IF(D1613="No", "Not discussed on USFS. ", IF(VLOOKUP(A1613, [1]!Table9[#All], 31, FALSE)="--", "--",  VLOOKUP(A1613, [1]!Table9[#All], 32, FALSE)))</f>
        <v>--</v>
      </c>
      <c r="R1613" s="6" t="str">
        <f>IF(D1613="No", "Not discussed on USFS. ", IF(VLOOKUP(A1613, [1]!Table9[#All], 31, FALSE)="--", "--", VLOOKUP(A1613, [1]!Table9[#All], 33, FALSE)))</f>
        <v>--</v>
      </c>
      <c r="S1613" s="9" t="s">
        <v>2</v>
      </c>
      <c r="T1613" s="8" t="s">
        <v>2</v>
      </c>
      <c r="U1613" s="8" t="s">
        <v>2</v>
      </c>
      <c r="V1613" s="7" t="s">
        <v>2</v>
      </c>
      <c r="W1613" s="6" t="s">
        <v>2</v>
      </c>
      <c r="X1613" s="6" t="s">
        <v>2</v>
      </c>
    </row>
    <row r="1614" spans="1:24" ht="156" x14ac:dyDescent="0.2">
      <c r="A1614" s="20" t="s">
        <v>751</v>
      </c>
      <c r="B1614" s="20" t="str">
        <f>VLOOKUP(A1614, [1]!Table9[#All], 2, FALSE)</f>
        <v>Gilia leptantha ssp. leptantha</v>
      </c>
      <c r="C1614" s="18" t="str">
        <f>VLOOKUP(A1614, [1]!Table9[#All], 13, FALSE)</f>
        <v>open, rocky soil in forest or streambank</v>
      </c>
      <c r="D1614" s="17" t="str">
        <f>IF(ISNUMBER(SEARCH("1",VLOOKUP(A1614, [1]!Table9[#All], 4, FALSE))), "Yes", "No")</f>
        <v>Yes</v>
      </c>
      <c r="E1614" s="16" t="str">
        <f>VLOOKUP(A1614, [1]!Table9[#All], 3, FALSE)</f>
        <v>Plant</v>
      </c>
      <c r="F1614" s="15" t="str">
        <f>VLOOKUP(A1614, [1]!Table9[#All], 26, FALSE)</f>
        <v>Formula</v>
      </c>
      <c r="G1614" s="15" t="str">
        <f>IF(D1614="No", "--",VLOOKUP(A1614, [1]!Table9[#All], 25, FALSE))</f>
        <v>Work area</v>
      </c>
      <c r="H1614" s="14" t="str">
        <f>IF(D1614="No", "Not discussed on USFS. ", VLOOKUP(A1614, [1]!Table9[#All], 24, FALSE))</f>
        <v>--</v>
      </c>
      <c r="I1614" s="14" t="str">
        <f>IF(NOT(ISBLANK(#REF!)),  "Pre-activity Survey Required", "")</f>
        <v>Pre-activity Survey Required</v>
      </c>
      <c r="J1614" s="13" t="str">
        <f>IF(D1614="No", "Not discussed on USFS. ", _xlfn.CONCAT(A1614, " (", VLOOKUP(A1614, [1]!Table9[#All], 11, FALSE), "; Habitat description: ", C1614, ") - Within 1-mi of a CNDDB/SCE/USFS occurrence record (", VLOOKUP(A1614, [1]!Table9[#All], 34, FALSE), "). " ))</f>
        <v xml:space="preserve">San Bernardino gilia (FSS; CRPR 1B.3, Blooming Period: May - Jul; Habitat description: open, rocky soil in forest or streambank) - Within 1-mi of a CNDDB/SCE/USFS occurrence record (unsuitable habitat). </v>
      </c>
      <c r="K1614" s="10" t="str">
        <f>IF(D1614="No", "-- ", VLOOKUP(A1614, [1]!Table9[#All], 35, FALSE))</f>
        <v>Standard OMP BMPs.</v>
      </c>
      <c r="L1614" s="12" t="str">
        <f>IF(D1614="No", "--", VLOOKUP(A1614, [1]!Table9[#All], 28, FALSE))</f>
        <v>IIB</v>
      </c>
      <c r="M1614" s="11" t="str">
        <f>IF(D1614="No", "Not discussed on USFS. ", _xlfn.CONCAT(A1614, " (", VLOOKUP(A1614, [1]!Table9[#All], 11, FALSE), "; Habitat description: ", C1614, ") - Within 1-mi of a CNDDB/SCE/USFS occurrence record (", VLOOKUP(A1614, [1]!Table9[#All], 27, FALSE), "). " ))</f>
        <v xml:space="preserve">San Bernardino gilia (FSS; CRPR 1B.3, Blooming Period: May - Jul; Habitat description: open, rocky soil in forest or streambank) - Within 1-mi of a CNDDB/SCE/USFS occurrence record (habitat present). </v>
      </c>
      <c r="N1614" s="10" t="str">
        <f>IF(D1614="No", "-- ", VLOOKUP(A1614, [1]!Table9[#All], 29, FALSE))</f>
        <v xml:space="preserve">BE BMP Plant-1(a)(c-d); 
General Measures and Standard OMP BMPs. </v>
      </c>
      <c r="O1614" s="10" t="str">
        <f>IF(D1614="No", "--", VLOOKUP(A1614, [1]!Table9[#All], 30, FALSE))</f>
        <v xml:space="preserve">Pre-Activity Survey (San Bernardino gilia): A biological survey is required. 
FSS Plant Avoidance (San Bernardino gilia): If San Bernardino gilia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14" s="7" t="str">
        <f>IF(D1614="No", "Not discussed on USFS. ", IF(VLOOKUP(A1614, [1]!Table9[#All], 31, FALSE)="--", "--",  _xlfn.CONCAT(A1614, " (", VLOOKUP(A1614, [1]!Table9[#All], 11, FALSE), "; Habitat description: ", C1614, ") - Within 1-mi of a CNDDB/SCE/USFS occurrence record (", VLOOKUP(A1614, [1]!Table9[#All], 31, FALSE), "). " )))</f>
        <v>--</v>
      </c>
      <c r="Q1614" s="6" t="str">
        <f>IF(D1614="No", "Not discussed on USFS. ", IF(VLOOKUP(A1614, [1]!Table9[#All], 31, FALSE)="--", "--",  VLOOKUP(A1614, [1]!Table9[#All], 32, FALSE)))</f>
        <v>--</v>
      </c>
      <c r="R1614" s="6" t="str">
        <f>IF(D1614="No", "Not discussed on USFS. ", IF(VLOOKUP(A1614, [1]!Table9[#All], 31, FALSE)="--", "--", VLOOKUP(A1614, [1]!Table9[#All], 33, FALSE)))</f>
        <v>--</v>
      </c>
      <c r="S1614" s="9" t="s">
        <v>2</v>
      </c>
      <c r="T1614" s="8" t="s">
        <v>2</v>
      </c>
      <c r="U1614" s="8" t="s">
        <v>2</v>
      </c>
      <c r="V1614" s="7" t="s">
        <v>2</v>
      </c>
      <c r="W1614" s="6" t="s">
        <v>2</v>
      </c>
      <c r="X1614" s="6" t="s">
        <v>2</v>
      </c>
    </row>
    <row r="1615" spans="1:24" ht="156" x14ac:dyDescent="0.2">
      <c r="A1615" s="20" t="s">
        <v>750</v>
      </c>
      <c r="B1615" s="20" t="str">
        <f>VLOOKUP(A1615, [1]!Table9[#All], 2, FALSE)</f>
        <v>Parnassia cirrata var. cirrata</v>
      </c>
      <c r="C1615" s="18" t="str">
        <f>VLOOKUP(A1615, [1]!Table9[#All], 13, FALSE)</f>
        <v>wet places</v>
      </c>
      <c r="D1615" s="17" t="str">
        <f>IF(ISNUMBER(SEARCH("1",VLOOKUP(A1615, [1]!Table9[#All], 4, FALSE))), "Yes", "No")</f>
        <v>Yes</v>
      </c>
      <c r="E1615" s="16" t="str">
        <f>VLOOKUP(A1615, [1]!Table9[#All], 3, FALSE)</f>
        <v>Plant</v>
      </c>
      <c r="F1615" s="15" t="str">
        <f>VLOOKUP(A1615, [1]!Table9[#All], 26, FALSE)</f>
        <v>Formula</v>
      </c>
      <c r="G1615" s="15" t="str">
        <f>IF(D1615="No", "--",VLOOKUP(A1615, [1]!Table9[#All], 25, FALSE))</f>
        <v>Work area</v>
      </c>
      <c r="H1615" s="14" t="str">
        <f>IF(D1615="No", "Not discussed on USFS. ", VLOOKUP(A1615, [1]!Table9[#All], 24, FALSE))</f>
        <v>--</v>
      </c>
      <c r="I1615" s="14" t="str">
        <f>IF(NOT(ISBLANK(#REF!)),  "Pre-activity Survey Required", "")</f>
        <v>Pre-activity Survey Required</v>
      </c>
      <c r="J1615" s="13" t="str">
        <f>IF(D1615="No", "Not discussed on USFS. ", _xlfn.CONCAT(A1615, " (", VLOOKUP(A1615, [1]!Table9[#All], 11, FALSE), "; Habitat description: ", C1615, ") - Within 1-mi of a CNDDB/SCE/USFS occurrence record (", VLOOKUP(A1615, [1]!Table9[#All], 34, FALSE), "). " ))</f>
        <v xml:space="preserve">San Bernardino grass of Parnassus (FSS; CRPR 1B.3, Blooming Period: Jul - Oct; Habitat description: wet places) - Within 1-mi of a CNDDB/SCE/USFS occurrence record (unsuitable habitat). </v>
      </c>
      <c r="K1615" s="10" t="str">
        <f>IF(D1615="No", "-- ", VLOOKUP(A1615, [1]!Table9[#All], 35, FALSE))</f>
        <v>Standard OMP BMPs.</v>
      </c>
      <c r="L1615" s="12" t="str">
        <f>IF(D1615="No", "--", VLOOKUP(A1615, [1]!Table9[#All], 28, FALSE))</f>
        <v>IIB</v>
      </c>
      <c r="M1615" s="11" t="str">
        <f>IF(D1615="No", "Not discussed on USFS. ", _xlfn.CONCAT(A1615, " (", VLOOKUP(A1615, [1]!Table9[#All], 11, FALSE), "; Habitat description: ", C1615, ") - Within 1-mi of a CNDDB/SCE/USFS occurrence record (", VLOOKUP(A1615, [1]!Table9[#All], 27, FALSE), "). " ))</f>
        <v xml:space="preserve">San Bernardino grass of Parnassus (FSS; CRPR 1B.3, Blooming Period: Jul - Oct; Habitat description: wet places) - Within 1-mi of a CNDDB/SCE/USFS occurrence record (habitat present). </v>
      </c>
      <c r="N1615" s="10" t="str">
        <f>IF(D1615="No", "-- ", VLOOKUP(A1615, [1]!Table9[#All], 29, FALSE))</f>
        <v xml:space="preserve">BE BMP Plant-1(a)(c-d); 
General Measures and Standard OMP BMPs. </v>
      </c>
      <c r="O1615" s="10" t="str">
        <f>IF(D1615="No", "--", VLOOKUP(A1615, [1]!Table9[#All], 30, FALSE))</f>
        <v xml:space="preserve">Pre-Activity Survey (San Bernardino grass of Parnassus): A biological survey is required. 
FSS Plant Avoidance (San Bernardino grass of Parnassus): If San Bernardino grass of Parnassus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15" s="7" t="str">
        <f>IF(D1615="No", "Not discussed on USFS. ", IF(VLOOKUP(A1615, [1]!Table9[#All], 31, FALSE)="--", "--",  _xlfn.CONCAT(A1615, " (", VLOOKUP(A1615, [1]!Table9[#All], 11, FALSE), "; Habitat description: ", C1615, ") - Within 1-mi of a CNDDB/SCE/USFS occurrence record (", VLOOKUP(A1615, [1]!Table9[#All], 31, FALSE), "). " )))</f>
        <v>--</v>
      </c>
      <c r="Q1615" s="6" t="str">
        <f>IF(D1615="No", "Not discussed on USFS. ", IF(VLOOKUP(A1615, [1]!Table9[#All], 31, FALSE)="--", "--",  VLOOKUP(A1615, [1]!Table9[#All], 32, FALSE)))</f>
        <v>--</v>
      </c>
      <c r="R1615" s="6" t="str">
        <f>IF(D1615="No", "Not discussed on USFS. ", IF(VLOOKUP(A1615, [1]!Table9[#All], 31, FALSE)="--", "--", VLOOKUP(A1615, [1]!Table9[#All], 33, FALSE)))</f>
        <v>--</v>
      </c>
      <c r="S1615" s="9" t="s">
        <v>2</v>
      </c>
      <c r="T1615" s="8" t="s">
        <v>2</v>
      </c>
      <c r="U1615" s="8" t="s">
        <v>2</v>
      </c>
      <c r="V1615" s="7" t="s">
        <v>2</v>
      </c>
      <c r="W1615" s="6" t="s">
        <v>2</v>
      </c>
      <c r="X1615" s="6" t="s">
        <v>2</v>
      </c>
    </row>
    <row r="1616" spans="1:24" ht="90" x14ac:dyDescent="0.2">
      <c r="A1616" s="20" t="s">
        <v>749</v>
      </c>
      <c r="B1616" s="20" t="str">
        <f>VLOOKUP(A1616, [1]!Table9[#All], 2, FALSE)</f>
        <v>Dipodomys merriami parvus</v>
      </c>
      <c r="C1616" s="18" t="str">
        <f>VLOOKUP(A1616, [1]!Table9[#All], 13, FALSE)</f>
        <v>alluvial fans, flood plains, sage scrub, washes, and adjacent areas with sandy soil deposits</v>
      </c>
      <c r="D1616" s="17" t="str">
        <f>IF(ISNUMBER(SEARCH("1",VLOOKUP(A1616, [1]!Table9[#All], 4, FALSE))), "Yes", "No")</f>
        <v>Yes</v>
      </c>
      <c r="E1616" s="16" t="str">
        <f>VLOOKUP(A1616, [1]!Table9[#All], 3, FALSE)</f>
        <v>Mammal</v>
      </c>
      <c r="F1616" s="15" t="str">
        <f>VLOOKUP(A1616, [1]!Table9[#All], 26, FALSE)</f>
        <v>Formula</v>
      </c>
      <c r="G1616" s="15" t="str">
        <f>IF(D1616="No", "--",VLOOKUP(A1616, [1]!Table9[#All], 25, FALSE))</f>
        <v>Work area</v>
      </c>
      <c r="H1616" s="14" t="str">
        <f>IF(D1616="No", "Not discussed on USFS. ", VLOOKUP(A1616, [1]!Table9[#All], 24, FALSE))</f>
        <v>--</v>
      </c>
      <c r="I1616" s="14" t="str">
        <f>IF(NOT(ISBLANK(#REF!)),  "Pre-activity Survey Required", "")</f>
        <v>Pre-activity Survey Required</v>
      </c>
      <c r="J1616" s="13" t="str">
        <f>IF(D1616="No", "Not discussed on USFS. ", _xlfn.CONCAT(A1616, " (", VLOOKUP(A1616, [1]!Table9[#All], 11, FALSE), "; Habitat description: ", C1616, ") - Within 1-mi of a CNDDB/SCE/USFS occurrence record (", VLOOKUP(A1616, [1]!Table9[#All], 34, FALSE), "). " ))</f>
        <v xml:space="preserve">San Bernardino kangaroo rat (FE; SE; CDFW SSC; Habitat description: alluvial fans, flood plains, sage scrub, washes, and adjacent areas with sandy soil deposits) - Within 1-mi of a CNDDB/SCE/USFS occurrence record (unsuitable habitat). </v>
      </c>
      <c r="K1616" s="10" t="str">
        <f>IF(D1616="No", "-- ", VLOOKUP(A1616, [1]!Table9[#All], 35, FALSE))</f>
        <v>Standard OMP BMPs.</v>
      </c>
      <c r="L1616" s="12" t="str">
        <f>IF(D1616="No", "--", VLOOKUP(A1616, [1]!Table9[#All], 28, FALSE))</f>
        <v>IIB</v>
      </c>
      <c r="M1616" s="11" t="str">
        <f>IF(D1616="No", "Not discussed on USFS. ", _xlfn.CONCAT(A1616, " (", VLOOKUP(A1616, [1]!Table9[#All], 11, FALSE), "; Habitat description: ", C1616, ") - Within 1-mi of a CNDDB/SCE/USFS occurrence record (", VLOOKUP(A1616, [1]!Table9[#All], 27, FALSE), "). " ))</f>
        <v xml:space="preserve">San Bernardino kangaroo rat (FE; SE; CDFW SSC; Habitat description: alluvial fans, flood plains, sage scrub, washes, and adjacent areas with sandy soil deposits) - Within 1-mi of a CNDDB/SCE/USFS occurrence record (habitat present). </v>
      </c>
      <c r="N1616" s="10" t="str">
        <f>IF(D1616="No", "-- ", VLOOKUP(A1616, [1]!Table9[#All], 29, FALSE))</f>
        <v xml:space="preserve">RPM SBKR-1-2; 
General Measures and Standard OMP BMPs. </v>
      </c>
      <c r="O1616" s="10" t="str">
        <f>IF(D1616="No", "--", VLOOKUP(A1616, [1]!Table9[#All], 30, FALSE))</f>
        <v xml:space="preserve">Biological Monitor (SBKR):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1616" s="7" t="str">
        <f>IF(D1616="No", "Not discussed on USFS. ", IF(VLOOKUP(A1616, [1]!Table9[#All], 31, FALSE)="--", "--",  _xlfn.CONCAT(A1616, " (", VLOOKUP(A1616, [1]!Table9[#All], 11, FALSE), "; Habitat description: ", C1616, ") - Within 1-mi of a CNDDB/SCE/USFS occurrence record (", VLOOKUP(A1616, [1]!Table9[#All], 31, FALSE), "). " )))</f>
        <v>--</v>
      </c>
      <c r="Q1616" s="6" t="str">
        <f>IF(D1616="No", "Not discussed on USFS. ", IF(VLOOKUP(A1616, [1]!Table9[#All], 31, FALSE)="--", "--",  VLOOKUP(A1616, [1]!Table9[#All], 32, FALSE)))</f>
        <v>--</v>
      </c>
      <c r="R1616" s="6" t="str">
        <f>IF(D1616="No", "Not discussed on USFS. ", IF(VLOOKUP(A1616, [1]!Table9[#All], 31, FALSE)="--", "--", VLOOKUP(A1616, [1]!Table9[#All], 33, FALSE)))</f>
        <v>--</v>
      </c>
      <c r="S1616" s="9" t="s">
        <v>2</v>
      </c>
      <c r="T1616" s="8" t="s">
        <v>2</v>
      </c>
      <c r="U1616" s="8" t="s">
        <v>2</v>
      </c>
      <c r="V1616" s="7" t="s">
        <v>2</v>
      </c>
      <c r="W1616" s="6" t="s">
        <v>2</v>
      </c>
      <c r="X1616" s="6" t="s">
        <v>2</v>
      </c>
    </row>
    <row r="1617" spans="1:24" ht="156" x14ac:dyDescent="0.2">
      <c r="A1617" s="20" t="s">
        <v>748</v>
      </c>
      <c r="B1617" s="20" t="str">
        <f>VLOOKUP(A1617, [1]!Table9[#All], 2, FALSE)</f>
        <v>Astragalus bernardinus</v>
      </c>
      <c r="C1617" s="18" t="str">
        <f>VLOOKUP(A1617, [1]!Table9[#All], 13, FALSE)</f>
        <v>stony areas among desert shrubs, junipers</v>
      </c>
      <c r="D1617" s="17" t="str">
        <f>IF(ISNUMBER(SEARCH("1",VLOOKUP(A1617, [1]!Table9[#All], 4, FALSE))), "Yes", "No")</f>
        <v>Yes</v>
      </c>
      <c r="E1617" s="16" t="str">
        <f>VLOOKUP(A1617, [1]!Table9[#All], 3, FALSE)</f>
        <v>Plant</v>
      </c>
      <c r="F1617" s="15" t="str">
        <f>VLOOKUP(A1617, [1]!Table9[#All], 26, FALSE)</f>
        <v>Formula</v>
      </c>
      <c r="G1617" s="15" t="str">
        <f>IF(D1617="No", "--",VLOOKUP(A1617, [1]!Table9[#All], 25, FALSE))</f>
        <v>Work area</v>
      </c>
      <c r="H1617" s="14" t="str">
        <f>IF(D1617="No", "Not discussed on USFS. ", VLOOKUP(A1617, [1]!Table9[#All], 24, FALSE))</f>
        <v>--</v>
      </c>
      <c r="I1617" s="14" t="str">
        <f>IF(NOT(ISBLANK(#REF!)),  "Pre-activity Survey Required", "")</f>
        <v>Pre-activity Survey Required</v>
      </c>
      <c r="J1617" s="13" t="str">
        <f>IF(D1617="No", "Not discussed on USFS. ", _xlfn.CONCAT(A1617, " (", VLOOKUP(A1617, [1]!Table9[#All], 11, FALSE), "; Habitat description: ", C1617, ") - Within 1-mi of a CNDDB/SCE/USFS occurrence record (", VLOOKUP(A1617, [1]!Table9[#All], 34, FALSE), "). " ))</f>
        <v xml:space="preserve">San Bernardino milk-vetch (FSS; BLM:S; CRPR 1B.2, Blooming Period: Apr - Jun; Habitat description: stony areas among desert shrubs, junipers) - Within 1-mi of a CNDDB/SCE/USFS occurrence record (unsuitable habitat). </v>
      </c>
      <c r="K1617" s="10" t="str">
        <f>IF(D1617="No", "-- ", VLOOKUP(A1617, [1]!Table9[#All], 35, FALSE))</f>
        <v>Standard OMP BMPs.</v>
      </c>
      <c r="L1617" s="12" t="str">
        <f>IF(D1617="No", "--", VLOOKUP(A1617, [1]!Table9[#All], 28, FALSE))</f>
        <v>IIB</v>
      </c>
      <c r="M1617" s="11" t="str">
        <f>IF(D1617="No", "Not discussed on USFS. ", _xlfn.CONCAT(A1617, " (", VLOOKUP(A1617, [1]!Table9[#All], 11, FALSE), "; Habitat description: ", C1617, ") - Within 1-mi of a CNDDB/SCE/USFS occurrence record (", VLOOKUP(A1617, [1]!Table9[#All], 27, FALSE), "). " ))</f>
        <v xml:space="preserve">San Bernardino milk-vetch (FSS; BLM:S; CRPR 1B.2, Blooming Period: Apr - Jun; Habitat description: stony areas among desert shrubs, junipers) - Within 1-mi of a CNDDB/SCE/USFS occurrence record (habitat present). </v>
      </c>
      <c r="N1617" s="10" t="str">
        <f>IF(D1617="No", "-- ", VLOOKUP(A1617, [1]!Table9[#All], 29, FALSE))</f>
        <v xml:space="preserve">BE BMP Plant-1(a)(c-d); 
General Measures and Standard OMP BMPs. </v>
      </c>
      <c r="O1617" s="10" t="str">
        <f>IF(D1617="No", "--", VLOOKUP(A1617, [1]!Table9[#All], 30, FALSE))</f>
        <v xml:space="preserve">Pre-Activity Survey (San Bernardino milk-vetch): A biological survey is required. 
FSS Plant Avoidance (San Bernardino milk-vetch): If San Bernardino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17" s="7" t="str">
        <f>IF(D1617="No", "Not discussed on USFS. ", IF(VLOOKUP(A1617, [1]!Table9[#All], 31, FALSE)="--", "--",  _xlfn.CONCAT(A1617, " (", VLOOKUP(A1617, [1]!Table9[#All], 11, FALSE), "; Habitat description: ", C1617, ") - Within 1-mi of a CNDDB/SCE/USFS occurrence record (", VLOOKUP(A1617, [1]!Table9[#All], 31, FALSE), "). " )))</f>
        <v>--</v>
      </c>
      <c r="Q1617" s="6" t="str">
        <f>IF(D1617="No", "Not discussed on USFS. ", IF(VLOOKUP(A1617, [1]!Table9[#All], 31, FALSE)="--", "--",  VLOOKUP(A1617, [1]!Table9[#All], 32, FALSE)))</f>
        <v>--</v>
      </c>
      <c r="R1617" s="6" t="str">
        <f>IF(D1617="No", "Not discussed on USFS. ", IF(VLOOKUP(A1617, [1]!Table9[#All], 31, FALSE)="--", "--", VLOOKUP(A1617, [1]!Table9[#All], 33, FALSE)))</f>
        <v>--</v>
      </c>
      <c r="S1617" s="9" t="s">
        <v>2</v>
      </c>
      <c r="T1617" s="8" t="s">
        <v>2</v>
      </c>
      <c r="U1617" s="8" t="s">
        <v>2</v>
      </c>
      <c r="V1617" s="7" t="s">
        <v>2</v>
      </c>
      <c r="W1617" s="6" t="s">
        <v>2</v>
      </c>
      <c r="X1617" s="6" t="s">
        <v>2</v>
      </c>
    </row>
    <row r="1618" spans="1:24" ht="192" x14ac:dyDescent="0.2">
      <c r="A1618" s="20" t="s">
        <v>747</v>
      </c>
      <c r="B1618" s="20" t="str">
        <f>VLOOKUP(A1618, [1]!Table9[#All], 2, FALSE)</f>
        <v>Physaria kingii ssp. bernardina</v>
      </c>
      <c r="C1618" s="18" t="str">
        <f>VLOOKUP(A1618, [1]!Table9[#All], 13, FALSE)</f>
        <v>dry flats, pine forest</v>
      </c>
      <c r="D1618" s="17" t="str">
        <f>IF(ISNUMBER(SEARCH("1",VLOOKUP(A1618, [1]!Table9[#All], 4, FALSE))), "Yes", "No")</f>
        <v>Yes</v>
      </c>
      <c r="E1618" s="16" t="str">
        <f>VLOOKUP(A1618, [1]!Table9[#All], 3, FALSE)</f>
        <v>Plant</v>
      </c>
      <c r="F1618" s="15" t="str">
        <f>VLOOKUP(A1618, [1]!Table9[#All], 26, FALSE)</f>
        <v>Formula</v>
      </c>
      <c r="G1618" s="15" t="str">
        <f>IF(D1618="No", "--",VLOOKUP(A1618, [1]!Table9[#All], 25, FALSE))</f>
        <v>Work area</v>
      </c>
      <c r="H1618" s="14" t="str">
        <f>IF(D1618="No", "Not discussed on USFS. ", VLOOKUP(A1618, [1]!Table9[#All], 24, FALSE))</f>
        <v>--</v>
      </c>
      <c r="I1618" s="14" t="str">
        <f>IF(NOT(ISBLANK(#REF!)),  "Pre-activity Survey Required", "")</f>
        <v>Pre-activity Survey Required</v>
      </c>
      <c r="J1618" s="13" t="str">
        <f>IF(D1618="No", "Not discussed on USFS. ", _xlfn.CONCAT(A1618, " (", VLOOKUP(A1618, [1]!Table9[#All], 11, FALSE), "; Habitat description: ", C1618, ") - Within 1-mi of a CNDDB/SCE/USFS occurrence record (", VLOOKUP(A1618, [1]!Table9[#All], 34, FALSE), "). " ))</f>
        <v xml:space="preserve">San Bernardino Mountains bladderpod (FE; CRPR 1B.1, Blooming Period: May - Jun; Habitat description: dry flats, pine forest) - Within 1-mi of a CNDDB/SCE/USFS occurrence record (unsuitable habitat). </v>
      </c>
      <c r="K1618" s="10" t="str">
        <f>IF(D1618="No", "-- ", VLOOKUP(A1618, [1]!Table9[#All], 35, FALSE))</f>
        <v xml:space="preserve">RPM Plant 1; 
Standard OMP BMPs. </v>
      </c>
      <c r="L1618" s="12" t="str">
        <f>IF(D1618="No", "--", VLOOKUP(A1618, [1]!Table9[#All], 28, FALSE))</f>
        <v>IIB</v>
      </c>
      <c r="M1618" s="11" t="str">
        <f>IF(D1618="No", "Not discussed on USFS. ", _xlfn.CONCAT(A1618, " (", VLOOKUP(A1618, [1]!Table9[#All], 11, FALSE), "; Habitat description: ", C1618, ") - Within 1-mi of a CNDDB/SCE/USFS occurrence record (", VLOOKUP(A1618, [1]!Table9[#All], 27, FALSE), "). " ))</f>
        <v xml:space="preserve">San Bernardino Mountains bladderpod (FE; CRPR 1B.1, Blooming Period: May - Jun; Habitat description: dry flats, pine forest) - Within 1-mi of a CNDDB/SCE/USFS occurrence record (habitat present). </v>
      </c>
      <c r="N1618" s="10" t="str">
        <f>IF(D1618="No", "-- ", VLOOKUP(A1618, [1]!Table9[#All], 29, FALSE))</f>
        <v xml:space="preserve">RPM Plant-1-4; 
General Measures and Standard OMP BMPs. </v>
      </c>
      <c r="O1618" s="10" t="str">
        <f>IF(D1618="No", "--", VLOOKUP(A1618, [1]!Table9[#All], 30, FALSE))</f>
        <v xml:space="preserve">Rare Plant Survey and Avoidance (San Bernardino Mountains bladderpod): A qualified botanist will conduct a rare plant survey for San Bernardino Mountains bladderpod within blooming season, verified by a reference population. All federally-listed plants within 100 feet of the work area will be flagged for avoidance. Coordination with Environmental Services Department will be required if full avoidance cannot be achieved. 
Schedule Limitation (San Bernardino Mountains bladderpod): Schedule all work in the year rare plant surveys are conducted. Work can occur only after rare plant surveys occur. If work gets delayed for a subsequent year, contact Environmental Services Department. 
General Measures and Standard OMP BMPs. </v>
      </c>
      <c r="P1618" s="7" t="str">
        <f>IF(D1618="No", "Not discussed on USFS. ", IF(VLOOKUP(A1618, [1]!Table9[#All], 31, FALSE)="--", "--",  _xlfn.CONCAT(A1618, " (", VLOOKUP(A1618, [1]!Table9[#All], 11, FALSE), "; Habitat description: ", C1618, ") - Within 1-mi of a CNDDB/SCE/USFS occurrence record (", VLOOKUP(A1618, [1]!Table9[#All], 31, FALSE), "). " )))</f>
        <v>--</v>
      </c>
      <c r="Q1618" s="6" t="str">
        <f>IF(D1618="No", "Not discussed on USFS. ", IF(VLOOKUP(A1618, [1]!Table9[#All], 31, FALSE)="--", "--",  VLOOKUP(A1618, [1]!Table9[#All], 32, FALSE)))</f>
        <v>--</v>
      </c>
      <c r="R1618" s="6" t="str">
        <f>IF(D1618="No", "Not discussed on USFS. ", IF(VLOOKUP(A1618, [1]!Table9[#All], 31, FALSE)="--", "--", VLOOKUP(A1618, [1]!Table9[#All], 33, FALSE)))</f>
        <v>--</v>
      </c>
      <c r="S1618" s="9" t="s">
        <v>2</v>
      </c>
      <c r="T1618" s="8" t="s">
        <v>2</v>
      </c>
      <c r="U1618" s="8" t="s">
        <v>2</v>
      </c>
      <c r="V1618" s="7" t="s">
        <v>2</v>
      </c>
      <c r="W1618" s="6" t="s">
        <v>2</v>
      </c>
      <c r="X1618" s="6" t="s">
        <v>2</v>
      </c>
    </row>
    <row r="1619" spans="1:24" ht="156" x14ac:dyDescent="0.2">
      <c r="A1619" s="20" t="s">
        <v>746</v>
      </c>
      <c r="B1619" s="20" t="str">
        <f>VLOOKUP(A1619, [1]!Table9[#All], 2, FALSE)</f>
        <v>Dudleya abramsii ssp. affinis</v>
      </c>
      <c r="C1619" s="18" t="str">
        <f>VLOOKUP(A1619, [1]!Table9[#All], 13, FALSE)</f>
        <v>gravels, pebble-plains, and rocky outcrops</v>
      </c>
      <c r="D1619" s="17" t="str">
        <f>IF(ISNUMBER(SEARCH("1",VLOOKUP(A1619, [1]!Table9[#All], 4, FALSE))), "Yes", "No")</f>
        <v>Yes</v>
      </c>
      <c r="E1619" s="16" t="str">
        <f>VLOOKUP(A1619, [1]!Table9[#All], 3, FALSE)</f>
        <v>Plant</v>
      </c>
      <c r="F1619" s="15" t="str">
        <f>VLOOKUP(A1619, [1]!Table9[#All], 26, FALSE)</f>
        <v>Formula</v>
      </c>
      <c r="G1619" s="15" t="str">
        <f>IF(D1619="No", "--",VLOOKUP(A1619, [1]!Table9[#All], 25, FALSE))</f>
        <v>Work area</v>
      </c>
      <c r="H1619" s="14" t="str">
        <f>IF(D1619="No", "Not discussed on USFS. ", VLOOKUP(A1619, [1]!Table9[#All], 24, FALSE))</f>
        <v>--</v>
      </c>
      <c r="I1619" s="14" t="str">
        <f>IF(NOT(ISBLANK(#REF!)),  "Pre-activity Survey Required", "")</f>
        <v>Pre-activity Survey Required</v>
      </c>
      <c r="J1619" s="13" t="str">
        <f>IF(D1619="No", "Not discussed on USFS. ", _xlfn.CONCAT(A1619, " (", VLOOKUP(A1619, [1]!Table9[#All], 11, FALSE), "; Habitat description: ", C1619, ") - Within 1-mi of a CNDDB/SCE/USFS occurrence record (", VLOOKUP(A1619, [1]!Table9[#All], 34, FALSE), "). " ))</f>
        <v xml:space="preserve">San Bernardino Mountains dudleya (FSS; BLM:S; CRPR 1B.2, Blooming Period: May - Jul; Habitat description: gravels, pebble-plains, and rocky outcrops) - Within 1-mi of a CNDDB/SCE/USFS occurrence record (unsuitable habitat). </v>
      </c>
      <c r="K1619" s="10" t="str">
        <f>IF(D1619="No", "-- ", VLOOKUP(A1619, [1]!Table9[#All], 35, FALSE))</f>
        <v>Standard OMP BMPs.</v>
      </c>
      <c r="L1619" s="12" t="str">
        <f>IF(D1619="No", "--", VLOOKUP(A1619, [1]!Table9[#All], 28, FALSE))</f>
        <v>IIB</v>
      </c>
      <c r="M1619" s="11" t="str">
        <f>IF(D1619="No", "Not discussed on USFS. ", _xlfn.CONCAT(A1619, " (", VLOOKUP(A1619, [1]!Table9[#All], 11, FALSE), "; Habitat description: ", C1619, ") - Within 1-mi of a CNDDB/SCE/USFS occurrence record (", VLOOKUP(A1619, [1]!Table9[#All], 27, FALSE), "). " ))</f>
        <v xml:space="preserve">San Bernardino Mountains dudleya (FSS; BLM:S; CRPR 1B.2, Blooming Period: May - Jul; Habitat description: gravels, pebble-plains, and rocky outcrops) - Within 1-mi of a CNDDB/SCE/USFS occurrence record (habitat present). </v>
      </c>
      <c r="N1619" s="10" t="str">
        <f>IF(D1619="No", "-- ", VLOOKUP(A1619, [1]!Table9[#All], 29, FALSE))</f>
        <v xml:space="preserve">BE BMP Plant-1(a)(c-d); 
General Measures and Standard OMP BMPs. </v>
      </c>
      <c r="O1619" s="10" t="str">
        <f>IF(D1619="No", "--", VLOOKUP(A1619, [1]!Table9[#All], 30, FALSE))</f>
        <v xml:space="preserve">Pre-Activity Survey (San Bernardino Mountains dudleya): A biological survey is required. 
FSS Plant Avoidance (San Bernardino Mountains dudleya): If San Bernardino Mountains dudleya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19" s="7" t="str">
        <f>IF(D1619="No", "Not discussed on USFS. ", IF(VLOOKUP(A1619, [1]!Table9[#All], 31, FALSE)="--", "--",  _xlfn.CONCAT(A1619, " (", VLOOKUP(A1619, [1]!Table9[#All], 11, FALSE), "; Habitat description: ", C1619, ") - Within 1-mi of a CNDDB/SCE/USFS occurrence record (", VLOOKUP(A1619, [1]!Table9[#All], 31, FALSE), "). " )))</f>
        <v>--</v>
      </c>
      <c r="Q1619" s="6" t="str">
        <f>IF(D1619="No", "Not discussed on USFS. ", IF(VLOOKUP(A1619, [1]!Table9[#All], 31, FALSE)="--", "--",  VLOOKUP(A1619, [1]!Table9[#All], 32, FALSE)))</f>
        <v>--</v>
      </c>
      <c r="R1619" s="6" t="str">
        <f>IF(D1619="No", "Not discussed on USFS. ", IF(VLOOKUP(A1619, [1]!Table9[#All], 31, FALSE)="--", "--", VLOOKUP(A1619, [1]!Table9[#All], 33, FALSE)))</f>
        <v>--</v>
      </c>
      <c r="S1619" s="9" t="s">
        <v>2</v>
      </c>
      <c r="T1619" s="8" t="s">
        <v>2</v>
      </c>
      <c r="U1619" s="8" t="s">
        <v>2</v>
      </c>
      <c r="V1619" s="7" t="s">
        <v>2</v>
      </c>
      <c r="W1619" s="6" t="s">
        <v>2</v>
      </c>
      <c r="X1619" s="6" t="s">
        <v>2</v>
      </c>
    </row>
    <row r="1620" spans="1:24" ht="168" x14ac:dyDescent="0.2">
      <c r="A1620" s="20" t="s">
        <v>745</v>
      </c>
      <c r="B1620" s="20" t="str">
        <f>VLOOKUP(A1620, [1]!Table9[#All], 2, FALSE)</f>
        <v>Erythranthe exigua</v>
      </c>
      <c r="C1620" s="18" t="str">
        <f>VLOOKUP(A1620, [1]!Table9[#All], 13, FALSE)</f>
        <v>gentle slopes, along small streams, runoff areas in clay soils</v>
      </c>
      <c r="D1620" s="17" t="str">
        <f>IF(ISNUMBER(SEARCH("1",VLOOKUP(A1620, [1]!Table9[#All], 4, FALSE))), "Yes", "No")</f>
        <v>Yes</v>
      </c>
      <c r="E1620" s="16" t="str">
        <f>VLOOKUP(A1620, [1]!Table9[#All], 3, FALSE)</f>
        <v>Plant</v>
      </c>
      <c r="F1620" s="15" t="str">
        <f>VLOOKUP(A1620, [1]!Table9[#All], 26, FALSE)</f>
        <v>Formula</v>
      </c>
      <c r="G1620" s="15" t="str">
        <f>IF(D1620="No", "--",VLOOKUP(A1620, [1]!Table9[#All], 25, FALSE))</f>
        <v>Work area</v>
      </c>
      <c r="H1620" s="14" t="str">
        <f>IF(D1620="No", "Not discussed on USFS. ", VLOOKUP(A1620, [1]!Table9[#All], 24, FALSE))</f>
        <v>--</v>
      </c>
      <c r="I1620" s="14" t="str">
        <f>IF(NOT(ISBLANK(#REF!)),  "Pre-activity Survey Required", "")</f>
        <v>Pre-activity Survey Required</v>
      </c>
      <c r="J1620" s="13" t="str">
        <f>IF(D1620="No", "Not discussed on USFS. ", _xlfn.CONCAT(A1620, " (", VLOOKUP(A1620, [1]!Table9[#All], 11, FALSE), "; Habitat description: ", C1620, ") - Within 1-mi of a CNDDB/SCE/USFS occurrence record (", VLOOKUP(A1620, [1]!Table9[#All], 34, FALSE), "). " ))</f>
        <v xml:space="preserve">San Bernardino Mountains monkeyflower (FSS; CRPR 1B.2, Blooming Period: Jun - Jul; Habitat description: gentle slopes, along small streams, runoff areas in clay soils) - Within 1-mi of a CNDDB/SCE/USFS occurrence record (unsuitable habitat). </v>
      </c>
      <c r="K1620" s="10" t="str">
        <f>IF(D1620="No", "-- ", VLOOKUP(A1620, [1]!Table9[#All], 35, FALSE))</f>
        <v>Standard OMP BMPs.</v>
      </c>
      <c r="L1620" s="12" t="str">
        <f>IF(D1620="No", "--", VLOOKUP(A1620, [1]!Table9[#All], 28, FALSE))</f>
        <v>IIB</v>
      </c>
      <c r="M1620" s="11" t="str">
        <f>IF(D1620="No", "Not discussed on USFS. ", _xlfn.CONCAT(A1620, " (", VLOOKUP(A1620, [1]!Table9[#All], 11, FALSE), "; Habitat description: ", C1620, ") - Within 1-mi of a CNDDB/SCE/USFS occurrence record (", VLOOKUP(A1620, [1]!Table9[#All], 27, FALSE), "). " ))</f>
        <v xml:space="preserve">San Bernardino Mountains monkeyflower (FSS; CRPR 1B.2, Blooming Period: Jun - Jul; Habitat description: gentle slopes, along small streams, runoff areas in clay soils) - Within 1-mi of a CNDDB/SCE/USFS occurrence record (habitat present). </v>
      </c>
      <c r="N1620" s="10" t="str">
        <f>IF(D1620="No", "-- ", VLOOKUP(A1620, [1]!Table9[#All], 29, FALSE))</f>
        <v xml:space="preserve">BE BMP Plant-1(a)(c-d); 
General Measures and Standard OMP BMPs. </v>
      </c>
      <c r="O1620" s="10" t="str">
        <f>IF(D1620="No", "--", VLOOKUP(A1620, [1]!Table9[#All], 30, FALSE))</f>
        <v xml:space="preserve">Pre-Activity Survey (San Bernardino Mountains monkeyflower): A biological survey is required. 
FSS Plant Avoidance (San Bernardino Mountains monkeyflower): If San Bernardino Mountains monkeyflower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20" s="7" t="str">
        <f>IF(D1620="No", "Not discussed on USFS. ", IF(VLOOKUP(A1620, [1]!Table9[#All], 31, FALSE)="--", "--",  _xlfn.CONCAT(A1620, " (", VLOOKUP(A1620, [1]!Table9[#All], 11, FALSE), "; Habitat description: ", C1620, ") - Within 1-mi of a CNDDB/SCE/USFS occurrence record (", VLOOKUP(A1620, [1]!Table9[#All], 31, FALSE), "). " )))</f>
        <v>--</v>
      </c>
      <c r="Q1620" s="6" t="str">
        <f>IF(D1620="No", "Not discussed on USFS. ", IF(VLOOKUP(A1620, [1]!Table9[#All], 31, FALSE)="--", "--",  VLOOKUP(A1620, [1]!Table9[#All], 32, FALSE)))</f>
        <v>--</v>
      </c>
      <c r="R1620" s="6" t="str">
        <f>IF(D1620="No", "Not discussed on USFS. ", IF(VLOOKUP(A1620, [1]!Table9[#All], 31, FALSE)="--", "--", VLOOKUP(A1620, [1]!Table9[#All], 33, FALSE)))</f>
        <v>--</v>
      </c>
      <c r="S1620" s="9" t="s">
        <v>2</v>
      </c>
      <c r="T1620" s="8" t="s">
        <v>2</v>
      </c>
      <c r="U1620" s="8" t="s">
        <v>2</v>
      </c>
      <c r="V1620" s="7" t="s">
        <v>2</v>
      </c>
      <c r="W1620" s="6" t="s">
        <v>2</v>
      </c>
      <c r="X1620" s="6" t="s">
        <v>2</v>
      </c>
    </row>
    <row r="1621" spans="1:24" ht="156" x14ac:dyDescent="0.2">
      <c r="A1621" s="20" t="s">
        <v>744</v>
      </c>
      <c r="B1621" s="20" t="str">
        <f>VLOOKUP(A1621, [1]!Table9[#All], 2, FALSE)</f>
        <v>Castilleja lasiorhyncha</v>
      </c>
      <c r="C1621" s="18" t="str">
        <f>VLOOKUP(A1621, [1]!Table9[#All], 13, FALSE)</f>
        <v>meadows, flats, rocky plains, in chaparral or open forest</v>
      </c>
      <c r="D1621" s="17" t="str">
        <f>IF(ISNUMBER(SEARCH("1",VLOOKUP(A1621, [1]!Table9[#All], 4, FALSE))), "Yes", "No")</f>
        <v>Yes</v>
      </c>
      <c r="E1621" s="16" t="str">
        <f>VLOOKUP(A1621, [1]!Table9[#All], 3, FALSE)</f>
        <v>Plant</v>
      </c>
      <c r="F1621" s="15" t="str">
        <f>VLOOKUP(A1621, [1]!Table9[#All], 26, FALSE)</f>
        <v>Formula</v>
      </c>
      <c r="G1621" s="15" t="str">
        <f>IF(D1621="No", "--",VLOOKUP(A1621, [1]!Table9[#All], 25, FALSE))</f>
        <v>Work area</v>
      </c>
      <c r="H1621" s="14" t="str">
        <f>IF(D1621="No", "Not discussed on USFS. ", VLOOKUP(A1621, [1]!Table9[#All], 24, FALSE))</f>
        <v>--</v>
      </c>
      <c r="I1621" s="14" t="str">
        <f>IF(NOT(ISBLANK(#REF!)),  "Pre-activity Survey Required", "")</f>
        <v>Pre-activity Survey Required</v>
      </c>
      <c r="J1621" s="13" t="str">
        <f>IF(D1621="No", "Not discussed on USFS. ", _xlfn.CONCAT(A1621, " (", VLOOKUP(A1621, [1]!Table9[#All], 11, FALSE), "; Habitat description: ", C1621, ") - Within 1-mi of a CNDDB/SCE/USFS occurrence record (", VLOOKUP(A1621, [1]!Table9[#All], 34, FALSE), "). " ))</f>
        <v xml:space="preserve">San Bernardino Mountains owl's clover (FSS; CRPR 1B.2, Blooming Period: Jun - Jul; Habitat description: meadows, flats, rocky plains, in chaparral or open forest) - Within 1-mi of a CNDDB/SCE/USFS occurrence record (unsuitable habitat). </v>
      </c>
      <c r="K1621" s="10" t="str">
        <f>IF(D1621="No", "-- ", VLOOKUP(A1621, [1]!Table9[#All], 35, FALSE))</f>
        <v>Standard OMP BMPs.</v>
      </c>
      <c r="L1621" s="12" t="str">
        <f>IF(D1621="No", "--", VLOOKUP(A1621, [1]!Table9[#All], 28, FALSE))</f>
        <v>IIB</v>
      </c>
      <c r="M1621" s="11" t="str">
        <f>IF(D1621="No", "Not discussed on USFS. ", _xlfn.CONCAT(A1621, " (", VLOOKUP(A1621, [1]!Table9[#All], 11, FALSE), "; Habitat description: ", C1621, ") - Within 1-mi of a CNDDB/SCE/USFS occurrence record (", VLOOKUP(A1621, [1]!Table9[#All], 27, FALSE), "). " ))</f>
        <v xml:space="preserve">San Bernardino Mountains owl's clover (FSS; CRPR 1B.2, Blooming Period: Jun - Jul; Habitat description: meadows, flats, rocky plains, in chaparral or open forest) - Within 1-mi of a CNDDB/SCE/USFS occurrence record (habitat present). </v>
      </c>
      <c r="N1621" s="10" t="str">
        <f>IF(D1621="No", "-- ", VLOOKUP(A1621, [1]!Table9[#All], 29, FALSE))</f>
        <v xml:space="preserve">BE BMP Plant-1(a)(c-d); 
General Measures and Standard OMP BMPs. </v>
      </c>
      <c r="O1621" s="10" t="str">
        <f>IF(D1621="No", "--", VLOOKUP(A1621, [1]!Table9[#All], 30, FALSE))</f>
        <v xml:space="preserve">Pre-Activity Survey (San Bernardino Mountains owl's clover): A biological survey is required. 
FSS Plant Avoidance (San Bernardino Mountains owl's clover): If San Bernardino Mountains owl's clover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21" s="7" t="str">
        <f>IF(D1621="No", "Not discussed on USFS. ", IF(VLOOKUP(A1621, [1]!Table9[#All], 31, FALSE)="--", "--",  _xlfn.CONCAT(A1621, " (", VLOOKUP(A1621, [1]!Table9[#All], 11, FALSE), "; Habitat description: ", C1621, ") - Within 1-mi of a CNDDB/SCE/USFS occurrence record (", VLOOKUP(A1621, [1]!Table9[#All], 31, FALSE), "). " )))</f>
        <v>--</v>
      </c>
      <c r="Q1621" s="6" t="str">
        <f>IF(D1621="No", "Not discussed on USFS. ", IF(VLOOKUP(A1621, [1]!Table9[#All], 31, FALSE)="--", "--",  VLOOKUP(A1621, [1]!Table9[#All], 32, FALSE)))</f>
        <v>--</v>
      </c>
      <c r="R1621" s="6" t="str">
        <f>IF(D1621="No", "Not discussed on USFS. ", IF(VLOOKUP(A1621, [1]!Table9[#All], 31, FALSE)="--", "--", VLOOKUP(A1621, [1]!Table9[#All], 33, FALSE)))</f>
        <v>--</v>
      </c>
      <c r="S1621" s="9" t="s">
        <v>2</v>
      </c>
      <c r="T1621" s="8" t="s">
        <v>2</v>
      </c>
      <c r="U1621" s="8" t="s">
        <v>2</v>
      </c>
      <c r="V1621" s="7" t="s">
        <v>2</v>
      </c>
      <c r="W1621" s="6" t="s">
        <v>2</v>
      </c>
      <c r="X1621" s="6" t="s">
        <v>2</v>
      </c>
    </row>
    <row r="1622" spans="1:24" ht="90" x14ac:dyDescent="0.2">
      <c r="A1622" s="20" t="s">
        <v>743</v>
      </c>
      <c r="B1622" s="20" t="str">
        <f>VLOOKUP(A1622, [1]!Table9[#All], 2, FALSE)</f>
        <v>Hyalophora euryalus</v>
      </c>
      <c r="C1622" s="18" t="str">
        <f>VLOOKUP(A1622, [1]!Table9[#All], 13, FALSE)</f>
        <v>montane forests with diverse tree species and understory</v>
      </c>
      <c r="D1622" s="17" t="str">
        <f>IF(ISNUMBER(SEARCH("1",VLOOKUP(A1622, [1]!Table9[#All], 4, FALSE))), "Yes", "No")</f>
        <v>Yes</v>
      </c>
      <c r="E1622" s="16" t="str">
        <f>VLOOKUP(A1622, [1]!Table9[#All], 3, FALSE)</f>
        <v>Invertebrate</v>
      </c>
      <c r="F1622" s="15" t="str">
        <f>VLOOKUP(A1622, [1]!Table9[#All], 26, FALSE)</f>
        <v>Formula</v>
      </c>
      <c r="G1622" s="15" t="str">
        <f>IF(D1622="No", "--",VLOOKUP(A1622, [1]!Table9[#All], 25, FALSE))</f>
        <v>Work area</v>
      </c>
      <c r="H1622" s="14" t="str">
        <f>IF(D1622="No", "Not discussed on USFS. ", VLOOKUP(A1622, [1]!Table9[#All], 24, FALSE))</f>
        <v>--</v>
      </c>
      <c r="I1622" s="14" t="str">
        <f>IF(NOT(ISBLANK(#REF!)),  "Pre-activity Survey Required", "")</f>
        <v>Pre-activity Survey Required</v>
      </c>
      <c r="J1622" s="13" t="str">
        <f>IF(D1622="No", "Not discussed on USFS. ", _xlfn.CONCAT(A1622, " (", VLOOKUP(A1622, [1]!Table9[#All], 11, FALSE), "; Habitat description: ", C1622, ") - Within 1-mi of a CNDDB/SCE/USFS occurrence record (", VLOOKUP(A1622, [1]!Table9[#All], 34, FALSE), "). " ))</f>
        <v xml:space="preserve">San Bernardino Mountains silk moth (SBNF:WL; Habitat description: montane forests with diverse tree species and understory) - Within 1-mi of a CNDDB/SCE/USFS occurrence record (unsuitable habitat). </v>
      </c>
      <c r="K1622" s="10" t="str">
        <f>IF(D1622="No", "-- ", VLOOKUP(A1622, [1]!Table9[#All], 35, FALSE))</f>
        <v>Standard OMP BMPs.</v>
      </c>
      <c r="L1622" s="12" t="str">
        <f>IF(D1622="No", "--", VLOOKUP(A1622, [1]!Table9[#All], 28, FALSE))</f>
        <v>IIB</v>
      </c>
      <c r="M1622" s="11" t="str">
        <f>IF(D1622="No", "Not discussed on USFS. ", _xlfn.CONCAT(A1622, " (", VLOOKUP(A1622, [1]!Table9[#All], 11, FALSE), "; Habitat description: ", C1622, ") - Within 1-mi of a CNDDB/SCE/USFS occurrence record (", VLOOKUP(A1622, [1]!Table9[#All], 27, FALSE), "). " ))</f>
        <v xml:space="preserve">San Bernardino Mountains silk moth (SBNF:WL; Habitat description: montane forests with diverse tree species and understory) - Within 1-mi of a CNDDB/SCE/USFS occurrence record (habitat present). </v>
      </c>
      <c r="N1622" s="10" t="str">
        <f>IF(D1622="No", "-- ", VLOOKUP(A1622, [1]!Table9[#All], 29, FALSE))</f>
        <v xml:space="preserve">General Measures and Standard OMP BMPs. </v>
      </c>
      <c r="O1622" s="10" t="str">
        <f>IF(D1622="No", "--", VLOOKUP(A1622, [1]!Table9[#All], 30, FALSE))</f>
        <v xml:space="preserve">General Measures and Standard OMP BMPs. </v>
      </c>
      <c r="P1622" s="7" t="str">
        <f>IF(D1622="No", "Not discussed on USFS. ", IF(VLOOKUP(A1622, [1]!Table9[#All], 31, FALSE)="--", "--",  _xlfn.CONCAT(A1622, " (", VLOOKUP(A1622, [1]!Table9[#All], 11, FALSE), "; Habitat description: ", C1622, ") - Within 1-mi of a CNDDB/SCE/USFS occurrence record (", VLOOKUP(A1622, [1]!Table9[#All], 31, FALSE), "). " )))</f>
        <v>--</v>
      </c>
      <c r="Q1622" s="6" t="str">
        <f>IF(D1622="No", "Not discussed on USFS. ", IF(VLOOKUP(A1622, [1]!Table9[#All], 31, FALSE)="--", "--",  VLOOKUP(A1622, [1]!Table9[#All], 32, FALSE)))</f>
        <v>--</v>
      </c>
      <c r="R1622" s="6" t="str">
        <f>IF(D1622="No", "Not discussed on USFS. ", IF(VLOOKUP(A1622, [1]!Table9[#All], 31, FALSE)="--", "--", VLOOKUP(A1622, [1]!Table9[#All], 33, FALSE)))</f>
        <v>--</v>
      </c>
      <c r="S1622" s="9" t="s">
        <v>2</v>
      </c>
      <c r="T1622" s="8" t="s">
        <v>2</v>
      </c>
      <c r="U1622" s="8" t="s">
        <v>2</v>
      </c>
      <c r="V1622" s="7" t="s">
        <v>2</v>
      </c>
      <c r="W1622" s="6" t="s">
        <v>2</v>
      </c>
      <c r="X1622" s="6" t="s">
        <v>2</v>
      </c>
    </row>
    <row r="1623" spans="1:24" ht="156" x14ac:dyDescent="0.2">
      <c r="A1623" s="20" t="s">
        <v>742</v>
      </c>
      <c r="B1623" s="20" t="str">
        <f>VLOOKUP(A1623, [1]!Table9[#All], 2, FALSE)</f>
        <v>Packera bernardina</v>
      </c>
      <c r="C1623" s="18" t="str">
        <f>VLOOKUP(A1623, [1]!Table9[#All], 13, FALSE)</f>
        <v>open areas within coniferous forests, including meadows, dry rocky slopes, and pebble plain habitats</v>
      </c>
      <c r="D1623" s="17" t="str">
        <f>IF(ISNUMBER(SEARCH("1",VLOOKUP(A1623, [1]!Table9[#All], 4, FALSE))), "Yes", "No")</f>
        <v>Yes</v>
      </c>
      <c r="E1623" s="16" t="str">
        <f>VLOOKUP(A1623, [1]!Table9[#All], 3, FALSE)</f>
        <v>Plant</v>
      </c>
      <c r="F1623" s="15" t="str">
        <f>VLOOKUP(A1623, [1]!Table9[#All], 26, FALSE)</f>
        <v>Formula</v>
      </c>
      <c r="G1623" s="15" t="str">
        <f>IF(D1623="No", "--",VLOOKUP(A1623, [1]!Table9[#All], 25, FALSE))</f>
        <v>Work area</v>
      </c>
      <c r="H1623" s="14" t="str">
        <f>IF(D1623="No", "Not discussed on USFS. ", VLOOKUP(A1623, [1]!Table9[#All], 24, FALSE))</f>
        <v>--</v>
      </c>
      <c r="I1623" s="14" t="str">
        <f>IF(NOT(ISBLANK(#REF!)),  "Pre-activity Survey Required", "")</f>
        <v>Pre-activity Survey Required</v>
      </c>
      <c r="J1623" s="13" t="str">
        <f>IF(D1623="No", "Not discussed on USFS. ", _xlfn.CONCAT(A1623, " (", VLOOKUP(A1623, [1]!Table9[#All], 11, FALSE), "; Habitat description: ", C1623, ") - Within 1-mi of a CNDDB/SCE/USFS occurrence record (", VLOOKUP(A1623, [1]!Table9[#All], 34, FALSE), "). " ))</f>
        <v xml:space="preserve">San Bernardino ragwort (FSS; CRPR 1B.2, Blooming Period: May - Jul; Habitat description: open areas within coniferous forests, including meadows, dry rocky slopes, and pebble plain habitats) - Within 1-mi of a CNDDB/SCE/USFS occurrence record (unsuitable habitat). </v>
      </c>
      <c r="K1623" s="10" t="str">
        <f>IF(D1623="No", "-- ", VLOOKUP(A1623, [1]!Table9[#All], 35, FALSE))</f>
        <v>Standard OMP BMPs.</v>
      </c>
      <c r="L1623" s="12" t="str">
        <f>IF(D1623="No", "--", VLOOKUP(A1623, [1]!Table9[#All], 28, FALSE))</f>
        <v>IIB</v>
      </c>
      <c r="M1623" s="11" t="str">
        <f>IF(D1623="No", "Not discussed on USFS. ", _xlfn.CONCAT(A1623, " (", VLOOKUP(A1623, [1]!Table9[#All], 11, FALSE), "; Habitat description: ", C1623, ") - Within 1-mi of a CNDDB/SCE/USFS occurrence record (", VLOOKUP(A1623, [1]!Table9[#All], 27, FALSE), "). " ))</f>
        <v xml:space="preserve">San Bernardino ragwort (FSS; CRPR 1B.2, Blooming Period: May - Jul; Habitat description: open areas within coniferous forests, including meadows, dry rocky slopes, and pebble plain habitats) - Within 1-mi of a CNDDB/SCE/USFS occurrence record (habitat present). </v>
      </c>
      <c r="N1623" s="10" t="str">
        <f>IF(D1623="No", "-- ", VLOOKUP(A1623, [1]!Table9[#All], 29, FALSE))</f>
        <v xml:space="preserve">BE BMP Plant-1(a)(c-d); 
General Measures and Standard OMP BMPs. </v>
      </c>
      <c r="O1623" s="10" t="str">
        <f>IF(D1623="No", "--", VLOOKUP(A1623, [1]!Table9[#All], 30, FALSE))</f>
        <v xml:space="preserve">Pre-Activity Survey (San Bernardino ragwort): A biological survey is required. 
FSS Plant Avoidance (San Bernardino ragwort): If San Bernardino ragwort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23" s="7" t="str">
        <f>IF(D1623="No", "Not discussed on USFS. ", IF(VLOOKUP(A1623, [1]!Table9[#All], 31, FALSE)="--", "--",  _xlfn.CONCAT(A1623, " (", VLOOKUP(A1623, [1]!Table9[#All], 11, FALSE), "; Habitat description: ", C1623, ") - Within 1-mi of a CNDDB/SCE/USFS occurrence record (", VLOOKUP(A1623, [1]!Table9[#All], 31, FALSE), "). " )))</f>
        <v>--</v>
      </c>
      <c r="Q1623" s="6" t="str">
        <f>IF(D1623="No", "Not discussed on USFS. ", IF(VLOOKUP(A1623, [1]!Table9[#All], 31, FALSE)="--", "--",  VLOOKUP(A1623, [1]!Table9[#All], 32, FALSE)))</f>
        <v>--</v>
      </c>
      <c r="R1623" s="6" t="str">
        <f>IF(D1623="No", "Not discussed on USFS. ", IF(VLOOKUP(A1623, [1]!Table9[#All], 31, FALSE)="--", "--", VLOOKUP(A1623, [1]!Table9[#All], 33, FALSE)))</f>
        <v>--</v>
      </c>
      <c r="S1623" s="9" t="s">
        <v>2</v>
      </c>
      <c r="T1623" s="8" t="s">
        <v>2</v>
      </c>
      <c r="U1623" s="8" t="s">
        <v>2</v>
      </c>
      <c r="V1623" s="7" t="s">
        <v>2</v>
      </c>
      <c r="W1623" s="6" t="s">
        <v>2</v>
      </c>
      <c r="X1623" s="6" t="s">
        <v>2</v>
      </c>
    </row>
    <row r="1624" spans="1:24" ht="128" x14ac:dyDescent="0.2">
      <c r="A1624" s="20" t="s">
        <v>741</v>
      </c>
      <c r="B1624" s="20" t="str">
        <f>VLOOKUP(A1624, [1]!Table9[#All], 2, FALSE)</f>
        <v>Diadophis punctatus modestus</v>
      </c>
      <c r="C1624" s="18" t="str">
        <f>VLOOKUP(A1624, [1]!Table9[#All], 13, FALSE)</f>
        <v xml:space="preserve">meadows, grassland, gardens, farmland, and springs or watercourses in chaparral, mixed coniferous forests, woodlands, rocky hillsides </v>
      </c>
      <c r="D1624" s="17" t="str">
        <f>IF(ISNUMBER(SEARCH("1",VLOOKUP(A1624, [1]!Table9[#All], 4, FALSE))), "Yes", "No")</f>
        <v>Yes</v>
      </c>
      <c r="E1624" s="16" t="str">
        <f>VLOOKUP(A1624, [1]!Table9[#All], 3, FALSE)</f>
        <v>Reptile</v>
      </c>
      <c r="F1624" s="15" t="str">
        <f>VLOOKUP(A1624, [1]!Table9[#All], 26, FALSE)</f>
        <v>Formula</v>
      </c>
      <c r="G1624" s="15" t="str">
        <f>IF(D1624="No", "--",VLOOKUP(A1624, [1]!Table9[#All], 25, FALSE))</f>
        <v>Work area</v>
      </c>
      <c r="H1624" s="14" t="str">
        <f>IF(D1624="No", "Not discussed on USFS. ", VLOOKUP(A1624, [1]!Table9[#All], 24, FALSE))</f>
        <v>--</v>
      </c>
      <c r="I1624" s="14" t="str">
        <f>IF(NOT(ISBLANK(#REF!)),  "Pre-activity Survey Required", "")</f>
        <v>Pre-activity Survey Required</v>
      </c>
      <c r="J1624" s="13" t="str">
        <f>IF(D1624="No", "Not discussed on USFS. ", _xlfn.CONCAT(A1624, " (", VLOOKUP(A1624, [1]!Table9[#All], 11, FALSE), "; Habitat description: ", C1624, ") - Within 1-mi of a CNDDB/SCE/USFS occurrence record (", VLOOKUP(A1624, [1]!Table9[#All], 34, FALSE), "). " ))</f>
        <v xml:space="preserve">San Bernardino ringneck snake (FSS; Habitat description: meadows, grassland, gardens, farmland, and springs or watercourses in chaparral, mixed coniferous forests, woodlands, rocky hillsides ) - Within 1-mi of a CNDDB/SCE/USFS occurrence record (unsuitable habitat). </v>
      </c>
      <c r="K1624" s="10" t="str">
        <f>IF(D1624="No", "-- ", VLOOKUP(A1624, [1]!Table9[#All], 35, FALSE))</f>
        <v>Standard OMP BMPs.</v>
      </c>
      <c r="L1624" s="12" t="str">
        <f>IF(D1624="No", "--", VLOOKUP(A1624, [1]!Table9[#All], 28, FALSE))</f>
        <v>IIB</v>
      </c>
      <c r="M1624" s="11" t="str">
        <f>IF(D1624="No", "Not discussed on USFS. ", _xlfn.CONCAT(A1624, " (", VLOOKUP(A1624, [1]!Table9[#All], 11, FALSE), "; Habitat description: ", C1624, ") - Within 1-mi of a CNDDB/SCE/USFS occurrence record (", VLOOKUP(A1624, [1]!Table9[#All], 27, FALSE), "). " ))</f>
        <v xml:space="preserve">San Bernardino ringneck snake (FSS; Habitat description: meadows, grassland, gardens, farmland, and springs or watercourses in chaparral, mixed coniferous forests, woodlands, rocky hillsides ) - Within 1-mi of a CNDDB/SCE/USFS occurrence record (habitat present). </v>
      </c>
      <c r="N1624" s="10" t="str">
        <f>IF(D1624="No", "-- ", VLOOKUP(A1624, [1]!Table9[#All], 29, FALSE))</f>
        <v xml:space="preserve">Biological Pre-activity Survey (San Bernardino ringneck snake; 
General Measures and Standard OMP BMPs. </v>
      </c>
      <c r="O1624" s="10" t="str">
        <f>IF(D1624="No", "--", VLOOKUP(A1624, [1]!Table9[#All], 30, FALSE))</f>
        <v xml:space="preserve">Biological Pre-activity Survey (San Bernardino ringneck snake): A biological survey is required. 
General Measures and Standard OMP BMPs. </v>
      </c>
      <c r="P1624" s="7" t="str">
        <f>IF(D1624="No", "Not discussed on USFS. ", IF(VLOOKUP(A1624, [1]!Table9[#All], 31, FALSE)="--", "--",  _xlfn.CONCAT(A1624, " (", VLOOKUP(A1624, [1]!Table9[#All], 11, FALSE), "; Habitat description: ", C1624, ") - Within 1-mi of a CNDDB/SCE/USFS occurrence record (", VLOOKUP(A1624, [1]!Table9[#All], 31, FALSE), "). " )))</f>
        <v>--</v>
      </c>
      <c r="Q1624" s="6" t="str">
        <f>IF(D1624="No", "Not discussed on USFS. ", IF(VLOOKUP(A1624, [1]!Table9[#All], 31, FALSE)="--", "--",  VLOOKUP(A1624, [1]!Table9[#All], 32, FALSE)))</f>
        <v>--</v>
      </c>
      <c r="R1624" s="6" t="str">
        <f>IF(D1624="No", "Not discussed on USFS. ", IF(VLOOKUP(A1624, [1]!Table9[#All], 31, FALSE)="--", "--", VLOOKUP(A1624, [1]!Table9[#All], 33, FALSE)))</f>
        <v>--</v>
      </c>
      <c r="S1624" s="9" t="s">
        <v>2</v>
      </c>
      <c r="T1624" s="8" t="s">
        <v>2</v>
      </c>
      <c r="U1624" s="8" t="s">
        <v>2</v>
      </c>
      <c r="V1624" s="7" t="s">
        <v>2</v>
      </c>
      <c r="W1624" s="6" t="s">
        <v>2</v>
      </c>
      <c r="X1624" s="6" t="s">
        <v>2</v>
      </c>
    </row>
    <row r="1625" spans="1:24" ht="156" x14ac:dyDescent="0.2">
      <c r="A1625" s="20" t="s">
        <v>740</v>
      </c>
      <c r="B1625" s="20" t="str">
        <f>VLOOKUP(A1625, [1]!Table9[#All], 2, FALSE)</f>
        <v>Boechera peirsonii</v>
      </c>
      <c r="C1625" s="18" t="str">
        <f>VLOOKUP(A1625, [1]!Table9[#All], 13, FALSE)</f>
        <v>granitic ledges, talus slopes</v>
      </c>
      <c r="D1625" s="17" t="str">
        <f>IF(ISNUMBER(SEARCH("1",VLOOKUP(A1625, [1]!Table9[#All], 4, FALSE))), "Yes", "No")</f>
        <v>Yes</v>
      </c>
      <c r="E1625" s="16" t="str">
        <f>VLOOKUP(A1625, [1]!Table9[#All], 3, FALSE)</f>
        <v>Plant</v>
      </c>
      <c r="F1625" s="15" t="str">
        <f>VLOOKUP(A1625, [1]!Table9[#All], 26, FALSE)</f>
        <v>Formula</v>
      </c>
      <c r="G1625" s="15" t="str">
        <f>IF(D1625="No", "--",VLOOKUP(A1625, [1]!Table9[#All], 25, FALSE))</f>
        <v>Work area</v>
      </c>
      <c r="H1625" s="14" t="str">
        <f>IF(D1625="No", "Not discussed on USFS. ", VLOOKUP(A1625, [1]!Table9[#All], 24, FALSE))</f>
        <v>--</v>
      </c>
      <c r="I1625" s="14" t="str">
        <f>IF(NOT(ISBLANK(#REF!)),  "Pre-activity Survey Required", "")</f>
        <v>Pre-activity Survey Required</v>
      </c>
      <c r="J1625" s="13" t="str">
        <f>IF(D1625="No", "Not discussed on USFS. ", _xlfn.CONCAT(A1625, " (", VLOOKUP(A1625, [1]!Table9[#All], 11, FALSE), "; Habitat description: ", C1625, ") - Within 1-mi of a CNDDB/SCE/USFS occurrence record (", VLOOKUP(A1625, [1]!Table9[#All], 34, FALSE), "). " ))</f>
        <v xml:space="preserve">San Bernardino rockcress (FSS; CRPR 1B.2, Blooming Period: Jun - Sep; Habitat description: granitic ledges, talus slopes) - Within 1-mi of a CNDDB/SCE/USFS occurrence record (unsuitable habitat). </v>
      </c>
      <c r="K1625" s="10" t="str">
        <f>IF(D1625="No", "-- ", VLOOKUP(A1625, [1]!Table9[#All], 35, FALSE))</f>
        <v>Standard OMP BMPs.</v>
      </c>
      <c r="L1625" s="12" t="str">
        <f>IF(D1625="No", "--", VLOOKUP(A1625, [1]!Table9[#All], 28, FALSE))</f>
        <v>IIB</v>
      </c>
      <c r="M1625" s="11" t="str">
        <f>IF(D1625="No", "Not discussed on USFS. ", _xlfn.CONCAT(A1625, " (", VLOOKUP(A1625, [1]!Table9[#All], 11, FALSE), "; Habitat description: ", C1625, ") - Within 1-mi of a CNDDB/SCE/USFS occurrence record (", VLOOKUP(A1625, [1]!Table9[#All], 27, FALSE), "). " ))</f>
        <v xml:space="preserve">San Bernardino rockcress (FSS; CRPR 1B.2, Blooming Period: Jun - Sep; Habitat description: granitic ledges, talus slopes) - Within 1-mi of a CNDDB/SCE/USFS occurrence record (habitat present). </v>
      </c>
      <c r="N1625" s="10" t="str">
        <f>IF(D1625="No", "-- ", VLOOKUP(A1625, [1]!Table9[#All], 29, FALSE))</f>
        <v xml:space="preserve">BE BMP Plant-1(a)(c-d); 
General Measures and Standard OMP BMPs. </v>
      </c>
      <c r="O1625" s="10" t="str">
        <f>IF(D1625="No", "--", VLOOKUP(A1625, [1]!Table9[#All], 30, FALSE))</f>
        <v xml:space="preserve">Pre-Activity Survey (San Bernardino rockcress): A biological survey is required. 
FSS Plant Avoidance (San Bernardino rockcress): If San Bernardino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25" s="7" t="str">
        <f>IF(D1625="No", "Not discussed on USFS. ", IF(VLOOKUP(A1625, [1]!Table9[#All], 31, FALSE)="--", "--",  _xlfn.CONCAT(A1625, " (", VLOOKUP(A1625, [1]!Table9[#All], 11, FALSE), "; Habitat description: ", C1625, ") - Within 1-mi of a CNDDB/SCE/USFS occurrence record (", VLOOKUP(A1625, [1]!Table9[#All], 31, FALSE), "). " )))</f>
        <v>--</v>
      </c>
      <c r="Q1625" s="6" t="str">
        <f>IF(D1625="No", "Not discussed on USFS. ", IF(VLOOKUP(A1625, [1]!Table9[#All], 31, FALSE)="--", "--",  VLOOKUP(A1625, [1]!Table9[#All], 32, FALSE)))</f>
        <v>--</v>
      </c>
      <c r="R1625" s="6" t="str">
        <f>IF(D1625="No", "Not discussed on USFS. ", IF(VLOOKUP(A1625, [1]!Table9[#All], 31, FALSE)="--", "--", VLOOKUP(A1625, [1]!Table9[#All], 33, FALSE)))</f>
        <v>--</v>
      </c>
      <c r="S1625" s="9" t="s">
        <v>2</v>
      </c>
      <c r="T1625" s="8" t="s">
        <v>2</v>
      </c>
      <c r="U1625" s="8" t="s">
        <v>2</v>
      </c>
      <c r="V1625" s="7" t="s">
        <v>2</v>
      </c>
      <c r="W1625" s="6" t="s">
        <v>2</v>
      </c>
      <c r="X1625" s="6" t="s">
        <v>2</v>
      </c>
    </row>
    <row r="1626" spans="1:24" ht="80" x14ac:dyDescent="0.2">
      <c r="A1626" s="20" t="s">
        <v>739</v>
      </c>
      <c r="B1626" s="20" t="str">
        <f>VLOOKUP(A1626, [1]!Table9[#All], 2, FALSE)</f>
        <v>Claytonia peirsonii ssp. bernardinus</v>
      </c>
      <c r="C1626" s="18" t="str">
        <f>VLOOKUP(A1626, [1]!Table9[#All], 13, FALSE)</f>
        <v>sunny openings in conifer forest</v>
      </c>
      <c r="D1626" s="17" t="str">
        <f>IF(ISNUMBER(SEARCH("1",VLOOKUP(A1626, [1]!Table9[#All], 4, FALSE))), "Yes", "No")</f>
        <v>No</v>
      </c>
      <c r="E1626" s="16" t="str">
        <f>VLOOKUP(A1626, [1]!Table9[#All], 3, FALSE)</f>
        <v>Plant</v>
      </c>
      <c r="F1626" s="15" t="str">
        <f>VLOOKUP(A1626, [1]!Table9[#All], 26, FALSE)</f>
        <v>Formula</v>
      </c>
      <c r="G1626" s="15" t="str">
        <f>IF(D1626="No", "--",VLOOKUP(A1626, [1]!Table9[#All], 25, FALSE))</f>
        <v>--</v>
      </c>
      <c r="H1626" s="14" t="str">
        <f>IF(D1626="No", "Not discussed on USFS. ", VLOOKUP(A1626, [1]!Table9[#All], 24, FALSE))</f>
        <v xml:space="preserve">Not discussed on USFS. </v>
      </c>
      <c r="I1626" s="14" t="str">
        <f>IF(NOT(ISBLANK(#REF!)),  "Pre-activity Survey Required", "")</f>
        <v>Pre-activity Survey Required</v>
      </c>
      <c r="J1626" s="13" t="str">
        <f>IF(D1626="No", "Not discussed on USFS. ", _xlfn.CONCAT(A1626, " (", VLOOKUP(A1626, [1]!Table9[#All], 11, FALSE), "; Habitat description: ", C1626, ") - Within 1-mi of a CNDDB/SCE/USFS occurrence record (", VLOOKUP(A1626, [1]!Table9[#All], 34, FALSE), "). " ))</f>
        <v xml:space="preserve">Not discussed on USFS. </v>
      </c>
      <c r="K1626" s="10" t="str">
        <f>IF(D1626="No", "-- ", VLOOKUP(A1626, [1]!Table9[#All], 35, FALSE))</f>
        <v xml:space="preserve">-- </v>
      </c>
      <c r="L1626" s="12" t="str">
        <f>IF(D1626="No", "--", VLOOKUP(A1626, [1]!Table9[#All], 28, FALSE))</f>
        <v>--</v>
      </c>
      <c r="M1626" s="11" t="str">
        <f>IF(D1626="No", "Not discussed on USFS. ", _xlfn.CONCAT(A1626, " (", VLOOKUP(A1626, [1]!Table9[#All], 11, FALSE), "; Habitat description: ", C1626, ") - Within 1-mi of a CNDDB/SCE/USFS occurrence record (", VLOOKUP(A1626, [1]!Table9[#All], 27, FALSE), "). " ))</f>
        <v xml:space="preserve">Not discussed on USFS. </v>
      </c>
      <c r="N1626" s="10" t="str">
        <f>IF(D1626="No", "-- ", VLOOKUP(A1626, [1]!Table9[#All], 29, FALSE))</f>
        <v xml:space="preserve">-- </v>
      </c>
      <c r="O1626" s="10" t="str">
        <f>IF(D1626="No", "--", VLOOKUP(A1626, [1]!Table9[#All], 30, FALSE))</f>
        <v>--</v>
      </c>
      <c r="P1626" s="7" t="str">
        <f>IF(D1626="No", "Not discussed on USFS. ", IF(VLOOKUP(A1626, [1]!Table9[#All], 31, FALSE)="--", "--",  _xlfn.CONCAT(A1626, " (", VLOOKUP(A1626, [1]!Table9[#All], 11, FALSE), "; Habitat description: ", C1626, ") - Within 1-mi of a CNDDB/SCE/USFS occurrence record (", VLOOKUP(A1626, [1]!Table9[#All], 31, FALSE), "). " )))</f>
        <v xml:space="preserve">Not discussed on USFS. </v>
      </c>
      <c r="Q1626" s="6" t="str">
        <f>IF(D1626="No", "Not discussed on USFS. ", IF(VLOOKUP(A1626, [1]!Table9[#All], 31, FALSE)="--", "--",  VLOOKUP(A1626, [1]!Table9[#All], 32, FALSE)))</f>
        <v xml:space="preserve">Not discussed on USFS. </v>
      </c>
      <c r="R1626" s="6" t="str">
        <f>IF(D1626="No", "Not discussed on USFS. ", IF(VLOOKUP(A1626, [1]!Table9[#All], 31, FALSE)="--", "--", VLOOKUP(A1626, [1]!Table9[#All], 33, FALSE)))</f>
        <v xml:space="preserve">Not discussed on USFS. </v>
      </c>
      <c r="S1626" s="9" t="s">
        <v>2</v>
      </c>
      <c r="T1626" s="8" t="s">
        <v>2</v>
      </c>
      <c r="U1626" s="8" t="s">
        <v>2</v>
      </c>
      <c r="V1626" s="7" t="s">
        <v>2</v>
      </c>
      <c r="W1626" s="6" t="s">
        <v>2</v>
      </c>
      <c r="X1626" s="6" t="s">
        <v>2</v>
      </c>
    </row>
    <row r="1627" spans="1:24" ht="60" x14ac:dyDescent="0.2">
      <c r="A1627" s="20" t="s">
        <v>738</v>
      </c>
      <c r="B1627" s="20" t="str">
        <f>VLOOKUP(A1627, [1]!Table9[#All], 2, FALSE)</f>
        <v>Callophrys mossii bayensis</v>
      </c>
      <c r="C1627" s="18" t="str">
        <f>VLOOKUP(A1627, [1]!Table9[#All], 13, FALSE)</f>
        <v>rocky outcrops and cliffs in coastal scrub</v>
      </c>
      <c r="D1627" s="17" t="str">
        <f>IF(ISNUMBER(SEARCH("1",VLOOKUP(A1627, [1]!Table9[#All], 4, FALSE))), "Yes", "No")</f>
        <v>Yes</v>
      </c>
      <c r="E1627" s="16" t="str">
        <f>VLOOKUP(A1627, [1]!Table9[#All], 3, FALSE)</f>
        <v>Invertebrate</v>
      </c>
      <c r="F1627" s="15" t="str">
        <f>VLOOKUP(A1627, [1]!Table9[#All], 26, FALSE)</f>
        <v>Formula</v>
      </c>
      <c r="G1627" s="15" t="str">
        <f>IF(D1627="No", "--",VLOOKUP(A1627, [1]!Table9[#All], 25, FALSE))</f>
        <v>Work area</v>
      </c>
      <c r="H1627" s="14" t="str">
        <f>IF(D1627="No", "Not discussed on USFS. ", VLOOKUP(A1627, [1]!Table9[#All], 24, FALSE))</f>
        <v>Contact PM if occurring on USFS</v>
      </c>
      <c r="I1627" s="14" t="str">
        <f>IF(NOT(ISBLANK(#REF!)),  "Pre-activity Survey Required", "")</f>
        <v>Pre-activity Survey Required</v>
      </c>
      <c r="J1627" s="13" t="str">
        <f>IF(D1627="No", "Not discussed on USFS. ", _xlfn.CONCAT(A1627, " (", VLOOKUP(A1627, [1]!Table9[#All], 11, FALSE), "; Habitat description: ", C1627, ") - Within 1-mi of a CNDDB/SCE/USFS occurrence record (", VLOOKUP(A1627, [1]!Table9[#All], 34, FALSE), "). " ))</f>
        <v xml:space="preserve">San Bruno elfin butterfly (FE; Habitat description: rocky outcrops and cliffs in coastal scrub) - Within 1-mi of a CNDDB/SCE/USFS occurrence record (unsuitable habitat). </v>
      </c>
      <c r="K1627" s="10" t="str">
        <f>IF(D1627="No", "-- ", VLOOKUP(A1627, [1]!Table9[#All], 35, FALSE))</f>
        <v>Standard OMP BMPs.</v>
      </c>
      <c r="L1627" s="12" t="str">
        <f>IF(D1627="No", "--", VLOOKUP(A1627, [1]!Table9[#All], 28, FALSE))</f>
        <v>IIB</v>
      </c>
      <c r="M1627" s="11" t="str">
        <f>IF(D1627="No", "Not discussed on USFS. ", _xlfn.CONCAT(A1627, " (", VLOOKUP(A1627, [1]!Table9[#All], 11, FALSE), "; Habitat description: ", C1627, ") - Within 1-mi of a CNDDB/SCE/USFS occurrence record (", VLOOKUP(A1627, [1]!Table9[#All], 27, FALSE), "). " ))</f>
        <v xml:space="preserve">San Bruno elfin butterfly (FE; Habitat description: rocky outcrops and cliffs in coastal scrub) - Within 1-mi of a CNDDB/SCE/USFS occurrence record (habitat present). </v>
      </c>
      <c r="N1627" s="10" t="str">
        <f>IF(D1627="No", "-- ", VLOOKUP(A1627, [1]!Table9[#All], 29, FALSE))</f>
        <v>Contact PM if occurring on USFS</v>
      </c>
      <c r="O1627" s="10" t="str">
        <f>IF(D1627="No", "--", VLOOKUP(A1627, [1]!Table9[#All], 30, FALSE))</f>
        <v>Contact PM if occurring on USFS</v>
      </c>
      <c r="P1627" s="7" t="str">
        <f>IF(D1627="No", "Not discussed on USFS. ", IF(VLOOKUP(A1627, [1]!Table9[#All], 31, FALSE)="--", "--",  _xlfn.CONCAT(A1627, " (", VLOOKUP(A1627, [1]!Table9[#All], 11, FALSE), "; Habitat description: ", C1627, ") - Within 1-mi of a CNDDB/SCE/USFS occurrence record (", VLOOKUP(A1627, [1]!Table9[#All], 31, FALSE), "). " )))</f>
        <v>--</v>
      </c>
      <c r="Q1627" s="6" t="str">
        <f>IF(D1627="No", "Not discussed on USFS. ", IF(VLOOKUP(A1627, [1]!Table9[#All], 31, FALSE)="--", "--",  VLOOKUP(A1627, [1]!Table9[#All], 32, FALSE)))</f>
        <v>--</v>
      </c>
      <c r="R1627" s="6" t="str">
        <f>IF(D1627="No", "Not discussed on USFS. ", IF(VLOOKUP(A1627, [1]!Table9[#All], 31, FALSE)="--", "--", VLOOKUP(A1627, [1]!Table9[#All], 33, FALSE)))</f>
        <v>--</v>
      </c>
      <c r="S1627" s="9" t="s">
        <v>2</v>
      </c>
      <c r="T1627" s="8" t="s">
        <v>2</v>
      </c>
      <c r="U1627" s="8" t="s">
        <v>2</v>
      </c>
      <c r="V1627" s="7" t="s">
        <v>2</v>
      </c>
      <c r="W1627" s="6" t="s">
        <v>2</v>
      </c>
      <c r="X1627" s="6" t="s">
        <v>2</v>
      </c>
    </row>
    <row r="1628" spans="1:24" ht="144" x14ac:dyDescent="0.2">
      <c r="A1628" s="20" t="s">
        <v>737</v>
      </c>
      <c r="B1628" s="20" t="str">
        <f>VLOOKUP(A1628, [1]!Table9[#All], 2, FALSE)</f>
        <v>Arctostaphylos imbricata</v>
      </c>
      <c r="C1628" s="18" t="str">
        <f>VLOOKUP(A1628, [1]!Table9[#All], 13, FALSE)</f>
        <v>sandstone outcrops, chaparral</v>
      </c>
      <c r="D1628" s="17" t="str">
        <f>IF(ISNUMBER(SEARCH("1",VLOOKUP(A1628, [1]!Table9[#All], 4, FALSE))), "Yes", "No")</f>
        <v>Yes</v>
      </c>
      <c r="E1628" s="16" t="str">
        <f>VLOOKUP(A1628, [1]!Table9[#All], 3, FALSE)</f>
        <v>Plant</v>
      </c>
      <c r="F1628" s="15" t="str">
        <f>VLOOKUP(A1628, [1]!Table9[#All], 26, FALSE)</f>
        <v>Formula</v>
      </c>
      <c r="G1628" s="15" t="str">
        <f>IF(D1628="No", "--",VLOOKUP(A1628, [1]!Table9[#All], 25, FALSE))</f>
        <v>Work area</v>
      </c>
      <c r="H1628" s="14" t="str">
        <f>IF(D1628="No", "Not discussed on USFS. ", VLOOKUP(A1628, [1]!Table9[#All], 24, FALSE))</f>
        <v>--</v>
      </c>
      <c r="I1628" s="14" t="str">
        <f>IF(NOT(ISBLANK(#REF!)),  "Pre-activity Survey Required", "")</f>
        <v>Pre-activity Survey Required</v>
      </c>
      <c r="J1628" s="13" t="str">
        <f>IF(D1628="No", "Not discussed on USFS. ", _xlfn.CONCAT(A1628, " (", VLOOKUP(A1628, [1]!Table9[#All], 11, FALSE), "; Habitat description: ", C1628, ") - Within 1-mi of a CNDDB/SCE/USFS occurrence record (", VLOOKUP(A1628, [1]!Table9[#All], 34, FALSE), "). " ))</f>
        <v xml:space="preserve">San Bruno Mountain manzanita (SE; CRPR 1B.1, Blooming Period: Feb - May; Habitat description: sandstone outcrops, chaparral) - Within 1-mi of a CNDDB/SCE/USFS occurrence record (unsuitable habitat). </v>
      </c>
      <c r="K1628" s="10" t="str">
        <f>IF(D1628="No", "-- ", VLOOKUP(A1628, [1]!Table9[#All], 35, FALSE))</f>
        <v>Standard OMP BMPs.</v>
      </c>
      <c r="L1628" s="12" t="str">
        <f>IF(D1628="No", "--", VLOOKUP(A1628, [1]!Table9[#All], 28, FALSE))</f>
        <v>IIB</v>
      </c>
      <c r="M1628" s="11" t="str">
        <f>IF(D1628="No", "Not discussed on USFS. ", _xlfn.CONCAT(A1628, " (", VLOOKUP(A1628, [1]!Table9[#All], 11, FALSE), "; Habitat description: ", C1628, ") - Within 1-mi of a CNDDB/SCE/USFS occurrence record (", VLOOKUP(A1628, [1]!Table9[#All], 27, FALSE), "). " ))</f>
        <v xml:space="preserve">San Bruno Mountain manzanita (SE; CRPR 1B.1, Blooming Period: Feb - May; Habitat description: sandstone outcrops, chaparral) - Within 1-mi of a CNDDB/SCE/USFS occurrence record (habitat present). </v>
      </c>
      <c r="N1628" s="10" t="str">
        <f>IF(D1628="No", "-- ", VLOOKUP(A1628, [1]!Table9[#All], 29, FALSE))</f>
        <v xml:space="preserve">BE BMP Plant-1(a); 
General Measures and Standard OMP BMPs. </v>
      </c>
      <c r="O1628" s="10" t="str">
        <f>IF(D1628="No", "--", VLOOKUP(A1628, [1]!Table9[#All], 30, FALSE))</f>
        <v xml:space="preserve">Pre-Activity Survey (San Bruno Mountain manzanita): A biological survey is required. 
State Threatened Plant Avoidance (San Bruno Mountain manzanita): If San Bruno Mountain manzanitais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628" s="7" t="str">
        <f>IF(D1628="No", "Not discussed on USFS. ", IF(VLOOKUP(A1628, [1]!Table9[#All], 31, FALSE)="--", "--",  _xlfn.CONCAT(A1628, " (", VLOOKUP(A1628, [1]!Table9[#All], 11, FALSE), "; Habitat description: ", C1628, ") - Within 1-mi of a CNDDB/SCE/USFS occurrence record (", VLOOKUP(A1628, [1]!Table9[#All], 31, FALSE), "). " )))</f>
        <v>--</v>
      </c>
      <c r="Q1628" s="6" t="str">
        <f>IF(D1628="No", "Not discussed on USFS. ", IF(VLOOKUP(A1628, [1]!Table9[#All], 31, FALSE)="--", "--",  VLOOKUP(A1628, [1]!Table9[#All], 32, FALSE)))</f>
        <v>--</v>
      </c>
      <c r="R1628" s="6" t="str">
        <f>IF(D1628="No", "Not discussed on USFS. ", IF(VLOOKUP(A1628, [1]!Table9[#All], 31, FALSE)="--", "--", VLOOKUP(A1628, [1]!Table9[#All], 33, FALSE)))</f>
        <v>--</v>
      </c>
      <c r="S1628" s="9" t="s">
        <v>2</v>
      </c>
      <c r="T1628" s="8" t="s">
        <v>2</v>
      </c>
      <c r="U1628" s="8" t="s">
        <v>2</v>
      </c>
      <c r="V1628" s="7" t="s">
        <v>2</v>
      </c>
      <c r="W1628" s="6" t="s">
        <v>2</v>
      </c>
      <c r="X1628" s="6" t="s">
        <v>2</v>
      </c>
    </row>
    <row r="1629" spans="1:24" ht="144" x14ac:dyDescent="0.2">
      <c r="A1629" s="20" t="s">
        <v>736</v>
      </c>
      <c r="B1629" s="20" t="str">
        <f>VLOOKUP(A1629, [1]!Table9[#All], 2, FALSE)</f>
        <v>Galium catalinense ssp. acrispum</v>
      </c>
      <c r="C1629" s="18" t="str">
        <f>VLOOKUP(A1629, [1]!Table9[#All], 13, FALSE)</f>
        <v>rocky slopes, cliffs</v>
      </c>
      <c r="D1629" s="17" t="str">
        <f>IF(ISNUMBER(SEARCH("1",VLOOKUP(A1629, [1]!Table9[#All], 4, FALSE))), "Yes", "No")</f>
        <v>Yes</v>
      </c>
      <c r="E1629" s="16" t="str">
        <f>VLOOKUP(A1629, [1]!Table9[#All], 3, FALSE)</f>
        <v>Plant</v>
      </c>
      <c r="F1629" s="15" t="str">
        <f>VLOOKUP(A1629, [1]!Table9[#All], 26, FALSE)</f>
        <v>Formula</v>
      </c>
      <c r="G1629" s="15" t="str">
        <f>IF(D1629="No", "--",VLOOKUP(A1629, [1]!Table9[#All], 25, FALSE))</f>
        <v>Work area</v>
      </c>
      <c r="H1629" s="14" t="str">
        <f>IF(D1629="No", "Not discussed on USFS. ", VLOOKUP(A1629, [1]!Table9[#All], 24, FALSE))</f>
        <v>--</v>
      </c>
      <c r="I1629" s="14" t="str">
        <f>IF(NOT(ISBLANK(#REF!)),  "Pre-activity Survey Required", "")</f>
        <v>Pre-activity Survey Required</v>
      </c>
      <c r="J1629" s="13" t="str">
        <f>IF(D1629="No", "Not discussed on USFS. ", _xlfn.CONCAT(A1629, " (", VLOOKUP(A1629, [1]!Table9[#All], 11, FALSE), "; Habitat description: ", C1629, ") - Within 1-mi of a CNDDB/SCE/USFS occurrence record (", VLOOKUP(A1629, [1]!Table9[#All], 34, FALSE), "). " ))</f>
        <v xml:space="preserve">San Clemente Island bedstraw (SE; CRPR 1B.3, Blooming Period: Apr - Jul; Habitat description: rocky slopes, cliffs) - Within 1-mi of a CNDDB/SCE/USFS occurrence record (unsuitable habitat). </v>
      </c>
      <c r="K1629" s="10" t="str">
        <f>IF(D1629="No", "-- ", VLOOKUP(A1629, [1]!Table9[#All], 35, FALSE))</f>
        <v>Standard OMP BMPs.</v>
      </c>
      <c r="L1629" s="12" t="str">
        <f>IF(D1629="No", "--", VLOOKUP(A1629, [1]!Table9[#All], 28, FALSE))</f>
        <v>IIB</v>
      </c>
      <c r="M1629" s="11" t="str">
        <f>IF(D1629="No", "Not discussed on USFS. ", _xlfn.CONCAT(A1629, " (", VLOOKUP(A1629, [1]!Table9[#All], 11, FALSE), "; Habitat description: ", C1629, ") - Within 1-mi of a CNDDB/SCE/USFS occurrence record (", VLOOKUP(A1629, [1]!Table9[#All], 27, FALSE), "). " ))</f>
        <v xml:space="preserve">San Clemente Island bedstraw (SE; CRPR 1B.3, Blooming Period: Apr - Jul; Habitat description: rocky slopes, cliffs) - Within 1-mi of a CNDDB/SCE/USFS occurrence record (habitat present). </v>
      </c>
      <c r="N1629" s="10" t="str">
        <f>IF(D1629="No", "-- ", VLOOKUP(A1629, [1]!Table9[#All], 29, FALSE))</f>
        <v xml:space="preserve">BE BMP Plant-1(a); 
General Measures and Standard OMP BMPs. </v>
      </c>
      <c r="O1629" s="10" t="str">
        <f>IF(D1629="No", "--", VLOOKUP(A1629, [1]!Table9[#All], 30, FALSE))</f>
        <v xml:space="preserve">Pre-Activity Survey (San Clemente Island bedstraw): A biological survey is required. 
State Threatened Plant Avoidance (San Clemente Island bedstraw): If San Clemente Island bedstrawis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629" s="7" t="str">
        <f>IF(D1629="No", "Not discussed on USFS. ", IF(VLOOKUP(A1629, [1]!Table9[#All], 31, FALSE)="--", "--",  _xlfn.CONCAT(A1629, " (", VLOOKUP(A1629, [1]!Table9[#All], 11, FALSE), "; Habitat description: ", C1629, ") - Within 1-mi of a CNDDB/SCE/USFS occurrence record (", VLOOKUP(A1629, [1]!Table9[#All], 31, FALSE), "). " )))</f>
        <v>--</v>
      </c>
      <c r="Q1629" s="6" t="str">
        <f>IF(D1629="No", "Not discussed on USFS. ", IF(VLOOKUP(A1629, [1]!Table9[#All], 31, FALSE)="--", "--",  VLOOKUP(A1629, [1]!Table9[#All], 32, FALSE)))</f>
        <v>--</v>
      </c>
      <c r="R1629" s="6" t="str">
        <f>IF(D1629="No", "Not discussed on USFS. ", IF(VLOOKUP(A1629, [1]!Table9[#All], 31, FALSE)="--", "--", VLOOKUP(A1629, [1]!Table9[#All], 33, FALSE)))</f>
        <v>--</v>
      </c>
      <c r="S1629" s="9" t="s">
        <v>2</v>
      </c>
      <c r="T1629" s="8" t="s">
        <v>2</v>
      </c>
      <c r="U1629" s="8" t="s">
        <v>2</v>
      </c>
      <c r="V1629" s="7" t="s">
        <v>2</v>
      </c>
      <c r="W1629" s="6" t="s">
        <v>2</v>
      </c>
      <c r="X1629" s="6" t="s">
        <v>2</v>
      </c>
    </row>
    <row r="1630" spans="1:24" ht="144" x14ac:dyDescent="0.2">
      <c r="A1630" s="20" t="s">
        <v>735</v>
      </c>
      <c r="B1630" s="20" t="str">
        <f>VLOOKUP(A1630, [1]!Table9[#All], 2, FALSE)</f>
        <v>Acmispon argophyllus var. adsurgens</v>
      </c>
      <c r="C1630" s="18" t="str">
        <f>VLOOKUP(A1630, [1]!Table9[#All], 13, FALSE)</f>
        <v>slopes, bluffs, ridges</v>
      </c>
      <c r="D1630" s="17" t="str">
        <f>IF(ISNUMBER(SEARCH("1",VLOOKUP(A1630, [1]!Table9[#All], 4, FALSE))), "Yes", "No")</f>
        <v>Yes</v>
      </c>
      <c r="E1630" s="16" t="str">
        <f>VLOOKUP(A1630, [1]!Table9[#All], 3, FALSE)</f>
        <v>Plant</v>
      </c>
      <c r="F1630" s="15" t="str">
        <f>VLOOKUP(A1630, [1]!Table9[#All], 26, FALSE)</f>
        <v>Formula</v>
      </c>
      <c r="G1630" s="15" t="str">
        <f>IF(D1630="No", "--",VLOOKUP(A1630, [1]!Table9[#All], 25, FALSE))</f>
        <v>Work area</v>
      </c>
      <c r="H1630" s="14" t="str">
        <f>IF(D1630="No", "Not discussed on USFS. ", VLOOKUP(A1630, [1]!Table9[#All], 24, FALSE))</f>
        <v>--</v>
      </c>
      <c r="I1630" s="14" t="str">
        <f>IF(NOT(ISBLANK(#REF!)),  "Pre-activity Survey Required", "")</f>
        <v>Pre-activity Survey Required</v>
      </c>
      <c r="J1630" s="13" t="str">
        <f>IF(D1630="No", "Not discussed on USFS. ", _xlfn.CONCAT(A1630, " (", VLOOKUP(A1630, [1]!Table9[#All], 11, FALSE), "; Habitat description: ", C1630, ") - Within 1-mi of a CNDDB/SCE/USFS occurrence record (", VLOOKUP(A1630, [1]!Table9[#All], 34, FALSE), "). " ))</f>
        <v xml:space="preserve">San Clemente Island bird's-foot trefoil (SE; CRPR 1B.1, Blooming Period: Apr - Jun; Habitat description: slopes, bluffs, ridges) - Within 1-mi of a CNDDB/SCE/USFS occurrence record (unsuitable habitat). </v>
      </c>
      <c r="K1630" s="10" t="str">
        <f>IF(D1630="No", "-- ", VLOOKUP(A1630, [1]!Table9[#All], 35, FALSE))</f>
        <v>Standard OMP BMPs.</v>
      </c>
      <c r="L1630" s="12" t="str">
        <f>IF(D1630="No", "--", VLOOKUP(A1630, [1]!Table9[#All], 28, FALSE))</f>
        <v>IIB</v>
      </c>
      <c r="M1630" s="11" t="str">
        <f>IF(D1630="No", "Not discussed on USFS. ", _xlfn.CONCAT(A1630, " (", VLOOKUP(A1630, [1]!Table9[#All], 11, FALSE), "; Habitat description: ", C1630, ") - Within 1-mi of a CNDDB/SCE/USFS occurrence record (", VLOOKUP(A1630, [1]!Table9[#All], 27, FALSE), "). " ))</f>
        <v xml:space="preserve">San Clemente Island bird's-foot trefoil (SE; CRPR 1B.1, Blooming Period: Apr - Jun; Habitat description: slopes, bluffs, ridges) - Within 1-mi of a CNDDB/SCE/USFS occurrence record (habitat present). </v>
      </c>
      <c r="N1630" s="10" t="str">
        <f>IF(D1630="No", "-- ", VLOOKUP(A1630, [1]!Table9[#All], 29, FALSE))</f>
        <v xml:space="preserve">BE BMP Plant-1(a); 
General Measures and Standard OMP BMPs. </v>
      </c>
      <c r="O1630" s="10" t="str">
        <f>IF(D1630="No", "--", VLOOKUP(A1630, [1]!Table9[#All], 30, FALSE))</f>
        <v xml:space="preserve">Pre-Activity Survey (San Clemente Island bird's-foot trefoil): A biological survey is required. 
State Threatened Plant Avoidance (San Clemente Island bird's-foot trefoil): If San Clemente Island bird's-foot trefoilis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630" s="7" t="str">
        <f>IF(D1630="No", "Not discussed on USFS. ", IF(VLOOKUP(A1630, [1]!Table9[#All], 31, FALSE)="--", "--",  _xlfn.CONCAT(A1630, " (", VLOOKUP(A1630, [1]!Table9[#All], 11, FALSE), "; Habitat description: ", C1630, ") - Within 1-mi of a CNDDB/SCE/USFS occurrence record (", VLOOKUP(A1630, [1]!Table9[#All], 31, FALSE), "). " )))</f>
        <v>--</v>
      </c>
      <c r="Q1630" s="6" t="str">
        <f>IF(D1630="No", "Not discussed on USFS. ", IF(VLOOKUP(A1630, [1]!Table9[#All], 31, FALSE)="--", "--",  VLOOKUP(A1630, [1]!Table9[#All], 32, FALSE)))</f>
        <v>--</v>
      </c>
      <c r="R1630" s="6" t="str">
        <f>IF(D1630="No", "Not discussed on USFS. ", IF(VLOOKUP(A1630, [1]!Table9[#All], 31, FALSE)="--", "--", VLOOKUP(A1630, [1]!Table9[#All], 33, FALSE)))</f>
        <v>--</v>
      </c>
      <c r="S1630" s="9" t="s">
        <v>2</v>
      </c>
      <c r="T1630" s="8" t="s">
        <v>2</v>
      </c>
      <c r="U1630" s="8" t="s">
        <v>2</v>
      </c>
      <c r="V1630" s="7" t="s">
        <v>2</v>
      </c>
      <c r="W1630" s="6" t="s">
        <v>2</v>
      </c>
      <c r="X1630" s="6" t="s">
        <v>2</v>
      </c>
    </row>
    <row r="1631" spans="1:24" ht="48" x14ac:dyDescent="0.2">
      <c r="A1631" s="20" t="s">
        <v>734</v>
      </c>
      <c r="B1631" s="20" t="str">
        <f>VLOOKUP(A1631, [1]!Table9[#All], 2, FALSE)</f>
        <v>Brodiaea kinkiensis</v>
      </c>
      <c r="C1631" s="18" t="str">
        <f>VLOOKUP(A1631, [1]!Table9[#All], 13, FALSE)</f>
        <v>grassland on clay flats</v>
      </c>
      <c r="D1631" s="17" t="str">
        <f>IF(ISNUMBER(SEARCH("1",VLOOKUP(A1631, [1]!Table9[#All], 4, FALSE))), "Yes", "No")</f>
        <v>No</v>
      </c>
      <c r="E1631" s="16" t="str">
        <f>VLOOKUP(A1631, [1]!Table9[#All], 3, FALSE)</f>
        <v>Plant</v>
      </c>
      <c r="F1631" s="15" t="str">
        <f>VLOOKUP(A1631, [1]!Table9[#All], 26, FALSE)</f>
        <v>Formula</v>
      </c>
      <c r="G1631" s="15" t="str">
        <f>IF(D1631="No", "--",VLOOKUP(A1631, [1]!Table9[#All], 25, FALSE))</f>
        <v>--</v>
      </c>
      <c r="H1631" s="14" t="str">
        <f>IF(D1631="No", "Not discussed on USFS. ", VLOOKUP(A1631, [1]!Table9[#All], 24, FALSE))</f>
        <v xml:space="preserve">Not discussed on USFS. </v>
      </c>
      <c r="I1631" s="14" t="str">
        <f>IF(NOT(ISBLANK(#REF!)),  "Pre-activity Survey Required", "")</f>
        <v>Pre-activity Survey Required</v>
      </c>
      <c r="J1631" s="13" t="str">
        <f>IF(D1631="No", "Not discussed on USFS. ", _xlfn.CONCAT(A1631, " (", VLOOKUP(A1631, [1]!Table9[#All], 11, FALSE), "; Habitat description: ", C1631, ") - Within 1-mi of a CNDDB/SCE/USFS occurrence record (", VLOOKUP(A1631, [1]!Table9[#All], 34, FALSE), "). " ))</f>
        <v xml:space="preserve">Not discussed on USFS. </v>
      </c>
      <c r="K1631" s="10" t="str">
        <f>IF(D1631="No", "-- ", VLOOKUP(A1631, [1]!Table9[#All], 35, FALSE))</f>
        <v xml:space="preserve">-- </v>
      </c>
      <c r="L1631" s="12" t="str">
        <f>IF(D1631="No", "--", VLOOKUP(A1631, [1]!Table9[#All], 28, FALSE))</f>
        <v>--</v>
      </c>
      <c r="M1631" s="11" t="str">
        <f>IF(D1631="No", "Not discussed on USFS. ", _xlfn.CONCAT(A1631, " (", VLOOKUP(A1631, [1]!Table9[#All], 11, FALSE), "; Habitat description: ", C1631, ") - Within 1-mi of a CNDDB/SCE/USFS occurrence record (", VLOOKUP(A1631, [1]!Table9[#All], 27, FALSE), "). " ))</f>
        <v xml:space="preserve">Not discussed on USFS. </v>
      </c>
      <c r="N1631" s="10" t="str">
        <f>IF(D1631="No", "-- ", VLOOKUP(A1631, [1]!Table9[#All], 29, FALSE))</f>
        <v xml:space="preserve">-- </v>
      </c>
      <c r="O1631" s="10" t="str">
        <f>IF(D1631="No", "--", VLOOKUP(A1631, [1]!Table9[#All], 30, FALSE))</f>
        <v>--</v>
      </c>
      <c r="P1631" s="7" t="str">
        <f>IF(D1631="No", "Not discussed on USFS. ", IF(VLOOKUP(A1631, [1]!Table9[#All], 31, FALSE)="--", "--",  _xlfn.CONCAT(A1631, " (", VLOOKUP(A1631, [1]!Table9[#All], 11, FALSE), "; Habitat description: ", C1631, ") - Within 1-mi of a CNDDB/SCE/USFS occurrence record (", VLOOKUP(A1631, [1]!Table9[#All], 31, FALSE), "). " )))</f>
        <v xml:space="preserve">Not discussed on USFS. </v>
      </c>
      <c r="Q1631" s="6" t="str">
        <f>IF(D1631="No", "Not discussed on USFS. ", IF(VLOOKUP(A1631, [1]!Table9[#All], 31, FALSE)="--", "--",  VLOOKUP(A1631, [1]!Table9[#All], 32, FALSE)))</f>
        <v xml:space="preserve">Not discussed on USFS. </v>
      </c>
      <c r="R1631" s="6" t="str">
        <f>IF(D1631="No", "Not discussed on USFS. ", IF(VLOOKUP(A1631, [1]!Table9[#All], 31, FALSE)="--", "--", VLOOKUP(A1631, [1]!Table9[#All], 33, FALSE)))</f>
        <v xml:space="preserve">Not discussed on USFS. </v>
      </c>
      <c r="S1631" s="9" t="s">
        <v>2</v>
      </c>
      <c r="T1631" s="8" t="s">
        <v>2</v>
      </c>
      <c r="U1631" s="8" t="s">
        <v>2</v>
      </c>
      <c r="V1631" s="7" t="s">
        <v>2</v>
      </c>
      <c r="W1631" s="6" t="s">
        <v>2</v>
      </c>
      <c r="X1631" s="6" t="s">
        <v>2</v>
      </c>
    </row>
    <row r="1632" spans="1:24" ht="64" x14ac:dyDescent="0.2">
      <c r="A1632" s="20" t="s">
        <v>733</v>
      </c>
      <c r="B1632" s="20" t="str">
        <f>VLOOKUP(A1632, [1]!Table9[#All], 2, FALSE)</f>
        <v>Eriogonum giganteum var. formosum</v>
      </c>
      <c r="C1632" s="18" t="str">
        <f>VLOOKUP(A1632, [1]!Table9[#All], 13, FALSE)</f>
        <v>gravel, coastal bluff scrub</v>
      </c>
      <c r="D1632" s="17" t="str">
        <f>IF(ISNUMBER(SEARCH("1",VLOOKUP(A1632, [1]!Table9[#All], 4, FALSE))), "Yes", "No")</f>
        <v>No</v>
      </c>
      <c r="E1632" s="16" t="str">
        <f>VLOOKUP(A1632, [1]!Table9[#All], 3, FALSE)</f>
        <v>Plant</v>
      </c>
      <c r="F1632" s="15" t="str">
        <f>VLOOKUP(A1632, [1]!Table9[#All], 26, FALSE)</f>
        <v>Formula</v>
      </c>
      <c r="G1632" s="15" t="str">
        <f>IF(D1632="No", "--",VLOOKUP(A1632, [1]!Table9[#All], 25, FALSE))</f>
        <v>--</v>
      </c>
      <c r="H1632" s="14" t="str">
        <f>IF(D1632="No", "Not discussed on USFS. ", VLOOKUP(A1632, [1]!Table9[#All], 24, FALSE))</f>
        <v xml:space="preserve">Not discussed on USFS. </v>
      </c>
      <c r="I1632" s="14" t="str">
        <f>IF(NOT(ISBLANK(#REF!)),  "Pre-activity Survey Required", "")</f>
        <v>Pre-activity Survey Required</v>
      </c>
      <c r="J1632" s="13" t="str">
        <f>IF(D1632="No", "Not discussed on USFS. ", _xlfn.CONCAT(A1632, " (", VLOOKUP(A1632, [1]!Table9[#All], 11, FALSE), "; Habitat description: ", C1632, ") - Within 1-mi of a CNDDB/SCE/USFS occurrence record (", VLOOKUP(A1632, [1]!Table9[#All], 34, FALSE), "). " ))</f>
        <v xml:space="preserve">Not discussed on USFS. </v>
      </c>
      <c r="K1632" s="10" t="str">
        <f>IF(D1632="No", "-- ", VLOOKUP(A1632, [1]!Table9[#All], 35, FALSE))</f>
        <v xml:space="preserve">-- </v>
      </c>
      <c r="L1632" s="12" t="str">
        <f>IF(D1632="No", "--", VLOOKUP(A1632, [1]!Table9[#All], 28, FALSE))</f>
        <v>--</v>
      </c>
      <c r="M1632" s="11" t="str">
        <f>IF(D1632="No", "Not discussed on USFS. ", _xlfn.CONCAT(A1632, " (", VLOOKUP(A1632, [1]!Table9[#All], 11, FALSE), "; Habitat description: ", C1632, ") - Within 1-mi of a CNDDB/SCE/USFS occurrence record (", VLOOKUP(A1632, [1]!Table9[#All], 27, FALSE), "). " ))</f>
        <v xml:space="preserve">Not discussed on USFS. </v>
      </c>
      <c r="N1632" s="10" t="str">
        <f>IF(D1632="No", "-- ", VLOOKUP(A1632, [1]!Table9[#All], 29, FALSE))</f>
        <v xml:space="preserve">-- </v>
      </c>
      <c r="O1632" s="10" t="str">
        <f>IF(D1632="No", "--", VLOOKUP(A1632, [1]!Table9[#All], 30, FALSE))</f>
        <v>--</v>
      </c>
      <c r="P1632" s="7" t="str">
        <f>IF(D1632="No", "Not discussed on USFS. ", IF(VLOOKUP(A1632, [1]!Table9[#All], 31, FALSE)="--", "--",  _xlfn.CONCAT(A1632, " (", VLOOKUP(A1632, [1]!Table9[#All], 11, FALSE), "; Habitat description: ", C1632, ") - Within 1-mi of a CNDDB/SCE/USFS occurrence record (", VLOOKUP(A1632, [1]!Table9[#All], 31, FALSE), "). " )))</f>
        <v xml:space="preserve">Not discussed on USFS. </v>
      </c>
      <c r="Q1632" s="6" t="str">
        <f>IF(D1632="No", "Not discussed on USFS. ", IF(VLOOKUP(A1632, [1]!Table9[#All], 31, FALSE)="--", "--",  VLOOKUP(A1632, [1]!Table9[#All], 32, FALSE)))</f>
        <v xml:space="preserve">Not discussed on USFS. </v>
      </c>
      <c r="R1632" s="6" t="str">
        <f>IF(D1632="No", "Not discussed on USFS. ", IF(VLOOKUP(A1632, [1]!Table9[#All], 31, FALSE)="--", "--", VLOOKUP(A1632, [1]!Table9[#All], 33, FALSE)))</f>
        <v xml:space="preserve">Not discussed on USFS. </v>
      </c>
      <c r="S1632" s="9" t="s">
        <v>2</v>
      </c>
      <c r="T1632" s="8" t="s">
        <v>2</v>
      </c>
      <c r="U1632" s="8" t="s">
        <v>2</v>
      </c>
      <c r="V1632" s="7" t="s">
        <v>2</v>
      </c>
      <c r="W1632" s="6" t="s">
        <v>2</v>
      </c>
      <c r="X1632" s="6" t="s">
        <v>2</v>
      </c>
    </row>
    <row r="1633" spans="1:24" ht="180" x14ac:dyDescent="0.2">
      <c r="A1633" s="20" t="s">
        <v>732</v>
      </c>
      <c r="B1633" s="20" t="str">
        <f>VLOOKUP(A1633, [1]!Table9[#All], 2, FALSE)</f>
        <v>Malacothamnus clementinus</v>
      </c>
      <c r="C1633" s="18" t="str">
        <f>VLOOKUP(A1633, [1]!Table9[#All], 13, FALSE)</f>
        <v>valley and foothill grasslands, and rocky canyon walls in coastal scrub</v>
      </c>
      <c r="D1633" s="17" t="str">
        <f>IF(ISNUMBER(SEARCH("1",VLOOKUP(A1633, [1]!Table9[#All], 4, FALSE))), "Yes", "No")</f>
        <v>Yes</v>
      </c>
      <c r="E1633" s="16" t="str">
        <f>VLOOKUP(A1633, [1]!Table9[#All], 3, FALSE)</f>
        <v>Plant</v>
      </c>
      <c r="F1633" s="15" t="str">
        <f>VLOOKUP(A1633, [1]!Table9[#All], 26, FALSE)</f>
        <v>Formula</v>
      </c>
      <c r="G1633" s="15" t="str">
        <f>IF(D1633="No", "--",VLOOKUP(A1633, [1]!Table9[#All], 25, FALSE))</f>
        <v>Work area</v>
      </c>
      <c r="H1633" s="14" t="str">
        <f>IF(D1633="No", "Not discussed on USFS. ", VLOOKUP(A1633, [1]!Table9[#All], 24, FALSE))</f>
        <v>--</v>
      </c>
      <c r="I1633" s="14" t="str">
        <f>IF(NOT(ISBLANK(#REF!)),  "Pre-activity Survey Required", "")</f>
        <v>Pre-activity Survey Required</v>
      </c>
      <c r="J1633" s="13" t="str">
        <f>IF(D1633="No", "Not discussed on USFS. ", _xlfn.CONCAT(A1633, " (", VLOOKUP(A1633, [1]!Table9[#All], 11, FALSE), "; Habitat description: ", C1633, ") - Within 1-mi of a CNDDB/SCE/USFS occurrence record (", VLOOKUP(A1633, [1]!Table9[#All], 34, FALSE), "). " ))</f>
        <v xml:space="preserve">San Clemente Island bush-mallow (SE; CRPR 1B.1, Blooming Period: Mar - May; Habitat description: valley and foothill grasslands, and rocky canyon walls in coastal scrub) - Within 1-mi of a CNDDB/SCE/USFS occurrence record (unsuitable habitat). </v>
      </c>
      <c r="K1633" s="10" t="str">
        <f>IF(D1633="No", "-- ", VLOOKUP(A1633, [1]!Table9[#All], 35, FALSE))</f>
        <v xml:space="preserve">RPM Plant 1; 
Standard OMP BMPs. </v>
      </c>
      <c r="L1633" s="12" t="str">
        <f>IF(D1633="No", "--", VLOOKUP(A1633, [1]!Table9[#All], 28, FALSE))</f>
        <v>IIB</v>
      </c>
      <c r="M1633" s="11" t="str">
        <f>IF(D1633="No", "Not discussed on USFS. ", _xlfn.CONCAT(A1633, " (", VLOOKUP(A1633, [1]!Table9[#All], 11, FALSE), "; Habitat description: ", C1633, ") - Within 1-mi of a CNDDB/SCE/USFS occurrence record (", VLOOKUP(A1633, [1]!Table9[#All], 27, FALSE), "). " ))</f>
        <v xml:space="preserve">San Clemente Island bush-mallow (SE; CRPR 1B.1, Blooming Period: Mar - May; Habitat description: valley and foothill grasslands, and rocky canyon walls in coastal scrub) - Within 1-mi of a CNDDB/SCE/USFS occurrence record (habitat present). </v>
      </c>
      <c r="N1633" s="10" t="str">
        <f>IF(D1633="No", "-- ", VLOOKUP(A1633, [1]!Table9[#All], 29, FALSE))</f>
        <v xml:space="preserve">RPM Plant-1-4; 
General Measures and Standard OMP BMPs. </v>
      </c>
      <c r="O1633" s="10" t="str">
        <f>IF(D1633="No", "--", VLOOKUP(A1633, [1]!Table9[#All], 30, FALSE))</f>
        <v xml:space="preserve">Rare Plant Survey and Avoidance (San Clemente Island bush-mallow): A qualified botanist will conduct a rare plant survey for San Clemente Island bush-mallow within blooming season, verified by a reference population. All federally-listed plants within 100 feet of the work area will be flagged for avoidance. Coordination with Environmental Services Department will be required if full avoidance cannot be achieved. 
Schedule Limitation (San Clemente Island bush-mallow): Schedule all work in the year rare plant surveys are conducted. Work can occur only after rare plant surveys occur. If work gets delayed for a subsequent year, contact Environmental Services Department. 
General Measures and Standard OMP BMPs. </v>
      </c>
      <c r="P1633" s="7" t="str">
        <f>IF(D1633="No", "Not discussed on USFS. ", IF(VLOOKUP(A1633, [1]!Table9[#All], 31, FALSE)="--", "--",  _xlfn.CONCAT(A1633, " (", VLOOKUP(A1633, [1]!Table9[#All], 11, FALSE), "; Habitat description: ", C1633, ") - Within 1-mi of a CNDDB/SCE/USFS occurrence record (", VLOOKUP(A1633, [1]!Table9[#All], 31, FALSE), "). " )))</f>
        <v>--</v>
      </c>
      <c r="Q1633" s="6" t="str">
        <f>IF(D1633="No", "Not discussed on USFS. ", IF(VLOOKUP(A1633, [1]!Table9[#All], 31, FALSE)="--", "--",  VLOOKUP(A1633, [1]!Table9[#All], 32, FALSE)))</f>
        <v>--</v>
      </c>
      <c r="R1633" s="6" t="str">
        <f>IF(D1633="No", "Not discussed on USFS. ", IF(VLOOKUP(A1633, [1]!Table9[#All], 31, FALSE)="--", "--", VLOOKUP(A1633, [1]!Table9[#All], 33, FALSE)))</f>
        <v>--</v>
      </c>
      <c r="S1633" s="9" t="s">
        <v>2</v>
      </c>
      <c r="T1633" s="8" t="s">
        <v>2</v>
      </c>
      <c r="U1633" s="8" t="s">
        <v>2</v>
      </c>
      <c r="V1633" s="7" t="s">
        <v>2</v>
      </c>
      <c r="W1633" s="6" t="s">
        <v>2</v>
      </c>
      <c r="X1633" s="6" t="s">
        <v>2</v>
      </c>
    </row>
    <row r="1634" spans="1:24" ht="80" x14ac:dyDescent="0.2">
      <c r="A1634" s="20" t="s">
        <v>731</v>
      </c>
      <c r="B1634" s="20" t="str">
        <f>VLOOKUP(A1634, [1]!Table9[#All], 2, FALSE)</f>
        <v>Camissoniopsis guadalupensis ssp. clementina</v>
      </c>
      <c r="C1634" s="18" t="str">
        <f>VLOOKUP(A1634, [1]!Table9[#All], 13, FALSE)</f>
        <v>sand dunes</v>
      </c>
      <c r="D1634" s="17" t="str">
        <f>IF(ISNUMBER(SEARCH("1",VLOOKUP(A1634, [1]!Table9[#All], 4, FALSE))), "Yes", "No")</f>
        <v>No</v>
      </c>
      <c r="E1634" s="16" t="str">
        <f>VLOOKUP(A1634, [1]!Table9[#All], 3, FALSE)</f>
        <v>Plant</v>
      </c>
      <c r="F1634" s="15" t="str">
        <f>VLOOKUP(A1634, [1]!Table9[#All], 26, FALSE)</f>
        <v>Formula</v>
      </c>
      <c r="G1634" s="15" t="str">
        <f>IF(D1634="No", "--",VLOOKUP(A1634, [1]!Table9[#All], 25, FALSE))</f>
        <v>--</v>
      </c>
      <c r="H1634" s="14" t="str">
        <f>IF(D1634="No", "Not discussed on USFS. ", VLOOKUP(A1634, [1]!Table9[#All], 24, FALSE))</f>
        <v xml:space="preserve">Not discussed on USFS. </v>
      </c>
      <c r="I1634" s="14" t="str">
        <f>IF(NOT(ISBLANK(#REF!)),  "Pre-activity Survey Required", "")</f>
        <v>Pre-activity Survey Required</v>
      </c>
      <c r="J1634" s="13" t="str">
        <f>IF(D1634="No", "Not discussed on USFS. ", _xlfn.CONCAT(A1634, " (", VLOOKUP(A1634, [1]!Table9[#All], 11, FALSE), "; Habitat description: ", C1634, ") - Within 1-mi of a CNDDB/SCE/USFS occurrence record (", VLOOKUP(A1634, [1]!Table9[#All], 34, FALSE), "). " ))</f>
        <v xml:space="preserve">Not discussed on USFS. </v>
      </c>
      <c r="K1634" s="10" t="str">
        <f>IF(D1634="No", "-- ", VLOOKUP(A1634, [1]!Table9[#All], 35, FALSE))</f>
        <v xml:space="preserve">-- </v>
      </c>
      <c r="L1634" s="12" t="str">
        <f>IF(D1634="No", "--", VLOOKUP(A1634, [1]!Table9[#All], 28, FALSE))</f>
        <v>--</v>
      </c>
      <c r="M1634" s="11" t="str">
        <f>IF(D1634="No", "Not discussed on USFS. ", _xlfn.CONCAT(A1634, " (", VLOOKUP(A1634, [1]!Table9[#All], 11, FALSE), "; Habitat description: ", C1634, ") - Within 1-mi of a CNDDB/SCE/USFS occurrence record (", VLOOKUP(A1634, [1]!Table9[#All], 27, FALSE), "). " ))</f>
        <v xml:space="preserve">Not discussed on USFS. </v>
      </c>
      <c r="N1634" s="10" t="str">
        <f>IF(D1634="No", "-- ", VLOOKUP(A1634, [1]!Table9[#All], 29, FALSE))</f>
        <v xml:space="preserve">-- </v>
      </c>
      <c r="O1634" s="10" t="str">
        <f>IF(D1634="No", "--", VLOOKUP(A1634, [1]!Table9[#All], 30, FALSE))</f>
        <v>--</v>
      </c>
      <c r="P1634" s="7" t="str">
        <f>IF(D1634="No", "Not discussed on USFS. ", IF(VLOOKUP(A1634, [1]!Table9[#All], 31, FALSE)="--", "--",  _xlfn.CONCAT(A1634, " (", VLOOKUP(A1634, [1]!Table9[#All], 11, FALSE), "; Habitat description: ", C1634, ") - Within 1-mi of a CNDDB/SCE/USFS occurrence record (", VLOOKUP(A1634, [1]!Table9[#All], 31, FALSE), "). " )))</f>
        <v xml:space="preserve">Not discussed on USFS. </v>
      </c>
      <c r="Q1634" s="6" t="str">
        <f>IF(D1634="No", "Not discussed on USFS. ", IF(VLOOKUP(A1634, [1]!Table9[#All], 31, FALSE)="--", "--",  VLOOKUP(A1634, [1]!Table9[#All], 32, FALSE)))</f>
        <v xml:space="preserve">Not discussed on USFS. </v>
      </c>
      <c r="R1634" s="6" t="str">
        <f>IF(D1634="No", "Not discussed on USFS. ", IF(VLOOKUP(A1634, [1]!Table9[#All], 31, FALSE)="--", "--", VLOOKUP(A1634, [1]!Table9[#All], 33, FALSE)))</f>
        <v xml:space="preserve">Not discussed on USFS. </v>
      </c>
      <c r="S1634" s="9" t="s">
        <v>2</v>
      </c>
      <c r="T1634" s="8" t="s">
        <v>2</v>
      </c>
      <c r="U1634" s="8" t="s">
        <v>2</v>
      </c>
      <c r="V1634" s="7" t="s">
        <v>2</v>
      </c>
      <c r="W1634" s="6" t="s">
        <v>2</v>
      </c>
      <c r="X1634" s="6" t="s">
        <v>2</v>
      </c>
    </row>
    <row r="1635" spans="1:24" ht="80" x14ac:dyDescent="0.2">
      <c r="A1635" s="20" t="s">
        <v>730</v>
      </c>
      <c r="B1635" s="20" t="str">
        <f>VLOOKUP(A1635, [1]!Table9[#All], 2, FALSE)</f>
        <v>Urocyon littoralis clementae</v>
      </c>
      <c r="C1635" s="18" t="str">
        <f>VLOOKUP(A1635, [1]!Table9[#All], 13, FALSE)</f>
        <v>limited to San Clemente island - chaparral, coastal scrub and oak woodlands</v>
      </c>
      <c r="D1635" s="17" t="str">
        <f>IF(ISNUMBER(SEARCH("1",VLOOKUP(A1635, [1]!Table9[#All], 4, FALSE))), "Yes", "No")</f>
        <v>Yes</v>
      </c>
      <c r="E1635" s="16" t="str">
        <f>VLOOKUP(A1635, [1]!Table9[#All], 3, FALSE)</f>
        <v>Mammal</v>
      </c>
      <c r="F1635" s="15" t="str">
        <f>VLOOKUP(A1635, [1]!Table9[#All], 26, FALSE)</f>
        <v>Formula</v>
      </c>
      <c r="G1635" s="15" t="str">
        <f>IF(D1635="No", "--",VLOOKUP(A1635, [1]!Table9[#All], 25, FALSE))</f>
        <v>--</v>
      </c>
      <c r="H1635" s="14" t="str">
        <f>IF(D1635="No", "Not discussed on USFS. ", VLOOKUP(A1635, [1]!Table9[#All], 24, FALSE))</f>
        <v>Notify SME if found on USFS</v>
      </c>
      <c r="I1635" s="14" t="str">
        <f>IF(NOT(ISBLANK(#REF!)),  "Pre-activity Survey Required", "")</f>
        <v>Pre-activity Survey Required</v>
      </c>
      <c r="J1635" s="13" t="str">
        <f>IF(D1635="No", "Not discussed on USFS. ", _xlfn.CONCAT(A1635, " (", VLOOKUP(A1635, [1]!Table9[#All], 11, FALSE), "; Habitat description: ", C1635, ") - Within 1-mi of a CNDDB/SCE/USFS occurrence record (", VLOOKUP(A1635, [1]!Table9[#All], 34, FALSE), "). " ))</f>
        <v xml:space="preserve">San Clemente Island fox (ST; Habitat description: limited to San Clemente island - chaparral, coastal scrub and oak woodlands) - Within 1-mi of a CNDDB/SCE/USFS occurrence record (--). </v>
      </c>
      <c r="K1635" s="10" t="str">
        <f>IF(D1635="No", "-- ", VLOOKUP(A1635, [1]!Table9[#All], 35, FALSE))</f>
        <v>--</v>
      </c>
      <c r="L1635" s="12" t="str">
        <f>IF(D1635="No", "--", VLOOKUP(A1635, [1]!Table9[#All], 28, FALSE))</f>
        <v>--</v>
      </c>
      <c r="M1635" s="11" t="str">
        <f>IF(D1635="No", "Not discussed on USFS. ", _xlfn.CONCAT(A1635, " (", VLOOKUP(A1635, [1]!Table9[#All], 11, FALSE), "; Habitat description: ", C1635, ") - Within 1-mi of a CNDDB/SCE/USFS occurrence record (", VLOOKUP(A1635, [1]!Table9[#All], 27, FALSE), "). " ))</f>
        <v xml:space="preserve">San Clemente Island fox (ST; Habitat description: limited to San Clemente island - chaparral, coastal scrub and oak woodlands) - Within 1-mi of a CNDDB/SCE/USFS occurrence record (--). </v>
      </c>
      <c r="N1635" s="10" t="str">
        <f>IF(D1635="No", "-- ", VLOOKUP(A1635, [1]!Table9[#All], 29, FALSE))</f>
        <v>Notify SME if found on USFS</v>
      </c>
      <c r="O1635" s="10" t="str">
        <f>IF(D1635="No", "--", VLOOKUP(A1635, [1]!Table9[#All], 30, FALSE))</f>
        <v>Notify SME if found on USFS</v>
      </c>
      <c r="P1635" s="7" t="str">
        <f>IF(D1635="No", "Not discussed on USFS. ", IF(VLOOKUP(A1635, [1]!Table9[#All], 31, FALSE)="--", "--",  _xlfn.CONCAT(A1635, " (", VLOOKUP(A1635, [1]!Table9[#All], 11, FALSE), "; Habitat description: ", C1635, ") - Within 1-mi of a CNDDB/SCE/USFS occurrence record (", VLOOKUP(A1635, [1]!Table9[#All], 31, FALSE), "). " )))</f>
        <v>--</v>
      </c>
      <c r="Q1635" s="6" t="str">
        <f>IF(D1635="No", "Not discussed on USFS. ", IF(VLOOKUP(A1635, [1]!Table9[#All], 31, FALSE)="--", "--",  VLOOKUP(A1635, [1]!Table9[#All], 32, FALSE)))</f>
        <v>--</v>
      </c>
      <c r="R1635" s="6" t="str">
        <f>IF(D1635="No", "Not discussed on USFS. ", IF(VLOOKUP(A1635, [1]!Table9[#All], 31, FALSE)="--", "--", VLOOKUP(A1635, [1]!Table9[#All], 33, FALSE)))</f>
        <v>--</v>
      </c>
      <c r="S1635" s="9" t="s">
        <v>2</v>
      </c>
      <c r="T1635" s="8" t="s">
        <v>2</v>
      </c>
      <c r="U1635" s="8" t="s">
        <v>2</v>
      </c>
      <c r="V1635" s="7" t="s">
        <v>2</v>
      </c>
      <c r="W1635" s="6" t="s">
        <v>2</v>
      </c>
      <c r="X1635" s="6" t="s">
        <v>2</v>
      </c>
    </row>
    <row r="1636" spans="1:24" ht="48" x14ac:dyDescent="0.2">
      <c r="A1636" s="20" t="s">
        <v>729</v>
      </c>
      <c r="B1636" s="20" t="str">
        <f>VLOOKUP(A1636, [1]!Table9[#All], 2, FALSE)</f>
        <v>Hazardia cana</v>
      </c>
      <c r="C1636" s="18" t="str">
        <f>VLOOKUP(A1636, [1]!Table9[#All], 13, FALSE)</f>
        <v>coastal bluffs, canyon walls, scrub</v>
      </c>
      <c r="D1636" s="17" t="str">
        <f>IF(ISNUMBER(SEARCH("1",VLOOKUP(A1636, [1]!Table9[#All], 4, FALSE))), "Yes", "No")</f>
        <v>No</v>
      </c>
      <c r="E1636" s="16" t="str">
        <f>VLOOKUP(A1636, [1]!Table9[#All], 3, FALSE)</f>
        <v>Plant</v>
      </c>
      <c r="F1636" s="15" t="str">
        <f>VLOOKUP(A1636, [1]!Table9[#All], 26, FALSE)</f>
        <v>Formula</v>
      </c>
      <c r="G1636" s="15" t="str">
        <f>IF(D1636="No", "--",VLOOKUP(A1636, [1]!Table9[#All], 25, FALSE))</f>
        <v>--</v>
      </c>
      <c r="H1636" s="14" t="str">
        <f>IF(D1636="No", "Not discussed on USFS. ", VLOOKUP(A1636, [1]!Table9[#All], 24, FALSE))</f>
        <v xml:space="preserve">Not discussed on USFS. </v>
      </c>
      <c r="I1636" s="14" t="str">
        <f>IF(NOT(ISBLANK(#REF!)),  "Pre-activity Survey Required", "")</f>
        <v>Pre-activity Survey Required</v>
      </c>
      <c r="J1636" s="13" t="str">
        <f>IF(D1636="No", "Not discussed on USFS. ", _xlfn.CONCAT(A1636, " (", VLOOKUP(A1636, [1]!Table9[#All], 11, FALSE), "; Habitat description: ", C1636, ") - Within 1-mi of a CNDDB/SCE/USFS occurrence record (", VLOOKUP(A1636, [1]!Table9[#All], 34, FALSE), "). " ))</f>
        <v xml:space="preserve">Not discussed on USFS. </v>
      </c>
      <c r="K1636" s="10" t="str">
        <f>IF(D1636="No", "-- ", VLOOKUP(A1636, [1]!Table9[#All], 35, FALSE))</f>
        <v xml:space="preserve">-- </v>
      </c>
      <c r="L1636" s="12" t="str">
        <f>IF(D1636="No", "--", VLOOKUP(A1636, [1]!Table9[#All], 28, FALSE))</f>
        <v>--</v>
      </c>
      <c r="M1636" s="11" t="str">
        <f>IF(D1636="No", "Not discussed on USFS. ", _xlfn.CONCAT(A1636, " (", VLOOKUP(A1636, [1]!Table9[#All], 11, FALSE), "; Habitat description: ", C1636, ") - Within 1-mi of a CNDDB/SCE/USFS occurrence record (", VLOOKUP(A1636, [1]!Table9[#All], 27, FALSE), "). " ))</f>
        <v xml:space="preserve">Not discussed on USFS. </v>
      </c>
      <c r="N1636" s="10" t="str">
        <f>IF(D1636="No", "-- ", VLOOKUP(A1636, [1]!Table9[#All], 29, FALSE))</f>
        <v xml:space="preserve">-- </v>
      </c>
      <c r="O1636" s="10" t="str">
        <f>IF(D1636="No", "--", VLOOKUP(A1636, [1]!Table9[#All], 30, FALSE))</f>
        <v>--</v>
      </c>
      <c r="P1636" s="7" t="str">
        <f>IF(D1636="No", "Not discussed on USFS. ", IF(VLOOKUP(A1636, [1]!Table9[#All], 31, FALSE)="--", "--",  _xlfn.CONCAT(A1636, " (", VLOOKUP(A1636, [1]!Table9[#All], 11, FALSE), "; Habitat description: ", C1636, ") - Within 1-mi of a CNDDB/SCE/USFS occurrence record (", VLOOKUP(A1636, [1]!Table9[#All], 31, FALSE), "). " )))</f>
        <v xml:space="preserve">Not discussed on USFS. </v>
      </c>
      <c r="Q1636" s="6" t="str">
        <f>IF(D1636="No", "Not discussed on USFS. ", IF(VLOOKUP(A1636, [1]!Table9[#All], 31, FALSE)="--", "--",  VLOOKUP(A1636, [1]!Table9[#All], 32, FALSE)))</f>
        <v xml:space="preserve">Not discussed on USFS. </v>
      </c>
      <c r="R1636" s="6" t="str">
        <f>IF(D1636="No", "Not discussed on USFS. ", IF(VLOOKUP(A1636, [1]!Table9[#All], 31, FALSE)="--", "--", VLOOKUP(A1636, [1]!Table9[#All], 33, FALSE)))</f>
        <v xml:space="preserve">Not discussed on USFS. </v>
      </c>
      <c r="S1636" s="9" t="s">
        <v>2</v>
      </c>
      <c r="T1636" s="8" t="s">
        <v>2</v>
      </c>
      <c r="U1636" s="8" t="s">
        <v>2</v>
      </c>
      <c r="V1636" s="7" t="s">
        <v>2</v>
      </c>
      <c r="W1636" s="6" t="s">
        <v>2</v>
      </c>
      <c r="X1636" s="6" t="s">
        <v>2</v>
      </c>
    </row>
    <row r="1637" spans="1:24" ht="180" x14ac:dyDescent="0.2">
      <c r="A1637" s="20" t="s">
        <v>728</v>
      </c>
      <c r="B1637" s="20" t="str">
        <f>VLOOKUP(A1637, [1]!Table9[#All], 2, FALSE)</f>
        <v>Delphinium variegatum ssp. kinkiense</v>
      </c>
      <c r="C1637" s="18" t="str">
        <f>VLOOKUP(A1637, [1]!Table9[#All], 13, FALSE)</f>
        <v>slopes, terraces, and bluffs, in grasslands</v>
      </c>
      <c r="D1637" s="17" t="str">
        <f>IF(ISNUMBER(SEARCH("1",VLOOKUP(A1637, [1]!Table9[#All], 4, FALSE))), "Yes", "No")</f>
        <v>Yes</v>
      </c>
      <c r="E1637" s="16" t="str">
        <f>VLOOKUP(A1637, [1]!Table9[#All], 3, FALSE)</f>
        <v>Plant</v>
      </c>
      <c r="F1637" s="15" t="str">
        <f>VLOOKUP(A1637, [1]!Table9[#All], 26, FALSE)</f>
        <v>Formula</v>
      </c>
      <c r="G1637" s="15" t="str">
        <f>IF(D1637="No", "--",VLOOKUP(A1637, [1]!Table9[#All], 25, FALSE))</f>
        <v>Work area</v>
      </c>
      <c r="H1637" s="14" t="str">
        <f>IF(D1637="No", "Not discussed on USFS. ", VLOOKUP(A1637, [1]!Table9[#All], 24, FALSE))</f>
        <v>--</v>
      </c>
      <c r="I1637" s="14" t="str">
        <f>IF(NOT(ISBLANK(#REF!)),  "Pre-activity Survey Required", "")</f>
        <v>Pre-activity Survey Required</v>
      </c>
      <c r="J1637" s="13" t="str">
        <f>IF(D1637="No", "Not discussed on USFS. ", _xlfn.CONCAT(A1637, " (", VLOOKUP(A1637, [1]!Table9[#All], 11, FALSE), "; Habitat description: ", C1637, ") - Within 1-mi of a CNDDB/SCE/USFS occurrence record (", VLOOKUP(A1637, [1]!Table9[#All], 34, FALSE), "). " ))</f>
        <v xml:space="preserve">San Clemente Island larkspur (SE; CRPR 1B.1, Blooming Period: Jan - Apr; Habitat description: slopes, terraces, and bluffs, in grasslands) - Within 1-mi of a CNDDB/SCE/USFS occurrence record (unsuitable habitat). </v>
      </c>
      <c r="K1637" s="10" t="str">
        <f>IF(D1637="No", "-- ", VLOOKUP(A1637, [1]!Table9[#All], 35, FALSE))</f>
        <v xml:space="preserve">RPM Plant 1; 
Standard OMP BMPs. </v>
      </c>
      <c r="L1637" s="12" t="str">
        <f>IF(D1637="No", "--", VLOOKUP(A1637, [1]!Table9[#All], 28, FALSE))</f>
        <v>IIB</v>
      </c>
      <c r="M1637" s="11" t="str">
        <f>IF(D1637="No", "Not discussed on USFS. ", _xlfn.CONCAT(A1637, " (", VLOOKUP(A1637, [1]!Table9[#All], 11, FALSE), "; Habitat description: ", C1637, ") - Within 1-mi of a CNDDB/SCE/USFS occurrence record (", VLOOKUP(A1637, [1]!Table9[#All], 27, FALSE), "). " ))</f>
        <v xml:space="preserve">San Clemente Island larkspur (SE; CRPR 1B.1, Blooming Period: Jan - Apr; Habitat description: slopes, terraces, and bluffs, in grasslands) - Within 1-mi of a CNDDB/SCE/USFS occurrence record (habitat present). </v>
      </c>
      <c r="N1637" s="10" t="str">
        <f>IF(D1637="No", "-- ", VLOOKUP(A1637, [1]!Table9[#All], 29, FALSE))</f>
        <v xml:space="preserve">RPM Plant-1-4; 
General Measures and Standard OMP BMPs. </v>
      </c>
      <c r="O1637" s="10" t="str">
        <f>IF(D1637="No", "--", VLOOKUP(A1637, [1]!Table9[#All], 30, FALSE))</f>
        <v xml:space="preserve">Rare Plant Survey and Avoidance (San Clemente Island larkspur): A qualified botanist will conduct a rare plant survey for San Clemente Island larkspur within blooming season, verified by a reference population. All federally-listed plants within 100 feet of the work area will be flagged for avoidance. Coordination with Environmental Services Department will be required if full avoidance cannot be achieved. 
Schedule Limitation (San Clemente Island larkspur): Schedule all work in the year rare plant surveys are conducted. Work can occur only after rare plant surveys occur. If work gets delayed for a subsequent year, contact Environmental Services Department. 
General Measures and Standard OMP BMPs. </v>
      </c>
      <c r="P1637" s="7" t="str">
        <f>IF(D1637="No", "Not discussed on USFS. ", IF(VLOOKUP(A1637, [1]!Table9[#All], 31, FALSE)="--", "--",  _xlfn.CONCAT(A1637, " (", VLOOKUP(A1637, [1]!Table9[#All], 11, FALSE), "; Habitat description: ", C1637, ") - Within 1-mi of a CNDDB/SCE/USFS occurrence record (", VLOOKUP(A1637, [1]!Table9[#All], 31, FALSE), "). " )))</f>
        <v>--</v>
      </c>
      <c r="Q1637" s="6" t="str">
        <f>IF(D1637="No", "Not discussed on USFS. ", IF(VLOOKUP(A1637, [1]!Table9[#All], 31, FALSE)="--", "--",  VLOOKUP(A1637, [1]!Table9[#All], 32, FALSE)))</f>
        <v>--</v>
      </c>
      <c r="R1637" s="6" t="str">
        <f>IF(D1637="No", "Not discussed on USFS. ", IF(VLOOKUP(A1637, [1]!Table9[#All], 31, FALSE)="--", "--", VLOOKUP(A1637, [1]!Table9[#All], 33, FALSE)))</f>
        <v>--</v>
      </c>
      <c r="S1637" s="9" t="s">
        <v>2</v>
      </c>
      <c r="T1637" s="8" t="s">
        <v>2</v>
      </c>
      <c r="U1637" s="8" t="s">
        <v>2</v>
      </c>
      <c r="V1637" s="7" t="s">
        <v>2</v>
      </c>
      <c r="W1637" s="6" t="s">
        <v>2</v>
      </c>
      <c r="X1637" s="6" t="s">
        <v>2</v>
      </c>
    </row>
    <row r="1638" spans="1:24" ht="180" x14ac:dyDescent="0.2">
      <c r="A1638" s="20" t="s">
        <v>727</v>
      </c>
      <c r="B1638" s="20" t="str">
        <f>VLOOKUP(A1638, [1]!Table9[#All], 2, FALSE)</f>
        <v>Acmispon dendroideus var. traskiae</v>
      </c>
      <c r="C1638" s="18" t="str">
        <f>VLOOKUP(A1638, [1]!Table9[#All], 13, FALSE)</f>
        <v>bluffs, canyons, open sites near ocean</v>
      </c>
      <c r="D1638" s="17" t="str">
        <f>IF(ISNUMBER(SEARCH("1",VLOOKUP(A1638, [1]!Table9[#All], 4, FALSE))), "Yes", "No")</f>
        <v>Yes</v>
      </c>
      <c r="E1638" s="16" t="str">
        <f>VLOOKUP(A1638, [1]!Table9[#All], 3, FALSE)</f>
        <v>Plant</v>
      </c>
      <c r="F1638" s="15" t="str">
        <f>VLOOKUP(A1638, [1]!Table9[#All], 26, FALSE)</f>
        <v>Formula</v>
      </c>
      <c r="G1638" s="15" t="str">
        <f>IF(D1638="No", "--",VLOOKUP(A1638, [1]!Table9[#All], 25, FALSE))</f>
        <v>Work area</v>
      </c>
      <c r="H1638" s="14" t="str">
        <f>IF(D1638="No", "Not discussed on USFS. ", VLOOKUP(A1638, [1]!Table9[#All], 24, FALSE))</f>
        <v>--</v>
      </c>
      <c r="I1638" s="14" t="str">
        <f>IF(NOT(ISBLANK(#REF!)),  "Pre-activity Survey Required", "")</f>
        <v>Pre-activity Survey Required</v>
      </c>
      <c r="J1638" s="13" t="str">
        <f>IF(D1638="No", "Not discussed on USFS. ", _xlfn.CONCAT(A1638, " (", VLOOKUP(A1638, [1]!Table9[#All], 11, FALSE), "; Habitat description: ", C1638, ") - Within 1-mi of a CNDDB/SCE/USFS occurrence record (", VLOOKUP(A1638, [1]!Table9[#All], 34, FALSE), "). " ))</f>
        <v xml:space="preserve">San Clemente Island lotus (SE; CRPR 1B.3, Blooming Period: Feb - Aug; Habitat description: bluffs, canyons, open sites near ocean) - Within 1-mi of a CNDDB/SCE/USFS occurrence record (unsuitable habitat). </v>
      </c>
      <c r="K1638" s="10" t="str">
        <f>IF(D1638="No", "-- ", VLOOKUP(A1638, [1]!Table9[#All], 35, FALSE))</f>
        <v xml:space="preserve">RPM Plant 1; 
Standard OMP BMPs. </v>
      </c>
      <c r="L1638" s="12" t="str">
        <f>IF(D1638="No", "--", VLOOKUP(A1638, [1]!Table9[#All], 28, FALSE))</f>
        <v>IIB</v>
      </c>
      <c r="M1638" s="11" t="str">
        <f>IF(D1638="No", "Not discussed on USFS. ", _xlfn.CONCAT(A1638, " (", VLOOKUP(A1638, [1]!Table9[#All], 11, FALSE), "; Habitat description: ", C1638, ") - Within 1-mi of a CNDDB/SCE/USFS occurrence record (", VLOOKUP(A1638, [1]!Table9[#All], 27, FALSE), "). " ))</f>
        <v xml:space="preserve">San Clemente Island lotus (SE; CRPR 1B.3, Blooming Period: Feb - Aug; Habitat description: bluffs, canyons, open sites near ocean) - Within 1-mi of a CNDDB/SCE/USFS occurrence record (habitat present). </v>
      </c>
      <c r="N1638" s="10" t="str">
        <f>IF(D1638="No", "-- ", VLOOKUP(A1638, [1]!Table9[#All], 29, FALSE))</f>
        <v xml:space="preserve">RPM Plant-1-4; 
General Measures and Standard OMP BMPs. </v>
      </c>
      <c r="O1638" s="10" t="str">
        <f>IF(D1638="No", "--", VLOOKUP(A1638, [1]!Table9[#All], 30, FALSE))</f>
        <v xml:space="preserve">Rare Plant Survey and Avoidance (San Clemente Island lotus): A qualified botanist will conduct a rare plant survey for San Clemente Island lotus within blooming season, verified by a reference population. All federally-listed plants within 100 feet of the work area will be flagged for avoidance. Coordination with Environmental Services Department will be required if full avoidance cannot be achieved. 
Schedule Limitation (San Clemente Island lotus): Schedule all work in the year rare plant surveys are conducted. Work can occur only after rare plant surveys occur. If work gets delayed for a subsequent year, contact Environmental Services Department. 
General Measures and Standard OMP BMPs. </v>
      </c>
      <c r="P1638" s="7" t="str">
        <f>IF(D1638="No", "Not discussed on USFS. ", IF(VLOOKUP(A1638, [1]!Table9[#All], 31, FALSE)="--", "--",  _xlfn.CONCAT(A1638, " (", VLOOKUP(A1638, [1]!Table9[#All], 11, FALSE), "; Habitat description: ", C1638, ") - Within 1-mi of a CNDDB/SCE/USFS occurrence record (", VLOOKUP(A1638, [1]!Table9[#All], 31, FALSE), "). " )))</f>
        <v>--</v>
      </c>
      <c r="Q1638" s="6" t="str">
        <f>IF(D1638="No", "Not discussed on USFS. ", IF(VLOOKUP(A1638, [1]!Table9[#All], 31, FALSE)="--", "--",  VLOOKUP(A1638, [1]!Table9[#All], 32, FALSE)))</f>
        <v>--</v>
      </c>
      <c r="R1638" s="6" t="str">
        <f>IF(D1638="No", "Not discussed on USFS. ", IF(VLOOKUP(A1638, [1]!Table9[#All], 31, FALSE)="--", "--", VLOOKUP(A1638, [1]!Table9[#All], 33, FALSE)))</f>
        <v>--</v>
      </c>
      <c r="S1638" s="9" t="s">
        <v>2</v>
      </c>
      <c r="T1638" s="8" t="s">
        <v>2</v>
      </c>
      <c r="U1638" s="8" t="s">
        <v>2</v>
      </c>
      <c r="V1638" s="7" t="s">
        <v>2</v>
      </c>
      <c r="W1638" s="6" t="s">
        <v>2</v>
      </c>
      <c r="X1638" s="6" t="s">
        <v>2</v>
      </c>
    </row>
    <row r="1639" spans="1:24" ht="64" x14ac:dyDescent="0.2">
      <c r="A1639" s="20" t="s">
        <v>726</v>
      </c>
      <c r="B1639" s="20" t="str">
        <f>VLOOKUP(A1639, [1]!Table9[#All], 2, FALSE)</f>
        <v>Astragalus nevinii</v>
      </c>
      <c r="C1639" s="18" t="str">
        <f>VLOOKUP(A1639, [1]!Table9[#All], 13, FALSE)</f>
        <v>sandy flats, dunes; sagebrush-grassland communities on dry slopes</v>
      </c>
      <c r="D1639" s="17" t="str">
        <f>IF(ISNUMBER(SEARCH("1",VLOOKUP(A1639, [1]!Table9[#All], 4, FALSE))), "Yes", "No")</f>
        <v>No</v>
      </c>
      <c r="E1639" s="16" t="str">
        <f>VLOOKUP(A1639, [1]!Table9[#All], 3, FALSE)</f>
        <v>Plant</v>
      </c>
      <c r="F1639" s="15" t="str">
        <f>VLOOKUP(A1639, [1]!Table9[#All], 26, FALSE)</f>
        <v>Formula</v>
      </c>
      <c r="G1639" s="15" t="str">
        <f>IF(D1639="No", "--",VLOOKUP(A1639, [1]!Table9[#All], 25, FALSE))</f>
        <v>--</v>
      </c>
      <c r="H1639" s="14" t="str">
        <f>IF(D1639="No", "Not discussed on USFS. ", VLOOKUP(A1639, [1]!Table9[#All], 24, FALSE))</f>
        <v xml:space="preserve">Not discussed on USFS. </v>
      </c>
      <c r="I1639" s="14" t="str">
        <f>IF(NOT(ISBLANK(#REF!)),  "Pre-activity Survey Required", "")</f>
        <v>Pre-activity Survey Required</v>
      </c>
      <c r="J1639" s="13" t="str">
        <f>IF(D1639="No", "Not discussed on USFS. ", _xlfn.CONCAT(A1639, " (", VLOOKUP(A1639, [1]!Table9[#All], 11, FALSE), "; Habitat description: ", C1639, ") - Within 1-mi of a CNDDB/SCE/USFS occurrence record (", VLOOKUP(A1639, [1]!Table9[#All], 34, FALSE), "). " ))</f>
        <v xml:space="preserve">Not discussed on USFS. </v>
      </c>
      <c r="K1639" s="10" t="str">
        <f>IF(D1639="No", "-- ", VLOOKUP(A1639, [1]!Table9[#All], 35, FALSE))</f>
        <v xml:space="preserve">-- </v>
      </c>
      <c r="L1639" s="12" t="str">
        <f>IF(D1639="No", "--", VLOOKUP(A1639, [1]!Table9[#All], 28, FALSE))</f>
        <v>--</v>
      </c>
      <c r="M1639" s="11" t="str">
        <f>IF(D1639="No", "Not discussed on USFS. ", _xlfn.CONCAT(A1639, " (", VLOOKUP(A1639, [1]!Table9[#All], 11, FALSE), "; Habitat description: ", C1639, ") - Within 1-mi of a CNDDB/SCE/USFS occurrence record (", VLOOKUP(A1639, [1]!Table9[#All], 27, FALSE), "). " ))</f>
        <v xml:space="preserve">Not discussed on USFS. </v>
      </c>
      <c r="N1639" s="10" t="str">
        <f>IF(D1639="No", "-- ", VLOOKUP(A1639, [1]!Table9[#All], 29, FALSE))</f>
        <v xml:space="preserve">-- </v>
      </c>
      <c r="O1639" s="10" t="str">
        <f>IF(D1639="No", "--", VLOOKUP(A1639, [1]!Table9[#All], 30, FALSE))</f>
        <v>--</v>
      </c>
      <c r="P1639" s="7" t="str">
        <f>IF(D1639="No", "Not discussed on USFS. ", IF(VLOOKUP(A1639, [1]!Table9[#All], 31, FALSE)="--", "--",  _xlfn.CONCAT(A1639, " (", VLOOKUP(A1639, [1]!Table9[#All], 11, FALSE), "; Habitat description: ", C1639, ") - Within 1-mi of a CNDDB/SCE/USFS occurrence record (", VLOOKUP(A1639, [1]!Table9[#All], 31, FALSE), "). " )))</f>
        <v xml:space="preserve">Not discussed on USFS. </v>
      </c>
      <c r="Q1639" s="6" t="str">
        <f>IF(D1639="No", "Not discussed on USFS. ", IF(VLOOKUP(A1639, [1]!Table9[#All], 31, FALSE)="--", "--",  VLOOKUP(A1639, [1]!Table9[#All], 32, FALSE)))</f>
        <v xml:space="preserve">Not discussed on USFS. </v>
      </c>
      <c r="R1639" s="6" t="str">
        <f>IF(D1639="No", "Not discussed on USFS. ", IF(VLOOKUP(A1639, [1]!Table9[#All], 31, FALSE)="--", "--", VLOOKUP(A1639, [1]!Table9[#All], 33, FALSE)))</f>
        <v xml:space="preserve">Not discussed on USFS. </v>
      </c>
      <c r="S1639" s="9" t="s">
        <v>2</v>
      </c>
      <c r="T1639" s="8" t="s">
        <v>2</v>
      </c>
      <c r="U1639" s="8" t="s">
        <v>2</v>
      </c>
      <c r="V1639" s="7" t="s">
        <v>2</v>
      </c>
      <c r="W1639" s="6" t="s">
        <v>2</v>
      </c>
      <c r="X1639" s="6" t="s">
        <v>2</v>
      </c>
    </row>
    <row r="1640" spans="1:24" ht="192" x14ac:dyDescent="0.2">
      <c r="A1640" s="20" t="s">
        <v>725</v>
      </c>
      <c r="B1640" s="20" t="str">
        <f>VLOOKUP(A1640, [1]!Table9[#All], 2, FALSE)</f>
        <v>Castilleja grisea</v>
      </c>
      <c r="C1640" s="18" t="str">
        <f>VLOOKUP(A1640, [1]!Table9[#All], 13, FALSE)</f>
        <v>coastal scrub, coastal bluffs, steep canyon walls</v>
      </c>
      <c r="D1640" s="17" t="str">
        <f>IF(ISNUMBER(SEARCH("1",VLOOKUP(A1640, [1]!Table9[#All], 4, FALSE))), "Yes", "No")</f>
        <v>Yes</v>
      </c>
      <c r="E1640" s="16" t="str">
        <f>VLOOKUP(A1640, [1]!Table9[#All], 3, FALSE)</f>
        <v>Plant</v>
      </c>
      <c r="F1640" s="15" t="str">
        <f>VLOOKUP(A1640, [1]!Table9[#All], 26, FALSE)</f>
        <v>Formula</v>
      </c>
      <c r="G1640" s="15" t="str">
        <f>IF(D1640="No", "--",VLOOKUP(A1640, [1]!Table9[#All], 25, FALSE))</f>
        <v>Work area</v>
      </c>
      <c r="H1640" s="14" t="str">
        <f>IF(D1640="No", "Not discussed on USFS. ", VLOOKUP(A1640, [1]!Table9[#All], 24, FALSE))</f>
        <v>--</v>
      </c>
      <c r="I1640" s="14" t="str">
        <f>IF(NOT(ISBLANK(#REF!)),  "Pre-activity Survey Required", "")</f>
        <v>Pre-activity Survey Required</v>
      </c>
      <c r="J1640" s="13" t="str">
        <f>IF(D1640="No", "Not discussed on USFS. ", _xlfn.CONCAT(A1640, " (", VLOOKUP(A1640, [1]!Table9[#All], 11, FALSE), "; Habitat description: ", C1640, ") - Within 1-mi of a CNDDB/SCE/USFS occurrence record (", VLOOKUP(A1640, [1]!Table9[#All], 34, FALSE), "). " ))</f>
        <v xml:space="preserve">San Clemente Island paintbrush (FT; SE; CRPR 1B.3, Blooming Period: Feb - Apr; Habitat description: coastal scrub, coastal bluffs, steep canyon walls) - Within 1-mi of a CNDDB/SCE/USFS occurrence record (unsuitable habitat). </v>
      </c>
      <c r="K1640" s="10" t="str">
        <f>IF(D1640="No", "-- ", VLOOKUP(A1640, [1]!Table9[#All], 35, FALSE))</f>
        <v xml:space="preserve">RPM Plant 1; 
Standard OMP BMPs. </v>
      </c>
      <c r="L1640" s="12" t="str">
        <f>IF(D1640="No", "--", VLOOKUP(A1640, [1]!Table9[#All], 28, FALSE))</f>
        <v>IIB</v>
      </c>
      <c r="M1640" s="11" t="str">
        <f>IF(D1640="No", "Not discussed on USFS. ", _xlfn.CONCAT(A1640, " (", VLOOKUP(A1640, [1]!Table9[#All], 11, FALSE), "; Habitat description: ", C1640, ") - Within 1-mi of a CNDDB/SCE/USFS occurrence record (", VLOOKUP(A1640, [1]!Table9[#All], 27, FALSE), "). " ))</f>
        <v xml:space="preserve">San Clemente Island paintbrush (FT; SE; CRPR 1B.3, Blooming Period: Feb - Apr; Habitat description: coastal scrub, coastal bluffs, steep canyon walls) - Within 1-mi of a CNDDB/SCE/USFS occurrence record (habitat present). </v>
      </c>
      <c r="N1640" s="10" t="str">
        <f>IF(D1640="No", "-- ", VLOOKUP(A1640, [1]!Table9[#All], 29, FALSE))</f>
        <v xml:space="preserve">RPM Plant-1-4; 
General Measures and Standard OMP BMPs. </v>
      </c>
      <c r="O1640" s="10" t="str">
        <f>IF(D1640="No", "--", VLOOKUP(A1640, [1]!Table9[#All], 30, FALSE))</f>
        <v xml:space="preserve">Rare Plant Survey and Avoidance (San Clemente Island paintbrush): A qualified botanist will conduct a rare plant survey for San Clemente Island paintbrush within blooming season, verified by a reference population. All federally-listed plants within 100 feet of the work area will be flagged for avoidance. Coordination with Environmental Services Department will be required if full avoidance cannot be achieved. 
Schedule Limitation (San Clemente Island paintbrush): Schedule all work in the year rare plant surveys are conducted. Work can occur only after rare plant surveys occur. If work gets delayed for a subsequent year, contact Environmental Services Department. 
General Measures and Standard OMP BMPs. </v>
      </c>
      <c r="P1640" s="7" t="str">
        <f>IF(D1640="No", "Not discussed on USFS. ", IF(VLOOKUP(A1640, [1]!Table9[#All], 31, FALSE)="--", "--",  _xlfn.CONCAT(A1640, " (", VLOOKUP(A1640, [1]!Table9[#All], 11, FALSE), "; Habitat description: ", C1640, ") - Within 1-mi of a CNDDB/SCE/USFS occurrence record (", VLOOKUP(A1640, [1]!Table9[#All], 31, FALSE), "). " )))</f>
        <v>--</v>
      </c>
      <c r="Q1640" s="6" t="str">
        <f>IF(D1640="No", "Not discussed on USFS. ", IF(VLOOKUP(A1640, [1]!Table9[#All], 31, FALSE)="--", "--",  VLOOKUP(A1640, [1]!Table9[#All], 32, FALSE)))</f>
        <v>--</v>
      </c>
      <c r="R1640" s="6" t="str">
        <f>IF(D1640="No", "Not discussed on USFS. ", IF(VLOOKUP(A1640, [1]!Table9[#All], 31, FALSE)="--", "--", VLOOKUP(A1640, [1]!Table9[#All], 33, FALSE)))</f>
        <v>--</v>
      </c>
      <c r="S1640" s="9" t="s">
        <v>2</v>
      </c>
      <c r="T1640" s="8" t="s">
        <v>2</v>
      </c>
      <c r="U1640" s="8" t="s">
        <v>2</v>
      </c>
      <c r="V1640" s="7" t="s">
        <v>2</v>
      </c>
      <c r="W1640" s="6" t="s">
        <v>2</v>
      </c>
      <c r="X1640" s="6" t="s">
        <v>2</v>
      </c>
    </row>
    <row r="1641" spans="1:24" ht="48" x14ac:dyDescent="0.2">
      <c r="A1641" s="20" t="s">
        <v>724</v>
      </c>
      <c r="B1641" s="20" t="str">
        <f>VLOOKUP(A1641, [1]!Table9[#All], 2, FALSE)</f>
        <v>Triteleia clementina</v>
      </c>
      <c r="C1641" s="18" t="str">
        <f>VLOOKUP(A1641, [1]!Table9[#All], 13, FALSE)</f>
        <v>damp clefts, rocky walls, coastal-sage scrub</v>
      </c>
      <c r="D1641" s="17" t="str">
        <f>IF(ISNUMBER(SEARCH("1",VLOOKUP(A1641, [1]!Table9[#All], 4, FALSE))), "Yes", "No")</f>
        <v>No</v>
      </c>
      <c r="E1641" s="16" t="str">
        <f>VLOOKUP(A1641, [1]!Table9[#All], 3, FALSE)</f>
        <v>Plant</v>
      </c>
      <c r="F1641" s="15" t="str">
        <f>VLOOKUP(A1641, [1]!Table9[#All], 26, FALSE)</f>
        <v>Formula</v>
      </c>
      <c r="G1641" s="15" t="str">
        <f>IF(D1641="No", "--",VLOOKUP(A1641, [1]!Table9[#All], 25, FALSE))</f>
        <v>--</v>
      </c>
      <c r="H1641" s="14" t="str">
        <f>IF(D1641="No", "Not discussed on USFS. ", VLOOKUP(A1641, [1]!Table9[#All], 24, FALSE))</f>
        <v xml:space="preserve">Not discussed on USFS. </v>
      </c>
      <c r="I1641" s="14" t="str">
        <f>IF(NOT(ISBLANK(#REF!)),  "Pre-activity Survey Required", "")</f>
        <v>Pre-activity Survey Required</v>
      </c>
      <c r="J1641" s="13" t="str">
        <f>IF(D1641="No", "Not discussed on USFS. ", _xlfn.CONCAT(A1641, " (", VLOOKUP(A1641, [1]!Table9[#All], 11, FALSE), "; Habitat description: ", C1641, ") - Within 1-mi of a CNDDB/SCE/USFS occurrence record (", VLOOKUP(A1641, [1]!Table9[#All], 34, FALSE), "). " ))</f>
        <v xml:space="preserve">Not discussed on USFS. </v>
      </c>
      <c r="K1641" s="10" t="str">
        <f>IF(D1641="No", "-- ", VLOOKUP(A1641, [1]!Table9[#All], 35, FALSE))</f>
        <v xml:space="preserve">-- </v>
      </c>
      <c r="L1641" s="12" t="str">
        <f>IF(D1641="No", "--", VLOOKUP(A1641, [1]!Table9[#All], 28, FALSE))</f>
        <v>--</v>
      </c>
      <c r="M1641" s="11" t="str">
        <f>IF(D1641="No", "Not discussed on USFS. ", _xlfn.CONCAT(A1641, " (", VLOOKUP(A1641, [1]!Table9[#All], 11, FALSE), "; Habitat description: ", C1641, ") - Within 1-mi of a CNDDB/SCE/USFS occurrence record (", VLOOKUP(A1641, [1]!Table9[#All], 27, FALSE), "). " ))</f>
        <v xml:space="preserve">Not discussed on USFS. </v>
      </c>
      <c r="N1641" s="10" t="str">
        <f>IF(D1641="No", "-- ", VLOOKUP(A1641, [1]!Table9[#All], 29, FALSE))</f>
        <v xml:space="preserve">-- </v>
      </c>
      <c r="O1641" s="10" t="str">
        <f>IF(D1641="No", "--", VLOOKUP(A1641, [1]!Table9[#All], 30, FALSE))</f>
        <v>--</v>
      </c>
      <c r="P1641" s="7" t="str">
        <f>IF(D1641="No", "Not discussed on USFS. ", IF(VLOOKUP(A1641, [1]!Table9[#All], 31, FALSE)="--", "--",  _xlfn.CONCAT(A1641, " (", VLOOKUP(A1641, [1]!Table9[#All], 11, FALSE), "; Habitat description: ", C1641, ") - Within 1-mi of a CNDDB/SCE/USFS occurrence record (", VLOOKUP(A1641, [1]!Table9[#All], 31, FALSE), "). " )))</f>
        <v xml:space="preserve">Not discussed on USFS. </v>
      </c>
      <c r="Q1641" s="6" t="str">
        <f>IF(D1641="No", "Not discussed on USFS. ", IF(VLOOKUP(A1641, [1]!Table9[#All], 31, FALSE)="--", "--",  VLOOKUP(A1641, [1]!Table9[#All], 32, FALSE)))</f>
        <v xml:space="preserve">Not discussed on USFS. </v>
      </c>
      <c r="R1641" s="6" t="str">
        <f>IF(D1641="No", "Not discussed on USFS. ", IF(VLOOKUP(A1641, [1]!Table9[#All], 31, FALSE)="--", "--", VLOOKUP(A1641, [1]!Table9[#All], 33, FALSE)))</f>
        <v xml:space="preserve">Not discussed on USFS. </v>
      </c>
      <c r="S1641" s="9" t="s">
        <v>2</v>
      </c>
      <c r="T1641" s="8" t="s">
        <v>2</v>
      </c>
      <c r="U1641" s="8" t="s">
        <v>2</v>
      </c>
      <c r="V1641" s="7" t="s">
        <v>2</v>
      </c>
      <c r="W1641" s="6" t="s">
        <v>2</v>
      </c>
      <c r="X1641" s="6" t="s">
        <v>2</v>
      </c>
    </row>
    <row r="1642" spans="1:24" ht="192" x14ac:dyDescent="0.2">
      <c r="A1642" s="20" t="s">
        <v>723</v>
      </c>
      <c r="B1642" s="20" t="str">
        <f>VLOOKUP(A1642, [1]!Table9[#All], 2, FALSE)</f>
        <v>Lithophragma maximum</v>
      </c>
      <c r="C1642" s="18" t="str">
        <f>VLOOKUP(A1642, [1]!Table9[#All], 13, FALSE)</f>
        <v>steep, moist, north-facing canyon slopes</v>
      </c>
      <c r="D1642" s="17" t="str">
        <f>IF(ISNUMBER(SEARCH("1",VLOOKUP(A1642, [1]!Table9[#All], 4, FALSE))), "Yes", "No")</f>
        <v>Yes</v>
      </c>
      <c r="E1642" s="16" t="str">
        <f>VLOOKUP(A1642, [1]!Table9[#All], 3, FALSE)</f>
        <v>Plant</v>
      </c>
      <c r="F1642" s="15" t="str">
        <f>VLOOKUP(A1642, [1]!Table9[#All], 26, FALSE)</f>
        <v>Formula</v>
      </c>
      <c r="G1642" s="15" t="str">
        <f>IF(D1642="No", "--",VLOOKUP(A1642, [1]!Table9[#All], 25, FALSE))</f>
        <v>Work area</v>
      </c>
      <c r="H1642" s="14" t="str">
        <f>IF(D1642="No", "Not discussed on USFS. ", VLOOKUP(A1642, [1]!Table9[#All], 24, FALSE))</f>
        <v>--</v>
      </c>
      <c r="I1642" s="14" t="str">
        <f>IF(NOT(ISBLANK(#REF!)),  "Pre-activity Survey Required", "")</f>
        <v>Pre-activity Survey Required</v>
      </c>
      <c r="J1642" s="13" t="str">
        <f>IF(D1642="No", "Not discussed on USFS. ", _xlfn.CONCAT(A1642, " (", VLOOKUP(A1642, [1]!Table9[#All], 11, FALSE), "; Habitat description: ", C1642, ") - Within 1-mi of a CNDDB/SCE/USFS occurrence record (", VLOOKUP(A1642, [1]!Table9[#All], 34, FALSE), "). " ))</f>
        <v xml:space="preserve">San Clemente Island woodland-star (FE; SE; CRPR 1B.1, Blooming Period: Mar - May; Habitat description: steep, moist, north-facing canyon slopes) - Within 1-mi of a CNDDB/SCE/USFS occurrence record (unsuitable habitat). </v>
      </c>
      <c r="K1642" s="10" t="str">
        <f>IF(D1642="No", "-- ", VLOOKUP(A1642, [1]!Table9[#All], 35, FALSE))</f>
        <v xml:space="preserve">RPM Plant 1; 
Standard OMP BMPs. </v>
      </c>
      <c r="L1642" s="12" t="str">
        <f>IF(D1642="No", "--", VLOOKUP(A1642, [1]!Table9[#All], 28, FALSE))</f>
        <v>IIB</v>
      </c>
      <c r="M1642" s="11" t="str">
        <f>IF(D1642="No", "Not discussed on USFS. ", _xlfn.CONCAT(A1642, " (", VLOOKUP(A1642, [1]!Table9[#All], 11, FALSE), "; Habitat description: ", C1642, ") - Within 1-mi of a CNDDB/SCE/USFS occurrence record (", VLOOKUP(A1642, [1]!Table9[#All], 27, FALSE), "). " ))</f>
        <v xml:space="preserve">San Clemente Island woodland-star (FE; SE; CRPR 1B.1, Blooming Period: Mar - May; Habitat description: steep, moist, north-facing canyon slopes) - Within 1-mi of a CNDDB/SCE/USFS occurrence record (habitat present). </v>
      </c>
      <c r="N1642" s="10" t="str">
        <f>IF(D1642="No", "-- ", VLOOKUP(A1642, [1]!Table9[#All], 29, FALSE))</f>
        <v xml:space="preserve">RPM Plant-1-4; 
General Measures and Standard OMP BMPs. </v>
      </c>
      <c r="O1642" s="10" t="str">
        <f>IF(D1642="No", "--", VLOOKUP(A1642, [1]!Table9[#All], 30, FALSE))</f>
        <v xml:space="preserve">Rare Plant Survey and Avoidance (San Clemente Island woodland-star): A qualified botanist will conduct a rare plant survey for San Clemente Island woodland-star within blooming season, verified by a reference population. All federally-listed plants within 100 feet of the work area will be flagged for avoidance. Coordination with Environmental Services Department will be required if full avoidance cannot be achieved. 
Schedule Limitation (San Clemente Island woodland-star): Schedule all work in the year rare plant surveys are conducted. Work can occur only after rare plant surveys occur. If work gets delayed for a subsequent year, contact Environmental Services Department. 
General Measures and Standard OMP BMPs. </v>
      </c>
      <c r="P1642" s="7" t="str">
        <f>IF(D1642="No", "Not discussed on USFS. ", IF(VLOOKUP(A1642, [1]!Table9[#All], 31, FALSE)="--", "--",  _xlfn.CONCAT(A1642, " (", VLOOKUP(A1642, [1]!Table9[#All], 11, FALSE), "; Habitat description: ", C1642, ") - Within 1-mi of a CNDDB/SCE/USFS occurrence record (", VLOOKUP(A1642, [1]!Table9[#All], 31, FALSE), "). " )))</f>
        <v>--</v>
      </c>
      <c r="Q1642" s="6" t="str">
        <f>IF(D1642="No", "Not discussed on USFS. ", IF(VLOOKUP(A1642, [1]!Table9[#All], 31, FALSE)="--", "--",  VLOOKUP(A1642, [1]!Table9[#All], 32, FALSE)))</f>
        <v>--</v>
      </c>
      <c r="R1642" s="6" t="str">
        <f>IF(D1642="No", "Not discussed on USFS. ", IF(VLOOKUP(A1642, [1]!Table9[#All], 31, FALSE)="--", "--", VLOOKUP(A1642, [1]!Table9[#All], 33, FALSE)))</f>
        <v>--</v>
      </c>
      <c r="S1642" s="9" t="s">
        <v>2</v>
      </c>
      <c r="T1642" s="8" t="s">
        <v>2</v>
      </c>
      <c r="U1642" s="8" t="s">
        <v>2</v>
      </c>
      <c r="V1642" s="7" t="s">
        <v>2</v>
      </c>
      <c r="W1642" s="6" t="s">
        <v>2</v>
      </c>
      <c r="X1642" s="6" t="s">
        <v>2</v>
      </c>
    </row>
    <row r="1643" spans="1:24" ht="60" x14ac:dyDescent="0.2">
      <c r="A1643" s="20" t="s">
        <v>722</v>
      </c>
      <c r="B1643" s="20" t="str">
        <f>VLOOKUP(A1643, [1]!Table9[#All], 2, FALSE)</f>
        <v>Lanius ludovicianus mearnsi</v>
      </c>
      <c r="C1643" s="18" t="str">
        <f>VLOOKUP(A1643, [1]!Table9[#All], 13, FALSE)</f>
        <v>woodland and maritime desert scrub habitat</v>
      </c>
      <c r="D1643" s="17" t="str">
        <f>IF(ISNUMBER(SEARCH("1",VLOOKUP(A1643, [1]!Table9[#All], 4, FALSE))), "Yes", "No")</f>
        <v>Yes</v>
      </c>
      <c r="E1643" s="16" t="str">
        <f>VLOOKUP(A1643, [1]!Table9[#All], 3, FALSE)</f>
        <v>Bird</v>
      </c>
      <c r="F1643" s="15" t="str">
        <f>VLOOKUP(A1643, [1]!Table9[#All], 26, FALSE)</f>
        <v>Formula</v>
      </c>
      <c r="G1643" s="15" t="str">
        <f>IF(D1643="No", "--",VLOOKUP(A1643, [1]!Table9[#All], 25, FALSE))</f>
        <v>--</v>
      </c>
      <c r="H1643" s="14" t="str">
        <f>IF(D1643="No", "Not discussed on USFS. ", VLOOKUP(A1643, [1]!Table9[#All], 24, FALSE))</f>
        <v>Notify SME if found on USFS</v>
      </c>
      <c r="I1643" s="14" t="str">
        <f>IF(NOT(ISBLANK(#REF!)),  "Pre-activity Survey Required", "")</f>
        <v>Pre-activity Survey Required</v>
      </c>
      <c r="J1643" s="13" t="str">
        <f>IF(D1643="No", "Not discussed on USFS. ", _xlfn.CONCAT(A1643, " (", VLOOKUP(A1643, [1]!Table9[#All], 11, FALSE), "; Habitat description: ", C1643, ") - Within 1-mi of a CNDDB/SCE/USFS occurrence record (", VLOOKUP(A1643, [1]!Table9[#All], 34, FALSE), "). " ))</f>
        <v xml:space="preserve">San Clemente loggerhead shrike (FE; CDFW SSC; Habitat description: woodland and maritime desert scrub habitat) - Within 1-mi of a CNDDB/SCE/USFS occurrence record (--). </v>
      </c>
      <c r="K1643" s="10" t="str">
        <f>IF(D1643="No", "-- ", VLOOKUP(A1643, [1]!Table9[#All], 35, FALSE))</f>
        <v>--</v>
      </c>
      <c r="L1643" s="12" t="str">
        <f>IF(D1643="No", "--", VLOOKUP(A1643, [1]!Table9[#All], 28, FALSE))</f>
        <v>--</v>
      </c>
      <c r="M1643" s="11" t="str">
        <f>IF(D1643="No", "Not discussed on USFS. ", _xlfn.CONCAT(A1643, " (", VLOOKUP(A1643, [1]!Table9[#All], 11, FALSE), "; Habitat description: ", C1643, ") - Within 1-mi of a CNDDB/SCE/USFS occurrence record (", VLOOKUP(A1643, [1]!Table9[#All], 27, FALSE), "). " ))</f>
        <v xml:space="preserve">San Clemente loggerhead shrike (FE; CDFW SSC; Habitat description: woodland and maritime desert scrub habitat) - Within 1-mi of a CNDDB/SCE/USFS occurrence record (--). </v>
      </c>
      <c r="N1643" s="10" t="str">
        <f>IF(D1643="No", "-- ", VLOOKUP(A1643, [1]!Table9[#All], 29, FALSE))</f>
        <v>Notify SME if found on USFS</v>
      </c>
      <c r="O1643" s="10" t="str">
        <f>IF(D1643="No", "--", VLOOKUP(A1643, [1]!Table9[#All], 30, FALSE))</f>
        <v>Notify SME if found on USFS</v>
      </c>
      <c r="P1643" s="7" t="str">
        <f>IF(D1643="No", "Not discussed on USFS. ", IF(VLOOKUP(A1643, [1]!Table9[#All], 31, FALSE)="--", "--",  _xlfn.CONCAT(A1643, " (", VLOOKUP(A1643, [1]!Table9[#All], 11, FALSE), "; Habitat description: ", C1643, ") - Within 1-mi of a CNDDB/SCE/USFS occurrence record (", VLOOKUP(A1643, [1]!Table9[#All], 31, FALSE), "). " )))</f>
        <v>--</v>
      </c>
      <c r="Q1643" s="6" t="str">
        <f>IF(D1643="No", "Not discussed on USFS. ", IF(VLOOKUP(A1643, [1]!Table9[#All], 31, FALSE)="--", "--",  VLOOKUP(A1643, [1]!Table9[#All], 32, FALSE)))</f>
        <v>--</v>
      </c>
      <c r="R1643" s="6" t="str">
        <f>IF(D1643="No", "Not discussed on USFS. ", IF(VLOOKUP(A1643, [1]!Table9[#All], 31, FALSE)="--", "--", VLOOKUP(A1643, [1]!Table9[#All], 33, FALSE)))</f>
        <v>--</v>
      </c>
      <c r="S1643" s="9" t="s">
        <v>2</v>
      </c>
      <c r="T1643" s="8" t="s">
        <v>2</v>
      </c>
      <c r="U1643" s="8" t="s">
        <v>2</v>
      </c>
      <c r="V1643" s="7" t="s">
        <v>2</v>
      </c>
      <c r="W1643" s="6" t="s">
        <v>2</v>
      </c>
      <c r="X1643" s="6" t="s">
        <v>2</v>
      </c>
    </row>
    <row r="1644" spans="1:24" ht="64" x14ac:dyDescent="0.2">
      <c r="A1644" s="20" t="s">
        <v>721</v>
      </c>
      <c r="B1644" s="20" t="str">
        <f>VLOOKUP(A1644, [1]!Table9[#All], 2, FALSE)</f>
        <v>Artemisiospiza belli clementeae</v>
      </c>
      <c r="C1644" s="18" t="str">
        <f>VLOOKUP(A1644, [1]!Table9[#All], 13, FALSE)</f>
        <v>maritime sage scrub throughout the coastal belt on the western shore</v>
      </c>
      <c r="D1644" s="17" t="str">
        <f>IF(ISNUMBER(SEARCH("1",VLOOKUP(A1644, [1]!Table9[#All], 4, FALSE))), "Yes", "No")</f>
        <v>No</v>
      </c>
      <c r="E1644" s="16" t="str">
        <f>VLOOKUP(A1644, [1]!Table9[#All], 3, FALSE)</f>
        <v>Bird</v>
      </c>
      <c r="F1644" s="15" t="str">
        <f>VLOOKUP(A1644, [1]!Table9[#All], 26, FALSE)</f>
        <v>Formula</v>
      </c>
      <c r="G1644" s="15" t="str">
        <f>IF(D1644="No", "--",VLOOKUP(A1644, [1]!Table9[#All], 25, FALSE))</f>
        <v>--</v>
      </c>
      <c r="H1644" s="14" t="str">
        <f>IF(D1644="No", "Not discussed on USFS. ", VLOOKUP(A1644, [1]!Table9[#All], 24, FALSE))</f>
        <v xml:space="preserve">Not discussed on USFS. </v>
      </c>
      <c r="I1644" s="14" t="str">
        <f>IF(NOT(ISBLANK(#REF!)),  "Pre-activity Survey Required", "")</f>
        <v>Pre-activity Survey Required</v>
      </c>
      <c r="J1644" s="13" t="str">
        <f>IF(D1644="No", "Not discussed on USFS. ", _xlfn.CONCAT(A1644, " (", VLOOKUP(A1644, [1]!Table9[#All], 11, FALSE), "; Habitat description: ", C1644, ") - Within 1-mi of a CNDDB/SCE/USFS occurrence record (", VLOOKUP(A1644, [1]!Table9[#All], 34, FALSE), "). " ))</f>
        <v xml:space="preserve">Not discussed on USFS. </v>
      </c>
      <c r="K1644" s="10" t="str">
        <f>IF(D1644="No", "-- ", VLOOKUP(A1644, [1]!Table9[#All], 35, FALSE))</f>
        <v xml:space="preserve">-- </v>
      </c>
      <c r="L1644" s="12" t="str">
        <f>IF(D1644="No", "--", VLOOKUP(A1644, [1]!Table9[#All], 28, FALSE))</f>
        <v>--</v>
      </c>
      <c r="M1644" s="11" t="str">
        <f>IF(D1644="No", "Not discussed on USFS. ", _xlfn.CONCAT(A1644, " (", VLOOKUP(A1644, [1]!Table9[#All], 11, FALSE), "; Habitat description: ", C1644, ") - Within 1-mi of a CNDDB/SCE/USFS occurrence record (", VLOOKUP(A1644, [1]!Table9[#All], 27, FALSE), "). " ))</f>
        <v xml:space="preserve">Not discussed on USFS. </v>
      </c>
      <c r="N1644" s="10" t="str">
        <f>IF(D1644="No", "-- ", VLOOKUP(A1644, [1]!Table9[#All], 29, FALSE))</f>
        <v xml:space="preserve">-- </v>
      </c>
      <c r="O1644" s="10" t="str">
        <f>IF(D1644="No", "--", VLOOKUP(A1644, [1]!Table9[#All], 30, FALSE))</f>
        <v>--</v>
      </c>
      <c r="P1644" s="7" t="str">
        <f>IF(D1644="No", "Not discussed on USFS. ", IF(VLOOKUP(A1644, [1]!Table9[#All], 31, FALSE)="--", "--",  _xlfn.CONCAT(A1644, " (", VLOOKUP(A1644, [1]!Table9[#All], 11, FALSE), "; Habitat description: ", C1644, ") - Within 1-mi of a CNDDB/SCE/USFS occurrence record (", VLOOKUP(A1644, [1]!Table9[#All], 31, FALSE), "). " )))</f>
        <v xml:space="preserve">Not discussed on USFS. </v>
      </c>
      <c r="Q1644" s="6" t="str">
        <f>IF(D1644="No", "Not discussed on USFS. ", IF(VLOOKUP(A1644, [1]!Table9[#All], 31, FALSE)="--", "--",  VLOOKUP(A1644, [1]!Table9[#All], 32, FALSE)))</f>
        <v xml:space="preserve">Not discussed on USFS. </v>
      </c>
      <c r="R1644" s="6" t="str">
        <f>IF(D1644="No", "Not discussed on USFS. ", IF(VLOOKUP(A1644, [1]!Table9[#All], 31, FALSE)="--", "--", VLOOKUP(A1644, [1]!Table9[#All], 33, FALSE)))</f>
        <v xml:space="preserve">Not discussed on USFS. </v>
      </c>
      <c r="S1644" s="9" t="s">
        <v>2</v>
      </c>
      <c r="T1644" s="8" t="s">
        <v>2</v>
      </c>
      <c r="U1644" s="8" t="s">
        <v>2</v>
      </c>
      <c r="V1644" s="7" t="s">
        <v>2</v>
      </c>
      <c r="W1644" s="6" t="s">
        <v>2</v>
      </c>
      <c r="X1644" s="6" t="s">
        <v>2</v>
      </c>
    </row>
    <row r="1645" spans="1:24" ht="168" x14ac:dyDescent="0.2">
      <c r="A1645" s="20" t="s">
        <v>720</v>
      </c>
      <c r="B1645" s="20" t="str">
        <f>VLOOKUP(A1645, [1]!Table9[#All], 2, FALSE)</f>
        <v>Ambrosia pumila</v>
      </c>
      <c r="C1645" s="18" t="str">
        <f>VLOOKUP(A1645, [1]!Table9[#All], 13, FALSE)</f>
        <v>alluvial terraces and low hills, in grasslands, coastal sage scrub, and riparian scrub; often near vernal pools; may persist along roadsides, in plowed fields, and other disturbed locations</v>
      </c>
      <c r="D1645" s="17" t="str">
        <f>IF(ISNUMBER(SEARCH("1",VLOOKUP(A1645, [1]!Table9[#All], 4, FALSE))), "Yes", "No")</f>
        <v>Yes</v>
      </c>
      <c r="E1645" s="16" t="str">
        <f>VLOOKUP(A1645, [1]!Table9[#All], 3, FALSE)</f>
        <v>Plant</v>
      </c>
      <c r="F1645" s="15" t="str">
        <f>VLOOKUP(A1645, [1]!Table9[#All], 26, FALSE)</f>
        <v>Formula</v>
      </c>
      <c r="G1645" s="15" t="str">
        <f>IF(D1645="No", "--",VLOOKUP(A1645, [1]!Table9[#All], 25, FALSE))</f>
        <v>Work area</v>
      </c>
      <c r="H1645" s="14" t="str">
        <f>IF(D1645="No", "Not discussed on USFS. ", VLOOKUP(A1645, [1]!Table9[#All], 24, FALSE))</f>
        <v>--</v>
      </c>
      <c r="I1645" s="14" t="str">
        <f>IF(NOT(ISBLANK(#REF!)),  "Pre-activity Survey Required", "")</f>
        <v>Pre-activity Survey Required</v>
      </c>
      <c r="J1645" s="13" t="str">
        <f>IF(D1645="No", "Not discussed on USFS. ", _xlfn.CONCAT(A1645, " (", VLOOKUP(A1645, [1]!Table9[#All], 11, FALSE), "; Habitat description: ", C1645, ") - Within 1-mi of a CNDDB/SCE/USFS occurrence record (", VLOOKUP(A1645, [1]!Table9[#All], 34, FALSE), "). " ))</f>
        <v xml:space="preserve">San Diego ambrosia (FE; CRPR 1B.1, Blooming Period: Apr - Jul; Habitat description: alluvial terraces and low hills, in grasslands, coastal sage scrub, and riparian scrub; often near vernal pools; may persist along roadsides, in plowed fields, and other disturbed locations) - Within 1-mi of a CNDDB/SCE/USFS occurrence record (unsuitable habitat). </v>
      </c>
      <c r="K1645" s="10" t="str">
        <f>IF(D1645="No", "-- ", VLOOKUP(A1645, [1]!Table9[#All], 35, FALSE))</f>
        <v xml:space="preserve">RPM Plant 1; 
Standard OMP BMPs. </v>
      </c>
      <c r="L1645" s="12" t="str">
        <f>IF(D1645="No", "--", VLOOKUP(A1645, [1]!Table9[#All], 28, FALSE))</f>
        <v>IIB</v>
      </c>
      <c r="M1645" s="11" t="str">
        <f>IF(D1645="No", "Not discussed on USFS. ", _xlfn.CONCAT(A1645, " (", VLOOKUP(A1645, [1]!Table9[#All], 11, FALSE), "; Habitat description: ", C1645, ") - Within 1-mi of a CNDDB/SCE/USFS occurrence record (", VLOOKUP(A1645, [1]!Table9[#All], 27, FALSE), "). " ))</f>
        <v xml:space="preserve">San Diego ambrosia (FE; CRPR 1B.1, Blooming Period: Apr - Jul; Habitat description: alluvial terraces and low hills, in grasslands, coastal sage scrub, and riparian scrub; often near vernal pools; may persist along roadsides, in plowed fields, and other disturbed locations) - Within 1-mi of a CNDDB/SCE/USFS occurrence record (habitat present). </v>
      </c>
      <c r="N1645" s="10" t="str">
        <f>IF(D1645="No", "-- ", VLOOKUP(A1645, [1]!Table9[#All], 29, FALSE))</f>
        <v xml:space="preserve">RPM Plant-1-4; 
General Measures and Standard OMP BMPs. </v>
      </c>
      <c r="O1645" s="10" t="str">
        <f>IF(D1645="No", "--", VLOOKUP(A1645, [1]!Table9[#All], 30, FALSE))</f>
        <v xml:space="preserve">Rare Plant Survey and Avoidance (San Diego ambrosia): A qualified botanist will conduct a rare plant survey for San Diego ambrosia within blooming season, verified by a reference population. All federally-listed plants within 100 feet of the work area will be flagged for avoidance. Coordination with Environmental Services Department will be required if full avoidance cannot be achieved. 
Schedule Limitation (San Diego ambrosia): Schedule all work in the year rare plant surveys are conducted. Work can occur only after rare plant surveys occur. If work gets delayed for a subsequent year, contact Environmental Services Department. 
General Measures and Standard OMP BMPs. </v>
      </c>
      <c r="P1645" s="7" t="str">
        <f>IF(D1645="No", "Not discussed on USFS. ", IF(VLOOKUP(A1645, [1]!Table9[#All], 31, FALSE)="--", "--",  _xlfn.CONCAT(A1645, " (", VLOOKUP(A1645, [1]!Table9[#All], 11, FALSE), "; Habitat description: ", C1645, ") - Within 1-mi of a CNDDB/SCE/USFS occurrence record (", VLOOKUP(A1645, [1]!Table9[#All], 31, FALSE), "). " )))</f>
        <v>--</v>
      </c>
      <c r="Q1645" s="6" t="str">
        <f>IF(D1645="No", "Not discussed on USFS. ", IF(VLOOKUP(A1645, [1]!Table9[#All], 31, FALSE)="--", "--",  VLOOKUP(A1645, [1]!Table9[#All], 32, FALSE)))</f>
        <v>--</v>
      </c>
      <c r="R1645" s="6" t="str">
        <f>IF(D1645="No", "Not discussed on USFS. ", IF(VLOOKUP(A1645, [1]!Table9[#All], 31, FALSE)="--", "--", VLOOKUP(A1645, [1]!Table9[#All], 33, FALSE)))</f>
        <v>--</v>
      </c>
      <c r="S1645" s="9" t="s">
        <v>2</v>
      </c>
      <c r="T1645" s="8" t="s">
        <v>2</v>
      </c>
      <c r="U1645" s="8" t="s">
        <v>2</v>
      </c>
      <c r="V1645" s="7" t="s">
        <v>2</v>
      </c>
      <c r="W1645" s="6" t="s">
        <v>2</v>
      </c>
      <c r="X1645" s="6" t="s">
        <v>2</v>
      </c>
    </row>
    <row r="1646" spans="1:24" ht="80" x14ac:dyDescent="0.2">
      <c r="A1646" s="20" t="s">
        <v>719</v>
      </c>
      <c r="B1646" s="20" t="str">
        <f>VLOOKUP(A1646, [1]!Table9[#All], 2, FALSE)</f>
        <v>Coleonyx variegatus abbotti</v>
      </c>
      <c r="C1646" s="18" t="str">
        <f>VLOOKUP(A1646, [1]!Table9[#All], 13, FALSE)</f>
        <v>rocky areas in coastal sage and chaparral, preferring granite or rocky outcrops within these habitats</v>
      </c>
      <c r="D1646" s="17" t="str">
        <f>IF(ISNUMBER(SEARCH("1",VLOOKUP(A1646, [1]!Table9[#All], 4, FALSE))), "Yes", "No")</f>
        <v>No</v>
      </c>
      <c r="E1646" s="16" t="str">
        <f>VLOOKUP(A1646, [1]!Table9[#All], 3, FALSE)</f>
        <v>Reptile</v>
      </c>
      <c r="F1646" s="15" t="str">
        <f>VLOOKUP(A1646, [1]!Table9[#All], 26, FALSE)</f>
        <v>Formula</v>
      </c>
      <c r="G1646" s="15" t="str">
        <f>IF(D1646="No", "--",VLOOKUP(A1646, [1]!Table9[#All], 25, FALSE))</f>
        <v>--</v>
      </c>
      <c r="H1646" s="14" t="str">
        <f>IF(D1646="No", "Not discussed on USFS. ", VLOOKUP(A1646, [1]!Table9[#All], 24, FALSE))</f>
        <v xml:space="preserve">Not discussed on USFS. </v>
      </c>
      <c r="I1646" s="14" t="str">
        <f>IF(NOT(ISBLANK(#REF!)),  "Pre-activity Survey Required", "")</f>
        <v>Pre-activity Survey Required</v>
      </c>
      <c r="J1646" s="13" t="str">
        <f>IF(D1646="No", "Not discussed on USFS. ", _xlfn.CONCAT(A1646, " (", VLOOKUP(A1646, [1]!Table9[#All], 11, FALSE), "; Habitat description: ", C1646, ") - Within 1-mi of a CNDDB/SCE/USFS occurrence record (", VLOOKUP(A1646, [1]!Table9[#All], 34, FALSE), "). " ))</f>
        <v xml:space="preserve">Not discussed on USFS. </v>
      </c>
      <c r="K1646" s="10" t="str">
        <f>IF(D1646="No", "-- ", VLOOKUP(A1646, [1]!Table9[#All], 35, FALSE))</f>
        <v xml:space="preserve">-- </v>
      </c>
      <c r="L1646" s="12" t="str">
        <f>IF(D1646="No", "--", VLOOKUP(A1646, [1]!Table9[#All], 28, FALSE))</f>
        <v>--</v>
      </c>
      <c r="M1646" s="11" t="str">
        <f>IF(D1646="No", "Not discussed on USFS. ", _xlfn.CONCAT(A1646, " (", VLOOKUP(A1646, [1]!Table9[#All], 11, FALSE), "; Habitat description: ", C1646, ") - Within 1-mi of a CNDDB/SCE/USFS occurrence record (", VLOOKUP(A1646, [1]!Table9[#All], 27, FALSE), "). " ))</f>
        <v xml:space="preserve">Not discussed on USFS. </v>
      </c>
      <c r="N1646" s="10" t="str">
        <f>IF(D1646="No", "-- ", VLOOKUP(A1646, [1]!Table9[#All], 29, FALSE))</f>
        <v xml:space="preserve">-- </v>
      </c>
      <c r="O1646" s="10" t="str">
        <f>IF(D1646="No", "--", VLOOKUP(A1646, [1]!Table9[#All], 30, FALSE))</f>
        <v>--</v>
      </c>
      <c r="P1646" s="7" t="str">
        <f>IF(D1646="No", "Not discussed on USFS. ", IF(VLOOKUP(A1646, [1]!Table9[#All], 31, FALSE)="--", "--",  _xlfn.CONCAT(A1646, " (", VLOOKUP(A1646, [1]!Table9[#All], 11, FALSE), "; Habitat description: ", C1646, ") - Within 1-mi of a CNDDB/SCE/USFS occurrence record (", VLOOKUP(A1646, [1]!Table9[#All], 31, FALSE), "). " )))</f>
        <v xml:space="preserve">Not discussed on USFS. </v>
      </c>
      <c r="Q1646" s="6" t="str">
        <f>IF(D1646="No", "Not discussed on USFS. ", IF(VLOOKUP(A1646, [1]!Table9[#All], 31, FALSE)="--", "--",  VLOOKUP(A1646, [1]!Table9[#All], 32, FALSE)))</f>
        <v xml:space="preserve">Not discussed on USFS. </v>
      </c>
      <c r="R1646" s="6" t="str">
        <f>IF(D1646="No", "Not discussed on USFS. ", IF(VLOOKUP(A1646, [1]!Table9[#All], 31, FALSE)="--", "--", VLOOKUP(A1646, [1]!Table9[#All], 33, FALSE)))</f>
        <v xml:space="preserve">Not discussed on USFS. </v>
      </c>
      <c r="S1646" s="9" t="s">
        <v>2</v>
      </c>
      <c r="T1646" s="8" t="s">
        <v>2</v>
      </c>
      <c r="U1646" s="8" t="s">
        <v>2</v>
      </c>
      <c r="V1646" s="7" t="s">
        <v>2</v>
      </c>
      <c r="W1646" s="6" t="s">
        <v>2</v>
      </c>
      <c r="X1646" s="6" t="s">
        <v>2</v>
      </c>
    </row>
    <row r="1647" spans="1:24" ht="48" x14ac:dyDescent="0.2">
      <c r="A1647" s="20" t="s">
        <v>718</v>
      </c>
      <c r="B1647" s="20" t="str">
        <f>VLOOKUP(A1647, [1]!Table9[#All], 2, FALSE)</f>
        <v>Ferocactus viridescens</v>
      </c>
      <c r="C1647" s="18" t="str">
        <f>VLOOKUP(A1647, [1]!Table9[#All], 13, FALSE)</f>
        <v>sandy or gravelly soils of hillsides in the chaparral</v>
      </c>
      <c r="D1647" s="17" t="str">
        <f>IF(ISNUMBER(SEARCH("1",VLOOKUP(A1647, [1]!Table9[#All], 4, FALSE))), "Yes", "No")</f>
        <v>No</v>
      </c>
      <c r="E1647" s="16" t="str">
        <f>VLOOKUP(A1647, [1]!Table9[#All], 3, FALSE)</f>
        <v>Plant</v>
      </c>
      <c r="F1647" s="15" t="str">
        <f>VLOOKUP(A1647, [1]!Table9[#All], 26, FALSE)</f>
        <v>Formula</v>
      </c>
      <c r="G1647" s="15" t="str">
        <f>IF(D1647="No", "--",VLOOKUP(A1647, [1]!Table9[#All], 25, FALSE))</f>
        <v>--</v>
      </c>
      <c r="H1647" s="14" t="str">
        <f>IF(D1647="No", "Not discussed on USFS. ", VLOOKUP(A1647, [1]!Table9[#All], 24, FALSE))</f>
        <v xml:space="preserve">Not discussed on USFS. </v>
      </c>
      <c r="I1647" s="14" t="str">
        <f>IF(NOT(ISBLANK(#REF!)),  "Pre-activity Survey Required", "")</f>
        <v>Pre-activity Survey Required</v>
      </c>
      <c r="J1647" s="13" t="str">
        <f>IF(D1647="No", "Not discussed on USFS. ", _xlfn.CONCAT(A1647, " (", VLOOKUP(A1647, [1]!Table9[#All], 11, FALSE), "; Habitat description: ", C1647, ") - Within 1-mi of a CNDDB/SCE/USFS occurrence record (", VLOOKUP(A1647, [1]!Table9[#All], 34, FALSE), "). " ))</f>
        <v xml:space="preserve">Not discussed on USFS. </v>
      </c>
      <c r="K1647" s="10" t="str">
        <f>IF(D1647="No", "-- ", VLOOKUP(A1647, [1]!Table9[#All], 35, FALSE))</f>
        <v xml:space="preserve">-- </v>
      </c>
      <c r="L1647" s="12" t="str">
        <f>IF(D1647="No", "--", VLOOKUP(A1647, [1]!Table9[#All], 28, FALSE))</f>
        <v>--</v>
      </c>
      <c r="M1647" s="11" t="str">
        <f>IF(D1647="No", "Not discussed on USFS. ", _xlfn.CONCAT(A1647, " (", VLOOKUP(A1647, [1]!Table9[#All], 11, FALSE), "; Habitat description: ", C1647, ") - Within 1-mi of a CNDDB/SCE/USFS occurrence record (", VLOOKUP(A1647, [1]!Table9[#All], 27, FALSE), "). " ))</f>
        <v xml:space="preserve">Not discussed on USFS. </v>
      </c>
      <c r="N1647" s="10" t="str">
        <f>IF(D1647="No", "-- ", VLOOKUP(A1647, [1]!Table9[#All], 29, FALSE))</f>
        <v xml:space="preserve">-- </v>
      </c>
      <c r="O1647" s="10" t="str">
        <f>IF(D1647="No", "--", VLOOKUP(A1647, [1]!Table9[#All], 30, FALSE))</f>
        <v>--</v>
      </c>
      <c r="P1647" s="7" t="str">
        <f>IF(D1647="No", "Not discussed on USFS. ", IF(VLOOKUP(A1647, [1]!Table9[#All], 31, FALSE)="--", "--",  _xlfn.CONCAT(A1647, " (", VLOOKUP(A1647, [1]!Table9[#All], 11, FALSE), "; Habitat description: ", C1647, ") - Within 1-mi of a CNDDB/SCE/USFS occurrence record (", VLOOKUP(A1647, [1]!Table9[#All], 31, FALSE), "). " )))</f>
        <v xml:space="preserve">Not discussed on USFS. </v>
      </c>
      <c r="Q1647" s="6" t="str">
        <f>IF(D1647="No", "Not discussed on USFS. ", IF(VLOOKUP(A1647, [1]!Table9[#All], 31, FALSE)="--", "--",  VLOOKUP(A1647, [1]!Table9[#All], 32, FALSE)))</f>
        <v xml:space="preserve">Not discussed on USFS. </v>
      </c>
      <c r="R1647" s="6" t="str">
        <f>IF(D1647="No", "Not discussed on USFS. ", IF(VLOOKUP(A1647, [1]!Table9[#All], 31, FALSE)="--", "--", VLOOKUP(A1647, [1]!Table9[#All], 33, FALSE)))</f>
        <v xml:space="preserve">Not discussed on USFS. </v>
      </c>
      <c r="S1647" s="9" t="s">
        <v>2</v>
      </c>
      <c r="T1647" s="8" t="s">
        <v>2</v>
      </c>
      <c r="U1647" s="8" t="s">
        <v>2</v>
      </c>
      <c r="V1647" s="7" t="s">
        <v>2</v>
      </c>
      <c r="W1647" s="6" t="s">
        <v>2</v>
      </c>
      <c r="X1647" s="6" t="s">
        <v>2</v>
      </c>
    </row>
    <row r="1648" spans="1:24" ht="48" x14ac:dyDescent="0.2">
      <c r="A1648" s="20" t="s">
        <v>717</v>
      </c>
      <c r="B1648" s="20" t="str">
        <f>VLOOKUP(A1648, [1]!Table9[#All], 2, FALSE)</f>
        <v>Lepus californicus bennettii</v>
      </c>
      <c r="C1648" s="18" t="str">
        <f>VLOOKUP(A1648, [1]!Table9[#All], 13, FALSE)</f>
        <v>grasslands, shrublands, desert scrub, oak woodland</v>
      </c>
      <c r="D1648" s="17" t="str">
        <f>IF(ISNUMBER(SEARCH("1",VLOOKUP(A1648, [1]!Table9[#All], 4, FALSE))), "Yes", "No")</f>
        <v>No</v>
      </c>
      <c r="E1648" s="16" t="str">
        <f>VLOOKUP(A1648, [1]!Table9[#All], 3, FALSE)</f>
        <v>Mammal</v>
      </c>
      <c r="F1648" s="15" t="str">
        <f>VLOOKUP(A1648, [1]!Table9[#All], 26, FALSE)</f>
        <v>Formula</v>
      </c>
      <c r="G1648" s="15" t="str">
        <f>IF(D1648="No", "--",VLOOKUP(A1648, [1]!Table9[#All], 25, FALSE))</f>
        <v>--</v>
      </c>
      <c r="H1648" s="14" t="str">
        <f>IF(D1648="No", "Not discussed on USFS. ", VLOOKUP(A1648, [1]!Table9[#All], 24, FALSE))</f>
        <v xml:space="preserve">Not discussed on USFS. </v>
      </c>
      <c r="I1648" s="14" t="str">
        <f>IF(NOT(ISBLANK(#REF!)),  "Pre-activity Survey Required", "")</f>
        <v>Pre-activity Survey Required</v>
      </c>
      <c r="J1648" s="13" t="str">
        <f>IF(D1648="No", "Not discussed on USFS. ", _xlfn.CONCAT(A1648, " (", VLOOKUP(A1648, [1]!Table9[#All], 11, FALSE), "; Habitat description: ", C1648, ") - Within 1-mi of a CNDDB/SCE/USFS occurrence record (", VLOOKUP(A1648, [1]!Table9[#All], 34, FALSE), "). " ))</f>
        <v xml:space="preserve">Not discussed on USFS. </v>
      </c>
      <c r="K1648" s="10" t="str">
        <f>IF(D1648="No", "-- ", VLOOKUP(A1648, [1]!Table9[#All], 35, FALSE))</f>
        <v xml:space="preserve">-- </v>
      </c>
      <c r="L1648" s="12" t="str">
        <f>IF(D1648="No", "--", VLOOKUP(A1648, [1]!Table9[#All], 28, FALSE))</f>
        <v>--</v>
      </c>
      <c r="M1648" s="11" t="str">
        <f>IF(D1648="No", "Not discussed on USFS. ", _xlfn.CONCAT(A1648, " (", VLOOKUP(A1648, [1]!Table9[#All], 11, FALSE), "; Habitat description: ", C1648, ") - Within 1-mi of a CNDDB/SCE/USFS occurrence record (", VLOOKUP(A1648, [1]!Table9[#All], 27, FALSE), "). " ))</f>
        <v xml:space="preserve">Not discussed on USFS. </v>
      </c>
      <c r="N1648" s="10" t="str">
        <f>IF(D1648="No", "-- ", VLOOKUP(A1648, [1]!Table9[#All], 29, FALSE))</f>
        <v xml:space="preserve">-- </v>
      </c>
      <c r="O1648" s="10" t="str">
        <f>IF(D1648="No", "--", VLOOKUP(A1648, [1]!Table9[#All], 30, FALSE))</f>
        <v>--</v>
      </c>
      <c r="P1648" s="7" t="str">
        <f>IF(D1648="No", "Not discussed on USFS. ", IF(VLOOKUP(A1648, [1]!Table9[#All], 31, FALSE)="--", "--",  _xlfn.CONCAT(A1648, " (", VLOOKUP(A1648, [1]!Table9[#All], 11, FALSE), "; Habitat description: ", C1648, ") - Within 1-mi of a CNDDB/SCE/USFS occurrence record (", VLOOKUP(A1648, [1]!Table9[#All], 31, FALSE), "). " )))</f>
        <v xml:space="preserve">Not discussed on USFS. </v>
      </c>
      <c r="Q1648" s="6" t="str">
        <f>IF(D1648="No", "Not discussed on USFS. ", IF(VLOOKUP(A1648, [1]!Table9[#All], 31, FALSE)="--", "--",  VLOOKUP(A1648, [1]!Table9[#All], 32, FALSE)))</f>
        <v xml:space="preserve">Not discussed on USFS. </v>
      </c>
      <c r="R1648" s="6" t="str">
        <f>IF(D1648="No", "Not discussed on USFS. ", IF(VLOOKUP(A1648, [1]!Table9[#All], 31, FALSE)="--", "--", VLOOKUP(A1648, [1]!Table9[#All], 33, FALSE)))</f>
        <v xml:space="preserve">Not discussed on USFS. </v>
      </c>
      <c r="S1648" s="9" t="s">
        <v>2</v>
      </c>
      <c r="T1648" s="8" t="s">
        <v>2</v>
      </c>
      <c r="U1648" s="8" t="s">
        <v>2</v>
      </c>
      <c r="V1648" s="7" t="s">
        <v>2</v>
      </c>
      <c r="W1648" s="6" t="s">
        <v>2</v>
      </c>
      <c r="X1648" s="6" t="s">
        <v>2</v>
      </c>
    </row>
    <row r="1649" spans="1:24" ht="48" x14ac:dyDescent="0.2">
      <c r="A1649" s="20" t="s">
        <v>716</v>
      </c>
      <c r="B1649" s="20" t="str">
        <f>VLOOKUP(A1649, [1]!Table9[#All], 2, FALSE)</f>
        <v>Ambrosia chenopodiifolia</v>
      </c>
      <c r="C1649" s="18" t="str">
        <f>VLOOKUP(A1649, [1]!Table9[#All], 13, FALSE)</f>
        <v>coastal scrub</v>
      </c>
      <c r="D1649" s="17" t="str">
        <f>IF(ISNUMBER(SEARCH("1",VLOOKUP(A1649, [1]!Table9[#All], 4, FALSE))), "Yes", "No")</f>
        <v>No</v>
      </c>
      <c r="E1649" s="16" t="str">
        <f>VLOOKUP(A1649, [1]!Table9[#All], 3, FALSE)</f>
        <v>Plant</v>
      </c>
      <c r="F1649" s="15" t="str">
        <f>VLOOKUP(A1649, [1]!Table9[#All], 26, FALSE)</f>
        <v>Formula</v>
      </c>
      <c r="G1649" s="15" t="str">
        <f>IF(D1649="No", "--",VLOOKUP(A1649, [1]!Table9[#All], 25, FALSE))</f>
        <v>--</v>
      </c>
      <c r="H1649" s="14" t="str">
        <f>IF(D1649="No", "Not discussed on USFS. ", VLOOKUP(A1649, [1]!Table9[#All], 24, FALSE))</f>
        <v xml:space="preserve">Not discussed on USFS. </v>
      </c>
      <c r="I1649" s="14" t="str">
        <f>IF(NOT(ISBLANK(#REF!)),  "Pre-activity Survey Required", "")</f>
        <v>Pre-activity Survey Required</v>
      </c>
      <c r="J1649" s="13" t="str">
        <f>IF(D1649="No", "Not discussed on USFS. ", _xlfn.CONCAT(A1649, " (", VLOOKUP(A1649, [1]!Table9[#All], 11, FALSE), "; Habitat description: ", C1649, ") - Within 1-mi of a CNDDB/SCE/USFS occurrence record (", VLOOKUP(A1649, [1]!Table9[#All], 34, FALSE), "). " ))</f>
        <v xml:space="preserve">Not discussed on USFS. </v>
      </c>
      <c r="K1649" s="10" t="str">
        <f>IF(D1649="No", "-- ", VLOOKUP(A1649, [1]!Table9[#All], 35, FALSE))</f>
        <v xml:space="preserve">-- </v>
      </c>
      <c r="L1649" s="12" t="str">
        <f>IF(D1649="No", "--", VLOOKUP(A1649, [1]!Table9[#All], 28, FALSE))</f>
        <v>--</v>
      </c>
      <c r="M1649" s="11" t="str">
        <f>IF(D1649="No", "Not discussed on USFS. ", _xlfn.CONCAT(A1649, " (", VLOOKUP(A1649, [1]!Table9[#All], 11, FALSE), "; Habitat description: ", C1649, ") - Within 1-mi of a CNDDB/SCE/USFS occurrence record (", VLOOKUP(A1649, [1]!Table9[#All], 27, FALSE), "). " ))</f>
        <v xml:space="preserve">Not discussed on USFS. </v>
      </c>
      <c r="N1649" s="10" t="str">
        <f>IF(D1649="No", "-- ", VLOOKUP(A1649, [1]!Table9[#All], 29, FALSE))</f>
        <v xml:space="preserve">-- </v>
      </c>
      <c r="O1649" s="10" t="str">
        <f>IF(D1649="No", "--", VLOOKUP(A1649, [1]!Table9[#All], 30, FALSE))</f>
        <v>--</v>
      </c>
      <c r="P1649" s="7" t="str">
        <f>IF(D1649="No", "Not discussed on USFS. ", IF(VLOOKUP(A1649, [1]!Table9[#All], 31, FALSE)="--", "--",  _xlfn.CONCAT(A1649, " (", VLOOKUP(A1649, [1]!Table9[#All], 11, FALSE), "; Habitat description: ", C1649, ") - Within 1-mi of a CNDDB/SCE/USFS occurrence record (", VLOOKUP(A1649, [1]!Table9[#All], 31, FALSE), "). " )))</f>
        <v xml:space="preserve">Not discussed on USFS. </v>
      </c>
      <c r="Q1649" s="6" t="str">
        <f>IF(D1649="No", "Not discussed on USFS. ", IF(VLOOKUP(A1649, [1]!Table9[#All], 31, FALSE)="--", "--",  VLOOKUP(A1649, [1]!Table9[#All], 32, FALSE)))</f>
        <v xml:space="preserve">Not discussed on USFS. </v>
      </c>
      <c r="R1649" s="6" t="str">
        <f>IF(D1649="No", "Not discussed on USFS. ", IF(VLOOKUP(A1649, [1]!Table9[#All], 31, FALSE)="--", "--", VLOOKUP(A1649, [1]!Table9[#All], 33, FALSE)))</f>
        <v xml:space="preserve">Not discussed on USFS. </v>
      </c>
      <c r="S1649" s="9" t="s">
        <v>2</v>
      </c>
      <c r="T1649" s="8" t="s">
        <v>2</v>
      </c>
      <c r="U1649" s="8" t="s">
        <v>2</v>
      </c>
      <c r="V1649" s="7" t="s">
        <v>2</v>
      </c>
      <c r="W1649" s="6" t="s">
        <v>2</v>
      </c>
      <c r="X1649" s="6" t="s">
        <v>2</v>
      </c>
    </row>
    <row r="1650" spans="1:24" ht="180" x14ac:dyDescent="0.2">
      <c r="A1650" s="20" t="s">
        <v>715</v>
      </c>
      <c r="B1650" s="20" t="str">
        <f>VLOOKUP(A1650, [1]!Table9[#All], 2, FALSE)</f>
        <v>Eryngium aristulatum var. parishii</v>
      </c>
      <c r="C1650" s="18" t="str">
        <f>VLOOKUP(A1650, [1]!Table9[#All], 13, FALSE)</f>
        <v>vernal pools, marshes</v>
      </c>
      <c r="D1650" s="17" t="str">
        <f>IF(ISNUMBER(SEARCH("1",VLOOKUP(A1650, [1]!Table9[#All], 4, FALSE))), "Yes", "No")</f>
        <v>Yes</v>
      </c>
      <c r="E1650" s="16" t="str">
        <f>VLOOKUP(A1650, [1]!Table9[#All], 3, FALSE)</f>
        <v>Plant</v>
      </c>
      <c r="F1650" s="15" t="str">
        <f>VLOOKUP(A1650, [1]!Table9[#All], 26, FALSE)</f>
        <v>Formula</v>
      </c>
      <c r="G1650" s="15" t="str">
        <f>IF(D1650="No", "--",VLOOKUP(A1650, [1]!Table9[#All], 25, FALSE))</f>
        <v>Work area</v>
      </c>
      <c r="H1650" s="14" t="str">
        <f>IF(D1650="No", "Not discussed on USFS. ", VLOOKUP(A1650, [1]!Table9[#All], 24, FALSE))</f>
        <v>--</v>
      </c>
      <c r="I1650" s="14" t="str">
        <f>IF(NOT(ISBLANK(#REF!)),  "Pre-activity Survey Required", "")</f>
        <v>Pre-activity Survey Required</v>
      </c>
      <c r="J1650" s="13" t="str">
        <f>IF(D1650="No", "Not discussed on USFS. ", _xlfn.CONCAT(A1650, " (", VLOOKUP(A1650, [1]!Table9[#All], 11, FALSE), "; Habitat description: ", C1650, ") - Within 1-mi of a CNDDB/SCE/USFS occurrence record (", VLOOKUP(A1650, [1]!Table9[#All], 34, FALSE), "). " ))</f>
        <v xml:space="preserve">San Diego button-celery (FE; SE; CRPR 1B.1, Blooming Period: May - Jun; Habitat description: vernal pools, marshes) - Within 1-mi of a CNDDB/SCE/USFS occurrence record (unsuitable habitat). </v>
      </c>
      <c r="K1650" s="10" t="str">
        <f>IF(D1650="No", "-- ", VLOOKUP(A1650, [1]!Table9[#All], 35, FALSE))</f>
        <v xml:space="preserve">RPM Plant 1; 
Standard OMP BMPs. </v>
      </c>
      <c r="L1650" s="12" t="str">
        <f>IF(D1650="No", "--", VLOOKUP(A1650, [1]!Table9[#All], 28, FALSE))</f>
        <v>IIB</v>
      </c>
      <c r="M1650" s="11" t="str">
        <f>IF(D1650="No", "Not discussed on USFS. ", _xlfn.CONCAT(A1650, " (", VLOOKUP(A1650, [1]!Table9[#All], 11, FALSE), "; Habitat description: ", C1650, ") - Within 1-mi of a CNDDB/SCE/USFS occurrence record (", VLOOKUP(A1650, [1]!Table9[#All], 27, FALSE), "). " ))</f>
        <v xml:space="preserve">San Diego button-celery (FE; SE; CRPR 1B.1, Blooming Period: May - Jun; Habitat description: vernal pools, marshes) - Within 1-mi of a CNDDB/SCE/USFS occurrence record (habitat present). </v>
      </c>
      <c r="N1650" s="10" t="str">
        <f>IF(D1650="No", "-- ", VLOOKUP(A1650, [1]!Table9[#All], 29, FALSE))</f>
        <v xml:space="preserve">RPM Plant-1-4; 
General Measures and Standard OMP BMPs. </v>
      </c>
      <c r="O1650" s="10" t="str">
        <f>IF(D1650="No", "--", VLOOKUP(A1650, [1]!Table9[#All], 30, FALSE))</f>
        <v xml:space="preserve">Rare Plant Survey and Avoidance (San Diego button-celery): A qualified botanist will conduct a rare plant survey for San Diego button-celery within blooming season, verified by a reference population. All federally-listed plants within 100 feet of the work area will be flagged for avoidance. Coordination with Environmental Services Department will be required if full avoidance cannot be achieved. 
Schedule Limitation (San Diego button-celery): Schedule all work in the year rare plant surveys are conducted. Work can occur only after rare plant surveys occur. If work gets delayed for a subsequent year, contact Environmental Services Department. 
General Measures and Standard OMP BMPs. </v>
      </c>
      <c r="P1650" s="7" t="str">
        <f>IF(D1650="No", "Not discussed on USFS. ", IF(VLOOKUP(A1650, [1]!Table9[#All], 31, FALSE)="--", "--",  _xlfn.CONCAT(A1650, " (", VLOOKUP(A1650, [1]!Table9[#All], 11, FALSE), "; Habitat description: ", C1650, ") - Within 1-mi of a CNDDB/SCE/USFS occurrence record (", VLOOKUP(A1650, [1]!Table9[#All], 31, FALSE), "). " )))</f>
        <v>--</v>
      </c>
      <c r="Q1650" s="6" t="str">
        <f>IF(D1650="No", "Not discussed on USFS. ", IF(VLOOKUP(A1650, [1]!Table9[#All], 31, FALSE)="--", "--",  VLOOKUP(A1650, [1]!Table9[#All], 32, FALSE)))</f>
        <v>--</v>
      </c>
      <c r="R1650" s="6" t="str">
        <f>IF(D1650="No", "Not discussed on USFS. ", IF(VLOOKUP(A1650, [1]!Table9[#All], 31, FALSE)="--", "--", VLOOKUP(A1650, [1]!Table9[#All], 33, FALSE)))</f>
        <v>--</v>
      </c>
      <c r="S1650" s="9" t="s">
        <v>2</v>
      </c>
      <c r="T1650" s="8" t="s">
        <v>2</v>
      </c>
      <c r="U1650" s="8" t="s">
        <v>2</v>
      </c>
      <c r="V1650" s="7" t="s">
        <v>2</v>
      </c>
      <c r="W1650" s="6" t="s">
        <v>2</v>
      </c>
      <c r="X1650" s="6" t="s">
        <v>2</v>
      </c>
    </row>
    <row r="1651" spans="1:24" ht="156" x14ac:dyDescent="0.2">
      <c r="A1651" s="20" t="s">
        <v>714</v>
      </c>
      <c r="B1651" s="20" t="str">
        <f>VLOOKUP(A1651, [1]!Table9[#All], 2, FALSE)</f>
        <v>Heuchera rubescens var. versicolor</v>
      </c>
      <c r="C1651" s="18" t="str">
        <f>VLOOKUP(A1651, [1]!Table9[#All], 13, FALSE)</f>
        <v>yellow pine forest, chaparral</v>
      </c>
      <c r="D1651" s="17" t="str">
        <f>IF(ISNUMBER(SEARCH("1",VLOOKUP(A1651, [1]!Table9[#All], 4, FALSE))), "Yes", "No")</f>
        <v>Yes</v>
      </c>
      <c r="E1651" s="16" t="str">
        <f>VLOOKUP(A1651, [1]!Table9[#All], 3, FALSE)</f>
        <v>Plant</v>
      </c>
      <c r="F1651" s="15" t="str">
        <f>VLOOKUP(A1651, [1]!Table9[#All], 26, FALSE)</f>
        <v>Formula</v>
      </c>
      <c r="G1651" s="15" t="str">
        <f>IF(D1651="No", "--",VLOOKUP(A1651, [1]!Table9[#All], 25, FALSE))</f>
        <v>Work area</v>
      </c>
      <c r="H1651" s="14" t="str">
        <f>IF(D1651="No", "Not discussed on USFS. ", VLOOKUP(A1651, [1]!Table9[#All], 24, FALSE))</f>
        <v xml:space="preserve">Only discussed in INF, if reviewing INF apply same RPM's and language as other CRPR 1/2 plant receive. </v>
      </c>
      <c r="I1651" s="14" t="str">
        <f>IF(NOT(ISBLANK(#REF!)),  "Pre-activity Survey Required", "")</f>
        <v>Pre-activity Survey Required</v>
      </c>
      <c r="J1651" s="13" t="str">
        <f>IF(D1651="No", "Not discussed on USFS. ", _xlfn.CONCAT(A1651, " (", VLOOKUP(A1651, [1]!Table9[#All], 11, FALSE), "; Habitat description: ", C1651, ") - Within 1-mi of a CNDDB/SCE/USFS occurrence record (", VLOOKUP(A1651, [1]!Table9[#All], 34, FALSE), "). " ))</f>
        <v xml:space="preserve">San Diego County alumroot (INF:SCC; CRPR 3.3, Blooming Period: May - Jun; Habitat description: yellow pine forest, chaparral) - Within 1-mi of a CNDDB/SCE/USFS occurrence record (unsuitable habitat). </v>
      </c>
      <c r="K1651" s="10" t="str">
        <f>IF(D1651="No", "-- ", VLOOKUP(A1651, [1]!Table9[#All], 35, FALSE))</f>
        <v>Standard OMP BMPs.</v>
      </c>
      <c r="L1651" s="12" t="str">
        <f>IF(D1651="No", "--", VLOOKUP(A1651, [1]!Table9[#All], 28, FALSE))</f>
        <v>IIB</v>
      </c>
      <c r="M1651" s="11" t="str">
        <f>IF(D1651="No", "Not discussed on USFS. ", _xlfn.CONCAT(A1651, " (", VLOOKUP(A1651, [1]!Table9[#All], 11, FALSE), "; Habitat description: ", C1651, ") - Within 1-mi of a CNDDB/SCE/USFS occurrence record (", VLOOKUP(A1651, [1]!Table9[#All], 27, FALSE), "). " ))</f>
        <v xml:space="preserve">San Diego County alumroot (INF:SCC; CRPR 3.3, Blooming Period: May - Jun; Habitat description: yellow pine forest, chaparral) - Within 1-mi of a CNDDB/SCE/USFS occurrence record (habitat present). </v>
      </c>
      <c r="N1651" s="10" t="str">
        <f>IF(D1651="No", "-- ", VLOOKUP(A1651, [1]!Table9[#All], 29, FALSE))</f>
        <v xml:space="preserve">BE BMP Plant-1(a)(c-d); 
General Measures and Standard OMP BMPs. </v>
      </c>
      <c r="O1651" s="10" t="str">
        <f>IF(D1651="No", "--", VLOOKUP(A1651, [1]!Table9[#All], 30, FALSE))</f>
        <v xml:space="preserve">Pre-Activity Survey (San Diego County alumroot): A biological survey is required. 
FSS Plant Avoidance (San Diego County alumroot): If San Diego County alumroot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51" s="7" t="str">
        <f>IF(D1651="No", "Not discussed on USFS. ", IF(VLOOKUP(A1651, [1]!Table9[#All], 31, FALSE)="--", "--",  _xlfn.CONCAT(A1651, " (", VLOOKUP(A1651, [1]!Table9[#All], 11, FALSE), "; Habitat description: ", C1651, ") - Within 1-mi of a CNDDB/SCE/USFS occurrence record (", VLOOKUP(A1651, [1]!Table9[#All], 31, FALSE), "). " )))</f>
        <v>--</v>
      </c>
      <c r="Q1651" s="6" t="str">
        <f>IF(D1651="No", "Not discussed on USFS. ", IF(VLOOKUP(A1651, [1]!Table9[#All], 31, FALSE)="--", "--",  VLOOKUP(A1651, [1]!Table9[#All], 32, FALSE)))</f>
        <v>--</v>
      </c>
      <c r="R1651" s="6" t="str">
        <f>IF(D1651="No", "Not discussed on USFS. ", IF(VLOOKUP(A1651, [1]!Table9[#All], 31, FALSE)="--", "--", VLOOKUP(A1651, [1]!Table9[#All], 33, FALSE)))</f>
        <v>--</v>
      </c>
      <c r="S1651" s="9" t="s">
        <v>2</v>
      </c>
      <c r="T1651" s="8" t="s">
        <v>2</v>
      </c>
      <c r="U1651" s="8" t="s">
        <v>2</v>
      </c>
      <c r="V1651" s="7" t="s">
        <v>2</v>
      </c>
      <c r="W1651" s="6" t="s">
        <v>2</v>
      </c>
      <c r="X1651" s="6" t="s">
        <v>2</v>
      </c>
    </row>
    <row r="1652" spans="1:24" ht="48" x14ac:dyDescent="0.2">
      <c r="A1652" s="20" t="s">
        <v>713</v>
      </c>
      <c r="B1652" s="20" t="str">
        <f>VLOOKUP(A1652, [1]!Table9[#All], 2, FALSE)</f>
        <v>Neotoma lepida intermedia</v>
      </c>
      <c r="C1652" s="18" t="str">
        <f>VLOOKUP(A1652, [1]!Table9[#All], 13, FALSE)</f>
        <v>desert scrub, coastal sage scrub, and chaparral</v>
      </c>
      <c r="D1652" s="17" t="str">
        <f>IF(ISNUMBER(SEARCH("1",VLOOKUP(A1652, [1]!Table9[#All], 4, FALSE))), "Yes", "No")</f>
        <v>No</v>
      </c>
      <c r="E1652" s="16" t="str">
        <f>VLOOKUP(A1652, [1]!Table9[#All], 3, FALSE)</f>
        <v>Mammal</v>
      </c>
      <c r="F1652" s="15" t="str">
        <f>VLOOKUP(A1652, [1]!Table9[#All], 26, FALSE)</f>
        <v>Formula</v>
      </c>
      <c r="G1652" s="15" t="str">
        <f>IF(D1652="No", "--",VLOOKUP(A1652, [1]!Table9[#All], 25, FALSE))</f>
        <v>--</v>
      </c>
      <c r="H1652" s="14" t="str">
        <f>IF(D1652="No", "Not discussed on USFS. ", VLOOKUP(A1652, [1]!Table9[#All], 24, FALSE))</f>
        <v xml:space="preserve">Not discussed on USFS. </v>
      </c>
      <c r="I1652" s="14" t="str">
        <f>IF(NOT(ISBLANK(#REF!)),  "Pre-activity Survey Required", "")</f>
        <v>Pre-activity Survey Required</v>
      </c>
      <c r="J1652" s="13" t="str">
        <f>IF(D1652="No", "Not discussed on USFS. ", _xlfn.CONCAT(A1652, " (", VLOOKUP(A1652, [1]!Table9[#All], 11, FALSE), "; Habitat description: ", C1652, ") - Within 1-mi of a CNDDB/SCE/USFS occurrence record (", VLOOKUP(A1652, [1]!Table9[#All], 34, FALSE), "). " ))</f>
        <v xml:space="preserve">Not discussed on USFS. </v>
      </c>
      <c r="K1652" s="10" t="str">
        <f>IF(D1652="No", "-- ", VLOOKUP(A1652, [1]!Table9[#All], 35, FALSE))</f>
        <v xml:space="preserve">-- </v>
      </c>
      <c r="L1652" s="12" t="str">
        <f>IF(D1652="No", "--", VLOOKUP(A1652, [1]!Table9[#All], 28, FALSE))</f>
        <v>--</v>
      </c>
      <c r="M1652" s="11" t="str">
        <f>IF(D1652="No", "Not discussed on USFS. ", _xlfn.CONCAT(A1652, " (", VLOOKUP(A1652, [1]!Table9[#All], 11, FALSE), "; Habitat description: ", C1652, ") - Within 1-mi of a CNDDB/SCE/USFS occurrence record (", VLOOKUP(A1652, [1]!Table9[#All], 27, FALSE), "). " ))</f>
        <v xml:space="preserve">Not discussed on USFS. </v>
      </c>
      <c r="N1652" s="10" t="str">
        <f>IF(D1652="No", "-- ", VLOOKUP(A1652, [1]!Table9[#All], 29, FALSE))</f>
        <v xml:space="preserve">-- </v>
      </c>
      <c r="O1652" s="10" t="str">
        <f>IF(D1652="No", "--", VLOOKUP(A1652, [1]!Table9[#All], 30, FALSE))</f>
        <v>--</v>
      </c>
      <c r="P1652" s="7" t="str">
        <f>IF(D1652="No", "Not discussed on USFS. ", IF(VLOOKUP(A1652, [1]!Table9[#All], 31, FALSE)="--", "--",  _xlfn.CONCAT(A1652, " (", VLOOKUP(A1652, [1]!Table9[#All], 11, FALSE), "; Habitat description: ", C1652, ") - Within 1-mi of a CNDDB/SCE/USFS occurrence record (", VLOOKUP(A1652, [1]!Table9[#All], 31, FALSE), "). " )))</f>
        <v xml:space="preserve">Not discussed on USFS. </v>
      </c>
      <c r="Q1652" s="6" t="str">
        <f>IF(D1652="No", "Not discussed on USFS. ", IF(VLOOKUP(A1652, [1]!Table9[#All], 31, FALSE)="--", "--",  VLOOKUP(A1652, [1]!Table9[#All], 32, FALSE)))</f>
        <v xml:space="preserve">Not discussed on USFS. </v>
      </c>
      <c r="R1652" s="6" t="str">
        <f>IF(D1652="No", "Not discussed on USFS. ", IF(VLOOKUP(A1652, [1]!Table9[#All], 31, FALSE)="--", "--", VLOOKUP(A1652, [1]!Table9[#All], 33, FALSE)))</f>
        <v xml:space="preserve">Not discussed on USFS. </v>
      </c>
      <c r="S1652" s="9" t="s">
        <v>2</v>
      </c>
      <c r="T1652" s="8" t="s">
        <v>2</v>
      </c>
      <c r="U1652" s="8" t="s">
        <v>2</v>
      </c>
      <c r="V1652" s="7" t="s">
        <v>2</v>
      </c>
      <c r="W1652" s="6" t="s">
        <v>2</v>
      </c>
      <c r="X1652" s="6" t="s">
        <v>2</v>
      </c>
    </row>
    <row r="1653" spans="1:24" ht="120" x14ac:dyDescent="0.2">
      <c r="A1653" s="20" t="s">
        <v>712</v>
      </c>
      <c r="B1653" s="20" t="str">
        <f>VLOOKUP(A1653, [1]!Table9[#All], 2, FALSE)</f>
        <v>Branchinecta sandiegonensis</v>
      </c>
      <c r="C1653" s="18" t="str">
        <f>VLOOKUP(A1653, [1]!Table9[#All], 13, FALSE)</f>
        <v>deep vernal pools and ponds</v>
      </c>
      <c r="D1653" s="17" t="str">
        <f>IF(ISNUMBER(SEARCH("1",VLOOKUP(A1653, [1]!Table9[#All], 4, FALSE))), "Yes", "No")</f>
        <v>Yes</v>
      </c>
      <c r="E1653" s="16" t="str">
        <f>VLOOKUP(A1653, [1]!Table9[#All], 3, FALSE)</f>
        <v>Invertebrate</v>
      </c>
      <c r="F1653" s="15" t="str">
        <f>VLOOKUP(A1653, [1]!Table9[#All], 26, FALSE)</f>
        <v>Formula</v>
      </c>
      <c r="G1653" s="15" t="str">
        <f>IF(D1653="No", "--",VLOOKUP(A1653, [1]!Table9[#All], 25, FALSE))</f>
        <v>250-ft</v>
      </c>
      <c r="H1653" s="14" t="str">
        <f>IF(D1653="No", "Not discussed on USFS. ", VLOOKUP(A1653, [1]!Table9[#All], 24, FALSE))</f>
        <v>Suitable if vernal pools are within 250-ft.</v>
      </c>
      <c r="I1653" s="14" t="str">
        <f>IF(NOT(ISBLANK(#REF!)),  "Pre-activity Survey Required", "")</f>
        <v>Pre-activity Survey Required</v>
      </c>
      <c r="J1653" s="13" t="str">
        <f>IF(D1653="No", "Not discussed on USFS. ", _xlfn.CONCAT(A1653, " (", VLOOKUP(A1653, [1]!Table9[#All], 11, FALSE), "; Habitat description: ", C1653, ") - Within 1-mi of a CNDDB/SCE/USFS occurrence record (", VLOOKUP(A1653, [1]!Table9[#All], 34, FALSE), "). " ))</f>
        <v xml:space="preserve">San Diego fairy shrimp (FE; Habitat description: deep vernal pools and ponds) - Within 1-mi of a CNDDB/SCE/USFS occurrence record (unsuitable habitat). </v>
      </c>
      <c r="K1653" s="10" t="str">
        <f>IF(D1653="No", "-- ", VLOOKUP(A1653, [1]!Table9[#All], 35, FALSE))</f>
        <v>Standard OMP BMPs.</v>
      </c>
      <c r="L1653" s="12" t="str">
        <f>IF(D1653="No", "--", VLOOKUP(A1653, [1]!Table9[#All], 28, FALSE))</f>
        <v>IIC</v>
      </c>
      <c r="M1653" s="11" t="str">
        <f>IF(D1653="No", "Not discussed on USFS. ", _xlfn.CONCAT(A1653, " (", VLOOKUP(A1653, [1]!Table9[#All], 11, FALSE), "; Habitat description: ", C1653, ") - Within 1-mi of a CNDDB/SCE/USFS occurrence record (", VLOOKUP(A1653, [1]!Table9[#All], 27, FALSE), "). " ))</f>
        <v xml:space="preserve">San Diego fairy shrimp (FE; Habitat description: deep vernal pools and ponds) - Within 1-mi of a CNDDB/SCE/USFS occurrence record (habitat present). </v>
      </c>
      <c r="N1653" s="10" t="str">
        <f>IF(D1653="No", "-- ", VLOOKUP(A1653, [1]!Table9[#All], 29, FALSE))</f>
        <v xml:space="preserve">RPM VSP-1-5; 
General Measures and Standard OMP BMPs. </v>
      </c>
      <c r="O1653" s="10" t="str">
        <f>IF(D1653="No", "--", VLOOKUP(A1653, [1]!Table9[#All], 30, FALSE))</f>
        <v xml:space="preserve">Biological Monitor (San Diego fairy shrimp): A biological monitor is required to survey the workspace and be present as needed. In addition, tailboard with the biological monitor is required prior to ground or vegetation disturbing activities. Any flagging used must be removed after work is completed.
Weather Restrictive Area (fairy shrimp): Work when the ground is dry; do not drive through any standing water or vernal pools. 
General Measures and Standard OMP BMPs. </v>
      </c>
      <c r="P1653" s="7" t="str">
        <f>IF(D1653="No", "Not discussed on USFS. ", IF(VLOOKUP(A1653, [1]!Table9[#All], 31, FALSE)="--", "--",  _xlfn.CONCAT(A1653, " (", VLOOKUP(A1653, [1]!Table9[#All], 11, FALSE), "; Habitat description: ", C1653, ") - Within 1-mi of a CNDDB/SCE/USFS occurrence record (", VLOOKUP(A1653, [1]!Table9[#All], 31, FALSE), "). " )))</f>
        <v>--</v>
      </c>
      <c r="Q1653" s="6" t="str">
        <f>IF(D1653="No", "Not discussed on USFS. ", IF(VLOOKUP(A1653, [1]!Table9[#All], 31, FALSE)="--", "--",  VLOOKUP(A1653, [1]!Table9[#All], 32, FALSE)))</f>
        <v>--</v>
      </c>
      <c r="R1653" s="6" t="str">
        <f>IF(D1653="No", "Not discussed on USFS. ", IF(VLOOKUP(A1653, [1]!Table9[#All], 31, FALSE)="--", "--", VLOOKUP(A1653, [1]!Table9[#All], 33, FALSE)))</f>
        <v>--</v>
      </c>
      <c r="S1653" s="9" t="s">
        <v>2</v>
      </c>
      <c r="T1653" s="8" t="s">
        <v>2</v>
      </c>
      <c r="U1653" s="8" t="s">
        <v>2</v>
      </c>
      <c r="V1653" s="7" t="s">
        <v>2</v>
      </c>
      <c r="W1653" s="6" t="s">
        <v>2</v>
      </c>
      <c r="X1653" s="6" t="s">
        <v>2</v>
      </c>
    </row>
    <row r="1654" spans="1:24" ht="64" x14ac:dyDescent="0.2">
      <c r="A1654" s="20" t="s">
        <v>711</v>
      </c>
      <c r="B1654" s="20" t="str">
        <f>VLOOKUP(A1654, [1]!Table9[#All], 2, FALSE)</f>
        <v>Bloomeria clevelandii</v>
      </c>
      <c r="C1654" s="18" t="str">
        <f>VLOOKUP(A1654, [1]!Table9[#All], 13, FALSE)</f>
        <v>chaparral, coastal scrub, valley and foothill grasslands, and vernal pools</v>
      </c>
      <c r="D1654" s="17" t="str">
        <f>IF(ISNUMBER(SEARCH("1",VLOOKUP(A1654, [1]!Table9[#All], 4, FALSE))), "Yes", "No")</f>
        <v>No</v>
      </c>
      <c r="E1654" s="16" t="str">
        <f>VLOOKUP(A1654, [1]!Table9[#All], 3, FALSE)</f>
        <v>Plant</v>
      </c>
      <c r="F1654" s="15" t="str">
        <f>VLOOKUP(A1654, [1]!Table9[#All], 26, FALSE)</f>
        <v>Formula</v>
      </c>
      <c r="G1654" s="15" t="str">
        <f>IF(D1654="No", "--",VLOOKUP(A1654, [1]!Table9[#All], 25, FALSE))</f>
        <v>--</v>
      </c>
      <c r="H1654" s="14" t="str">
        <f>IF(D1654="No", "Not discussed on USFS. ", VLOOKUP(A1654, [1]!Table9[#All], 24, FALSE))</f>
        <v xml:space="preserve">Not discussed on USFS. </v>
      </c>
      <c r="I1654" s="14" t="str">
        <f>IF(NOT(ISBLANK(#REF!)),  "Pre-activity Survey Required", "")</f>
        <v>Pre-activity Survey Required</v>
      </c>
      <c r="J1654" s="13" t="str">
        <f>IF(D1654="No", "Not discussed on USFS. ", _xlfn.CONCAT(A1654, " (", VLOOKUP(A1654, [1]!Table9[#All], 11, FALSE), "; Habitat description: ", C1654, ") - Within 1-mi of a CNDDB/SCE/USFS occurrence record (", VLOOKUP(A1654, [1]!Table9[#All], 34, FALSE), "). " ))</f>
        <v xml:space="preserve">Not discussed on USFS. </v>
      </c>
      <c r="K1654" s="10" t="str">
        <f>IF(D1654="No", "-- ", VLOOKUP(A1654, [1]!Table9[#All], 35, FALSE))</f>
        <v xml:space="preserve">-- </v>
      </c>
      <c r="L1654" s="12" t="str">
        <f>IF(D1654="No", "--", VLOOKUP(A1654, [1]!Table9[#All], 28, FALSE))</f>
        <v>--</v>
      </c>
      <c r="M1654" s="11" t="str">
        <f>IF(D1654="No", "Not discussed on USFS. ", _xlfn.CONCAT(A1654, " (", VLOOKUP(A1654, [1]!Table9[#All], 11, FALSE), "; Habitat description: ", C1654, ") - Within 1-mi of a CNDDB/SCE/USFS occurrence record (", VLOOKUP(A1654, [1]!Table9[#All], 27, FALSE), "). " ))</f>
        <v xml:space="preserve">Not discussed on USFS. </v>
      </c>
      <c r="N1654" s="10" t="str">
        <f>IF(D1654="No", "-- ", VLOOKUP(A1654, [1]!Table9[#All], 29, FALSE))</f>
        <v xml:space="preserve">-- </v>
      </c>
      <c r="O1654" s="10" t="str">
        <f>IF(D1654="No", "--", VLOOKUP(A1654, [1]!Table9[#All], 30, FALSE))</f>
        <v>--</v>
      </c>
      <c r="P1654" s="7" t="str">
        <f>IF(D1654="No", "Not discussed on USFS. ", IF(VLOOKUP(A1654, [1]!Table9[#All], 31, FALSE)="--", "--",  _xlfn.CONCAT(A1654, " (", VLOOKUP(A1654, [1]!Table9[#All], 11, FALSE), "; Habitat description: ", C1654, ") - Within 1-mi of a CNDDB/SCE/USFS occurrence record (", VLOOKUP(A1654, [1]!Table9[#All], 31, FALSE), "). " )))</f>
        <v xml:space="preserve">Not discussed on USFS. </v>
      </c>
      <c r="Q1654" s="6" t="str">
        <f>IF(D1654="No", "Not discussed on USFS. ", IF(VLOOKUP(A1654, [1]!Table9[#All], 31, FALSE)="--", "--",  VLOOKUP(A1654, [1]!Table9[#All], 32, FALSE)))</f>
        <v xml:space="preserve">Not discussed on USFS. </v>
      </c>
      <c r="R1654" s="6" t="str">
        <f>IF(D1654="No", "Not discussed on USFS. ", IF(VLOOKUP(A1654, [1]!Table9[#All], 31, FALSE)="--", "--", VLOOKUP(A1654, [1]!Table9[#All], 33, FALSE)))</f>
        <v xml:space="preserve">Not discussed on USFS. </v>
      </c>
      <c r="S1654" s="9" t="s">
        <v>2</v>
      </c>
      <c r="T1654" s="8" t="s">
        <v>2</v>
      </c>
      <c r="U1654" s="8" t="s">
        <v>2</v>
      </c>
      <c r="V1654" s="7" t="s">
        <v>2</v>
      </c>
      <c r="W1654" s="6" t="s">
        <v>2</v>
      </c>
      <c r="X1654" s="6" t="s">
        <v>2</v>
      </c>
    </row>
    <row r="1655" spans="1:24" ht="64" x14ac:dyDescent="0.2">
      <c r="A1655" s="20" t="s">
        <v>710</v>
      </c>
      <c r="B1655" s="20" t="str">
        <f>VLOOKUP(A1655, [1]!Table9[#All], 2, FALSE)</f>
        <v>Grindelia hallii</v>
      </c>
      <c r="C1655" s="18" t="str">
        <f>VLOOKUP(A1655, [1]!Table9[#All], 13, FALSE)</f>
        <v>meadows, dry slopes, open pine/oak woodland, chaparral, meadows</v>
      </c>
      <c r="D1655" s="17" t="str">
        <f>IF(ISNUMBER(SEARCH("1",VLOOKUP(A1655, [1]!Table9[#All], 4, FALSE))), "Yes", "No")</f>
        <v>No</v>
      </c>
      <c r="E1655" s="16" t="str">
        <f>VLOOKUP(A1655, [1]!Table9[#All], 3, FALSE)</f>
        <v>Plant</v>
      </c>
      <c r="F1655" s="15" t="str">
        <f>VLOOKUP(A1655, [1]!Table9[#All], 26, FALSE)</f>
        <v>Formula</v>
      </c>
      <c r="G1655" s="15" t="str">
        <f>IF(D1655="No", "--",VLOOKUP(A1655, [1]!Table9[#All], 25, FALSE))</f>
        <v>--</v>
      </c>
      <c r="H1655" s="14" t="str">
        <f>IF(D1655="No", "Not discussed on USFS. ", VLOOKUP(A1655, [1]!Table9[#All], 24, FALSE))</f>
        <v xml:space="preserve">Not discussed on USFS. </v>
      </c>
      <c r="I1655" s="14" t="str">
        <f>IF(NOT(ISBLANK(#REF!)),  "Pre-activity Survey Required", "")</f>
        <v>Pre-activity Survey Required</v>
      </c>
      <c r="J1655" s="13" t="str">
        <f>IF(D1655="No", "Not discussed on USFS. ", _xlfn.CONCAT(A1655, " (", VLOOKUP(A1655, [1]!Table9[#All], 11, FALSE), "; Habitat description: ", C1655, ") - Within 1-mi of a CNDDB/SCE/USFS occurrence record (", VLOOKUP(A1655, [1]!Table9[#All], 34, FALSE), "). " ))</f>
        <v xml:space="preserve">Not discussed on USFS. </v>
      </c>
      <c r="K1655" s="10" t="str">
        <f>IF(D1655="No", "-- ", VLOOKUP(A1655, [1]!Table9[#All], 35, FALSE))</f>
        <v xml:space="preserve">-- </v>
      </c>
      <c r="L1655" s="12" t="str">
        <f>IF(D1655="No", "--", VLOOKUP(A1655, [1]!Table9[#All], 28, FALSE))</f>
        <v>--</v>
      </c>
      <c r="M1655" s="11" t="str">
        <f>IF(D1655="No", "Not discussed on USFS. ", _xlfn.CONCAT(A1655, " (", VLOOKUP(A1655, [1]!Table9[#All], 11, FALSE), "; Habitat description: ", C1655, ") - Within 1-mi of a CNDDB/SCE/USFS occurrence record (", VLOOKUP(A1655, [1]!Table9[#All], 27, FALSE), "). " ))</f>
        <v xml:space="preserve">Not discussed on USFS. </v>
      </c>
      <c r="N1655" s="10" t="str">
        <f>IF(D1655="No", "-- ", VLOOKUP(A1655, [1]!Table9[#All], 29, FALSE))</f>
        <v xml:space="preserve">-- </v>
      </c>
      <c r="O1655" s="10" t="str">
        <f>IF(D1655="No", "--", VLOOKUP(A1655, [1]!Table9[#All], 30, FALSE))</f>
        <v>--</v>
      </c>
      <c r="P1655" s="7" t="str">
        <f>IF(D1655="No", "Not discussed on USFS. ", IF(VLOOKUP(A1655, [1]!Table9[#All], 31, FALSE)="--", "--",  _xlfn.CONCAT(A1655, " (", VLOOKUP(A1655, [1]!Table9[#All], 11, FALSE), "; Habitat description: ", C1655, ") - Within 1-mi of a CNDDB/SCE/USFS occurrence record (", VLOOKUP(A1655, [1]!Table9[#All], 31, FALSE), "). " )))</f>
        <v xml:space="preserve">Not discussed on USFS. </v>
      </c>
      <c r="Q1655" s="6" t="str">
        <f>IF(D1655="No", "Not discussed on USFS. ", IF(VLOOKUP(A1655, [1]!Table9[#All], 31, FALSE)="--", "--",  VLOOKUP(A1655, [1]!Table9[#All], 32, FALSE)))</f>
        <v xml:space="preserve">Not discussed on USFS. </v>
      </c>
      <c r="R1655" s="6" t="str">
        <f>IF(D1655="No", "Not discussed on USFS. ", IF(VLOOKUP(A1655, [1]!Table9[#All], 31, FALSE)="--", "--", VLOOKUP(A1655, [1]!Table9[#All], 33, FALSE)))</f>
        <v xml:space="preserve">Not discussed on USFS. </v>
      </c>
      <c r="S1655" s="9" t="s">
        <v>2</v>
      </c>
      <c r="T1655" s="8" t="s">
        <v>2</v>
      </c>
      <c r="U1655" s="8" t="s">
        <v>2</v>
      </c>
      <c r="V1655" s="7" t="s">
        <v>2</v>
      </c>
      <c r="W1655" s="6" t="s">
        <v>2</v>
      </c>
      <c r="X1655" s="6" t="s">
        <v>2</v>
      </c>
    </row>
    <row r="1656" spans="1:24" ht="48" x14ac:dyDescent="0.2">
      <c r="A1656" s="20" t="s">
        <v>709</v>
      </c>
      <c r="B1656" s="20" t="str">
        <f>VLOOKUP(A1656, [1]!Table9[#All], 2, FALSE)</f>
        <v>Iva hayesiana</v>
      </c>
      <c r="C1656" s="18" t="str">
        <f>VLOOKUP(A1656, [1]!Table9[#All], 13, FALSE)</f>
        <v>alkaline flats, depressions, streambanks</v>
      </c>
      <c r="D1656" s="17" t="str">
        <f>IF(ISNUMBER(SEARCH("1",VLOOKUP(A1656, [1]!Table9[#All], 4, FALSE))), "Yes", "No")</f>
        <v>No</v>
      </c>
      <c r="E1656" s="16" t="str">
        <f>VLOOKUP(A1656, [1]!Table9[#All], 3, FALSE)</f>
        <v>Plant</v>
      </c>
      <c r="F1656" s="15" t="str">
        <f>VLOOKUP(A1656, [1]!Table9[#All], 26, FALSE)</f>
        <v>Formula</v>
      </c>
      <c r="G1656" s="15" t="str">
        <f>IF(D1656="No", "--",VLOOKUP(A1656, [1]!Table9[#All], 25, FALSE))</f>
        <v>--</v>
      </c>
      <c r="H1656" s="14" t="str">
        <f>IF(D1656="No", "Not discussed on USFS. ", VLOOKUP(A1656, [1]!Table9[#All], 24, FALSE))</f>
        <v xml:space="preserve">Not discussed on USFS. </v>
      </c>
      <c r="I1656" s="14" t="str">
        <f>IF(NOT(ISBLANK(#REF!)),  "Pre-activity Survey Required", "")</f>
        <v>Pre-activity Survey Required</v>
      </c>
      <c r="J1656" s="13" t="str">
        <f>IF(D1656="No", "Not discussed on USFS. ", _xlfn.CONCAT(A1656, " (", VLOOKUP(A1656, [1]!Table9[#All], 11, FALSE), "; Habitat description: ", C1656, ") - Within 1-mi of a CNDDB/SCE/USFS occurrence record (", VLOOKUP(A1656, [1]!Table9[#All], 34, FALSE), "). " ))</f>
        <v xml:space="preserve">Not discussed on USFS. </v>
      </c>
      <c r="K1656" s="10" t="str">
        <f>IF(D1656="No", "-- ", VLOOKUP(A1656, [1]!Table9[#All], 35, FALSE))</f>
        <v xml:space="preserve">-- </v>
      </c>
      <c r="L1656" s="12" t="str">
        <f>IF(D1656="No", "--", VLOOKUP(A1656, [1]!Table9[#All], 28, FALSE))</f>
        <v>--</v>
      </c>
      <c r="M1656" s="11" t="str">
        <f>IF(D1656="No", "Not discussed on USFS. ", _xlfn.CONCAT(A1656, " (", VLOOKUP(A1656, [1]!Table9[#All], 11, FALSE), "; Habitat description: ", C1656, ") - Within 1-mi of a CNDDB/SCE/USFS occurrence record (", VLOOKUP(A1656, [1]!Table9[#All], 27, FALSE), "). " ))</f>
        <v xml:space="preserve">Not discussed on USFS. </v>
      </c>
      <c r="N1656" s="10" t="str">
        <f>IF(D1656="No", "-- ", VLOOKUP(A1656, [1]!Table9[#All], 29, FALSE))</f>
        <v xml:space="preserve">-- </v>
      </c>
      <c r="O1656" s="10" t="str">
        <f>IF(D1656="No", "--", VLOOKUP(A1656, [1]!Table9[#All], 30, FALSE))</f>
        <v>--</v>
      </c>
      <c r="P1656" s="7" t="str">
        <f>IF(D1656="No", "Not discussed on USFS. ", IF(VLOOKUP(A1656, [1]!Table9[#All], 31, FALSE)="--", "--",  _xlfn.CONCAT(A1656, " (", VLOOKUP(A1656, [1]!Table9[#All], 11, FALSE), "; Habitat description: ", C1656, ") - Within 1-mi of a CNDDB/SCE/USFS occurrence record (", VLOOKUP(A1656, [1]!Table9[#All], 31, FALSE), "). " )))</f>
        <v xml:space="preserve">Not discussed on USFS. </v>
      </c>
      <c r="Q1656" s="6" t="str">
        <f>IF(D1656="No", "Not discussed on USFS. ", IF(VLOOKUP(A1656, [1]!Table9[#All], 31, FALSE)="--", "--",  VLOOKUP(A1656, [1]!Table9[#All], 32, FALSE)))</f>
        <v xml:space="preserve">Not discussed on USFS. </v>
      </c>
      <c r="R1656" s="6" t="str">
        <f>IF(D1656="No", "Not discussed on USFS. ", IF(VLOOKUP(A1656, [1]!Table9[#All], 31, FALSE)="--", "--", VLOOKUP(A1656, [1]!Table9[#All], 33, FALSE)))</f>
        <v xml:space="preserve">Not discussed on USFS. </v>
      </c>
      <c r="S1656" s="9" t="s">
        <v>2</v>
      </c>
      <c r="T1656" s="8" t="s">
        <v>2</v>
      </c>
      <c r="U1656" s="8" t="s">
        <v>2</v>
      </c>
      <c r="V1656" s="7" t="s">
        <v>2</v>
      </c>
      <c r="W1656" s="6" t="s">
        <v>2</v>
      </c>
      <c r="X1656" s="6" t="s">
        <v>2</v>
      </c>
    </row>
    <row r="1657" spans="1:24" ht="168" x14ac:dyDescent="0.2">
      <c r="A1657" s="20" t="s">
        <v>708</v>
      </c>
      <c r="B1657" s="20" t="str">
        <f>VLOOKUP(A1657, [1]!Table9[#All], 2, FALSE)</f>
        <v>Pogogyne abramsii</v>
      </c>
      <c r="C1657" s="18" t="str">
        <f>VLOOKUP(A1657, [1]!Table9[#All], 13, FALSE)</f>
        <v>coastal terrace vernal pools</v>
      </c>
      <c r="D1657" s="17" t="str">
        <f>IF(ISNUMBER(SEARCH("1",VLOOKUP(A1657, [1]!Table9[#All], 4, FALSE))), "Yes", "No")</f>
        <v>Yes</v>
      </c>
      <c r="E1657" s="16" t="str">
        <f>VLOOKUP(A1657, [1]!Table9[#All], 3, FALSE)</f>
        <v>Plant</v>
      </c>
      <c r="F1657" s="15" t="str">
        <f>VLOOKUP(A1657, [1]!Table9[#All], 26, FALSE)</f>
        <v>Formula</v>
      </c>
      <c r="G1657" s="15" t="str">
        <f>IF(D1657="No", "--",VLOOKUP(A1657, [1]!Table9[#All], 25, FALSE))</f>
        <v>Work area</v>
      </c>
      <c r="H1657" s="14" t="str">
        <f>IF(D1657="No", "Not discussed on USFS. ", VLOOKUP(A1657, [1]!Table9[#All], 24, FALSE))</f>
        <v>--</v>
      </c>
      <c r="I1657" s="14" t="str">
        <f>IF(NOT(ISBLANK(#REF!)),  "Pre-activity Survey Required", "")</f>
        <v>Pre-activity Survey Required</v>
      </c>
      <c r="J1657" s="13" t="str">
        <f>IF(D1657="No", "Not discussed on USFS. ", _xlfn.CONCAT(A1657, " (", VLOOKUP(A1657, [1]!Table9[#All], 11, FALSE), "; Habitat description: ", C1657, ") - Within 1-mi of a CNDDB/SCE/USFS occurrence record (", VLOOKUP(A1657, [1]!Table9[#All], 34, FALSE), "). " ))</f>
        <v xml:space="preserve">San Diego mesa mint (FE; SE; CRPR 1B.1, Blooming Period: Mar - Jun; Habitat description: coastal terrace vernal pools) - Within 1-mi of a CNDDB/SCE/USFS occurrence record (unsuitable habitat). </v>
      </c>
      <c r="K1657" s="10" t="str">
        <f>IF(D1657="No", "-- ", VLOOKUP(A1657, [1]!Table9[#All], 35, FALSE))</f>
        <v xml:space="preserve">RPM Plant 1; 
Standard OMP BMPs. </v>
      </c>
      <c r="L1657" s="12" t="str">
        <f>IF(D1657="No", "--", VLOOKUP(A1657, [1]!Table9[#All], 28, FALSE))</f>
        <v>IIB</v>
      </c>
      <c r="M1657" s="11" t="str">
        <f>IF(D1657="No", "Not discussed on USFS. ", _xlfn.CONCAT(A1657, " (", VLOOKUP(A1657, [1]!Table9[#All], 11, FALSE), "; Habitat description: ", C1657, ") - Within 1-mi of a CNDDB/SCE/USFS occurrence record (", VLOOKUP(A1657, [1]!Table9[#All], 27, FALSE), "). " ))</f>
        <v xml:space="preserve">San Diego mesa mint (FE; SE; CRPR 1B.1, Blooming Period: Mar - Jun; Habitat description: coastal terrace vernal pools) - Within 1-mi of a CNDDB/SCE/USFS occurrence record (habitat present). </v>
      </c>
      <c r="N1657" s="10" t="str">
        <f>IF(D1657="No", "-- ", VLOOKUP(A1657, [1]!Table9[#All], 29, FALSE))</f>
        <v xml:space="preserve">RPM Plant-1-4; 
General Measures and Standard OMP BMPs. </v>
      </c>
      <c r="O1657" s="10" t="str">
        <f>IF(D1657="No", "--", VLOOKUP(A1657, [1]!Table9[#All], 30, FALSE))</f>
        <v xml:space="preserve">Rare Plant Survey and Avoidance (San Diego mesa mint): A qualified botanist will conduct a rare plant survey for San Diego mesa mint within blooming season, verified by a reference population. All federally-listed plants within 100 feet of the work area will be flagged for avoidance. Coordination with Environmental Services Department will be required if full avoidance cannot be achieved. 
Schedule Limitation (San Diego mesa mint): Schedule all work in the year rare plant surveys are conducted. Work can occur only after rare plant surveys occur. If work gets delayed for a subsequent year, contact Environmental Services Department. 
General Measures and Standard OMP BMPs. </v>
      </c>
      <c r="P1657" s="7" t="str">
        <f>IF(D1657="No", "Not discussed on USFS. ", IF(VLOOKUP(A1657, [1]!Table9[#All], 31, FALSE)="--", "--",  _xlfn.CONCAT(A1657, " (", VLOOKUP(A1657, [1]!Table9[#All], 11, FALSE), "; Habitat description: ", C1657, ") - Within 1-mi of a CNDDB/SCE/USFS occurrence record (", VLOOKUP(A1657, [1]!Table9[#All], 31, FALSE), "). " )))</f>
        <v>--</v>
      </c>
      <c r="Q1657" s="6" t="str">
        <f>IF(D1657="No", "Not discussed on USFS. ", IF(VLOOKUP(A1657, [1]!Table9[#All], 31, FALSE)="--", "--",  VLOOKUP(A1657, [1]!Table9[#All], 32, FALSE)))</f>
        <v>--</v>
      </c>
      <c r="R1657" s="6" t="str">
        <f>IF(D1657="No", "Not discussed on USFS. ", IF(VLOOKUP(A1657, [1]!Table9[#All], 31, FALSE)="--", "--", VLOOKUP(A1657, [1]!Table9[#All], 33, FALSE)))</f>
        <v>--</v>
      </c>
      <c r="S1657" s="9" t="s">
        <v>2</v>
      </c>
      <c r="T1657" s="8" t="s">
        <v>2</v>
      </c>
      <c r="U1657" s="8" t="s">
        <v>2</v>
      </c>
      <c r="V1657" s="7" t="s">
        <v>2</v>
      </c>
      <c r="W1657" s="6" t="s">
        <v>2</v>
      </c>
      <c r="X1657" s="6" t="s">
        <v>2</v>
      </c>
    </row>
    <row r="1658" spans="1:24" ht="156" x14ac:dyDescent="0.2">
      <c r="A1658" s="20" t="s">
        <v>707</v>
      </c>
      <c r="B1658" s="20" t="str">
        <f>VLOOKUP(A1658, [1]!Table9[#All], 2, FALSE)</f>
        <v>Astragalus oocarpus</v>
      </c>
      <c r="C1658" s="18" t="str">
        <f>VLOOKUP(A1658, [1]!Table9[#All], 13, FALSE)</f>
        <v>chaparral and oak woodland and ecotones with meadows</v>
      </c>
      <c r="D1658" s="17" t="str">
        <f>IF(ISNUMBER(SEARCH("1",VLOOKUP(A1658, [1]!Table9[#All], 4, FALSE))), "Yes", "No")</f>
        <v>Yes</v>
      </c>
      <c r="E1658" s="16" t="str">
        <f>VLOOKUP(A1658, [1]!Table9[#All], 3, FALSE)</f>
        <v>Plant</v>
      </c>
      <c r="F1658" s="15" t="str">
        <f>VLOOKUP(A1658, [1]!Table9[#All], 26, FALSE)</f>
        <v>Formula</v>
      </c>
      <c r="G1658" s="15" t="str">
        <f>IF(D1658="No", "--",VLOOKUP(A1658, [1]!Table9[#All], 25, FALSE))</f>
        <v>Work area</v>
      </c>
      <c r="H1658" s="14" t="str">
        <f>IF(D1658="No", "Not discussed on USFS. ", VLOOKUP(A1658, [1]!Table9[#All], 24, FALSE))</f>
        <v>--</v>
      </c>
      <c r="I1658" s="14" t="str">
        <f>IF(NOT(ISBLANK(#REF!)),  "Pre-activity Survey Required", "")</f>
        <v>Pre-activity Survey Required</v>
      </c>
      <c r="J1658" s="13" t="str">
        <f>IF(D1658="No", "Not discussed on USFS. ", _xlfn.CONCAT(A1658, " (", VLOOKUP(A1658, [1]!Table9[#All], 11, FALSE), "; Habitat description: ", C1658, ") - Within 1-mi of a CNDDB/SCE/USFS occurrence record (", VLOOKUP(A1658, [1]!Table9[#All], 34, FALSE), "). " ))</f>
        <v xml:space="preserve">San Diego milk-vetch (FSS; BLM:S; CRPR 1B.2, Blooming Period: May - Aug; Habitat description: chaparral and oak woodland and ecotones with meadows) - Within 1-mi of a CNDDB/SCE/USFS occurrence record (unsuitable habitat). </v>
      </c>
      <c r="K1658" s="10" t="str">
        <f>IF(D1658="No", "-- ", VLOOKUP(A1658, [1]!Table9[#All], 35, FALSE))</f>
        <v>Standard OMP BMPs.</v>
      </c>
      <c r="L1658" s="12" t="str">
        <f>IF(D1658="No", "--", VLOOKUP(A1658, [1]!Table9[#All], 28, FALSE))</f>
        <v>IIB</v>
      </c>
      <c r="M1658" s="11" t="str">
        <f>IF(D1658="No", "Not discussed on USFS. ", _xlfn.CONCAT(A1658, " (", VLOOKUP(A1658, [1]!Table9[#All], 11, FALSE), "; Habitat description: ", C1658, ") - Within 1-mi of a CNDDB/SCE/USFS occurrence record (", VLOOKUP(A1658, [1]!Table9[#All], 27, FALSE), "). " ))</f>
        <v xml:space="preserve">San Diego milk-vetch (FSS; BLM:S; CRPR 1B.2, Blooming Period: May - Aug; Habitat description: chaparral and oak woodland and ecotones with meadows) - Within 1-mi of a CNDDB/SCE/USFS occurrence record (habitat present). </v>
      </c>
      <c r="N1658" s="10" t="str">
        <f>IF(D1658="No", "-- ", VLOOKUP(A1658, [1]!Table9[#All], 29, FALSE))</f>
        <v xml:space="preserve">BE BMP Plant-1(a)(c-d); 
General Measures and Standard OMP BMPs. </v>
      </c>
      <c r="O1658" s="10" t="str">
        <f>IF(D1658="No", "--", VLOOKUP(A1658, [1]!Table9[#All], 30, FALSE))</f>
        <v xml:space="preserve">Pre-Activity Survey (San Diego milk-vetch): A biological survey is required. 
FSS Plant Avoidance (San Diego milk-vetch): If San Diego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58" s="7" t="str">
        <f>IF(D1658="No", "Not discussed on USFS. ", IF(VLOOKUP(A1658, [1]!Table9[#All], 31, FALSE)="--", "--",  _xlfn.CONCAT(A1658, " (", VLOOKUP(A1658, [1]!Table9[#All], 11, FALSE), "; Habitat description: ", C1658, ") - Within 1-mi of a CNDDB/SCE/USFS occurrence record (", VLOOKUP(A1658, [1]!Table9[#All], 31, FALSE), "). " )))</f>
        <v>--</v>
      </c>
      <c r="Q1658" s="6" t="str">
        <f>IF(D1658="No", "Not discussed on USFS. ", IF(VLOOKUP(A1658, [1]!Table9[#All], 31, FALSE)="--", "--",  VLOOKUP(A1658, [1]!Table9[#All], 32, FALSE)))</f>
        <v>--</v>
      </c>
      <c r="R1658" s="6" t="str">
        <f>IF(D1658="No", "Not discussed on USFS. ", IF(VLOOKUP(A1658, [1]!Table9[#All], 31, FALSE)="--", "--", VLOOKUP(A1658, [1]!Table9[#All], 33, FALSE)))</f>
        <v>--</v>
      </c>
      <c r="S1658" s="9" t="s">
        <v>2</v>
      </c>
      <c r="T1658" s="8" t="s">
        <v>2</v>
      </c>
      <c r="U1658" s="8" t="s">
        <v>2</v>
      </c>
      <c r="V1658" s="7" t="s">
        <v>2</v>
      </c>
      <c r="W1658" s="6" t="s">
        <v>2</v>
      </c>
      <c r="X1658" s="6" t="s">
        <v>2</v>
      </c>
    </row>
    <row r="1659" spans="1:24" ht="128" x14ac:dyDescent="0.2">
      <c r="A1659" s="20" t="s">
        <v>706</v>
      </c>
      <c r="B1659" s="20" t="str">
        <f>VLOOKUP(A1659, [1]!Table9[#All], 2, FALSE)</f>
        <v>Diadophis punctatus similis</v>
      </c>
      <c r="C1659" s="18" t="str">
        <f>VLOOKUP(A1659, [1]!Table9[#All], 13, FALSE)</f>
        <v>moist habitats, including wet meadows, rocky hillsides, gardens, farmland, grassland, chaparral, mixed coniferous forests, woodlands</v>
      </c>
      <c r="D1659" s="17" t="str">
        <f>IF(ISNUMBER(SEARCH("1",VLOOKUP(A1659, [1]!Table9[#All], 4, FALSE))), "Yes", "No")</f>
        <v>Yes</v>
      </c>
      <c r="E1659" s="16" t="str">
        <f>VLOOKUP(A1659, [1]!Table9[#All], 3, FALSE)</f>
        <v>Reptile</v>
      </c>
      <c r="F1659" s="15" t="str">
        <f>VLOOKUP(A1659, [1]!Table9[#All], 26, FALSE)</f>
        <v>Formula</v>
      </c>
      <c r="G1659" s="15" t="str">
        <f>IF(D1659="No", "--",VLOOKUP(A1659, [1]!Table9[#All], 25, FALSE))</f>
        <v>Work area</v>
      </c>
      <c r="H1659" s="14" t="str">
        <f>IF(D1659="No", "Not discussed on USFS. ", VLOOKUP(A1659, [1]!Table9[#All], 24, FALSE))</f>
        <v>--</v>
      </c>
      <c r="I1659" s="14" t="str">
        <f>IF(NOT(ISBLANK(#REF!)),  "Pre-activity Survey Required", "")</f>
        <v>Pre-activity Survey Required</v>
      </c>
      <c r="J1659" s="13" t="str">
        <f>IF(D1659="No", "Not discussed on USFS. ", _xlfn.CONCAT(A1659, " (", VLOOKUP(A1659, [1]!Table9[#All], 11, FALSE), "; Habitat description: ", C1659, ") - Within 1-mi of a CNDDB/SCE/USFS occurrence record (", VLOOKUP(A1659, [1]!Table9[#All], 34, FALSE), "). " ))</f>
        <v xml:space="preserve">San Diego ringneck snake (FSS; Habitat description: moist habitats, including wet meadows, rocky hillsides, gardens, farmland, grassland, chaparral, mixed coniferous forests, woodlands) - Within 1-mi of a CNDDB/SCE/USFS occurrence record (unsuitable habitat). </v>
      </c>
      <c r="K1659" s="10" t="str">
        <f>IF(D1659="No", "-- ", VLOOKUP(A1659, [1]!Table9[#All], 35, FALSE))</f>
        <v>Standard OMP BMPs.</v>
      </c>
      <c r="L1659" s="12" t="str">
        <f>IF(D1659="No", "--", VLOOKUP(A1659, [1]!Table9[#All], 28, FALSE))</f>
        <v>IIB</v>
      </c>
      <c r="M1659" s="11" t="str">
        <f>IF(D1659="No", "Not discussed on USFS. ", _xlfn.CONCAT(A1659, " (", VLOOKUP(A1659, [1]!Table9[#All], 11, FALSE), "; Habitat description: ", C1659, ") - Within 1-mi of a CNDDB/SCE/USFS occurrence record (", VLOOKUP(A1659, [1]!Table9[#All], 27, FALSE), "). " ))</f>
        <v xml:space="preserve">San Diego ringneck snake (FSS; Habitat description: moist habitats, including wet meadows, rocky hillsides, gardens, farmland, grassland, chaparral, mixed coniferous forests, woodlands) - Within 1-mi of a CNDDB/SCE/USFS occurrence record (habitat present). </v>
      </c>
      <c r="N1659" s="10" t="str">
        <f>IF(D1659="No", "-- ", VLOOKUP(A1659, [1]!Table9[#All], 29, FALSE))</f>
        <v xml:space="preserve">Biological Pre-activity Survey (San Diego ringneck snake; 
General Measures and Standard OMP BMPs. </v>
      </c>
      <c r="O1659" s="10" t="str">
        <f>IF(D1659="No", "--", VLOOKUP(A1659, [1]!Table9[#All], 30, FALSE))</f>
        <v xml:space="preserve">Biological Pre-activity Survey (San Diego ringneck snake): A biological survey is required. 
General Measures and Standard OMP BMPs. </v>
      </c>
      <c r="P1659" s="7" t="str">
        <f>IF(D1659="No", "Not discussed on USFS. ", IF(VLOOKUP(A1659, [1]!Table9[#All], 31, FALSE)="--", "--",  _xlfn.CONCAT(A1659, " (", VLOOKUP(A1659, [1]!Table9[#All], 11, FALSE), "; Habitat description: ", C1659, ") - Within 1-mi of a CNDDB/SCE/USFS occurrence record (", VLOOKUP(A1659, [1]!Table9[#All], 31, FALSE), "). " )))</f>
        <v>--</v>
      </c>
      <c r="Q1659" s="6" t="str">
        <f>IF(D1659="No", "Not discussed on USFS. ", IF(VLOOKUP(A1659, [1]!Table9[#All], 31, FALSE)="--", "--",  VLOOKUP(A1659, [1]!Table9[#All], 32, FALSE)))</f>
        <v>--</v>
      </c>
      <c r="R1659" s="6" t="str">
        <f>IF(D1659="No", "Not discussed on USFS. ", IF(VLOOKUP(A1659, [1]!Table9[#All], 31, FALSE)="--", "--", VLOOKUP(A1659, [1]!Table9[#All], 33, FALSE)))</f>
        <v>--</v>
      </c>
      <c r="S1659" s="9" t="s">
        <v>2</v>
      </c>
      <c r="T1659" s="8" t="s">
        <v>2</v>
      </c>
      <c r="U1659" s="8" t="s">
        <v>2</v>
      </c>
      <c r="V1659" s="7" t="s">
        <v>2</v>
      </c>
      <c r="W1659" s="6" t="s">
        <v>2</v>
      </c>
      <c r="X1659" s="6" t="s">
        <v>2</v>
      </c>
    </row>
    <row r="1660" spans="1:24" ht="156" x14ac:dyDescent="0.2">
      <c r="A1660" s="20" t="s">
        <v>705</v>
      </c>
      <c r="B1660" s="20" t="str">
        <f>VLOOKUP(A1660, [1]!Table9[#All], 2, FALSE)</f>
        <v>Artemisia palmeri</v>
      </c>
      <c r="C1660" s="18" t="str">
        <f>VLOOKUP(A1660, [1]!Table9[#All], 13, FALSE)</f>
        <v>moist drainages, sandy soil</v>
      </c>
      <c r="D1660" s="17" t="str">
        <f>IF(ISNUMBER(SEARCH("1",VLOOKUP(A1660, [1]!Table9[#All], 4, FALSE))), "Yes", "No")</f>
        <v>Yes</v>
      </c>
      <c r="E1660" s="16" t="str">
        <f>VLOOKUP(A1660, [1]!Table9[#All], 3, FALSE)</f>
        <v>Plant</v>
      </c>
      <c r="F1660" s="15" t="str">
        <f>VLOOKUP(A1660, [1]!Table9[#All], 26, FALSE)</f>
        <v>Formula</v>
      </c>
      <c r="G1660" s="15" t="str">
        <f>IF(D1660="No", "--",VLOOKUP(A1660, [1]!Table9[#All], 25, FALSE))</f>
        <v>Work area</v>
      </c>
      <c r="H1660" s="14" t="str">
        <f>IF(D1660="No", "Not discussed on USFS. ", VLOOKUP(A1660, [1]!Table9[#All], 24, FALSE))</f>
        <v xml:space="preserve">Only discussed in INF, if reviewing INF apply same RPM's and language as other CRPR 1/2 plant receive. </v>
      </c>
      <c r="I1660" s="14" t="str">
        <f>IF(NOT(ISBLANK(#REF!)),  "Pre-activity Survey Required", "")</f>
        <v>Pre-activity Survey Required</v>
      </c>
      <c r="J1660" s="13" t="str">
        <f>IF(D1660="No", "Not discussed on USFS. ", _xlfn.CONCAT(A1660, " (", VLOOKUP(A1660, [1]!Table9[#All], 11, FALSE), "; Habitat description: ", C1660, ") - Within 1-mi of a CNDDB/SCE/USFS occurrence record (", VLOOKUP(A1660, [1]!Table9[#All], 34, FALSE), "). " ))</f>
        <v xml:space="preserve">San Diego sagewort (INF:SCC; CRPR 4.2, Blooming Period: Jun - Oct; Habitat description: moist drainages, sandy soil) - Within 1-mi of a CNDDB/SCE/USFS occurrence record (unsuitable habitat). </v>
      </c>
      <c r="K1660" s="10" t="str">
        <f>IF(D1660="No", "-- ", VLOOKUP(A1660, [1]!Table9[#All], 35, FALSE))</f>
        <v>Standard OMP BMPs.</v>
      </c>
      <c r="L1660" s="12" t="str">
        <f>IF(D1660="No", "--", VLOOKUP(A1660, [1]!Table9[#All], 28, FALSE))</f>
        <v>IIB</v>
      </c>
      <c r="M1660" s="11" t="str">
        <f>IF(D1660="No", "Not discussed on USFS. ", _xlfn.CONCAT(A1660, " (", VLOOKUP(A1660, [1]!Table9[#All], 11, FALSE), "; Habitat description: ", C1660, ") - Within 1-mi of a CNDDB/SCE/USFS occurrence record (", VLOOKUP(A1660, [1]!Table9[#All], 27, FALSE), "). " ))</f>
        <v xml:space="preserve">San Diego sagewort (INF:SCC; CRPR 4.2, Blooming Period: Jun - Oct; Habitat description: moist drainages, sandy soil) - Within 1-mi of a CNDDB/SCE/USFS occurrence record (habitat present). </v>
      </c>
      <c r="N1660" s="10" t="str">
        <f>IF(D1660="No", "-- ", VLOOKUP(A1660, [1]!Table9[#All], 29, FALSE))</f>
        <v xml:space="preserve">BE BMP Plant-1(a)(c-d); 
General Measures and Standard OMP BMPs. </v>
      </c>
      <c r="O1660" s="10" t="str">
        <f>IF(D1660="No", "--", VLOOKUP(A1660, [1]!Table9[#All], 30, FALSE))</f>
        <v xml:space="preserve">Pre-Activity Survey (San Diego sagewort): A biological survey is required. 
FSS Plant Avoidance (San Diego sagewort): If San Diego sagewort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60" s="7" t="str">
        <f>IF(D1660="No", "Not discussed on USFS. ", IF(VLOOKUP(A1660, [1]!Table9[#All], 31, FALSE)="--", "--",  _xlfn.CONCAT(A1660, " (", VLOOKUP(A1660, [1]!Table9[#All], 11, FALSE), "; Habitat description: ", C1660, ") - Within 1-mi of a CNDDB/SCE/USFS occurrence record (", VLOOKUP(A1660, [1]!Table9[#All], 31, FALSE), "). " )))</f>
        <v>--</v>
      </c>
      <c r="Q1660" s="6" t="str">
        <f>IF(D1660="No", "Not discussed on USFS. ", IF(VLOOKUP(A1660, [1]!Table9[#All], 31, FALSE)="--", "--",  VLOOKUP(A1660, [1]!Table9[#All], 32, FALSE)))</f>
        <v>--</v>
      </c>
      <c r="R1660" s="6" t="str">
        <f>IF(D1660="No", "Not discussed on USFS. ", IF(VLOOKUP(A1660, [1]!Table9[#All], 31, FALSE)="--", "--", VLOOKUP(A1660, [1]!Table9[#All], 33, FALSE)))</f>
        <v>--</v>
      </c>
      <c r="S1660" s="9" t="s">
        <v>2</v>
      </c>
      <c r="T1660" s="8" t="s">
        <v>2</v>
      </c>
      <c r="U1660" s="8" t="s">
        <v>2</v>
      </c>
      <c r="V1660" s="7" t="s">
        <v>2</v>
      </c>
      <c r="W1660" s="6" t="s">
        <v>2</v>
      </c>
      <c r="X1660" s="6" t="s">
        <v>2</v>
      </c>
    </row>
    <row r="1661" spans="1:24" ht="64" x14ac:dyDescent="0.2">
      <c r="A1661" s="20" t="s">
        <v>704</v>
      </c>
      <c r="B1661" s="20" t="str">
        <f>VLOOKUP(A1661, [1]!Table9[#All], 2, FALSE)</f>
        <v>Corethrogyne filaginifolia var. incana</v>
      </c>
      <c r="C1661" s="18" t="str">
        <f>VLOOKUP(A1661, [1]!Table9[#All], 13, FALSE)</f>
        <v>coastal sage scrub</v>
      </c>
      <c r="D1661" s="17" t="str">
        <f>IF(ISNUMBER(SEARCH("1",VLOOKUP(A1661, [1]!Table9[#All], 4, FALSE))), "Yes", "No")</f>
        <v>No</v>
      </c>
      <c r="E1661" s="16" t="str">
        <f>VLOOKUP(A1661, [1]!Table9[#All], 3, FALSE)</f>
        <v>Plant</v>
      </c>
      <c r="F1661" s="15" t="str">
        <f>VLOOKUP(A1661, [1]!Table9[#All], 26, FALSE)</f>
        <v>Formula</v>
      </c>
      <c r="G1661" s="15" t="str">
        <f>IF(D1661="No", "--",VLOOKUP(A1661, [1]!Table9[#All], 25, FALSE))</f>
        <v>--</v>
      </c>
      <c r="H1661" s="14" t="str">
        <f>IF(D1661="No", "Not discussed on USFS. ", VLOOKUP(A1661, [1]!Table9[#All], 24, FALSE))</f>
        <v xml:space="preserve">Not discussed on USFS. </v>
      </c>
      <c r="I1661" s="14" t="str">
        <f>IF(NOT(ISBLANK(#REF!)),  "Pre-activity Survey Required", "")</f>
        <v>Pre-activity Survey Required</v>
      </c>
      <c r="J1661" s="13" t="str">
        <f>IF(D1661="No", "Not discussed on USFS. ", _xlfn.CONCAT(A1661, " (", VLOOKUP(A1661, [1]!Table9[#All], 11, FALSE), "; Habitat description: ", C1661, ") - Within 1-mi of a CNDDB/SCE/USFS occurrence record (", VLOOKUP(A1661, [1]!Table9[#All], 34, FALSE), "). " ))</f>
        <v xml:space="preserve">Not discussed on USFS. </v>
      </c>
      <c r="K1661" s="10" t="str">
        <f>IF(D1661="No", "-- ", VLOOKUP(A1661, [1]!Table9[#All], 35, FALSE))</f>
        <v xml:space="preserve">-- </v>
      </c>
      <c r="L1661" s="12" t="str">
        <f>IF(D1661="No", "--", VLOOKUP(A1661, [1]!Table9[#All], 28, FALSE))</f>
        <v>--</v>
      </c>
      <c r="M1661" s="11" t="str">
        <f>IF(D1661="No", "Not discussed on USFS. ", _xlfn.CONCAT(A1661, " (", VLOOKUP(A1661, [1]!Table9[#All], 11, FALSE), "; Habitat description: ", C1661, ") - Within 1-mi of a CNDDB/SCE/USFS occurrence record (", VLOOKUP(A1661, [1]!Table9[#All], 27, FALSE), "). " ))</f>
        <v xml:space="preserve">Not discussed on USFS. </v>
      </c>
      <c r="N1661" s="10" t="str">
        <f>IF(D1661="No", "-- ", VLOOKUP(A1661, [1]!Table9[#All], 29, FALSE))</f>
        <v xml:space="preserve">-- </v>
      </c>
      <c r="O1661" s="10" t="str">
        <f>IF(D1661="No", "--", VLOOKUP(A1661, [1]!Table9[#All], 30, FALSE))</f>
        <v>--</v>
      </c>
      <c r="P1661" s="7" t="str">
        <f>IF(D1661="No", "Not discussed on USFS. ", IF(VLOOKUP(A1661, [1]!Table9[#All], 31, FALSE)="--", "--",  _xlfn.CONCAT(A1661, " (", VLOOKUP(A1661, [1]!Table9[#All], 11, FALSE), "; Habitat description: ", C1661, ") - Within 1-mi of a CNDDB/SCE/USFS occurrence record (", VLOOKUP(A1661, [1]!Table9[#All], 31, FALSE), "). " )))</f>
        <v xml:space="preserve">Not discussed on USFS. </v>
      </c>
      <c r="Q1661" s="6" t="str">
        <f>IF(D1661="No", "Not discussed on USFS. ", IF(VLOOKUP(A1661, [1]!Table9[#All], 31, FALSE)="--", "--",  VLOOKUP(A1661, [1]!Table9[#All], 32, FALSE)))</f>
        <v xml:space="preserve">Not discussed on USFS. </v>
      </c>
      <c r="R1661" s="6" t="str">
        <f>IF(D1661="No", "Not discussed on USFS. ", IF(VLOOKUP(A1661, [1]!Table9[#All], 31, FALSE)="--", "--", VLOOKUP(A1661, [1]!Table9[#All], 33, FALSE)))</f>
        <v xml:space="preserve">Not discussed on USFS. </v>
      </c>
      <c r="S1661" s="9" t="s">
        <v>2</v>
      </c>
      <c r="T1661" s="8" t="s">
        <v>2</v>
      </c>
      <c r="U1661" s="8" t="s">
        <v>2</v>
      </c>
      <c r="V1661" s="7" t="s">
        <v>2</v>
      </c>
      <c r="W1661" s="6" t="s">
        <v>2</v>
      </c>
      <c r="X1661" s="6" t="s">
        <v>2</v>
      </c>
    </row>
    <row r="1662" spans="1:24" ht="64" x14ac:dyDescent="0.2">
      <c r="A1662" s="20" t="s">
        <v>703</v>
      </c>
      <c r="B1662" s="20" t="str">
        <f>VLOOKUP(A1662, [1]!Table9[#All], 2, FALSE)</f>
        <v>Hulsea californica</v>
      </c>
      <c r="C1662" s="18" t="str">
        <f>VLOOKUP(A1662, [1]!Table9[#All], 13, FALSE)</f>
        <v xml:space="preserve">often common after fires, open sites in chaparral and woodlands </v>
      </c>
      <c r="D1662" s="17" t="str">
        <f>IF(ISNUMBER(SEARCH("1",VLOOKUP(A1662, [1]!Table9[#All], 4, FALSE))), "Yes", "No")</f>
        <v>No</v>
      </c>
      <c r="E1662" s="16" t="str">
        <f>VLOOKUP(A1662, [1]!Table9[#All], 3, FALSE)</f>
        <v>Plant</v>
      </c>
      <c r="F1662" s="15" t="str">
        <f>VLOOKUP(A1662, [1]!Table9[#All], 26, FALSE)</f>
        <v>Formula</v>
      </c>
      <c r="G1662" s="15" t="str">
        <f>IF(D1662="No", "--",VLOOKUP(A1662, [1]!Table9[#All], 25, FALSE))</f>
        <v>--</v>
      </c>
      <c r="H1662" s="14" t="str">
        <f>IF(D1662="No", "Not discussed on USFS. ", VLOOKUP(A1662, [1]!Table9[#All], 24, FALSE))</f>
        <v xml:space="preserve">Not discussed on USFS. </v>
      </c>
      <c r="I1662" s="14" t="str">
        <f>IF(NOT(ISBLANK(#REF!)),  "Pre-activity Survey Required", "")</f>
        <v>Pre-activity Survey Required</v>
      </c>
      <c r="J1662" s="13" t="str">
        <f>IF(D1662="No", "Not discussed on USFS. ", _xlfn.CONCAT(A1662, " (", VLOOKUP(A1662, [1]!Table9[#All], 11, FALSE), "; Habitat description: ", C1662, ") - Within 1-mi of a CNDDB/SCE/USFS occurrence record (", VLOOKUP(A1662, [1]!Table9[#All], 34, FALSE), "). " ))</f>
        <v xml:space="preserve">Not discussed on USFS. </v>
      </c>
      <c r="K1662" s="10" t="str">
        <f>IF(D1662="No", "-- ", VLOOKUP(A1662, [1]!Table9[#All], 35, FALSE))</f>
        <v xml:space="preserve">-- </v>
      </c>
      <c r="L1662" s="12" t="str">
        <f>IF(D1662="No", "--", VLOOKUP(A1662, [1]!Table9[#All], 28, FALSE))</f>
        <v>--</v>
      </c>
      <c r="M1662" s="11" t="str">
        <f>IF(D1662="No", "Not discussed on USFS. ", _xlfn.CONCAT(A1662, " (", VLOOKUP(A1662, [1]!Table9[#All], 11, FALSE), "; Habitat description: ", C1662, ") - Within 1-mi of a CNDDB/SCE/USFS occurrence record (", VLOOKUP(A1662, [1]!Table9[#All], 27, FALSE), "). " ))</f>
        <v xml:space="preserve">Not discussed on USFS. </v>
      </c>
      <c r="N1662" s="10" t="str">
        <f>IF(D1662="No", "-- ", VLOOKUP(A1662, [1]!Table9[#All], 29, FALSE))</f>
        <v xml:space="preserve">-- </v>
      </c>
      <c r="O1662" s="10" t="str">
        <f>IF(D1662="No", "--", VLOOKUP(A1662, [1]!Table9[#All], 30, FALSE))</f>
        <v>--</v>
      </c>
      <c r="P1662" s="7" t="str">
        <f>IF(D1662="No", "Not discussed on USFS. ", IF(VLOOKUP(A1662, [1]!Table9[#All], 31, FALSE)="--", "--",  _xlfn.CONCAT(A1662, " (", VLOOKUP(A1662, [1]!Table9[#All], 11, FALSE), "; Habitat description: ", C1662, ") - Within 1-mi of a CNDDB/SCE/USFS occurrence record (", VLOOKUP(A1662, [1]!Table9[#All], 31, FALSE), "). " )))</f>
        <v xml:space="preserve">Not discussed on USFS. </v>
      </c>
      <c r="Q1662" s="6" t="str">
        <f>IF(D1662="No", "Not discussed on USFS. ", IF(VLOOKUP(A1662, [1]!Table9[#All], 31, FALSE)="--", "--",  VLOOKUP(A1662, [1]!Table9[#All], 32, FALSE)))</f>
        <v xml:space="preserve">Not discussed on USFS. </v>
      </c>
      <c r="R1662" s="6" t="str">
        <f>IF(D1662="No", "Not discussed on USFS. ", IF(VLOOKUP(A1662, [1]!Table9[#All], 31, FALSE)="--", "--", VLOOKUP(A1662, [1]!Table9[#All], 33, FALSE)))</f>
        <v xml:space="preserve">Not discussed on USFS. </v>
      </c>
      <c r="S1662" s="9" t="s">
        <v>2</v>
      </c>
      <c r="T1662" s="8" t="s">
        <v>2</v>
      </c>
      <c r="U1662" s="8" t="s">
        <v>2</v>
      </c>
      <c r="V1662" s="7" t="s">
        <v>2</v>
      </c>
      <c r="W1662" s="6" t="s">
        <v>2</v>
      </c>
      <c r="X1662" s="6" t="s">
        <v>2</v>
      </c>
    </row>
    <row r="1663" spans="1:24" ht="168" x14ac:dyDescent="0.2">
      <c r="A1663" s="20" t="s">
        <v>702</v>
      </c>
      <c r="B1663" s="20" t="str">
        <f>VLOOKUP(A1663, [1]!Table9[#All], 2, FALSE)</f>
        <v>Acanthomintha ilicifolia</v>
      </c>
      <c r="C1663" s="18" t="str">
        <f>VLOOKUP(A1663, [1]!Table9[#All], 13, FALSE)</f>
        <v>vernal pools, mesas, and slopes; opening in grassland, coastal-sage scrub, and chaparral</v>
      </c>
      <c r="D1663" s="17" t="str">
        <f>IF(ISNUMBER(SEARCH("1",VLOOKUP(A1663, [1]!Table9[#All], 4, FALSE))), "Yes", "No")</f>
        <v>Yes</v>
      </c>
      <c r="E1663" s="16" t="str">
        <f>VLOOKUP(A1663, [1]!Table9[#All], 3, FALSE)</f>
        <v>Plant</v>
      </c>
      <c r="F1663" s="15" t="str">
        <f>VLOOKUP(A1663, [1]!Table9[#All], 26, FALSE)</f>
        <v>Formula</v>
      </c>
      <c r="G1663" s="15" t="str">
        <f>IF(D1663="No", "--",VLOOKUP(A1663, [1]!Table9[#All], 25, FALSE))</f>
        <v>Work area</v>
      </c>
      <c r="H1663" s="14" t="str">
        <f>IF(D1663="No", "Not discussed on USFS. ", VLOOKUP(A1663, [1]!Table9[#All], 24, FALSE))</f>
        <v>--</v>
      </c>
      <c r="I1663" s="14" t="str">
        <f>IF(NOT(ISBLANK(#REF!)),  "Pre-activity Survey Required", "")</f>
        <v>Pre-activity Survey Required</v>
      </c>
      <c r="J1663" s="13" t="str">
        <f>IF(D1663="No", "Not discussed on USFS. ", _xlfn.CONCAT(A1663, " (", VLOOKUP(A1663, [1]!Table9[#All], 11, FALSE), "; Habitat description: ", C1663, ") - Within 1-mi of a CNDDB/SCE/USFS occurrence record (", VLOOKUP(A1663, [1]!Table9[#All], 34, FALSE), "). " ))</f>
        <v xml:space="preserve">San Diego thorn-mint (FT; SE; CRPR 1B.1, Blooming Period: Apr - Jun; Habitat description: vernal pools, mesas, and slopes; opening in grassland, coastal-sage scrub, and chaparral) - Within 1-mi of a CNDDB/SCE/USFS occurrence record (unsuitable habitat). </v>
      </c>
      <c r="K1663" s="10" t="str">
        <f>IF(D1663="No", "-- ", VLOOKUP(A1663, [1]!Table9[#All], 35, FALSE))</f>
        <v xml:space="preserve">RPM Plant 1; 
Standard OMP BMPs. </v>
      </c>
      <c r="L1663" s="12" t="str">
        <f>IF(D1663="No", "--", VLOOKUP(A1663, [1]!Table9[#All], 28, FALSE))</f>
        <v>IIB</v>
      </c>
      <c r="M1663" s="11" t="str">
        <f>IF(D1663="No", "Not discussed on USFS. ", _xlfn.CONCAT(A1663, " (", VLOOKUP(A1663, [1]!Table9[#All], 11, FALSE), "; Habitat description: ", C1663, ") - Within 1-mi of a CNDDB/SCE/USFS occurrence record (", VLOOKUP(A1663, [1]!Table9[#All], 27, FALSE), "). " ))</f>
        <v xml:space="preserve">San Diego thorn-mint (FT; SE; CRPR 1B.1, Blooming Period: Apr - Jun; Habitat description: vernal pools, mesas, and slopes; opening in grassland, coastal-sage scrub, and chaparral) - Within 1-mi of a CNDDB/SCE/USFS occurrence record (habitat present). </v>
      </c>
      <c r="N1663" s="10" t="str">
        <f>IF(D1663="No", "-- ", VLOOKUP(A1663, [1]!Table9[#All], 29, FALSE))</f>
        <v xml:space="preserve">RPM Plant-1-4; 
General Measures and Standard OMP BMPs. </v>
      </c>
      <c r="O1663" s="10" t="str">
        <f>IF(D1663="No", "--", VLOOKUP(A1663, [1]!Table9[#All], 30, FALSE))</f>
        <v xml:space="preserve">Rare Plant Survey and Avoidance (San Diego thorn-mint): A qualified botanist will conduct a rare plant survey for San Diego thorn-mint within blooming season, verified by a reference population. All federally-listed plants within 100 feet of the work area will be flagged for avoidance. Coordination with Environmental Services Department will be required if full avoidance cannot be achieved. 
Schedule Limitation (San Diego thorn-mint): Schedule all work in the year rare plant surveys are conducted. Work can occur only after rare plant surveys occur. If work gets delayed for a subsequent year, contact Environmental Services Department. 
General Measures and Standard OMP BMPs. </v>
      </c>
      <c r="P1663" s="7" t="str">
        <f>IF(D1663="No", "Not discussed on USFS. ", IF(VLOOKUP(A1663, [1]!Table9[#All], 31, FALSE)="--", "--",  _xlfn.CONCAT(A1663, " (", VLOOKUP(A1663, [1]!Table9[#All], 11, FALSE), "; Habitat description: ", C1663, ") - Within 1-mi of a CNDDB/SCE/USFS occurrence record (", VLOOKUP(A1663, [1]!Table9[#All], 31, FALSE), "). " )))</f>
        <v>--</v>
      </c>
      <c r="Q1663" s="6" t="str">
        <f>IF(D1663="No", "Not discussed on USFS. ", IF(VLOOKUP(A1663, [1]!Table9[#All], 31, FALSE)="--", "--",  VLOOKUP(A1663, [1]!Table9[#All], 32, FALSE)))</f>
        <v>--</v>
      </c>
      <c r="R1663" s="6" t="str">
        <f>IF(D1663="No", "Not discussed on USFS. ", IF(VLOOKUP(A1663, [1]!Table9[#All], 31, FALSE)="--", "--", VLOOKUP(A1663, [1]!Table9[#All], 33, FALSE)))</f>
        <v>--</v>
      </c>
      <c r="S1663" s="9" t="s">
        <v>2</v>
      </c>
      <c r="T1663" s="8" t="s">
        <v>2</v>
      </c>
      <c r="U1663" s="8" t="s">
        <v>2</v>
      </c>
      <c r="V1663" s="7" t="s">
        <v>2</v>
      </c>
      <c r="W1663" s="6" t="s">
        <v>2</v>
      </c>
      <c r="X1663" s="6" t="s">
        <v>2</v>
      </c>
    </row>
    <row r="1664" spans="1:24" ht="96" x14ac:dyDescent="0.2">
      <c r="A1664" s="20" t="s">
        <v>701</v>
      </c>
      <c r="B1664" s="20" t="str">
        <f>VLOOKUP(A1664, [1]!Table9[#All], 2, FALSE)</f>
        <v>Plebulina emigdionis</v>
      </c>
      <c r="C1664" s="18" t="str">
        <f>VLOOKUP(A1664, [1]!Table9[#All], 13, FALSE)</f>
        <v>scrub in desert canyons and near washes; sole larval hostplant is shadscale (atriplex canescens)</v>
      </c>
      <c r="D1664" s="17" t="str">
        <f>IF(ISNUMBER(SEARCH("1",VLOOKUP(A1664, [1]!Table9[#All], 4, FALSE))), "Yes", "No")</f>
        <v>Yes</v>
      </c>
      <c r="E1664" s="16" t="str">
        <f>VLOOKUP(A1664, [1]!Table9[#All], 3, FALSE)</f>
        <v>Invertebrate</v>
      </c>
      <c r="F1664" s="15" t="str">
        <f>VLOOKUP(A1664, [1]!Table9[#All], 26, FALSE)</f>
        <v>Formula</v>
      </c>
      <c r="G1664" s="15" t="str">
        <f>IF(D1664="No", "--",VLOOKUP(A1664, [1]!Table9[#All], 25, FALSE))</f>
        <v>Work area</v>
      </c>
      <c r="H1664" s="14" t="str">
        <f>IF(D1664="No", "Not discussed on USFS. ", VLOOKUP(A1664, [1]!Table9[#All], 24, FALSE))</f>
        <v>--</v>
      </c>
      <c r="I1664" s="14" t="str">
        <f>IF(NOT(ISBLANK(#REF!)),  "Pre-activity Survey Required", "")</f>
        <v>Pre-activity Survey Required</v>
      </c>
      <c r="J1664" s="13" t="str">
        <f>IF(D1664="No", "Not discussed on USFS. ", _xlfn.CONCAT(A1664, " (", VLOOKUP(A1664, [1]!Table9[#All], 11, FALSE), "; Habitat description: ", C1664, ") - Within 1-mi of a CNDDB/SCE/USFS occurrence record (", VLOOKUP(A1664, [1]!Table9[#All], 34, FALSE), "). " ))</f>
        <v xml:space="preserve">San Emigdio blue butterfly (FSS; Habitat description: scrub in desert canyons and near washes; sole larval hostplant is shadscale (atriplex canescens)) - Within 1-mi of a CNDDB/SCE/USFS occurrence record (unsuitable habitat). </v>
      </c>
      <c r="K1664" s="10" t="str">
        <f>IF(D1664="No", "-- ", VLOOKUP(A1664, [1]!Table9[#All], 35, FALSE))</f>
        <v>Standard OMP BMPs.</v>
      </c>
      <c r="L1664" s="12" t="str">
        <f>IF(D1664="No", "--", VLOOKUP(A1664, [1]!Table9[#All], 28, FALSE))</f>
        <v>IIB</v>
      </c>
      <c r="M1664" s="11" t="str">
        <f>IF(D1664="No", "Not discussed on USFS. ", _xlfn.CONCAT(A1664, " (", VLOOKUP(A1664, [1]!Table9[#All], 11, FALSE), "; Habitat description: ", C1664, ") - Within 1-mi of a CNDDB/SCE/USFS occurrence record (", VLOOKUP(A1664, [1]!Table9[#All], 27, FALSE), "). " ))</f>
        <v xml:space="preserve">San Emigdio blue butterfly (FSS; Habitat description: scrub in desert canyons and near washes; sole larval hostplant is shadscale (atriplex canescens)) - Within 1-mi of a CNDDB/SCE/USFS occurrence record (habitat present). </v>
      </c>
      <c r="N1664" s="10" t="str">
        <f>IF(D1664="No", "-- ", VLOOKUP(A1664, [1]!Table9[#All], 29, FALSE))</f>
        <v xml:space="preserve">General Measures and Standard OMP BMPs. </v>
      </c>
      <c r="O1664" s="10" t="str">
        <f>IF(D1664="No", "--", VLOOKUP(A1664, [1]!Table9[#All], 30, FALSE))</f>
        <v xml:space="preserve">General Measures and Standard OMP BMPs. </v>
      </c>
      <c r="P1664" s="7" t="str">
        <f>IF(D1664="No", "Not discussed on USFS. ", IF(VLOOKUP(A1664, [1]!Table9[#All], 31, FALSE)="--", "--",  _xlfn.CONCAT(A1664, " (", VLOOKUP(A1664, [1]!Table9[#All], 11, FALSE), "; Habitat description: ", C1664, ") - Within 1-mi of a CNDDB/SCE/USFS occurrence record (", VLOOKUP(A1664, [1]!Table9[#All], 31, FALSE), "). " )))</f>
        <v>--</v>
      </c>
      <c r="Q1664" s="6" t="str">
        <f>IF(D1664="No", "Not discussed on USFS. ", IF(VLOOKUP(A1664, [1]!Table9[#All], 31, FALSE)="--", "--",  VLOOKUP(A1664, [1]!Table9[#All], 32, FALSE)))</f>
        <v>--</v>
      </c>
      <c r="R1664" s="6" t="str">
        <f>IF(D1664="No", "Not discussed on USFS. ", IF(VLOOKUP(A1664, [1]!Table9[#All], 31, FALSE)="--", "--", VLOOKUP(A1664, [1]!Table9[#All], 33, FALSE)))</f>
        <v>--</v>
      </c>
      <c r="S1664" s="9" t="s">
        <v>2</v>
      </c>
      <c r="T1664" s="8" t="s">
        <v>2</v>
      </c>
      <c r="U1664" s="8" t="s">
        <v>2</v>
      </c>
      <c r="V1664" s="7" t="s">
        <v>2</v>
      </c>
      <c r="W1664" s="6" t="s">
        <v>2</v>
      </c>
      <c r="X1664" s="6" t="s">
        <v>2</v>
      </c>
    </row>
    <row r="1665" spans="1:24" ht="75" x14ac:dyDescent="0.2">
      <c r="A1665" s="20" t="s">
        <v>700</v>
      </c>
      <c r="B1665" s="20" t="str">
        <f>VLOOKUP(A1665, [1]!Table9[#All], 2, FALSE)</f>
        <v>Plebulina emigdionis </v>
      </c>
      <c r="C1665" s="18" t="str">
        <f>VLOOKUP(A1665, [1]!Table9[#All], 13, FALSE)</f>
        <v>montane meadows with abundant wildflowers and grasses</v>
      </c>
      <c r="D1665" s="17" t="str">
        <f>IF(ISNUMBER(SEARCH("1",VLOOKUP(A1665, [1]!Table9[#All], 4, FALSE))), "Yes", "No")</f>
        <v>Yes</v>
      </c>
      <c r="E1665" s="16" t="str">
        <f>VLOOKUP(A1665, [1]!Table9[#All], 3, FALSE)</f>
        <v>Invertebrate</v>
      </c>
      <c r="F1665" s="15" t="str">
        <f>VLOOKUP(A1665, [1]!Table9[#All], 26, FALSE)</f>
        <v>Formula</v>
      </c>
      <c r="G1665" s="15" t="str">
        <f>IF(D1665="No", "--",VLOOKUP(A1665, [1]!Table9[#All], 25, FALSE))</f>
        <v>Work area</v>
      </c>
      <c r="H1665" s="14" t="str">
        <f>IF(D1665="No", "Not discussed on USFS. ", VLOOKUP(A1665, [1]!Table9[#All], 24, FALSE))</f>
        <v>--</v>
      </c>
      <c r="I1665" s="14" t="str">
        <f>IF(NOT(ISBLANK(#REF!)),  "Pre-activity Survey Required", "")</f>
        <v>Pre-activity Survey Required</v>
      </c>
      <c r="J1665" s="13" t="str">
        <f>IF(D1665="No", "Not discussed on USFS. ", _xlfn.CONCAT(A1665, " (", VLOOKUP(A1665, [1]!Table9[#All], 11, FALSE), "; Habitat description: ", C1665, ") - Within 1-mi of a CNDDB/SCE/USFS occurrence record (", VLOOKUP(A1665, [1]!Table9[#All], 34, FALSE), "). " ))</f>
        <v xml:space="preserve">San Emigdio blue butterfly  (SBNF:WL, INF:SCC; Habitat description: montane meadows with abundant wildflowers and grasses) - Within 1-mi of a CNDDB/SCE/USFS occurrence record (unsuitable habitat). </v>
      </c>
      <c r="K1665" s="10" t="str">
        <f>IF(D1665="No", "-- ", VLOOKUP(A1665, [1]!Table9[#All], 35, FALSE))</f>
        <v>Standard OMP BMPs.</v>
      </c>
      <c r="L1665" s="12" t="str">
        <f>IF(D1665="No", "--", VLOOKUP(A1665, [1]!Table9[#All], 28, FALSE))</f>
        <v>IIB</v>
      </c>
      <c r="M1665" s="11" t="str">
        <f>IF(D1665="No", "Not discussed on USFS. ", _xlfn.CONCAT(A1665, " (", VLOOKUP(A1665, [1]!Table9[#All], 11, FALSE), "; Habitat description: ", C1665, ") - Within 1-mi of a CNDDB/SCE/USFS occurrence record (", VLOOKUP(A1665, [1]!Table9[#All], 27, FALSE), "). " ))</f>
        <v xml:space="preserve">San Emigdio blue butterfly  (SBNF:WL, INF:SCC; Habitat description: montane meadows with abundant wildflowers and grasses) - Within 1-mi of a CNDDB/SCE/USFS occurrence record (habitat present). </v>
      </c>
      <c r="N1665" s="10" t="str">
        <f>IF(D1665="No", "-- ", VLOOKUP(A1665, [1]!Table9[#All], 29, FALSE))</f>
        <v xml:space="preserve">General Measures and Standard OMP BMPs. </v>
      </c>
      <c r="O1665" s="10" t="str">
        <f>IF(D1665="No", "--", VLOOKUP(A1665, [1]!Table9[#All], 30, FALSE))</f>
        <v xml:space="preserve">General Measures and Standard OMP BMPs. </v>
      </c>
      <c r="P1665" s="7" t="str">
        <f>IF(D1665="No", "Not discussed on USFS. ", IF(VLOOKUP(A1665, [1]!Table9[#All], 31, FALSE)="--", "--",  _xlfn.CONCAT(A1665, " (", VLOOKUP(A1665, [1]!Table9[#All], 11, FALSE), "; Habitat description: ", C1665, ") - Within 1-mi of a CNDDB/SCE/USFS occurrence record (", VLOOKUP(A1665, [1]!Table9[#All], 31, FALSE), "). " )))</f>
        <v>--</v>
      </c>
      <c r="Q1665" s="6" t="str">
        <f>IF(D1665="No", "Not discussed on USFS. ", IF(VLOOKUP(A1665, [1]!Table9[#All], 31, FALSE)="--", "--",  VLOOKUP(A1665, [1]!Table9[#All], 32, FALSE)))</f>
        <v>--</v>
      </c>
      <c r="R1665" s="6" t="str">
        <f>IF(D1665="No", "Not discussed on USFS. ", IF(VLOOKUP(A1665, [1]!Table9[#All], 31, FALSE)="--", "--", VLOOKUP(A1665, [1]!Table9[#All], 33, FALSE)))</f>
        <v>--</v>
      </c>
      <c r="S1665" s="9" t="s">
        <v>2</v>
      </c>
      <c r="T1665" s="8" t="s">
        <v>2</v>
      </c>
      <c r="U1665" s="8" t="s">
        <v>2</v>
      </c>
      <c r="V1665" s="7" t="s">
        <v>2</v>
      </c>
      <c r="W1665" s="6" t="s">
        <v>2</v>
      </c>
      <c r="X1665" s="6" t="s">
        <v>2</v>
      </c>
    </row>
    <row r="1666" spans="1:24" ht="156" x14ac:dyDescent="0.2">
      <c r="A1666" s="20" t="s">
        <v>699</v>
      </c>
      <c r="B1666" s="20" t="str">
        <f>VLOOKUP(A1666, [1]!Table9[#All], 2, FALSE)</f>
        <v>Monardella nana ssp. leptosiphon</v>
      </c>
      <c r="C1666" s="18" t="str">
        <f>VLOOKUP(A1666, [1]!Table9[#All], 13, FALSE)</f>
        <v>montane chaparral, woodland, forest, and on dry desert-like slopes</v>
      </c>
      <c r="D1666" s="17" t="str">
        <f>IF(ISNUMBER(SEARCH("1",VLOOKUP(A1666, [1]!Table9[#All], 4, FALSE))), "Yes", "No")</f>
        <v>Yes</v>
      </c>
      <c r="E1666" s="16" t="str">
        <f>VLOOKUP(A1666, [1]!Table9[#All], 3, FALSE)</f>
        <v>Plant</v>
      </c>
      <c r="F1666" s="15" t="str">
        <f>VLOOKUP(A1666, [1]!Table9[#All], 26, FALSE)</f>
        <v>Formula</v>
      </c>
      <c r="G1666" s="15" t="str">
        <f>IF(D1666="No", "--",VLOOKUP(A1666, [1]!Table9[#All], 25, FALSE))</f>
        <v>Work area</v>
      </c>
      <c r="H1666" s="14" t="str">
        <f>IF(D1666="No", "Not discussed on USFS. ", VLOOKUP(A1666, [1]!Table9[#All], 24, FALSE))</f>
        <v>--</v>
      </c>
      <c r="I1666" s="14" t="str">
        <f>IF(NOT(ISBLANK(#REF!)),  "Pre-activity Survey Required", "")</f>
        <v>Pre-activity Survey Required</v>
      </c>
      <c r="J1666" s="13" t="str">
        <f>IF(D1666="No", "Not discussed on USFS. ", _xlfn.CONCAT(A1666, " (", VLOOKUP(A1666, [1]!Table9[#All], 11, FALSE), "; Habitat description: ", C1666, ") - Within 1-mi of a CNDDB/SCE/USFS occurrence record (", VLOOKUP(A1666, [1]!Table9[#All], 34, FALSE), "). " ))</f>
        <v xml:space="preserve">San Felipe monardella (FSS; CRPR 1B.2, Blooming Period: Jun - Jul; Habitat description: montane chaparral, woodland, forest, and on dry desert-like slopes) - Within 1-mi of a CNDDB/SCE/USFS occurrence record (unsuitable habitat). </v>
      </c>
      <c r="K1666" s="10" t="str">
        <f>IF(D1666="No", "-- ", VLOOKUP(A1666, [1]!Table9[#All], 35, FALSE))</f>
        <v>Standard OMP BMPs.</v>
      </c>
      <c r="L1666" s="12" t="str">
        <f>IF(D1666="No", "--", VLOOKUP(A1666, [1]!Table9[#All], 28, FALSE))</f>
        <v>IIB</v>
      </c>
      <c r="M1666" s="11" t="str">
        <f>IF(D1666="No", "Not discussed on USFS. ", _xlfn.CONCAT(A1666, " (", VLOOKUP(A1666, [1]!Table9[#All], 11, FALSE), "; Habitat description: ", C1666, ") - Within 1-mi of a CNDDB/SCE/USFS occurrence record (", VLOOKUP(A1666, [1]!Table9[#All], 27, FALSE), "). " ))</f>
        <v xml:space="preserve">San Felipe monardella (FSS; CRPR 1B.2, Blooming Period: Jun - Jul; Habitat description: montane chaparral, woodland, forest, and on dry desert-like slopes) - Within 1-mi of a CNDDB/SCE/USFS occurrence record (habitat present). </v>
      </c>
      <c r="N1666" s="10" t="str">
        <f>IF(D1666="No", "-- ", VLOOKUP(A1666, [1]!Table9[#All], 29, FALSE))</f>
        <v xml:space="preserve">BE BMP Plant-1(a)(c-d); 
General Measures and Standard OMP BMPs. </v>
      </c>
      <c r="O1666" s="10" t="str">
        <f>IF(D1666="No", "--", VLOOKUP(A1666, [1]!Table9[#All], 30, FALSE))</f>
        <v xml:space="preserve">Pre-Activity Survey (San Felipe monardella): A biological survey is required. 
FSS Plant Avoidance (San Felipe monardella): If San Felipe monardella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66" s="7" t="str">
        <f>IF(D1666="No", "Not discussed on USFS. ", IF(VLOOKUP(A1666, [1]!Table9[#All], 31, FALSE)="--", "--",  _xlfn.CONCAT(A1666, " (", VLOOKUP(A1666, [1]!Table9[#All], 11, FALSE), "; Habitat description: ", C1666, ") - Within 1-mi of a CNDDB/SCE/USFS occurrence record (", VLOOKUP(A1666, [1]!Table9[#All], 31, FALSE), "). " )))</f>
        <v>--</v>
      </c>
      <c r="Q1666" s="6" t="str">
        <f>IF(D1666="No", "Not discussed on USFS. ", IF(VLOOKUP(A1666, [1]!Table9[#All], 31, FALSE)="--", "--",  VLOOKUP(A1666, [1]!Table9[#All], 32, FALSE)))</f>
        <v>--</v>
      </c>
      <c r="R1666" s="6" t="str">
        <f>IF(D1666="No", "Not discussed on USFS. ", IF(VLOOKUP(A1666, [1]!Table9[#All], 31, FALSE)="--", "--", VLOOKUP(A1666, [1]!Table9[#All], 33, FALSE)))</f>
        <v>--</v>
      </c>
      <c r="S1666" s="9" t="s">
        <v>2</v>
      </c>
      <c r="T1666" s="8" t="s">
        <v>2</v>
      </c>
      <c r="U1666" s="8" t="s">
        <v>2</v>
      </c>
      <c r="V1666" s="7" t="s">
        <v>2</v>
      </c>
      <c r="W1666" s="6" t="s">
        <v>2</v>
      </c>
      <c r="X1666" s="6" t="s">
        <v>2</v>
      </c>
    </row>
    <row r="1667" spans="1:24" ht="144" x14ac:dyDescent="0.2">
      <c r="A1667" s="20" t="s">
        <v>698</v>
      </c>
      <c r="B1667" s="20" t="str">
        <f>VLOOKUP(A1667, [1]!Table9[#All], 2, FALSE)</f>
        <v>Chorizanthe parryi var. fernandina</v>
      </c>
      <c r="C1667" s="18" t="str">
        <f>VLOOKUP(A1667, [1]!Table9[#All], 13, FALSE)</f>
        <v>sandy places on foothills, grassland, and chaparral</v>
      </c>
      <c r="D1667" s="17" t="str">
        <f>IF(ISNUMBER(SEARCH("1",VLOOKUP(A1667, [1]!Table9[#All], 4, FALSE))), "Yes", "No")</f>
        <v>Yes</v>
      </c>
      <c r="E1667" s="16" t="str">
        <f>VLOOKUP(A1667, [1]!Table9[#All], 3, FALSE)</f>
        <v>Plant</v>
      </c>
      <c r="F1667" s="15" t="str">
        <f>VLOOKUP(A1667, [1]!Table9[#All], 26, FALSE)</f>
        <v>Formula</v>
      </c>
      <c r="G1667" s="15" t="str">
        <f>IF(D1667="No", "--",VLOOKUP(A1667, [1]!Table9[#All], 25, FALSE))</f>
        <v>Work area</v>
      </c>
      <c r="H1667" s="14" t="str">
        <f>IF(D1667="No", "Not discussed on USFS. ", VLOOKUP(A1667, [1]!Table9[#All], 24, FALSE))</f>
        <v>--</v>
      </c>
      <c r="I1667" s="14" t="str">
        <f>IF(NOT(ISBLANK(#REF!)),  "Pre-activity Survey Required", "")</f>
        <v>Pre-activity Survey Required</v>
      </c>
      <c r="J1667" s="13" t="str">
        <f>IF(D1667="No", "Not discussed on USFS. ", _xlfn.CONCAT(A1667, " (", VLOOKUP(A1667, [1]!Table9[#All], 11, FALSE), "; Habitat description: ", C1667, ") - Within 1-mi of a CNDDB/SCE/USFS occurrence record (", VLOOKUP(A1667, [1]!Table9[#All], 34, FALSE), "). " ))</f>
        <v xml:space="preserve">San Fernando Valley spineflower (SE; FSS; CRPR 1B.1, Blooming Period: Apr - Jun; Habitat description: sandy places on foothills, grassland, and chaparral) - Within 1-mi of a CNDDB/SCE/USFS occurrence record (unsuitable habitat). </v>
      </c>
      <c r="K1667" s="10" t="str">
        <f>IF(D1667="No", "-- ", VLOOKUP(A1667, [1]!Table9[#All], 35, FALSE))</f>
        <v>Standard OMP BMPs.</v>
      </c>
      <c r="L1667" s="12" t="str">
        <f>IF(D1667="No", "--", VLOOKUP(A1667, [1]!Table9[#All], 28, FALSE))</f>
        <v>IIB</v>
      </c>
      <c r="M1667" s="11" t="str">
        <f>IF(D1667="No", "Not discussed on USFS. ", _xlfn.CONCAT(A1667, " (", VLOOKUP(A1667, [1]!Table9[#All], 11, FALSE), "; Habitat description: ", C1667, ") - Within 1-mi of a CNDDB/SCE/USFS occurrence record (", VLOOKUP(A1667, [1]!Table9[#All], 27, FALSE), "). " ))</f>
        <v xml:space="preserve">San Fernando Valley spineflower (SE; FSS; CRPR 1B.1, Blooming Period: Apr - Jun; Habitat description: sandy places on foothills, grassland, and chaparral) - Within 1-mi of a CNDDB/SCE/USFS occurrence record (habitat present). </v>
      </c>
      <c r="N1667" s="10" t="str">
        <f>IF(D1667="No", "-- ", VLOOKUP(A1667, [1]!Table9[#All], 29, FALSE))</f>
        <v xml:space="preserve">BE BMP Plant-1(a); 
General Measures and Standard OMP BMPs. </v>
      </c>
      <c r="O1667" s="10" t="str">
        <f>IF(D1667="No", "--", VLOOKUP(A1667, [1]!Table9[#All], 30, FALSE))</f>
        <v xml:space="preserve">Pre-Activity Survey (San Fernando Valley spineflower): A biological survey is required. 
State Threatened Plant Avoidance (San Fernando Valley spineflower): If San Fernando Valley spinefloweris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667" s="7" t="str">
        <f>IF(D1667="No", "Not discussed on USFS. ", IF(VLOOKUP(A1667, [1]!Table9[#All], 31, FALSE)="--", "--",  _xlfn.CONCAT(A1667, " (", VLOOKUP(A1667, [1]!Table9[#All], 11, FALSE), "; Habitat description: ", C1667, ") - Within 1-mi of a CNDDB/SCE/USFS occurrence record (", VLOOKUP(A1667, [1]!Table9[#All], 31, FALSE), "). " )))</f>
        <v>--</v>
      </c>
      <c r="Q1667" s="6" t="str">
        <f>IF(D1667="No", "Not discussed on USFS. ", IF(VLOOKUP(A1667, [1]!Table9[#All], 31, FALSE)="--", "--",  VLOOKUP(A1667, [1]!Table9[#All], 32, FALSE)))</f>
        <v>--</v>
      </c>
      <c r="R1667" s="6" t="str">
        <f>IF(D1667="No", "Not discussed on USFS. ", IF(VLOOKUP(A1667, [1]!Table9[#All], 31, FALSE)="--", "--", VLOOKUP(A1667, [1]!Table9[#All], 33, FALSE)))</f>
        <v>--</v>
      </c>
      <c r="S1667" s="9" t="s">
        <v>2</v>
      </c>
      <c r="T1667" s="8" t="s">
        <v>2</v>
      </c>
      <c r="U1667" s="8" t="s">
        <v>2</v>
      </c>
      <c r="V1667" s="7" t="s">
        <v>2</v>
      </c>
      <c r="W1667" s="6" t="s">
        <v>2</v>
      </c>
      <c r="X1667" s="6" t="s">
        <v>2</v>
      </c>
    </row>
    <row r="1668" spans="1:24" ht="64" x14ac:dyDescent="0.2">
      <c r="A1668" s="20" t="s">
        <v>697</v>
      </c>
      <c r="B1668" s="20" t="str">
        <f>VLOOKUP(A1668, [1]!Table9[#All], 2, FALSE)</f>
        <v>Chorizanthe cuspidata var. cuspidata</v>
      </c>
      <c r="C1668" s="18" t="str">
        <f>VLOOKUP(A1668, [1]!Table9[#All], 13, FALSE)</f>
        <v>coastal bluff scrub, coastal dunes, coastal prairie, coastal scrub</v>
      </c>
      <c r="D1668" s="17" t="str">
        <f>IF(ISNUMBER(SEARCH("1",VLOOKUP(A1668, [1]!Table9[#All], 4, FALSE))), "Yes", "No")</f>
        <v>No</v>
      </c>
      <c r="E1668" s="16" t="str">
        <f>VLOOKUP(A1668, [1]!Table9[#All], 3, FALSE)</f>
        <v>Plant</v>
      </c>
      <c r="F1668" s="15" t="str">
        <f>VLOOKUP(A1668, [1]!Table9[#All], 26, FALSE)</f>
        <v>Formula</v>
      </c>
      <c r="G1668" s="15" t="str">
        <f>IF(D1668="No", "--",VLOOKUP(A1668, [1]!Table9[#All], 25, FALSE))</f>
        <v>--</v>
      </c>
      <c r="H1668" s="14" t="str">
        <f>IF(D1668="No", "Not discussed on USFS. ", VLOOKUP(A1668, [1]!Table9[#All], 24, FALSE))</f>
        <v xml:space="preserve">Not discussed on USFS. </v>
      </c>
      <c r="I1668" s="14" t="str">
        <f>IF(NOT(ISBLANK(#REF!)),  "Pre-activity Survey Required", "")</f>
        <v>Pre-activity Survey Required</v>
      </c>
      <c r="J1668" s="13" t="str">
        <f>IF(D1668="No", "Not discussed on USFS. ", _xlfn.CONCAT(A1668, " (", VLOOKUP(A1668, [1]!Table9[#All], 11, FALSE), "; Habitat description: ", C1668, ") - Within 1-mi of a CNDDB/SCE/USFS occurrence record (", VLOOKUP(A1668, [1]!Table9[#All], 34, FALSE), "). " ))</f>
        <v xml:space="preserve">Not discussed on USFS. </v>
      </c>
      <c r="K1668" s="10" t="str">
        <f>IF(D1668="No", "-- ", VLOOKUP(A1668, [1]!Table9[#All], 35, FALSE))</f>
        <v xml:space="preserve">-- </v>
      </c>
      <c r="L1668" s="12" t="str">
        <f>IF(D1668="No", "--", VLOOKUP(A1668, [1]!Table9[#All], 28, FALSE))</f>
        <v>--</v>
      </c>
      <c r="M1668" s="11" t="str">
        <f>IF(D1668="No", "Not discussed on USFS. ", _xlfn.CONCAT(A1668, " (", VLOOKUP(A1668, [1]!Table9[#All], 11, FALSE), "; Habitat description: ", C1668, ") - Within 1-mi of a CNDDB/SCE/USFS occurrence record (", VLOOKUP(A1668, [1]!Table9[#All], 27, FALSE), "). " ))</f>
        <v xml:space="preserve">Not discussed on USFS. </v>
      </c>
      <c r="N1668" s="10" t="str">
        <f>IF(D1668="No", "-- ", VLOOKUP(A1668, [1]!Table9[#All], 29, FALSE))</f>
        <v xml:space="preserve">-- </v>
      </c>
      <c r="O1668" s="10" t="str">
        <f>IF(D1668="No", "--", VLOOKUP(A1668, [1]!Table9[#All], 30, FALSE))</f>
        <v>--</v>
      </c>
      <c r="P1668" s="7" t="str">
        <f>IF(D1668="No", "Not discussed on USFS. ", IF(VLOOKUP(A1668, [1]!Table9[#All], 31, FALSE)="--", "--",  _xlfn.CONCAT(A1668, " (", VLOOKUP(A1668, [1]!Table9[#All], 11, FALSE), "; Habitat description: ", C1668, ") - Within 1-mi of a CNDDB/SCE/USFS occurrence record (", VLOOKUP(A1668, [1]!Table9[#All], 31, FALSE), "). " )))</f>
        <v xml:space="preserve">Not discussed on USFS. </v>
      </c>
      <c r="Q1668" s="6" t="str">
        <f>IF(D1668="No", "Not discussed on USFS. ", IF(VLOOKUP(A1668, [1]!Table9[#All], 31, FALSE)="--", "--",  VLOOKUP(A1668, [1]!Table9[#All], 32, FALSE)))</f>
        <v xml:space="preserve">Not discussed on USFS. </v>
      </c>
      <c r="R1668" s="6" t="str">
        <f>IF(D1668="No", "Not discussed on USFS. ", IF(VLOOKUP(A1668, [1]!Table9[#All], 31, FALSE)="--", "--", VLOOKUP(A1668, [1]!Table9[#All], 33, FALSE)))</f>
        <v xml:space="preserve">Not discussed on USFS. </v>
      </c>
      <c r="S1668" s="9" t="s">
        <v>2</v>
      </c>
      <c r="T1668" s="8" t="s">
        <v>2</v>
      </c>
      <c r="U1668" s="8" t="s">
        <v>2</v>
      </c>
      <c r="V1668" s="7" t="s">
        <v>2</v>
      </c>
      <c r="W1668" s="6" t="s">
        <v>2</v>
      </c>
      <c r="X1668" s="6" t="s">
        <v>2</v>
      </c>
    </row>
    <row r="1669" spans="1:24" ht="96" x14ac:dyDescent="0.2">
      <c r="A1669" s="20" t="s">
        <v>696</v>
      </c>
      <c r="B1669" s="20" t="str">
        <f>VLOOKUP(A1669, [1]!Table9[#All], 2, FALSE)</f>
        <v>Silene verecunda ssp. verecunda</v>
      </c>
      <c r="C1669" s="18" t="str">
        <f>VLOOKUP(A1669, [1]!Table9[#All], 13, FALSE)</f>
        <v>open areas, chaparral, sagebrush, oak woodland, pinyon/juniper woodland, conifer forest</v>
      </c>
      <c r="D1669" s="17" t="str">
        <f>IF(ISNUMBER(SEARCH("1",VLOOKUP(A1669, [1]!Table9[#All], 4, FALSE))), "Yes", "No")</f>
        <v>No</v>
      </c>
      <c r="E1669" s="16" t="str">
        <f>VLOOKUP(A1669, [1]!Table9[#All], 3, FALSE)</f>
        <v>Plant</v>
      </c>
      <c r="F1669" s="15" t="str">
        <f>VLOOKUP(A1669, [1]!Table9[#All], 26, FALSE)</f>
        <v>Formula</v>
      </c>
      <c r="G1669" s="15" t="str">
        <f>IF(D1669="No", "--",VLOOKUP(A1669, [1]!Table9[#All], 25, FALSE))</f>
        <v>--</v>
      </c>
      <c r="H1669" s="14" t="str">
        <f>IF(D1669="No", "Not discussed on USFS. ", VLOOKUP(A1669, [1]!Table9[#All], 24, FALSE))</f>
        <v xml:space="preserve">Not discussed on USFS. </v>
      </c>
      <c r="I1669" s="14" t="str">
        <f>IF(NOT(ISBLANK(#REF!)),  "Pre-activity Survey Required", "")</f>
        <v>Pre-activity Survey Required</v>
      </c>
      <c r="J1669" s="13" t="str">
        <f>IF(D1669="No", "Not discussed on USFS. ", _xlfn.CONCAT(A1669, " (", VLOOKUP(A1669, [1]!Table9[#All], 11, FALSE), "; Habitat description: ", C1669, ") - Within 1-mi of a CNDDB/SCE/USFS occurrence record (", VLOOKUP(A1669, [1]!Table9[#All], 34, FALSE), "). " ))</f>
        <v xml:space="preserve">Not discussed on USFS. </v>
      </c>
      <c r="K1669" s="10" t="str">
        <f>IF(D1669="No", "-- ", VLOOKUP(A1669, [1]!Table9[#All], 35, FALSE))</f>
        <v xml:space="preserve">-- </v>
      </c>
      <c r="L1669" s="12" t="str">
        <f>IF(D1669="No", "--", VLOOKUP(A1669, [1]!Table9[#All], 28, FALSE))</f>
        <v>--</v>
      </c>
      <c r="M1669" s="11" t="str">
        <f>IF(D1669="No", "Not discussed on USFS. ", _xlfn.CONCAT(A1669, " (", VLOOKUP(A1669, [1]!Table9[#All], 11, FALSE), "; Habitat description: ", C1669, ") - Within 1-mi of a CNDDB/SCE/USFS occurrence record (", VLOOKUP(A1669, [1]!Table9[#All], 27, FALSE), "). " ))</f>
        <v xml:space="preserve">Not discussed on USFS. </v>
      </c>
      <c r="N1669" s="10" t="str">
        <f>IF(D1669="No", "-- ", VLOOKUP(A1669, [1]!Table9[#All], 29, FALSE))</f>
        <v xml:space="preserve">-- </v>
      </c>
      <c r="O1669" s="10" t="str">
        <f>IF(D1669="No", "--", VLOOKUP(A1669, [1]!Table9[#All], 30, FALSE))</f>
        <v>--</v>
      </c>
      <c r="P1669" s="7" t="str">
        <f>IF(D1669="No", "Not discussed on USFS. ", IF(VLOOKUP(A1669, [1]!Table9[#All], 31, FALSE)="--", "--",  _xlfn.CONCAT(A1669, " (", VLOOKUP(A1669, [1]!Table9[#All], 11, FALSE), "; Habitat description: ", C1669, ") - Within 1-mi of a CNDDB/SCE/USFS occurrence record (", VLOOKUP(A1669, [1]!Table9[#All], 31, FALSE), "). " )))</f>
        <v xml:space="preserve">Not discussed on USFS. </v>
      </c>
      <c r="Q1669" s="6" t="str">
        <f>IF(D1669="No", "Not discussed on USFS. ", IF(VLOOKUP(A1669, [1]!Table9[#All], 31, FALSE)="--", "--",  VLOOKUP(A1669, [1]!Table9[#All], 32, FALSE)))</f>
        <v xml:space="preserve">Not discussed on USFS. </v>
      </c>
      <c r="R1669" s="6" t="str">
        <f>IF(D1669="No", "Not discussed on USFS. ", IF(VLOOKUP(A1669, [1]!Table9[#All], 31, FALSE)="--", "--", VLOOKUP(A1669, [1]!Table9[#All], 33, FALSE)))</f>
        <v xml:space="preserve">Not discussed on USFS. </v>
      </c>
      <c r="S1669" s="9" t="s">
        <v>2</v>
      </c>
      <c r="T1669" s="8" t="s">
        <v>2</v>
      </c>
      <c r="U1669" s="8" t="s">
        <v>2</v>
      </c>
      <c r="V1669" s="7" t="s">
        <v>2</v>
      </c>
      <c r="W1669" s="6" t="s">
        <v>2</v>
      </c>
      <c r="X1669" s="6" t="s">
        <v>2</v>
      </c>
    </row>
    <row r="1670" spans="1:24" ht="144" x14ac:dyDescent="0.2">
      <c r="A1670" s="20" t="s">
        <v>695</v>
      </c>
      <c r="B1670" s="20" t="str">
        <f>VLOOKUP(A1670, [1]!Table9[#All], 2, FALSE)</f>
        <v>Collinsia multicolor</v>
      </c>
      <c r="C1670" s="18" t="str">
        <f>VLOOKUP(A1670, [1]!Table9[#All], 13, FALSE)</f>
        <v>moist, shady scrub, forest; generally mesic, canyon bottom settings; favors open areas at the toe of steep slopes where soil movement has recently occurred</v>
      </c>
      <c r="D1670" s="17" t="str">
        <f>IF(ISNUMBER(SEARCH("1",VLOOKUP(A1670, [1]!Table9[#All], 4, FALSE))), "Yes", "No")</f>
        <v>No</v>
      </c>
      <c r="E1670" s="16" t="str">
        <f>VLOOKUP(A1670, [1]!Table9[#All], 3, FALSE)</f>
        <v>Plant</v>
      </c>
      <c r="F1670" s="15" t="str">
        <f>VLOOKUP(A1670, [1]!Table9[#All], 26, FALSE)</f>
        <v>Formula</v>
      </c>
      <c r="G1670" s="15" t="str">
        <f>IF(D1670="No", "--",VLOOKUP(A1670, [1]!Table9[#All], 25, FALSE))</f>
        <v>--</v>
      </c>
      <c r="H1670" s="14" t="str">
        <f>IF(D1670="No", "Not discussed on USFS. ", VLOOKUP(A1670, [1]!Table9[#All], 24, FALSE))</f>
        <v xml:space="preserve">Not discussed on USFS. </v>
      </c>
      <c r="I1670" s="14" t="str">
        <f>IF(NOT(ISBLANK(#REF!)),  "Pre-activity Survey Required", "")</f>
        <v>Pre-activity Survey Required</v>
      </c>
      <c r="J1670" s="13" t="str">
        <f>IF(D1670="No", "Not discussed on USFS. ", _xlfn.CONCAT(A1670, " (", VLOOKUP(A1670, [1]!Table9[#All], 11, FALSE), "; Habitat description: ", C1670, ") - Within 1-mi of a CNDDB/SCE/USFS occurrence record (", VLOOKUP(A1670, [1]!Table9[#All], 34, FALSE), "). " ))</f>
        <v xml:space="preserve">Not discussed on USFS. </v>
      </c>
      <c r="K1670" s="10" t="str">
        <f>IF(D1670="No", "-- ", VLOOKUP(A1670, [1]!Table9[#All], 35, FALSE))</f>
        <v xml:space="preserve">-- </v>
      </c>
      <c r="L1670" s="12" t="str">
        <f>IF(D1670="No", "--", VLOOKUP(A1670, [1]!Table9[#All], 28, FALSE))</f>
        <v>--</v>
      </c>
      <c r="M1670" s="11" t="str">
        <f>IF(D1670="No", "Not discussed on USFS. ", _xlfn.CONCAT(A1670, " (", VLOOKUP(A1670, [1]!Table9[#All], 11, FALSE), "; Habitat description: ", C1670, ") - Within 1-mi of a CNDDB/SCE/USFS occurrence record (", VLOOKUP(A1670, [1]!Table9[#All], 27, FALSE), "). " ))</f>
        <v xml:space="preserve">Not discussed on USFS. </v>
      </c>
      <c r="N1670" s="10" t="str">
        <f>IF(D1670="No", "-- ", VLOOKUP(A1670, [1]!Table9[#All], 29, FALSE))</f>
        <v xml:space="preserve">-- </v>
      </c>
      <c r="O1670" s="10" t="str">
        <f>IF(D1670="No", "--", VLOOKUP(A1670, [1]!Table9[#All], 30, FALSE))</f>
        <v>--</v>
      </c>
      <c r="P1670" s="7" t="str">
        <f>IF(D1670="No", "Not discussed on USFS. ", IF(VLOOKUP(A1670, [1]!Table9[#All], 31, FALSE)="--", "--",  _xlfn.CONCAT(A1670, " (", VLOOKUP(A1670, [1]!Table9[#All], 11, FALSE), "; Habitat description: ", C1670, ") - Within 1-mi of a CNDDB/SCE/USFS occurrence record (", VLOOKUP(A1670, [1]!Table9[#All], 31, FALSE), "). " )))</f>
        <v xml:space="preserve">Not discussed on USFS. </v>
      </c>
      <c r="Q1670" s="6" t="str">
        <f>IF(D1670="No", "Not discussed on USFS. ", IF(VLOOKUP(A1670, [1]!Table9[#All], 31, FALSE)="--", "--",  VLOOKUP(A1670, [1]!Table9[#All], 32, FALSE)))</f>
        <v xml:space="preserve">Not discussed on USFS. </v>
      </c>
      <c r="R1670" s="6" t="str">
        <f>IF(D1670="No", "Not discussed on USFS. ", IF(VLOOKUP(A1670, [1]!Table9[#All], 31, FALSE)="--", "--", VLOOKUP(A1670, [1]!Table9[#All], 33, FALSE)))</f>
        <v xml:space="preserve">Not discussed on USFS. </v>
      </c>
      <c r="S1670" s="9" t="s">
        <v>2</v>
      </c>
      <c r="T1670" s="8" t="s">
        <v>2</v>
      </c>
      <c r="U1670" s="8" t="s">
        <v>2</v>
      </c>
      <c r="V1670" s="7" t="s">
        <v>2</v>
      </c>
      <c r="W1670" s="6" t="s">
        <v>2</v>
      </c>
      <c r="X1670" s="6" t="s">
        <v>2</v>
      </c>
    </row>
    <row r="1671" spans="1:24" ht="48" x14ac:dyDescent="0.2">
      <c r="A1671" s="20" t="s">
        <v>694</v>
      </c>
      <c r="B1671" s="20" t="str">
        <f>VLOOKUP(A1671, [1]!Table9[#All], 2, FALSE)</f>
        <v>Neotoma fuscipes annectens</v>
      </c>
      <c r="C1671" s="18" t="str">
        <f>VLOOKUP(A1671, [1]!Table9[#All], 13, FALSE)</f>
        <v>grasslands, scrub and wooded areas</v>
      </c>
      <c r="D1671" s="17" t="str">
        <f>IF(ISNUMBER(SEARCH("1",VLOOKUP(A1671, [1]!Table9[#All], 4, FALSE))), "Yes", "No")</f>
        <v>No</v>
      </c>
      <c r="E1671" s="16" t="str">
        <f>VLOOKUP(A1671, [1]!Table9[#All], 3, FALSE)</f>
        <v>Mammal</v>
      </c>
      <c r="F1671" s="15" t="str">
        <f>VLOOKUP(A1671, [1]!Table9[#All], 26, FALSE)</f>
        <v>Formula</v>
      </c>
      <c r="G1671" s="15" t="str">
        <f>IF(D1671="No", "--",VLOOKUP(A1671, [1]!Table9[#All], 25, FALSE))</f>
        <v>--</v>
      </c>
      <c r="H1671" s="14" t="str">
        <f>IF(D1671="No", "Not discussed on USFS. ", VLOOKUP(A1671, [1]!Table9[#All], 24, FALSE))</f>
        <v xml:space="preserve">Not discussed on USFS. </v>
      </c>
      <c r="I1671" s="14" t="str">
        <f>IF(NOT(ISBLANK(#REF!)),  "Pre-activity Survey Required", "")</f>
        <v>Pre-activity Survey Required</v>
      </c>
      <c r="J1671" s="13" t="str">
        <f>IF(D1671="No", "Not discussed on USFS. ", _xlfn.CONCAT(A1671, " (", VLOOKUP(A1671, [1]!Table9[#All], 11, FALSE), "; Habitat description: ", C1671, ") - Within 1-mi of a CNDDB/SCE/USFS occurrence record (", VLOOKUP(A1671, [1]!Table9[#All], 34, FALSE), "). " ))</f>
        <v xml:space="preserve">Not discussed on USFS. </v>
      </c>
      <c r="K1671" s="10" t="str">
        <f>IF(D1671="No", "-- ", VLOOKUP(A1671, [1]!Table9[#All], 35, FALSE))</f>
        <v xml:space="preserve">-- </v>
      </c>
      <c r="L1671" s="12" t="str">
        <f>IF(D1671="No", "--", VLOOKUP(A1671, [1]!Table9[#All], 28, FALSE))</f>
        <v>--</v>
      </c>
      <c r="M1671" s="11" t="str">
        <f>IF(D1671="No", "Not discussed on USFS. ", _xlfn.CONCAT(A1671, " (", VLOOKUP(A1671, [1]!Table9[#All], 11, FALSE), "; Habitat description: ", C1671, ") - Within 1-mi of a CNDDB/SCE/USFS occurrence record (", VLOOKUP(A1671, [1]!Table9[#All], 27, FALSE), "). " ))</f>
        <v xml:space="preserve">Not discussed on USFS. </v>
      </c>
      <c r="N1671" s="10" t="str">
        <f>IF(D1671="No", "-- ", VLOOKUP(A1671, [1]!Table9[#All], 29, FALSE))</f>
        <v xml:space="preserve">-- </v>
      </c>
      <c r="O1671" s="10" t="str">
        <f>IF(D1671="No", "--", VLOOKUP(A1671, [1]!Table9[#All], 30, FALSE))</f>
        <v>--</v>
      </c>
      <c r="P1671" s="7" t="str">
        <f>IF(D1671="No", "Not discussed on USFS. ", IF(VLOOKUP(A1671, [1]!Table9[#All], 31, FALSE)="--", "--",  _xlfn.CONCAT(A1671, " (", VLOOKUP(A1671, [1]!Table9[#All], 11, FALSE), "; Habitat description: ", C1671, ") - Within 1-mi of a CNDDB/SCE/USFS occurrence record (", VLOOKUP(A1671, [1]!Table9[#All], 31, FALSE), "). " )))</f>
        <v xml:space="preserve">Not discussed on USFS. </v>
      </c>
      <c r="Q1671" s="6" t="str">
        <f>IF(D1671="No", "Not discussed on USFS. ", IF(VLOOKUP(A1671, [1]!Table9[#All], 31, FALSE)="--", "--",  VLOOKUP(A1671, [1]!Table9[#All], 32, FALSE)))</f>
        <v xml:space="preserve">Not discussed on USFS. </v>
      </c>
      <c r="R1671" s="6" t="str">
        <f>IF(D1671="No", "Not discussed on USFS. ", IF(VLOOKUP(A1671, [1]!Table9[#All], 31, FALSE)="--", "--", VLOOKUP(A1671, [1]!Table9[#All], 33, FALSE)))</f>
        <v xml:space="preserve">Not discussed on USFS. </v>
      </c>
      <c r="S1671" s="9" t="s">
        <v>2</v>
      </c>
      <c r="T1671" s="8" t="s">
        <v>2</v>
      </c>
      <c r="U1671" s="8" t="s">
        <v>2</v>
      </c>
      <c r="V1671" s="7" t="s">
        <v>2</v>
      </c>
      <c r="W1671" s="6" t="s">
        <v>2</v>
      </c>
      <c r="X1671" s="6" t="s">
        <v>2</v>
      </c>
    </row>
    <row r="1672" spans="1:24" ht="75" x14ac:dyDescent="0.2">
      <c r="A1672" s="20" t="s">
        <v>693</v>
      </c>
      <c r="B1672" s="20" t="str">
        <f>VLOOKUP(A1672, [1]!Table9[#All], 2, FALSE)</f>
        <v>Thamnophis sirtalis tetrataenia</v>
      </c>
      <c r="C1672" s="18" t="str">
        <f>VLOOKUP(A1672, [1]!Table9[#All], 13, FALSE)</f>
        <v>grasslands or wetlands near ponds, marshes and sloughs</v>
      </c>
      <c r="D1672" s="17" t="str">
        <f>IF(ISNUMBER(SEARCH("1",VLOOKUP(A1672, [1]!Table9[#All], 4, FALSE))), "Yes", "No")</f>
        <v>Yes</v>
      </c>
      <c r="E1672" s="16" t="str">
        <f>VLOOKUP(A1672, [1]!Table9[#All], 3, FALSE)</f>
        <v>Reptile</v>
      </c>
      <c r="F1672" s="15" t="str">
        <f>VLOOKUP(A1672, [1]!Table9[#All], 26, FALSE)</f>
        <v>Formula</v>
      </c>
      <c r="G1672" s="15" t="str">
        <f>IF(D1672="No", "--",VLOOKUP(A1672, [1]!Table9[#All], 25, FALSE))</f>
        <v>--</v>
      </c>
      <c r="H1672" s="14" t="str">
        <f>IF(D1672="No", "Not discussed on USFS. ", VLOOKUP(A1672, [1]!Table9[#All], 24, FALSE))</f>
        <v>Notify SME if found on USFS</v>
      </c>
      <c r="I1672" s="14" t="str">
        <f>IF(NOT(ISBLANK(#REF!)),  "Pre-activity Survey Required", "")</f>
        <v>Pre-activity Survey Required</v>
      </c>
      <c r="J1672" s="13" t="str">
        <f>IF(D1672="No", "Not discussed on USFS. ", _xlfn.CONCAT(A1672, " (", VLOOKUP(A1672, [1]!Table9[#All], 11, FALSE), "; Habitat description: ", C1672, ") - Within 1-mi of a CNDDB/SCE/USFS occurrence record (", VLOOKUP(A1672, [1]!Table9[#All], 34, FALSE), "). " ))</f>
        <v xml:space="preserve">San Francisco gartersnake (FE; SE; CDFW FP; Habitat description: grasslands or wetlands near ponds, marshes and sloughs) - Within 1-mi of a CNDDB/SCE/USFS occurrence record (--). </v>
      </c>
      <c r="K1672" s="10" t="str">
        <f>IF(D1672="No", "-- ", VLOOKUP(A1672, [1]!Table9[#All], 35, FALSE))</f>
        <v>--</v>
      </c>
      <c r="L1672" s="12" t="str">
        <f>IF(D1672="No", "--", VLOOKUP(A1672, [1]!Table9[#All], 28, FALSE))</f>
        <v>--</v>
      </c>
      <c r="M1672" s="11" t="str">
        <f>IF(D1672="No", "Not discussed on USFS. ", _xlfn.CONCAT(A1672, " (", VLOOKUP(A1672, [1]!Table9[#All], 11, FALSE), "; Habitat description: ", C1672, ") - Within 1-mi of a CNDDB/SCE/USFS occurrence record (", VLOOKUP(A1672, [1]!Table9[#All], 27, FALSE), "). " ))</f>
        <v xml:space="preserve">San Francisco gartersnake (FE; SE; CDFW FP; Habitat description: grasslands or wetlands near ponds, marshes and sloughs) - Within 1-mi of a CNDDB/SCE/USFS occurrence record (--). </v>
      </c>
      <c r="N1672" s="10" t="str">
        <f>IF(D1672="No", "-- ", VLOOKUP(A1672, [1]!Table9[#All], 29, FALSE))</f>
        <v>Notify SME if found on USFS</v>
      </c>
      <c r="O1672" s="10" t="str">
        <f>IF(D1672="No", "--", VLOOKUP(A1672, [1]!Table9[#All], 30, FALSE))</f>
        <v>Notify SME if found on USFS</v>
      </c>
      <c r="P1672" s="7" t="str">
        <f>IF(D1672="No", "Not discussed on USFS. ", IF(VLOOKUP(A1672, [1]!Table9[#All], 31, FALSE)="--", "--",  _xlfn.CONCAT(A1672, " (", VLOOKUP(A1672, [1]!Table9[#All], 11, FALSE), "; Habitat description: ", C1672, ") - Within 1-mi of a CNDDB/SCE/USFS occurrence record (", VLOOKUP(A1672, [1]!Table9[#All], 31, FALSE), "). " )))</f>
        <v>--</v>
      </c>
      <c r="Q1672" s="6" t="str">
        <f>IF(D1672="No", "Not discussed on USFS. ", IF(VLOOKUP(A1672, [1]!Table9[#All], 31, FALSE)="--", "--",  VLOOKUP(A1672, [1]!Table9[#All], 32, FALSE)))</f>
        <v>--</v>
      </c>
      <c r="R1672" s="6" t="str">
        <f>IF(D1672="No", "Not discussed on USFS. ", IF(VLOOKUP(A1672, [1]!Table9[#All], 31, FALSE)="--", "--", VLOOKUP(A1672, [1]!Table9[#All], 33, FALSE)))</f>
        <v>--</v>
      </c>
      <c r="S1672" s="9" t="s">
        <v>2</v>
      </c>
      <c r="T1672" s="8" t="s">
        <v>2</v>
      </c>
      <c r="U1672" s="8" t="s">
        <v>2</v>
      </c>
      <c r="V1672" s="7" t="s">
        <v>2</v>
      </c>
      <c r="W1672" s="6" t="s">
        <v>2</v>
      </c>
      <c r="X1672" s="6" t="s">
        <v>2</v>
      </c>
    </row>
    <row r="1673" spans="1:24" ht="156" x14ac:dyDescent="0.2">
      <c r="A1673" s="20" t="s">
        <v>692</v>
      </c>
      <c r="B1673" s="20" t="str">
        <f>VLOOKUP(A1673, [1]!Table9[#All], 2, FALSE)</f>
        <v>Grindelia hirsutula var. maritima</v>
      </c>
      <c r="C1673" s="18" t="str">
        <f>VLOOKUP(A1673, [1]!Table9[#All], 13, FALSE)</f>
        <v>coastal, usually in wetlands, occasionally in non-wetlands</v>
      </c>
      <c r="D1673" s="17" t="str">
        <f>IF(ISNUMBER(SEARCH("1",VLOOKUP(A1673, [1]!Table9[#All], 4, FALSE))), "Yes", "No")</f>
        <v>Yes</v>
      </c>
      <c r="E1673" s="16" t="str">
        <f>VLOOKUP(A1673, [1]!Table9[#All], 3, FALSE)</f>
        <v>Plant</v>
      </c>
      <c r="F1673" s="15" t="str">
        <f>VLOOKUP(A1673, [1]!Table9[#All], 26, FALSE)</f>
        <v>Formula</v>
      </c>
      <c r="G1673" s="15" t="str">
        <f>IF(D1673="No", "--",VLOOKUP(A1673, [1]!Table9[#All], 25, FALSE))</f>
        <v>Work area</v>
      </c>
      <c r="H1673" s="14" t="str">
        <f>IF(D1673="No", "Not discussed on USFS. ", VLOOKUP(A1673, [1]!Table9[#All], 24, FALSE))</f>
        <v xml:space="preserve">Only discussed in INF, if reviewing INF apply same RPM's and language as other CRPR 1/2 plant receive. </v>
      </c>
      <c r="I1673" s="14" t="str">
        <f>IF(NOT(ISBLANK(#REF!)),  "Pre-activity Survey Required", "")</f>
        <v>Pre-activity Survey Required</v>
      </c>
      <c r="J1673" s="13" t="str">
        <f>IF(D1673="No", "Not discussed on USFS. ", _xlfn.CONCAT(A1673, " (", VLOOKUP(A1673, [1]!Table9[#All], 11, FALSE), "; Habitat description: ", C1673, ") - Within 1-mi of a CNDDB/SCE/USFS occurrence record (", VLOOKUP(A1673, [1]!Table9[#All], 34, FALSE), "). " ))</f>
        <v xml:space="preserve">San Francisco gumplant (INF:SCC; CRPR 3.2, Blooming Period: Jun - Sep; Habitat description: coastal, usually in wetlands, occasionally in non-wetlands) - Within 1-mi of a CNDDB/SCE/USFS occurrence record (unsuitable habitat). </v>
      </c>
      <c r="K1673" s="10" t="str">
        <f>IF(D1673="No", "-- ", VLOOKUP(A1673, [1]!Table9[#All], 35, FALSE))</f>
        <v>Standard OMP BMPs.</v>
      </c>
      <c r="L1673" s="12" t="str">
        <f>IF(D1673="No", "--", VLOOKUP(A1673, [1]!Table9[#All], 28, FALSE))</f>
        <v>IIB</v>
      </c>
      <c r="M1673" s="11" t="str">
        <f>IF(D1673="No", "Not discussed on USFS. ", _xlfn.CONCAT(A1673, " (", VLOOKUP(A1673, [1]!Table9[#All], 11, FALSE), "; Habitat description: ", C1673, ") - Within 1-mi of a CNDDB/SCE/USFS occurrence record (", VLOOKUP(A1673, [1]!Table9[#All], 27, FALSE), "). " ))</f>
        <v xml:space="preserve">San Francisco gumplant (INF:SCC; CRPR 3.2, Blooming Period: Jun - Sep; Habitat description: coastal, usually in wetlands, occasionally in non-wetlands) - Within 1-mi of a CNDDB/SCE/USFS occurrence record (habitat present). </v>
      </c>
      <c r="N1673" s="10" t="str">
        <f>IF(D1673="No", "-- ", VLOOKUP(A1673, [1]!Table9[#All], 29, FALSE))</f>
        <v xml:space="preserve">BE BMP Plant-1(a)(c-d); 
General Measures and Standard OMP BMPs. </v>
      </c>
      <c r="O1673" s="10" t="str">
        <f>IF(D1673="No", "--", VLOOKUP(A1673, [1]!Table9[#All], 30, FALSE))</f>
        <v xml:space="preserve">Pre-Activity Survey (San Francisco gumplant): A biological survey is required. 
FSS Plant Avoidance (San Francisco gumplant): If San Francisco gumplant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73" s="7" t="str">
        <f>IF(D1673="No", "Not discussed on USFS. ", IF(VLOOKUP(A1673, [1]!Table9[#All], 31, FALSE)="--", "--",  _xlfn.CONCAT(A1673, " (", VLOOKUP(A1673, [1]!Table9[#All], 11, FALSE), "; Habitat description: ", C1673, ") - Within 1-mi of a CNDDB/SCE/USFS occurrence record (", VLOOKUP(A1673, [1]!Table9[#All], 31, FALSE), "). " )))</f>
        <v>--</v>
      </c>
      <c r="Q1673" s="6" t="str">
        <f>IF(D1673="No", "Not discussed on USFS. ", IF(VLOOKUP(A1673, [1]!Table9[#All], 31, FALSE)="--", "--",  VLOOKUP(A1673, [1]!Table9[#All], 32, FALSE)))</f>
        <v>--</v>
      </c>
      <c r="R1673" s="6" t="str">
        <f>IF(D1673="No", "Not discussed on USFS. ", IF(VLOOKUP(A1673, [1]!Table9[#All], 31, FALSE)="--", "--", VLOOKUP(A1673, [1]!Table9[#All], 33, FALSE)))</f>
        <v>--</v>
      </c>
      <c r="S1673" s="9" t="s">
        <v>2</v>
      </c>
      <c r="T1673" s="8" t="s">
        <v>2</v>
      </c>
      <c r="U1673" s="8" t="s">
        <v>2</v>
      </c>
      <c r="V1673" s="7" t="s">
        <v>2</v>
      </c>
      <c r="W1673" s="6" t="s">
        <v>2</v>
      </c>
      <c r="X1673" s="6" t="s">
        <v>2</v>
      </c>
    </row>
    <row r="1674" spans="1:24" ht="168" x14ac:dyDescent="0.2">
      <c r="A1674" s="20" t="s">
        <v>691</v>
      </c>
      <c r="B1674" s="20" t="str">
        <f>VLOOKUP(A1674, [1]!Table9[#All], 2, FALSE)</f>
        <v>Lessingia germanorum</v>
      </c>
      <c r="C1674" s="18" t="str">
        <f>VLOOKUP(A1674, [1]!Table9[#All], 13, FALSE)</f>
        <v>sand dune scrub habitats</v>
      </c>
      <c r="D1674" s="17" t="str">
        <f>IF(ISNUMBER(SEARCH("1",VLOOKUP(A1674, [1]!Table9[#All], 4, FALSE))), "Yes", "No")</f>
        <v>Yes</v>
      </c>
      <c r="E1674" s="16" t="str">
        <f>VLOOKUP(A1674, [1]!Table9[#All], 3, FALSE)</f>
        <v>Plant</v>
      </c>
      <c r="F1674" s="15" t="str">
        <f>VLOOKUP(A1674, [1]!Table9[#All], 26, FALSE)</f>
        <v>Formula</v>
      </c>
      <c r="G1674" s="15" t="str">
        <f>IF(D1674="No", "--",VLOOKUP(A1674, [1]!Table9[#All], 25, FALSE))</f>
        <v>Work area</v>
      </c>
      <c r="H1674" s="14" t="str">
        <f>IF(D1674="No", "Not discussed on USFS. ", VLOOKUP(A1674, [1]!Table9[#All], 24, FALSE))</f>
        <v>--</v>
      </c>
      <c r="I1674" s="14" t="str">
        <f>IF(NOT(ISBLANK(#REF!)),  "Pre-activity Survey Required", "")</f>
        <v>Pre-activity Survey Required</v>
      </c>
      <c r="J1674" s="13" t="str">
        <f>IF(D1674="No", "Not discussed on USFS. ", _xlfn.CONCAT(A1674, " (", VLOOKUP(A1674, [1]!Table9[#All], 11, FALSE), "; Habitat description: ", C1674, ") - Within 1-mi of a CNDDB/SCE/USFS occurrence record (", VLOOKUP(A1674, [1]!Table9[#All], 34, FALSE), "). " ))</f>
        <v xml:space="preserve">San Francisco lessingia (FE; SE; CRPR 1B.1, Blooming Period: Jun - Nov; Habitat description: sand dune scrub habitats) - Within 1-mi of a CNDDB/SCE/USFS occurrence record (unsuitable habitat). </v>
      </c>
      <c r="K1674" s="10" t="str">
        <f>IF(D1674="No", "-- ", VLOOKUP(A1674, [1]!Table9[#All], 35, FALSE))</f>
        <v xml:space="preserve">RPM Plant 1; 
Standard OMP BMPs. </v>
      </c>
      <c r="L1674" s="12" t="str">
        <f>IF(D1674="No", "--", VLOOKUP(A1674, [1]!Table9[#All], 28, FALSE))</f>
        <v>IIB</v>
      </c>
      <c r="M1674" s="11" t="str">
        <f>IF(D1674="No", "Not discussed on USFS. ", _xlfn.CONCAT(A1674, " (", VLOOKUP(A1674, [1]!Table9[#All], 11, FALSE), "; Habitat description: ", C1674, ") - Within 1-mi of a CNDDB/SCE/USFS occurrence record (", VLOOKUP(A1674, [1]!Table9[#All], 27, FALSE), "). " ))</f>
        <v xml:space="preserve">San Francisco lessingia (FE; SE; CRPR 1B.1, Blooming Period: Jun - Nov; Habitat description: sand dune scrub habitats) - Within 1-mi of a CNDDB/SCE/USFS occurrence record (habitat present). </v>
      </c>
      <c r="N1674" s="10" t="str">
        <f>IF(D1674="No", "-- ", VLOOKUP(A1674, [1]!Table9[#All], 29, FALSE))</f>
        <v xml:space="preserve">RPM Plant-1-4; 
General Measures and Standard OMP BMPs. </v>
      </c>
      <c r="O1674" s="10" t="str">
        <f>IF(D1674="No", "--", VLOOKUP(A1674, [1]!Table9[#All], 30, FALSE))</f>
        <v xml:space="preserve">Rare Plant Survey and Avoidance (San Francisco lessingia): A qualified botanist will conduct a rare plant survey for San Francisco lessingia within blooming season, verified by a reference population. All federally-listed plants within 100 feet of the work area will be flagged for avoidance. Coordination with Environmental Services Department will be required if full avoidance cannot be achieved. 
Schedule Limitation (San Francisco lessingia): Schedule all work in the year rare plant surveys are conducted. Work can occur only after rare plant surveys occur. If work gets delayed for a subsequent year, contact Environmental Services Department. 
General Measures and Standard OMP BMPs. </v>
      </c>
      <c r="P1674" s="7" t="str">
        <f>IF(D1674="No", "Not discussed on USFS. ", IF(VLOOKUP(A1674, [1]!Table9[#All], 31, FALSE)="--", "--",  _xlfn.CONCAT(A1674, " (", VLOOKUP(A1674, [1]!Table9[#All], 11, FALSE), "; Habitat description: ", C1674, ") - Within 1-mi of a CNDDB/SCE/USFS occurrence record (", VLOOKUP(A1674, [1]!Table9[#All], 31, FALSE), "). " )))</f>
        <v>--</v>
      </c>
      <c r="Q1674" s="6" t="str">
        <f>IF(D1674="No", "Not discussed on USFS. ", IF(VLOOKUP(A1674, [1]!Table9[#All], 31, FALSE)="--", "--",  VLOOKUP(A1674, [1]!Table9[#All], 32, FALSE)))</f>
        <v>--</v>
      </c>
      <c r="R1674" s="6" t="str">
        <f>IF(D1674="No", "Not discussed on USFS. ", IF(VLOOKUP(A1674, [1]!Table9[#All], 31, FALSE)="--", "--", VLOOKUP(A1674, [1]!Table9[#All], 33, FALSE)))</f>
        <v>--</v>
      </c>
      <c r="S1674" s="9" t="s">
        <v>2</v>
      </c>
      <c r="T1674" s="8" t="s">
        <v>2</v>
      </c>
      <c r="U1674" s="8" t="s">
        <v>2</v>
      </c>
      <c r="V1674" s="7" t="s">
        <v>2</v>
      </c>
      <c r="W1674" s="6" t="s">
        <v>2</v>
      </c>
      <c r="X1674" s="6" t="s">
        <v>2</v>
      </c>
    </row>
    <row r="1675" spans="1:24" ht="48" x14ac:dyDescent="0.2">
      <c r="A1675" s="20" t="s">
        <v>690</v>
      </c>
      <c r="B1675" s="20" t="str">
        <f>VLOOKUP(A1675, [1]!Table9[#All], 2, FALSE)</f>
        <v>Triphysaria floribunda</v>
      </c>
      <c r="C1675" s="18" t="str">
        <f>VLOOKUP(A1675, [1]!Table9[#All], 13, FALSE)</f>
        <v>coastal grassland, sometimes on serpentine slopes</v>
      </c>
      <c r="D1675" s="17" t="str">
        <f>IF(ISNUMBER(SEARCH("1",VLOOKUP(A1675, [1]!Table9[#All], 4, FALSE))), "Yes", "No")</f>
        <v>No</v>
      </c>
      <c r="E1675" s="16" t="str">
        <f>VLOOKUP(A1675, [1]!Table9[#All], 3, FALSE)</f>
        <v>Plant</v>
      </c>
      <c r="F1675" s="15" t="str">
        <f>VLOOKUP(A1675, [1]!Table9[#All], 26, FALSE)</f>
        <v>Formula</v>
      </c>
      <c r="G1675" s="15" t="str">
        <f>IF(D1675="No", "--",VLOOKUP(A1675, [1]!Table9[#All], 25, FALSE))</f>
        <v>--</v>
      </c>
      <c r="H1675" s="14" t="str">
        <f>IF(D1675="No", "Not discussed on USFS. ", VLOOKUP(A1675, [1]!Table9[#All], 24, FALSE))</f>
        <v xml:space="preserve">Not discussed on USFS. </v>
      </c>
      <c r="I1675" s="14" t="str">
        <f>IF(NOT(ISBLANK(#REF!)),  "Pre-activity Survey Required", "")</f>
        <v>Pre-activity Survey Required</v>
      </c>
      <c r="J1675" s="13" t="str">
        <f>IF(D1675="No", "Not discussed on USFS. ", _xlfn.CONCAT(A1675, " (", VLOOKUP(A1675, [1]!Table9[#All], 11, FALSE), "; Habitat description: ", C1675, ") - Within 1-mi of a CNDDB/SCE/USFS occurrence record (", VLOOKUP(A1675, [1]!Table9[#All], 34, FALSE), "). " ))</f>
        <v xml:space="preserve">Not discussed on USFS. </v>
      </c>
      <c r="K1675" s="10" t="str">
        <f>IF(D1675="No", "-- ", VLOOKUP(A1675, [1]!Table9[#All], 35, FALSE))</f>
        <v xml:space="preserve">-- </v>
      </c>
      <c r="L1675" s="12" t="str">
        <f>IF(D1675="No", "--", VLOOKUP(A1675, [1]!Table9[#All], 28, FALSE))</f>
        <v>--</v>
      </c>
      <c r="M1675" s="11" t="str">
        <f>IF(D1675="No", "Not discussed on USFS. ", _xlfn.CONCAT(A1675, " (", VLOOKUP(A1675, [1]!Table9[#All], 11, FALSE), "; Habitat description: ", C1675, ") - Within 1-mi of a CNDDB/SCE/USFS occurrence record (", VLOOKUP(A1675, [1]!Table9[#All], 27, FALSE), "). " ))</f>
        <v xml:space="preserve">Not discussed on USFS. </v>
      </c>
      <c r="N1675" s="10" t="str">
        <f>IF(D1675="No", "-- ", VLOOKUP(A1675, [1]!Table9[#All], 29, FALSE))</f>
        <v xml:space="preserve">-- </v>
      </c>
      <c r="O1675" s="10" t="str">
        <f>IF(D1675="No", "--", VLOOKUP(A1675, [1]!Table9[#All], 30, FALSE))</f>
        <v>--</v>
      </c>
      <c r="P1675" s="7" t="str">
        <f>IF(D1675="No", "Not discussed on USFS. ", IF(VLOOKUP(A1675, [1]!Table9[#All], 31, FALSE)="--", "--",  _xlfn.CONCAT(A1675, " (", VLOOKUP(A1675, [1]!Table9[#All], 11, FALSE), "; Habitat description: ", C1675, ") - Within 1-mi of a CNDDB/SCE/USFS occurrence record (", VLOOKUP(A1675, [1]!Table9[#All], 31, FALSE), "). " )))</f>
        <v xml:space="preserve">Not discussed on USFS. </v>
      </c>
      <c r="Q1675" s="6" t="str">
        <f>IF(D1675="No", "Not discussed on USFS. ", IF(VLOOKUP(A1675, [1]!Table9[#All], 31, FALSE)="--", "--",  VLOOKUP(A1675, [1]!Table9[#All], 32, FALSE)))</f>
        <v xml:space="preserve">Not discussed on USFS. </v>
      </c>
      <c r="R1675" s="6" t="str">
        <f>IF(D1675="No", "Not discussed on USFS. ", IF(VLOOKUP(A1675, [1]!Table9[#All], 31, FALSE)="--", "--", VLOOKUP(A1675, [1]!Table9[#All], 33, FALSE)))</f>
        <v xml:space="preserve">Not discussed on USFS. </v>
      </c>
      <c r="S1675" s="9" t="s">
        <v>2</v>
      </c>
      <c r="T1675" s="8" t="s">
        <v>2</v>
      </c>
      <c r="U1675" s="8" t="s">
        <v>2</v>
      </c>
      <c r="V1675" s="7" t="s">
        <v>2</v>
      </c>
      <c r="W1675" s="6" t="s">
        <v>2</v>
      </c>
      <c r="X1675" s="6" t="s">
        <v>2</v>
      </c>
    </row>
    <row r="1676" spans="1:24" ht="144" x14ac:dyDescent="0.2">
      <c r="A1676" s="20" t="s">
        <v>689</v>
      </c>
      <c r="B1676" s="20" t="str">
        <f>VLOOKUP(A1676, [1]!Table9[#All], 2, FALSE)</f>
        <v>Plagiobothrys diffusus</v>
      </c>
      <c r="C1676" s="18" t="str">
        <f>VLOOKUP(A1676, [1]!Table9[#All], 13, FALSE)</f>
        <v>moist places, seeps, flats, at forest edge, and in serpentine bunchgrass grasslands</v>
      </c>
      <c r="D1676" s="17" t="str">
        <f>IF(ISNUMBER(SEARCH("1",VLOOKUP(A1676, [1]!Table9[#All], 4, FALSE))), "Yes", "No")</f>
        <v>Yes</v>
      </c>
      <c r="E1676" s="16" t="str">
        <f>VLOOKUP(A1676, [1]!Table9[#All], 3, FALSE)</f>
        <v>Plant</v>
      </c>
      <c r="F1676" s="15" t="str">
        <f>VLOOKUP(A1676, [1]!Table9[#All], 26, FALSE)</f>
        <v>Formula</v>
      </c>
      <c r="G1676" s="15" t="str">
        <f>IF(D1676="No", "--",VLOOKUP(A1676, [1]!Table9[#All], 25, FALSE))</f>
        <v>Work area</v>
      </c>
      <c r="H1676" s="14" t="str">
        <f>IF(D1676="No", "Not discussed on USFS. ", VLOOKUP(A1676, [1]!Table9[#All], 24, FALSE))</f>
        <v>--</v>
      </c>
      <c r="I1676" s="14" t="str">
        <f>IF(NOT(ISBLANK(#REF!)),  "Pre-activity Survey Required", "")</f>
        <v>Pre-activity Survey Required</v>
      </c>
      <c r="J1676" s="13" t="str">
        <f>IF(D1676="No", "Not discussed on USFS. ", _xlfn.CONCAT(A1676, " (", VLOOKUP(A1676, [1]!Table9[#All], 11, FALSE), "; Habitat description: ", C1676, ") - Within 1-mi of a CNDDB/SCE/USFS occurrence record (", VLOOKUP(A1676, [1]!Table9[#All], 34, FALSE), "). " ))</f>
        <v xml:space="preserve">San Francisco popcornflower (SE; CRPR 1B.1, Blooming Period: Apr - Jun; Habitat description: moist places, seeps, flats, at forest edge, and in serpentine bunchgrass grasslands) - Within 1-mi of a CNDDB/SCE/USFS occurrence record (unsuitable habitat). </v>
      </c>
      <c r="K1676" s="10" t="str">
        <f>IF(D1676="No", "-- ", VLOOKUP(A1676, [1]!Table9[#All], 35, FALSE))</f>
        <v>Standard OMP BMPs.</v>
      </c>
      <c r="L1676" s="12" t="str">
        <f>IF(D1676="No", "--", VLOOKUP(A1676, [1]!Table9[#All], 28, FALSE))</f>
        <v>IIB</v>
      </c>
      <c r="M1676" s="11" t="str">
        <f>IF(D1676="No", "Not discussed on USFS. ", _xlfn.CONCAT(A1676, " (", VLOOKUP(A1676, [1]!Table9[#All], 11, FALSE), "; Habitat description: ", C1676, ") - Within 1-mi of a CNDDB/SCE/USFS occurrence record (", VLOOKUP(A1676, [1]!Table9[#All], 27, FALSE), "). " ))</f>
        <v xml:space="preserve">San Francisco popcornflower (SE; CRPR 1B.1, Blooming Period: Apr - Jun; Habitat description: moist places, seeps, flats, at forest edge, and in serpentine bunchgrass grasslands) - Within 1-mi of a CNDDB/SCE/USFS occurrence record (habitat present). </v>
      </c>
      <c r="N1676" s="10" t="str">
        <f>IF(D1676="No", "-- ", VLOOKUP(A1676, [1]!Table9[#All], 29, FALSE))</f>
        <v xml:space="preserve">BE BMP Plant-1(a); 
General Measures and Standard OMP BMPs. </v>
      </c>
      <c r="O1676" s="10" t="str">
        <f>IF(D1676="No", "--", VLOOKUP(A1676, [1]!Table9[#All], 30, FALSE))</f>
        <v xml:space="preserve">Pre-Activity Survey (San Francisco popcornflower): A biological survey is required. 
State Threatened Plant Avoidance (San Francisco popcornflower): If San Francisco popcornfloweris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676" s="7" t="str">
        <f>IF(D1676="No", "Not discussed on USFS. ", IF(VLOOKUP(A1676, [1]!Table9[#All], 31, FALSE)="--", "--",  _xlfn.CONCAT(A1676, " (", VLOOKUP(A1676, [1]!Table9[#All], 11, FALSE), "; Habitat description: ", C1676, ") - Within 1-mi of a CNDDB/SCE/USFS occurrence record (", VLOOKUP(A1676, [1]!Table9[#All], 31, FALSE), "). " )))</f>
        <v>--</v>
      </c>
      <c r="Q1676" s="6" t="str">
        <f>IF(D1676="No", "Not discussed on USFS. ", IF(VLOOKUP(A1676, [1]!Table9[#All], 31, FALSE)="--", "--",  VLOOKUP(A1676, [1]!Table9[#All], 32, FALSE)))</f>
        <v>--</v>
      </c>
      <c r="R1676" s="6" t="str">
        <f>IF(D1676="No", "Not discussed on USFS. ", IF(VLOOKUP(A1676, [1]!Table9[#All], 31, FALSE)="--", "--", VLOOKUP(A1676, [1]!Table9[#All], 33, FALSE)))</f>
        <v>--</v>
      </c>
      <c r="S1676" s="9" t="s">
        <v>2</v>
      </c>
      <c r="T1676" s="8" t="s">
        <v>2</v>
      </c>
      <c r="U1676" s="8" t="s">
        <v>2</v>
      </c>
      <c r="V1676" s="7" t="s">
        <v>2</v>
      </c>
      <c r="W1676" s="6" t="s">
        <v>2</v>
      </c>
      <c r="X1676" s="6" t="s">
        <v>2</v>
      </c>
    </row>
    <row r="1677" spans="1:24" ht="156" x14ac:dyDescent="0.2">
      <c r="A1677" s="20" t="s">
        <v>688</v>
      </c>
      <c r="B1677" s="20" t="str">
        <f>VLOOKUP(A1677, [1]!Table9[#All], 2, FALSE)</f>
        <v>Galium grande</v>
      </c>
      <c r="C1677" s="18" t="str">
        <f>VLOOKUP(A1677, [1]!Table9[#All], 13, FALSE)</f>
        <v xml:space="preserve">oak and conifer woodland, chaparral </v>
      </c>
      <c r="D1677" s="17" t="str">
        <f>IF(ISNUMBER(SEARCH("1",VLOOKUP(A1677, [1]!Table9[#All], 4, FALSE))), "Yes", "No")</f>
        <v>Yes</v>
      </c>
      <c r="E1677" s="16" t="str">
        <f>VLOOKUP(A1677, [1]!Table9[#All], 3, FALSE)</f>
        <v>Plant</v>
      </c>
      <c r="F1677" s="15" t="str">
        <f>VLOOKUP(A1677, [1]!Table9[#All], 26, FALSE)</f>
        <v>Formula</v>
      </c>
      <c r="G1677" s="15" t="str">
        <f>IF(D1677="No", "--",VLOOKUP(A1677, [1]!Table9[#All], 25, FALSE))</f>
        <v>Work area</v>
      </c>
      <c r="H1677" s="14" t="str">
        <f>IF(D1677="No", "Not discussed on USFS. ", VLOOKUP(A1677, [1]!Table9[#All], 24, FALSE))</f>
        <v>--</v>
      </c>
      <c r="I1677" s="14" t="str">
        <f>IF(NOT(ISBLANK(#REF!)),  "Pre-activity Survey Required", "")</f>
        <v>Pre-activity Survey Required</v>
      </c>
      <c r="J1677" s="13" t="str">
        <f>IF(D1677="No", "Not discussed on USFS. ", _xlfn.CONCAT(A1677, " (", VLOOKUP(A1677, [1]!Table9[#All], 11, FALSE), "; Habitat description: ", C1677, ") - Within 1-mi of a CNDDB/SCE/USFS occurrence record (", VLOOKUP(A1677, [1]!Table9[#All], 34, FALSE), "). " ))</f>
        <v xml:space="preserve">San Gabriel bedstraw (FSS; CRPR 1B.2, Blooming Period: May - Jul; Habitat description: oak and conifer woodland, chaparral ) - Within 1-mi of a CNDDB/SCE/USFS occurrence record (unsuitable habitat). </v>
      </c>
      <c r="K1677" s="10" t="str">
        <f>IF(D1677="No", "-- ", VLOOKUP(A1677, [1]!Table9[#All], 35, FALSE))</f>
        <v>Standard OMP BMPs.</v>
      </c>
      <c r="L1677" s="12" t="str">
        <f>IF(D1677="No", "--", VLOOKUP(A1677, [1]!Table9[#All], 28, FALSE))</f>
        <v>IIB</v>
      </c>
      <c r="M1677" s="11" t="str">
        <f>IF(D1677="No", "Not discussed on USFS. ", _xlfn.CONCAT(A1677, " (", VLOOKUP(A1677, [1]!Table9[#All], 11, FALSE), "; Habitat description: ", C1677, ") - Within 1-mi of a CNDDB/SCE/USFS occurrence record (", VLOOKUP(A1677, [1]!Table9[#All], 27, FALSE), "). " ))</f>
        <v xml:space="preserve">San Gabriel bedstraw (FSS; CRPR 1B.2, Blooming Period: May - Jul; Habitat description: oak and conifer woodland, chaparral ) - Within 1-mi of a CNDDB/SCE/USFS occurrence record (habitat present). </v>
      </c>
      <c r="N1677" s="10" t="str">
        <f>IF(D1677="No", "-- ", VLOOKUP(A1677, [1]!Table9[#All], 29, FALSE))</f>
        <v xml:space="preserve">BE BMP Plant-1(a)(c-d); 
General Measures and Standard OMP BMPs. </v>
      </c>
      <c r="O1677" s="10" t="str">
        <f>IF(D1677="No", "--", VLOOKUP(A1677, [1]!Table9[#All], 30, FALSE))</f>
        <v xml:space="preserve">Pre-Activity Survey (San Gabriel bedstraw): A biological survey is required. 
FSS Plant Avoidance (San Gabriel bedstraw): If San Gabriel bedstraw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77" s="7" t="str">
        <f>IF(D1677="No", "Not discussed on USFS. ", IF(VLOOKUP(A1677, [1]!Table9[#All], 31, FALSE)="--", "--",  _xlfn.CONCAT(A1677, " (", VLOOKUP(A1677, [1]!Table9[#All], 11, FALSE), "; Habitat description: ", C1677, ") - Within 1-mi of a CNDDB/SCE/USFS occurrence record (", VLOOKUP(A1677, [1]!Table9[#All], 31, FALSE), "). " )))</f>
        <v>--</v>
      </c>
      <c r="Q1677" s="6" t="str">
        <f>IF(D1677="No", "Not discussed on USFS. ", IF(VLOOKUP(A1677, [1]!Table9[#All], 31, FALSE)="--", "--",  VLOOKUP(A1677, [1]!Table9[#All], 32, FALSE)))</f>
        <v>--</v>
      </c>
      <c r="R1677" s="6" t="str">
        <f>IF(D1677="No", "Not discussed on USFS. ", IF(VLOOKUP(A1677, [1]!Table9[#All], 31, FALSE)="--", "--", VLOOKUP(A1677, [1]!Table9[#All], 33, FALSE)))</f>
        <v>--</v>
      </c>
      <c r="S1677" s="9" t="s">
        <v>2</v>
      </c>
      <c r="T1677" s="8" t="s">
        <v>2</v>
      </c>
      <c r="U1677" s="8" t="s">
        <v>2</v>
      </c>
      <c r="V1677" s="7" t="s">
        <v>2</v>
      </c>
      <c r="W1677" s="6" t="s">
        <v>2</v>
      </c>
      <c r="X1677" s="6" t="s">
        <v>2</v>
      </c>
    </row>
    <row r="1678" spans="1:24" ht="156" x14ac:dyDescent="0.2">
      <c r="A1678" s="20" t="s">
        <v>687</v>
      </c>
      <c r="B1678" s="20" t="str">
        <f>VLOOKUP(A1678, [1]!Table9[#All], 2, FALSE)</f>
        <v>linanthus concinnus</v>
      </c>
      <c r="C1678" s="18" t="str">
        <f>VLOOKUP(A1678, [1]!Table9[#All], 13, FALSE)</f>
        <v>dry rocky slopes, coniferous forest</v>
      </c>
      <c r="D1678" s="17" t="str">
        <f>IF(ISNUMBER(SEARCH("1",VLOOKUP(A1678, [1]!Table9[#All], 4, FALSE))), "Yes", "No")</f>
        <v>Yes</v>
      </c>
      <c r="E1678" s="16" t="str">
        <f>VLOOKUP(A1678, [1]!Table9[#All], 3, FALSE)</f>
        <v>Plant</v>
      </c>
      <c r="F1678" s="15" t="str">
        <f>VLOOKUP(A1678, [1]!Table9[#All], 26, FALSE)</f>
        <v>Formula</v>
      </c>
      <c r="G1678" s="15" t="str">
        <f>IF(D1678="No", "--",VLOOKUP(A1678, [1]!Table9[#All], 25, FALSE))</f>
        <v>Work area</v>
      </c>
      <c r="H1678" s="14" t="str">
        <f>IF(D1678="No", "Not discussed on USFS. ", VLOOKUP(A1678, [1]!Table9[#All], 24, FALSE))</f>
        <v>--</v>
      </c>
      <c r="I1678" s="14" t="str">
        <f>IF(NOT(ISBLANK(#REF!)),  "Pre-activity Survey Required", "")</f>
        <v>Pre-activity Survey Required</v>
      </c>
      <c r="J1678" s="13" t="str">
        <f>IF(D1678="No", "Not discussed on USFS. ", _xlfn.CONCAT(A1678, " (", VLOOKUP(A1678, [1]!Table9[#All], 11, FALSE), "; Habitat description: ", C1678, ") - Within 1-mi of a CNDDB/SCE/USFS occurrence record (", VLOOKUP(A1678, [1]!Table9[#All], 34, FALSE), "). " ))</f>
        <v xml:space="preserve">San Gabriel linanthus (FSS; CRPR 1B.2, Blooming Period: May - Jun; Habitat description: dry rocky slopes, coniferous forest) - Within 1-mi of a CNDDB/SCE/USFS occurrence record (unsuitable habitat). </v>
      </c>
      <c r="K1678" s="10" t="str">
        <f>IF(D1678="No", "-- ", VLOOKUP(A1678, [1]!Table9[#All], 35, FALSE))</f>
        <v>Standard OMP BMPs.</v>
      </c>
      <c r="L1678" s="12" t="str">
        <f>IF(D1678="No", "--", VLOOKUP(A1678, [1]!Table9[#All], 28, FALSE))</f>
        <v>IIB</v>
      </c>
      <c r="M1678" s="11" t="str">
        <f>IF(D1678="No", "Not discussed on USFS. ", _xlfn.CONCAT(A1678, " (", VLOOKUP(A1678, [1]!Table9[#All], 11, FALSE), "; Habitat description: ", C1678, ") - Within 1-mi of a CNDDB/SCE/USFS occurrence record (", VLOOKUP(A1678, [1]!Table9[#All], 27, FALSE), "). " ))</f>
        <v xml:space="preserve">San Gabriel linanthus (FSS; CRPR 1B.2, Blooming Period: May - Jun; Habitat description: dry rocky slopes, coniferous forest) - Within 1-mi of a CNDDB/SCE/USFS occurrence record (habitat present). </v>
      </c>
      <c r="N1678" s="10" t="str">
        <f>IF(D1678="No", "-- ", VLOOKUP(A1678, [1]!Table9[#All], 29, FALSE))</f>
        <v xml:space="preserve">BE BMP Plant-1(a)(c-d); 
General Measures and Standard OMP BMPs. </v>
      </c>
      <c r="O1678" s="10" t="str">
        <f>IF(D1678="No", "--", VLOOKUP(A1678, [1]!Table9[#All], 30, FALSE))</f>
        <v xml:space="preserve">Pre-Activity Survey (San Gabriel linanthus): A biological survey is required. 
FSS Plant Avoidance (San Gabriel linanthus): If San Gabriel linanthus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78" s="7" t="str">
        <f>IF(D1678="No", "Not discussed on USFS. ", IF(VLOOKUP(A1678, [1]!Table9[#All], 31, FALSE)="--", "--",  _xlfn.CONCAT(A1678, " (", VLOOKUP(A1678, [1]!Table9[#All], 11, FALSE), "; Habitat description: ", C1678, ") - Within 1-mi of a CNDDB/SCE/USFS occurrence record (", VLOOKUP(A1678, [1]!Table9[#All], 31, FALSE), "). " )))</f>
        <v>--</v>
      </c>
      <c r="Q1678" s="6" t="str">
        <f>IF(D1678="No", "Not discussed on USFS. ", IF(VLOOKUP(A1678, [1]!Table9[#All], 31, FALSE)="--", "--",  VLOOKUP(A1678, [1]!Table9[#All], 32, FALSE)))</f>
        <v>--</v>
      </c>
      <c r="R1678" s="6" t="str">
        <f>IF(D1678="No", "Not discussed on USFS. ", IF(VLOOKUP(A1678, [1]!Table9[#All], 31, FALSE)="--", "--", VLOOKUP(A1678, [1]!Table9[#All], 33, FALSE)))</f>
        <v>--</v>
      </c>
      <c r="S1678" s="9" t="s">
        <v>2</v>
      </c>
      <c r="T1678" s="8" t="s">
        <v>2</v>
      </c>
      <c r="U1678" s="8" t="s">
        <v>2</v>
      </c>
      <c r="V1678" s="7" t="s">
        <v>2</v>
      </c>
      <c r="W1678" s="6" t="s">
        <v>2</v>
      </c>
      <c r="X1678" s="6" t="s">
        <v>2</v>
      </c>
    </row>
    <row r="1679" spans="1:24" ht="156" x14ac:dyDescent="0.2">
      <c r="A1679" s="20" t="s">
        <v>686</v>
      </c>
      <c r="B1679" s="20" t="str">
        <f>VLOOKUP(A1679, [1]!Table9[#All], 2, FALSE)</f>
        <v>Arctostaphylos glandulosa ssp. gabrielensis</v>
      </c>
      <c r="C1679" s="18" t="str">
        <f>VLOOKUP(A1679, [1]!Table9[#All], 13, FALSE)</f>
        <v>chaparral</v>
      </c>
      <c r="D1679" s="17" t="str">
        <f>IF(ISNUMBER(SEARCH("1",VLOOKUP(A1679, [1]!Table9[#All], 4, FALSE))), "Yes", "No")</f>
        <v>Yes</v>
      </c>
      <c r="E1679" s="16" t="str">
        <f>VLOOKUP(A1679, [1]!Table9[#All], 3, FALSE)</f>
        <v>Plant</v>
      </c>
      <c r="F1679" s="15" t="str">
        <f>VLOOKUP(A1679, [1]!Table9[#All], 26, FALSE)</f>
        <v>Formula</v>
      </c>
      <c r="G1679" s="15" t="str">
        <f>IF(D1679="No", "--",VLOOKUP(A1679, [1]!Table9[#All], 25, FALSE))</f>
        <v>Work area</v>
      </c>
      <c r="H1679" s="14" t="str">
        <f>IF(D1679="No", "Not discussed on USFS. ", VLOOKUP(A1679, [1]!Table9[#All], 24, FALSE))</f>
        <v>--</v>
      </c>
      <c r="I1679" s="14" t="str">
        <f>IF(NOT(ISBLANK(#REF!)),  "Pre-activity Survey Required", "")</f>
        <v>Pre-activity Survey Required</v>
      </c>
      <c r="J1679" s="13" t="str">
        <f>IF(D1679="No", "Not discussed on USFS. ", _xlfn.CONCAT(A1679, " (", VLOOKUP(A1679, [1]!Table9[#All], 11, FALSE), "; Habitat description: ", C1679, ") - Within 1-mi of a CNDDB/SCE/USFS occurrence record (", VLOOKUP(A1679, [1]!Table9[#All], 34, FALSE), "). " ))</f>
        <v xml:space="preserve">San Gabriel manzanita (FSS; CRPR 1B.2, Blooming Period: Jan - Apr; Habitat description: chaparral) - Within 1-mi of a CNDDB/SCE/USFS occurrence record (unsuitable habitat). </v>
      </c>
      <c r="K1679" s="10" t="str">
        <f>IF(D1679="No", "-- ", VLOOKUP(A1679, [1]!Table9[#All], 35, FALSE))</f>
        <v>Standard OMP BMPs.</v>
      </c>
      <c r="L1679" s="12" t="str">
        <f>IF(D1679="No", "--", VLOOKUP(A1679, [1]!Table9[#All], 28, FALSE))</f>
        <v>IIB</v>
      </c>
      <c r="M1679" s="11" t="str">
        <f>IF(D1679="No", "Not discussed on USFS. ", _xlfn.CONCAT(A1679, " (", VLOOKUP(A1679, [1]!Table9[#All], 11, FALSE), "; Habitat description: ", C1679, ") - Within 1-mi of a CNDDB/SCE/USFS occurrence record (", VLOOKUP(A1679, [1]!Table9[#All], 27, FALSE), "). " ))</f>
        <v xml:space="preserve">San Gabriel manzanita (FSS; CRPR 1B.2, Blooming Period: Jan - Apr; Habitat description: chaparral) - Within 1-mi of a CNDDB/SCE/USFS occurrence record (habitat present). </v>
      </c>
      <c r="N1679" s="10" t="str">
        <f>IF(D1679="No", "-- ", VLOOKUP(A1679, [1]!Table9[#All], 29, FALSE))</f>
        <v xml:space="preserve">BE BMP Plant-1(a)(c-d); 
General Measures and Standard OMP BMPs. </v>
      </c>
      <c r="O1679" s="10" t="str">
        <f>IF(D1679="No", "--", VLOOKUP(A1679, [1]!Table9[#All], 30, FALSE))</f>
        <v xml:space="preserve">Pre-Activity Survey (San Gabriel manzanita): A biological survey is required. 
FSS Plant Avoidance (San Gabriel manzanita): If San Gabriel manzanita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79" s="7" t="str">
        <f>IF(D1679="No", "Not discussed on USFS. ", IF(VLOOKUP(A1679, [1]!Table9[#All], 31, FALSE)="--", "--",  _xlfn.CONCAT(A1679, " (", VLOOKUP(A1679, [1]!Table9[#All], 11, FALSE), "; Habitat description: ", C1679, ") - Within 1-mi of a CNDDB/SCE/USFS occurrence record (", VLOOKUP(A1679, [1]!Table9[#All], 31, FALSE), "). " )))</f>
        <v>--</v>
      </c>
      <c r="Q1679" s="6" t="str">
        <f>IF(D1679="No", "Not discussed on USFS. ", IF(VLOOKUP(A1679, [1]!Table9[#All], 31, FALSE)="--", "--",  VLOOKUP(A1679, [1]!Table9[#All], 32, FALSE)))</f>
        <v>--</v>
      </c>
      <c r="R1679" s="6" t="str">
        <f>IF(D1679="No", "Not discussed on USFS. ", IF(VLOOKUP(A1679, [1]!Table9[#All], 31, FALSE)="--", "--", VLOOKUP(A1679, [1]!Table9[#All], 33, FALSE)))</f>
        <v>--</v>
      </c>
      <c r="S1679" s="9" t="s">
        <v>2</v>
      </c>
      <c r="T1679" s="8" t="s">
        <v>2</v>
      </c>
      <c r="U1679" s="8" t="s">
        <v>2</v>
      </c>
      <c r="V1679" s="7" t="s">
        <v>2</v>
      </c>
      <c r="W1679" s="6" t="s">
        <v>2</v>
      </c>
      <c r="X1679" s="6" t="s">
        <v>2</v>
      </c>
    </row>
    <row r="1680" spans="1:24" ht="75" x14ac:dyDescent="0.2">
      <c r="A1680" s="20" t="s">
        <v>685</v>
      </c>
      <c r="B1680" s="20" t="str">
        <f>VLOOKUP(A1680, [1]!Table9[#All], 2, FALSE)</f>
        <v>Icaricia saepiolus aureolus</v>
      </c>
      <c r="C1680" s="18" t="str">
        <f>VLOOKUP(A1680, [1]!Table9[#All], 13, FALSE)</f>
        <v>wet meadows of the Big Pine Recreation Area</v>
      </c>
      <c r="D1680" s="17" t="str">
        <f>IF(ISNUMBER(SEARCH("1",VLOOKUP(A1680, [1]!Table9[#All], 4, FALSE))), "Yes", "No")</f>
        <v>Yes</v>
      </c>
      <c r="E1680" s="16" t="str">
        <f>VLOOKUP(A1680, [1]!Table9[#All], 3, FALSE)</f>
        <v>Invertebrate</v>
      </c>
      <c r="F1680" s="15" t="str">
        <f>VLOOKUP(A1680, [1]!Table9[#All], 26, FALSE)</f>
        <v>Formula</v>
      </c>
      <c r="G1680" s="15" t="str">
        <f>IF(D1680="No", "--",VLOOKUP(A1680, [1]!Table9[#All], 25, FALSE))</f>
        <v>Work area</v>
      </c>
      <c r="H1680" s="14" t="str">
        <f>IF(D1680="No", "Not discussed on USFS. ", VLOOKUP(A1680, [1]!Table9[#All], 24, FALSE))</f>
        <v>--</v>
      </c>
      <c r="I1680" s="14" t="str">
        <f>IF(NOT(ISBLANK(#REF!)),  "Pre-activity Survey Required", "")</f>
        <v>Pre-activity Survey Required</v>
      </c>
      <c r="J1680" s="13" t="str">
        <f>IF(D1680="No", "Not discussed on USFS. ", _xlfn.CONCAT(A1680, " (", VLOOKUP(A1680, [1]!Table9[#All], 11, FALSE), "; Habitat description: ", C1680, ") - Within 1-mi of a CNDDB/SCE/USFS occurrence record (", VLOOKUP(A1680, [1]!Table9[#All], 34, FALSE), "). " ))</f>
        <v xml:space="preserve">San Gabriel Mountains Blue butterfly (FSS; Habitat description: wet meadows of the Big Pine Recreation Area) - Within 1-mi of a CNDDB/SCE/USFS occurrence record (unsuitable habitat). </v>
      </c>
      <c r="K1680" s="10" t="str">
        <f>IF(D1680="No", "-- ", VLOOKUP(A1680, [1]!Table9[#All], 35, FALSE))</f>
        <v>Standard OMP BMPs.</v>
      </c>
      <c r="L1680" s="12" t="str">
        <f>IF(D1680="No", "--", VLOOKUP(A1680, [1]!Table9[#All], 28, FALSE))</f>
        <v>IIB</v>
      </c>
      <c r="M1680" s="11" t="str">
        <f>IF(D1680="No", "Not discussed on USFS. ", _xlfn.CONCAT(A1680, " (", VLOOKUP(A1680, [1]!Table9[#All], 11, FALSE), "; Habitat description: ", C1680, ") - Within 1-mi of a CNDDB/SCE/USFS occurrence record (", VLOOKUP(A1680, [1]!Table9[#All], 27, FALSE), "). " ))</f>
        <v xml:space="preserve">San Gabriel Mountains Blue butterfly (FSS; Habitat description: wet meadows of the Big Pine Recreation Area) - Within 1-mi of a CNDDB/SCE/USFS occurrence record (habitat present). </v>
      </c>
      <c r="N1680" s="10" t="str">
        <f>IF(D1680="No", "-- ", VLOOKUP(A1680, [1]!Table9[#All], 29, FALSE))</f>
        <v xml:space="preserve">General Measures and Standard OMP BMPs. </v>
      </c>
      <c r="O1680" s="10" t="str">
        <f>IF(D1680="No", "--", VLOOKUP(A1680, [1]!Table9[#All], 30, FALSE))</f>
        <v xml:space="preserve">General Measures and Standard OMP BMPs. </v>
      </c>
      <c r="P1680" s="7" t="str">
        <f>IF(D1680="No", "Not discussed on USFS. ", IF(VLOOKUP(A1680, [1]!Table9[#All], 31, FALSE)="--", "--",  _xlfn.CONCAT(A1680, " (", VLOOKUP(A1680, [1]!Table9[#All], 11, FALSE), "; Habitat description: ", C1680, ") - Within 1-mi of a CNDDB/SCE/USFS occurrence record (", VLOOKUP(A1680, [1]!Table9[#All], 31, FALSE), "). " )))</f>
        <v>--</v>
      </c>
      <c r="Q1680" s="6" t="str">
        <f>IF(D1680="No", "Not discussed on USFS. ", IF(VLOOKUP(A1680, [1]!Table9[#All], 31, FALSE)="--", "--",  VLOOKUP(A1680, [1]!Table9[#All], 32, FALSE)))</f>
        <v>--</v>
      </c>
      <c r="R1680" s="6" t="str">
        <f>IF(D1680="No", "Not discussed on USFS. ", IF(VLOOKUP(A1680, [1]!Table9[#All], 31, FALSE)="--", "--", VLOOKUP(A1680, [1]!Table9[#All], 33, FALSE)))</f>
        <v>--</v>
      </c>
      <c r="S1680" s="9" t="s">
        <v>2</v>
      </c>
      <c r="T1680" s="8" t="s">
        <v>2</v>
      </c>
      <c r="U1680" s="8" t="s">
        <v>2</v>
      </c>
      <c r="V1680" s="7" t="s">
        <v>2</v>
      </c>
      <c r="W1680" s="6" t="s">
        <v>2</v>
      </c>
      <c r="X1680" s="6" t="s">
        <v>2</v>
      </c>
    </row>
    <row r="1681" spans="1:24" ht="75" x14ac:dyDescent="0.2">
      <c r="A1681" s="20" t="s">
        <v>684</v>
      </c>
      <c r="B1681" s="20" t="str">
        <f>VLOOKUP(A1681, [1]!Table9[#All], 2, FALSE)</f>
        <v>Plebejus saepiolus aureoles </v>
      </c>
      <c r="C1681" s="18" t="str">
        <f>VLOOKUP(A1681, [1]!Table9[#All], 13, FALSE)</f>
        <v>high-elevation alpine meadows and rocky slopes</v>
      </c>
      <c r="D1681" s="17" t="str">
        <f>IF(ISNUMBER(SEARCH("1",VLOOKUP(A1681, [1]!Table9[#All], 4, FALSE))), "Yes", "No")</f>
        <v>Yes</v>
      </c>
      <c r="E1681" s="16" t="str">
        <f>VLOOKUP(A1681, [1]!Table9[#All], 3, FALSE)</f>
        <v>Invertebrate</v>
      </c>
      <c r="F1681" s="15" t="str">
        <f>VLOOKUP(A1681, [1]!Table9[#All], 26, FALSE)</f>
        <v>Formula</v>
      </c>
      <c r="G1681" s="15" t="str">
        <f>IF(D1681="No", "--",VLOOKUP(A1681, [1]!Table9[#All], 25, FALSE))</f>
        <v>Work area</v>
      </c>
      <c r="H1681" s="14" t="str">
        <f>IF(D1681="No", "Not discussed on USFS. ", VLOOKUP(A1681, [1]!Table9[#All], 24, FALSE))</f>
        <v>--</v>
      </c>
      <c r="I1681" s="14" t="str">
        <f>IF(NOT(ISBLANK(#REF!)),  "Pre-activity Survey Required", "")</f>
        <v>Pre-activity Survey Required</v>
      </c>
      <c r="J1681" s="13" t="str">
        <f>IF(D1681="No", "Not discussed on USFS. ", _xlfn.CONCAT(A1681, " (", VLOOKUP(A1681, [1]!Table9[#All], 11, FALSE), "; Habitat description: ", C1681, ") - Within 1-mi of a CNDDB/SCE/USFS occurrence record (", VLOOKUP(A1681, [1]!Table9[#All], 34, FALSE), "). " ))</f>
        <v xml:space="preserve">San Gabriel Mountains blue butterfly  (SBNF:WL; Habitat description: high-elevation alpine meadows and rocky slopes) - Within 1-mi of a CNDDB/SCE/USFS occurrence record (unsuitable habitat). </v>
      </c>
      <c r="K1681" s="10" t="str">
        <f>IF(D1681="No", "-- ", VLOOKUP(A1681, [1]!Table9[#All], 35, FALSE))</f>
        <v>Standard OMP BMPs.</v>
      </c>
      <c r="L1681" s="12" t="str">
        <f>IF(D1681="No", "--", VLOOKUP(A1681, [1]!Table9[#All], 28, FALSE))</f>
        <v>IIB</v>
      </c>
      <c r="M1681" s="11" t="str">
        <f>IF(D1681="No", "Not discussed on USFS. ", _xlfn.CONCAT(A1681, " (", VLOOKUP(A1681, [1]!Table9[#All], 11, FALSE), "; Habitat description: ", C1681, ") - Within 1-mi of a CNDDB/SCE/USFS occurrence record (", VLOOKUP(A1681, [1]!Table9[#All], 27, FALSE), "). " ))</f>
        <v xml:space="preserve">San Gabriel Mountains blue butterfly  (SBNF:WL; Habitat description: high-elevation alpine meadows and rocky slopes) - Within 1-mi of a CNDDB/SCE/USFS occurrence record (habitat present). </v>
      </c>
      <c r="N1681" s="10" t="str">
        <f>IF(D1681="No", "-- ", VLOOKUP(A1681, [1]!Table9[#All], 29, FALSE))</f>
        <v xml:space="preserve">General Measures and Standard OMP BMPs. </v>
      </c>
      <c r="O1681" s="10" t="str">
        <f>IF(D1681="No", "--", VLOOKUP(A1681, [1]!Table9[#All], 30, FALSE))</f>
        <v xml:space="preserve">General Measures and Standard OMP BMPs. </v>
      </c>
      <c r="P1681" s="7" t="str">
        <f>IF(D1681="No", "Not discussed on USFS. ", IF(VLOOKUP(A1681, [1]!Table9[#All], 31, FALSE)="--", "--",  _xlfn.CONCAT(A1681, " (", VLOOKUP(A1681, [1]!Table9[#All], 11, FALSE), "; Habitat description: ", C1681, ") - Within 1-mi of a CNDDB/SCE/USFS occurrence record (", VLOOKUP(A1681, [1]!Table9[#All], 31, FALSE), "). " )))</f>
        <v>--</v>
      </c>
      <c r="Q1681" s="6" t="str">
        <f>IF(D1681="No", "Not discussed on USFS. ", IF(VLOOKUP(A1681, [1]!Table9[#All], 31, FALSE)="--", "--",  VLOOKUP(A1681, [1]!Table9[#All], 32, FALSE)))</f>
        <v>--</v>
      </c>
      <c r="R1681" s="6" t="str">
        <f>IF(D1681="No", "Not discussed on USFS. ", IF(VLOOKUP(A1681, [1]!Table9[#All], 31, FALSE)="--", "--", VLOOKUP(A1681, [1]!Table9[#All], 33, FALSE)))</f>
        <v>--</v>
      </c>
      <c r="S1681" s="9" t="s">
        <v>2</v>
      </c>
      <c r="T1681" s="8" t="s">
        <v>2</v>
      </c>
      <c r="U1681" s="8" t="s">
        <v>2</v>
      </c>
      <c r="V1681" s="7" t="s">
        <v>2</v>
      </c>
      <c r="W1681" s="6" t="s">
        <v>2</v>
      </c>
      <c r="X1681" s="6" t="s">
        <v>2</v>
      </c>
    </row>
    <row r="1682" spans="1:24" ht="156" x14ac:dyDescent="0.2">
      <c r="A1682" s="20" t="s">
        <v>683</v>
      </c>
      <c r="B1682" s="20" t="str">
        <f>VLOOKUP(A1682, [1]!Table9[#All], 2, FALSE)</f>
        <v>Dudleya densiflora</v>
      </c>
      <c r="C1682" s="18" t="str">
        <f>VLOOKUP(A1682, [1]!Table9[#All], 13, FALSE)</f>
        <v>steep rocky, granitic cliffs and canyon walls within chaparral, oak woodland, and riparian woodlands</v>
      </c>
      <c r="D1682" s="17" t="str">
        <f>IF(ISNUMBER(SEARCH("1",VLOOKUP(A1682, [1]!Table9[#All], 4, FALSE))), "Yes", "No")</f>
        <v>Yes</v>
      </c>
      <c r="E1682" s="16" t="str">
        <f>VLOOKUP(A1682, [1]!Table9[#All], 3, FALSE)</f>
        <v>Plant</v>
      </c>
      <c r="F1682" s="15" t="str">
        <f>VLOOKUP(A1682, [1]!Table9[#All], 26, FALSE)</f>
        <v>Formula</v>
      </c>
      <c r="G1682" s="15" t="str">
        <f>IF(D1682="No", "--",VLOOKUP(A1682, [1]!Table9[#All], 25, FALSE))</f>
        <v>Work area</v>
      </c>
      <c r="H1682" s="14" t="str">
        <f>IF(D1682="No", "Not discussed on USFS. ", VLOOKUP(A1682, [1]!Table9[#All], 24, FALSE))</f>
        <v>--</v>
      </c>
      <c r="I1682" s="14" t="str">
        <f>IF(NOT(ISBLANK(#REF!)),  "Pre-activity Survey Required", "")</f>
        <v>Pre-activity Survey Required</v>
      </c>
      <c r="J1682" s="13" t="str">
        <f>IF(D1682="No", "Not discussed on USFS. ", _xlfn.CONCAT(A1682, " (", VLOOKUP(A1682, [1]!Table9[#All], 11, FALSE), "; Habitat description: ", C1682, ") - Within 1-mi of a CNDDB/SCE/USFS occurrence record (", VLOOKUP(A1682, [1]!Table9[#All], 34, FALSE), "). " ))</f>
        <v xml:space="preserve">San Gabriel Mountains dudleya (FSS; CRPR 1B.1, Blooming Period: Jun - Jun; Habitat description: steep rocky, granitic cliffs and canyon walls within chaparral, oak woodland, and riparian woodlands) - Within 1-mi of a CNDDB/SCE/USFS occurrence record (unsuitable habitat). </v>
      </c>
      <c r="K1682" s="10" t="str">
        <f>IF(D1682="No", "-- ", VLOOKUP(A1682, [1]!Table9[#All], 35, FALSE))</f>
        <v>Standard OMP BMPs.</v>
      </c>
      <c r="L1682" s="12" t="str">
        <f>IF(D1682="No", "--", VLOOKUP(A1682, [1]!Table9[#All], 28, FALSE))</f>
        <v>IIB</v>
      </c>
      <c r="M1682" s="11" t="str">
        <f>IF(D1682="No", "Not discussed on USFS. ", _xlfn.CONCAT(A1682, " (", VLOOKUP(A1682, [1]!Table9[#All], 11, FALSE), "; Habitat description: ", C1682, ") - Within 1-mi of a CNDDB/SCE/USFS occurrence record (", VLOOKUP(A1682, [1]!Table9[#All], 27, FALSE), "). " ))</f>
        <v xml:space="preserve">San Gabriel Mountains dudleya (FSS; CRPR 1B.1, Blooming Period: Jun - Jun; Habitat description: steep rocky, granitic cliffs and canyon walls within chaparral, oak woodland, and riparian woodlands) - Within 1-mi of a CNDDB/SCE/USFS occurrence record (habitat present). </v>
      </c>
      <c r="N1682" s="10" t="str">
        <f>IF(D1682="No", "-- ", VLOOKUP(A1682, [1]!Table9[#All], 29, FALSE))</f>
        <v xml:space="preserve">BE BMP Plant-1(a)(c-d); 
General Measures and Standard OMP BMPs. </v>
      </c>
      <c r="O1682" s="10" t="str">
        <f>IF(D1682="No", "--", VLOOKUP(A1682, [1]!Table9[#All], 30, FALSE))</f>
        <v xml:space="preserve">Pre-Activity Survey (San Gabriel Mountains dudleya): A biological survey is required. 
FSS Plant Avoidance (San Gabriel Mountains dudleya): If San Gabriel Mountains dudleya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82" s="7" t="str">
        <f>IF(D1682="No", "Not discussed on USFS. ", IF(VLOOKUP(A1682, [1]!Table9[#All], 31, FALSE)="--", "--",  _xlfn.CONCAT(A1682, " (", VLOOKUP(A1682, [1]!Table9[#All], 11, FALSE), "; Habitat description: ", C1682, ") - Within 1-mi of a CNDDB/SCE/USFS occurrence record (", VLOOKUP(A1682, [1]!Table9[#All], 31, FALSE), "). " )))</f>
        <v>--</v>
      </c>
      <c r="Q1682" s="6" t="str">
        <f>IF(D1682="No", "Not discussed on USFS. ", IF(VLOOKUP(A1682, [1]!Table9[#All], 31, FALSE)="--", "--",  VLOOKUP(A1682, [1]!Table9[#All], 32, FALSE)))</f>
        <v>--</v>
      </c>
      <c r="R1682" s="6" t="str">
        <f>IF(D1682="No", "Not discussed on USFS. ", IF(VLOOKUP(A1682, [1]!Table9[#All], 31, FALSE)="--", "--", VLOOKUP(A1682, [1]!Table9[#All], 33, FALSE)))</f>
        <v>--</v>
      </c>
      <c r="S1682" s="9" t="s">
        <v>2</v>
      </c>
      <c r="T1682" s="8" t="s">
        <v>2</v>
      </c>
      <c r="U1682" s="8" t="s">
        <v>2</v>
      </c>
      <c r="V1682" s="7" t="s">
        <v>2</v>
      </c>
      <c r="W1682" s="6" t="s">
        <v>2</v>
      </c>
      <c r="X1682" s="6" t="s">
        <v>2</v>
      </c>
    </row>
    <row r="1683" spans="1:24" ht="75" x14ac:dyDescent="0.2">
      <c r="A1683" s="20" t="s">
        <v>682</v>
      </c>
      <c r="B1683" s="20" t="str">
        <f>VLOOKUP(A1683, [1]!Table9[#All], 2, FALSE)</f>
        <v>Callophrys mossii hidakupa</v>
      </c>
      <c r="C1683" s="18" t="str">
        <f>VLOOKUP(A1683, [1]!Table9[#All], 13, FALSE)</f>
        <v>rocky outcrops, woody canyons and cliffs</v>
      </c>
      <c r="D1683" s="17" t="str">
        <f>IF(ISNUMBER(SEARCH("1",VLOOKUP(A1683, [1]!Table9[#All], 4, FALSE))), "Yes", "No")</f>
        <v>Yes</v>
      </c>
      <c r="E1683" s="16" t="str">
        <f>VLOOKUP(A1683, [1]!Table9[#All], 3, FALSE)</f>
        <v>Invertebrate</v>
      </c>
      <c r="F1683" s="15" t="str">
        <f>VLOOKUP(A1683, [1]!Table9[#All], 26, FALSE)</f>
        <v>Formula</v>
      </c>
      <c r="G1683" s="15" t="str">
        <f>IF(D1683="No", "--",VLOOKUP(A1683, [1]!Table9[#All], 25, FALSE))</f>
        <v>Work area</v>
      </c>
      <c r="H1683" s="14" t="str">
        <f>IF(D1683="No", "Not discussed on USFS. ", VLOOKUP(A1683, [1]!Table9[#All], 24, FALSE))</f>
        <v>--</v>
      </c>
      <c r="I1683" s="14" t="str">
        <f>IF(NOT(ISBLANK(#REF!)),  "Pre-activity Survey Required", "")</f>
        <v>Pre-activity Survey Required</v>
      </c>
      <c r="J1683" s="13" t="str">
        <f>IF(D1683="No", "Not discussed on USFS. ", _xlfn.CONCAT(A1683, " (", VLOOKUP(A1683, [1]!Table9[#All], 11, FALSE), "; Habitat description: ", C1683, ") - Within 1-mi of a CNDDB/SCE/USFS occurrence record (", VLOOKUP(A1683, [1]!Table9[#All], 34, FALSE), "). " ))</f>
        <v xml:space="preserve">San Gabriel Mountains elfin butterfly (FSS; Habitat description: rocky outcrops, woody canyons and cliffs) - Within 1-mi of a CNDDB/SCE/USFS occurrence record (unsuitable habitat). </v>
      </c>
      <c r="K1683" s="10" t="str">
        <f>IF(D1683="No", "-- ", VLOOKUP(A1683, [1]!Table9[#All], 35, FALSE))</f>
        <v>Standard OMP BMPs.</v>
      </c>
      <c r="L1683" s="12" t="str">
        <f>IF(D1683="No", "--", VLOOKUP(A1683, [1]!Table9[#All], 28, FALSE))</f>
        <v>IIB</v>
      </c>
      <c r="M1683" s="11" t="str">
        <f>IF(D1683="No", "Not discussed on USFS. ", _xlfn.CONCAT(A1683, " (", VLOOKUP(A1683, [1]!Table9[#All], 11, FALSE), "; Habitat description: ", C1683, ") - Within 1-mi of a CNDDB/SCE/USFS occurrence record (", VLOOKUP(A1683, [1]!Table9[#All], 27, FALSE), "). " ))</f>
        <v xml:space="preserve">San Gabriel Mountains elfin butterfly (FSS; Habitat description: rocky outcrops, woody canyons and cliffs) - Within 1-mi of a CNDDB/SCE/USFS occurrence record (habitat present). </v>
      </c>
      <c r="N1683" s="10" t="str">
        <f>IF(D1683="No", "-- ", VLOOKUP(A1683, [1]!Table9[#All], 29, FALSE))</f>
        <v xml:space="preserve">General Measures and Standard OMP BMPs. </v>
      </c>
      <c r="O1683" s="10" t="str">
        <f>IF(D1683="No", "--", VLOOKUP(A1683, [1]!Table9[#All], 30, FALSE))</f>
        <v xml:space="preserve">General Measures and Standard OMP BMPs. </v>
      </c>
      <c r="P1683" s="7" t="str">
        <f>IF(D1683="No", "Not discussed on USFS. ", IF(VLOOKUP(A1683, [1]!Table9[#All], 31, FALSE)="--", "--",  _xlfn.CONCAT(A1683, " (", VLOOKUP(A1683, [1]!Table9[#All], 11, FALSE), "; Habitat description: ", C1683, ") - Within 1-mi of a CNDDB/SCE/USFS occurrence record (", VLOOKUP(A1683, [1]!Table9[#All], 31, FALSE), "). " )))</f>
        <v>--</v>
      </c>
      <c r="Q1683" s="6" t="str">
        <f>IF(D1683="No", "Not discussed on USFS. ", IF(VLOOKUP(A1683, [1]!Table9[#All], 31, FALSE)="--", "--",  VLOOKUP(A1683, [1]!Table9[#All], 32, FALSE)))</f>
        <v>--</v>
      </c>
      <c r="R1683" s="6" t="str">
        <f>IF(D1683="No", "Not discussed on USFS. ", IF(VLOOKUP(A1683, [1]!Table9[#All], 31, FALSE)="--", "--", VLOOKUP(A1683, [1]!Table9[#All], 33, FALSE)))</f>
        <v>--</v>
      </c>
      <c r="S1683" s="9" t="s">
        <v>2</v>
      </c>
      <c r="T1683" s="8" t="s">
        <v>2</v>
      </c>
      <c r="U1683" s="8" t="s">
        <v>2</v>
      </c>
      <c r="V1683" s="7" t="s">
        <v>2</v>
      </c>
      <c r="W1683" s="6" t="s">
        <v>2</v>
      </c>
      <c r="X1683" s="6" t="s">
        <v>2</v>
      </c>
    </row>
    <row r="1684" spans="1:24" ht="75" x14ac:dyDescent="0.2">
      <c r="A1684" s="20" t="s">
        <v>681</v>
      </c>
      <c r="B1684" s="20" t="str">
        <f>VLOOKUP(A1684, [1]!Table9[#All], 2, FALSE)</f>
        <v>Incisalia mossii hidakupa </v>
      </c>
      <c r="C1684" s="18" t="str">
        <f>VLOOKUP(A1684, [1]!Table9[#All], 13, FALSE)</f>
        <v>coniferous forests with dense understory and rocky outcrops</v>
      </c>
      <c r="D1684" s="17" t="str">
        <f>IF(ISNUMBER(SEARCH("1",VLOOKUP(A1684, [1]!Table9[#All], 4, FALSE))), "Yes", "No")</f>
        <v>Yes</v>
      </c>
      <c r="E1684" s="16" t="str">
        <f>VLOOKUP(A1684, [1]!Table9[#All], 3, FALSE)</f>
        <v>Invertebrate</v>
      </c>
      <c r="F1684" s="15" t="str">
        <f>VLOOKUP(A1684, [1]!Table9[#All], 26, FALSE)</f>
        <v>Formula</v>
      </c>
      <c r="G1684" s="15" t="str">
        <f>IF(D1684="No", "--",VLOOKUP(A1684, [1]!Table9[#All], 25, FALSE))</f>
        <v>Work area</v>
      </c>
      <c r="H1684" s="14" t="str">
        <f>IF(D1684="No", "Not discussed on USFS. ", VLOOKUP(A1684, [1]!Table9[#All], 24, FALSE))</f>
        <v>--</v>
      </c>
      <c r="I1684" s="14" t="str">
        <f>IF(NOT(ISBLANK(#REF!)),  "Pre-activity Survey Required", "")</f>
        <v>Pre-activity Survey Required</v>
      </c>
      <c r="J1684" s="13" t="str">
        <f>IF(D1684="No", "Not discussed on USFS. ", _xlfn.CONCAT(A1684, " (", VLOOKUP(A1684, [1]!Table9[#All], 11, FALSE), "; Habitat description: ", C1684, ") - Within 1-mi of a CNDDB/SCE/USFS occurrence record (", VLOOKUP(A1684, [1]!Table9[#All], 34, FALSE), "). " ))</f>
        <v xml:space="preserve">San Gabriel Mountains elfin  (SBNF:WL; Habitat description: coniferous forests with dense understory and rocky outcrops) - Within 1-mi of a CNDDB/SCE/USFS occurrence record (unsuitable habitat). </v>
      </c>
      <c r="K1684" s="10" t="str">
        <f>IF(D1684="No", "-- ", VLOOKUP(A1684, [1]!Table9[#All], 35, FALSE))</f>
        <v>Standard OMP BMPs.</v>
      </c>
      <c r="L1684" s="12" t="str">
        <f>IF(D1684="No", "--", VLOOKUP(A1684, [1]!Table9[#All], 28, FALSE))</f>
        <v>IIB</v>
      </c>
      <c r="M1684" s="11" t="str">
        <f>IF(D1684="No", "Not discussed on USFS. ", _xlfn.CONCAT(A1684, " (", VLOOKUP(A1684, [1]!Table9[#All], 11, FALSE), "; Habitat description: ", C1684, ") - Within 1-mi of a CNDDB/SCE/USFS occurrence record (", VLOOKUP(A1684, [1]!Table9[#All], 27, FALSE), "). " ))</f>
        <v xml:space="preserve">San Gabriel Mountains elfin  (SBNF:WL; Habitat description: coniferous forests with dense understory and rocky outcrops) - Within 1-mi of a CNDDB/SCE/USFS occurrence record (habitat present). </v>
      </c>
      <c r="N1684" s="10" t="str">
        <f>IF(D1684="No", "-- ", VLOOKUP(A1684, [1]!Table9[#All], 29, FALSE))</f>
        <v xml:space="preserve">General Measures and Standard OMP BMPs. </v>
      </c>
      <c r="O1684" s="10" t="str">
        <f>IF(D1684="No", "--", VLOOKUP(A1684, [1]!Table9[#All], 30, FALSE))</f>
        <v xml:space="preserve">General Measures and Standard OMP BMPs. </v>
      </c>
      <c r="P1684" s="7" t="str">
        <f>IF(D1684="No", "Not discussed on USFS. ", IF(VLOOKUP(A1684, [1]!Table9[#All], 31, FALSE)="--", "--",  _xlfn.CONCAT(A1684, " (", VLOOKUP(A1684, [1]!Table9[#All], 11, FALSE), "; Habitat description: ", C1684, ") - Within 1-mi of a CNDDB/SCE/USFS occurrence record (", VLOOKUP(A1684, [1]!Table9[#All], 31, FALSE), "). " )))</f>
        <v>--</v>
      </c>
      <c r="Q1684" s="6" t="str">
        <f>IF(D1684="No", "Not discussed on USFS. ", IF(VLOOKUP(A1684, [1]!Table9[#All], 31, FALSE)="--", "--",  VLOOKUP(A1684, [1]!Table9[#All], 32, FALSE)))</f>
        <v>--</v>
      </c>
      <c r="R1684" s="6" t="str">
        <f>IF(D1684="No", "Not discussed on USFS. ", IF(VLOOKUP(A1684, [1]!Table9[#All], 31, FALSE)="--", "--", VLOOKUP(A1684, [1]!Table9[#All], 33, FALSE)))</f>
        <v>--</v>
      </c>
      <c r="S1684" s="9" t="s">
        <v>2</v>
      </c>
      <c r="T1684" s="8" t="s">
        <v>2</v>
      </c>
      <c r="U1684" s="8" t="s">
        <v>2</v>
      </c>
      <c r="V1684" s="7" t="s">
        <v>2</v>
      </c>
      <c r="W1684" s="6" t="s">
        <v>2</v>
      </c>
      <c r="X1684" s="6" t="s">
        <v>2</v>
      </c>
    </row>
    <row r="1685" spans="1:24" ht="156" x14ac:dyDescent="0.2">
      <c r="A1685" s="20" t="s">
        <v>680</v>
      </c>
      <c r="B1685" s="20" t="str">
        <f>VLOOKUP(A1685, [1]!Table9[#All], 2, FALSE)</f>
        <v>Dudleya cymosa ssp. crebrifolia</v>
      </c>
      <c r="C1685" s="18" t="str">
        <f>VLOOKUP(A1685, [1]!Table9[#All], 13, FALSE)</f>
        <v>granitic rocks on the walls of canyons, granitic slopes</v>
      </c>
      <c r="D1685" s="17" t="str">
        <f>IF(ISNUMBER(SEARCH("1",VLOOKUP(A1685, [1]!Table9[#All], 4, FALSE))), "Yes", "No")</f>
        <v>Yes</v>
      </c>
      <c r="E1685" s="16" t="str">
        <f>VLOOKUP(A1685, [1]!Table9[#All], 3, FALSE)</f>
        <v>Plant</v>
      </c>
      <c r="F1685" s="15" t="str">
        <f>VLOOKUP(A1685, [1]!Table9[#All], 26, FALSE)</f>
        <v>Formula</v>
      </c>
      <c r="G1685" s="15" t="str">
        <f>IF(D1685="No", "--",VLOOKUP(A1685, [1]!Table9[#All], 25, FALSE))</f>
        <v>Work area</v>
      </c>
      <c r="H1685" s="14" t="str">
        <f>IF(D1685="No", "Not discussed on USFS. ", VLOOKUP(A1685, [1]!Table9[#All], 24, FALSE))</f>
        <v>--</v>
      </c>
      <c r="I1685" s="14" t="str">
        <f>IF(NOT(ISBLANK(#REF!)),  "Pre-activity Survey Required", "")</f>
        <v>Pre-activity Survey Required</v>
      </c>
      <c r="J1685" s="13" t="str">
        <f>IF(D1685="No", "Not discussed on USFS. ", _xlfn.CONCAT(A1685, " (", VLOOKUP(A1685, [1]!Table9[#All], 11, FALSE), "; Habitat description: ", C1685, ") - Within 1-mi of a CNDDB/SCE/USFS occurrence record (", VLOOKUP(A1685, [1]!Table9[#All], 34, FALSE), "). " ))</f>
        <v xml:space="preserve">San Gabriel River dudleya (FSS; CRPR 1B.2, Blooming Period: Jun - Jul; Habitat description: granitic rocks on the walls of canyons, granitic slopes) - Within 1-mi of a CNDDB/SCE/USFS occurrence record (unsuitable habitat). </v>
      </c>
      <c r="K1685" s="10" t="str">
        <f>IF(D1685="No", "-- ", VLOOKUP(A1685, [1]!Table9[#All], 35, FALSE))</f>
        <v>Standard OMP BMPs.</v>
      </c>
      <c r="L1685" s="12" t="str">
        <f>IF(D1685="No", "--", VLOOKUP(A1685, [1]!Table9[#All], 28, FALSE))</f>
        <v>IIB</v>
      </c>
      <c r="M1685" s="11" t="str">
        <f>IF(D1685="No", "Not discussed on USFS. ", _xlfn.CONCAT(A1685, " (", VLOOKUP(A1685, [1]!Table9[#All], 11, FALSE), "; Habitat description: ", C1685, ") - Within 1-mi of a CNDDB/SCE/USFS occurrence record (", VLOOKUP(A1685, [1]!Table9[#All], 27, FALSE), "). " ))</f>
        <v xml:space="preserve">San Gabriel River dudleya (FSS; CRPR 1B.2, Blooming Period: Jun - Jul; Habitat description: granitic rocks on the walls of canyons, granitic slopes) - Within 1-mi of a CNDDB/SCE/USFS occurrence record (habitat present). </v>
      </c>
      <c r="N1685" s="10" t="str">
        <f>IF(D1685="No", "-- ", VLOOKUP(A1685, [1]!Table9[#All], 29, FALSE))</f>
        <v xml:space="preserve">BE BMP Plant-1(a)(c-d); 
General Measures and Standard OMP BMPs. </v>
      </c>
      <c r="O1685" s="10" t="str">
        <f>IF(D1685="No", "--", VLOOKUP(A1685, [1]!Table9[#All], 30, FALSE))</f>
        <v xml:space="preserve">Pre-Activity Survey (San Gabriel River dudleya): A biological survey is required. 
FSS Plant Avoidance (San Gabriel River dudleya): If San Gabriel River dudleya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85" s="7" t="str">
        <f>IF(D1685="No", "Not discussed on USFS. ", IF(VLOOKUP(A1685, [1]!Table9[#All], 31, FALSE)="--", "--",  _xlfn.CONCAT(A1685, " (", VLOOKUP(A1685, [1]!Table9[#All], 11, FALSE), "; Habitat description: ", C1685, ") - Within 1-mi of a CNDDB/SCE/USFS occurrence record (", VLOOKUP(A1685, [1]!Table9[#All], 31, FALSE), "). " )))</f>
        <v>--</v>
      </c>
      <c r="Q1685" s="6" t="str">
        <f>IF(D1685="No", "Not discussed on USFS. ", IF(VLOOKUP(A1685, [1]!Table9[#All], 31, FALSE)="--", "--",  VLOOKUP(A1685, [1]!Table9[#All], 32, FALSE)))</f>
        <v>--</v>
      </c>
      <c r="R1685" s="6" t="str">
        <f>IF(D1685="No", "Not discussed on USFS. ", IF(VLOOKUP(A1685, [1]!Table9[#All], 31, FALSE)="--", "--", VLOOKUP(A1685, [1]!Table9[#All], 33, FALSE)))</f>
        <v>--</v>
      </c>
      <c r="S1685" s="9" t="s">
        <v>2</v>
      </c>
      <c r="T1685" s="8" t="s">
        <v>2</v>
      </c>
      <c r="U1685" s="8" t="s">
        <v>2</v>
      </c>
      <c r="V1685" s="7" t="s">
        <v>2</v>
      </c>
      <c r="W1685" s="6" t="s">
        <v>2</v>
      </c>
      <c r="X1685" s="6" t="s">
        <v>2</v>
      </c>
    </row>
    <row r="1686" spans="1:24" ht="108" x14ac:dyDescent="0.2">
      <c r="A1686" s="20" t="s">
        <v>679</v>
      </c>
      <c r="B1686" s="20" t="str">
        <f>VLOOKUP(A1686, [1]!Table9[#All], 2, FALSE)</f>
        <v>Batrachoseps gabrieli</v>
      </c>
      <c r="C1686" s="18" t="str">
        <f>VLOOKUP(A1686, [1]!Table9[#All], 13, FALSE)</f>
        <v>extensive rock talus on forested slopes, often near a stream</v>
      </c>
      <c r="D1686" s="17" t="str">
        <f>IF(ISNUMBER(SEARCH("1",VLOOKUP(A1686, [1]!Table9[#All], 4, FALSE))), "Yes", "No")</f>
        <v>Yes</v>
      </c>
      <c r="E1686" s="16" t="str">
        <f>VLOOKUP(A1686, [1]!Table9[#All], 3, FALSE)</f>
        <v>Amphibian</v>
      </c>
      <c r="F1686" s="15" t="str">
        <f>VLOOKUP(A1686, [1]!Table9[#All], 26, FALSE)</f>
        <v>Formula</v>
      </c>
      <c r="G1686" s="15" t="str">
        <f>IF(D1686="No", "--",VLOOKUP(A1686, [1]!Table9[#All], 25, FALSE))</f>
        <v>Work area</v>
      </c>
      <c r="H1686" s="14" t="str">
        <f>IF(D1686="No", "Not discussed on USFS. ", VLOOKUP(A1686, [1]!Table9[#All], 24, FALSE))</f>
        <v>--</v>
      </c>
      <c r="I1686" s="14" t="str">
        <f>IF(NOT(ISBLANK(#REF!)),  "Pre-activity Survey Required", "")</f>
        <v>Pre-activity Survey Required</v>
      </c>
      <c r="J1686" s="13" t="str">
        <f>IF(D1686="No", "Not discussed on USFS. ", _xlfn.CONCAT(A1686, " (", VLOOKUP(A1686, [1]!Table9[#All], 11, FALSE), "; Habitat description: ", C1686, ") - Within 1-mi of a CNDDB/SCE/USFS occurrence record (", VLOOKUP(A1686, [1]!Table9[#All], 34, FALSE), "). " ))</f>
        <v xml:space="preserve">San Gabriel slender salamander (FSS; Habitat description: extensive rock talus on forested slopes, often near a stream) - Within 1-mi of a CNDDB/SCE/USFS occurrence record (unsuitable habitat). </v>
      </c>
      <c r="K1686" s="10" t="str">
        <f>IF(D1686="No", "-- ", VLOOKUP(A1686, [1]!Table9[#All], 35, FALSE))</f>
        <v>Standard OMP BMPs.</v>
      </c>
      <c r="L1686" s="12" t="str">
        <f>IF(D1686="No", "--", VLOOKUP(A1686, [1]!Table9[#All], 28, FALSE))</f>
        <v>IIB</v>
      </c>
      <c r="M1686" s="11" t="str">
        <f>IF(D1686="No", "Not discussed on USFS. ", _xlfn.CONCAT(A1686, " (", VLOOKUP(A1686, [1]!Table9[#All], 11, FALSE), "; Habitat description: ", C1686, ") - Within 1-mi of a CNDDB/SCE/USFS occurrence record (", VLOOKUP(A1686, [1]!Table9[#All], 27, FALSE), "). " ))</f>
        <v xml:space="preserve">San Gabriel slender salamander (FSS; Habitat description: extensive rock talus on forested slopes, often near a stream) - Within 1-mi of a CNDDB/SCE/USFS occurrence record (habitat present). </v>
      </c>
      <c r="N1686" s="10" t="str">
        <f>IF(D1686="No", "-- ", VLOOKUP(A1686, [1]!Table9[#All], 29, FALSE))</f>
        <v xml:space="preserve">Biological Pre-activity Survey (San Gabriel slender salamander; 
General Measures and Standard OMP BMPs. </v>
      </c>
      <c r="O1686" s="10" t="str">
        <f>IF(D1686="No", "--", VLOOKUP(A1686, [1]!Table9[#All], 30, FALSE))</f>
        <v xml:space="preserve">Biological Pre-activity Survey (San Gabriel slender salamander): A biological survey is required. 
General Measures and Standard OMP BMPs. </v>
      </c>
      <c r="P1686" s="7" t="str">
        <f>IF(D1686="No", "Not discussed on USFS. ", IF(VLOOKUP(A1686, [1]!Table9[#All], 31, FALSE)="--", "--",  _xlfn.CONCAT(A1686, " (", VLOOKUP(A1686, [1]!Table9[#All], 11, FALSE), "; Habitat description: ", C1686, ") - Within 1-mi of a CNDDB/SCE/USFS occurrence record (", VLOOKUP(A1686, [1]!Table9[#All], 31, FALSE), "). " )))</f>
        <v>--</v>
      </c>
      <c r="Q1686" s="6" t="str">
        <f>IF(D1686="No", "Not discussed on USFS. ", IF(VLOOKUP(A1686, [1]!Table9[#All], 31, FALSE)="--", "--",  VLOOKUP(A1686, [1]!Table9[#All], 32, FALSE)))</f>
        <v>--</v>
      </c>
      <c r="R1686" s="6" t="str">
        <f>IF(D1686="No", "Not discussed on USFS. ", IF(VLOOKUP(A1686, [1]!Table9[#All], 31, FALSE)="--", "--", VLOOKUP(A1686, [1]!Table9[#All], 33, FALSE)))</f>
        <v>--</v>
      </c>
      <c r="S1686" s="9" t="s">
        <v>2</v>
      </c>
      <c r="T1686" s="8" t="s">
        <v>2</v>
      </c>
      <c r="U1686" s="8" t="s">
        <v>2</v>
      </c>
      <c r="V1686" s="7" t="s">
        <v>2</v>
      </c>
      <c r="W1686" s="6" t="s">
        <v>2</v>
      </c>
      <c r="X1686" s="6" t="s">
        <v>2</v>
      </c>
    </row>
    <row r="1687" spans="1:24" ht="156" x14ac:dyDescent="0.2">
      <c r="A1687" s="20" t="s">
        <v>678</v>
      </c>
      <c r="B1687" s="20" t="str">
        <f>VLOOKUP(A1687, [1]!Table9[#All], 2, FALSE)</f>
        <v>linanthus jaegeri</v>
      </c>
      <c r="C1687" s="18" t="str">
        <f>VLOOKUP(A1687, [1]!Table9[#All], 13, FALSE)</f>
        <v>dry rocky areas</v>
      </c>
      <c r="D1687" s="17" t="str">
        <f>IF(ISNUMBER(SEARCH("1",VLOOKUP(A1687, [1]!Table9[#All], 4, FALSE))), "Yes", "No")</f>
        <v>Yes</v>
      </c>
      <c r="E1687" s="16" t="str">
        <f>VLOOKUP(A1687, [1]!Table9[#All], 3, FALSE)</f>
        <v>Plant</v>
      </c>
      <c r="F1687" s="15" t="str">
        <f>VLOOKUP(A1687, [1]!Table9[#All], 26, FALSE)</f>
        <v>Formula</v>
      </c>
      <c r="G1687" s="15" t="str">
        <f>IF(D1687="No", "--",VLOOKUP(A1687, [1]!Table9[#All], 25, FALSE))</f>
        <v>Work area</v>
      </c>
      <c r="H1687" s="14" t="str">
        <f>IF(D1687="No", "Not discussed on USFS. ", VLOOKUP(A1687, [1]!Table9[#All], 24, FALSE))</f>
        <v>--</v>
      </c>
      <c r="I1687" s="14" t="str">
        <f>IF(NOT(ISBLANK(#REF!)),  "Pre-activity Survey Required", "")</f>
        <v>Pre-activity Survey Required</v>
      </c>
      <c r="J1687" s="13" t="str">
        <f>IF(D1687="No", "Not discussed on USFS. ", _xlfn.CONCAT(A1687, " (", VLOOKUP(A1687, [1]!Table9[#All], 11, FALSE), "; Habitat description: ", C1687, ") - Within 1-mi of a CNDDB/SCE/USFS occurrence record (", VLOOKUP(A1687, [1]!Table9[#All], 34, FALSE), "). " ))</f>
        <v xml:space="preserve">San Jacinto linanthus (FSS; CRPR 1B.2, Blooming Period: May - Jul; Habitat description: dry rocky areas) - Within 1-mi of a CNDDB/SCE/USFS occurrence record (unsuitable habitat). </v>
      </c>
      <c r="K1687" s="10" t="str">
        <f>IF(D1687="No", "-- ", VLOOKUP(A1687, [1]!Table9[#All], 35, FALSE))</f>
        <v>Standard OMP BMPs.</v>
      </c>
      <c r="L1687" s="12" t="str">
        <f>IF(D1687="No", "--", VLOOKUP(A1687, [1]!Table9[#All], 28, FALSE))</f>
        <v>IIB</v>
      </c>
      <c r="M1687" s="11" t="str">
        <f>IF(D1687="No", "Not discussed on USFS. ", _xlfn.CONCAT(A1687, " (", VLOOKUP(A1687, [1]!Table9[#All], 11, FALSE), "; Habitat description: ", C1687, ") - Within 1-mi of a CNDDB/SCE/USFS occurrence record (", VLOOKUP(A1687, [1]!Table9[#All], 27, FALSE), "). " ))</f>
        <v xml:space="preserve">San Jacinto linanthus (FSS; CRPR 1B.2, Blooming Period: May - Jul; Habitat description: dry rocky areas) - Within 1-mi of a CNDDB/SCE/USFS occurrence record (habitat present). </v>
      </c>
      <c r="N1687" s="10" t="str">
        <f>IF(D1687="No", "-- ", VLOOKUP(A1687, [1]!Table9[#All], 29, FALSE))</f>
        <v xml:space="preserve">BE BMP Plant-1(a)(c-d); 
General Measures and Standard OMP BMPs. </v>
      </c>
      <c r="O1687" s="10" t="str">
        <f>IF(D1687="No", "--", VLOOKUP(A1687, [1]!Table9[#All], 30, FALSE))</f>
        <v xml:space="preserve">Pre-Activity Survey (San Jacinto linanthus): A biological survey is required. 
FSS Plant Avoidance (San Jacinto linanthus): If San Jacinto linanthus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87" s="7" t="str">
        <f>IF(D1687="No", "Not discussed on USFS. ", IF(VLOOKUP(A1687, [1]!Table9[#All], 31, FALSE)="--", "--",  _xlfn.CONCAT(A1687, " (", VLOOKUP(A1687, [1]!Table9[#All], 11, FALSE), "; Habitat description: ", C1687, ") - Within 1-mi of a CNDDB/SCE/USFS occurrence record (", VLOOKUP(A1687, [1]!Table9[#All], 31, FALSE), "). " )))</f>
        <v>--</v>
      </c>
      <c r="Q1687" s="6" t="str">
        <f>IF(D1687="No", "Not discussed on USFS. ", IF(VLOOKUP(A1687, [1]!Table9[#All], 31, FALSE)="--", "--",  VLOOKUP(A1687, [1]!Table9[#All], 32, FALSE)))</f>
        <v>--</v>
      </c>
      <c r="R1687" s="6" t="str">
        <f>IF(D1687="No", "Not discussed on USFS. ", IF(VLOOKUP(A1687, [1]!Table9[#All], 31, FALSE)="--", "--", VLOOKUP(A1687, [1]!Table9[#All], 33, FALSE)))</f>
        <v>--</v>
      </c>
      <c r="S1687" s="9" t="s">
        <v>2</v>
      </c>
      <c r="T1687" s="8" t="s">
        <v>2</v>
      </c>
      <c r="U1687" s="8" t="s">
        <v>2</v>
      </c>
      <c r="V1687" s="7" t="s">
        <v>2</v>
      </c>
      <c r="W1687" s="6" t="s">
        <v>2</v>
      </c>
      <c r="X1687" s="6" t="s">
        <v>2</v>
      </c>
    </row>
    <row r="1688" spans="1:24" ht="156" x14ac:dyDescent="0.2">
      <c r="A1688" s="20" t="s">
        <v>677</v>
      </c>
      <c r="B1688" s="20" t="str">
        <f>VLOOKUP(A1688, [1]!Table9[#All], 2, FALSE)</f>
        <v>Calochortus palmeri var. munzii</v>
      </c>
      <c r="C1688" s="18" t="str">
        <f>VLOOKUP(A1688, [1]!Table9[#All], 13, FALSE)</f>
        <v>in vernally wet meadows or on moist, exposed grassy knolls, as well as along creeks or swales, within chaparral, pinyon woodland, and pine forest communities</v>
      </c>
      <c r="D1688" s="17" t="str">
        <f>IF(ISNUMBER(SEARCH("1",VLOOKUP(A1688, [1]!Table9[#All], 4, FALSE))), "Yes", "No")</f>
        <v>Yes</v>
      </c>
      <c r="E1688" s="16" t="str">
        <f>VLOOKUP(A1688, [1]!Table9[#All], 3, FALSE)</f>
        <v>Plant</v>
      </c>
      <c r="F1688" s="15" t="str">
        <f>VLOOKUP(A1688, [1]!Table9[#All], 26, FALSE)</f>
        <v>Formula</v>
      </c>
      <c r="G1688" s="15" t="str">
        <f>IF(D1688="No", "--",VLOOKUP(A1688, [1]!Table9[#All], 25, FALSE))</f>
        <v>Work area</v>
      </c>
      <c r="H1688" s="14" t="str">
        <f>IF(D1688="No", "Not discussed on USFS. ", VLOOKUP(A1688, [1]!Table9[#All], 24, FALSE))</f>
        <v>--</v>
      </c>
      <c r="I1688" s="14" t="str">
        <f>IF(NOT(ISBLANK(#REF!)),  "Pre-activity Survey Required", "")</f>
        <v>Pre-activity Survey Required</v>
      </c>
      <c r="J1688" s="13" t="str">
        <f>IF(D1688="No", "Not discussed on USFS. ", _xlfn.CONCAT(A1688, " (", VLOOKUP(A1688, [1]!Table9[#All], 11, FALSE), "; Habitat description: ", C1688, ") - Within 1-mi of a CNDDB/SCE/USFS occurrence record (", VLOOKUP(A1688, [1]!Table9[#All], 34, FALSE), "). " ))</f>
        <v xml:space="preserve">San Jacinto mariposa-lily (FSS; BLM:S; CRPR 1B.2, Blooming Period: Jun - Jun; Habitat description: in vernally wet meadows or on moist, exposed grassy knolls, as well as along creeks or swales, within chaparral, pinyon woodland, and pine forest communities) - Within 1-mi of a CNDDB/SCE/USFS occurrence record (unsuitable habitat). </v>
      </c>
      <c r="K1688" s="10" t="str">
        <f>IF(D1688="No", "-- ", VLOOKUP(A1688, [1]!Table9[#All], 35, FALSE))</f>
        <v>Standard OMP BMPs.</v>
      </c>
      <c r="L1688" s="12" t="str">
        <f>IF(D1688="No", "--", VLOOKUP(A1688, [1]!Table9[#All], 28, FALSE))</f>
        <v>IIB</v>
      </c>
      <c r="M1688" s="11" t="str">
        <f>IF(D1688="No", "Not discussed on USFS. ", _xlfn.CONCAT(A1688, " (", VLOOKUP(A1688, [1]!Table9[#All], 11, FALSE), "; Habitat description: ", C1688, ") - Within 1-mi of a CNDDB/SCE/USFS occurrence record (", VLOOKUP(A1688, [1]!Table9[#All], 27, FALSE), "). " ))</f>
        <v xml:space="preserve">San Jacinto mariposa-lily (FSS; BLM:S; CRPR 1B.2, Blooming Period: Jun - Jun; Habitat description: in vernally wet meadows or on moist, exposed grassy knolls, as well as along creeks or swales, within chaparral, pinyon woodland, and pine forest communities) - Within 1-mi of a CNDDB/SCE/USFS occurrence record (habitat present). </v>
      </c>
      <c r="N1688" s="10" t="str">
        <f>IF(D1688="No", "-- ", VLOOKUP(A1688, [1]!Table9[#All], 29, FALSE))</f>
        <v xml:space="preserve">BE BMP Plant-1(a)(c-d); 
General Measures and Standard OMP BMPs. </v>
      </c>
      <c r="O1688" s="10" t="str">
        <f>IF(D1688="No", "--", VLOOKUP(A1688, [1]!Table9[#All], 30, FALSE))</f>
        <v xml:space="preserve">Pre-Activity Survey (San Jacinto mariposa-lily): A biological survey is required. 
FSS Plant Avoidance (San Jacinto mariposa-lily): If San Jacinto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88" s="7" t="str">
        <f>IF(D1688="No", "Not discussed on USFS. ", IF(VLOOKUP(A1688, [1]!Table9[#All], 31, FALSE)="--", "--",  _xlfn.CONCAT(A1688, " (", VLOOKUP(A1688, [1]!Table9[#All], 11, FALSE), "; Habitat description: ", C1688, ") - Within 1-mi of a CNDDB/SCE/USFS occurrence record (", VLOOKUP(A1688, [1]!Table9[#All], 31, FALSE), "). " )))</f>
        <v>--</v>
      </c>
      <c r="Q1688" s="6" t="str">
        <f>IF(D1688="No", "Not discussed on USFS. ", IF(VLOOKUP(A1688, [1]!Table9[#All], 31, FALSE)="--", "--",  VLOOKUP(A1688, [1]!Table9[#All], 32, FALSE)))</f>
        <v>--</v>
      </c>
      <c r="R1688" s="6" t="str">
        <f>IF(D1688="No", "Not discussed on USFS. ", IF(VLOOKUP(A1688, [1]!Table9[#All], 31, FALSE)="--", "--", VLOOKUP(A1688, [1]!Table9[#All], 33, FALSE)))</f>
        <v>--</v>
      </c>
      <c r="S1688" s="9" t="s">
        <v>2</v>
      </c>
      <c r="T1688" s="8" t="s">
        <v>2</v>
      </c>
      <c r="U1688" s="8" t="s">
        <v>2</v>
      </c>
      <c r="V1688" s="7" t="s">
        <v>2</v>
      </c>
      <c r="W1688" s="6" t="s">
        <v>2</v>
      </c>
      <c r="X1688" s="6" t="s">
        <v>2</v>
      </c>
    </row>
    <row r="1689" spans="1:24" ht="156" x14ac:dyDescent="0.2">
      <c r="A1689" s="20" t="s">
        <v>676</v>
      </c>
      <c r="B1689" s="20" t="str">
        <f>VLOOKUP(A1689, [1]!Table9[#All], 2, FALSE)</f>
        <v>Galium angustifolium ssp. jacinticum</v>
      </c>
      <c r="C1689" s="18" t="str">
        <f>VLOOKUP(A1689, [1]!Table9[#All], 13, FALSE)</f>
        <v>moist, shady hillsides in chaparral or open mixed woodland</v>
      </c>
      <c r="D1689" s="17" t="str">
        <f>IF(ISNUMBER(SEARCH("1",VLOOKUP(A1689, [1]!Table9[#All], 4, FALSE))), "Yes", "No")</f>
        <v>Yes</v>
      </c>
      <c r="E1689" s="16" t="str">
        <f>VLOOKUP(A1689, [1]!Table9[#All], 3, FALSE)</f>
        <v>Plant</v>
      </c>
      <c r="F1689" s="15" t="str">
        <f>VLOOKUP(A1689, [1]!Table9[#All], 26, FALSE)</f>
        <v>Formula</v>
      </c>
      <c r="G1689" s="15" t="str">
        <f>IF(D1689="No", "--",VLOOKUP(A1689, [1]!Table9[#All], 25, FALSE))</f>
        <v>Work area</v>
      </c>
      <c r="H1689" s="14" t="str">
        <f>IF(D1689="No", "Not discussed on USFS. ", VLOOKUP(A1689, [1]!Table9[#All], 24, FALSE))</f>
        <v>--</v>
      </c>
      <c r="I1689" s="14" t="str">
        <f>IF(NOT(ISBLANK(#REF!)),  "Pre-activity Survey Required", "")</f>
        <v>Pre-activity Survey Required</v>
      </c>
      <c r="J1689" s="13" t="str">
        <f>IF(D1689="No", "Not discussed on USFS. ", _xlfn.CONCAT(A1689, " (", VLOOKUP(A1689, [1]!Table9[#All], 11, FALSE), "; Habitat description: ", C1689, ") - Within 1-mi of a CNDDB/SCE/USFS occurrence record (", VLOOKUP(A1689, [1]!Table9[#All], 34, FALSE), "). " ))</f>
        <v xml:space="preserve">San Jacinto Mountains bedstraw (FSS; BLM:S; CRPR 1B.3, Blooming Period: May - Jul; Habitat description: moist, shady hillsides in chaparral or open mixed woodland) - Within 1-mi of a CNDDB/SCE/USFS occurrence record (unsuitable habitat). </v>
      </c>
      <c r="K1689" s="10" t="str">
        <f>IF(D1689="No", "-- ", VLOOKUP(A1689, [1]!Table9[#All], 35, FALSE))</f>
        <v>Standard OMP BMPs.</v>
      </c>
      <c r="L1689" s="12" t="str">
        <f>IF(D1689="No", "--", VLOOKUP(A1689, [1]!Table9[#All], 28, FALSE))</f>
        <v>IIB</v>
      </c>
      <c r="M1689" s="11" t="str">
        <f>IF(D1689="No", "Not discussed on USFS. ", _xlfn.CONCAT(A1689, " (", VLOOKUP(A1689, [1]!Table9[#All], 11, FALSE), "; Habitat description: ", C1689, ") - Within 1-mi of a CNDDB/SCE/USFS occurrence record (", VLOOKUP(A1689, [1]!Table9[#All], 27, FALSE), "). " ))</f>
        <v xml:space="preserve">San Jacinto Mountains bedstraw (FSS; BLM:S; CRPR 1B.3, Blooming Period: May - Jul; Habitat description: moist, shady hillsides in chaparral or open mixed woodland) - Within 1-mi of a CNDDB/SCE/USFS occurrence record (habitat present). </v>
      </c>
      <c r="N1689" s="10" t="str">
        <f>IF(D1689="No", "-- ", VLOOKUP(A1689, [1]!Table9[#All], 29, FALSE))</f>
        <v xml:space="preserve">BE BMP Plant-1(a)(c-d); 
General Measures and Standard OMP BMPs. </v>
      </c>
      <c r="O1689" s="10" t="str">
        <f>IF(D1689="No", "--", VLOOKUP(A1689, [1]!Table9[#All], 30, FALSE))</f>
        <v xml:space="preserve">Pre-Activity Survey (San Jacinto Mountains bedstraw): A biological survey is required. 
FSS Plant Avoidance (San Jacinto Mountains bedstraw): If San Jacinto Mountains bedstraw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89" s="7" t="str">
        <f>IF(D1689="No", "Not discussed on USFS. ", IF(VLOOKUP(A1689, [1]!Table9[#All], 31, FALSE)="--", "--",  _xlfn.CONCAT(A1689, " (", VLOOKUP(A1689, [1]!Table9[#All], 11, FALSE), "; Habitat description: ", C1689, ") - Within 1-mi of a CNDDB/SCE/USFS occurrence record (", VLOOKUP(A1689, [1]!Table9[#All], 31, FALSE), "). " )))</f>
        <v>--</v>
      </c>
      <c r="Q1689" s="6" t="str">
        <f>IF(D1689="No", "Not discussed on USFS. ", IF(VLOOKUP(A1689, [1]!Table9[#All], 31, FALSE)="--", "--",  VLOOKUP(A1689, [1]!Table9[#All], 32, FALSE)))</f>
        <v>--</v>
      </c>
      <c r="R1689" s="6" t="str">
        <f>IF(D1689="No", "Not discussed on USFS. ", IF(VLOOKUP(A1689, [1]!Table9[#All], 31, FALSE)="--", "--", VLOOKUP(A1689, [1]!Table9[#All], 33, FALSE)))</f>
        <v>--</v>
      </c>
      <c r="S1689" s="9" t="s">
        <v>2</v>
      </c>
      <c r="T1689" s="8" t="s">
        <v>2</v>
      </c>
      <c r="U1689" s="8" t="s">
        <v>2</v>
      </c>
      <c r="V1689" s="7" t="s">
        <v>2</v>
      </c>
      <c r="W1689" s="6" t="s">
        <v>2</v>
      </c>
      <c r="X1689" s="6" t="s">
        <v>2</v>
      </c>
    </row>
    <row r="1690" spans="1:24" ht="192" x14ac:dyDescent="0.2">
      <c r="A1690" s="20" t="s">
        <v>675</v>
      </c>
      <c r="B1690" s="20" t="str">
        <f>VLOOKUP(A1690, [1]!Table9[#All], 2, FALSE)</f>
        <v>Atriplex coronata var. notatior</v>
      </c>
      <c r="C1690" s="18" t="str">
        <f>VLOOKUP(A1690, [1]!Table9[#All], 13, FALSE)</f>
        <v>alkali flats, dry lakebeds, vernal pools</v>
      </c>
      <c r="D1690" s="17" t="str">
        <f>IF(ISNUMBER(SEARCH("1",VLOOKUP(A1690, [1]!Table9[#All], 4, FALSE))), "Yes", "No")</f>
        <v>Yes</v>
      </c>
      <c r="E1690" s="16" t="str">
        <f>VLOOKUP(A1690, [1]!Table9[#All], 3, FALSE)</f>
        <v>Plant</v>
      </c>
      <c r="F1690" s="15" t="str">
        <f>VLOOKUP(A1690, [1]!Table9[#All], 26, FALSE)</f>
        <v>Formula</v>
      </c>
      <c r="G1690" s="15" t="str">
        <f>IF(D1690="No", "--",VLOOKUP(A1690, [1]!Table9[#All], 25, FALSE))</f>
        <v>Work area</v>
      </c>
      <c r="H1690" s="14" t="str">
        <f>IF(D1690="No", "Not discussed on USFS. ", VLOOKUP(A1690, [1]!Table9[#All], 24, FALSE))</f>
        <v>--</v>
      </c>
      <c r="I1690" s="14" t="str">
        <f>IF(NOT(ISBLANK(#REF!)),  "Pre-activity Survey Required", "")</f>
        <v>Pre-activity Survey Required</v>
      </c>
      <c r="J1690" s="13" t="str">
        <f>IF(D1690="No", "Not discussed on USFS. ", _xlfn.CONCAT(A1690, " (", VLOOKUP(A1690, [1]!Table9[#All], 11, FALSE), "; Habitat description: ", C1690, ") - Within 1-mi of a CNDDB/SCE/USFS occurrence record (", VLOOKUP(A1690, [1]!Table9[#All], 34, FALSE), "). " ))</f>
        <v xml:space="preserve">San Jacinto Valley crownscale (FE; CRPR 1B.1, Blooming Period: Apr - Aug; Habitat description: alkali flats, dry lakebeds, vernal pools) - Within 1-mi of a CNDDB/SCE/USFS occurrence record (unsuitable habitat). </v>
      </c>
      <c r="K1690" s="10" t="str">
        <f>IF(D1690="No", "-- ", VLOOKUP(A1690, [1]!Table9[#All], 35, FALSE))</f>
        <v xml:space="preserve">RPM Plant 1; 
Standard OMP BMPs. </v>
      </c>
      <c r="L1690" s="12" t="str">
        <f>IF(D1690="No", "--", VLOOKUP(A1690, [1]!Table9[#All], 28, FALSE))</f>
        <v>IIB</v>
      </c>
      <c r="M1690" s="11" t="str">
        <f>IF(D1690="No", "Not discussed on USFS. ", _xlfn.CONCAT(A1690, " (", VLOOKUP(A1690, [1]!Table9[#All], 11, FALSE), "; Habitat description: ", C1690, ") - Within 1-mi of a CNDDB/SCE/USFS occurrence record (", VLOOKUP(A1690, [1]!Table9[#All], 27, FALSE), "). " ))</f>
        <v xml:space="preserve">San Jacinto Valley crownscale (FE; CRPR 1B.1, Blooming Period: Apr - Aug; Habitat description: alkali flats, dry lakebeds, vernal pools) - Within 1-mi of a CNDDB/SCE/USFS occurrence record (habitat present). </v>
      </c>
      <c r="N1690" s="10" t="str">
        <f>IF(D1690="No", "-- ", VLOOKUP(A1690, [1]!Table9[#All], 29, FALSE))</f>
        <v xml:space="preserve">RPM Plant-1-4; 
General Measures and Standard OMP BMPs. </v>
      </c>
      <c r="O1690" s="10" t="str">
        <f>IF(D1690="No", "--", VLOOKUP(A1690, [1]!Table9[#All], 30, FALSE))</f>
        <v xml:space="preserve">Rare Plant Survey and Avoidance (San Jacinto Valley crownscale): A qualified botanist will conduct a rare plant survey for San Jacinto Valley crownscale within blooming season, verified by a reference population. All federally-listed plants within 100 feet of the work area will be flagged for avoidance. Coordination with Environmental Services Department will be required if full avoidance cannot be achieved. 
Schedule Limitation (San Jacinto Valley crownscale): Schedule all work in the year rare plant surveys are conducted. Work can occur only after rare plant surveys occur. If work gets delayed for a subsequent year, contact Environmental Services Department. 
General Measures and Standard OMP BMPs. </v>
      </c>
      <c r="P1690" s="7" t="str">
        <f>IF(D1690="No", "Not discussed on USFS. ", IF(VLOOKUP(A1690, [1]!Table9[#All], 31, FALSE)="--", "--",  _xlfn.CONCAT(A1690, " (", VLOOKUP(A1690, [1]!Table9[#All], 11, FALSE), "; Habitat description: ", C1690, ") - Within 1-mi of a CNDDB/SCE/USFS occurrence record (", VLOOKUP(A1690, [1]!Table9[#All], 31, FALSE), "). " )))</f>
        <v>--</v>
      </c>
      <c r="Q1690" s="6" t="str">
        <f>IF(D1690="No", "Not discussed on USFS. ", IF(VLOOKUP(A1690, [1]!Table9[#All], 31, FALSE)="--", "--",  VLOOKUP(A1690, [1]!Table9[#All], 32, FALSE)))</f>
        <v>--</v>
      </c>
      <c r="R1690" s="6" t="str">
        <f>IF(D1690="No", "Not discussed on USFS. ", IF(VLOOKUP(A1690, [1]!Table9[#All], 31, FALSE)="--", "--", VLOOKUP(A1690, [1]!Table9[#All], 33, FALSE)))</f>
        <v>--</v>
      </c>
      <c r="S1690" s="9" t="s">
        <v>2</v>
      </c>
      <c r="T1690" s="8" t="s">
        <v>2</v>
      </c>
      <c r="U1690" s="8" t="s">
        <v>2</v>
      </c>
      <c r="V1690" s="7" t="s">
        <v>2</v>
      </c>
      <c r="W1690" s="6" t="s">
        <v>2</v>
      </c>
      <c r="X1690" s="6" t="s">
        <v>2</v>
      </c>
    </row>
    <row r="1691" spans="1:24" ht="180" x14ac:dyDescent="0.2">
      <c r="A1691" s="20" t="s">
        <v>674</v>
      </c>
      <c r="B1691" s="20" t="str">
        <f>VLOOKUP(A1691, [1]!Table9[#All], 2, FALSE)</f>
        <v>Pseudobahia peirsonii</v>
      </c>
      <c r="C1691" s="18" t="str">
        <f>VLOOKUP(A1691, [1]!Table9[#All], 13, FALSE)</f>
        <v>grassland, bare dark clay</v>
      </c>
      <c r="D1691" s="17" t="str">
        <f>IF(ISNUMBER(SEARCH("1",VLOOKUP(A1691, [1]!Table9[#All], 4, FALSE))), "Yes", "No")</f>
        <v>Yes</v>
      </c>
      <c r="E1691" s="16" t="str">
        <f>VLOOKUP(A1691, [1]!Table9[#All], 3, FALSE)</f>
        <v>Plant</v>
      </c>
      <c r="F1691" s="15" t="str">
        <f>VLOOKUP(A1691, [1]!Table9[#All], 26, FALSE)</f>
        <v>Formula</v>
      </c>
      <c r="G1691" s="15" t="str">
        <f>IF(D1691="No", "--",VLOOKUP(A1691, [1]!Table9[#All], 25, FALSE))</f>
        <v>Work area</v>
      </c>
      <c r="H1691" s="14" t="str">
        <f>IF(D1691="No", "Not discussed on USFS. ", VLOOKUP(A1691, [1]!Table9[#All], 24, FALSE))</f>
        <v>--</v>
      </c>
      <c r="I1691" s="14" t="str">
        <f>IF(NOT(ISBLANK(#REF!)),  "Pre-activity Survey Required", "")</f>
        <v>Pre-activity Survey Required</v>
      </c>
      <c r="J1691" s="13" t="str">
        <f>IF(D1691="No", "Not discussed on USFS. ", _xlfn.CONCAT(A1691, " (", VLOOKUP(A1691, [1]!Table9[#All], 11, FALSE), "; Habitat description: ", C1691, ") - Within 1-mi of a CNDDB/SCE/USFS occurrence record (", VLOOKUP(A1691, [1]!Table9[#All], 34, FALSE), "). " ))</f>
        <v xml:space="preserve">San Joaquin adobe sunburst (FT; SE; CRPR 1B.1, Blooming Period: Mar - May; Habitat description: grassland, bare dark clay) - Within 1-mi of a CNDDB/SCE/USFS occurrence record (unsuitable habitat). </v>
      </c>
      <c r="K1691" s="10" t="str">
        <f>IF(D1691="No", "-- ", VLOOKUP(A1691, [1]!Table9[#All], 35, FALSE))</f>
        <v xml:space="preserve">RPM Plant 1; 
Standard OMP BMPs. </v>
      </c>
      <c r="L1691" s="12" t="str">
        <f>IF(D1691="No", "--", VLOOKUP(A1691, [1]!Table9[#All], 28, FALSE))</f>
        <v>IIB</v>
      </c>
      <c r="M1691" s="11" t="str">
        <f>IF(D1691="No", "Not discussed on USFS. ", _xlfn.CONCAT(A1691, " (", VLOOKUP(A1691, [1]!Table9[#All], 11, FALSE), "; Habitat description: ", C1691, ") - Within 1-mi of a CNDDB/SCE/USFS occurrence record (", VLOOKUP(A1691, [1]!Table9[#All], 27, FALSE), "). " ))</f>
        <v xml:space="preserve">San Joaquin adobe sunburst (FT; SE; CRPR 1B.1, Blooming Period: Mar - May; Habitat description: grassland, bare dark clay) - Within 1-mi of a CNDDB/SCE/USFS occurrence record (habitat present). </v>
      </c>
      <c r="N1691" s="10" t="str">
        <f>IF(D1691="No", "-- ", VLOOKUP(A1691, [1]!Table9[#All], 29, FALSE))</f>
        <v xml:space="preserve">RPM Plant-1-4; 
General Measures and Standard OMP BMPs. </v>
      </c>
      <c r="O1691" s="10" t="str">
        <f>IF(D1691="No", "--", VLOOKUP(A1691, [1]!Table9[#All], 30, FALSE))</f>
        <v xml:space="preserve">Rare Plant Survey and Avoidance (San Joaquin adobe sunburst): A qualified botanist will conduct a rare plant survey for San Joaquin adobe sunburst within blooming season, verified by a reference population. All federally-listed plants within 100 feet of the work area will be flagged for avoidance. Coordination with Environmental Services Department will be required if full avoidance cannot be achieved. 
Schedule Limitation (San Joaquin adobe sunburst): Schedule all work in the year rare plant surveys are conducted. Work can occur only after rare plant surveys occur. If work gets delayed for a subsequent year, contact Environmental Services Department. 
General Measures and Standard OMP BMPs. </v>
      </c>
      <c r="P1691" s="7" t="str">
        <f>IF(D1691="No", "Not discussed on USFS. ", IF(VLOOKUP(A1691, [1]!Table9[#All], 31, FALSE)="--", "--",  _xlfn.CONCAT(A1691, " (", VLOOKUP(A1691, [1]!Table9[#All], 11, FALSE), "; Habitat description: ", C1691, ") - Within 1-mi of a CNDDB/SCE/USFS occurrence record (", VLOOKUP(A1691, [1]!Table9[#All], 31, FALSE), "). " )))</f>
        <v>--</v>
      </c>
      <c r="Q1691" s="6" t="str">
        <f>IF(D1691="No", "Not discussed on USFS. ", IF(VLOOKUP(A1691, [1]!Table9[#All], 31, FALSE)="--", "--",  VLOOKUP(A1691, [1]!Table9[#All], 32, FALSE)))</f>
        <v>--</v>
      </c>
      <c r="R1691" s="6" t="str">
        <f>IF(D1691="No", "Not discussed on USFS. ", IF(VLOOKUP(A1691, [1]!Table9[#All], 31, FALSE)="--", "--", VLOOKUP(A1691, [1]!Table9[#All], 33, FALSE)))</f>
        <v>--</v>
      </c>
      <c r="S1691" s="9" t="s">
        <v>2</v>
      </c>
      <c r="T1691" s="8" t="s">
        <v>2</v>
      </c>
      <c r="U1691" s="8" t="s">
        <v>2</v>
      </c>
      <c r="V1691" s="7" t="s">
        <v>2</v>
      </c>
      <c r="W1691" s="6" t="s">
        <v>2</v>
      </c>
      <c r="X1691" s="6" t="s">
        <v>2</v>
      </c>
    </row>
    <row r="1692" spans="1:24" ht="96" x14ac:dyDescent="0.2">
      <c r="A1692" s="20" t="s">
        <v>673</v>
      </c>
      <c r="B1692" s="20" t="str">
        <f>VLOOKUP(A1692, [1]!Table9[#All], 2, FALSE)</f>
        <v>Masticophis flagellum ruddocki</v>
      </c>
      <c r="C1692" s="18" t="str">
        <f>VLOOKUP(A1692, [1]!Table9[#All], 13, FALSE)</f>
        <v>open, dry, treeless areas with little or no cover, valley grassland, saltbush scrub, mixed oak chaparral woodland</v>
      </c>
      <c r="D1692" s="17" t="str">
        <f>IF(ISNUMBER(SEARCH("1",VLOOKUP(A1692, [1]!Table9[#All], 4, FALSE))), "Yes", "No")</f>
        <v>No</v>
      </c>
      <c r="E1692" s="16" t="str">
        <f>VLOOKUP(A1692, [1]!Table9[#All], 3, FALSE)</f>
        <v>Reptile</v>
      </c>
      <c r="F1692" s="15" t="str">
        <f>VLOOKUP(A1692, [1]!Table9[#All], 26, FALSE)</f>
        <v>Formula</v>
      </c>
      <c r="G1692" s="15" t="str">
        <f>IF(D1692="No", "--",VLOOKUP(A1692, [1]!Table9[#All], 25, FALSE))</f>
        <v>--</v>
      </c>
      <c r="H1692" s="14" t="str">
        <f>IF(D1692="No", "Not discussed on USFS. ", VLOOKUP(A1692, [1]!Table9[#All], 24, FALSE))</f>
        <v xml:space="preserve">Not discussed on USFS. </v>
      </c>
      <c r="I1692" s="14" t="str">
        <f>IF(NOT(ISBLANK(#REF!)),  "Pre-activity Survey Required", "")</f>
        <v>Pre-activity Survey Required</v>
      </c>
      <c r="J1692" s="13" t="str">
        <f>IF(D1692="No", "Not discussed on USFS. ", _xlfn.CONCAT(A1692, " (", VLOOKUP(A1692, [1]!Table9[#All], 11, FALSE), "; Habitat description: ", C1692, ") - Within 1-mi of a CNDDB/SCE/USFS occurrence record (", VLOOKUP(A1692, [1]!Table9[#All], 34, FALSE), "). " ))</f>
        <v xml:space="preserve">Not discussed on USFS. </v>
      </c>
      <c r="K1692" s="10" t="str">
        <f>IF(D1692="No", "-- ", VLOOKUP(A1692, [1]!Table9[#All], 35, FALSE))</f>
        <v xml:space="preserve">-- </v>
      </c>
      <c r="L1692" s="12" t="str">
        <f>IF(D1692="No", "--", VLOOKUP(A1692, [1]!Table9[#All], 28, FALSE))</f>
        <v>--</v>
      </c>
      <c r="M1692" s="11" t="str">
        <f>IF(D1692="No", "Not discussed on USFS. ", _xlfn.CONCAT(A1692, " (", VLOOKUP(A1692, [1]!Table9[#All], 11, FALSE), "; Habitat description: ", C1692, ") - Within 1-mi of a CNDDB/SCE/USFS occurrence record (", VLOOKUP(A1692, [1]!Table9[#All], 27, FALSE), "). " ))</f>
        <v xml:space="preserve">Not discussed on USFS. </v>
      </c>
      <c r="N1692" s="10" t="str">
        <f>IF(D1692="No", "-- ", VLOOKUP(A1692, [1]!Table9[#All], 29, FALSE))</f>
        <v xml:space="preserve">-- </v>
      </c>
      <c r="O1692" s="10" t="str">
        <f>IF(D1692="No", "--", VLOOKUP(A1692, [1]!Table9[#All], 30, FALSE))</f>
        <v>--</v>
      </c>
      <c r="P1692" s="7" t="str">
        <f>IF(D1692="No", "Not discussed on USFS. ", IF(VLOOKUP(A1692, [1]!Table9[#All], 31, FALSE)="--", "--",  _xlfn.CONCAT(A1692, " (", VLOOKUP(A1692, [1]!Table9[#All], 11, FALSE), "; Habitat description: ", C1692, ") - Within 1-mi of a CNDDB/SCE/USFS occurrence record (", VLOOKUP(A1692, [1]!Table9[#All], 31, FALSE), "). " )))</f>
        <v xml:space="preserve">Not discussed on USFS. </v>
      </c>
      <c r="Q1692" s="6" t="str">
        <f>IF(D1692="No", "Not discussed on USFS. ", IF(VLOOKUP(A1692, [1]!Table9[#All], 31, FALSE)="--", "--",  VLOOKUP(A1692, [1]!Table9[#All], 32, FALSE)))</f>
        <v xml:space="preserve">Not discussed on USFS. </v>
      </c>
      <c r="R1692" s="6" t="str">
        <f>IF(D1692="No", "Not discussed on USFS. ", IF(VLOOKUP(A1692, [1]!Table9[#All], 31, FALSE)="--", "--", VLOOKUP(A1692, [1]!Table9[#All], 33, FALSE)))</f>
        <v xml:space="preserve">Not discussed on USFS. </v>
      </c>
      <c r="S1692" s="9" t="s">
        <v>2</v>
      </c>
      <c r="T1692" s="8" t="s">
        <v>2</v>
      </c>
      <c r="U1692" s="8" t="s">
        <v>2</v>
      </c>
      <c r="V1692" s="7" t="s">
        <v>2</v>
      </c>
      <c r="W1692" s="6" t="s">
        <v>2</v>
      </c>
      <c r="X1692" s="6" t="s">
        <v>2</v>
      </c>
    </row>
    <row r="1693" spans="1:24" ht="80" x14ac:dyDescent="0.2">
      <c r="A1693" s="20" t="s">
        <v>672</v>
      </c>
      <c r="B1693" s="20" t="str">
        <f>VLOOKUP(A1693, [1]!Table9[#All], 2, FALSE)</f>
        <v>Coelus gracilis</v>
      </c>
      <c r="C1693" s="18" t="str">
        <f>VLOOKUP(A1693, [1]!Table9[#All], 13, FALSE)</f>
        <v>sand dunes; adults are found 5-10 cm or more underground beneath dune vegetation</v>
      </c>
      <c r="D1693" s="17" t="str">
        <f>IF(ISNUMBER(SEARCH("1",VLOOKUP(A1693, [1]!Table9[#All], 4, FALSE))), "Yes", "No")</f>
        <v>No</v>
      </c>
      <c r="E1693" s="16" t="str">
        <f>VLOOKUP(A1693, [1]!Table9[#All], 3, FALSE)</f>
        <v>Invertebrate</v>
      </c>
      <c r="F1693" s="15" t="str">
        <f>VLOOKUP(A1693, [1]!Table9[#All], 26, FALSE)</f>
        <v>Formula</v>
      </c>
      <c r="G1693" s="15" t="str">
        <f>IF(D1693="No", "--",VLOOKUP(A1693, [1]!Table9[#All], 25, FALSE))</f>
        <v>--</v>
      </c>
      <c r="H1693" s="14" t="str">
        <f>IF(D1693="No", "Not discussed on USFS. ", VLOOKUP(A1693, [1]!Table9[#All], 24, FALSE))</f>
        <v xml:space="preserve">Not discussed on USFS. </v>
      </c>
      <c r="I1693" s="14" t="str">
        <f>IF(NOT(ISBLANK(#REF!)),  "Pre-activity Survey Required", "")</f>
        <v>Pre-activity Survey Required</v>
      </c>
      <c r="J1693" s="13" t="str">
        <f>IF(D1693="No", "Not discussed on USFS. ", _xlfn.CONCAT(A1693, " (", VLOOKUP(A1693, [1]!Table9[#All], 11, FALSE), "; Habitat description: ", C1693, ") - Within 1-mi of a CNDDB/SCE/USFS occurrence record (", VLOOKUP(A1693, [1]!Table9[#All], 34, FALSE), "). " ))</f>
        <v xml:space="preserve">Not discussed on USFS. </v>
      </c>
      <c r="K1693" s="10" t="str">
        <f>IF(D1693="No", "-- ", VLOOKUP(A1693, [1]!Table9[#All], 35, FALSE))</f>
        <v xml:space="preserve">-- </v>
      </c>
      <c r="L1693" s="12" t="str">
        <f>IF(D1693="No", "--", VLOOKUP(A1693, [1]!Table9[#All], 28, FALSE))</f>
        <v>--</v>
      </c>
      <c r="M1693" s="11" t="str">
        <f>IF(D1693="No", "Not discussed on USFS. ", _xlfn.CONCAT(A1693, " (", VLOOKUP(A1693, [1]!Table9[#All], 11, FALSE), "; Habitat description: ", C1693, ") - Within 1-mi of a CNDDB/SCE/USFS occurrence record (", VLOOKUP(A1693, [1]!Table9[#All], 27, FALSE), "). " ))</f>
        <v xml:space="preserve">Not discussed on USFS. </v>
      </c>
      <c r="N1693" s="10" t="str">
        <f>IF(D1693="No", "-- ", VLOOKUP(A1693, [1]!Table9[#All], 29, FALSE))</f>
        <v xml:space="preserve">-- </v>
      </c>
      <c r="O1693" s="10" t="str">
        <f>IF(D1693="No", "--", VLOOKUP(A1693, [1]!Table9[#All], 30, FALSE))</f>
        <v>--</v>
      </c>
      <c r="P1693" s="7" t="str">
        <f>IF(D1693="No", "Not discussed on USFS. ", IF(VLOOKUP(A1693, [1]!Table9[#All], 31, FALSE)="--", "--",  _xlfn.CONCAT(A1693, " (", VLOOKUP(A1693, [1]!Table9[#All], 11, FALSE), "; Habitat description: ", C1693, ") - Within 1-mi of a CNDDB/SCE/USFS occurrence record (", VLOOKUP(A1693, [1]!Table9[#All], 31, FALSE), "). " )))</f>
        <v xml:space="preserve">Not discussed on USFS. </v>
      </c>
      <c r="Q1693" s="6" t="str">
        <f>IF(D1693="No", "Not discussed on USFS. ", IF(VLOOKUP(A1693, [1]!Table9[#All], 31, FALSE)="--", "--",  VLOOKUP(A1693, [1]!Table9[#All], 32, FALSE)))</f>
        <v xml:space="preserve">Not discussed on USFS. </v>
      </c>
      <c r="R1693" s="6" t="str">
        <f>IF(D1693="No", "Not discussed on USFS. ", IF(VLOOKUP(A1693, [1]!Table9[#All], 31, FALSE)="--", "--", VLOOKUP(A1693, [1]!Table9[#All], 33, FALSE)))</f>
        <v xml:space="preserve">Not discussed on USFS. </v>
      </c>
      <c r="S1693" s="9" t="s">
        <v>2</v>
      </c>
      <c r="T1693" s="8" t="s">
        <v>2</v>
      </c>
      <c r="U1693" s="8" t="s">
        <v>2</v>
      </c>
      <c r="V1693" s="7" t="s">
        <v>2</v>
      </c>
      <c r="W1693" s="6" t="s">
        <v>2</v>
      </c>
      <c r="X1693" s="6" t="s">
        <v>2</v>
      </c>
    </row>
    <row r="1694" spans="1:24" ht="112" x14ac:dyDescent="0.2">
      <c r="A1694" s="20" t="s">
        <v>671</v>
      </c>
      <c r="B1694" s="20" t="str">
        <f>VLOOKUP(A1694, [1]!Table9[#All], 2, FALSE)</f>
        <v>Vulpes macrotis mutica</v>
      </c>
      <c r="C1694" s="18" t="str">
        <f>VLOOKUP(A1694, [1]!Table9[#All], 13, FALSE)</f>
        <v>open grasslands, meadows, and scrublands, including orchards, vineyards, agricultural fields, and oil wells</v>
      </c>
      <c r="D1694" s="17" t="str">
        <f>IF(ISNUMBER(SEARCH("1",VLOOKUP(A1694, [1]!Table9[#All], 4, FALSE))), "Yes", "No")</f>
        <v>Yes</v>
      </c>
      <c r="E1694" s="16" t="str">
        <f>VLOOKUP(A1694, [1]!Table9[#All], 3, FALSE)</f>
        <v>Mammal</v>
      </c>
      <c r="F1694" s="15" t="str">
        <f>VLOOKUP(A1694, [1]!Table9[#All], 26, FALSE)</f>
        <v>Formula</v>
      </c>
      <c r="G1694" s="15" t="str">
        <f>IF(D1694="No", "--",VLOOKUP(A1694, [1]!Table9[#All], 25, FALSE))</f>
        <v xml:space="preserve">200-ft </v>
      </c>
      <c r="H1694" s="14" t="str">
        <f>IF(D1694="No", "Not discussed on USFS. ", VLOOKUP(A1694, [1]!Table9[#All], 24, FALSE))</f>
        <v>--</v>
      </c>
      <c r="I1694" s="14" t="str">
        <f>IF(NOT(ISBLANK(#REF!)),  "Pre-activity Survey Required", "")</f>
        <v>Pre-activity Survey Required</v>
      </c>
      <c r="J1694" s="13" t="str">
        <f>IF(D1694="No", "Not discussed on USFS. ", _xlfn.CONCAT(A1694, " (", VLOOKUP(A1694, [1]!Table9[#All], 11, FALSE), "; Habitat description: ", C1694, ") - Within 1-mi of a CNDDB/SCE/USFS occurrence record (", VLOOKUP(A1694, [1]!Table9[#All], 34, FALSE), "). " ))</f>
        <v xml:space="preserve">San Joaquin kit fox (FE; ST; Habitat description: open grasslands, meadows, and scrublands, including orchards, vineyards, agricultural fields, and oil wells) - Within 1-mi of a CNDDB/SCE/USFS occurrence record (unsuitable habitat). </v>
      </c>
      <c r="K1694" s="10" t="str">
        <f>IF(D1694="No", "-- ", VLOOKUP(A1694, [1]!Table9[#All], 35, FALSE))</f>
        <v>Standard OMP BMPs.</v>
      </c>
      <c r="L1694" s="12" t="str">
        <f>IF(D1694="No", "--", VLOOKUP(A1694, [1]!Table9[#All], 28, FALSE))</f>
        <v>IIB</v>
      </c>
      <c r="M1694" s="11" t="str">
        <f>IF(D1694="No", "Not discussed on USFS. ", _xlfn.CONCAT(A1694, " (", VLOOKUP(A1694, [1]!Table9[#All], 11, FALSE), "; Habitat description: ", C1694, ") - Within 1-mi of a CNDDB/SCE/USFS occurrence record (", VLOOKUP(A1694, [1]!Table9[#All], 27, FALSE), "). " ))</f>
        <v xml:space="preserve">San Joaquin kit fox (FE; ST; Habitat description: open grasslands, meadows, and scrublands, including orchards, vineyards, agricultural fields, and oil wells) - Within 1-mi of a CNDDB/SCE/USFS occurrence record (habitat present). </v>
      </c>
      <c r="N1694" s="10" t="str">
        <f>IF(D1694="No", "-- ", VLOOKUP(A1694, [1]!Table9[#All], 29, FALSE))</f>
        <v xml:space="preserve">RPM SJKF-1-7; 
General Measures and Standard OMP BMPs. </v>
      </c>
      <c r="O1694" s="10" t="str">
        <f>IF(D1694="No", "--", VLOOKUP(A1694, [1]!Table9[#All], 30, FALSE))</f>
        <v xml:space="preserve">Pre-Activity Survey (San Joaquin kit fox): A biological survey is required. 
General Measures and Standard OMP BMPs. </v>
      </c>
      <c r="P1694" s="7" t="str">
        <f>IF(D1694="No", "Not discussed on USFS. ", IF(VLOOKUP(A1694, [1]!Table9[#All], 31, FALSE)="--", "--",  _xlfn.CONCAT(A1694, " (", VLOOKUP(A1694, [1]!Table9[#All], 11, FALSE), "; Habitat description: ", C1694, ") - Within 1-mi of a CNDDB/SCE/USFS occurrence record (", VLOOKUP(A1694, [1]!Table9[#All], 31, FALSE), "). " )))</f>
        <v>--</v>
      </c>
      <c r="Q1694" s="6" t="str">
        <f>IF(D1694="No", "Not discussed on USFS. ", IF(VLOOKUP(A1694, [1]!Table9[#All], 31, FALSE)="--", "--",  VLOOKUP(A1694, [1]!Table9[#All], 32, FALSE)))</f>
        <v>--</v>
      </c>
      <c r="R1694" s="6" t="str">
        <f>IF(D1694="No", "Not discussed on USFS. ", IF(VLOOKUP(A1694, [1]!Table9[#All], 31, FALSE)="--", "--", VLOOKUP(A1694, [1]!Table9[#All], 33, FALSE)))</f>
        <v>--</v>
      </c>
      <c r="S1694" s="9" t="s">
        <v>2</v>
      </c>
      <c r="T1694" s="8" t="s">
        <v>2</v>
      </c>
      <c r="U1694" s="8" t="s">
        <v>2</v>
      </c>
      <c r="V1694" s="7" t="s">
        <v>2</v>
      </c>
      <c r="W1694" s="6" t="s">
        <v>2</v>
      </c>
      <c r="X1694" s="6" t="s">
        <v>2</v>
      </c>
    </row>
    <row r="1695" spans="1:24" ht="48" x14ac:dyDescent="0.2">
      <c r="A1695" s="20" t="s">
        <v>670</v>
      </c>
      <c r="B1695" s="20" t="str">
        <f>VLOOKUP(A1695, [1]!Table9[#All], 2, FALSE)</f>
        <v>Perognathus inornatus</v>
      </c>
      <c r="C1695" s="18" t="str">
        <f>VLOOKUP(A1695, [1]!Table9[#All], 13, FALSE)</f>
        <v>dry, open grasslands or scrub areas</v>
      </c>
      <c r="D1695" s="17" t="str">
        <f>IF(ISNUMBER(SEARCH("1",VLOOKUP(A1695, [1]!Table9[#All], 4, FALSE))), "Yes", "No")</f>
        <v>No</v>
      </c>
      <c r="E1695" s="16" t="str">
        <f>VLOOKUP(A1695, [1]!Table9[#All], 3, FALSE)</f>
        <v>Mammal</v>
      </c>
      <c r="F1695" s="15" t="str">
        <f>VLOOKUP(A1695, [1]!Table9[#All], 26, FALSE)</f>
        <v>Formula</v>
      </c>
      <c r="G1695" s="15" t="str">
        <f>IF(D1695="No", "--",VLOOKUP(A1695, [1]!Table9[#All], 25, FALSE))</f>
        <v>--</v>
      </c>
      <c r="H1695" s="14" t="str">
        <f>IF(D1695="No", "Not discussed on USFS. ", VLOOKUP(A1695, [1]!Table9[#All], 24, FALSE))</f>
        <v xml:space="preserve">Not discussed on USFS. </v>
      </c>
      <c r="I1695" s="14" t="str">
        <f>IF(NOT(ISBLANK(#REF!)),  "Pre-activity Survey Required", "")</f>
        <v>Pre-activity Survey Required</v>
      </c>
      <c r="J1695" s="13" t="str">
        <f>IF(D1695="No", "Not discussed on USFS. ", _xlfn.CONCAT(A1695, " (", VLOOKUP(A1695, [1]!Table9[#All], 11, FALSE), "; Habitat description: ", C1695, ") - Within 1-mi of a CNDDB/SCE/USFS occurrence record (", VLOOKUP(A1695, [1]!Table9[#All], 34, FALSE), "). " ))</f>
        <v xml:space="preserve">Not discussed on USFS. </v>
      </c>
      <c r="K1695" s="10" t="str">
        <f>IF(D1695="No", "-- ", VLOOKUP(A1695, [1]!Table9[#All], 35, FALSE))</f>
        <v xml:space="preserve">-- </v>
      </c>
      <c r="L1695" s="12" t="str">
        <f>IF(D1695="No", "--", VLOOKUP(A1695, [1]!Table9[#All], 28, FALSE))</f>
        <v>--</v>
      </c>
      <c r="M1695" s="11" t="str">
        <f>IF(D1695="No", "Not discussed on USFS. ", _xlfn.CONCAT(A1695, " (", VLOOKUP(A1695, [1]!Table9[#All], 11, FALSE), "; Habitat description: ", C1695, ") - Within 1-mi of a CNDDB/SCE/USFS occurrence record (", VLOOKUP(A1695, [1]!Table9[#All], 27, FALSE), "). " ))</f>
        <v xml:space="preserve">Not discussed on USFS. </v>
      </c>
      <c r="N1695" s="10" t="str">
        <f>IF(D1695="No", "-- ", VLOOKUP(A1695, [1]!Table9[#All], 29, FALSE))</f>
        <v xml:space="preserve">-- </v>
      </c>
      <c r="O1695" s="10" t="str">
        <f>IF(D1695="No", "--", VLOOKUP(A1695, [1]!Table9[#All], 30, FALSE))</f>
        <v>--</v>
      </c>
      <c r="P1695" s="7" t="str">
        <f>IF(D1695="No", "Not discussed on USFS. ", IF(VLOOKUP(A1695, [1]!Table9[#All], 31, FALSE)="--", "--",  _xlfn.CONCAT(A1695, " (", VLOOKUP(A1695, [1]!Table9[#All], 11, FALSE), "; Habitat description: ", C1695, ") - Within 1-mi of a CNDDB/SCE/USFS occurrence record (", VLOOKUP(A1695, [1]!Table9[#All], 31, FALSE), "). " )))</f>
        <v xml:space="preserve">Not discussed on USFS. </v>
      </c>
      <c r="Q1695" s="6" t="str">
        <f>IF(D1695="No", "Not discussed on USFS. ", IF(VLOOKUP(A1695, [1]!Table9[#All], 31, FALSE)="--", "--",  VLOOKUP(A1695, [1]!Table9[#All], 32, FALSE)))</f>
        <v xml:space="preserve">Not discussed on USFS. </v>
      </c>
      <c r="R1695" s="6" t="str">
        <f>IF(D1695="No", "Not discussed on USFS. ", IF(VLOOKUP(A1695, [1]!Table9[#All], 31, FALSE)="--", "--", VLOOKUP(A1695, [1]!Table9[#All], 33, FALSE)))</f>
        <v xml:space="preserve">Not discussed on USFS. </v>
      </c>
      <c r="S1695" s="9" t="s">
        <v>2</v>
      </c>
      <c r="T1695" s="8" t="s">
        <v>2</v>
      </c>
      <c r="U1695" s="8" t="s">
        <v>2</v>
      </c>
      <c r="V1695" s="7" t="s">
        <v>2</v>
      </c>
      <c r="W1695" s="6" t="s">
        <v>2</v>
      </c>
      <c r="X1695" s="6" t="s">
        <v>2</v>
      </c>
    </row>
    <row r="1696" spans="1:24" ht="64" x14ac:dyDescent="0.2">
      <c r="A1696" s="20" t="s">
        <v>669</v>
      </c>
      <c r="B1696" s="20" t="str">
        <f>VLOOKUP(A1696, [1]!Table9[#All], 2, FALSE)</f>
        <v>Extriplex joaquinana</v>
      </c>
      <c r="C1696" s="18" t="str">
        <f>VLOOKUP(A1696, [1]!Table9[#All], 13, FALSE)</f>
        <v>saltbush scrub, meadows, playas, valley and foothill grassland</v>
      </c>
      <c r="D1696" s="17" t="str">
        <f>IF(ISNUMBER(SEARCH("1",VLOOKUP(A1696, [1]!Table9[#All], 4, FALSE))), "Yes", "No")</f>
        <v>No</v>
      </c>
      <c r="E1696" s="16" t="str">
        <f>VLOOKUP(A1696, [1]!Table9[#All], 3, FALSE)</f>
        <v>Plant</v>
      </c>
      <c r="F1696" s="15" t="str">
        <f>VLOOKUP(A1696, [1]!Table9[#All], 26, FALSE)</f>
        <v>Formula</v>
      </c>
      <c r="G1696" s="15" t="str">
        <f>IF(D1696="No", "--",VLOOKUP(A1696, [1]!Table9[#All], 25, FALSE))</f>
        <v>--</v>
      </c>
      <c r="H1696" s="14" t="str">
        <f>IF(D1696="No", "Not discussed on USFS. ", VLOOKUP(A1696, [1]!Table9[#All], 24, FALSE))</f>
        <v xml:space="preserve">Not discussed on USFS. </v>
      </c>
      <c r="I1696" s="14" t="str">
        <f>IF(NOT(ISBLANK(#REF!)),  "Pre-activity Survey Required", "")</f>
        <v>Pre-activity Survey Required</v>
      </c>
      <c r="J1696" s="13" t="str">
        <f>IF(D1696="No", "Not discussed on USFS. ", _xlfn.CONCAT(A1696, " (", VLOOKUP(A1696, [1]!Table9[#All], 11, FALSE), "; Habitat description: ", C1696, ") - Within 1-mi of a CNDDB/SCE/USFS occurrence record (", VLOOKUP(A1696, [1]!Table9[#All], 34, FALSE), "). " ))</f>
        <v xml:space="preserve">Not discussed on USFS. </v>
      </c>
      <c r="K1696" s="10" t="str">
        <f>IF(D1696="No", "-- ", VLOOKUP(A1696, [1]!Table9[#All], 35, FALSE))</f>
        <v xml:space="preserve">-- </v>
      </c>
      <c r="L1696" s="12" t="str">
        <f>IF(D1696="No", "--", VLOOKUP(A1696, [1]!Table9[#All], 28, FALSE))</f>
        <v>--</v>
      </c>
      <c r="M1696" s="11" t="str">
        <f>IF(D1696="No", "Not discussed on USFS. ", _xlfn.CONCAT(A1696, " (", VLOOKUP(A1696, [1]!Table9[#All], 11, FALSE), "; Habitat description: ", C1696, ") - Within 1-mi of a CNDDB/SCE/USFS occurrence record (", VLOOKUP(A1696, [1]!Table9[#All], 27, FALSE), "). " ))</f>
        <v xml:space="preserve">Not discussed on USFS. </v>
      </c>
      <c r="N1696" s="10" t="str">
        <f>IF(D1696="No", "-- ", VLOOKUP(A1696, [1]!Table9[#All], 29, FALSE))</f>
        <v xml:space="preserve">-- </v>
      </c>
      <c r="O1696" s="10" t="str">
        <f>IF(D1696="No", "--", VLOOKUP(A1696, [1]!Table9[#All], 30, FALSE))</f>
        <v>--</v>
      </c>
      <c r="P1696" s="7" t="str">
        <f>IF(D1696="No", "Not discussed on USFS. ", IF(VLOOKUP(A1696, [1]!Table9[#All], 31, FALSE)="--", "--",  _xlfn.CONCAT(A1696, " (", VLOOKUP(A1696, [1]!Table9[#All], 11, FALSE), "; Habitat description: ", C1696, ") - Within 1-mi of a CNDDB/SCE/USFS occurrence record (", VLOOKUP(A1696, [1]!Table9[#All], 31, FALSE), "). " )))</f>
        <v xml:space="preserve">Not discussed on USFS. </v>
      </c>
      <c r="Q1696" s="6" t="str">
        <f>IF(D1696="No", "Not discussed on USFS. ", IF(VLOOKUP(A1696, [1]!Table9[#All], 31, FALSE)="--", "--",  VLOOKUP(A1696, [1]!Table9[#All], 32, FALSE)))</f>
        <v xml:space="preserve">Not discussed on USFS. </v>
      </c>
      <c r="R1696" s="6" t="str">
        <f>IF(D1696="No", "Not discussed on USFS. ", IF(VLOOKUP(A1696, [1]!Table9[#All], 31, FALSE)="--", "--", VLOOKUP(A1696, [1]!Table9[#All], 33, FALSE)))</f>
        <v xml:space="preserve">Not discussed on USFS. </v>
      </c>
      <c r="S1696" s="9" t="s">
        <v>2</v>
      </c>
      <c r="T1696" s="8" t="s">
        <v>2</v>
      </c>
      <c r="U1696" s="8" t="s">
        <v>2</v>
      </c>
      <c r="V1696" s="7" t="s">
        <v>2</v>
      </c>
      <c r="W1696" s="6" t="s">
        <v>2</v>
      </c>
      <c r="X1696" s="6" t="s">
        <v>2</v>
      </c>
    </row>
    <row r="1697" spans="1:24" ht="180" x14ac:dyDescent="0.2">
      <c r="A1697" s="20" t="s">
        <v>668</v>
      </c>
      <c r="B1697" s="20" t="str">
        <f>VLOOKUP(A1697, [1]!Table9[#All], 2, FALSE)</f>
        <v>Orcuttia inaequalis</v>
      </c>
      <c r="C1697" s="18" t="str">
        <f>VLOOKUP(A1697, [1]!Table9[#All], 13, FALSE)</f>
        <v>vernal pools</v>
      </c>
      <c r="D1697" s="17" t="str">
        <f>IF(ISNUMBER(SEARCH("1",VLOOKUP(A1697, [1]!Table9[#All], 4, FALSE))), "Yes", "No")</f>
        <v>Yes</v>
      </c>
      <c r="E1697" s="16" t="str">
        <f>VLOOKUP(A1697, [1]!Table9[#All], 3, FALSE)</f>
        <v>Plant</v>
      </c>
      <c r="F1697" s="15" t="str">
        <f>VLOOKUP(A1697, [1]!Table9[#All], 26, FALSE)</f>
        <v>Formula</v>
      </c>
      <c r="G1697" s="15" t="str">
        <f>IF(D1697="No", "--",VLOOKUP(A1697, [1]!Table9[#All], 25, FALSE))</f>
        <v>Work area</v>
      </c>
      <c r="H1697" s="14" t="str">
        <f>IF(D1697="No", "Not discussed on USFS. ", VLOOKUP(A1697, [1]!Table9[#All], 24, FALSE))</f>
        <v>--</v>
      </c>
      <c r="I1697" s="14" t="str">
        <f>IF(NOT(ISBLANK(#REF!)),  "Pre-activity Survey Required", "")</f>
        <v>Pre-activity Survey Required</v>
      </c>
      <c r="J1697" s="13" t="str">
        <f>IF(D1697="No", "Not discussed on USFS. ", _xlfn.CONCAT(A1697, " (", VLOOKUP(A1697, [1]!Table9[#All], 11, FALSE), "; Habitat description: ", C1697, ") - Within 1-mi of a CNDDB/SCE/USFS occurrence record (", VLOOKUP(A1697, [1]!Table9[#All], 34, FALSE), "). " ))</f>
        <v xml:space="preserve">San Joaquin Valley Orcutt grass (FT; SE; CRPR 1B.1, Blooming Period: Apr - Sep; Habitat description: vernal pools) - Within 1-mi of a CNDDB/SCE/USFS occurrence record (unsuitable habitat). </v>
      </c>
      <c r="K1697" s="10" t="str">
        <f>IF(D1697="No", "-- ", VLOOKUP(A1697, [1]!Table9[#All], 35, FALSE))</f>
        <v xml:space="preserve">RPM Plant 1; 
Standard OMP BMPs. </v>
      </c>
      <c r="L1697" s="12" t="str">
        <f>IF(D1697="No", "--", VLOOKUP(A1697, [1]!Table9[#All], 28, FALSE))</f>
        <v>IIB</v>
      </c>
      <c r="M1697" s="11" t="str">
        <f>IF(D1697="No", "Not discussed on USFS. ", _xlfn.CONCAT(A1697, " (", VLOOKUP(A1697, [1]!Table9[#All], 11, FALSE), "; Habitat description: ", C1697, ") - Within 1-mi of a CNDDB/SCE/USFS occurrence record (", VLOOKUP(A1697, [1]!Table9[#All], 27, FALSE), "). " ))</f>
        <v xml:space="preserve">San Joaquin Valley Orcutt grass (FT; SE; CRPR 1B.1, Blooming Period: Apr - Sep; Habitat description: vernal pools) - Within 1-mi of a CNDDB/SCE/USFS occurrence record (habitat present). </v>
      </c>
      <c r="N1697" s="10" t="str">
        <f>IF(D1697="No", "-- ", VLOOKUP(A1697, [1]!Table9[#All], 29, FALSE))</f>
        <v xml:space="preserve">RPM Plant-1-4; 
General Measures and Standard OMP BMPs. </v>
      </c>
      <c r="O1697" s="10" t="str">
        <f>IF(D1697="No", "--", VLOOKUP(A1697, [1]!Table9[#All], 30, FALSE))</f>
        <v xml:space="preserve">Rare Plant Survey and Avoidance (San Joaquin Valley Orcutt grass): A qualified botanist will conduct a rare plant survey for San Joaquin Valley Orcutt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(San Joaquin Valley Orcutt grass): Schedule all work in the year rare plant surveys are conducted. Work can occur only after rare plant surveys occur. If work gets delayed for a subsequent year, contact Environmental Services Department. 
General Measures and Standard OMP BMPs. </v>
      </c>
      <c r="P1697" s="7" t="str">
        <f>IF(D1697="No", "Not discussed on USFS. ", IF(VLOOKUP(A1697, [1]!Table9[#All], 31, FALSE)="--", "--",  _xlfn.CONCAT(A1697, " (", VLOOKUP(A1697, [1]!Table9[#All], 11, FALSE), "; Habitat description: ", C1697, ") - Within 1-mi of a CNDDB/SCE/USFS occurrence record (", VLOOKUP(A1697, [1]!Table9[#All], 31, FALSE), "). " )))</f>
        <v>--</v>
      </c>
      <c r="Q1697" s="6" t="str">
        <f>IF(D1697="No", "Not discussed on USFS. ", IF(VLOOKUP(A1697, [1]!Table9[#All], 31, FALSE)="--", "--",  VLOOKUP(A1697, [1]!Table9[#All], 32, FALSE)))</f>
        <v>--</v>
      </c>
      <c r="R1697" s="6" t="str">
        <f>IF(D1697="No", "Not discussed on USFS. ", IF(VLOOKUP(A1697, [1]!Table9[#All], 31, FALSE)="--", "--", VLOOKUP(A1697, [1]!Table9[#All], 33, FALSE)))</f>
        <v>--</v>
      </c>
      <c r="S1697" s="9" t="s">
        <v>2</v>
      </c>
      <c r="T1697" s="8" t="s">
        <v>2</v>
      </c>
      <c r="U1697" s="8" t="s">
        <v>2</v>
      </c>
      <c r="V1697" s="7" t="s">
        <v>2</v>
      </c>
      <c r="W1697" s="6" t="s">
        <v>2</v>
      </c>
      <c r="X1697" s="6" t="s">
        <v>2</v>
      </c>
    </row>
    <row r="1698" spans="1:24" ht="180" x14ac:dyDescent="0.2">
      <c r="A1698" s="20" t="s">
        <v>667</v>
      </c>
      <c r="B1698" s="20" t="str">
        <f>VLOOKUP(A1698, [1]!Table9[#All], 2, FALSE)</f>
        <v>Monolopia congdonii</v>
      </c>
      <c r="C1698" s="18" t="str">
        <f>VLOOKUP(A1698, [1]!Table9[#All], 13, FALSE)</f>
        <v>grassland, sandy soils</v>
      </c>
      <c r="D1698" s="17" t="str">
        <f>IF(ISNUMBER(SEARCH("1",VLOOKUP(A1698, [1]!Table9[#All], 4, FALSE))), "Yes", "No")</f>
        <v>Yes</v>
      </c>
      <c r="E1698" s="16" t="str">
        <f>VLOOKUP(A1698, [1]!Table9[#All], 3, FALSE)</f>
        <v>Plant</v>
      </c>
      <c r="F1698" s="15" t="str">
        <f>VLOOKUP(A1698, [1]!Table9[#All], 26, FALSE)</f>
        <v>Formula</v>
      </c>
      <c r="G1698" s="15" t="str">
        <f>IF(D1698="No", "--",VLOOKUP(A1698, [1]!Table9[#All], 25, FALSE))</f>
        <v>Work area</v>
      </c>
      <c r="H1698" s="14" t="str">
        <f>IF(D1698="No", "Not discussed on USFS. ", VLOOKUP(A1698, [1]!Table9[#All], 24, FALSE))</f>
        <v>--</v>
      </c>
      <c r="I1698" s="14" t="str">
        <f>IF(NOT(ISBLANK(#REF!)),  "Pre-activity Survey Required", "")</f>
        <v>Pre-activity Survey Required</v>
      </c>
      <c r="J1698" s="13" t="str">
        <f>IF(D1698="No", "Not discussed on USFS. ", _xlfn.CONCAT(A1698, " (", VLOOKUP(A1698, [1]!Table9[#All], 11, FALSE), "; Habitat description: ", C1698, ") - Within 1-mi of a CNDDB/SCE/USFS occurrence record (", VLOOKUP(A1698, [1]!Table9[#All], 34, FALSE), "). " ))</f>
        <v xml:space="preserve">San Joaquin woollythreads (FE; CRPR 1B.2, Blooming Period: Feb - May; Habitat description: grassland, sandy soils) - Within 1-mi of a CNDDB/SCE/USFS occurrence record (unsuitable habitat). </v>
      </c>
      <c r="K1698" s="10" t="str">
        <f>IF(D1698="No", "-- ", VLOOKUP(A1698, [1]!Table9[#All], 35, FALSE))</f>
        <v xml:space="preserve">RPM Plant 1; 
Standard OMP BMPs. </v>
      </c>
      <c r="L1698" s="12" t="str">
        <f>IF(D1698="No", "--", VLOOKUP(A1698, [1]!Table9[#All], 28, FALSE))</f>
        <v>IIB</v>
      </c>
      <c r="M1698" s="11" t="str">
        <f>IF(D1698="No", "Not discussed on USFS. ", _xlfn.CONCAT(A1698, " (", VLOOKUP(A1698, [1]!Table9[#All], 11, FALSE), "; Habitat description: ", C1698, ") - Within 1-mi of a CNDDB/SCE/USFS occurrence record (", VLOOKUP(A1698, [1]!Table9[#All], 27, FALSE), "). " ))</f>
        <v xml:space="preserve">San Joaquin woollythreads (FE; CRPR 1B.2, Blooming Period: Feb - May; Habitat description: grassland, sandy soils) - Within 1-mi of a CNDDB/SCE/USFS occurrence record (habitat present). </v>
      </c>
      <c r="N1698" s="10" t="str">
        <f>IF(D1698="No", "-- ", VLOOKUP(A1698, [1]!Table9[#All], 29, FALSE))</f>
        <v xml:space="preserve">RPM Plant-1-4; 
General Measures and Standard OMP BMPs. </v>
      </c>
      <c r="O1698" s="10" t="str">
        <f>IF(D1698="No", "--", VLOOKUP(A1698, [1]!Table9[#All], 30, FALSE))</f>
        <v xml:space="preserve">Rare Plant Survey and Avoidance (San Joaquin woollythreads): A qualified botanist will conduct a rare plant survey for San Joaquin woollythreads within blooming season, verified by a reference population. All federally-listed plants within 100 feet of the work area will be flagged for avoidance. Coordination with Environmental Services Department will be required if full avoidance cannot be achieved. 
Schedule Limitation (San Joaquin woollythreads): Schedule all work in the year rare plant surveys are conducted. Work can occur only after rare plant surveys occur. If work gets delayed for a subsequent year, contact Environmental Services Department. 
General Measures and Standard OMP BMPs. </v>
      </c>
      <c r="P1698" s="7" t="str">
        <f>IF(D1698="No", "Not discussed on USFS. ", IF(VLOOKUP(A1698, [1]!Table9[#All], 31, FALSE)="--", "--",  _xlfn.CONCAT(A1698, " (", VLOOKUP(A1698, [1]!Table9[#All], 11, FALSE), "; Habitat description: ", C1698, ") - Within 1-mi of a CNDDB/SCE/USFS occurrence record (", VLOOKUP(A1698, [1]!Table9[#All], 31, FALSE), "). " )))</f>
        <v>--</v>
      </c>
      <c r="Q1698" s="6" t="str">
        <f>IF(D1698="No", "Not discussed on USFS. ", IF(VLOOKUP(A1698, [1]!Table9[#All], 31, FALSE)="--", "--",  VLOOKUP(A1698, [1]!Table9[#All], 32, FALSE)))</f>
        <v>--</v>
      </c>
      <c r="R1698" s="6" t="str">
        <f>IF(D1698="No", "Not discussed on USFS. ", IF(VLOOKUP(A1698, [1]!Table9[#All], 31, FALSE)="--", "--", VLOOKUP(A1698, [1]!Table9[#All], 33, FALSE)))</f>
        <v>--</v>
      </c>
      <c r="S1698" s="9" t="s">
        <v>2</v>
      </c>
      <c r="T1698" s="8" t="s">
        <v>2</v>
      </c>
      <c r="U1698" s="8" t="s">
        <v>2</v>
      </c>
      <c r="V1698" s="7" t="s">
        <v>2</v>
      </c>
      <c r="W1698" s="6" t="s">
        <v>2</v>
      </c>
      <c r="X1698" s="6" t="s">
        <v>2</v>
      </c>
    </row>
    <row r="1699" spans="1:24" ht="156" x14ac:dyDescent="0.2">
      <c r="A1699" s="20" t="s">
        <v>666</v>
      </c>
      <c r="B1699" s="20" t="str">
        <f>VLOOKUP(A1699, [1]!Table9[#All], 2, FALSE)</f>
        <v>Calochortus obispoensis</v>
      </c>
      <c r="C1699" s="18" t="str">
        <f>VLOOKUP(A1699, [1]!Table9[#All], 13, FALSE)</f>
        <v>dry serpentine bluffs and hillsides in chaparral, coastal scrub, and grassland communities</v>
      </c>
      <c r="D1699" s="17" t="str">
        <f>IF(ISNUMBER(SEARCH("1",VLOOKUP(A1699, [1]!Table9[#All], 4, FALSE))), "Yes", "No")</f>
        <v>Yes</v>
      </c>
      <c r="E1699" s="16" t="str">
        <f>VLOOKUP(A1699, [1]!Table9[#All], 3, FALSE)</f>
        <v>Plant</v>
      </c>
      <c r="F1699" s="15" t="str">
        <f>VLOOKUP(A1699, [1]!Table9[#All], 26, FALSE)</f>
        <v>Formula</v>
      </c>
      <c r="G1699" s="15" t="str">
        <f>IF(D1699="No", "--",VLOOKUP(A1699, [1]!Table9[#All], 25, FALSE))</f>
        <v>Work area</v>
      </c>
      <c r="H1699" s="14" t="str">
        <f>IF(D1699="No", "Not discussed on USFS. ", VLOOKUP(A1699, [1]!Table9[#All], 24, FALSE))</f>
        <v>--</v>
      </c>
      <c r="I1699" s="14" t="str">
        <f>IF(NOT(ISBLANK(#REF!)),  "Pre-activity Survey Required", "")</f>
        <v>Pre-activity Survey Required</v>
      </c>
      <c r="J1699" s="13" t="str">
        <f>IF(D1699="No", "Not discussed on USFS. ", _xlfn.CONCAT(A1699, " (", VLOOKUP(A1699, [1]!Table9[#All], 11, FALSE), "; Habitat description: ", C1699, ") - Within 1-mi of a CNDDB/SCE/USFS occurrence record (", VLOOKUP(A1699, [1]!Table9[#All], 34, FALSE), "). " ))</f>
        <v xml:space="preserve">San Luis mariposa-lily (FSS; CRPR 1B.2, Blooming Period: May - Jun; Habitat description: dry serpentine bluffs and hillsides in chaparral, coastal scrub, and grassland communities) - Within 1-mi of a CNDDB/SCE/USFS occurrence record (unsuitable habitat). </v>
      </c>
      <c r="K1699" s="10" t="str">
        <f>IF(D1699="No", "-- ", VLOOKUP(A1699, [1]!Table9[#All], 35, FALSE))</f>
        <v>Standard OMP BMPs.</v>
      </c>
      <c r="L1699" s="12" t="str">
        <f>IF(D1699="No", "--", VLOOKUP(A1699, [1]!Table9[#All], 28, FALSE))</f>
        <v>IIB</v>
      </c>
      <c r="M1699" s="11" t="str">
        <f>IF(D1699="No", "Not discussed on USFS. ", _xlfn.CONCAT(A1699, " (", VLOOKUP(A1699, [1]!Table9[#All], 11, FALSE), "; Habitat description: ", C1699, ") - Within 1-mi of a CNDDB/SCE/USFS occurrence record (", VLOOKUP(A1699, [1]!Table9[#All], 27, FALSE), "). " ))</f>
        <v xml:space="preserve">San Luis mariposa-lily (FSS; CRPR 1B.2, Blooming Period: May - Jun; Habitat description: dry serpentine bluffs and hillsides in chaparral, coastal scrub, and grassland communities) - Within 1-mi of a CNDDB/SCE/USFS occurrence record (habitat present). </v>
      </c>
      <c r="N1699" s="10" t="str">
        <f>IF(D1699="No", "-- ", VLOOKUP(A1699, [1]!Table9[#All], 29, FALSE))</f>
        <v xml:space="preserve">BE BMP Plant-1(a)(c-d); 
General Measures and Standard OMP BMPs. </v>
      </c>
      <c r="O1699" s="10" t="str">
        <f>IF(D1699="No", "--", VLOOKUP(A1699, [1]!Table9[#All], 30, FALSE))</f>
        <v xml:space="preserve">Pre-Activity Survey (San Luis mariposa-lily): A biological survey is required. 
FSS Plant Avoidance (San Luis mariposa-lily): If San Luis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699" s="7" t="str">
        <f>IF(D1699="No", "Not discussed on USFS. ", IF(VLOOKUP(A1699, [1]!Table9[#All], 31, FALSE)="--", "--",  _xlfn.CONCAT(A1699, " (", VLOOKUP(A1699, [1]!Table9[#All], 11, FALSE), "; Habitat description: ", C1699, ") - Within 1-mi of a CNDDB/SCE/USFS occurrence record (", VLOOKUP(A1699, [1]!Table9[#All], 31, FALSE), "). " )))</f>
        <v>--</v>
      </c>
      <c r="Q1699" s="6" t="str">
        <f>IF(D1699="No", "Not discussed on USFS. ", IF(VLOOKUP(A1699, [1]!Table9[#All], 31, FALSE)="--", "--",  VLOOKUP(A1699, [1]!Table9[#All], 32, FALSE)))</f>
        <v>--</v>
      </c>
      <c r="R1699" s="6" t="str">
        <f>IF(D1699="No", "Not discussed on USFS. ", IF(VLOOKUP(A1699, [1]!Table9[#All], 31, FALSE)="--", "--", VLOOKUP(A1699, [1]!Table9[#All], 33, FALSE)))</f>
        <v>--</v>
      </c>
      <c r="S1699" s="9" t="s">
        <v>2</v>
      </c>
      <c r="T1699" s="8" t="s">
        <v>2</v>
      </c>
      <c r="U1699" s="8" t="s">
        <v>2</v>
      </c>
      <c r="V1699" s="7" t="s">
        <v>2</v>
      </c>
      <c r="W1699" s="6" t="s">
        <v>2</v>
      </c>
      <c r="X1699" s="6" t="s">
        <v>2</v>
      </c>
    </row>
    <row r="1700" spans="1:24" ht="64" x14ac:dyDescent="0.2">
      <c r="A1700" s="20" t="s">
        <v>665</v>
      </c>
      <c r="B1700" s="20" t="str">
        <f>VLOOKUP(A1700, [1]!Table9[#All], 2, FALSE)</f>
        <v>Ceanothus thyrsiflorus var. obispoensis</v>
      </c>
      <c r="C1700" s="18" t="str">
        <f>VLOOKUP(A1700, [1]!Table9[#All], 13, FALSE)</f>
        <v>canyons, chaparral, coastal scrub, oak woodlands</v>
      </c>
      <c r="D1700" s="17" t="str">
        <f>IF(ISNUMBER(SEARCH("1",VLOOKUP(A1700, [1]!Table9[#All], 4, FALSE))), "Yes", "No")</f>
        <v>No</v>
      </c>
      <c r="E1700" s="16" t="str">
        <f>VLOOKUP(A1700, [1]!Table9[#All], 3, FALSE)</f>
        <v>Plant</v>
      </c>
      <c r="F1700" s="15" t="str">
        <f>VLOOKUP(A1700, [1]!Table9[#All], 26, FALSE)</f>
        <v>Formula</v>
      </c>
      <c r="G1700" s="15" t="str">
        <f>IF(D1700="No", "--",VLOOKUP(A1700, [1]!Table9[#All], 25, FALSE))</f>
        <v>--</v>
      </c>
      <c r="H1700" s="14" t="str">
        <f>IF(D1700="No", "Not discussed on USFS. ", VLOOKUP(A1700, [1]!Table9[#All], 24, FALSE))</f>
        <v xml:space="preserve">Not discussed on USFS. </v>
      </c>
      <c r="I1700" s="14" t="str">
        <f>IF(NOT(ISBLANK(#REF!)),  "Pre-activity Survey Required", "")</f>
        <v>Pre-activity Survey Required</v>
      </c>
      <c r="J1700" s="13" t="str">
        <f>IF(D1700="No", "Not discussed on USFS. ", _xlfn.CONCAT(A1700, " (", VLOOKUP(A1700, [1]!Table9[#All], 11, FALSE), "; Habitat description: ", C1700, ") - Within 1-mi of a CNDDB/SCE/USFS occurrence record (", VLOOKUP(A1700, [1]!Table9[#All], 34, FALSE), "). " ))</f>
        <v xml:space="preserve">Not discussed on USFS. </v>
      </c>
      <c r="K1700" s="10" t="str">
        <f>IF(D1700="No", "-- ", VLOOKUP(A1700, [1]!Table9[#All], 35, FALSE))</f>
        <v xml:space="preserve">-- </v>
      </c>
      <c r="L1700" s="12" t="str">
        <f>IF(D1700="No", "--", VLOOKUP(A1700, [1]!Table9[#All], 28, FALSE))</f>
        <v>--</v>
      </c>
      <c r="M1700" s="11" t="str">
        <f>IF(D1700="No", "Not discussed on USFS. ", _xlfn.CONCAT(A1700, " (", VLOOKUP(A1700, [1]!Table9[#All], 11, FALSE), "; Habitat description: ", C1700, ") - Within 1-mi of a CNDDB/SCE/USFS occurrence record (", VLOOKUP(A1700, [1]!Table9[#All], 27, FALSE), "). " ))</f>
        <v xml:space="preserve">Not discussed on USFS. </v>
      </c>
      <c r="N1700" s="10" t="str">
        <f>IF(D1700="No", "-- ", VLOOKUP(A1700, [1]!Table9[#All], 29, FALSE))</f>
        <v xml:space="preserve">-- </v>
      </c>
      <c r="O1700" s="10" t="str">
        <f>IF(D1700="No", "--", VLOOKUP(A1700, [1]!Table9[#All], 30, FALSE))</f>
        <v>--</v>
      </c>
      <c r="P1700" s="7" t="str">
        <f>IF(D1700="No", "Not discussed on USFS. ", IF(VLOOKUP(A1700, [1]!Table9[#All], 31, FALSE)="--", "--",  _xlfn.CONCAT(A1700, " (", VLOOKUP(A1700, [1]!Table9[#All], 11, FALSE), "; Habitat description: ", C1700, ") - Within 1-mi of a CNDDB/SCE/USFS occurrence record (", VLOOKUP(A1700, [1]!Table9[#All], 31, FALSE), "). " )))</f>
        <v xml:space="preserve">Not discussed on USFS. </v>
      </c>
      <c r="Q1700" s="6" t="str">
        <f>IF(D1700="No", "Not discussed on USFS. ", IF(VLOOKUP(A1700, [1]!Table9[#All], 31, FALSE)="--", "--",  VLOOKUP(A1700, [1]!Table9[#All], 32, FALSE)))</f>
        <v xml:space="preserve">Not discussed on USFS. </v>
      </c>
      <c r="R1700" s="6" t="str">
        <f>IF(D1700="No", "Not discussed on USFS. ", IF(VLOOKUP(A1700, [1]!Table9[#All], 31, FALSE)="--", "--", VLOOKUP(A1700, [1]!Table9[#All], 33, FALSE)))</f>
        <v xml:space="preserve">Not discussed on USFS. </v>
      </c>
      <c r="S1700" s="9" t="s">
        <v>2</v>
      </c>
      <c r="T1700" s="8" t="s">
        <v>2</v>
      </c>
      <c r="U1700" s="8" t="s">
        <v>2</v>
      </c>
      <c r="V1700" s="7" t="s">
        <v>2</v>
      </c>
      <c r="W1700" s="6" t="s">
        <v>2</v>
      </c>
      <c r="X1700" s="6" t="s">
        <v>2</v>
      </c>
    </row>
    <row r="1701" spans="1:24" ht="156" x14ac:dyDescent="0.2">
      <c r="A1701" s="20" t="s">
        <v>664</v>
      </c>
      <c r="B1701" s="20" t="str">
        <f>VLOOKUP(A1701, [1]!Table9[#All], 2, FALSE)</f>
        <v>Lupinus ludovicianus</v>
      </c>
      <c r="C1701" s="18" t="str">
        <f>VLOOKUP(A1701, [1]!Table9[#All], 13, FALSE)</f>
        <v>open, grassy areas, on limestone, in chaparral and oak woodland</v>
      </c>
      <c r="D1701" s="17" t="str">
        <f>IF(ISNUMBER(SEARCH("1",VLOOKUP(A1701, [1]!Table9[#All], 4, FALSE))), "Yes", "No")</f>
        <v>Yes</v>
      </c>
      <c r="E1701" s="16" t="str">
        <f>VLOOKUP(A1701, [1]!Table9[#All], 3, FALSE)</f>
        <v>Plant</v>
      </c>
      <c r="F1701" s="15" t="str">
        <f>VLOOKUP(A1701, [1]!Table9[#All], 26, FALSE)</f>
        <v>Formula</v>
      </c>
      <c r="G1701" s="15" t="str">
        <f>IF(D1701="No", "--",VLOOKUP(A1701, [1]!Table9[#All], 25, FALSE))</f>
        <v>Work area</v>
      </c>
      <c r="H1701" s="14" t="str">
        <f>IF(D1701="No", "Not discussed on USFS. ", VLOOKUP(A1701, [1]!Table9[#All], 24, FALSE))</f>
        <v>--</v>
      </c>
      <c r="I1701" s="14" t="str">
        <f>IF(NOT(ISBLANK(#REF!)),  "Pre-activity Survey Required", "")</f>
        <v>Pre-activity Survey Required</v>
      </c>
      <c r="J1701" s="13" t="str">
        <f>IF(D1701="No", "Not discussed on USFS. ", _xlfn.CONCAT(A1701, " (", VLOOKUP(A1701, [1]!Table9[#All], 11, FALSE), "; Habitat description: ", C1701, ") - Within 1-mi of a CNDDB/SCE/USFS occurrence record (", VLOOKUP(A1701, [1]!Table9[#All], 34, FALSE), "). " ))</f>
        <v xml:space="preserve">San Luis Obispo County lupine (FSS; CRPR 1B.2, Blooming Period: Apr - Jun; Habitat description: open, grassy areas, on limestone, in chaparral and oak woodland) - Within 1-mi of a CNDDB/SCE/USFS occurrence record (unsuitable habitat). </v>
      </c>
      <c r="K1701" s="10" t="str">
        <f>IF(D1701="No", "-- ", VLOOKUP(A1701, [1]!Table9[#All], 35, FALSE))</f>
        <v>Standard OMP BMPs.</v>
      </c>
      <c r="L1701" s="12" t="str">
        <f>IF(D1701="No", "--", VLOOKUP(A1701, [1]!Table9[#All], 28, FALSE))</f>
        <v>IIB</v>
      </c>
      <c r="M1701" s="11" t="str">
        <f>IF(D1701="No", "Not discussed on USFS. ", _xlfn.CONCAT(A1701, " (", VLOOKUP(A1701, [1]!Table9[#All], 11, FALSE), "; Habitat description: ", C1701, ") - Within 1-mi of a CNDDB/SCE/USFS occurrence record (", VLOOKUP(A1701, [1]!Table9[#All], 27, FALSE), "). " ))</f>
        <v xml:space="preserve">San Luis Obispo County lupine (FSS; CRPR 1B.2, Blooming Period: Apr - Jun; Habitat description: open, grassy areas, on limestone, in chaparral and oak woodland) - Within 1-mi of a CNDDB/SCE/USFS occurrence record (habitat present). </v>
      </c>
      <c r="N1701" s="10" t="str">
        <f>IF(D1701="No", "-- ", VLOOKUP(A1701, [1]!Table9[#All], 29, FALSE))</f>
        <v xml:space="preserve">BE BMP Plant-1(a)(c-d); 
General Measures and Standard OMP BMPs. </v>
      </c>
      <c r="O1701" s="10" t="str">
        <f>IF(D1701="No", "--", VLOOKUP(A1701, [1]!Table9[#All], 30, FALSE))</f>
        <v xml:space="preserve">Pre-Activity Survey (San Luis Obispo County lupine): A biological survey is required. 
FSS Plant Avoidance (San Luis Obispo County lupine): If San Luis Obispo County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01" s="7" t="str">
        <f>IF(D1701="No", "Not discussed on USFS. ", IF(VLOOKUP(A1701, [1]!Table9[#All], 31, FALSE)="--", "--",  _xlfn.CONCAT(A1701, " (", VLOOKUP(A1701, [1]!Table9[#All], 11, FALSE), "; Habitat description: ", C1701, ") - Within 1-mi of a CNDDB/SCE/USFS occurrence record (", VLOOKUP(A1701, [1]!Table9[#All], 31, FALSE), "). " )))</f>
        <v>--</v>
      </c>
      <c r="Q1701" s="6" t="str">
        <f>IF(D1701="No", "Not discussed on USFS. ", IF(VLOOKUP(A1701, [1]!Table9[#All], 31, FALSE)="--", "--",  VLOOKUP(A1701, [1]!Table9[#All], 32, FALSE)))</f>
        <v>--</v>
      </c>
      <c r="R1701" s="6" t="str">
        <f>IF(D1701="No", "Not discussed on USFS. ", IF(VLOOKUP(A1701, [1]!Table9[#All], 31, FALSE)="--", "--", VLOOKUP(A1701, [1]!Table9[#All], 33, FALSE)))</f>
        <v>--</v>
      </c>
      <c r="S1701" s="9" t="s">
        <v>2</v>
      </c>
      <c r="T1701" s="8" t="s">
        <v>2</v>
      </c>
      <c r="U1701" s="8" t="s">
        <v>2</v>
      </c>
      <c r="V1701" s="7" t="s">
        <v>2</v>
      </c>
      <c r="W1701" s="6" t="s">
        <v>2</v>
      </c>
      <c r="X1701" s="6" t="s">
        <v>2</v>
      </c>
    </row>
    <row r="1702" spans="1:24" ht="64" x14ac:dyDescent="0.2">
      <c r="A1702" s="20" t="s">
        <v>663</v>
      </c>
      <c r="B1702" s="20" t="str">
        <f>VLOOKUP(A1702, [1]!Table9[#All], 2, FALSE)</f>
        <v>Monardella undulata ssp. undulata</v>
      </c>
      <c r="C1702" s="18" t="str">
        <f>VLOOKUP(A1702, [1]!Table9[#All], 13, FALSE)</f>
        <v>active dunes</v>
      </c>
      <c r="D1702" s="17" t="str">
        <f>IF(ISNUMBER(SEARCH("1",VLOOKUP(A1702, [1]!Table9[#All], 4, FALSE))), "Yes", "No")</f>
        <v>No</v>
      </c>
      <c r="E1702" s="16" t="str">
        <f>VLOOKUP(A1702, [1]!Table9[#All], 3, FALSE)</f>
        <v>Plant</v>
      </c>
      <c r="F1702" s="15" t="str">
        <f>VLOOKUP(A1702, [1]!Table9[#All], 26, FALSE)</f>
        <v>Formula</v>
      </c>
      <c r="G1702" s="15" t="str">
        <f>IF(D1702="No", "--",VLOOKUP(A1702, [1]!Table9[#All], 25, FALSE))</f>
        <v>--</v>
      </c>
      <c r="H1702" s="14" t="str">
        <f>IF(D1702="No", "Not discussed on USFS. ", VLOOKUP(A1702, [1]!Table9[#All], 24, FALSE))</f>
        <v xml:space="preserve">Not discussed on USFS. </v>
      </c>
      <c r="I1702" s="14" t="str">
        <f>IF(NOT(ISBLANK(#REF!)),  "Pre-activity Survey Required", "")</f>
        <v>Pre-activity Survey Required</v>
      </c>
      <c r="J1702" s="13" t="str">
        <f>IF(D1702="No", "Not discussed on USFS. ", _xlfn.CONCAT(A1702, " (", VLOOKUP(A1702, [1]!Table9[#All], 11, FALSE), "; Habitat description: ", C1702, ") - Within 1-mi of a CNDDB/SCE/USFS occurrence record (", VLOOKUP(A1702, [1]!Table9[#All], 34, FALSE), "). " ))</f>
        <v xml:space="preserve">Not discussed on USFS. </v>
      </c>
      <c r="K1702" s="10" t="str">
        <f>IF(D1702="No", "-- ", VLOOKUP(A1702, [1]!Table9[#All], 35, FALSE))</f>
        <v xml:space="preserve">-- </v>
      </c>
      <c r="L1702" s="12" t="str">
        <f>IF(D1702="No", "--", VLOOKUP(A1702, [1]!Table9[#All], 28, FALSE))</f>
        <v>--</v>
      </c>
      <c r="M1702" s="11" t="str">
        <f>IF(D1702="No", "Not discussed on USFS. ", _xlfn.CONCAT(A1702, " (", VLOOKUP(A1702, [1]!Table9[#All], 11, FALSE), "; Habitat description: ", C1702, ") - Within 1-mi of a CNDDB/SCE/USFS occurrence record (", VLOOKUP(A1702, [1]!Table9[#All], 27, FALSE), "). " ))</f>
        <v xml:space="preserve">Not discussed on USFS. </v>
      </c>
      <c r="N1702" s="10" t="str">
        <f>IF(D1702="No", "-- ", VLOOKUP(A1702, [1]!Table9[#All], 29, FALSE))</f>
        <v xml:space="preserve">-- </v>
      </c>
      <c r="O1702" s="10" t="str">
        <f>IF(D1702="No", "--", VLOOKUP(A1702, [1]!Table9[#All], 30, FALSE))</f>
        <v>--</v>
      </c>
      <c r="P1702" s="7" t="str">
        <f>IF(D1702="No", "Not discussed on USFS. ", IF(VLOOKUP(A1702, [1]!Table9[#All], 31, FALSE)="--", "--",  _xlfn.CONCAT(A1702, " (", VLOOKUP(A1702, [1]!Table9[#All], 11, FALSE), "; Habitat description: ", C1702, ") - Within 1-mi of a CNDDB/SCE/USFS occurrence record (", VLOOKUP(A1702, [1]!Table9[#All], 31, FALSE), "). " )))</f>
        <v xml:space="preserve">Not discussed on USFS. </v>
      </c>
      <c r="Q1702" s="6" t="str">
        <f>IF(D1702="No", "Not discussed on USFS. ", IF(VLOOKUP(A1702, [1]!Table9[#All], 31, FALSE)="--", "--",  VLOOKUP(A1702, [1]!Table9[#All], 32, FALSE)))</f>
        <v xml:space="preserve">Not discussed on USFS. </v>
      </c>
      <c r="R1702" s="6" t="str">
        <f>IF(D1702="No", "Not discussed on USFS. ", IF(VLOOKUP(A1702, [1]!Table9[#All], 31, FALSE)="--", "--", VLOOKUP(A1702, [1]!Table9[#All], 33, FALSE)))</f>
        <v xml:space="preserve">Not discussed on USFS. </v>
      </c>
      <c r="S1702" s="9" t="s">
        <v>2</v>
      </c>
      <c r="T1702" s="8" t="s">
        <v>2</v>
      </c>
      <c r="U1702" s="8" t="s">
        <v>2</v>
      </c>
      <c r="V1702" s="7" t="s">
        <v>2</v>
      </c>
      <c r="W1702" s="6" t="s">
        <v>2</v>
      </c>
      <c r="X1702" s="6" t="s">
        <v>2</v>
      </c>
    </row>
    <row r="1703" spans="1:24" ht="64" x14ac:dyDescent="0.2">
      <c r="A1703" s="20" t="s">
        <v>662</v>
      </c>
      <c r="B1703" s="20" t="str">
        <f>VLOOKUP(A1703, [1]!Table9[#All], 2, FALSE)</f>
        <v>Castilleja densiflora var. obispoensis</v>
      </c>
      <c r="C1703" s="18" t="str">
        <f>VLOOKUP(A1703, [1]!Table9[#All], 13, FALSE)</f>
        <v>coastal grassland</v>
      </c>
      <c r="D1703" s="17" t="str">
        <f>IF(ISNUMBER(SEARCH("1",VLOOKUP(A1703, [1]!Table9[#All], 4, FALSE))), "Yes", "No")</f>
        <v>No</v>
      </c>
      <c r="E1703" s="16" t="str">
        <f>VLOOKUP(A1703, [1]!Table9[#All], 3, FALSE)</f>
        <v>Plant</v>
      </c>
      <c r="F1703" s="15" t="str">
        <f>VLOOKUP(A1703, [1]!Table9[#All], 26, FALSE)</f>
        <v>Formula</v>
      </c>
      <c r="G1703" s="15" t="str">
        <f>IF(D1703="No", "--",VLOOKUP(A1703, [1]!Table9[#All], 25, FALSE))</f>
        <v>--</v>
      </c>
      <c r="H1703" s="14" t="str">
        <f>IF(D1703="No", "Not discussed on USFS. ", VLOOKUP(A1703, [1]!Table9[#All], 24, FALSE))</f>
        <v xml:space="preserve">Not discussed on USFS. </v>
      </c>
      <c r="I1703" s="14" t="str">
        <f>IF(NOT(ISBLANK(#REF!)),  "Pre-activity Survey Required", "")</f>
        <v>Pre-activity Survey Required</v>
      </c>
      <c r="J1703" s="13" t="str">
        <f>IF(D1703="No", "Not discussed on USFS. ", _xlfn.CONCAT(A1703, " (", VLOOKUP(A1703, [1]!Table9[#All], 11, FALSE), "; Habitat description: ", C1703, ") - Within 1-mi of a CNDDB/SCE/USFS occurrence record (", VLOOKUP(A1703, [1]!Table9[#All], 34, FALSE), "). " ))</f>
        <v xml:space="preserve">Not discussed on USFS. </v>
      </c>
      <c r="K1703" s="10" t="str">
        <f>IF(D1703="No", "-- ", VLOOKUP(A1703, [1]!Table9[#All], 35, FALSE))</f>
        <v xml:space="preserve">-- </v>
      </c>
      <c r="L1703" s="12" t="str">
        <f>IF(D1703="No", "--", VLOOKUP(A1703, [1]!Table9[#All], 28, FALSE))</f>
        <v>--</v>
      </c>
      <c r="M1703" s="11" t="str">
        <f>IF(D1703="No", "Not discussed on USFS. ", _xlfn.CONCAT(A1703, " (", VLOOKUP(A1703, [1]!Table9[#All], 11, FALSE), "; Habitat description: ", C1703, ") - Within 1-mi of a CNDDB/SCE/USFS occurrence record (", VLOOKUP(A1703, [1]!Table9[#All], 27, FALSE), "). " ))</f>
        <v xml:space="preserve">Not discussed on USFS. </v>
      </c>
      <c r="N1703" s="10" t="str">
        <f>IF(D1703="No", "-- ", VLOOKUP(A1703, [1]!Table9[#All], 29, FALSE))</f>
        <v xml:space="preserve">-- </v>
      </c>
      <c r="O1703" s="10" t="str">
        <f>IF(D1703="No", "--", VLOOKUP(A1703, [1]!Table9[#All], 30, FALSE))</f>
        <v>--</v>
      </c>
      <c r="P1703" s="7" t="str">
        <f>IF(D1703="No", "Not discussed on USFS. ", IF(VLOOKUP(A1703, [1]!Table9[#All], 31, FALSE)="--", "--",  _xlfn.CONCAT(A1703, " (", VLOOKUP(A1703, [1]!Table9[#All], 11, FALSE), "; Habitat description: ", C1703, ") - Within 1-mi of a CNDDB/SCE/USFS occurrence record (", VLOOKUP(A1703, [1]!Table9[#All], 31, FALSE), "). " )))</f>
        <v xml:space="preserve">Not discussed on USFS. </v>
      </c>
      <c r="Q1703" s="6" t="str">
        <f>IF(D1703="No", "Not discussed on USFS. ", IF(VLOOKUP(A1703, [1]!Table9[#All], 31, FALSE)="--", "--",  VLOOKUP(A1703, [1]!Table9[#All], 32, FALSE)))</f>
        <v xml:space="preserve">Not discussed on USFS. </v>
      </c>
      <c r="R1703" s="6" t="str">
        <f>IF(D1703="No", "Not discussed on USFS. ", IF(VLOOKUP(A1703, [1]!Table9[#All], 31, FALSE)="--", "--", VLOOKUP(A1703, [1]!Table9[#All], 33, FALSE)))</f>
        <v xml:space="preserve">Not discussed on USFS. </v>
      </c>
      <c r="S1703" s="9" t="s">
        <v>2</v>
      </c>
      <c r="T1703" s="8" t="s">
        <v>2</v>
      </c>
      <c r="U1703" s="8" t="s">
        <v>2</v>
      </c>
      <c r="V1703" s="7" t="s">
        <v>2</v>
      </c>
      <c r="W1703" s="6" t="s">
        <v>2</v>
      </c>
      <c r="X1703" s="6" t="s">
        <v>2</v>
      </c>
    </row>
    <row r="1704" spans="1:24" ht="156" x14ac:dyDescent="0.2">
      <c r="A1704" s="20" t="s">
        <v>661</v>
      </c>
      <c r="B1704" s="20" t="str">
        <f>VLOOKUP(A1704, [1]!Table9[#All], 2, FALSE)</f>
        <v>Carex obispoensis</v>
      </c>
      <c r="C1704" s="18" t="str">
        <f>VLOOKUP(A1704, [1]!Table9[#All], 13, FALSE)</f>
        <v>springs, streamside's in chaparral, generally on serpentine</v>
      </c>
      <c r="D1704" s="17" t="str">
        <f>IF(ISNUMBER(SEARCH("1",VLOOKUP(A1704, [1]!Table9[#All], 4, FALSE))), "Yes", "No")</f>
        <v>Yes</v>
      </c>
      <c r="E1704" s="16" t="str">
        <f>VLOOKUP(A1704, [1]!Table9[#All], 3, FALSE)</f>
        <v>Plant</v>
      </c>
      <c r="F1704" s="15" t="str">
        <f>VLOOKUP(A1704, [1]!Table9[#All], 26, FALSE)</f>
        <v>Formula</v>
      </c>
      <c r="G1704" s="15" t="str">
        <f>IF(D1704="No", "--",VLOOKUP(A1704, [1]!Table9[#All], 25, FALSE))</f>
        <v>Work area</v>
      </c>
      <c r="H1704" s="14" t="str">
        <f>IF(D1704="No", "Not discussed on USFS. ", VLOOKUP(A1704, [1]!Table9[#All], 24, FALSE))</f>
        <v>--</v>
      </c>
      <c r="I1704" s="14" t="str">
        <f>IF(NOT(ISBLANK(#REF!)),  "Pre-activity Survey Required", "")</f>
        <v>Pre-activity Survey Required</v>
      </c>
      <c r="J1704" s="13" t="str">
        <f>IF(D1704="No", "Not discussed on USFS. ", _xlfn.CONCAT(A1704, " (", VLOOKUP(A1704, [1]!Table9[#All], 11, FALSE), "; Habitat description: ", C1704, ") - Within 1-mi of a CNDDB/SCE/USFS occurrence record (", VLOOKUP(A1704, [1]!Table9[#All], 34, FALSE), "). " ))</f>
        <v xml:space="preserve">San Luis Obispo sedge (FSS; BLM:S; CRPR 1B.2, Blooming Period: Mar - Jun; Habitat description: springs, streamside's in chaparral, generally on serpentine) - Within 1-mi of a CNDDB/SCE/USFS occurrence record (unsuitable habitat). </v>
      </c>
      <c r="K1704" s="10" t="str">
        <f>IF(D1704="No", "-- ", VLOOKUP(A1704, [1]!Table9[#All], 35, FALSE))</f>
        <v>Standard OMP BMPs.</v>
      </c>
      <c r="L1704" s="12" t="str">
        <f>IF(D1704="No", "--", VLOOKUP(A1704, [1]!Table9[#All], 28, FALSE))</f>
        <v>IIB</v>
      </c>
      <c r="M1704" s="11" t="str">
        <f>IF(D1704="No", "Not discussed on USFS. ", _xlfn.CONCAT(A1704, " (", VLOOKUP(A1704, [1]!Table9[#All], 11, FALSE), "; Habitat description: ", C1704, ") - Within 1-mi of a CNDDB/SCE/USFS occurrence record (", VLOOKUP(A1704, [1]!Table9[#All], 27, FALSE), "). " ))</f>
        <v xml:space="preserve">San Luis Obispo sedge (FSS; BLM:S; CRPR 1B.2, Blooming Period: Mar - Jun; Habitat description: springs, streamside's in chaparral, generally on serpentine) - Within 1-mi of a CNDDB/SCE/USFS occurrence record (habitat present). </v>
      </c>
      <c r="N1704" s="10" t="str">
        <f>IF(D1704="No", "-- ", VLOOKUP(A1704, [1]!Table9[#All], 29, FALSE))</f>
        <v xml:space="preserve">BE BMP Plant-1(a)(c-d); 
General Measures and Standard OMP BMPs. </v>
      </c>
      <c r="O1704" s="10" t="str">
        <f>IF(D1704="No", "--", VLOOKUP(A1704, [1]!Table9[#All], 30, FALSE))</f>
        <v xml:space="preserve">Pre-Activity Survey (San Luis Obispo sedge): A biological survey is required. 
FSS Plant Avoidance (San Luis Obispo sedge): If San Luis Obispo sedge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04" s="7" t="str">
        <f>IF(D1704="No", "Not discussed on USFS. ", IF(VLOOKUP(A1704, [1]!Table9[#All], 31, FALSE)="--", "--",  _xlfn.CONCAT(A1704, " (", VLOOKUP(A1704, [1]!Table9[#All], 11, FALSE), "; Habitat description: ", C1704, ") - Within 1-mi of a CNDDB/SCE/USFS occurrence record (", VLOOKUP(A1704, [1]!Table9[#All], 31, FALSE), "). " )))</f>
        <v>--</v>
      </c>
      <c r="Q1704" s="6" t="str">
        <f>IF(D1704="No", "Not discussed on USFS. ", IF(VLOOKUP(A1704, [1]!Table9[#All], 31, FALSE)="--", "--",  VLOOKUP(A1704, [1]!Table9[#All], 32, FALSE)))</f>
        <v>--</v>
      </c>
      <c r="R1704" s="6" t="str">
        <f>IF(D1704="No", "Not discussed on USFS. ", IF(VLOOKUP(A1704, [1]!Table9[#All], 31, FALSE)="--", "--", VLOOKUP(A1704, [1]!Table9[#All], 33, FALSE)))</f>
        <v>--</v>
      </c>
      <c r="S1704" s="9" t="s">
        <v>2</v>
      </c>
      <c r="T1704" s="8" t="s">
        <v>2</v>
      </c>
      <c r="U1704" s="8" t="s">
        <v>2</v>
      </c>
      <c r="V1704" s="7" t="s">
        <v>2</v>
      </c>
      <c r="W1704" s="6" t="s">
        <v>2</v>
      </c>
      <c r="X1704" s="6" t="s">
        <v>2</v>
      </c>
    </row>
    <row r="1705" spans="1:24" ht="168" x14ac:dyDescent="0.2">
      <c r="A1705" s="20" t="s">
        <v>660</v>
      </c>
      <c r="B1705" s="20" t="str">
        <f>VLOOKUP(A1705, [1]!Table9[#All], 2, FALSE)</f>
        <v>Acanthomintha duttonii</v>
      </c>
      <c r="C1705" s="18" t="str">
        <f>VLOOKUP(A1705, [1]!Table9[#All], 13, FALSE)</f>
        <v>slopes and flats in grasslands and chaparral</v>
      </c>
      <c r="D1705" s="17" t="str">
        <f>IF(ISNUMBER(SEARCH("1",VLOOKUP(A1705, [1]!Table9[#All], 4, FALSE))), "Yes", "No")</f>
        <v>Yes</v>
      </c>
      <c r="E1705" s="16" t="str">
        <f>VLOOKUP(A1705, [1]!Table9[#All], 3, FALSE)</f>
        <v>Plant</v>
      </c>
      <c r="F1705" s="15" t="str">
        <f>VLOOKUP(A1705, [1]!Table9[#All], 26, FALSE)</f>
        <v>Formula</v>
      </c>
      <c r="G1705" s="15" t="str">
        <f>IF(D1705="No", "--",VLOOKUP(A1705, [1]!Table9[#All], 25, FALSE))</f>
        <v>Work area</v>
      </c>
      <c r="H1705" s="14" t="str">
        <f>IF(D1705="No", "Not discussed on USFS. ", VLOOKUP(A1705, [1]!Table9[#All], 24, FALSE))</f>
        <v>--</v>
      </c>
      <c r="I1705" s="14" t="str">
        <f>IF(NOT(ISBLANK(#REF!)),  "Pre-activity Survey Required", "")</f>
        <v>Pre-activity Survey Required</v>
      </c>
      <c r="J1705" s="13" t="str">
        <f>IF(D1705="No", "Not discussed on USFS. ", _xlfn.CONCAT(A1705, " (", VLOOKUP(A1705, [1]!Table9[#All], 11, FALSE), "; Habitat description: ", C1705, ") - Within 1-mi of a CNDDB/SCE/USFS occurrence record (", VLOOKUP(A1705, [1]!Table9[#All], 34, FALSE), "). " ))</f>
        <v xml:space="preserve">San Mateo thorn-mint (FE; SE; CRPR 1B.1, Blooming Period: Apr - Jun; Habitat description: slopes and flats in grasslands and chaparral) - Within 1-mi of a CNDDB/SCE/USFS occurrence record (unsuitable habitat). </v>
      </c>
      <c r="K1705" s="10" t="str">
        <f>IF(D1705="No", "-- ", VLOOKUP(A1705, [1]!Table9[#All], 35, FALSE))</f>
        <v xml:space="preserve">RPM Plant 1; 
Standard OMP BMPs. </v>
      </c>
      <c r="L1705" s="12" t="str">
        <f>IF(D1705="No", "--", VLOOKUP(A1705, [1]!Table9[#All], 28, FALSE))</f>
        <v>IIB</v>
      </c>
      <c r="M1705" s="11" t="str">
        <f>IF(D1705="No", "Not discussed on USFS. ", _xlfn.CONCAT(A1705, " (", VLOOKUP(A1705, [1]!Table9[#All], 11, FALSE), "; Habitat description: ", C1705, ") - Within 1-mi of a CNDDB/SCE/USFS occurrence record (", VLOOKUP(A1705, [1]!Table9[#All], 27, FALSE), "). " ))</f>
        <v xml:space="preserve">San Mateo thorn-mint (FE; SE; CRPR 1B.1, Blooming Period: Apr - Jun; Habitat description: slopes and flats in grasslands and chaparral) - Within 1-mi of a CNDDB/SCE/USFS occurrence record (habitat present). </v>
      </c>
      <c r="N1705" s="10" t="str">
        <f>IF(D1705="No", "-- ", VLOOKUP(A1705, [1]!Table9[#All], 29, FALSE))</f>
        <v xml:space="preserve">RPM Plant-1-4; 
General Measures and Standard OMP BMPs. </v>
      </c>
      <c r="O1705" s="10" t="str">
        <f>IF(D1705="No", "--", VLOOKUP(A1705, [1]!Table9[#All], 30, FALSE))</f>
        <v xml:space="preserve">Rare Plant Survey and Avoidance (San Mateo thorn-mint): A qualified botanist will conduct a rare plant survey for San Mateo thorn-mint within blooming season, verified by a reference population. All federally-listed plants within 100 feet of the work area will be flagged for avoidance. Coordination with Environmental Services Department will be required if full avoidance cannot be achieved. 
Schedule Limitation (San Mateo thorn-mint): Schedule all work in the year rare plant surveys are conducted. Work can occur only after rare plant surveys occur. If work gets delayed for a subsequent year, contact Environmental Services Department. 
General Measures and Standard OMP BMPs. </v>
      </c>
      <c r="P1705" s="7" t="str">
        <f>IF(D1705="No", "Not discussed on USFS. ", IF(VLOOKUP(A1705, [1]!Table9[#All], 31, FALSE)="--", "--",  _xlfn.CONCAT(A1705, " (", VLOOKUP(A1705, [1]!Table9[#All], 11, FALSE), "; Habitat description: ", C1705, ") - Within 1-mi of a CNDDB/SCE/USFS occurrence record (", VLOOKUP(A1705, [1]!Table9[#All], 31, FALSE), "). " )))</f>
        <v>--</v>
      </c>
      <c r="Q1705" s="6" t="str">
        <f>IF(D1705="No", "Not discussed on USFS. ", IF(VLOOKUP(A1705, [1]!Table9[#All], 31, FALSE)="--", "--",  VLOOKUP(A1705, [1]!Table9[#All], 32, FALSE)))</f>
        <v>--</v>
      </c>
      <c r="R1705" s="6" t="str">
        <f>IF(D1705="No", "Not discussed on USFS. ", IF(VLOOKUP(A1705, [1]!Table9[#All], 31, FALSE)="--", "--", VLOOKUP(A1705, [1]!Table9[#All], 33, FALSE)))</f>
        <v>--</v>
      </c>
      <c r="S1705" s="9" t="s">
        <v>2</v>
      </c>
      <c r="T1705" s="8" t="s">
        <v>2</v>
      </c>
      <c r="U1705" s="8" t="s">
        <v>2</v>
      </c>
      <c r="V1705" s="7" t="s">
        <v>2</v>
      </c>
      <c r="W1705" s="6" t="s">
        <v>2</v>
      </c>
      <c r="X1705" s="6" t="s">
        <v>2</v>
      </c>
    </row>
    <row r="1706" spans="1:24" ht="180" x14ac:dyDescent="0.2">
      <c r="A1706" s="20" t="s">
        <v>659</v>
      </c>
      <c r="B1706" s="20" t="str">
        <f>VLOOKUP(A1706, [1]!Table9[#All], 2, FALSE)</f>
        <v>Eriophyllum latilobum</v>
      </c>
      <c r="C1706" s="18" t="str">
        <f>VLOOKUP(A1706, [1]!Table9[#All], 13, FALSE)</f>
        <v>oak woodland; moist, steep slopes of serpentine-influenced rocky soil; mostly in shaded spots</v>
      </c>
      <c r="D1706" s="17" t="str">
        <f>IF(ISNUMBER(SEARCH("1",VLOOKUP(A1706, [1]!Table9[#All], 4, FALSE))), "Yes", "No")</f>
        <v>Yes</v>
      </c>
      <c r="E1706" s="16" t="str">
        <f>VLOOKUP(A1706, [1]!Table9[#All], 3, FALSE)</f>
        <v>Plant</v>
      </c>
      <c r="F1706" s="15" t="str">
        <f>VLOOKUP(A1706, [1]!Table9[#All], 26, FALSE)</f>
        <v>Formula</v>
      </c>
      <c r="G1706" s="15" t="str">
        <f>IF(D1706="No", "--",VLOOKUP(A1706, [1]!Table9[#All], 25, FALSE))</f>
        <v>Work area</v>
      </c>
      <c r="H1706" s="14" t="str">
        <f>IF(D1706="No", "Not discussed on USFS. ", VLOOKUP(A1706, [1]!Table9[#All], 24, FALSE))</f>
        <v>--</v>
      </c>
      <c r="I1706" s="14" t="str">
        <f>IF(NOT(ISBLANK(#REF!)),  "Pre-activity Survey Required", "")</f>
        <v>Pre-activity Survey Required</v>
      </c>
      <c r="J1706" s="13" t="str">
        <f>IF(D1706="No", "Not discussed on USFS. ", _xlfn.CONCAT(A1706, " (", VLOOKUP(A1706, [1]!Table9[#All], 11, FALSE), "; Habitat description: ", C1706, ") - Within 1-mi of a CNDDB/SCE/USFS occurrence record (", VLOOKUP(A1706, [1]!Table9[#All], 34, FALSE), "). " ))</f>
        <v xml:space="preserve">San Mateo woolly sunflower (FE; SE; CRPR 1B.1, Blooming Period: May - Jun; Habitat description: oak woodland; moist, steep slopes of serpentine-influenced rocky soil; mostly in shaded spots) - Within 1-mi of a CNDDB/SCE/USFS occurrence record (unsuitable habitat). </v>
      </c>
      <c r="K1706" s="10" t="str">
        <f>IF(D1706="No", "-- ", VLOOKUP(A1706, [1]!Table9[#All], 35, FALSE))</f>
        <v xml:space="preserve">RPM Plant 1; 
Standard OMP BMPs. </v>
      </c>
      <c r="L1706" s="12" t="str">
        <f>IF(D1706="No", "--", VLOOKUP(A1706, [1]!Table9[#All], 28, FALSE))</f>
        <v>IIB</v>
      </c>
      <c r="M1706" s="11" t="str">
        <f>IF(D1706="No", "Not discussed on USFS. ", _xlfn.CONCAT(A1706, " (", VLOOKUP(A1706, [1]!Table9[#All], 11, FALSE), "; Habitat description: ", C1706, ") - Within 1-mi of a CNDDB/SCE/USFS occurrence record (", VLOOKUP(A1706, [1]!Table9[#All], 27, FALSE), "). " ))</f>
        <v xml:space="preserve">San Mateo woolly sunflower (FE; SE; CRPR 1B.1, Blooming Period: May - Jun; Habitat description: oak woodland; moist, steep slopes of serpentine-influenced rocky soil; mostly in shaded spots) - Within 1-mi of a CNDDB/SCE/USFS occurrence record (habitat present). </v>
      </c>
      <c r="N1706" s="10" t="str">
        <f>IF(D1706="No", "-- ", VLOOKUP(A1706, [1]!Table9[#All], 29, FALSE))</f>
        <v xml:space="preserve">RPM Plant-1-4; 
General Measures and Standard OMP BMPs. </v>
      </c>
      <c r="O1706" s="10" t="str">
        <f>IF(D1706="No", "--", VLOOKUP(A1706, [1]!Table9[#All], 30, FALSE))</f>
        <v xml:space="preserve">Rare Plant Survey and Avoidance (San Mateo woolly sunflower): A qualified botanist will conduct a rare plant survey for San Mateo woolly sunflower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(San Mateo woolly sunflower): Schedule all work in the year rare plant surveys are conducted. Work can occur only after rare plant surveys occur. If work gets delayed for a subsequent year, contact Environmental Services Department. 
General Measures and Standard OMP BMPs. </v>
      </c>
      <c r="P1706" s="7" t="str">
        <f>IF(D1706="No", "Not discussed on USFS. ", IF(VLOOKUP(A1706, [1]!Table9[#All], 31, FALSE)="--", "--",  _xlfn.CONCAT(A1706, " (", VLOOKUP(A1706, [1]!Table9[#All], 11, FALSE), "; Habitat description: ", C1706, ") - Within 1-mi of a CNDDB/SCE/USFS occurrence record (", VLOOKUP(A1706, [1]!Table9[#All], 31, FALSE), "). " )))</f>
        <v>--</v>
      </c>
      <c r="Q1706" s="6" t="str">
        <f>IF(D1706="No", "Not discussed on USFS. ", IF(VLOOKUP(A1706, [1]!Table9[#All], 31, FALSE)="--", "--",  VLOOKUP(A1706, [1]!Table9[#All], 32, FALSE)))</f>
        <v>--</v>
      </c>
      <c r="R1706" s="6" t="str">
        <f>IF(D1706="No", "Not discussed on USFS. ", IF(VLOOKUP(A1706, [1]!Table9[#All], 31, FALSE)="--", "--", VLOOKUP(A1706, [1]!Table9[#All], 33, FALSE)))</f>
        <v>--</v>
      </c>
      <c r="S1706" s="9" t="s">
        <v>2</v>
      </c>
      <c r="T1706" s="8" t="s">
        <v>2</v>
      </c>
      <c r="U1706" s="8" t="s">
        <v>2</v>
      </c>
      <c r="V1706" s="7" t="s">
        <v>2</v>
      </c>
      <c r="W1706" s="6" t="s">
        <v>2</v>
      </c>
      <c r="X1706" s="6" t="s">
        <v>2</v>
      </c>
    </row>
    <row r="1707" spans="1:24" ht="75" x14ac:dyDescent="0.2">
      <c r="A1707" s="20" t="s">
        <v>658</v>
      </c>
      <c r="B1707" s="20" t="str">
        <f>VLOOKUP(A1707, [1]!Table9[#All], 2, FALSE)</f>
        <v>Urocyon littoralis littoralis</v>
      </c>
      <c r="C1707" s="18" t="str">
        <f>VLOOKUP(A1707, [1]!Table9[#All], 13, FALSE)</f>
        <v>limited to San Miguel island - chaparral, coastal scrub and oak woodlands</v>
      </c>
      <c r="D1707" s="17" t="str">
        <f>IF(ISNUMBER(SEARCH("1",VLOOKUP(A1707, [1]!Table9[#All], 4, FALSE))), "Yes", "No")</f>
        <v>Yes</v>
      </c>
      <c r="E1707" s="16" t="str">
        <f>VLOOKUP(A1707, [1]!Table9[#All], 3, FALSE)</f>
        <v>Mammal</v>
      </c>
      <c r="F1707" s="15" t="str">
        <f>VLOOKUP(A1707, [1]!Table9[#All], 26, FALSE)</f>
        <v>Formula</v>
      </c>
      <c r="G1707" s="15" t="str">
        <f>IF(D1707="No", "--",VLOOKUP(A1707, [1]!Table9[#All], 25, FALSE))</f>
        <v>--</v>
      </c>
      <c r="H1707" s="14" t="str">
        <f>IF(D1707="No", "Not discussed on USFS. ", VLOOKUP(A1707, [1]!Table9[#All], 24, FALSE))</f>
        <v>Notify SME if found on USFS</v>
      </c>
      <c r="I1707" s="14" t="str">
        <f>IF(NOT(ISBLANK(#REF!)),  "Pre-activity Survey Required", "")</f>
        <v>Pre-activity Survey Required</v>
      </c>
      <c r="J1707" s="13" t="str">
        <f>IF(D1707="No", "Not discussed on USFS. ", _xlfn.CONCAT(A1707, " (", VLOOKUP(A1707, [1]!Table9[#All], 11, FALSE), "; Habitat description: ", C1707, ") - Within 1-mi of a CNDDB/SCE/USFS occurrence record (", VLOOKUP(A1707, [1]!Table9[#All], 34, FALSE), "). " ))</f>
        <v xml:space="preserve">San Miguel Island fox (ST; Habitat description: limited to San Miguel island - chaparral, coastal scrub and oak woodlands) - Within 1-mi of a CNDDB/SCE/USFS occurrence record (--). </v>
      </c>
      <c r="K1707" s="10" t="str">
        <f>IF(D1707="No", "-- ", VLOOKUP(A1707, [1]!Table9[#All], 35, FALSE))</f>
        <v>--</v>
      </c>
      <c r="L1707" s="12" t="str">
        <f>IF(D1707="No", "--", VLOOKUP(A1707, [1]!Table9[#All], 28, FALSE))</f>
        <v>--</v>
      </c>
      <c r="M1707" s="11" t="str">
        <f>IF(D1707="No", "Not discussed on USFS. ", _xlfn.CONCAT(A1707, " (", VLOOKUP(A1707, [1]!Table9[#All], 11, FALSE), "; Habitat description: ", C1707, ") - Within 1-mi of a CNDDB/SCE/USFS occurrence record (", VLOOKUP(A1707, [1]!Table9[#All], 27, FALSE), "). " ))</f>
        <v xml:space="preserve">San Miguel Island fox (ST; Habitat description: limited to San Miguel island - chaparral, coastal scrub and oak woodlands) - Within 1-mi of a CNDDB/SCE/USFS occurrence record (--). </v>
      </c>
      <c r="N1707" s="10" t="str">
        <f>IF(D1707="No", "-- ", VLOOKUP(A1707, [1]!Table9[#All], 29, FALSE))</f>
        <v>Notify SME if found on USFS</v>
      </c>
      <c r="O1707" s="10" t="str">
        <f>IF(D1707="No", "--", VLOOKUP(A1707, [1]!Table9[#All], 30, FALSE))</f>
        <v>Notify SME if found on USFS</v>
      </c>
      <c r="P1707" s="7" t="str">
        <f>IF(D1707="No", "Not discussed on USFS. ", IF(VLOOKUP(A1707, [1]!Table9[#All], 31, FALSE)="--", "--",  _xlfn.CONCAT(A1707, " (", VLOOKUP(A1707, [1]!Table9[#All], 11, FALSE), "; Habitat description: ", C1707, ") - Within 1-mi of a CNDDB/SCE/USFS occurrence record (", VLOOKUP(A1707, [1]!Table9[#All], 31, FALSE), "). " )))</f>
        <v>--</v>
      </c>
      <c r="Q1707" s="6" t="str">
        <f>IF(D1707="No", "Not discussed on USFS. ", IF(VLOOKUP(A1707, [1]!Table9[#All], 31, FALSE)="--", "--",  VLOOKUP(A1707, [1]!Table9[#All], 32, FALSE)))</f>
        <v>--</v>
      </c>
      <c r="R1707" s="6" t="str">
        <f>IF(D1707="No", "Not discussed on USFS. ", IF(VLOOKUP(A1707, [1]!Table9[#All], 31, FALSE)="--", "--", VLOOKUP(A1707, [1]!Table9[#All], 33, FALSE)))</f>
        <v>--</v>
      </c>
      <c r="S1707" s="9" t="s">
        <v>2</v>
      </c>
      <c r="T1707" s="8" t="s">
        <v>2</v>
      </c>
      <c r="U1707" s="8" t="s">
        <v>2</v>
      </c>
      <c r="V1707" s="7" t="s">
        <v>2</v>
      </c>
      <c r="W1707" s="6" t="s">
        <v>2</v>
      </c>
      <c r="X1707" s="6" t="s">
        <v>2</v>
      </c>
    </row>
    <row r="1708" spans="1:24" ht="156" x14ac:dyDescent="0.2">
      <c r="A1708" s="20" t="s">
        <v>657</v>
      </c>
      <c r="B1708" s="20" t="str">
        <f>VLOOKUP(A1708, [1]!Table9[#All], 2, FALSE)</f>
        <v>Clinopodium chandleri</v>
      </c>
      <c r="C1708" s="18" t="str">
        <f>VLOOKUP(A1708, [1]!Table9[#All], 13, FALSE)</f>
        <v>rocky slopes in chaparral, coastal scrub, riparian woodland, or valley and foothill grassland</v>
      </c>
      <c r="D1708" s="17" t="str">
        <f>IF(ISNUMBER(SEARCH("1",VLOOKUP(A1708, [1]!Table9[#All], 4, FALSE))), "Yes", "No")</f>
        <v>Yes</v>
      </c>
      <c r="E1708" s="16" t="str">
        <f>VLOOKUP(A1708, [1]!Table9[#All], 3, FALSE)</f>
        <v>Plant</v>
      </c>
      <c r="F1708" s="15" t="str">
        <f>VLOOKUP(A1708, [1]!Table9[#All], 26, FALSE)</f>
        <v>Formula</v>
      </c>
      <c r="G1708" s="15" t="str">
        <f>IF(D1708="No", "--",VLOOKUP(A1708, [1]!Table9[#All], 25, FALSE))</f>
        <v>Work area</v>
      </c>
      <c r="H1708" s="14" t="str">
        <f>IF(D1708="No", "Not discussed on USFS. ", VLOOKUP(A1708, [1]!Table9[#All], 24, FALSE))</f>
        <v>--</v>
      </c>
      <c r="I1708" s="14" t="str">
        <f>IF(NOT(ISBLANK(#REF!)),  "Pre-activity Survey Required", "")</f>
        <v>Pre-activity Survey Required</v>
      </c>
      <c r="J1708" s="13" t="str">
        <f>IF(D1708="No", "Not discussed on USFS. ", _xlfn.CONCAT(A1708, " (", VLOOKUP(A1708, [1]!Table9[#All], 11, FALSE), "; Habitat description: ", C1708, ") - Within 1-mi of a CNDDB/SCE/USFS occurrence record (", VLOOKUP(A1708, [1]!Table9[#All], 34, FALSE), "). " ))</f>
        <v xml:space="preserve">San Miguel savory (FSS; BLM:S; CRPR 1B.2, Blooming Period: Mar - Jul; Habitat description: rocky slopes in chaparral, coastal scrub, riparian woodland, or valley and foothill grassland) - Within 1-mi of a CNDDB/SCE/USFS occurrence record (unsuitable habitat). </v>
      </c>
      <c r="K1708" s="10" t="str">
        <f>IF(D1708="No", "-- ", VLOOKUP(A1708, [1]!Table9[#All], 35, FALSE))</f>
        <v>Standard OMP BMPs.</v>
      </c>
      <c r="L1708" s="12" t="str">
        <f>IF(D1708="No", "--", VLOOKUP(A1708, [1]!Table9[#All], 28, FALSE))</f>
        <v>IIB</v>
      </c>
      <c r="M1708" s="11" t="str">
        <f>IF(D1708="No", "Not discussed on USFS. ", _xlfn.CONCAT(A1708, " (", VLOOKUP(A1708, [1]!Table9[#All], 11, FALSE), "; Habitat description: ", C1708, ") - Within 1-mi of a CNDDB/SCE/USFS occurrence record (", VLOOKUP(A1708, [1]!Table9[#All], 27, FALSE), "). " ))</f>
        <v xml:space="preserve">San Miguel savory (FSS; BLM:S; CRPR 1B.2, Blooming Period: Mar - Jul; Habitat description: rocky slopes in chaparral, coastal scrub, riparian woodland, or valley and foothill grassland) - Within 1-mi of a CNDDB/SCE/USFS occurrence record (habitat present). </v>
      </c>
      <c r="N1708" s="10" t="str">
        <f>IF(D1708="No", "-- ", VLOOKUP(A1708, [1]!Table9[#All], 29, FALSE))</f>
        <v xml:space="preserve">BE BMP Plant-1(a)(c-d); 
General Measures and Standard OMP BMPs. </v>
      </c>
      <c r="O1708" s="10" t="str">
        <f>IF(D1708="No", "--", VLOOKUP(A1708, [1]!Table9[#All], 30, FALSE))</f>
        <v xml:space="preserve">Pre-Activity Survey (San Miguel savory): A biological survey is required. 
FSS Plant Avoidance (San Miguel savory): If San Miguel savory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08" s="7" t="str">
        <f>IF(D1708="No", "Not discussed on USFS. ", IF(VLOOKUP(A1708, [1]!Table9[#All], 31, FALSE)="--", "--",  _xlfn.CONCAT(A1708, " (", VLOOKUP(A1708, [1]!Table9[#All], 11, FALSE), "; Habitat description: ", C1708, ") - Within 1-mi of a CNDDB/SCE/USFS occurrence record (", VLOOKUP(A1708, [1]!Table9[#All], 31, FALSE), "). " )))</f>
        <v>--</v>
      </c>
      <c r="Q1708" s="6" t="str">
        <f>IF(D1708="No", "Not discussed on USFS. ", IF(VLOOKUP(A1708, [1]!Table9[#All], 31, FALSE)="--", "--",  VLOOKUP(A1708, [1]!Table9[#All], 32, FALSE)))</f>
        <v>--</v>
      </c>
      <c r="R1708" s="6" t="str">
        <f>IF(D1708="No", "Not discussed on USFS. ", IF(VLOOKUP(A1708, [1]!Table9[#All], 31, FALSE)="--", "--", VLOOKUP(A1708, [1]!Table9[#All], 33, FALSE)))</f>
        <v>--</v>
      </c>
      <c r="S1708" s="9" t="s">
        <v>2</v>
      </c>
      <c r="T1708" s="8" t="s">
        <v>2</v>
      </c>
      <c r="U1708" s="8" t="s">
        <v>2</v>
      </c>
      <c r="V1708" s="7" t="s">
        <v>2</v>
      </c>
      <c r="W1708" s="6" t="s">
        <v>2</v>
      </c>
      <c r="X1708" s="6" t="s">
        <v>2</v>
      </c>
    </row>
    <row r="1709" spans="1:24" ht="144" x14ac:dyDescent="0.2">
      <c r="A1709" s="20" t="s">
        <v>656</v>
      </c>
      <c r="B1709" s="20" t="str">
        <f>VLOOKUP(A1709, [1]!Table9[#All], 2, FALSE)</f>
        <v>Eriogonum grande var. timorum</v>
      </c>
      <c r="C1709" s="18" t="str">
        <f>VLOOKUP(A1709, [1]!Table9[#All], 13, FALSE)</f>
        <v>coastal bluff scrub</v>
      </c>
      <c r="D1709" s="17" t="str">
        <f>IF(ISNUMBER(SEARCH("1",VLOOKUP(A1709, [1]!Table9[#All], 4, FALSE))), "Yes", "No")</f>
        <v>Yes</v>
      </c>
      <c r="E1709" s="16" t="str">
        <f>VLOOKUP(A1709, [1]!Table9[#All], 3, FALSE)</f>
        <v>Plant</v>
      </c>
      <c r="F1709" s="15" t="str">
        <f>VLOOKUP(A1709, [1]!Table9[#All], 26, FALSE)</f>
        <v>Formula</v>
      </c>
      <c r="G1709" s="15" t="str">
        <f>IF(D1709="No", "--",VLOOKUP(A1709, [1]!Table9[#All], 25, FALSE))</f>
        <v>Work area</v>
      </c>
      <c r="H1709" s="14" t="str">
        <f>IF(D1709="No", "Not discussed on USFS. ", VLOOKUP(A1709, [1]!Table9[#All], 24, FALSE))</f>
        <v>--</v>
      </c>
      <c r="I1709" s="14" t="str">
        <f>IF(NOT(ISBLANK(#REF!)),  "Pre-activity Survey Required", "")</f>
        <v>Pre-activity Survey Required</v>
      </c>
      <c r="J1709" s="13" t="str">
        <f>IF(D1709="No", "Not discussed on USFS. ", _xlfn.CONCAT(A1709, " (", VLOOKUP(A1709, [1]!Table9[#All], 11, FALSE), "; Habitat description: ", C1709, ") - Within 1-mi of a CNDDB/SCE/USFS occurrence record (", VLOOKUP(A1709, [1]!Table9[#All], 34, FALSE), "). " ))</f>
        <v xml:space="preserve">San Nicolas Island buckwheat (SE; CRPR 1B.1, Blooming Period: Apr - Oct; Habitat description: coastal bluff scrub) - Within 1-mi of a CNDDB/SCE/USFS occurrence record (unsuitable habitat). </v>
      </c>
      <c r="K1709" s="10" t="str">
        <f>IF(D1709="No", "-- ", VLOOKUP(A1709, [1]!Table9[#All], 35, FALSE))</f>
        <v>Standard OMP BMPs.</v>
      </c>
      <c r="L1709" s="12" t="str">
        <f>IF(D1709="No", "--", VLOOKUP(A1709, [1]!Table9[#All], 28, FALSE))</f>
        <v>IIB</v>
      </c>
      <c r="M1709" s="11" t="str">
        <f>IF(D1709="No", "Not discussed on USFS. ", _xlfn.CONCAT(A1709, " (", VLOOKUP(A1709, [1]!Table9[#All], 11, FALSE), "; Habitat description: ", C1709, ") - Within 1-mi of a CNDDB/SCE/USFS occurrence record (", VLOOKUP(A1709, [1]!Table9[#All], 27, FALSE), "). " ))</f>
        <v xml:space="preserve">San Nicolas Island buckwheat (SE; CRPR 1B.1, Blooming Period: Apr - Oct; Habitat description: coastal bluff scrub) - Within 1-mi of a CNDDB/SCE/USFS occurrence record (habitat present). </v>
      </c>
      <c r="N1709" s="10" t="str">
        <f>IF(D1709="No", "-- ", VLOOKUP(A1709, [1]!Table9[#All], 29, FALSE))</f>
        <v xml:space="preserve">BE BMP Plant-1(a); 
General Measures and Standard OMP BMPs. </v>
      </c>
      <c r="O1709" s="10" t="str">
        <f>IF(D1709="No", "--", VLOOKUP(A1709, [1]!Table9[#All], 30, FALSE))</f>
        <v xml:space="preserve">Pre-Activity Survey (San Nicolas Island buckwheat): A biological survey is required. 
State Threatened Plant Avoidance (San Nicolas Island buckwheat): If San Nicolas Island buckwheatis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709" s="7" t="str">
        <f>IF(D1709="No", "Not discussed on USFS. ", IF(VLOOKUP(A1709, [1]!Table9[#All], 31, FALSE)="--", "--",  _xlfn.CONCAT(A1709, " (", VLOOKUP(A1709, [1]!Table9[#All], 11, FALSE), "; Habitat description: ", C1709, ") - Within 1-mi of a CNDDB/SCE/USFS occurrence record (", VLOOKUP(A1709, [1]!Table9[#All], 31, FALSE), "). " )))</f>
        <v>--</v>
      </c>
      <c r="Q1709" s="6" t="str">
        <f>IF(D1709="No", "Not discussed on USFS. ", IF(VLOOKUP(A1709, [1]!Table9[#All], 31, FALSE)="--", "--",  VLOOKUP(A1709, [1]!Table9[#All], 32, FALSE)))</f>
        <v>--</v>
      </c>
      <c r="R1709" s="6" t="str">
        <f>IF(D1709="No", "Not discussed on USFS. ", IF(VLOOKUP(A1709, [1]!Table9[#All], 31, FALSE)="--", "--", VLOOKUP(A1709, [1]!Table9[#All], 33, FALSE)))</f>
        <v>--</v>
      </c>
      <c r="S1709" s="9" t="s">
        <v>2</v>
      </c>
      <c r="T1709" s="8" t="s">
        <v>2</v>
      </c>
      <c r="U1709" s="8" t="s">
        <v>2</v>
      </c>
      <c r="V1709" s="7" t="s">
        <v>2</v>
      </c>
      <c r="W1709" s="6" t="s">
        <v>2</v>
      </c>
      <c r="X1709" s="6" t="s">
        <v>2</v>
      </c>
    </row>
    <row r="1710" spans="1:24" ht="48" x14ac:dyDescent="0.2">
      <c r="A1710" s="20" t="s">
        <v>655</v>
      </c>
      <c r="B1710" s="20" t="str">
        <f>VLOOKUP(A1710, [1]!Table9[#All], 2, FALSE)</f>
        <v>Lycium verrucosum</v>
      </c>
      <c r="C1710" s="18" t="str">
        <f>VLOOKUP(A1710, [1]!Table9[#All], 13, FALSE)</f>
        <v>arroyo cliffs</v>
      </c>
      <c r="D1710" s="17" t="str">
        <f>IF(ISNUMBER(SEARCH("1",VLOOKUP(A1710, [1]!Table9[#All], 4, FALSE))), "Yes", "No")</f>
        <v>No</v>
      </c>
      <c r="E1710" s="16" t="str">
        <f>VLOOKUP(A1710, [1]!Table9[#All], 3, FALSE)</f>
        <v>Plant</v>
      </c>
      <c r="F1710" s="15" t="str">
        <f>VLOOKUP(A1710, [1]!Table9[#All], 26, FALSE)</f>
        <v>Formula</v>
      </c>
      <c r="G1710" s="15" t="str">
        <f>IF(D1710="No", "--",VLOOKUP(A1710, [1]!Table9[#All], 25, FALSE))</f>
        <v>--</v>
      </c>
      <c r="H1710" s="14" t="str">
        <f>IF(D1710="No", "Not discussed on USFS. ", VLOOKUP(A1710, [1]!Table9[#All], 24, FALSE))</f>
        <v xml:space="preserve">Not discussed on USFS. </v>
      </c>
      <c r="I1710" s="14" t="str">
        <f>IF(NOT(ISBLANK(#REF!)),  "Pre-activity Survey Required", "")</f>
        <v>Pre-activity Survey Required</v>
      </c>
      <c r="J1710" s="13" t="str">
        <f>IF(D1710="No", "Not discussed on USFS. ", _xlfn.CONCAT(A1710, " (", VLOOKUP(A1710, [1]!Table9[#All], 11, FALSE), "; Habitat description: ", C1710, ") - Within 1-mi of a CNDDB/SCE/USFS occurrence record (", VLOOKUP(A1710, [1]!Table9[#All], 34, FALSE), "). " ))</f>
        <v xml:space="preserve">Not discussed on USFS. </v>
      </c>
      <c r="K1710" s="10" t="str">
        <f>IF(D1710="No", "-- ", VLOOKUP(A1710, [1]!Table9[#All], 35, FALSE))</f>
        <v xml:space="preserve">-- </v>
      </c>
      <c r="L1710" s="12" t="str">
        <f>IF(D1710="No", "--", VLOOKUP(A1710, [1]!Table9[#All], 28, FALSE))</f>
        <v>--</v>
      </c>
      <c r="M1710" s="11" t="str">
        <f>IF(D1710="No", "Not discussed on USFS. ", _xlfn.CONCAT(A1710, " (", VLOOKUP(A1710, [1]!Table9[#All], 11, FALSE), "; Habitat description: ", C1710, ") - Within 1-mi of a CNDDB/SCE/USFS occurrence record (", VLOOKUP(A1710, [1]!Table9[#All], 27, FALSE), "). " ))</f>
        <v xml:space="preserve">Not discussed on USFS. </v>
      </c>
      <c r="N1710" s="10" t="str">
        <f>IF(D1710="No", "-- ", VLOOKUP(A1710, [1]!Table9[#All], 29, FALSE))</f>
        <v xml:space="preserve">-- </v>
      </c>
      <c r="O1710" s="10" t="str">
        <f>IF(D1710="No", "--", VLOOKUP(A1710, [1]!Table9[#All], 30, FALSE))</f>
        <v>--</v>
      </c>
      <c r="P1710" s="7" t="str">
        <f>IF(D1710="No", "Not discussed on USFS. ", IF(VLOOKUP(A1710, [1]!Table9[#All], 31, FALSE)="--", "--",  _xlfn.CONCAT(A1710, " (", VLOOKUP(A1710, [1]!Table9[#All], 11, FALSE), "; Habitat description: ", C1710, ") - Within 1-mi of a CNDDB/SCE/USFS occurrence record (", VLOOKUP(A1710, [1]!Table9[#All], 31, FALSE), "). " )))</f>
        <v xml:space="preserve">Not discussed on USFS. </v>
      </c>
      <c r="Q1710" s="6" t="str">
        <f>IF(D1710="No", "Not discussed on USFS. ", IF(VLOOKUP(A1710, [1]!Table9[#All], 31, FALSE)="--", "--",  VLOOKUP(A1710, [1]!Table9[#All], 32, FALSE)))</f>
        <v xml:space="preserve">Not discussed on USFS. </v>
      </c>
      <c r="R1710" s="6" t="str">
        <f>IF(D1710="No", "Not discussed on USFS. ", IF(VLOOKUP(A1710, [1]!Table9[#All], 31, FALSE)="--", "--", VLOOKUP(A1710, [1]!Table9[#All], 33, FALSE)))</f>
        <v xml:space="preserve">Not discussed on USFS. </v>
      </c>
      <c r="S1710" s="9" t="s">
        <v>2</v>
      </c>
      <c r="T1710" s="8" t="s">
        <v>2</v>
      </c>
      <c r="U1710" s="8" t="s">
        <v>2</v>
      </c>
      <c r="V1710" s="7" t="s">
        <v>2</v>
      </c>
      <c r="W1710" s="6" t="s">
        <v>2</v>
      </c>
      <c r="X1710" s="6" t="s">
        <v>2</v>
      </c>
    </row>
    <row r="1711" spans="1:24" ht="80" x14ac:dyDescent="0.2">
      <c r="A1711" s="20" t="s">
        <v>654</v>
      </c>
      <c r="B1711" s="20" t="str">
        <f>VLOOKUP(A1711, [1]!Table9[#All], 2, FALSE)</f>
        <v>Urocyon littoralis dickeyi</v>
      </c>
      <c r="C1711" s="18" t="str">
        <f>VLOOKUP(A1711, [1]!Table9[#All], 13, FALSE)</f>
        <v>limited to San Nicolas island - chaparral, coastal scrub and oak woodlands</v>
      </c>
      <c r="D1711" s="17" t="str">
        <f>IF(ISNUMBER(SEARCH("1",VLOOKUP(A1711, [1]!Table9[#All], 4, FALSE))), "Yes", "No")</f>
        <v>Yes</v>
      </c>
      <c r="E1711" s="16" t="str">
        <f>VLOOKUP(A1711, [1]!Table9[#All], 3, FALSE)</f>
        <v>Mammal</v>
      </c>
      <c r="F1711" s="15" t="str">
        <f>VLOOKUP(A1711, [1]!Table9[#All], 26, FALSE)</f>
        <v>Formula</v>
      </c>
      <c r="G1711" s="15" t="str">
        <f>IF(D1711="No", "--",VLOOKUP(A1711, [1]!Table9[#All], 25, FALSE))</f>
        <v>--</v>
      </c>
      <c r="H1711" s="14" t="str">
        <f>IF(D1711="No", "Not discussed on USFS. ", VLOOKUP(A1711, [1]!Table9[#All], 24, FALSE))</f>
        <v>Notify SME if found on USFS</v>
      </c>
      <c r="I1711" s="14" t="str">
        <f>IF(NOT(ISBLANK(#REF!)),  "Pre-activity Survey Required", "")</f>
        <v>Pre-activity Survey Required</v>
      </c>
      <c r="J1711" s="13" t="str">
        <f>IF(D1711="No", "Not discussed on USFS. ", _xlfn.CONCAT(A1711, " (", VLOOKUP(A1711, [1]!Table9[#All], 11, FALSE), "; Habitat description: ", C1711, ") - Within 1-mi of a CNDDB/SCE/USFS occurrence record (", VLOOKUP(A1711, [1]!Table9[#All], 34, FALSE), "). " ))</f>
        <v xml:space="preserve">San Nicolas Island fox (ST; Habitat description: limited to San Nicolas island - chaparral, coastal scrub and oak woodlands) - Within 1-mi of a CNDDB/SCE/USFS occurrence record (--). </v>
      </c>
      <c r="K1711" s="10" t="str">
        <f>IF(D1711="No", "-- ", VLOOKUP(A1711, [1]!Table9[#All], 35, FALSE))</f>
        <v>--</v>
      </c>
      <c r="L1711" s="12" t="str">
        <f>IF(D1711="No", "--", VLOOKUP(A1711, [1]!Table9[#All], 28, FALSE))</f>
        <v>--</v>
      </c>
      <c r="M1711" s="11" t="str">
        <f>IF(D1711="No", "Not discussed on USFS. ", _xlfn.CONCAT(A1711, " (", VLOOKUP(A1711, [1]!Table9[#All], 11, FALSE), "; Habitat description: ", C1711, ") - Within 1-mi of a CNDDB/SCE/USFS occurrence record (", VLOOKUP(A1711, [1]!Table9[#All], 27, FALSE), "). " ))</f>
        <v xml:space="preserve">San Nicolas Island fox (ST; Habitat description: limited to San Nicolas island - chaparral, coastal scrub and oak woodlands) - Within 1-mi of a CNDDB/SCE/USFS occurrence record (--). </v>
      </c>
      <c r="N1711" s="10" t="str">
        <f>IF(D1711="No", "-- ", VLOOKUP(A1711, [1]!Table9[#All], 29, FALSE))</f>
        <v>Notify SME if found on USFS</v>
      </c>
      <c r="O1711" s="10" t="str">
        <f>IF(D1711="No", "--", VLOOKUP(A1711, [1]!Table9[#All], 30, FALSE))</f>
        <v>Notify SME if found on USFS</v>
      </c>
      <c r="P1711" s="7" t="str">
        <f>IF(D1711="No", "Not discussed on USFS. ", IF(VLOOKUP(A1711, [1]!Table9[#All], 31, FALSE)="--", "--",  _xlfn.CONCAT(A1711, " (", VLOOKUP(A1711, [1]!Table9[#All], 11, FALSE), "; Habitat description: ", C1711, ") - Within 1-mi of a CNDDB/SCE/USFS occurrence record (", VLOOKUP(A1711, [1]!Table9[#All], 31, FALSE), "). " )))</f>
        <v>--</v>
      </c>
      <c r="Q1711" s="6" t="str">
        <f>IF(D1711="No", "Not discussed on USFS. ", IF(VLOOKUP(A1711, [1]!Table9[#All], 31, FALSE)="--", "--",  VLOOKUP(A1711, [1]!Table9[#All], 32, FALSE)))</f>
        <v>--</v>
      </c>
      <c r="R1711" s="6" t="str">
        <f>IF(D1711="No", "Not discussed on USFS. ", IF(VLOOKUP(A1711, [1]!Table9[#All], 31, FALSE)="--", "--", VLOOKUP(A1711, [1]!Table9[#All], 33, FALSE)))</f>
        <v>--</v>
      </c>
      <c r="S1711" s="9" t="s">
        <v>2</v>
      </c>
      <c r="T1711" s="8" t="s">
        <v>2</v>
      </c>
      <c r="U1711" s="8" t="s">
        <v>2</v>
      </c>
      <c r="V1711" s="7" t="s">
        <v>2</v>
      </c>
      <c r="W1711" s="6" t="s">
        <v>2</v>
      </c>
      <c r="X1711" s="6" t="s">
        <v>2</v>
      </c>
    </row>
    <row r="1712" spans="1:24" ht="48" x14ac:dyDescent="0.2">
      <c r="A1712" s="20" t="s">
        <v>653</v>
      </c>
      <c r="B1712" s="20" t="str">
        <f>VLOOKUP(A1712, [1]!Table9[#All], 2, FALSE)</f>
        <v>Lomatium insulare</v>
      </c>
      <c r="C1712" s="18" t="str">
        <f>VLOOKUP(A1712, [1]!Table9[#All], 13, FALSE)</f>
        <v>coastal bluff scrub, sandy soil among rocks</v>
      </c>
      <c r="D1712" s="17" t="str">
        <f>IF(ISNUMBER(SEARCH("1",VLOOKUP(A1712, [1]!Table9[#All], 4, FALSE))), "Yes", "No")</f>
        <v>No</v>
      </c>
      <c r="E1712" s="16" t="str">
        <f>VLOOKUP(A1712, [1]!Table9[#All], 3, FALSE)</f>
        <v>Plant</v>
      </c>
      <c r="F1712" s="15" t="str">
        <f>VLOOKUP(A1712, [1]!Table9[#All], 26, FALSE)</f>
        <v>Formula</v>
      </c>
      <c r="G1712" s="15" t="str">
        <f>IF(D1712="No", "--",VLOOKUP(A1712, [1]!Table9[#All], 25, FALSE))</f>
        <v>--</v>
      </c>
      <c r="H1712" s="14" t="str">
        <f>IF(D1712="No", "Not discussed on USFS. ", VLOOKUP(A1712, [1]!Table9[#All], 24, FALSE))</f>
        <v xml:space="preserve">Not discussed on USFS. </v>
      </c>
      <c r="I1712" s="14" t="str">
        <f>IF(NOT(ISBLANK(#REF!)),  "Pre-activity Survey Required", "")</f>
        <v>Pre-activity Survey Required</v>
      </c>
      <c r="J1712" s="13" t="str">
        <f>IF(D1712="No", "Not discussed on USFS. ", _xlfn.CONCAT(A1712, " (", VLOOKUP(A1712, [1]!Table9[#All], 11, FALSE), "; Habitat description: ", C1712, ") - Within 1-mi of a CNDDB/SCE/USFS occurrence record (", VLOOKUP(A1712, [1]!Table9[#All], 34, FALSE), "). " ))</f>
        <v xml:space="preserve">Not discussed on USFS. </v>
      </c>
      <c r="K1712" s="10" t="str">
        <f>IF(D1712="No", "-- ", VLOOKUP(A1712, [1]!Table9[#All], 35, FALSE))</f>
        <v xml:space="preserve">-- </v>
      </c>
      <c r="L1712" s="12" t="str">
        <f>IF(D1712="No", "--", VLOOKUP(A1712, [1]!Table9[#All], 28, FALSE))</f>
        <v>--</v>
      </c>
      <c r="M1712" s="11" t="str">
        <f>IF(D1712="No", "Not discussed on USFS. ", _xlfn.CONCAT(A1712, " (", VLOOKUP(A1712, [1]!Table9[#All], 11, FALSE), "; Habitat description: ", C1712, ") - Within 1-mi of a CNDDB/SCE/USFS occurrence record (", VLOOKUP(A1712, [1]!Table9[#All], 27, FALSE), "). " ))</f>
        <v xml:space="preserve">Not discussed on USFS. </v>
      </c>
      <c r="N1712" s="10" t="str">
        <f>IF(D1712="No", "-- ", VLOOKUP(A1712, [1]!Table9[#All], 29, FALSE))</f>
        <v xml:space="preserve">-- </v>
      </c>
      <c r="O1712" s="10" t="str">
        <f>IF(D1712="No", "--", VLOOKUP(A1712, [1]!Table9[#All], 30, FALSE))</f>
        <v>--</v>
      </c>
      <c r="P1712" s="7" t="str">
        <f>IF(D1712="No", "Not discussed on USFS. ", IF(VLOOKUP(A1712, [1]!Table9[#All], 31, FALSE)="--", "--",  _xlfn.CONCAT(A1712, " (", VLOOKUP(A1712, [1]!Table9[#All], 11, FALSE), "; Habitat description: ", C1712, ") - Within 1-mi of a CNDDB/SCE/USFS occurrence record (", VLOOKUP(A1712, [1]!Table9[#All], 31, FALSE), "). " )))</f>
        <v xml:space="preserve">Not discussed on USFS. </v>
      </c>
      <c r="Q1712" s="6" t="str">
        <f>IF(D1712="No", "Not discussed on USFS. ", IF(VLOOKUP(A1712, [1]!Table9[#All], 31, FALSE)="--", "--",  VLOOKUP(A1712, [1]!Table9[#All], 32, FALSE)))</f>
        <v xml:space="preserve">Not discussed on USFS. </v>
      </c>
      <c r="R1712" s="6" t="str">
        <f>IF(D1712="No", "Not discussed on USFS. ", IF(VLOOKUP(A1712, [1]!Table9[#All], 31, FALSE)="--", "--", VLOOKUP(A1712, [1]!Table9[#All], 33, FALSE)))</f>
        <v xml:space="preserve">Not discussed on USFS. </v>
      </c>
      <c r="S1712" s="9" t="s">
        <v>2</v>
      </c>
      <c r="T1712" s="8" t="s">
        <v>2</v>
      </c>
      <c r="U1712" s="8" t="s">
        <v>2</v>
      </c>
      <c r="V1712" s="7" t="s">
        <v>2</v>
      </c>
      <c r="W1712" s="6" t="s">
        <v>2</v>
      </c>
      <c r="X1712" s="6" t="s">
        <v>2</v>
      </c>
    </row>
    <row r="1713" spans="1:24" ht="48" x14ac:dyDescent="0.2">
      <c r="A1713" s="20" t="s">
        <v>652</v>
      </c>
      <c r="B1713" s="20" t="str">
        <f>VLOOKUP(A1713, [1]!Table9[#All], 2, FALSE)</f>
        <v>Melospiza melodia samuelis</v>
      </c>
      <c r="C1713" s="18" t="str">
        <f>VLOOKUP(A1713, [1]!Table9[#All], 13, FALSE)</f>
        <v>tidal salt marshes</v>
      </c>
      <c r="D1713" s="17" t="str">
        <f>IF(ISNUMBER(SEARCH("1",VLOOKUP(A1713, [1]!Table9[#All], 4, FALSE))), "Yes", "No")</f>
        <v>No</v>
      </c>
      <c r="E1713" s="16" t="str">
        <f>VLOOKUP(A1713, [1]!Table9[#All], 3, FALSE)</f>
        <v>Bird</v>
      </c>
      <c r="F1713" s="15" t="str">
        <f>VLOOKUP(A1713, [1]!Table9[#All], 26, FALSE)</f>
        <v>Formula</v>
      </c>
      <c r="G1713" s="15" t="str">
        <f>IF(D1713="No", "--",VLOOKUP(A1713, [1]!Table9[#All], 25, FALSE))</f>
        <v>--</v>
      </c>
      <c r="H1713" s="14" t="str">
        <f>IF(D1713="No", "Not discussed on USFS. ", VLOOKUP(A1713, [1]!Table9[#All], 24, FALSE))</f>
        <v xml:space="preserve">Not discussed on USFS. </v>
      </c>
      <c r="I1713" s="14" t="str">
        <f>IF(NOT(ISBLANK(#REF!)),  "Pre-activity Survey Required", "")</f>
        <v>Pre-activity Survey Required</v>
      </c>
      <c r="J1713" s="13" t="str">
        <f>IF(D1713="No", "Not discussed on USFS. ", _xlfn.CONCAT(A1713, " (", VLOOKUP(A1713, [1]!Table9[#All], 11, FALSE), "; Habitat description: ", C1713, ") - Within 1-mi of a CNDDB/SCE/USFS occurrence record (", VLOOKUP(A1713, [1]!Table9[#All], 34, FALSE), "). " ))</f>
        <v xml:space="preserve">Not discussed on USFS. </v>
      </c>
      <c r="K1713" s="10" t="str">
        <f>IF(D1713="No", "-- ", VLOOKUP(A1713, [1]!Table9[#All], 35, FALSE))</f>
        <v xml:space="preserve">-- </v>
      </c>
      <c r="L1713" s="12" t="str">
        <f>IF(D1713="No", "--", VLOOKUP(A1713, [1]!Table9[#All], 28, FALSE))</f>
        <v>--</v>
      </c>
      <c r="M1713" s="11" t="str">
        <f>IF(D1713="No", "Not discussed on USFS. ", _xlfn.CONCAT(A1713, " (", VLOOKUP(A1713, [1]!Table9[#All], 11, FALSE), "; Habitat description: ", C1713, ") - Within 1-mi of a CNDDB/SCE/USFS occurrence record (", VLOOKUP(A1713, [1]!Table9[#All], 27, FALSE), "). " ))</f>
        <v xml:space="preserve">Not discussed on USFS. </v>
      </c>
      <c r="N1713" s="10" t="str">
        <f>IF(D1713="No", "-- ", VLOOKUP(A1713, [1]!Table9[#All], 29, FALSE))</f>
        <v xml:space="preserve">-- </v>
      </c>
      <c r="O1713" s="10" t="str">
        <f>IF(D1713="No", "--", VLOOKUP(A1713, [1]!Table9[#All], 30, FALSE))</f>
        <v>--</v>
      </c>
      <c r="P1713" s="7" t="str">
        <f>IF(D1713="No", "Not discussed on USFS. ", IF(VLOOKUP(A1713, [1]!Table9[#All], 31, FALSE)="--", "--",  _xlfn.CONCAT(A1713, " (", VLOOKUP(A1713, [1]!Table9[#All], 11, FALSE), "; Habitat description: ", C1713, ") - Within 1-mi of a CNDDB/SCE/USFS occurrence record (", VLOOKUP(A1713, [1]!Table9[#All], 31, FALSE), "). " )))</f>
        <v xml:space="preserve">Not discussed on USFS. </v>
      </c>
      <c r="Q1713" s="6" t="str">
        <f>IF(D1713="No", "Not discussed on USFS. ", IF(VLOOKUP(A1713, [1]!Table9[#All], 31, FALSE)="--", "--",  VLOOKUP(A1713, [1]!Table9[#All], 32, FALSE)))</f>
        <v xml:space="preserve">Not discussed on USFS. </v>
      </c>
      <c r="R1713" s="6" t="str">
        <f>IF(D1713="No", "Not discussed on USFS. ", IF(VLOOKUP(A1713, [1]!Table9[#All], 31, FALSE)="--", "--", VLOOKUP(A1713, [1]!Table9[#All], 33, FALSE)))</f>
        <v xml:space="preserve">Not discussed on USFS. </v>
      </c>
      <c r="S1713" s="9" t="s">
        <v>2</v>
      </c>
      <c r="T1713" s="8" t="s">
        <v>2</v>
      </c>
      <c r="U1713" s="8" t="s">
        <v>2</v>
      </c>
      <c r="V1713" s="7" t="s">
        <v>2</v>
      </c>
      <c r="W1713" s="6" t="s">
        <v>2</v>
      </c>
      <c r="X1713" s="6" t="s">
        <v>2</v>
      </c>
    </row>
    <row r="1714" spans="1:24" ht="64" x14ac:dyDescent="0.2">
      <c r="A1714" s="20" t="s">
        <v>651</v>
      </c>
      <c r="B1714" s="20" t="str">
        <f>VLOOKUP(A1714, [1]!Table9[#All], 2, FALSE)</f>
        <v>Microtus californicus sanpabloensis</v>
      </c>
      <c r="C1714" s="18" t="str">
        <f>VLOOKUP(A1714, [1]!Table9[#All], 13, FALSE)</f>
        <v>salt marshes, wetlands, meadows and other moist habitats</v>
      </c>
      <c r="D1714" s="17" t="str">
        <f>IF(ISNUMBER(SEARCH("1",VLOOKUP(A1714, [1]!Table9[#All], 4, FALSE))), "Yes", "No")</f>
        <v>No</v>
      </c>
      <c r="E1714" s="16" t="str">
        <f>VLOOKUP(A1714, [1]!Table9[#All], 3, FALSE)</f>
        <v>Mammal</v>
      </c>
      <c r="F1714" s="15" t="str">
        <f>VLOOKUP(A1714, [1]!Table9[#All], 26, FALSE)</f>
        <v>Formula</v>
      </c>
      <c r="G1714" s="15" t="str">
        <f>IF(D1714="No", "--",VLOOKUP(A1714, [1]!Table9[#All], 25, FALSE))</f>
        <v>--</v>
      </c>
      <c r="H1714" s="14" t="str">
        <f>IF(D1714="No", "Not discussed on USFS. ", VLOOKUP(A1714, [1]!Table9[#All], 24, FALSE))</f>
        <v xml:space="preserve">Not discussed on USFS. </v>
      </c>
      <c r="I1714" s="14" t="str">
        <f>IF(NOT(ISBLANK(#REF!)),  "Pre-activity Survey Required", "")</f>
        <v>Pre-activity Survey Required</v>
      </c>
      <c r="J1714" s="13" t="str">
        <f>IF(D1714="No", "Not discussed on USFS. ", _xlfn.CONCAT(A1714, " (", VLOOKUP(A1714, [1]!Table9[#All], 11, FALSE), "; Habitat description: ", C1714, ") - Within 1-mi of a CNDDB/SCE/USFS occurrence record (", VLOOKUP(A1714, [1]!Table9[#All], 34, FALSE), "). " ))</f>
        <v xml:space="preserve">Not discussed on USFS. </v>
      </c>
      <c r="K1714" s="10" t="str">
        <f>IF(D1714="No", "-- ", VLOOKUP(A1714, [1]!Table9[#All], 35, FALSE))</f>
        <v xml:space="preserve">-- </v>
      </c>
      <c r="L1714" s="12" t="str">
        <f>IF(D1714="No", "--", VLOOKUP(A1714, [1]!Table9[#All], 28, FALSE))</f>
        <v>--</v>
      </c>
      <c r="M1714" s="11" t="str">
        <f>IF(D1714="No", "Not discussed on USFS. ", _xlfn.CONCAT(A1714, " (", VLOOKUP(A1714, [1]!Table9[#All], 11, FALSE), "; Habitat description: ", C1714, ") - Within 1-mi of a CNDDB/SCE/USFS occurrence record (", VLOOKUP(A1714, [1]!Table9[#All], 27, FALSE), "). " ))</f>
        <v xml:space="preserve">Not discussed on USFS. </v>
      </c>
      <c r="N1714" s="10" t="str">
        <f>IF(D1714="No", "-- ", VLOOKUP(A1714, [1]!Table9[#All], 29, FALSE))</f>
        <v xml:space="preserve">-- </v>
      </c>
      <c r="O1714" s="10" t="str">
        <f>IF(D1714="No", "--", VLOOKUP(A1714, [1]!Table9[#All], 30, FALSE))</f>
        <v>--</v>
      </c>
      <c r="P1714" s="7" t="str">
        <f>IF(D1714="No", "Not discussed on USFS. ", IF(VLOOKUP(A1714, [1]!Table9[#All], 31, FALSE)="--", "--",  _xlfn.CONCAT(A1714, " (", VLOOKUP(A1714, [1]!Table9[#All], 11, FALSE), "; Habitat description: ", C1714, ") - Within 1-mi of a CNDDB/SCE/USFS occurrence record (", VLOOKUP(A1714, [1]!Table9[#All], 31, FALSE), "). " )))</f>
        <v xml:space="preserve">Not discussed on USFS. </v>
      </c>
      <c r="Q1714" s="6" t="str">
        <f>IF(D1714="No", "Not discussed on USFS. ", IF(VLOOKUP(A1714, [1]!Table9[#All], 31, FALSE)="--", "--",  VLOOKUP(A1714, [1]!Table9[#All], 32, FALSE)))</f>
        <v xml:space="preserve">Not discussed on USFS. </v>
      </c>
      <c r="R1714" s="6" t="str">
        <f>IF(D1714="No", "Not discussed on USFS. ", IF(VLOOKUP(A1714, [1]!Table9[#All], 31, FALSE)="--", "--", VLOOKUP(A1714, [1]!Table9[#All], 33, FALSE)))</f>
        <v xml:space="preserve">Not discussed on USFS. </v>
      </c>
      <c r="S1714" s="9" t="s">
        <v>2</v>
      </c>
      <c r="T1714" s="8" t="s">
        <v>2</v>
      </c>
      <c r="U1714" s="8" t="s">
        <v>2</v>
      </c>
      <c r="V1714" s="7" t="s">
        <v>2</v>
      </c>
      <c r="W1714" s="6" t="s">
        <v>2</v>
      </c>
      <c r="X1714" s="6" t="s">
        <v>2</v>
      </c>
    </row>
    <row r="1715" spans="1:24" ht="156" x14ac:dyDescent="0.2">
      <c r="A1715" s="20" t="s">
        <v>650</v>
      </c>
      <c r="B1715" s="20" t="str">
        <f>VLOOKUP(A1715, [1]!Table9[#All], 2, FALSE)</f>
        <v>Baccharis plummerae ssp. glabrata</v>
      </c>
      <c r="C1715" s="18" t="str">
        <f>VLOOKUP(A1715, [1]!Table9[#All], 13, FALSE)</f>
        <v>rocky, shrubby slopes near beach, bluffs, serpentine rock outcrops</v>
      </c>
      <c r="D1715" s="17" t="str">
        <f>IF(ISNUMBER(SEARCH("1",VLOOKUP(A1715, [1]!Table9[#All], 4, FALSE))), "Yes", "No")</f>
        <v>Yes</v>
      </c>
      <c r="E1715" s="16" t="str">
        <f>VLOOKUP(A1715, [1]!Table9[#All], 3, FALSE)</f>
        <v>Plant</v>
      </c>
      <c r="F1715" s="15" t="str">
        <f>VLOOKUP(A1715, [1]!Table9[#All], 26, FALSE)</f>
        <v>Formula</v>
      </c>
      <c r="G1715" s="15" t="str">
        <f>IF(D1715="No", "--",VLOOKUP(A1715, [1]!Table9[#All], 25, FALSE))</f>
        <v>Work area</v>
      </c>
      <c r="H1715" s="14" t="str">
        <f>IF(D1715="No", "Not discussed on USFS. ", VLOOKUP(A1715, [1]!Table9[#All], 24, FALSE))</f>
        <v>--</v>
      </c>
      <c r="I1715" s="14" t="str">
        <f>IF(NOT(ISBLANK(#REF!)),  "Pre-activity Survey Required", "")</f>
        <v>Pre-activity Survey Required</v>
      </c>
      <c r="J1715" s="13" t="str">
        <f>IF(D1715="No", "Not discussed on USFS. ", _xlfn.CONCAT(A1715, " (", VLOOKUP(A1715, [1]!Table9[#All], 11, FALSE), "; Habitat description: ", C1715, ") - Within 1-mi of a CNDDB/SCE/USFS occurrence record (", VLOOKUP(A1715, [1]!Table9[#All], 34, FALSE), "). " ))</f>
        <v xml:space="preserve">San Simeon baccharis (FSS; CRPR 1B.2, Blooming Period: Jun - Sep; Habitat description: rocky, shrubby slopes near beach, bluffs, serpentine rock outcrops) - Within 1-mi of a CNDDB/SCE/USFS occurrence record (unsuitable habitat). </v>
      </c>
      <c r="K1715" s="10" t="str">
        <f>IF(D1715="No", "-- ", VLOOKUP(A1715, [1]!Table9[#All], 35, FALSE))</f>
        <v>Standard OMP BMPs.</v>
      </c>
      <c r="L1715" s="12" t="str">
        <f>IF(D1715="No", "--", VLOOKUP(A1715, [1]!Table9[#All], 28, FALSE))</f>
        <v>IIB</v>
      </c>
      <c r="M1715" s="11" t="str">
        <f>IF(D1715="No", "Not discussed on USFS. ", _xlfn.CONCAT(A1715, " (", VLOOKUP(A1715, [1]!Table9[#All], 11, FALSE), "; Habitat description: ", C1715, ") - Within 1-mi of a CNDDB/SCE/USFS occurrence record (", VLOOKUP(A1715, [1]!Table9[#All], 27, FALSE), "). " ))</f>
        <v xml:space="preserve">San Simeon baccharis (FSS; CRPR 1B.2, Blooming Period: Jun - Sep; Habitat description: rocky, shrubby slopes near beach, bluffs, serpentine rock outcrops) - Within 1-mi of a CNDDB/SCE/USFS occurrence record (habitat present). </v>
      </c>
      <c r="N1715" s="10" t="str">
        <f>IF(D1715="No", "-- ", VLOOKUP(A1715, [1]!Table9[#All], 29, FALSE))</f>
        <v xml:space="preserve">BE BMP Plant-1(a)(c-d); 
General Measures and Standard OMP BMPs. </v>
      </c>
      <c r="O1715" s="10" t="str">
        <f>IF(D1715="No", "--", VLOOKUP(A1715, [1]!Table9[#All], 30, FALSE))</f>
        <v xml:space="preserve">Pre-Activity Survey (San Simeon baccharis): A biological survey is required. 
FSS Plant Avoidance (San Simeon baccharis): If San Simeon baccharis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15" s="7" t="str">
        <f>IF(D1715="No", "Not discussed on USFS. ", IF(VLOOKUP(A1715, [1]!Table9[#All], 31, FALSE)="--", "--",  _xlfn.CONCAT(A1715, " (", VLOOKUP(A1715, [1]!Table9[#All], 11, FALSE), "; Habitat description: ", C1715, ") - Within 1-mi of a CNDDB/SCE/USFS occurrence record (", VLOOKUP(A1715, [1]!Table9[#All], 31, FALSE), "). " )))</f>
        <v>--</v>
      </c>
      <c r="Q1715" s="6" t="str">
        <f>IF(D1715="No", "Not discussed on USFS. ", IF(VLOOKUP(A1715, [1]!Table9[#All], 31, FALSE)="--", "--",  VLOOKUP(A1715, [1]!Table9[#All], 32, FALSE)))</f>
        <v>--</v>
      </c>
      <c r="R1715" s="6" t="str">
        <f>IF(D1715="No", "Not discussed on USFS. ", IF(VLOOKUP(A1715, [1]!Table9[#All], 31, FALSE)="--", "--", VLOOKUP(A1715, [1]!Table9[#All], 33, FALSE)))</f>
        <v>--</v>
      </c>
      <c r="S1715" s="9" t="s">
        <v>2</v>
      </c>
      <c r="T1715" s="8" t="s">
        <v>2</v>
      </c>
      <c r="U1715" s="8" t="s">
        <v>2</v>
      </c>
      <c r="V1715" s="7" t="s">
        <v>2</v>
      </c>
      <c r="W1715" s="6" t="s">
        <v>2</v>
      </c>
      <c r="X1715" s="6" t="s">
        <v>2</v>
      </c>
    </row>
    <row r="1716" spans="1:24" ht="48" x14ac:dyDescent="0.2">
      <c r="A1716" s="20" t="s">
        <v>649</v>
      </c>
      <c r="B1716" s="20" t="str">
        <f>VLOOKUP(A1716, [1]!Table9[#All], 2, FALSE)</f>
        <v>Cryptantha fendleri</v>
      </c>
      <c r="C1716" s="18" t="str">
        <f>VLOOKUP(A1716, [1]!Table9[#All], 13, FALSE)</f>
        <v>alluvial flats</v>
      </c>
      <c r="D1716" s="17" t="str">
        <f>IF(ISNUMBER(SEARCH("1",VLOOKUP(A1716, [1]!Table9[#All], 4, FALSE))), "Yes", "No")</f>
        <v>No</v>
      </c>
      <c r="E1716" s="16" t="str">
        <f>VLOOKUP(A1716, [1]!Table9[#All], 3, FALSE)</f>
        <v>Plant</v>
      </c>
      <c r="F1716" s="15" t="str">
        <f>VLOOKUP(A1716, [1]!Table9[#All], 26, FALSE)</f>
        <v>Formula</v>
      </c>
      <c r="G1716" s="15" t="str">
        <f>IF(D1716="No", "--",VLOOKUP(A1716, [1]!Table9[#All], 25, FALSE))</f>
        <v>--</v>
      </c>
      <c r="H1716" s="14" t="str">
        <f>IF(D1716="No", "Not discussed on USFS. ", VLOOKUP(A1716, [1]!Table9[#All], 24, FALSE))</f>
        <v xml:space="preserve">Not discussed on USFS. </v>
      </c>
      <c r="I1716" s="14" t="str">
        <f>IF(NOT(ISBLANK(#REF!)),  "Pre-activity Survey Required", "")</f>
        <v>Pre-activity Survey Required</v>
      </c>
      <c r="J1716" s="13" t="str">
        <f>IF(D1716="No", "Not discussed on USFS. ", _xlfn.CONCAT(A1716, " (", VLOOKUP(A1716, [1]!Table9[#All], 11, FALSE), "; Habitat description: ", C1716, ") - Within 1-mi of a CNDDB/SCE/USFS occurrence record (", VLOOKUP(A1716, [1]!Table9[#All], 34, FALSE), "). " ))</f>
        <v xml:space="preserve">Not discussed on USFS. </v>
      </c>
      <c r="K1716" s="10" t="str">
        <f>IF(D1716="No", "-- ", VLOOKUP(A1716, [1]!Table9[#All], 35, FALSE))</f>
        <v xml:space="preserve">-- </v>
      </c>
      <c r="L1716" s="12" t="str">
        <f>IF(D1716="No", "--", VLOOKUP(A1716, [1]!Table9[#All], 28, FALSE))</f>
        <v>--</v>
      </c>
      <c r="M1716" s="11" t="str">
        <f>IF(D1716="No", "Not discussed on USFS. ", _xlfn.CONCAT(A1716, " (", VLOOKUP(A1716, [1]!Table9[#All], 11, FALSE), "; Habitat description: ", C1716, ") - Within 1-mi of a CNDDB/SCE/USFS occurrence record (", VLOOKUP(A1716, [1]!Table9[#All], 27, FALSE), "). " ))</f>
        <v xml:space="preserve">Not discussed on USFS. </v>
      </c>
      <c r="N1716" s="10" t="str">
        <f>IF(D1716="No", "-- ", VLOOKUP(A1716, [1]!Table9[#All], 29, FALSE))</f>
        <v xml:space="preserve">-- </v>
      </c>
      <c r="O1716" s="10" t="str">
        <f>IF(D1716="No", "--", VLOOKUP(A1716, [1]!Table9[#All], 30, FALSE))</f>
        <v>--</v>
      </c>
      <c r="P1716" s="7" t="str">
        <f>IF(D1716="No", "Not discussed on USFS. ", IF(VLOOKUP(A1716, [1]!Table9[#All], 31, FALSE)="--", "--",  _xlfn.CONCAT(A1716, " (", VLOOKUP(A1716, [1]!Table9[#All], 11, FALSE), "; Habitat description: ", C1716, ") - Within 1-mi of a CNDDB/SCE/USFS occurrence record (", VLOOKUP(A1716, [1]!Table9[#All], 31, FALSE), "). " )))</f>
        <v xml:space="preserve">Not discussed on USFS. </v>
      </c>
      <c r="Q1716" s="6" t="str">
        <f>IF(D1716="No", "Not discussed on USFS. ", IF(VLOOKUP(A1716, [1]!Table9[#All], 31, FALSE)="--", "--",  VLOOKUP(A1716, [1]!Table9[#All], 32, FALSE)))</f>
        <v xml:space="preserve">Not discussed on USFS. </v>
      </c>
      <c r="R1716" s="6" t="str">
        <f>IF(D1716="No", "Not discussed on USFS. ", IF(VLOOKUP(A1716, [1]!Table9[#All], 31, FALSE)="--", "--", VLOOKUP(A1716, [1]!Table9[#All], 33, FALSE)))</f>
        <v xml:space="preserve">Not discussed on USFS. </v>
      </c>
      <c r="S1716" s="9" t="s">
        <v>2</v>
      </c>
      <c r="T1716" s="8" t="s">
        <v>2</v>
      </c>
      <c r="U1716" s="8" t="s">
        <v>2</v>
      </c>
      <c r="V1716" s="7" t="s">
        <v>2</v>
      </c>
      <c r="W1716" s="6" t="s">
        <v>2</v>
      </c>
      <c r="X1716" s="6" t="s">
        <v>2</v>
      </c>
    </row>
    <row r="1717" spans="1:24" ht="168" x14ac:dyDescent="0.2">
      <c r="A1717" s="20" t="s">
        <v>648</v>
      </c>
      <c r="B1717" s="20" t="str">
        <f>VLOOKUP(A1717, [1]!Table9[#All], 2, FALSE)</f>
        <v>Phacelia argentea</v>
      </c>
      <c r="C1717" s="18" t="str">
        <f>VLOOKUP(A1717, [1]!Table9[#All], 13, FALSE)</f>
        <v>sand dunes</v>
      </c>
      <c r="D1717" s="17" t="str">
        <f>IF(ISNUMBER(SEARCH("1",VLOOKUP(A1717, [1]!Table9[#All], 4, FALSE))), "Yes", "No")</f>
        <v>Yes</v>
      </c>
      <c r="E1717" s="16" t="str">
        <f>VLOOKUP(A1717, [1]!Table9[#All], 3, FALSE)</f>
        <v>Plant</v>
      </c>
      <c r="F1717" s="15" t="str">
        <f>VLOOKUP(A1717, [1]!Table9[#All], 26, FALSE)</f>
        <v>Formula</v>
      </c>
      <c r="G1717" s="15" t="str">
        <f>IF(D1717="No", "--",VLOOKUP(A1717, [1]!Table9[#All], 25, FALSE))</f>
        <v>Work area</v>
      </c>
      <c r="H1717" s="14" t="str">
        <f>IF(D1717="No", "Not discussed on USFS. ", VLOOKUP(A1717, [1]!Table9[#All], 24, FALSE))</f>
        <v>--</v>
      </c>
      <c r="I1717" s="14" t="str">
        <f>IF(NOT(ISBLANK(#REF!)),  "Pre-activity Survey Required", "")</f>
        <v>Pre-activity Survey Required</v>
      </c>
      <c r="J1717" s="13" t="str">
        <f>IF(D1717="No", "Not discussed on USFS. ", _xlfn.CONCAT(A1717, " (", VLOOKUP(A1717, [1]!Table9[#All], 11, FALSE), "; Habitat description: ", C1717, ") - Within 1-mi of a CNDDB/SCE/USFS occurrence record (", VLOOKUP(A1717, [1]!Table9[#All], 34, FALSE), "). " ))</f>
        <v xml:space="preserve">sand-dune phacelia (FT; CRPR 1B.1, Blooming Period: May - Sep; Habitat description: sand dunes) - Within 1-mi of a CNDDB/SCE/USFS occurrence record (unsuitable habitat). </v>
      </c>
      <c r="K1717" s="10" t="str">
        <f>IF(D1717="No", "-- ", VLOOKUP(A1717, [1]!Table9[#All], 35, FALSE))</f>
        <v xml:space="preserve">RPM Plant 1; 
Standard OMP BMPs. </v>
      </c>
      <c r="L1717" s="12" t="str">
        <f>IF(D1717="No", "--", VLOOKUP(A1717, [1]!Table9[#All], 28, FALSE))</f>
        <v>IIB</v>
      </c>
      <c r="M1717" s="11" t="str">
        <f>IF(D1717="No", "Not discussed on USFS. ", _xlfn.CONCAT(A1717, " (", VLOOKUP(A1717, [1]!Table9[#All], 11, FALSE), "; Habitat description: ", C1717, ") - Within 1-mi of a CNDDB/SCE/USFS occurrence record (", VLOOKUP(A1717, [1]!Table9[#All], 27, FALSE), "). " ))</f>
        <v xml:space="preserve">sand-dune phacelia (FT; CRPR 1B.1, Blooming Period: May - Sep; Habitat description: sand dunes) - Within 1-mi of a CNDDB/SCE/USFS occurrence record (habitat present). </v>
      </c>
      <c r="N1717" s="10" t="str">
        <f>IF(D1717="No", "-- ", VLOOKUP(A1717, [1]!Table9[#All], 29, FALSE))</f>
        <v xml:space="preserve">RPM Plant-1-4; 
General Measures and Standard OMP BMPs. </v>
      </c>
      <c r="O1717" s="10" t="str">
        <f>IF(D1717="No", "--", VLOOKUP(A1717, [1]!Table9[#All], 30, FALSE))</f>
        <v xml:space="preserve">Rare Plant Survey and Avoidance (sand-dune phacelia): A qualified botanist will conduct a rare plant survey for sand-dune phacelia within blooming season, verified by a reference population. All federally-listed plants within 100 feet of the work area will be flagged for avoidance. Coordination with Environmental Services Department will be required if full avoidance cannot be achieved. 
Schedule Limitation (sand-dune phacelia): Schedule all work in the year rare plant surveys are conducted. Work can occur only after rare plant surveys occur. If work gets delayed for a subsequent year, contact Environmental Services Department. 
General Measures and Standard OMP BMPs. </v>
      </c>
      <c r="P1717" s="7" t="str">
        <f>IF(D1717="No", "Not discussed on USFS. ", IF(VLOOKUP(A1717, [1]!Table9[#All], 31, FALSE)="--", "--",  _xlfn.CONCAT(A1717, " (", VLOOKUP(A1717, [1]!Table9[#All], 11, FALSE), "; Habitat description: ", C1717, ") - Within 1-mi of a CNDDB/SCE/USFS occurrence record (", VLOOKUP(A1717, [1]!Table9[#All], 31, FALSE), "). " )))</f>
        <v>--</v>
      </c>
      <c r="Q1717" s="6" t="str">
        <f>IF(D1717="No", "Not discussed on USFS. ", IF(VLOOKUP(A1717, [1]!Table9[#All], 31, FALSE)="--", "--",  VLOOKUP(A1717, [1]!Table9[#All], 32, FALSE)))</f>
        <v>--</v>
      </c>
      <c r="R1717" s="6" t="str">
        <f>IF(D1717="No", "Not discussed on USFS. ", IF(VLOOKUP(A1717, [1]!Table9[#All], 31, FALSE)="--", "--", VLOOKUP(A1717, [1]!Table9[#All], 33, FALSE)))</f>
        <v>--</v>
      </c>
      <c r="S1717" s="9" t="s">
        <v>2</v>
      </c>
      <c r="T1717" s="8" t="s">
        <v>2</v>
      </c>
      <c r="U1717" s="8" t="s">
        <v>2</v>
      </c>
      <c r="V1717" s="7" t="s">
        <v>2</v>
      </c>
      <c r="W1717" s="6" t="s">
        <v>2</v>
      </c>
      <c r="X1717" s="6" t="s">
        <v>2</v>
      </c>
    </row>
    <row r="1718" spans="1:24" ht="48" x14ac:dyDescent="0.2">
      <c r="A1718" s="20" t="s">
        <v>647</v>
      </c>
      <c r="B1718" s="20" t="str">
        <f>VLOOKUP(A1718, [1]!Table9[#All], 2, FALSE)</f>
        <v>Chylismia arenaria</v>
      </c>
      <c r="C1718" s="18" t="str">
        <f>VLOOKUP(A1718, [1]!Table9[#All], 13, FALSE)</f>
        <v>sandy washes, rocky slopes, desert scrub</v>
      </c>
      <c r="D1718" s="17" t="str">
        <f>IF(ISNUMBER(SEARCH("1",VLOOKUP(A1718, [1]!Table9[#All], 4, FALSE))), "Yes", "No")</f>
        <v>No</v>
      </c>
      <c r="E1718" s="16" t="str">
        <f>VLOOKUP(A1718, [1]!Table9[#All], 3, FALSE)</f>
        <v>Plant</v>
      </c>
      <c r="F1718" s="15" t="str">
        <f>VLOOKUP(A1718, [1]!Table9[#All], 26, FALSE)</f>
        <v>Formula</v>
      </c>
      <c r="G1718" s="15" t="str">
        <f>IF(D1718="No", "--",VLOOKUP(A1718, [1]!Table9[#All], 25, FALSE))</f>
        <v>--</v>
      </c>
      <c r="H1718" s="14" t="str">
        <f>IF(D1718="No", "Not discussed on USFS. ", VLOOKUP(A1718, [1]!Table9[#All], 24, FALSE))</f>
        <v xml:space="preserve">Not discussed on USFS. </v>
      </c>
      <c r="I1718" s="14" t="str">
        <f>IF(NOT(ISBLANK(#REF!)),  "Pre-activity Survey Required", "")</f>
        <v>Pre-activity Survey Required</v>
      </c>
      <c r="J1718" s="13" t="str">
        <f>IF(D1718="No", "Not discussed on USFS. ", _xlfn.CONCAT(A1718, " (", VLOOKUP(A1718, [1]!Table9[#All], 11, FALSE), "; Habitat description: ", C1718, ") - Within 1-mi of a CNDDB/SCE/USFS occurrence record (", VLOOKUP(A1718, [1]!Table9[#All], 34, FALSE), "). " ))</f>
        <v xml:space="preserve">Not discussed on USFS. </v>
      </c>
      <c r="K1718" s="10" t="str">
        <f>IF(D1718="No", "-- ", VLOOKUP(A1718, [1]!Table9[#All], 35, FALSE))</f>
        <v xml:space="preserve">-- </v>
      </c>
      <c r="L1718" s="12" t="str">
        <f>IF(D1718="No", "--", VLOOKUP(A1718, [1]!Table9[#All], 28, FALSE))</f>
        <v>--</v>
      </c>
      <c r="M1718" s="11" t="str">
        <f>IF(D1718="No", "Not discussed on USFS. ", _xlfn.CONCAT(A1718, " (", VLOOKUP(A1718, [1]!Table9[#All], 11, FALSE), "; Habitat description: ", C1718, ") - Within 1-mi of a CNDDB/SCE/USFS occurrence record (", VLOOKUP(A1718, [1]!Table9[#All], 27, FALSE), "). " ))</f>
        <v xml:space="preserve">Not discussed on USFS. </v>
      </c>
      <c r="N1718" s="10" t="str">
        <f>IF(D1718="No", "-- ", VLOOKUP(A1718, [1]!Table9[#All], 29, FALSE))</f>
        <v xml:space="preserve">-- </v>
      </c>
      <c r="O1718" s="10" t="str">
        <f>IF(D1718="No", "--", VLOOKUP(A1718, [1]!Table9[#All], 30, FALSE))</f>
        <v>--</v>
      </c>
      <c r="P1718" s="7" t="str">
        <f>IF(D1718="No", "Not discussed on USFS. ", IF(VLOOKUP(A1718, [1]!Table9[#All], 31, FALSE)="--", "--",  _xlfn.CONCAT(A1718, " (", VLOOKUP(A1718, [1]!Table9[#All], 11, FALSE), "; Habitat description: ", C1718, ") - Within 1-mi of a CNDDB/SCE/USFS occurrence record (", VLOOKUP(A1718, [1]!Table9[#All], 31, FALSE), "). " )))</f>
        <v xml:space="preserve">Not discussed on USFS. </v>
      </c>
      <c r="Q1718" s="6" t="str">
        <f>IF(D1718="No", "Not discussed on USFS. ", IF(VLOOKUP(A1718, [1]!Table9[#All], 31, FALSE)="--", "--",  VLOOKUP(A1718, [1]!Table9[#All], 32, FALSE)))</f>
        <v xml:space="preserve">Not discussed on USFS. </v>
      </c>
      <c r="R1718" s="6" t="str">
        <f>IF(D1718="No", "Not discussed on USFS. ", IF(VLOOKUP(A1718, [1]!Table9[#All], 31, FALSE)="--", "--", VLOOKUP(A1718, [1]!Table9[#All], 33, FALSE)))</f>
        <v xml:space="preserve">Not discussed on USFS. </v>
      </c>
      <c r="S1718" s="9" t="s">
        <v>2</v>
      </c>
      <c r="T1718" s="8" t="s">
        <v>2</v>
      </c>
      <c r="U1718" s="8" t="s">
        <v>2</v>
      </c>
      <c r="V1718" s="7" t="s">
        <v>2</v>
      </c>
      <c r="W1718" s="6" t="s">
        <v>2</v>
      </c>
      <c r="X1718" s="6" t="s">
        <v>2</v>
      </c>
    </row>
    <row r="1719" spans="1:24" ht="48" x14ac:dyDescent="0.2">
      <c r="A1719" s="20" t="s">
        <v>646</v>
      </c>
      <c r="B1719" s="20" t="str">
        <f>VLOOKUP(A1719, [1]!Table9[#All], 2, FALSE)</f>
        <v>Pholisma sonorae</v>
      </c>
      <c r="C1719" s="18" t="str">
        <f>VLOOKUP(A1719, [1]!Table9[#All], 13, FALSE)</f>
        <v>dunes, sandy areas</v>
      </c>
      <c r="D1719" s="17" t="str">
        <f>IF(ISNUMBER(SEARCH("1",VLOOKUP(A1719, [1]!Table9[#All], 4, FALSE))), "Yes", "No")</f>
        <v>No</v>
      </c>
      <c r="E1719" s="16" t="str">
        <f>VLOOKUP(A1719, [1]!Table9[#All], 3, FALSE)</f>
        <v>Plant</v>
      </c>
      <c r="F1719" s="15" t="str">
        <f>VLOOKUP(A1719, [1]!Table9[#All], 26, FALSE)</f>
        <v>Formula</v>
      </c>
      <c r="G1719" s="15" t="str">
        <f>IF(D1719="No", "--",VLOOKUP(A1719, [1]!Table9[#All], 25, FALSE))</f>
        <v>--</v>
      </c>
      <c r="H1719" s="14" t="str">
        <f>IF(D1719="No", "Not discussed on USFS. ", VLOOKUP(A1719, [1]!Table9[#All], 24, FALSE))</f>
        <v xml:space="preserve">Not discussed on USFS. </v>
      </c>
      <c r="I1719" s="14" t="str">
        <f>IF(NOT(ISBLANK(#REF!)),  "Pre-activity Survey Required", "")</f>
        <v>Pre-activity Survey Required</v>
      </c>
      <c r="J1719" s="13" t="str">
        <f>IF(D1719="No", "Not discussed on USFS. ", _xlfn.CONCAT(A1719, " (", VLOOKUP(A1719, [1]!Table9[#All], 11, FALSE), "; Habitat description: ", C1719, ") - Within 1-mi of a CNDDB/SCE/USFS occurrence record (", VLOOKUP(A1719, [1]!Table9[#All], 34, FALSE), "). " ))</f>
        <v xml:space="preserve">Not discussed on USFS. </v>
      </c>
      <c r="K1719" s="10" t="str">
        <f>IF(D1719="No", "-- ", VLOOKUP(A1719, [1]!Table9[#All], 35, FALSE))</f>
        <v xml:space="preserve">-- </v>
      </c>
      <c r="L1719" s="12" t="str">
        <f>IF(D1719="No", "--", VLOOKUP(A1719, [1]!Table9[#All], 28, FALSE))</f>
        <v>--</v>
      </c>
      <c r="M1719" s="11" t="str">
        <f>IF(D1719="No", "Not discussed on USFS. ", _xlfn.CONCAT(A1719, " (", VLOOKUP(A1719, [1]!Table9[#All], 11, FALSE), "; Habitat description: ", C1719, ") - Within 1-mi of a CNDDB/SCE/USFS occurrence record (", VLOOKUP(A1719, [1]!Table9[#All], 27, FALSE), "). " ))</f>
        <v xml:space="preserve">Not discussed on USFS. </v>
      </c>
      <c r="N1719" s="10" t="str">
        <f>IF(D1719="No", "-- ", VLOOKUP(A1719, [1]!Table9[#All], 29, FALSE))</f>
        <v xml:space="preserve">-- </v>
      </c>
      <c r="O1719" s="10" t="str">
        <f>IF(D1719="No", "--", VLOOKUP(A1719, [1]!Table9[#All], 30, FALSE))</f>
        <v>--</v>
      </c>
      <c r="P1719" s="7" t="str">
        <f>IF(D1719="No", "Not discussed on USFS. ", IF(VLOOKUP(A1719, [1]!Table9[#All], 31, FALSE)="--", "--",  _xlfn.CONCAT(A1719, " (", VLOOKUP(A1719, [1]!Table9[#All], 11, FALSE), "; Habitat description: ", C1719, ") - Within 1-mi of a CNDDB/SCE/USFS occurrence record (", VLOOKUP(A1719, [1]!Table9[#All], 31, FALSE), "). " )))</f>
        <v xml:space="preserve">Not discussed on USFS. </v>
      </c>
      <c r="Q1719" s="6" t="str">
        <f>IF(D1719="No", "Not discussed on USFS. ", IF(VLOOKUP(A1719, [1]!Table9[#All], 31, FALSE)="--", "--",  VLOOKUP(A1719, [1]!Table9[#All], 32, FALSE)))</f>
        <v xml:space="preserve">Not discussed on USFS. </v>
      </c>
      <c r="R1719" s="6" t="str">
        <f>IF(D1719="No", "Not discussed on USFS. ", IF(VLOOKUP(A1719, [1]!Table9[#All], 31, FALSE)="--", "--", VLOOKUP(A1719, [1]!Table9[#All], 33, FALSE)))</f>
        <v xml:space="preserve">Not discussed on USFS. </v>
      </c>
      <c r="S1719" s="9" t="s">
        <v>2</v>
      </c>
      <c r="T1719" s="8" t="s">
        <v>2</v>
      </c>
      <c r="U1719" s="8" t="s">
        <v>2</v>
      </c>
      <c r="V1719" s="7" t="s">
        <v>2</v>
      </c>
      <c r="W1719" s="6" t="s">
        <v>2</v>
      </c>
      <c r="X1719" s="6" t="s">
        <v>2</v>
      </c>
    </row>
    <row r="1720" spans="1:24" ht="48" x14ac:dyDescent="0.2">
      <c r="A1720" s="20" t="s">
        <v>645</v>
      </c>
      <c r="B1720" s="20" t="str">
        <f>VLOOKUP(A1720, [1]!Table9[#All], 2, FALSE)</f>
        <v>Erysimum ammophilum</v>
      </c>
      <c r="C1720" s="18" t="str">
        <f>VLOOKUP(A1720, [1]!Table9[#All], 13, FALSE)</f>
        <v xml:space="preserve"> coastal dunes</v>
      </c>
      <c r="D1720" s="17" t="str">
        <f>IF(ISNUMBER(SEARCH("1",VLOOKUP(A1720, [1]!Table9[#All], 4, FALSE))), "Yes", "No")</f>
        <v>No</v>
      </c>
      <c r="E1720" s="16" t="str">
        <f>VLOOKUP(A1720, [1]!Table9[#All], 3, FALSE)</f>
        <v>Plant</v>
      </c>
      <c r="F1720" s="15" t="str">
        <f>VLOOKUP(A1720, [1]!Table9[#All], 26, FALSE)</f>
        <v>Formula</v>
      </c>
      <c r="G1720" s="15" t="str">
        <f>IF(D1720="No", "--",VLOOKUP(A1720, [1]!Table9[#All], 25, FALSE))</f>
        <v>--</v>
      </c>
      <c r="H1720" s="14" t="str">
        <f>IF(D1720="No", "Not discussed on USFS. ", VLOOKUP(A1720, [1]!Table9[#All], 24, FALSE))</f>
        <v xml:space="preserve">Not discussed on USFS. </v>
      </c>
      <c r="I1720" s="14" t="str">
        <f>IF(NOT(ISBLANK(#REF!)),  "Pre-activity Survey Required", "")</f>
        <v>Pre-activity Survey Required</v>
      </c>
      <c r="J1720" s="13" t="str">
        <f>IF(D1720="No", "Not discussed on USFS. ", _xlfn.CONCAT(A1720, " (", VLOOKUP(A1720, [1]!Table9[#All], 11, FALSE), "; Habitat description: ", C1720, ") - Within 1-mi of a CNDDB/SCE/USFS occurrence record (", VLOOKUP(A1720, [1]!Table9[#All], 34, FALSE), "). " ))</f>
        <v xml:space="preserve">Not discussed on USFS. </v>
      </c>
      <c r="K1720" s="10" t="str">
        <f>IF(D1720="No", "-- ", VLOOKUP(A1720, [1]!Table9[#All], 35, FALSE))</f>
        <v xml:space="preserve">-- </v>
      </c>
      <c r="L1720" s="12" t="str">
        <f>IF(D1720="No", "--", VLOOKUP(A1720, [1]!Table9[#All], 28, FALSE))</f>
        <v>--</v>
      </c>
      <c r="M1720" s="11" t="str">
        <f>IF(D1720="No", "Not discussed on USFS. ", _xlfn.CONCAT(A1720, " (", VLOOKUP(A1720, [1]!Table9[#All], 11, FALSE), "; Habitat description: ", C1720, ") - Within 1-mi of a CNDDB/SCE/USFS occurrence record (", VLOOKUP(A1720, [1]!Table9[#All], 27, FALSE), "). " ))</f>
        <v xml:space="preserve">Not discussed on USFS. </v>
      </c>
      <c r="N1720" s="10" t="str">
        <f>IF(D1720="No", "-- ", VLOOKUP(A1720, [1]!Table9[#All], 29, FALSE))</f>
        <v xml:space="preserve">-- </v>
      </c>
      <c r="O1720" s="10" t="str">
        <f>IF(D1720="No", "--", VLOOKUP(A1720, [1]!Table9[#All], 30, FALSE))</f>
        <v>--</v>
      </c>
      <c r="P1720" s="7" t="str">
        <f>IF(D1720="No", "Not discussed on USFS. ", IF(VLOOKUP(A1720, [1]!Table9[#All], 31, FALSE)="--", "--",  _xlfn.CONCAT(A1720, " (", VLOOKUP(A1720, [1]!Table9[#All], 11, FALSE), "; Habitat description: ", C1720, ") - Within 1-mi of a CNDDB/SCE/USFS occurrence record (", VLOOKUP(A1720, [1]!Table9[#All], 31, FALSE), "). " )))</f>
        <v xml:space="preserve">Not discussed on USFS. </v>
      </c>
      <c r="Q1720" s="6" t="str">
        <f>IF(D1720="No", "Not discussed on USFS. ", IF(VLOOKUP(A1720, [1]!Table9[#All], 31, FALSE)="--", "--",  VLOOKUP(A1720, [1]!Table9[#All], 32, FALSE)))</f>
        <v xml:space="preserve">Not discussed on USFS. </v>
      </c>
      <c r="R1720" s="6" t="str">
        <f>IF(D1720="No", "Not discussed on USFS. ", IF(VLOOKUP(A1720, [1]!Table9[#All], 31, FALSE)="--", "--", VLOOKUP(A1720, [1]!Table9[#All], 33, FALSE)))</f>
        <v xml:space="preserve">Not discussed on USFS. </v>
      </c>
      <c r="S1720" s="9" t="s">
        <v>2</v>
      </c>
      <c r="T1720" s="8" t="s">
        <v>2</v>
      </c>
      <c r="U1720" s="8" t="s">
        <v>2</v>
      </c>
      <c r="V1720" s="7" t="s">
        <v>2</v>
      </c>
      <c r="W1720" s="6" t="s">
        <v>2</v>
      </c>
      <c r="X1720" s="6" t="s">
        <v>2</v>
      </c>
    </row>
    <row r="1721" spans="1:24" ht="48" x14ac:dyDescent="0.2">
      <c r="A1721" s="20" t="s">
        <v>644</v>
      </c>
      <c r="B1721" s="20" t="str">
        <f>VLOOKUP(A1721, [1]!Table9[#All], 2, FALSE)</f>
        <v>Arctostaphylos rudis</v>
      </c>
      <c r="C1721" s="18" t="str">
        <f>VLOOKUP(A1721, [1]!Table9[#All], 13, FALSE)</f>
        <v>sandy soils, chaparral</v>
      </c>
      <c r="D1721" s="17" t="str">
        <f>IF(ISNUMBER(SEARCH("1",VLOOKUP(A1721, [1]!Table9[#All], 4, FALSE))), "Yes", "No")</f>
        <v>No</v>
      </c>
      <c r="E1721" s="16" t="str">
        <f>VLOOKUP(A1721, [1]!Table9[#All], 3, FALSE)</f>
        <v>Plant</v>
      </c>
      <c r="F1721" s="15" t="str">
        <f>VLOOKUP(A1721, [1]!Table9[#All], 26, FALSE)</f>
        <v>Formula</v>
      </c>
      <c r="G1721" s="15" t="str">
        <f>IF(D1721="No", "--",VLOOKUP(A1721, [1]!Table9[#All], 25, FALSE))</f>
        <v>--</v>
      </c>
      <c r="H1721" s="14" t="str">
        <f>IF(D1721="No", "Not discussed on USFS. ", VLOOKUP(A1721, [1]!Table9[#All], 24, FALSE))</f>
        <v xml:space="preserve">Not discussed on USFS. </v>
      </c>
      <c r="I1721" s="14" t="str">
        <f>IF(NOT(ISBLANK(#REF!)),  "Pre-activity Survey Required", "")</f>
        <v>Pre-activity Survey Required</v>
      </c>
      <c r="J1721" s="13" t="str">
        <f>IF(D1721="No", "Not discussed on USFS. ", _xlfn.CONCAT(A1721, " (", VLOOKUP(A1721, [1]!Table9[#All], 11, FALSE), "; Habitat description: ", C1721, ") - Within 1-mi of a CNDDB/SCE/USFS occurrence record (", VLOOKUP(A1721, [1]!Table9[#All], 34, FALSE), "). " ))</f>
        <v xml:space="preserve">Not discussed on USFS. </v>
      </c>
      <c r="K1721" s="10" t="str">
        <f>IF(D1721="No", "-- ", VLOOKUP(A1721, [1]!Table9[#All], 35, FALSE))</f>
        <v xml:space="preserve">-- </v>
      </c>
      <c r="L1721" s="12" t="str">
        <f>IF(D1721="No", "--", VLOOKUP(A1721, [1]!Table9[#All], 28, FALSE))</f>
        <v>--</v>
      </c>
      <c r="M1721" s="11" t="str">
        <f>IF(D1721="No", "Not discussed on USFS. ", _xlfn.CONCAT(A1721, " (", VLOOKUP(A1721, [1]!Table9[#All], 11, FALSE), "; Habitat description: ", C1721, ") - Within 1-mi of a CNDDB/SCE/USFS occurrence record (", VLOOKUP(A1721, [1]!Table9[#All], 27, FALSE), "). " ))</f>
        <v xml:space="preserve">Not discussed on USFS. </v>
      </c>
      <c r="N1721" s="10" t="str">
        <f>IF(D1721="No", "-- ", VLOOKUP(A1721, [1]!Table9[#All], 29, FALSE))</f>
        <v xml:space="preserve">-- </v>
      </c>
      <c r="O1721" s="10" t="str">
        <f>IF(D1721="No", "--", VLOOKUP(A1721, [1]!Table9[#All], 30, FALSE))</f>
        <v>--</v>
      </c>
      <c r="P1721" s="7" t="str">
        <f>IF(D1721="No", "Not discussed on USFS. ", IF(VLOOKUP(A1721, [1]!Table9[#All], 31, FALSE)="--", "--",  _xlfn.CONCAT(A1721, " (", VLOOKUP(A1721, [1]!Table9[#All], 11, FALSE), "; Habitat description: ", C1721, ") - Within 1-mi of a CNDDB/SCE/USFS occurrence record (", VLOOKUP(A1721, [1]!Table9[#All], 31, FALSE), "). " )))</f>
        <v xml:space="preserve">Not discussed on USFS. </v>
      </c>
      <c r="Q1721" s="6" t="str">
        <f>IF(D1721="No", "Not discussed on USFS. ", IF(VLOOKUP(A1721, [1]!Table9[#All], 31, FALSE)="--", "--",  VLOOKUP(A1721, [1]!Table9[#All], 32, FALSE)))</f>
        <v xml:space="preserve">Not discussed on USFS. </v>
      </c>
      <c r="R1721" s="6" t="str">
        <f>IF(D1721="No", "Not discussed on USFS. ", IF(VLOOKUP(A1721, [1]!Table9[#All], 31, FALSE)="--", "--", VLOOKUP(A1721, [1]!Table9[#All], 33, FALSE)))</f>
        <v xml:space="preserve">Not discussed on USFS. </v>
      </c>
      <c r="S1721" s="9" t="s">
        <v>2</v>
      </c>
      <c r="T1721" s="8" t="s">
        <v>2</v>
      </c>
      <c r="U1721" s="8" t="s">
        <v>2</v>
      </c>
      <c r="V1721" s="7" t="s">
        <v>2</v>
      </c>
      <c r="W1721" s="6" t="s">
        <v>2</v>
      </c>
      <c r="X1721" s="6" t="s">
        <v>2</v>
      </c>
    </row>
    <row r="1722" spans="1:24" ht="48" x14ac:dyDescent="0.2">
      <c r="A1722" s="20" t="s">
        <v>643</v>
      </c>
      <c r="B1722" s="20" t="str">
        <f>VLOOKUP(A1722, [1]!Table9[#All], 2, FALSE)</f>
        <v>Arctostaphylos pumila</v>
      </c>
      <c r="C1722" s="18" t="str">
        <f>VLOOKUP(A1722, [1]!Table9[#All], 13, FALSE)</f>
        <v>duns; sandy soils in chaparral, oak woodland</v>
      </c>
      <c r="D1722" s="17" t="str">
        <f>IF(ISNUMBER(SEARCH("1",VLOOKUP(A1722, [1]!Table9[#All], 4, FALSE))), "Yes", "No")</f>
        <v>No</v>
      </c>
      <c r="E1722" s="16" t="str">
        <f>VLOOKUP(A1722, [1]!Table9[#All], 3, FALSE)</f>
        <v>Plant</v>
      </c>
      <c r="F1722" s="15" t="str">
        <f>VLOOKUP(A1722, [1]!Table9[#All], 26, FALSE)</f>
        <v>Formula</v>
      </c>
      <c r="G1722" s="15" t="str">
        <f>IF(D1722="No", "--",VLOOKUP(A1722, [1]!Table9[#All], 25, FALSE))</f>
        <v>--</v>
      </c>
      <c r="H1722" s="14" t="str">
        <f>IF(D1722="No", "Not discussed on USFS. ", VLOOKUP(A1722, [1]!Table9[#All], 24, FALSE))</f>
        <v xml:space="preserve">Not discussed on USFS. </v>
      </c>
      <c r="I1722" s="14" t="str">
        <f>IF(NOT(ISBLANK(#REF!)),  "Pre-activity Survey Required", "")</f>
        <v>Pre-activity Survey Required</v>
      </c>
      <c r="J1722" s="13" t="str">
        <f>IF(D1722="No", "Not discussed on USFS. ", _xlfn.CONCAT(A1722, " (", VLOOKUP(A1722, [1]!Table9[#All], 11, FALSE), "; Habitat description: ", C1722, ") - Within 1-mi of a CNDDB/SCE/USFS occurrence record (", VLOOKUP(A1722, [1]!Table9[#All], 34, FALSE), "). " ))</f>
        <v xml:space="preserve">Not discussed on USFS. </v>
      </c>
      <c r="K1722" s="10" t="str">
        <f>IF(D1722="No", "-- ", VLOOKUP(A1722, [1]!Table9[#All], 35, FALSE))</f>
        <v xml:space="preserve">-- </v>
      </c>
      <c r="L1722" s="12" t="str">
        <f>IF(D1722="No", "--", VLOOKUP(A1722, [1]!Table9[#All], 28, FALSE))</f>
        <v>--</v>
      </c>
      <c r="M1722" s="11" t="str">
        <f>IF(D1722="No", "Not discussed on USFS. ", _xlfn.CONCAT(A1722, " (", VLOOKUP(A1722, [1]!Table9[#All], 11, FALSE), "; Habitat description: ", C1722, ") - Within 1-mi of a CNDDB/SCE/USFS occurrence record (", VLOOKUP(A1722, [1]!Table9[#All], 27, FALSE), "). " ))</f>
        <v xml:space="preserve">Not discussed on USFS. </v>
      </c>
      <c r="N1722" s="10" t="str">
        <f>IF(D1722="No", "-- ", VLOOKUP(A1722, [1]!Table9[#All], 29, FALSE))</f>
        <v xml:space="preserve">-- </v>
      </c>
      <c r="O1722" s="10" t="str">
        <f>IF(D1722="No", "--", VLOOKUP(A1722, [1]!Table9[#All], 30, FALSE))</f>
        <v>--</v>
      </c>
      <c r="P1722" s="7" t="str">
        <f>IF(D1722="No", "Not discussed on USFS. ", IF(VLOOKUP(A1722, [1]!Table9[#All], 31, FALSE)="--", "--",  _xlfn.CONCAT(A1722, " (", VLOOKUP(A1722, [1]!Table9[#All], 11, FALSE), "; Habitat description: ", C1722, ") - Within 1-mi of a CNDDB/SCE/USFS occurrence record (", VLOOKUP(A1722, [1]!Table9[#All], 31, FALSE), "). " )))</f>
        <v xml:space="preserve">Not discussed on USFS. </v>
      </c>
      <c r="Q1722" s="6" t="str">
        <f>IF(D1722="No", "Not discussed on USFS. ", IF(VLOOKUP(A1722, [1]!Table9[#All], 31, FALSE)="--", "--",  VLOOKUP(A1722, [1]!Table9[#All], 32, FALSE)))</f>
        <v xml:space="preserve">Not discussed on USFS. </v>
      </c>
      <c r="R1722" s="6" t="str">
        <f>IF(D1722="No", "Not discussed on USFS. ", IF(VLOOKUP(A1722, [1]!Table9[#All], 31, FALSE)="--", "--", VLOOKUP(A1722, [1]!Table9[#All], 33, FALSE)))</f>
        <v xml:space="preserve">Not discussed on USFS. </v>
      </c>
      <c r="S1722" s="9" t="s">
        <v>2</v>
      </c>
      <c r="T1722" s="8" t="s">
        <v>2</v>
      </c>
      <c r="U1722" s="8" t="s">
        <v>2</v>
      </c>
      <c r="V1722" s="7" t="s">
        <v>2</v>
      </c>
      <c r="W1722" s="6" t="s">
        <v>2</v>
      </c>
      <c r="X1722" s="6" t="s">
        <v>2</v>
      </c>
    </row>
    <row r="1723" spans="1:24" ht="48" x14ac:dyDescent="0.2">
      <c r="A1723" s="20" t="s">
        <v>642</v>
      </c>
      <c r="B1723" s="20" t="str">
        <f>VLOOKUP(A1723, [1]!Table9[#All], 2, FALSE)</f>
        <v>Xantusia gracilis</v>
      </c>
      <c r="C1723" s="18" t="str">
        <f>VLOOKUP(A1723, [1]!Table9[#All], 13, FALSE)</f>
        <v>sandstone and mudstone</v>
      </c>
      <c r="D1723" s="17" t="str">
        <f>IF(ISNUMBER(SEARCH("1",VLOOKUP(A1723, [1]!Table9[#All], 4, FALSE))), "Yes", "No")</f>
        <v>No</v>
      </c>
      <c r="E1723" s="16" t="str">
        <f>VLOOKUP(A1723, [1]!Table9[#All], 3, FALSE)</f>
        <v>Reptile</v>
      </c>
      <c r="F1723" s="15" t="str">
        <f>VLOOKUP(A1723, [1]!Table9[#All], 26, FALSE)</f>
        <v>Formula</v>
      </c>
      <c r="G1723" s="15" t="str">
        <f>IF(D1723="No", "--",VLOOKUP(A1723, [1]!Table9[#All], 25, FALSE))</f>
        <v>--</v>
      </c>
      <c r="H1723" s="14" t="str">
        <f>IF(D1723="No", "Not discussed on USFS. ", VLOOKUP(A1723, [1]!Table9[#All], 24, FALSE))</f>
        <v xml:space="preserve">Not discussed on USFS. </v>
      </c>
      <c r="I1723" s="14" t="str">
        <f>IF(NOT(ISBLANK(#REF!)),  "Pre-activity Survey Required", "")</f>
        <v>Pre-activity Survey Required</v>
      </c>
      <c r="J1723" s="13" t="str">
        <f>IF(D1723="No", "Not discussed on USFS. ", _xlfn.CONCAT(A1723, " (", VLOOKUP(A1723, [1]!Table9[#All], 11, FALSE), "; Habitat description: ", C1723, ") - Within 1-mi of a CNDDB/SCE/USFS occurrence record (", VLOOKUP(A1723, [1]!Table9[#All], 34, FALSE), "). " ))</f>
        <v xml:space="preserve">Not discussed on USFS. </v>
      </c>
      <c r="K1723" s="10" t="str">
        <f>IF(D1723="No", "-- ", VLOOKUP(A1723, [1]!Table9[#All], 35, FALSE))</f>
        <v xml:space="preserve">-- </v>
      </c>
      <c r="L1723" s="12" t="str">
        <f>IF(D1723="No", "--", VLOOKUP(A1723, [1]!Table9[#All], 28, FALSE))</f>
        <v>--</v>
      </c>
      <c r="M1723" s="11" t="str">
        <f>IF(D1723="No", "Not discussed on USFS. ", _xlfn.CONCAT(A1723, " (", VLOOKUP(A1723, [1]!Table9[#All], 11, FALSE), "; Habitat description: ", C1723, ") - Within 1-mi of a CNDDB/SCE/USFS occurrence record (", VLOOKUP(A1723, [1]!Table9[#All], 27, FALSE), "). " ))</f>
        <v xml:space="preserve">Not discussed on USFS. </v>
      </c>
      <c r="N1723" s="10" t="str">
        <f>IF(D1723="No", "-- ", VLOOKUP(A1723, [1]!Table9[#All], 29, FALSE))</f>
        <v xml:space="preserve">-- </v>
      </c>
      <c r="O1723" s="10" t="str">
        <f>IF(D1723="No", "--", VLOOKUP(A1723, [1]!Table9[#All], 30, FALSE))</f>
        <v>--</v>
      </c>
      <c r="P1723" s="7" t="str">
        <f>IF(D1723="No", "Not discussed on USFS. ", IF(VLOOKUP(A1723, [1]!Table9[#All], 31, FALSE)="--", "--",  _xlfn.CONCAT(A1723, " (", VLOOKUP(A1723, [1]!Table9[#All], 11, FALSE), "; Habitat description: ", C1723, ") - Within 1-mi of a CNDDB/SCE/USFS occurrence record (", VLOOKUP(A1723, [1]!Table9[#All], 31, FALSE), "). " )))</f>
        <v xml:space="preserve">Not discussed on USFS. </v>
      </c>
      <c r="Q1723" s="6" t="str">
        <f>IF(D1723="No", "Not discussed on USFS. ", IF(VLOOKUP(A1723, [1]!Table9[#All], 31, FALSE)="--", "--",  VLOOKUP(A1723, [1]!Table9[#All], 32, FALSE)))</f>
        <v xml:space="preserve">Not discussed on USFS. </v>
      </c>
      <c r="R1723" s="6" t="str">
        <f>IF(D1723="No", "Not discussed on USFS. ", IF(VLOOKUP(A1723, [1]!Table9[#All], 31, FALSE)="--", "--", VLOOKUP(A1723, [1]!Table9[#All], 33, FALSE)))</f>
        <v xml:space="preserve">Not discussed on USFS. </v>
      </c>
      <c r="S1723" s="9" t="s">
        <v>2</v>
      </c>
      <c r="T1723" s="8" t="s">
        <v>2</v>
      </c>
      <c r="U1723" s="8" t="s">
        <v>2</v>
      </c>
      <c r="V1723" s="7" t="s">
        <v>2</v>
      </c>
      <c r="W1723" s="6" t="s">
        <v>2</v>
      </c>
      <c r="X1723" s="6" t="s">
        <v>2</v>
      </c>
    </row>
    <row r="1724" spans="1:24" ht="96" x14ac:dyDescent="0.2">
      <c r="A1724" s="20" t="s">
        <v>641</v>
      </c>
      <c r="B1724" s="20" t="str">
        <f>VLOOKUP(A1724, [1]!Table9[#All], 2, FALSE)</f>
        <v>Sagittaria sanfordii</v>
      </c>
      <c r="C1724" s="18" t="str">
        <f>VLOOKUP(A1724, [1]!Table9[#All], 13, FALSE)</f>
        <v>ponds, ditches, wetlands, freshwater marshes, slow-moving streams with silty or muddy substrates</v>
      </c>
      <c r="D1724" s="17" t="str">
        <f>IF(ISNUMBER(SEARCH("1",VLOOKUP(A1724, [1]!Table9[#All], 4, FALSE))), "Yes", "No")</f>
        <v>No</v>
      </c>
      <c r="E1724" s="16" t="str">
        <f>VLOOKUP(A1724, [1]!Table9[#All], 3, FALSE)</f>
        <v>Plant</v>
      </c>
      <c r="F1724" s="15" t="str">
        <f>VLOOKUP(A1724, [1]!Table9[#All], 26, FALSE)</f>
        <v>Formula</v>
      </c>
      <c r="G1724" s="15" t="str">
        <f>IF(D1724="No", "--",VLOOKUP(A1724, [1]!Table9[#All], 25, FALSE))</f>
        <v>--</v>
      </c>
      <c r="H1724" s="14" t="str">
        <f>IF(D1724="No", "Not discussed on USFS. ", VLOOKUP(A1724, [1]!Table9[#All], 24, FALSE))</f>
        <v xml:space="preserve">Not discussed on USFS. </v>
      </c>
      <c r="I1724" s="14" t="str">
        <f>IF(NOT(ISBLANK(#REF!)),  "Pre-activity Survey Required", "")</f>
        <v>Pre-activity Survey Required</v>
      </c>
      <c r="J1724" s="13" t="str">
        <f>IF(D1724="No", "Not discussed on USFS. ", _xlfn.CONCAT(A1724, " (", VLOOKUP(A1724, [1]!Table9[#All], 11, FALSE), "; Habitat description: ", C1724, ") - Within 1-mi of a CNDDB/SCE/USFS occurrence record (", VLOOKUP(A1724, [1]!Table9[#All], 34, FALSE), "). " ))</f>
        <v xml:space="preserve">Not discussed on USFS. </v>
      </c>
      <c r="K1724" s="10" t="str">
        <f>IF(D1724="No", "-- ", VLOOKUP(A1724, [1]!Table9[#All], 35, FALSE))</f>
        <v xml:space="preserve">-- </v>
      </c>
      <c r="L1724" s="12" t="str">
        <f>IF(D1724="No", "--", VLOOKUP(A1724, [1]!Table9[#All], 28, FALSE))</f>
        <v>--</v>
      </c>
      <c r="M1724" s="11" t="str">
        <f>IF(D1724="No", "Not discussed on USFS. ", _xlfn.CONCAT(A1724, " (", VLOOKUP(A1724, [1]!Table9[#All], 11, FALSE), "; Habitat description: ", C1724, ") - Within 1-mi of a CNDDB/SCE/USFS occurrence record (", VLOOKUP(A1724, [1]!Table9[#All], 27, FALSE), "). " ))</f>
        <v xml:space="preserve">Not discussed on USFS. </v>
      </c>
      <c r="N1724" s="10" t="str">
        <f>IF(D1724="No", "-- ", VLOOKUP(A1724, [1]!Table9[#All], 29, FALSE))</f>
        <v xml:space="preserve">-- </v>
      </c>
      <c r="O1724" s="10" t="str">
        <f>IF(D1724="No", "--", VLOOKUP(A1724, [1]!Table9[#All], 30, FALSE))</f>
        <v>--</v>
      </c>
      <c r="P1724" s="7" t="str">
        <f>IF(D1724="No", "Not discussed on USFS. ", IF(VLOOKUP(A1724, [1]!Table9[#All], 31, FALSE)="--", "--",  _xlfn.CONCAT(A1724, " (", VLOOKUP(A1724, [1]!Table9[#All], 11, FALSE), "; Habitat description: ", C1724, ") - Within 1-mi of a CNDDB/SCE/USFS occurrence record (", VLOOKUP(A1724, [1]!Table9[#All], 31, FALSE), "). " )))</f>
        <v xml:space="preserve">Not discussed on USFS. </v>
      </c>
      <c r="Q1724" s="6" t="str">
        <f>IF(D1724="No", "Not discussed on USFS. ", IF(VLOOKUP(A1724, [1]!Table9[#All], 31, FALSE)="--", "--",  VLOOKUP(A1724, [1]!Table9[#All], 32, FALSE)))</f>
        <v xml:space="preserve">Not discussed on USFS. </v>
      </c>
      <c r="R1724" s="6" t="str">
        <f>IF(D1724="No", "Not discussed on USFS. ", IF(VLOOKUP(A1724, [1]!Table9[#All], 31, FALSE)="--", "--", VLOOKUP(A1724, [1]!Table9[#All], 33, FALSE)))</f>
        <v xml:space="preserve">Not discussed on USFS. </v>
      </c>
      <c r="S1724" s="9" t="s">
        <v>2</v>
      </c>
      <c r="T1724" s="8" t="s">
        <v>2</v>
      </c>
      <c r="U1724" s="8" t="s">
        <v>2</v>
      </c>
      <c r="V1724" s="7" t="s">
        <v>2</v>
      </c>
      <c r="W1724" s="6" t="s">
        <v>2</v>
      </c>
      <c r="X1724" s="6" t="s">
        <v>2</v>
      </c>
    </row>
    <row r="1725" spans="1:24" ht="80" x14ac:dyDescent="0.2">
      <c r="A1725" s="20" t="s">
        <v>640</v>
      </c>
      <c r="B1725" s="20" t="str">
        <f>VLOOKUP(A1725, [1]!Table9[#All], 2, FALSE)</f>
        <v>Sedum sanhedrinum</v>
      </c>
      <c r="C1725" s="18" t="str">
        <f>VLOOKUP(A1725, [1]!Table9[#All], 13, FALSE)</f>
        <v>dry rocky slopes, ridges, talus, full sun or partial shade; on varied substrates including serpentine</v>
      </c>
      <c r="D1725" s="17" t="str">
        <f>IF(ISNUMBER(SEARCH("1",VLOOKUP(A1725, [1]!Table9[#All], 4, FALSE))), "Yes", "No")</f>
        <v>No</v>
      </c>
      <c r="E1725" s="16" t="str">
        <f>VLOOKUP(A1725, [1]!Table9[#All], 3, FALSE)</f>
        <v>Plant</v>
      </c>
      <c r="F1725" s="15" t="str">
        <f>VLOOKUP(A1725, [1]!Table9[#All], 26, FALSE)</f>
        <v>Formula</v>
      </c>
      <c r="G1725" s="15" t="str">
        <f>IF(D1725="No", "--",VLOOKUP(A1725, [1]!Table9[#All], 25, FALSE))</f>
        <v>--</v>
      </c>
      <c r="H1725" s="14" t="str">
        <f>IF(D1725="No", "Not discussed on USFS. ", VLOOKUP(A1725, [1]!Table9[#All], 24, FALSE))</f>
        <v xml:space="preserve">Not discussed on USFS. </v>
      </c>
      <c r="I1725" s="14" t="str">
        <f>IF(NOT(ISBLANK(#REF!)),  "Pre-activity Survey Required", "")</f>
        <v>Pre-activity Survey Required</v>
      </c>
      <c r="J1725" s="13" t="str">
        <f>IF(D1725="No", "Not discussed on USFS. ", _xlfn.CONCAT(A1725, " (", VLOOKUP(A1725, [1]!Table9[#All], 11, FALSE), "; Habitat description: ", C1725, ") - Within 1-mi of a CNDDB/SCE/USFS occurrence record (", VLOOKUP(A1725, [1]!Table9[#All], 34, FALSE), "). " ))</f>
        <v xml:space="preserve">Not discussed on USFS. </v>
      </c>
      <c r="K1725" s="10" t="str">
        <f>IF(D1725="No", "-- ", VLOOKUP(A1725, [1]!Table9[#All], 35, FALSE))</f>
        <v xml:space="preserve">-- </v>
      </c>
      <c r="L1725" s="12" t="str">
        <f>IF(D1725="No", "--", VLOOKUP(A1725, [1]!Table9[#All], 28, FALSE))</f>
        <v>--</v>
      </c>
      <c r="M1725" s="11" t="str">
        <f>IF(D1725="No", "Not discussed on USFS. ", _xlfn.CONCAT(A1725, " (", VLOOKUP(A1725, [1]!Table9[#All], 11, FALSE), "; Habitat description: ", C1725, ") - Within 1-mi of a CNDDB/SCE/USFS occurrence record (", VLOOKUP(A1725, [1]!Table9[#All], 27, FALSE), "). " ))</f>
        <v xml:space="preserve">Not discussed on USFS. </v>
      </c>
      <c r="N1725" s="10" t="str">
        <f>IF(D1725="No", "-- ", VLOOKUP(A1725, [1]!Table9[#All], 29, FALSE))</f>
        <v xml:space="preserve">-- </v>
      </c>
      <c r="O1725" s="10" t="str">
        <f>IF(D1725="No", "--", VLOOKUP(A1725, [1]!Table9[#All], 30, FALSE))</f>
        <v>--</v>
      </c>
      <c r="P1725" s="7" t="str">
        <f>IF(D1725="No", "Not discussed on USFS. ", IF(VLOOKUP(A1725, [1]!Table9[#All], 31, FALSE)="--", "--",  _xlfn.CONCAT(A1725, " (", VLOOKUP(A1725, [1]!Table9[#All], 11, FALSE), "; Habitat description: ", C1725, ") - Within 1-mi of a CNDDB/SCE/USFS occurrence record (", VLOOKUP(A1725, [1]!Table9[#All], 31, FALSE), "). " )))</f>
        <v xml:space="preserve">Not discussed on USFS. </v>
      </c>
      <c r="Q1725" s="6" t="str">
        <f>IF(D1725="No", "Not discussed on USFS. ", IF(VLOOKUP(A1725, [1]!Table9[#All], 31, FALSE)="--", "--",  VLOOKUP(A1725, [1]!Table9[#All], 32, FALSE)))</f>
        <v xml:space="preserve">Not discussed on USFS. </v>
      </c>
      <c r="R1725" s="6" t="str">
        <f>IF(D1725="No", "Not discussed on USFS. ", IF(VLOOKUP(A1725, [1]!Table9[#All], 31, FALSE)="--", "--", VLOOKUP(A1725, [1]!Table9[#All], 33, FALSE)))</f>
        <v xml:space="preserve">Not discussed on USFS. </v>
      </c>
      <c r="S1725" s="9" t="s">
        <v>2</v>
      </c>
      <c r="T1725" s="8" t="s">
        <v>2</v>
      </c>
      <c r="U1725" s="8" t="s">
        <v>2</v>
      </c>
      <c r="V1725" s="7" t="s">
        <v>2</v>
      </c>
      <c r="W1725" s="6" t="s">
        <v>2</v>
      </c>
      <c r="X1725" s="6" t="s">
        <v>2</v>
      </c>
    </row>
    <row r="1726" spans="1:24" ht="64" x14ac:dyDescent="0.2">
      <c r="A1726" s="20" t="s">
        <v>639</v>
      </c>
      <c r="B1726" s="20" t="str">
        <f>VLOOKUP(A1726, [1]!Table9[#All], 2, FALSE)</f>
        <v>Cymopterus ripleyi var. saniculoides</v>
      </c>
      <c r="C1726" s="18" t="str">
        <f>VLOOKUP(A1726, [1]!Table9[#All], 13, FALSE)</f>
        <v>alluvial fans with desert scrub and Joshua tree woodland</v>
      </c>
      <c r="D1726" s="17" t="str">
        <f>IF(ISNUMBER(SEARCH("1",VLOOKUP(A1726, [1]!Table9[#All], 4, FALSE))), "Yes", "No")</f>
        <v>No</v>
      </c>
      <c r="E1726" s="16" t="str">
        <f>VLOOKUP(A1726, [1]!Table9[#All], 3, FALSE)</f>
        <v>Plant</v>
      </c>
      <c r="F1726" s="15" t="str">
        <f>VLOOKUP(A1726, [1]!Table9[#All], 26, FALSE)</f>
        <v>Formula</v>
      </c>
      <c r="G1726" s="15" t="str">
        <f>IF(D1726="No", "--",VLOOKUP(A1726, [1]!Table9[#All], 25, FALSE))</f>
        <v>--</v>
      </c>
      <c r="H1726" s="14" t="str">
        <f>IF(D1726="No", "Not discussed on USFS. ", VLOOKUP(A1726, [1]!Table9[#All], 24, FALSE))</f>
        <v xml:space="preserve">Not discussed on USFS. </v>
      </c>
      <c r="I1726" s="14" t="str">
        <f>IF(NOT(ISBLANK(#REF!)),  "Pre-activity Survey Required", "")</f>
        <v>Pre-activity Survey Required</v>
      </c>
      <c r="J1726" s="13" t="str">
        <f>IF(D1726="No", "Not discussed on USFS. ", _xlfn.CONCAT(A1726, " (", VLOOKUP(A1726, [1]!Table9[#All], 11, FALSE), "; Habitat description: ", C1726, ") - Within 1-mi of a CNDDB/SCE/USFS occurrence record (", VLOOKUP(A1726, [1]!Table9[#All], 34, FALSE), "). " ))</f>
        <v xml:space="preserve">Not discussed on USFS. </v>
      </c>
      <c r="K1726" s="10" t="str">
        <f>IF(D1726="No", "-- ", VLOOKUP(A1726, [1]!Table9[#All], 35, FALSE))</f>
        <v xml:space="preserve">-- </v>
      </c>
      <c r="L1726" s="12" t="str">
        <f>IF(D1726="No", "--", VLOOKUP(A1726, [1]!Table9[#All], 28, FALSE))</f>
        <v>--</v>
      </c>
      <c r="M1726" s="11" t="str">
        <f>IF(D1726="No", "Not discussed on USFS. ", _xlfn.CONCAT(A1726, " (", VLOOKUP(A1726, [1]!Table9[#All], 11, FALSE), "; Habitat description: ", C1726, ") - Within 1-mi of a CNDDB/SCE/USFS occurrence record (", VLOOKUP(A1726, [1]!Table9[#All], 27, FALSE), "). " ))</f>
        <v xml:space="preserve">Not discussed on USFS. </v>
      </c>
      <c r="N1726" s="10" t="str">
        <f>IF(D1726="No", "-- ", VLOOKUP(A1726, [1]!Table9[#All], 29, FALSE))</f>
        <v xml:space="preserve">-- </v>
      </c>
      <c r="O1726" s="10" t="str">
        <f>IF(D1726="No", "--", VLOOKUP(A1726, [1]!Table9[#All], 30, FALSE))</f>
        <v>--</v>
      </c>
      <c r="P1726" s="7" t="str">
        <f>IF(D1726="No", "Not discussed on USFS. ", IF(VLOOKUP(A1726, [1]!Table9[#All], 31, FALSE)="--", "--",  _xlfn.CONCAT(A1726, " (", VLOOKUP(A1726, [1]!Table9[#All], 11, FALSE), "; Habitat description: ", C1726, ") - Within 1-mi of a CNDDB/SCE/USFS occurrence record (", VLOOKUP(A1726, [1]!Table9[#All], 31, FALSE), "). " )))</f>
        <v xml:space="preserve">Not discussed on USFS. </v>
      </c>
      <c r="Q1726" s="6" t="str">
        <f>IF(D1726="No", "Not discussed on USFS. ", IF(VLOOKUP(A1726, [1]!Table9[#All], 31, FALSE)="--", "--",  VLOOKUP(A1726, [1]!Table9[#All], 32, FALSE)))</f>
        <v xml:space="preserve">Not discussed on USFS. </v>
      </c>
      <c r="R1726" s="6" t="str">
        <f>IF(D1726="No", "Not discussed on USFS. ", IF(VLOOKUP(A1726, [1]!Table9[#All], 31, FALSE)="--", "--", VLOOKUP(A1726, [1]!Table9[#All], 33, FALSE)))</f>
        <v xml:space="preserve">Not discussed on USFS. </v>
      </c>
      <c r="S1726" s="9" t="s">
        <v>2</v>
      </c>
      <c r="T1726" s="8" t="s">
        <v>2</v>
      </c>
      <c r="U1726" s="8" t="s">
        <v>2</v>
      </c>
      <c r="V1726" s="7" t="s">
        <v>2</v>
      </c>
      <c r="W1726" s="6" t="s">
        <v>2</v>
      </c>
      <c r="X1726" s="6" t="s">
        <v>2</v>
      </c>
    </row>
    <row r="1727" spans="1:24" ht="180" x14ac:dyDescent="0.2">
      <c r="A1727" s="20" t="s">
        <v>638</v>
      </c>
      <c r="B1727" s="20" t="str">
        <f>VLOOKUP(A1727, [1]!Table9[#All], 2, FALSE)</f>
        <v>Eriastrum densifolium ssp. sanctorum</v>
      </c>
      <c r="C1727" s="18" t="str">
        <f>VLOOKUP(A1727, [1]!Table9[#All], 13, FALSE)</f>
        <v>washes, floodplains, dry riverbeds</v>
      </c>
      <c r="D1727" s="17" t="str">
        <f>IF(ISNUMBER(SEARCH("1",VLOOKUP(A1727, [1]!Table9[#All], 4, FALSE))), "Yes", "No")</f>
        <v>Yes</v>
      </c>
      <c r="E1727" s="16" t="str">
        <f>VLOOKUP(A1727, [1]!Table9[#All], 3, FALSE)</f>
        <v>Plant</v>
      </c>
      <c r="F1727" s="15" t="str">
        <f>VLOOKUP(A1727, [1]!Table9[#All], 26, FALSE)</f>
        <v>Formula</v>
      </c>
      <c r="G1727" s="15" t="str">
        <f>IF(D1727="No", "--",VLOOKUP(A1727, [1]!Table9[#All], 25, FALSE))</f>
        <v>Work area</v>
      </c>
      <c r="H1727" s="14" t="str">
        <f>IF(D1727="No", "Not discussed on USFS. ", VLOOKUP(A1727, [1]!Table9[#All], 24, FALSE))</f>
        <v>--</v>
      </c>
      <c r="I1727" s="14" t="str">
        <f>IF(NOT(ISBLANK(#REF!)),  "Pre-activity Survey Required", "")</f>
        <v>Pre-activity Survey Required</v>
      </c>
      <c r="J1727" s="13" t="str">
        <f>IF(D1727="No", "Not discussed on USFS. ", _xlfn.CONCAT(A1727, " (", VLOOKUP(A1727, [1]!Table9[#All], 11, FALSE), "; Habitat description: ", C1727, ") - Within 1-mi of a CNDDB/SCE/USFS occurrence record (", VLOOKUP(A1727, [1]!Table9[#All], 34, FALSE), "). " ))</f>
        <v xml:space="preserve">Santa Ana River woolly-star (FE; SE; CRPR 1B.1, Blooming Period: May - Sep; Habitat description: washes, floodplains, dry riverbeds) - Within 1-mi of a CNDDB/SCE/USFS occurrence record (unsuitable habitat). </v>
      </c>
      <c r="K1727" s="10" t="str">
        <f>IF(D1727="No", "-- ", VLOOKUP(A1727, [1]!Table9[#All], 35, FALSE))</f>
        <v xml:space="preserve">RPM Plant 1; 
Standard OMP BMPs. </v>
      </c>
      <c r="L1727" s="12" t="str">
        <f>IF(D1727="No", "--", VLOOKUP(A1727, [1]!Table9[#All], 28, FALSE))</f>
        <v>IIB</v>
      </c>
      <c r="M1727" s="11" t="str">
        <f>IF(D1727="No", "Not discussed on USFS. ", _xlfn.CONCAT(A1727, " (", VLOOKUP(A1727, [1]!Table9[#All], 11, FALSE), "; Habitat description: ", C1727, ") - Within 1-mi of a CNDDB/SCE/USFS occurrence record (", VLOOKUP(A1727, [1]!Table9[#All], 27, FALSE), "). " ))</f>
        <v xml:space="preserve">Santa Ana River woolly-star (FE; SE; CRPR 1B.1, Blooming Period: May - Sep; Habitat description: washes, floodplains, dry riverbeds) - Within 1-mi of a CNDDB/SCE/USFS occurrence record (habitat present). </v>
      </c>
      <c r="N1727" s="10" t="str">
        <f>IF(D1727="No", "-- ", VLOOKUP(A1727, [1]!Table9[#All], 29, FALSE))</f>
        <v xml:space="preserve">RPM Plant-1-4; 
General Measures and Standard OMP BMPs. </v>
      </c>
      <c r="O1727" s="10" t="str">
        <f>IF(D1727="No", "--", VLOOKUP(A1727, [1]!Table9[#All], 30, FALSE))</f>
        <v xml:space="preserve">Rare Plant Survey and Avoidance (Santa Ana River woolly-star): A qualified botanist will conduct a rare plant survey for Santa Ana River woolly-star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Ana River woolly-star): Schedule all work in the year rare plant surveys are conducted. Work can occur only after rare plant surveys occur. If work gets delayed for a subsequent year, contact Environmental Services Department. 
General Measures and Standard OMP BMPs. </v>
      </c>
      <c r="P1727" s="7" t="str">
        <f>IF(D1727="No", "Not discussed on USFS. ", IF(VLOOKUP(A1727, [1]!Table9[#All], 31, FALSE)="--", "--",  _xlfn.CONCAT(A1727, " (", VLOOKUP(A1727, [1]!Table9[#All], 11, FALSE), "; Habitat description: ", C1727, ") - Within 1-mi of a CNDDB/SCE/USFS occurrence record (", VLOOKUP(A1727, [1]!Table9[#All], 31, FALSE), "). " )))</f>
        <v>--</v>
      </c>
      <c r="Q1727" s="6" t="str">
        <f>IF(D1727="No", "Not discussed on USFS. ", IF(VLOOKUP(A1727, [1]!Table9[#All], 31, FALSE)="--", "--",  VLOOKUP(A1727, [1]!Table9[#All], 32, FALSE)))</f>
        <v>--</v>
      </c>
      <c r="R1727" s="6" t="str">
        <f>IF(D1727="No", "Not discussed on USFS. ", IF(VLOOKUP(A1727, [1]!Table9[#All], 31, FALSE)="--", "--", VLOOKUP(A1727, [1]!Table9[#All], 33, FALSE)))</f>
        <v>--</v>
      </c>
      <c r="S1727" s="9" t="s">
        <v>2</v>
      </c>
      <c r="T1727" s="8" t="s">
        <v>2</v>
      </c>
      <c r="U1727" s="8" t="s">
        <v>2</v>
      </c>
      <c r="V1727" s="7" t="s">
        <v>2</v>
      </c>
      <c r="W1727" s="6" t="s">
        <v>2</v>
      </c>
      <c r="X1727" s="6" t="s">
        <v>2</v>
      </c>
    </row>
    <row r="1728" spans="1:24" ht="90" x14ac:dyDescent="0.2">
      <c r="A1728" s="20" t="s">
        <v>637</v>
      </c>
      <c r="B1728" s="20" t="str">
        <f>VLOOKUP(A1728, [1]!Table9[#All], 2, FALSE)</f>
        <v>Rhinichthys osculus ssp. 8</v>
      </c>
      <c r="C1728" s="18" t="str">
        <f>VLOOKUP(A1728, [1]!Table9[#All], 13, FALSE)</f>
        <v>intermittent or perennial stream, pond, lake or jurisdictional waters feature</v>
      </c>
      <c r="D1728" s="17" t="str">
        <f>IF(ISNUMBER(SEARCH("1",VLOOKUP(A1728, [1]!Table9[#All], 4, FALSE))), "Yes", "No")</f>
        <v>Yes</v>
      </c>
      <c r="E1728" s="16" t="str">
        <f>VLOOKUP(A1728, [1]!Table9[#All], 3, FALSE)</f>
        <v>Fish</v>
      </c>
      <c r="F1728" s="15" t="str">
        <f>VLOOKUP(A1728, [1]!Table9[#All], 26, FALSE)</f>
        <v>Formula</v>
      </c>
      <c r="G1728" s="15" t="str">
        <f>IF(D1728="No", "--",VLOOKUP(A1728, [1]!Table9[#All], 25, FALSE))</f>
        <v>25-ft</v>
      </c>
      <c r="H1728" s="14" t="str">
        <f>IF(D1728="No", "Not discussed on USFS. ", VLOOKUP(A1728, [1]!Table9[#All], 24, FALSE))</f>
        <v>Only apply RPMs for the past 30 years (except SBNF), site age of record is older with suitable habitat within 25-ft. </v>
      </c>
      <c r="I1728" s="14" t="str">
        <f>IF(NOT(ISBLANK(#REF!)),  "Pre-activity Survey Required", "")</f>
        <v>Pre-activity Survey Required</v>
      </c>
      <c r="J1728" s="13" t="str">
        <f>IF(D1728="No", "Not discussed on USFS. ", _xlfn.CONCAT(A1728, " (", VLOOKUP(A1728, [1]!Table9[#All], 11, FALSE), "; Habitat description: ", C1728, ") - Within 1-mi of a CNDDB/SCE/USFS occurrence record (", VLOOKUP(A1728, [1]!Table9[#All], 34, FALSE), "). " ))</f>
        <v xml:space="preserve">Santa Ana speckled dace (CDFW SSC; FSS; Habitat description: intermittent or perennial stream, pond, lake or jurisdictional waters feature) - Within 1-mi of a CNDDB/SCE/USFS occurrence record (unsuitable habitat). </v>
      </c>
      <c r="K1728" s="10" t="str">
        <f>IF(D1728="No", "-- ", VLOOKUP(A1728, [1]!Table9[#All], 35, FALSE))</f>
        <v>Standard OMP BMPs.</v>
      </c>
      <c r="L1728" s="12" t="str">
        <f>IF(D1728="No", "--", VLOOKUP(A1728, [1]!Table9[#All], 28, FALSE))</f>
        <v>IIB</v>
      </c>
      <c r="M1728" s="11" t="str">
        <f>IF(D1728="No", "Not discussed on USFS. ", _xlfn.CONCAT(A1728, " (", VLOOKUP(A1728, [1]!Table9[#All], 11, FALSE), "; Habitat description: ", C1728, ") - Within 1-mi of a CNDDB/SCE/USFS occurrence record (", VLOOKUP(A1728, [1]!Table9[#All], 27, FALSE), "). " ))</f>
        <v xml:space="preserve">Santa Ana speckled dace (CDFW SSC; FSS; Habitat description: intermittent or perennial stream, pond, lake or jurisdictional waters feature) - Within 1-mi of a CNDDB/SCE/USFS occurrence record (within 25 feet of aquatic habitat). </v>
      </c>
      <c r="N1728" s="10" t="str">
        <f>IF(D1728="No", "-- ", VLOOKUP(A1728, [1]!Table9[#All], 29, FALSE))</f>
        <v xml:space="preserve">General Measures and Standard OMP BMPs. </v>
      </c>
      <c r="O1728" s="10" t="str">
        <f>IF(D1728="No", "--", VLOOKUP(A1728, [1]!Table9[#All], 30, FALSE))</f>
        <v xml:space="preserve">General Measures and Standard OMP BMPs. </v>
      </c>
      <c r="P1728" s="7" t="str">
        <f>IF(D1728="No", "Not discussed on USFS. ", IF(VLOOKUP(A1728, [1]!Table9[#All], 31, FALSE)="--", "--",  _xlfn.CONCAT(A1728, " (", VLOOKUP(A1728, [1]!Table9[#All], 11, FALSE), "; Habitat description: ", C1728, ") - Within 1-mi of a CNDDB/SCE/USFS occurrence record (", VLOOKUP(A1728, [1]!Table9[#All], 31, FALSE), "). " )))</f>
        <v xml:space="preserve">Santa Ana speckled dace (CDFW SSC; FSS; Habitat description: intermittent or perennial stream, pond, lake or jurisdictional waters feature) - Within 1-mi of a CNDDB/SCE/USFS occurrence record (not within 25 feet of aquatic habitat). </v>
      </c>
      <c r="Q1728" s="6" t="str">
        <f>IF(D1728="No", "Not discussed on USFS. ", IF(VLOOKUP(A1728, [1]!Table9[#All], 31, FALSE)="--", "--",  VLOOKUP(A1728, [1]!Table9[#All], 32, FALSE)))</f>
        <v xml:space="preserve">Standard OMP BMPs. </v>
      </c>
      <c r="R1728" s="6" t="str">
        <f>IF(D1728="No", "Not discussed on USFS. ", IF(VLOOKUP(A1728, [1]!Table9[#All], 31, FALSE)="--", "--", VLOOKUP(A1728, [1]!Table9[#All], 33, FALSE)))</f>
        <v xml:space="preserve">Implement Standard Environmental Requirements. </v>
      </c>
      <c r="S1728" s="9" t="s">
        <v>2</v>
      </c>
      <c r="T1728" s="8" t="s">
        <v>2</v>
      </c>
      <c r="U1728" s="8" t="s">
        <v>2</v>
      </c>
      <c r="V1728" s="7" t="s">
        <v>2</v>
      </c>
      <c r="W1728" s="6" t="s">
        <v>2</v>
      </c>
      <c r="X1728" s="6" t="s">
        <v>2</v>
      </c>
    </row>
    <row r="1729" spans="1:24" ht="192" x14ac:dyDescent="0.2">
      <c r="A1729" s="20" t="s">
        <v>636</v>
      </c>
      <c r="B1729" s="20" t="str">
        <f>VLOOKUP(A1729, [1]!Table9[#All], 2, FALSE)</f>
        <v>Catostomus santaanae</v>
      </c>
      <c r="C1729" s="18" t="str">
        <f>VLOOKUP(A1729, [1]!Table9[#All], 13, FALSE)</f>
        <v>intermittent or perennial stream, pond, lake or jurisdictional waters feature</v>
      </c>
      <c r="D1729" s="17" t="str">
        <f>IF(ISNUMBER(SEARCH("1",VLOOKUP(A1729, [1]!Table9[#All], 4, FALSE))), "Yes", "No")</f>
        <v>Yes</v>
      </c>
      <c r="E1729" s="16" t="str">
        <f>VLOOKUP(A1729, [1]!Table9[#All], 3, FALSE)</f>
        <v>Fish</v>
      </c>
      <c r="F1729" s="15" t="str">
        <f>VLOOKUP(A1729, [1]!Table9[#All], 26, FALSE)</f>
        <v>Formula</v>
      </c>
      <c r="G1729" s="15" t="str">
        <f>IF(D1729="No", "--",VLOOKUP(A1729, [1]!Table9[#All], 25, FALSE))</f>
        <v>25-ft</v>
      </c>
      <c r="H1729" s="14" t="str">
        <f>IF(D1729="No", "Not discussed on USFS. ", VLOOKUP(A1729, [1]!Table9[#All], 24, FALSE))</f>
        <v xml:space="preserve">Only apply RPMs for the past 30 years (except SBNF), site age of record is older with suitable habitat within 25-ft. 
For Santa Ana Sucker, no crew measures were created for critical habitat because the RPM applies only to one pole/circuit  
If a project has the potential to occur within critical habitat for Santa Ana Sucker, contact the SCE project manager for further direction to comply with the MSUP.   </v>
      </c>
      <c r="I1729" s="14" t="str">
        <f>IF(NOT(ISBLANK(#REF!)),  "Pre-activity Survey Required", "")</f>
        <v>Pre-activity Survey Required</v>
      </c>
      <c r="J1729" s="13" t="str">
        <f>IF(D1729="No", "Not discussed on USFS. ", _xlfn.CONCAT(A1729, " (", VLOOKUP(A1729, [1]!Table9[#All], 11, FALSE), "; Habitat description: ", C1729, ") - Within 1-mi of a CNDDB/SCE/USFS occurrence record (", VLOOKUP(A1729, [1]!Table9[#All], 34, FALSE), "). " ))</f>
        <v xml:space="preserve">Santa Ana sucker (FT; Habitat description: intermittent or perennial stream, pond, lake or jurisdictional waters feature) - Within 1-mi of a CNDDB/SCE/USFS occurrence record (unsuitable habitat). </v>
      </c>
      <c r="K1729" s="10" t="str">
        <f>IF(D1729="No", "-- ", VLOOKUP(A1729, [1]!Table9[#All], 35, FALSE))</f>
        <v>Standard OMP BMPs.</v>
      </c>
      <c r="L1729" s="12" t="str">
        <f>IF(D1729="No", "--", VLOOKUP(A1729, [1]!Table9[#All], 28, FALSE))</f>
        <v>IIB</v>
      </c>
      <c r="M1729" s="11" t="str">
        <f>IF(D1729="No", "Not discussed on USFS. ", _xlfn.CONCAT(A1729, " (", VLOOKUP(A1729, [1]!Table9[#All], 11, FALSE), "; Habitat description: ", C1729, ") - Within 1-mi of a CNDDB/SCE/USFS occurrence record (", VLOOKUP(A1729, [1]!Table9[#All], 27, FALSE), "). " ))</f>
        <v xml:space="preserve">Santa Ana sucker (FT; Habitat description: intermittent or perennial stream, pond, lake or jurisdictional waters feature) - Within 1-mi of a CNDDB/SCE/USFS occurrence record (within 25 feet of aquatic habitat). </v>
      </c>
      <c r="N1729" s="10" t="str">
        <f>IF(D1729="No", "-- ", VLOOKUP(A1729, [1]!Table9[#All], 29, FALSE))</f>
        <v xml:space="preserve">RPM SASU-1-3; 
General Measures and Standard OMP BMPs. </v>
      </c>
      <c r="O1729" s="10" t="str">
        <f>IF(D1729="No", "--", VLOOKUP(A1729, [1]!Table9[#All], 30, FALSE))</f>
        <v xml:space="preserve">Schedule Limitation (fish): No activities will be conducted within the active, flowing stream channel or aquatic habitat. Schedule all work between August 1 and February 28; if the project cannot comply with these dates, contact SCE ED. 
Biological Monitor (Santa Ana sucker):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1729" s="7" t="str">
        <f>IF(D1729="No", "Not discussed on USFS. ", IF(VLOOKUP(A1729, [1]!Table9[#All], 31, FALSE)="--", "--",  _xlfn.CONCAT(A1729, " (", VLOOKUP(A1729, [1]!Table9[#All], 11, FALSE), "; Habitat description: ", C1729, ") - Within 1-mi of a CNDDB/SCE/USFS occurrence record (", VLOOKUP(A1729, [1]!Table9[#All], 31, FALSE), "). " )))</f>
        <v xml:space="preserve">Santa Ana sucker (FT; Habitat description: intermittent or perennial stream, pond, lake or jurisdictional waters feature) - Within 1-mi of a CNDDB/SCE/USFS occurrence record (not within 25 feet of aquatic habitat). </v>
      </c>
      <c r="Q1729" s="6" t="str">
        <f>IF(D1729="No", "Not discussed on USFS. ", IF(VLOOKUP(A1729, [1]!Table9[#All], 31, FALSE)="--", "--",  VLOOKUP(A1729, [1]!Table9[#All], 32, FALSE)))</f>
        <v xml:space="preserve">Standard OMP BMPs. </v>
      </c>
      <c r="R1729" s="6" t="str">
        <f>IF(D1729="No", "Not discussed on USFS. ", IF(VLOOKUP(A1729, [1]!Table9[#All], 31, FALSE)="--", "--", VLOOKUP(A1729, [1]!Table9[#All], 33, FALSE)))</f>
        <v xml:space="preserve">Implement Standard Environmental Requirements. </v>
      </c>
      <c r="S1729" s="9" t="s">
        <v>2</v>
      </c>
      <c r="T1729" s="8" t="s">
        <v>2</v>
      </c>
      <c r="U1729" s="8" t="s">
        <v>2</v>
      </c>
      <c r="V1729" s="7" t="s">
        <v>2</v>
      </c>
      <c r="W1729" s="6" t="s">
        <v>2</v>
      </c>
      <c r="X1729" s="6" t="s">
        <v>2</v>
      </c>
    </row>
    <row r="1730" spans="1:24" ht="192" x14ac:dyDescent="0.2">
      <c r="A1730" s="20" t="s">
        <v>635</v>
      </c>
      <c r="B1730" s="20" t="str">
        <f>VLOOKUP(A1730, [1]!Table9[#All], 2, FALSE)</f>
        <v>Ceanothus impressus var. impressus</v>
      </c>
      <c r="C1730" s="18" t="str">
        <f>VLOOKUP(A1730, [1]!Table9[#All], 13, FALSE)</f>
        <v xml:space="preserve">sandy mesas and sandstone hills, often in burned areas; chaparral, including maritime chaparral communities; communities just inland from shifting coastal sand dunes; sometimes in bishop pine forest; flats, canyons </v>
      </c>
      <c r="D1730" s="17" t="str">
        <f>IF(ISNUMBER(SEARCH("1",VLOOKUP(A1730, [1]!Table9[#All], 4, FALSE))), "Yes", "No")</f>
        <v>No</v>
      </c>
      <c r="E1730" s="16" t="str">
        <f>VLOOKUP(A1730, [1]!Table9[#All], 3, FALSE)</f>
        <v>Plant</v>
      </c>
      <c r="F1730" s="15" t="str">
        <f>VLOOKUP(A1730, [1]!Table9[#All], 26, FALSE)</f>
        <v>Formula</v>
      </c>
      <c r="G1730" s="15" t="str">
        <f>IF(D1730="No", "--",VLOOKUP(A1730, [1]!Table9[#All], 25, FALSE))</f>
        <v>--</v>
      </c>
      <c r="H1730" s="14" t="str">
        <f>IF(D1730="No", "Not discussed on USFS. ", VLOOKUP(A1730, [1]!Table9[#All], 24, FALSE))</f>
        <v xml:space="preserve">Not discussed on USFS. </v>
      </c>
      <c r="I1730" s="14" t="str">
        <f>IF(NOT(ISBLANK(#REF!)),  "Pre-activity Survey Required", "")</f>
        <v>Pre-activity Survey Required</v>
      </c>
      <c r="J1730" s="13" t="str">
        <f>IF(D1730="No", "Not discussed on USFS. ", _xlfn.CONCAT(A1730, " (", VLOOKUP(A1730, [1]!Table9[#All], 11, FALSE), "; Habitat description: ", C1730, ") - Within 1-mi of a CNDDB/SCE/USFS occurrence record (", VLOOKUP(A1730, [1]!Table9[#All], 34, FALSE), "). " ))</f>
        <v xml:space="preserve">Not discussed on USFS. </v>
      </c>
      <c r="K1730" s="10" t="str">
        <f>IF(D1730="No", "-- ", VLOOKUP(A1730, [1]!Table9[#All], 35, FALSE))</f>
        <v xml:space="preserve">-- </v>
      </c>
      <c r="L1730" s="12" t="str">
        <f>IF(D1730="No", "--", VLOOKUP(A1730, [1]!Table9[#All], 28, FALSE))</f>
        <v>--</v>
      </c>
      <c r="M1730" s="11" t="str">
        <f>IF(D1730="No", "Not discussed on USFS. ", _xlfn.CONCAT(A1730, " (", VLOOKUP(A1730, [1]!Table9[#All], 11, FALSE), "; Habitat description: ", C1730, ") - Within 1-mi of a CNDDB/SCE/USFS occurrence record (", VLOOKUP(A1730, [1]!Table9[#All], 27, FALSE), "). " ))</f>
        <v xml:space="preserve">Not discussed on USFS. </v>
      </c>
      <c r="N1730" s="10" t="str">
        <f>IF(D1730="No", "-- ", VLOOKUP(A1730, [1]!Table9[#All], 29, FALSE))</f>
        <v xml:space="preserve">-- </v>
      </c>
      <c r="O1730" s="10" t="str">
        <f>IF(D1730="No", "--", VLOOKUP(A1730, [1]!Table9[#All], 30, FALSE))</f>
        <v>--</v>
      </c>
      <c r="P1730" s="7" t="str">
        <f>IF(D1730="No", "Not discussed on USFS. ", IF(VLOOKUP(A1730, [1]!Table9[#All], 31, FALSE)="--", "--",  _xlfn.CONCAT(A1730, " (", VLOOKUP(A1730, [1]!Table9[#All], 11, FALSE), "; Habitat description: ", C1730, ") - Within 1-mi of a CNDDB/SCE/USFS occurrence record (", VLOOKUP(A1730, [1]!Table9[#All], 31, FALSE), "). " )))</f>
        <v xml:space="preserve">Not discussed on USFS. </v>
      </c>
      <c r="Q1730" s="6" t="str">
        <f>IF(D1730="No", "Not discussed on USFS. ", IF(VLOOKUP(A1730, [1]!Table9[#All], 31, FALSE)="--", "--",  VLOOKUP(A1730, [1]!Table9[#All], 32, FALSE)))</f>
        <v xml:space="preserve">Not discussed on USFS. </v>
      </c>
      <c r="R1730" s="6" t="str">
        <f>IF(D1730="No", "Not discussed on USFS. ", IF(VLOOKUP(A1730, [1]!Table9[#All], 31, FALSE)="--", "--", VLOOKUP(A1730, [1]!Table9[#All], 33, FALSE)))</f>
        <v xml:space="preserve">Not discussed on USFS. </v>
      </c>
      <c r="S1730" s="9" t="s">
        <v>2</v>
      </c>
      <c r="T1730" s="8" t="s">
        <v>2</v>
      </c>
      <c r="U1730" s="8" t="s">
        <v>2</v>
      </c>
      <c r="V1730" s="7" t="s">
        <v>2</v>
      </c>
      <c r="W1730" s="6" t="s">
        <v>2</v>
      </c>
      <c r="X1730" s="6" t="s">
        <v>2</v>
      </c>
    </row>
    <row r="1731" spans="1:24" ht="156" x14ac:dyDescent="0.2">
      <c r="A1731" s="20" t="s">
        <v>634</v>
      </c>
      <c r="B1731" s="20" t="str">
        <f>VLOOKUP(A1731, [1]!Table9[#All], 2, FALSE)</f>
        <v>Lonicera subspicata var. subspicata</v>
      </c>
      <c r="C1731" s="18" t="str">
        <f>VLOOKUP(A1731, [1]!Table9[#All], 13, FALSE)</f>
        <v>chaparral, cismontane woodland, coastal scrub</v>
      </c>
      <c r="D1731" s="17" t="str">
        <f>IF(ISNUMBER(SEARCH("1",VLOOKUP(A1731, [1]!Table9[#All], 4, FALSE))), "Yes", "No")</f>
        <v>Yes</v>
      </c>
      <c r="E1731" s="16" t="str">
        <f>VLOOKUP(A1731, [1]!Table9[#All], 3, FALSE)</f>
        <v>Plant</v>
      </c>
      <c r="F1731" s="15" t="str">
        <f>VLOOKUP(A1731, [1]!Table9[#All], 26, FALSE)</f>
        <v>Formula</v>
      </c>
      <c r="G1731" s="15" t="str">
        <f>IF(D1731="No", "--",VLOOKUP(A1731, [1]!Table9[#All], 25, FALSE))</f>
        <v>Work area</v>
      </c>
      <c r="H1731" s="14" t="str">
        <f>IF(D1731="No", "Not discussed on USFS. ", VLOOKUP(A1731, [1]!Table9[#All], 24, FALSE))</f>
        <v>--</v>
      </c>
      <c r="I1731" s="14" t="str">
        <f>IF(NOT(ISBLANK(#REF!)),  "Pre-activity Survey Required", "")</f>
        <v>Pre-activity Survey Required</v>
      </c>
      <c r="J1731" s="13" t="str">
        <f>IF(D1731="No", "Not discussed on USFS. ", _xlfn.CONCAT(A1731, " (", VLOOKUP(A1731, [1]!Table9[#All], 11, FALSE), "; Habitat description: ", C1731, ") - Within 1-mi of a CNDDB/SCE/USFS occurrence record (", VLOOKUP(A1731, [1]!Table9[#All], 34, FALSE), "). " ))</f>
        <v xml:space="preserve">Santa Barbara honeysuckle (FSS; CRPR 1B.2, Blooming Period: Apr - May; Habitat description: chaparral, cismontane woodland, coastal scrub) - Within 1-mi of a CNDDB/SCE/USFS occurrence record (unsuitable habitat). </v>
      </c>
      <c r="K1731" s="10" t="str">
        <f>IF(D1731="No", "-- ", VLOOKUP(A1731, [1]!Table9[#All], 35, FALSE))</f>
        <v>Standard OMP BMPs.</v>
      </c>
      <c r="L1731" s="12" t="str">
        <f>IF(D1731="No", "--", VLOOKUP(A1731, [1]!Table9[#All], 28, FALSE))</f>
        <v>IIB</v>
      </c>
      <c r="M1731" s="11" t="str">
        <f>IF(D1731="No", "Not discussed on USFS. ", _xlfn.CONCAT(A1731, " (", VLOOKUP(A1731, [1]!Table9[#All], 11, FALSE), "; Habitat description: ", C1731, ") - Within 1-mi of a CNDDB/SCE/USFS occurrence record (", VLOOKUP(A1731, [1]!Table9[#All], 27, FALSE), "). " ))</f>
        <v xml:space="preserve">Santa Barbara honeysuckle (FSS; CRPR 1B.2, Blooming Period: Apr - May; Habitat description: chaparral, cismontane woodland, coastal scrub) - Within 1-mi of a CNDDB/SCE/USFS occurrence record (habitat present). </v>
      </c>
      <c r="N1731" s="10" t="str">
        <f>IF(D1731="No", "-- ", VLOOKUP(A1731, [1]!Table9[#All], 29, FALSE))</f>
        <v xml:space="preserve">BE BMP Plant-1(a)(c-d); 
General Measures and Standard OMP BMPs. </v>
      </c>
      <c r="O1731" s="10" t="str">
        <f>IF(D1731="No", "--", VLOOKUP(A1731, [1]!Table9[#All], 30, FALSE))</f>
        <v xml:space="preserve">Pre-Activity Survey (Santa Barbara honeysuckle): A biological survey is required. 
FSS Plant Avoidance (Santa Barbara honeysuckle): If Santa Barbara honeysuckle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31" s="7" t="str">
        <f>IF(D1731="No", "Not discussed on USFS. ", IF(VLOOKUP(A1731, [1]!Table9[#All], 31, FALSE)="--", "--",  _xlfn.CONCAT(A1731, " (", VLOOKUP(A1731, [1]!Table9[#All], 11, FALSE), "; Habitat description: ", C1731, ") - Within 1-mi of a CNDDB/SCE/USFS occurrence record (", VLOOKUP(A1731, [1]!Table9[#All], 31, FALSE), "). " )))</f>
        <v>--</v>
      </c>
      <c r="Q1731" s="6" t="str">
        <f>IF(D1731="No", "Not discussed on USFS. ", IF(VLOOKUP(A1731, [1]!Table9[#All], 31, FALSE)="--", "--",  VLOOKUP(A1731, [1]!Table9[#All], 32, FALSE)))</f>
        <v>--</v>
      </c>
      <c r="R1731" s="6" t="str">
        <f>IF(D1731="No", "Not discussed on USFS. ", IF(VLOOKUP(A1731, [1]!Table9[#All], 31, FALSE)="--", "--", VLOOKUP(A1731, [1]!Table9[#All], 33, FALSE)))</f>
        <v>--</v>
      </c>
      <c r="S1731" s="9" t="s">
        <v>2</v>
      </c>
      <c r="T1731" s="8" t="s">
        <v>2</v>
      </c>
      <c r="U1731" s="8" t="s">
        <v>2</v>
      </c>
      <c r="V1731" s="7" t="s">
        <v>2</v>
      </c>
      <c r="W1731" s="6" t="s">
        <v>2</v>
      </c>
      <c r="X1731" s="6" t="s">
        <v>2</v>
      </c>
    </row>
    <row r="1732" spans="1:24" ht="64" x14ac:dyDescent="0.2">
      <c r="A1732" s="20" t="s">
        <v>633</v>
      </c>
      <c r="B1732" s="20" t="str">
        <f>VLOOKUP(A1732, [1]!Table9[#All], 2, FALSE)</f>
        <v>Eriogonum giganteum var. compactum</v>
      </c>
      <c r="C1732" s="18" t="str">
        <f>VLOOKUP(A1732, [1]!Table9[#All], 13, FALSE)</f>
        <v>rocky sea bluffs on thin soil; gravel; coastal scrub communities</v>
      </c>
      <c r="D1732" s="17" t="str">
        <f>IF(ISNUMBER(SEARCH("1",VLOOKUP(A1732, [1]!Table9[#All], 4, FALSE))), "Yes", "No")</f>
        <v>No</v>
      </c>
      <c r="E1732" s="16" t="str">
        <f>VLOOKUP(A1732, [1]!Table9[#All], 3, FALSE)</f>
        <v>Plant</v>
      </c>
      <c r="F1732" s="15" t="str">
        <f>VLOOKUP(A1732, [1]!Table9[#All], 26, FALSE)</f>
        <v>Formula</v>
      </c>
      <c r="G1732" s="15" t="str">
        <f>IF(D1732="No", "--",VLOOKUP(A1732, [1]!Table9[#All], 25, FALSE))</f>
        <v>--</v>
      </c>
      <c r="H1732" s="14" t="str">
        <f>IF(D1732="No", "Not discussed on USFS. ", VLOOKUP(A1732, [1]!Table9[#All], 24, FALSE))</f>
        <v xml:space="preserve">Not discussed on USFS. </v>
      </c>
      <c r="I1732" s="14" t="str">
        <f>IF(NOT(ISBLANK(#REF!)),  "Pre-activity Survey Required", "")</f>
        <v>Pre-activity Survey Required</v>
      </c>
      <c r="J1732" s="13" t="str">
        <f>IF(D1732="No", "Not discussed on USFS. ", _xlfn.CONCAT(A1732, " (", VLOOKUP(A1732, [1]!Table9[#All], 11, FALSE), "; Habitat description: ", C1732, ") - Within 1-mi of a CNDDB/SCE/USFS occurrence record (", VLOOKUP(A1732, [1]!Table9[#All], 34, FALSE), "). " ))</f>
        <v xml:space="preserve">Not discussed on USFS. </v>
      </c>
      <c r="K1732" s="10" t="str">
        <f>IF(D1732="No", "-- ", VLOOKUP(A1732, [1]!Table9[#All], 35, FALSE))</f>
        <v xml:space="preserve">-- </v>
      </c>
      <c r="L1732" s="12" t="str">
        <f>IF(D1732="No", "--", VLOOKUP(A1732, [1]!Table9[#All], 28, FALSE))</f>
        <v>--</v>
      </c>
      <c r="M1732" s="11" t="str">
        <f>IF(D1732="No", "Not discussed on USFS. ", _xlfn.CONCAT(A1732, " (", VLOOKUP(A1732, [1]!Table9[#All], 11, FALSE), "; Habitat description: ", C1732, ") - Within 1-mi of a CNDDB/SCE/USFS occurrence record (", VLOOKUP(A1732, [1]!Table9[#All], 27, FALSE), "). " ))</f>
        <v xml:space="preserve">Not discussed on USFS. </v>
      </c>
      <c r="N1732" s="10" t="str">
        <f>IF(D1732="No", "-- ", VLOOKUP(A1732, [1]!Table9[#All], 29, FALSE))</f>
        <v xml:space="preserve">-- </v>
      </c>
      <c r="O1732" s="10" t="str">
        <f>IF(D1732="No", "--", VLOOKUP(A1732, [1]!Table9[#All], 30, FALSE))</f>
        <v>--</v>
      </c>
      <c r="P1732" s="7" t="str">
        <f>IF(D1732="No", "Not discussed on USFS. ", IF(VLOOKUP(A1732, [1]!Table9[#All], 31, FALSE)="--", "--",  _xlfn.CONCAT(A1732, " (", VLOOKUP(A1732, [1]!Table9[#All], 11, FALSE), "; Habitat description: ", C1732, ") - Within 1-mi of a CNDDB/SCE/USFS occurrence record (", VLOOKUP(A1732, [1]!Table9[#All], 31, FALSE), "). " )))</f>
        <v xml:space="preserve">Not discussed on USFS. </v>
      </c>
      <c r="Q1732" s="6" t="str">
        <f>IF(D1732="No", "Not discussed on USFS. ", IF(VLOOKUP(A1732, [1]!Table9[#All], 31, FALSE)="--", "--",  VLOOKUP(A1732, [1]!Table9[#All], 32, FALSE)))</f>
        <v xml:space="preserve">Not discussed on USFS. </v>
      </c>
      <c r="R1732" s="6" t="str">
        <f>IF(D1732="No", "Not discussed on USFS. ", IF(VLOOKUP(A1732, [1]!Table9[#All], 31, FALSE)="--", "--", VLOOKUP(A1732, [1]!Table9[#All], 33, FALSE)))</f>
        <v xml:space="preserve">Not discussed on USFS. </v>
      </c>
      <c r="S1732" s="9" t="s">
        <v>2</v>
      </c>
      <c r="T1732" s="8" t="s">
        <v>2</v>
      </c>
      <c r="U1732" s="8" t="s">
        <v>2</v>
      </c>
      <c r="V1732" s="7" t="s">
        <v>2</v>
      </c>
      <c r="W1732" s="6" t="s">
        <v>2</v>
      </c>
      <c r="X1732" s="6" t="s">
        <v>2</v>
      </c>
    </row>
    <row r="1733" spans="1:24" ht="64" x14ac:dyDescent="0.2">
      <c r="A1733" s="20" t="s">
        <v>632</v>
      </c>
      <c r="B1733" s="20" t="str">
        <f>VLOOKUP(A1733, [1]!Table9[#All], 2, FALSE)</f>
        <v>Platystemon californicus var. ciliatus</v>
      </c>
      <c r="C1733" s="18" t="str">
        <f>VLOOKUP(A1733, [1]!Table9[#All], 13, FALSE)</f>
        <v>exclusive to Santa Barbara island</v>
      </c>
      <c r="D1733" s="17" t="str">
        <f>IF(ISNUMBER(SEARCH("1",VLOOKUP(A1733, [1]!Table9[#All], 4, FALSE))), "Yes", "No")</f>
        <v>No</v>
      </c>
      <c r="E1733" s="16" t="str">
        <f>VLOOKUP(A1733, [1]!Table9[#All], 3, FALSE)</f>
        <v>Plant</v>
      </c>
      <c r="F1733" s="15" t="str">
        <f>VLOOKUP(A1733, [1]!Table9[#All], 26, FALSE)</f>
        <v>Formula</v>
      </c>
      <c r="G1733" s="15" t="str">
        <f>IF(D1733="No", "--",VLOOKUP(A1733, [1]!Table9[#All], 25, FALSE))</f>
        <v>--</v>
      </c>
      <c r="H1733" s="14" t="str">
        <f>IF(D1733="No", "Not discussed on USFS. ", VLOOKUP(A1733, [1]!Table9[#All], 24, FALSE))</f>
        <v xml:space="preserve">Not discussed on USFS. </v>
      </c>
      <c r="I1733" s="14" t="str">
        <f>IF(NOT(ISBLANK(#REF!)),  "Pre-activity Survey Required", "")</f>
        <v>Pre-activity Survey Required</v>
      </c>
      <c r="J1733" s="13" t="str">
        <f>IF(D1733="No", "Not discussed on USFS. ", _xlfn.CONCAT(A1733, " (", VLOOKUP(A1733, [1]!Table9[#All], 11, FALSE), "; Habitat description: ", C1733, ") - Within 1-mi of a CNDDB/SCE/USFS occurrence record (", VLOOKUP(A1733, [1]!Table9[#All], 34, FALSE), "). " ))</f>
        <v xml:space="preserve">Not discussed on USFS. </v>
      </c>
      <c r="K1733" s="10" t="str">
        <f>IF(D1733="No", "-- ", VLOOKUP(A1733, [1]!Table9[#All], 35, FALSE))</f>
        <v xml:space="preserve">-- </v>
      </c>
      <c r="L1733" s="12" t="str">
        <f>IF(D1733="No", "--", VLOOKUP(A1733, [1]!Table9[#All], 28, FALSE))</f>
        <v>--</v>
      </c>
      <c r="M1733" s="11" t="str">
        <f>IF(D1733="No", "Not discussed on USFS. ", _xlfn.CONCAT(A1733, " (", VLOOKUP(A1733, [1]!Table9[#All], 11, FALSE), "; Habitat description: ", C1733, ") - Within 1-mi of a CNDDB/SCE/USFS occurrence record (", VLOOKUP(A1733, [1]!Table9[#All], 27, FALSE), "). " ))</f>
        <v xml:space="preserve">Not discussed on USFS. </v>
      </c>
      <c r="N1733" s="10" t="str">
        <f>IF(D1733="No", "-- ", VLOOKUP(A1733, [1]!Table9[#All], 29, FALSE))</f>
        <v xml:space="preserve">-- </v>
      </c>
      <c r="O1733" s="10" t="str">
        <f>IF(D1733="No", "--", VLOOKUP(A1733, [1]!Table9[#All], 30, FALSE))</f>
        <v>--</v>
      </c>
      <c r="P1733" s="7" t="str">
        <f>IF(D1733="No", "Not discussed on USFS. ", IF(VLOOKUP(A1733, [1]!Table9[#All], 31, FALSE)="--", "--",  _xlfn.CONCAT(A1733, " (", VLOOKUP(A1733, [1]!Table9[#All], 11, FALSE), "; Habitat description: ", C1733, ") - Within 1-mi of a CNDDB/SCE/USFS occurrence record (", VLOOKUP(A1733, [1]!Table9[#All], 31, FALSE), "). " )))</f>
        <v xml:space="preserve">Not discussed on USFS. </v>
      </c>
      <c r="Q1733" s="6" t="str">
        <f>IF(D1733="No", "Not discussed on USFS. ", IF(VLOOKUP(A1733, [1]!Table9[#All], 31, FALSE)="--", "--",  VLOOKUP(A1733, [1]!Table9[#All], 32, FALSE)))</f>
        <v xml:space="preserve">Not discussed on USFS. </v>
      </c>
      <c r="R1733" s="6" t="str">
        <f>IF(D1733="No", "Not discussed on USFS. ", IF(VLOOKUP(A1733, [1]!Table9[#All], 31, FALSE)="--", "--", VLOOKUP(A1733, [1]!Table9[#All], 33, FALSE)))</f>
        <v xml:space="preserve">Not discussed on USFS. </v>
      </c>
      <c r="S1733" s="9" t="s">
        <v>2</v>
      </c>
      <c r="T1733" s="8" t="s">
        <v>2</v>
      </c>
      <c r="U1733" s="8" t="s">
        <v>2</v>
      </c>
      <c r="V1733" s="7" t="s">
        <v>2</v>
      </c>
      <c r="W1733" s="6" t="s">
        <v>2</v>
      </c>
      <c r="X1733" s="6" t="s">
        <v>2</v>
      </c>
    </row>
    <row r="1734" spans="1:24" ht="180" x14ac:dyDescent="0.2">
      <c r="A1734" s="20" t="s">
        <v>631</v>
      </c>
      <c r="B1734" s="20" t="str">
        <f>VLOOKUP(A1734, [1]!Table9[#All], 2, FALSE)</f>
        <v>Dudleya traskiae</v>
      </c>
      <c r="C1734" s="18" t="str">
        <f>VLOOKUP(A1734, [1]!Table9[#All], 13, FALSE)</f>
        <v>cliffs and exposed rocky slopes on Santa Barbara island</v>
      </c>
      <c r="D1734" s="17" t="str">
        <f>IF(ISNUMBER(SEARCH("1",VLOOKUP(A1734, [1]!Table9[#All], 4, FALSE))), "Yes", "No")</f>
        <v>Yes</v>
      </c>
      <c r="E1734" s="16" t="str">
        <f>VLOOKUP(A1734, [1]!Table9[#All], 3, FALSE)</f>
        <v>Plant</v>
      </c>
      <c r="F1734" s="15" t="str">
        <f>VLOOKUP(A1734, [1]!Table9[#All], 26, FALSE)</f>
        <v>Formula</v>
      </c>
      <c r="G1734" s="15" t="str">
        <f>IF(D1734="No", "--",VLOOKUP(A1734, [1]!Table9[#All], 25, FALSE))</f>
        <v>Work area</v>
      </c>
      <c r="H1734" s="14" t="str">
        <f>IF(D1734="No", "Not discussed on USFS. ", VLOOKUP(A1734, [1]!Table9[#All], 24, FALSE))</f>
        <v>--</v>
      </c>
      <c r="I1734" s="14" t="str">
        <f>IF(NOT(ISBLANK(#REF!)),  "Pre-activity Survey Required", "")</f>
        <v>Pre-activity Survey Required</v>
      </c>
      <c r="J1734" s="13" t="str">
        <f>IF(D1734="No", "Not discussed on USFS. ", _xlfn.CONCAT(A1734, " (", VLOOKUP(A1734, [1]!Table9[#All], 11, FALSE), "; Habitat description: ", C1734, ") - Within 1-mi of a CNDDB/SCE/USFS occurrence record (", VLOOKUP(A1734, [1]!Table9[#All], 34, FALSE), "). " ))</f>
        <v xml:space="preserve">Santa Barbara Island dudleya (FE; SE; CRPR 1B.2, Blooming Period: May - Jul; Habitat description: cliffs and exposed rocky slopes on Santa Barbara island) - Within 1-mi of a CNDDB/SCE/USFS occurrence record (unsuitable habitat). </v>
      </c>
      <c r="K1734" s="10" t="str">
        <f>IF(D1734="No", "-- ", VLOOKUP(A1734, [1]!Table9[#All], 35, FALSE))</f>
        <v xml:space="preserve">RPM Plant 1; 
Standard OMP BMPs. </v>
      </c>
      <c r="L1734" s="12" t="str">
        <f>IF(D1734="No", "--", VLOOKUP(A1734, [1]!Table9[#All], 28, FALSE))</f>
        <v>IIB</v>
      </c>
      <c r="M1734" s="11" t="str">
        <f>IF(D1734="No", "Not discussed on USFS. ", _xlfn.CONCAT(A1734, " (", VLOOKUP(A1734, [1]!Table9[#All], 11, FALSE), "; Habitat description: ", C1734, ") - Within 1-mi of a CNDDB/SCE/USFS occurrence record (", VLOOKUP(A1734, [1]!Table9[#All], 27, FALSE), "). " ))</f>
        <v xml:space="preserve">Santa Barbara Island dudleya (FE; SE; CRPR 1B.2, Blooming Period: May - Jul; Habitat description: cliffs and exposed rocky slopes on Santa Barbara island) - Within 1-mi of a CNDDB/SCE/USFS occurrence record (habitat present). </v>
      </c>
      <c r="N1734" s="10" t="str">
        <f>IF(D1734="No", "-- ", VLOOKUP(A1734, [1]!Table9[#All], 29, FALSE))</f>
        <v xml:space="preserve">RPM Plant-1-4; 
General Measures and Standard OMP BMPs. </v>
      </c>
      <c r="O1734" s="10" t="str">
        <f>IF(D1734="No", "--", VLOOKUP(A1734, [1]!Table9[#All], 30, FALSE))</f>
        <v xml:space="preserve">Rare Plant Survey and Avoidance (Santa Barbara Island dudleya): A qualified botanist will conduct a rare plant survey for Santa Barbara Island dudleya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Barbara Island dudleya): Schedule all work in the year rare plant surveys are conducted. Work can occur only after rare plant surveys occur. If work gets delayed for a subsequent year, contact Environmental Services Department. 
General Measures and Standard OMP BMPs. </v>
      </c>
      <c r="P1734" s="7" t="str">
        <f>IF(D1734="No", "Not discussed on USFS. ", IF(VLOOKUP(A1734, [1]!Table9[#All], 31, FALSE)="--", "--",  _xlfn.CONCAT(A1734, " (", VLOOKUP(A1734, [1]!Table9[#All], 11, FALSE), "; Habitat description: ", C1734, ") - Within 1-mi of a CNDDB/SCE/USFS occurrence record (", VLOOKUP(A1734, [1]!Table9[#All], 31, FALSE), "). " )))</f>
        <v>--</v>
      </c>
      <c r="Q1734" s="6" t="str">
        <f>IF(D1734="No", "Not discussed on USFS. ", IF(VLOOKUP(A1734, [1]!Table9[#All], 31, FALSE)="--", "--",  VLOOKUP(A1734, [1]!Table9[#All], 32, FALSE)))</f>
        <v>--</v>
      </c>
      <c r="R1734" s="6" t="str">
        <f>IF(D1734="No", "Not discussed on USFS. ", IF(VLOOKUP(A1734, [1]!Table9[#All], 31, FALSE)="--", "--", VLOOKUP(A1734, [1]!Table9[#All], 33, FALSE)))</f>
        <v>--</v>
      </c>
      <c r="S1734" s="9" t="s">
        <v>2</v>
      </c>
      <c r="T1734" s="8" t="s">
        <v>2</v>
      </c>
      <c r="U1734" s="8" t="s">
        <v>2</v>
      </c>
      <c r="V1734" s="7" t="s">
        <v>2</v>
      </c>
      <c r="W1734" s="6" t="s">
        <v>2</v>
      </c>
      <c r="X1734" s="6" t="s">
        <v>2</v>
      </c>
    </row>
    <row r="1735" spans="1:24" ht="156" x14ac:dyDescent="0.2">
      <c r="A1735" s="20" t="s">
        <v>630</v>
      </c>
      <c r="B1735" s="20" t="str">
        <f>VLOOKUP(A1735, [1]!Table9[#All], 2, FALSE)</f>
        <v>Caulanthus amplexicaulis var. barbarae</v>
      </c>
      <c r="C1735" s="18" t="str">
        <f>VLOOKUP(A1735, [1]!Table9[#All], 13, FALSE)</f>
        <v>coniferous forest, foothill woodland</v>
      </c>
      <c r="D1735" s="17" t="str">
        <f>IF(ISNUMBER(SEARCH("1",VLOOKUP(A1735, [1]!Table9[#All], 4, FALSE))), "Yes", "No")</f>
        <v>Yes</v>
      </c>
      <c r="E1735" s="16" t="str">
        <f>VLOOKUP(A1735, [1]!Table9[#All], 3, FALSE)</f>
        <v>Plant</v>
      </c>
      <c r="F1735" s="15" t="str">
        <f>VLOOKUP(A1735, [1]!Table9[#All], 26, FALSE)</f>
        <v>Formula</v>
      </c>
      <c r="G1735" s="15" t="str">
        <f>IF(D1735="No", "--",VLOOKUP(A1735, [1]!Table9[#All], 25, FALSE))</f>
        <v>Work area</v>
      </c>
      <c r="H1735" s="14" t="str">
        <f>IF(D1735="No", "Not discussed on USFS. ", VLOOKUP(A1735, [1]!Table9[#All], 24, FALSE))</f>
        <v>--</v>
      </c>
      <c r="I1735" s="14" t="str">
        <f>IF(NOT(ISBLANK(#REF!)),  "Pre-activity Survey Required", "")</f>
        <v>Pre-activity Survey Required</v>
      </c>
      <c r="J1735" s="13" t="str">
        <f>IF(D1735="No", "Not discussed on USFS. ", _xlfn.CONCAT(A1735, " (", VLOOKUP(A1735, [1]!Table9[#All], 11, FALSE), "; Habitat description: ", C1735, ") - Within 1-mi of a CNDDB/SCE/USFS occurrence record (", VLOOKUP(A1735, [1]!Table9[#All], 34, FALSE), "). " ))</f>
        <v xml:space="preserve">Santa Barbara jewelflower (FSS; CRPR 1B.1, Blooming Period: May - Jul; Habitat description: coniferous forest, foothill woodland) - Within 1-mi of a CNDDB/SCE/USFS occurrence record (unsuitable habitat). </v>
      </c>
      <c r="K1735" s="10" t="str">
        <f>IF(D1735="No", "-- ", VLOOKUP(A1735, [1]!Table9[#All], 35, FALSE))</f>
        <v>Standard OMP BMPs.</v>
      </c>
      <c r="L1735" s="12" t="str">
        <f>IF(D1735="No", "--", VLOOKUP(A1735, [1]!Table9[#All], 28, FALSE))</f>
        <v>IIB</v>
      </c>
      <c r="M1735" s="11" t="str">
        <f>IF(D1735="No", "Not discussed on USFS. ", _xlfn.CONCAT(A1735, " (", VLOOKUP(A1735, [1]!Table9[#All], 11, FALSE), "; Habitat description: ", C1735, ") - Within 1-mi of a CNDDB/SCE/USFS occurrence record (", VLOOKUP(A1735, [1]!Table9[#All], 27, FALSE), "). " ))</f>
        <v xml:space="preserve">Santa Barbara jewelflower (FSS; CRPR 1B.1, Blooming Period: May - Jul; Habitat description: coniferous forest, foothill woodland) - Within 1-mi of a CNDDB/SCE/USFS occurrence record (habitat present). </v>
      </c>
      <c r="N1735" s="10" t="str">
        <f>IF(D1735="No", "-- ", VLOOKUP(A1735, [1]!Table9[#All], 29, FALSE))</f>
        <v xml:space="preserve">BE BMP Plant-1(a)(c-d); 
General Measures and Standard OMP BMPs. </v>
      </c>
      <c r="O1735" s="10" t="str">
        <f>IF(D1735="No", "--", VLOOKUP(A1735, [1]!Table9[#All], 30, FALSE))</f>
        <v xml:space="preserve">Pre-Activity Survey (Santa Barbara jewelflower): A biological survey is required. 
FSS Plant Avoidance (Santa Barbara jewelflower): If Santa Barbara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35" s="7" t="str">
        <f>IF(D1735="No", "Not discussed on USFS. ", IF(VLOOKUP(A1735, [1]!Table9[#All], 31, FALSE)="--", "--",  _xlfn.CONCAT(A1735, " (", VLOOKUP(A1735, [1]!Table9[#All], 11, FALSE), "; Habitat description: ", C1735, ") - Within 1-mi of a CNDDB/SCE/USFS occurrence record (", VLOOKUP(A1735, [1]!Table9[#All], 31, FALSE), "). " )))</f>
        <v>--</v>
      </c>
      <c r="Q1735" s="6" t="str">
        <f>IF(D1735="No", "Not discussed on USFS. ", IF(VLOOKUP(A1735, [1]!Table9[#All], 31, FALSE)="--", "--",  VLOOKUP(A1735, [1]!Table9[#All], 32, FALSE)))</f>
        <v>--</v>
      </c>
      <c r="R1735" s="6" t="str">
        <f>IF(D1735="No", "Not discussed on USFS. ", IF(VLOOKUP(A1735, [1]!Table9[#All], 31, FALSE)="--", "--", VLOOKUP(A1735, [1]!Table9[#All], 33, FALSE)))</f>
        <v>--</v>
      </c>
      <c r="S1735" s="9" t="s">
        <v>2</v>
      </c>
      <c r="T1735" s="8" t="s">
        <v>2</v>
      </c>
      <c r="U1735" s="8" t="s">
        <v>2</v>
      </c>
      <c r="V1735" s="7" t="s">
        <v>2</v>
      </c>
      <c r="W1735" s="6" t="s">
        <v>2</v>
      </c>
      <c r="X1735" s="6" t="s">
        <v>2</v>
      </c>
    </row>
    <row r="1736" spans="1:24" ht="48" x14ac:dyDescent="0.2">
      <c r="A1736" s="20" t="s">
        <v>629</v>
      </c>
      <c r="B1736" s="20" t="str">
        <f>VLOOKUP(A1736, [1]!Table9[#All], 2, FALSE)</f>
        <v>Calystegia sepium ssp. binghamiae</v>
      </c>
      <c r="C1736" s="18" t="str">
        <f>VLOOKUP(A1736, [1]!Table9[#All], 13, FALSE)</f>
        <v>coastal marsh*</v>
      </c>
      <c r="D1736" s="17" t="str">
        <f>IF(ISNUMBER(SEARCH("1",VLOOKUP(A1736, [1]!Table9[#All], 4, FALSE))), "Yes", "No")</f>
        <v>No</v>
      </c>
      <c r="E1736" s="16" t="str">
        <f>VLOOKUP(A1736, [1]!Table9[#All], 3, FALSE)</f>
        <v>Plant</v>
      </c>
      <c r="F1736" s="15" t="str">
        <f>VLOOKUP(A1736, [1]!Table9[#All], 26, FALSE)</f>
        <v>Formula</v>
      </c>
      <c r="G1736" s="15" t="str">
        <f>IF(D1736="No", "--",VLOOKUP(A1736, [1]!Table9[#All], 25, FALSE))</f>
        <v>--</v>
      </c>
      <c r="H1736" s="14" t="str">
        <f>IF(D1736="No", "Not discussed on USFS. ", VLOOKUP(A1736, [1]!Table9[#All], 24, FALSE))</f>
        <v xml:space="preserve">Not discussed on USFS. </v>
      </c>
      <c r="I1736" s="14" t="str">
        <f>IF(NOT(ISBLANK(#REF!)),  "Pre-activity Survey Required", "")</f>
        <v>Pre-activity Survey Required</v>
      </c>
      <c r="J1736" s="13" t="str">
        <f>IF(D1736="No", "Not discussed on USFS. ", _xlfn.CONCAT(A1736, " (", VLOOKUP(A1736, [1]!Table9[#All], 11, FALSE), "; Habitat description: ", C1736, ") - Within 1-mi of a CNDDB/SCE/USFS occurrence record (", VLOOKUP(A1736, [1]!Table9[#All], 34, FALSE), "). " ))</f>
        <v xml:space="preserve">Not discussed on USFS. </v>
      </c>
      <c r="K1736" s="10" t="str">
        <f>IF(D1736="No", "-- ", VLOOKUP(A1736, [1]!Table9[#All], 35, FALSE))</f>
        <v xml:space="preserve">-- </v>
      </c>
      <c r="L1736" s="12" t="str">
        <f>IF(D1736="No", "--", VLOOKUP(A1736, [1]!Table9[#All], 28, FALSE))</f>
        <v>--</v>
      </c>
      <c r="M1736" s="11" t="str">
        <f>IF(D1736="No", "Not discussed on USFS. ", _xlfn.CONCAT(A1736, " (", VLOOKUP(A1736, [1]!Table9[#All], 11, FALSE), "; Habitat description: ", C1736, ") - Within 1-mi of a CNDDB/SCE/USFS occurrence record (", VLOOKUP(A1736, [1]!Table9[#All], 27, FALSE), "). " ))</f>
        <v xml:space="preserve">Not discussed on USFS. </v>
      </c>
      <c r="N1736" s="10" t="str">
        <f>IF(D1736="No", "-- ", VLOOKUP(A1736, [1]!Table9[#All], 29, FALSE))</f>
        <v xml:space="preserve">-- </v>
      </c>
      <c r="O1736" s="10" t="str">
        <f>IF(D1736="No", "--", VLOOKUP(A1736, [1]!Table9[#All], 30, FALSE))</f>
        <v>--</v>
      </c>
      <c r="P1736" s="7" t="str">
        <f>IF(D1736="No", "Not discussed on USFS. ", IF(VLOOKUP(A1736, [1]!Table9[#All], 31, FALSE)="--", "--",  _xlfn.CONCAT(A1736, " (", VLOOKUP(A1736, [1]!Table9[#All], 11, FALSE), "; Habitat description: ", C1736, ") - Within 1-mi of a CNDDB/SCE/USFS occurrence record (", VLOOKUP(A1736, [1]!Table9[#All], 31, FALSE), "). " )))</f>
        <v xml:space="preserve">Not discussed on USFS. </v>
      </c>
      <c r="Q1736" s="6" t="str">
        <f>IF(D1736="No", "Not discussed on USFS. ", IF(VLOOKUP(A1736, [1]!Table9[#All], 31, FALSE)="--", "--",  VLOOKUP(A1736, [1]!Table9[#All], 32, FALSE)))</f>
        <v xml:space="preserve">Not discussed on USFS. </v>
      </c>
      <c r="R1736" s="6" t="str">
        <f>IF(D1736="No", "Not discussed on USFS. ", IF(VLOOKUP(A1736, [1]!Table9[#All], 31, FALSE)="--", "--", VLOOKUP(A1736, [1]!Table9[#All], 33, FALSE)))</f>
        <v xml:space="preserve">Not discussed on USFS. </v>
      </c>
      <c r="S1736" s="9" t="s">
        <v>2</v>
      </c>
      <c r="T1736" s="8" t="s">
        <v>2</v>
      </c>
      <c r="U1736" s="8" t="s">
        <v>2</v>
      </c>
      <c r="V1736" s="7" t="s">
        <v>2</v>
      </c>
      <c r="W1736" s="6" t="s">
        <v>2</v>
      </c>
      <c r="X1736" s="6" t="s">
        <v>2</v>
      </c>
    </row>
    <row r="1737" spans="1:24" ht="48" x14ac:dyDescent="0.2">
      <c r="A1737" s="20" t="s">
        <v>628</v>
      </c>
      <c r="B1737" s="20" t="str">
        <f>VLOOKUP(A1737, [1]!Table9[#All], 2, FALSE)</f>
        <v>Scrophularia villosa</v>
      </c>
      <c r="C1737" s="18" t="str">
        <f>VLOOKUP(A1737, [1]!Table9[#All], 13, FALSE)</f>
        <v>canyon bottoms, coastal scrub, chaparral</v>
      </c>
      <c r="D1737" s="17" t="str">
        <f>IF(ISNUMBER(SEARCH("1",VLOOKUP(A1737, [1]!Table9[#All], 4, FALSE))), "Yes", "No")</f>
        <v>No</v>
      </c>
      <c r="E1737" s="16" t="str">
        <f>VLOOKUP(A1737, [1]!Table9[#All], 3, FALSE)</f>
        <v>Plant</v>
      </c>
      <c r="F1737" s="15" t="str">
        <f>VLOOKUP(A1737, [1]!Table9[#All], 26, FALSE)</f>
        <v>Formula</v>
      </c>
      <c r="G1737" s="15" t="str">
        <f>IF(D1737="No", "--",VLOOKUP(A1737, [1]!Table9[#All], 25, FALSE))</f>
        <v>--</v>
      </c>
      <c r="H1737" s="14" t="str">
        <f>IF(D1737="No", "Not discussed on USFS. ", VLOOKUP(A1737, [1]!Table9[#All], 24, FALSE))</f>
        <v xml:space="preserve">Not discussed on USFS. </v>
      </c>
      <c r="I1737" s="14" t="str">
        <f>IF(NOT(ISBLANK(#REF!)),  "Pre-activity Survey Required", "")</f>
        <v>Pre-activity Survey Required</v>
      </c>
      <c r="J1737" s="13" t="str">
        <f>IF(D1737="No", "Not discussed on USFS. ", _xlfn.CONCAT(A1737, " (", VLOOKUP(A1737, [1]!Table9[#All], 11, FALSE), "; Habitat description: ", C1737, ") - Within 1-mi of a CNDDB/SCE/USFS occurrence record (", VLOOKUP(A1737, [1]!Table9[#All], 34, FALSE), "). " ))</f>
        <v xml:space="preserve">Not discussed on USFS. </v>
      </c>
      <c r="K1737" s="10" t="str">
        <f>IF(D1737="No", "-- ", VLOOKUP(A1737, [1]!Table9[#All], 35, FALSE))</f>
        <v xml:space="preserve">-- </v>
      </c>
      <c r="L1737" s="12" t="str">
        <f>IF(D1737="No", "--", VLOOKUP(A1737, [1]!Table9[#All], 28, FALSE))</f>
        <v>--</v>
      </c>
      <c r="M1737" s="11" t="str">
        <f>IF(D1737="No", "Not discussed on USFS. ", _xlfn.CONCAT(A1737, " (", VLOOKUP(A1737, [1]!Table9[#All], 11, FALSE), "; Habitat description: ", C1737, ") - Within 1-mi of a CNDDB/SCE/USFS occurrence record (", VLOOKUP(A1737, [1]!Table9[#All], 27, FALSE), "). " ))</f>
        <v xml:space="preserve">Not discussed on USFS. </v>
      </c>
      <c r="N1737" s="10" t="str">
        <f>IF(D1737="No", "-- ", VLOOKUP(A1737, [1]!Table9[#All], 29, FALSE))</f>
        <v xml:space="preserve">-- </v>
      </c>
      <c r="O1737" s="10" t="str">
        <f>IF(D1737="No", "--", VLOOKUP(A1737, [1]!Table9[#All], 30, FALSE))</f>
        <v>--</v>
      </c>
      <c r="P1737" s="7" t="str">
        <f>IF(D1737="No", "Not discussed on USFS. ", IF(VLOOKUP(A1737, [1]!Table9[#All], 31, FALSE)="--", "--",  _xlfn.CONCAT(A1737, " (", VLOOKUP(A1737, [1]!Table9[#All], 11, FALSE), "; Habitat description: ", C1737, ") - Within 1-mi of a CNDDB/SCE/USFS occurrence record (", VLOOKUP(A1737, [1]!Table9[#All], 31, FALSE), "). " )))</f>
        <v xml:space="preserve">Not discussed on USFS. </v>
      </c>
      <c r="Q1737" s="6" t="str">
        <f>IF(D1737="No", "Not discussed on USFS. ", IF(VLOOKUP(A1737, [1]!Table9[#All], 31, FALSE)="--", "--",  VLOOKUP(A1737, [1]!Table9[#All], 32, FALSE)))</f>
        <v xml:space="preserve">Not discussed on USFS. </v>
      </c>
      <c r="R1737" s="6" t="str">
        <f>IF(D1737="No", "Not discussed on USFS. ", IF(VLOOKUP(A1737, [1]!Table9[#All], 31, FALSE)="--", "--", VLOOKUP(A1737, [1]!Table9[#All], 33, FALSE)))</f>
        <v xml:space="preserve">Not discussed on USFS. </v>
      </c>
      <c r="S1737" s="9" t="s">
        <v>2</v>
      </c>
      <c r="T1737" s="8" t="s">
        <v>2</v>
      </c>
      <c r="U1737" s="8" t="s">
        <v>2</v>
      </c>
      <c r="V1737" s="7" t="s">
        <v>2</v>
      </c>
      <c r="W1737" s="6" t="s">
        <v>2</v>
      </c>
      <c r="X1737" s="6" t="s">
        <v>2</v>
      </c>
    </row>
    <row r="1738" spans="1:24" ht="64" x14ac:dyDescent="0.2">
      <c r="A1738" s="20" t="s">
        <v>627</v>
      </c>
      <c r="B1738" s="20" t="str">
        <f>VLOOKUP(A1738, [1]!Table9[#All], 2, FALSE)</f>
        <v>Galium catalinense ssp. catalinense</v>
      </c>
      <c r="C1738" s="18" t="str">
        <f>VLOOKUP(A1738, [1]!Table9[#All], 13, FALSE)</f>
        <v>rocky slopes, cliffs</v>
      </c>
      <c r="D1738" s="17" t="str">
        <f>IF(ISNUMBER(SEARCH("1",VLOOKUP(A1738, [1]!Table9[#All], 4, FALSE))), "Yes", "No")</f>
        <v>No</v>
      </c>
      <c r="E1738" s="16" t="str">
        <f>VLOOKUP(A1738, [1]!Table9[#All], 3, FALSE)</f>
        <v>Plant</v>
      </c>
      <c r="F1738" s="15" t="str">
        <f>VLOOKUP(A1738, [1]!Table9[#All], 26, FALSE)</f>
        <v>Formula</v>
      </c>
      <c r="G1738" s="15" t="str">
        <f>IF(D1738="No", "--",VLOOKUP(A1738, [1]!Table9[#All], 25, FALSE))</f>
        <v>--</v>
      </c>
      <c r="H1738" s="14" t="str">
        <f>IF(D1738="No", "Not discussed on USFS. ", VLOOKUP(A1738, [1]!Table9[#All], 24, FALSE))</f>
        <v xml:space="preserve">Not discussed on USFS. </v>
      </c>
      <c r="I1738" s="14" t="str">
        <f>IF(NOT(ISBLANK(#REF!)),  "Pre-activity Survey Required", "")</f>
        <v>Pre-activity Survey Required</v>
      </c>
      <c r="J1738" s="13" t="str">
        <f>IF(D1738="No", "Not discussed on USFS. ", _xlfn.CONCAT(A1738, " (", VLOOKUP(A1738, [1]!Table9[#All], 11, FALSE), "; Habitat description: ", C1738, ") - Within 1-mi of a CNDDB/SCE/USFS occurrence record (", VLOOKUP(A1738, [1]!Table9[#All], 34, FALSE), "). " ))</f>
        <v xml:space="preserve">Not discussed on USFS. </v>
      </c>
      <c r="K1738" s="10" t="str">
        <f>IF(D1738="No", "-- ", VLOOKUP(A1738, [1]!Table9[#All], 35, FALSE))</f>
        <v xml:space="preserve">-- </v>
      </c>
      <c r="L1738" s="12" t="str">
        <f>IF(D1738="No", "--", VLOOKUP(A1738, [1]!Table9[#All], 28, FALSE))</f>
        <v>--</v>
      </c>
      <c r="M1738" s="11" t="str">
        <f>IF(D1738="No", "Not discussed on USFS. ", _xlfn.CONCAT(A1738, " (", VLOOKUP(A1738, [1]!Table9[#All], 11, FALSE), "; Habitat description: ", C1738, ") - Within 1-mi of a CNDDB/SCE/USFS occurrence record (", VLOOKUP(A1738, [1]!Table9[#All], 27, FALSE), "). " ))</f>
        <v xml:space="preserve">Not discussed on USFS. </v>
      </c>
      <c r="N1738" s="10" t="str">
        <f>IF(D1738="No", "-- ", VLOOKUP(A1738, [1]!Table9[#All], 29, FALSE))</f>
        <v xml:space="preserve">-- </v>
      </c>
      <c r="O1738" s="10" t="str">
        <f>IF(D1738="No", "--", VLOOKUP(A1738, [1]!Table9[#All], 30, FALSE))</f>
        <v>--</v>
      </c>
      <c r="P1738" s="7" t="str">
        <f>IF(D1738="No", "Not discussed on USFS. ", IF(VLOOKUP(A1738, [1]!Table9[#All], 31, FALSE)="--", "--",  _xlfn.CONCAT(A1738, " (", VLOOKUP(A1738, [1]!Table9[#All], 11, FALSE), "; Habitat description: ", C1738, ") - Within 1-mi of a CNDDB/SCE/USFS occurrence record (", VLOOKUP(A1738, [1]!Table9[#All], 31, FALSE), "). " )))</f>
        <v xml:space="preserve">Not discussed on USFS. </v>
      </c>
      <c r="Q1738" s="6" t="str">
        <f>IF(D1738="No", "Not discussed on USFS. ", IF(VLOOKUP(A1738, [1]!Table9[#All], 31, FALSE)="--", "--",  VLOOKUP(A1738, [1]!Table9[#All], 32, FALSE)))</f>
        <v xml:space="preserve">Not discussed on USFS. </v>
      </c>
      <c r="R1738" s="6" t="str">
        <f>IF(D1738="No", "Not discussed on USFS. ", IF(VLOOKUP(A1738, [1]!Table9[#All], 31, FALSE)="--", "--", VLOOKUP(A1738, [1]!Table9[#All], 33, FALSE)))</f>
        <v xml:space="preserve">Not discussed on USFS. </v>
      </c>
      <c r="S1738" s="9" t="s">
        <v>2</v>
      </c>
      <c r="T1738" s="8" t="s">
        <v>2</v>
      </c>
      <c r="U1738" s="8" t="s">
        <v>2</v>
      </c>
      <c r="V1738" s="7" t="s">
        <v>2</v>
      </c>
      <c r="W1738" s="6" t="s">
        <v>2</v>
      </c>
      <c r="X1738" s="6" t="s">
        <v>2</v>
      </c>
    </row>
    <row r="1739" spans="1:24" ht="60" x14ac:dyDescent="0.2">
      <c r="A1739" s="24" t="s">
        <v>626</v>
      </c>
      <c r="B1739" s="24" t="str">
        <f>VLOOKUP(A1739, [1]!Table9[#All], 2, FALSE)</f>
        <v>Eriogonum giganteum var. giganteum</v>
      </c>
      <c r="C1739" s="18" t="str">
        <f>VLOOKUP(A1739, [1]!Table9[#All], 13, FALSE)</f>
        <v>gravel</v>
      </c>
      <c r="D1739" s="17" t="str">
        <f>IF(ISNUMBER(SEARCH("1",VLOOKUP(A1739, [1]!Table9[#All], 4, FALSE))), "Yes", "No")</f>
        <v>No</v>
      </c>
      <c r="E1739" s="16" t="str">
        <f>VLOOKUP(A1739, [1]!Table9[#All], 3, FALSE)</f>
        <v>Plant</v>
      </c>
      <c r="F1739" s="15" t="str">
        <f>VLOOKUP(A1739, [1]!Table9[#All], 26, FALSE)</f>
        <v>Formula</v>
      </c>
      <c r="G1739" s="15" t="str">
        <f>IF(D1739="No", "--",VLOOKUP(A1739, [1]!Table9[#All], 25, FALSE))</f>
        <v>--</v>
      </c>
      <c r="H1739" s="14" t="str">
        <f>IF(D1739="No", "Not discussed on USFS. ", VLOOKUP(A1739, [1]!Table9[#All], 24, FALSE))</f>
        <v xml:space="preserve">Not discussed on USFS. </v>
      </c>
      <c r="I1739" s="14" t="str">
        <f>IF(NOT(ISBLANK(#REF!)),  "Pre-activity Survey Required", "")</f>
        <v>Pre-activity Survey Required</v>
      </c>
      <c r="J1739" s="13" t="str">
        <f>IF(D1739="No", "Not discussed on USFS. ", _xlfn.CONCAT(A1739, " (", VLOOKUP(A1739, [1]!Table9[#All], 11, FALSE), "; Habitat description: ", C1739, ") - Within 1-mi of a CNDDB/SCE/USFS occurrence record (", VLOOKUP(A1739, [1]!Table9[#All], 34, FALSE), "). " ))</f>
        <v xml:space="preserve">Not discussed on USFS. </v>
      </c>
      <c r="K1739" s="10" t="str">
        <f>IF(D1739="No", "-- ", VLOOKUP(A1739, [1]!Table9[#All], 35, FALSE))</f>
        <v xml:space="preserve">-- </v>
      </c>
      <c r="L1739" s="12" t="str">
        <f>IF(D1739="No", "--", VLOOKUP(A1739, [1]!Table9[#All], 28, FALSE))</f>
        <v>--</v>
      </c>
      <c r="M1739" s="11" t="str">
        <f>IF(D1739="No", "Not discussed on USFS. ", _xlfn.CONCAT(A1739, " (", VLOOKUP(A1739, [1]!Table9[#All], 11, FALSE), "; Habitat description: ", C1739, ") - Within 1-mi of a CNDDB/SCE/USFS occurrence record (", VLOOKUP(A1739, [1]!Table9[#All], 27, FALSE), "). " ))</f>
        <v xml:space="preserve">Not discussed on USFS. </v>
      </c>
      <c r="N1739" s="10" t="str">
        <f>IF(D1739="No", "-- ", VLOOKUP(A1739, [1]!Table9[#All], 29, FALSE))</f>
        <v xml:space="preserve">-- </v>
      </c>
      <c r="O1739" s="10" t="str">
        <f>IF(D1739="No", "--", VLOOKUP(A1739, [1]!Table9[#All], 30, FALSE))</f>
        <v>--</v>
      </c>
      <c r="P1739" s="7" t="str">
        <f>IF(D1739="No", "Not discussed on USFS. ", IF(VLOOKUP(A1739, [1]!Table9[#All], 31, FALSE)="--", "--",  _xlfn.CONCAT(A1739, " (", VLOOKUP(A1739, [1]!Table9[#All], 11, FALSE), "; Habitat description: ", C1739, ") - Within 1-mi of a CNDDB/SCE/USFS occurrence record (", VLOOKUP(A1739, [1]!Table9[#All], 31, FALSE), "). " )))</f>
        <v xml:space="preserve">Not discussed on USFS. </v>
      </c>
      <c r="Q1739" s="6" t="str">
        <f>IF(D1739="No", "Not discussed on USFS. ", IF(VLOOKUP(A1739, [1]!Table9[#All], 31, FALSE)="--", "--",  VLOOKUP(A1739, [1]!Table9[#All], 32, FALSE)))</f>
        <v xml:space="preserve">Not discussed on USFS. </v>
      </c>
      <c r="R1739" s="6" t="str">
        <f>IF(D1739="No", "Not discussed on USFS. ", IF(VLOOKUP(A1739, [1]!Table9[#All], 31, FALSE)="--", "--", VLOOKUP(A1739, [1]!Table9[#All], 33, FALSE)))</f>
        <v xml:space="preserve">Not discussed on USFS. </v>
      </c>
      <c r="S1739" s="9" t="s">
        <v>2</v>
      </c>
      <c r="T1739" s="8" t="s">
        <v>2</v>
      </c>
      <c r="U1739" s="8" t="s">
        <v>2</v>
      </c>
      <c r="V1739" s="7" t="s">
        <v>2</v>
      </c>
      <c r="W1739" s="6" t="s">
        <v>2</v>
      </c>
      <c r="X1739" s="6" t="s">
        <v>2</v>
      </c>
    </row>
    <row r="1740" spans="1:24" ht="48" x14ac:dyDescent="0.2">
      <c r="A1740" s="20" t="s">
        <v>625</v>
      </c>
      <c r="B1740" s="20" t="str">
        <f>VLOOKUP(A1740, [1]!Table9[#All], 2, FALSE)</f>
        <v>Ribes viburnifolium</v>
      </c>
      <c r="C1740" s="18" t="str">
        <f>VLOOKUP(A1740, [1]!Table9[#All], 13, FALSE)</f>
        <v>coastal sage scrub, chapparal, and forest openings</v>
      </c>
      <c r="D1740" s="17" t="str">
        <f>IF(ISNUMBER(SEARCH("1",VLOOKUP(A1740, [1]!Table9[#All], 4, FALSE))), "Yes", "No")</f>
        <v>No</v>
      </c>
      <c r="E1740" s="16" t="str">
        <f>VLOOKUP(A1740, [1]!Table9[#All], 3, FALSE)</f>
        <v>Plant</v>
      </c>
      <c r="F1740" s="15" t="str">
        <f>VLOOKUP(A1740, [1]!Table9[#All], 26, FALSE)</f>
        <v>Formula</v>
      </c>
      <c r="G1740" s="15" t="str">
        <f>IF(D1740="No", "--",VLOOKUP(A1740, [1]!Table9[#All], 25, FALSE))</f>
        <v>--</v>
      </c>
      <c r="H1740" s="14" t="str">
        <f>IF(D1740="No", "Not discussed on USFS. ", VLOOKUP(A1740, [1]!Table9[#All], 24, FALSE))</f>
        <v xml:space="preserve">Not discussed on USFS. </v>
      </c>
      <c r="I1740" s="14" t="str">
        <f>IF(NOT(ISBLANK(#REF!)),  "Pre-activity Survey Required", "")</f>
        <v>Pre-activity Survey Required</v>
      </c>
      <c r="J1740" s="13" t="str">
        <f>IF(D1740="No", "Not discussed on USFS. ", _xlfn.CONCAT(A1740, " (", VLOOKUP(A1740, [1]!Table9[#All], 11, FALSE), "; Habitat description: ", C1740, ") - Within 1-mi of a CNDDB/SCE/USFS occurrence record (", VLOOKUP(A1740, [1]!Table9[#All], 34, FALSE), "). " ))</f>
        <v xml:space="preserve">Not discussed on USFS. </v>
      </c>
      <c r="K1740" s="10" t="str">
        <f>IF(D1740="No", "-- ", VLOOKUP(A1740, [1]!Table9[#All], 35, FALSE))</f>
        <v xml:space="preserve">-- </v>
      </c>
      <c r="L1740" s="12" t="str">
        <f>IF(D1740="No", "--", VLOOKUP(A1740, [1]!Table9[#All], 28, FALSE))</f>
        <v>--</v>
      </c>
      <c r="M1740" s="11" t="str">
        <f>IF(D1740="No", "Not discussed on USFS. ", _xlfn.CONCAT(A1740, " (", VLOOKUP(A1740, [1]!Table9[#All], 11, FALSE), "; Habitat description: ", C1740, ") - Within 1-mi of a CNDDB/SCE/USFS occurrence record (", VLOOKUP(A1740, [1]!Table9[#All], 27, FALSE), "). " ))</f>
        <v xml:space="preserve">Not discussed on USFS. </v>
      </c>
      <c r="N1740" s="10" t="str">
        <f>IF(D1740="No", "-- ", VLOOKUP(A1740, [1]!Table9[#All], 29, FALSE))</f>
        <v xml:space="preserve">-- </v>
      </c>
      <c r="O1740" s="10" t="str">
        <f>IF(D1740="No", "--", VLOOKUP(A1740, [1]!Table9[#All], 30, FALSE))</f>
        <v>--</v>
      </c>
      <c r="P1740" s="7" t="str">
        <f>IF(D1740="No", "Not discussed on USFS. ", IF(VLOOKUP(A1740, [1]!Table9[#All], 31, FALSE)="--", "--",  _xlfn.CONCAT(A1740, " (", VLOOKUP(A1740, [1]!Table9[#All], 11, FALSE), "; Habitat description: ", C1740, ") - Within 1-mi of a CNDDB/SCE/USFS occurrence record (", VLOOKUP(A1740, [1]!Table9[#All], 31, FALSE), "). " )))</f>
        <v xml:space="preserve">Not discussed on USFS. </v>
      </c>
      <c r="Q1740" s="6" t="str">
        <f>IF(D1740="No", "Not discussed on USFS. ", IF(VLOOKUP(A1740, [1]!Table9[#All], 31, FALSE)="--", "--",  VLOOKUP(A1740, [1]!Table9[#All], 32, FALSE)))</f>
        <v xml:space="preserve">Not discussed on USFS. </v>
      </c>
      <c r="R1740" s="6" t="str">
        <f>IF(D1740="No", "Not discussed on USFS. ", IF(VLOOKUP(A1740, [1]!Table9[#All], 31, FALSE)="--", "--", VLOOKUP(A1740, [1]!Table9[#All], 33, FALSE)))</f>
        <v xml:space="preserve">Not discussed on USFS. </v>
      </c>
      <c r="S1740" s="9" t="s">
        <v>2</v>
      </c>
      <c r="T1740" s="8" t="s">
        <v>2</v>
      </c>
      <c r="U1740" s="8" t="s">
        <v>2</v>
      </c>
      <c r="V1740" s="7" t="s">
        <v>2</v>
      </c>
      <c r="W1740" s="6" t="s">
        <v>2</v>
      </c>
      <c r="X1740" s="6" t="s">
        <v>2</v>
      </c>
    </row>
    <row r="1741" spans="1:24" ht="156" x14ac:dyDescent="0.2">
      <c r="A1741" s="20" t="s">
        <v>624</v>
      </c>
      <c r="B1741" s="20" t="str">
        <f>VLOOKUP(A1741, [1]!Table9[#All], 2, FALSE)</f>
        <v>Lycium brevipes var. hassei</v>
      </c>
      <c r="C1741" s="18" t="str">
        <f>VLOOKUP(A1741, [1]!Table9[#All], 13, FALSE)</f>
        <v>coastal bluffs, slopes</v>
      </c>
      <c r="D1741" s="17" t="str">
        <f>IF(ISNUMBER(SEARCH("1",VLOOKUP(A1741, [1]!Table9[#All], 4, FALSE))), "Yes", "No")</f>
        <v>Yes</v>
      </c>
      <c r="E1741" s="16" t="str">
        <f>VLOOKUP(A1741, [1]!Table9[#All], 3, FALSE)</f>
        <v>Plant</v>
      </c>
      <c r="F1741" s="15" t="str">
        <f>VLOOKUP(A1741, [1]!Table9[#All], 26, FALSE)</f>
        <v>Formula</v>
      </c>
      <c r="G1741" s="15" t="str">
        <f>IF(D1741="No", "--",VLOOKUP(A1741, [1]!Table9[#All], 25, FALSE))</f>
        <v>Work area</v>
      </c>
      <c r="H1741" s="14" t="str">
        <f>IF(D1741="No", "Not discussed on USFS. ", VLOOKUP(A1741, [1]!Table9[#All], 24, FALSE))</f>
        <v xml:space="preserve">Only discussed in INF, if reviewing INF apply same RPM's and language as other CRPR 1/2 plant receive. </v>
      </c>
      <c r="I1741" s="14" t="str">
        <f>IF(NOT(ISBLANK(#REF!)),  "Pre-activity Survey Required", "")</f>
        <v>Pre-activity Survey Required</v>
      </c>
      <c r="J1741" s="13" t="str">
        <f>IF(D1741="No", "Not discussed on USFS. ", _xlfn.CONCAT(A1741, " (", VLOOKUP(A1741, [1]!Table9[#All], 11, FALSE), "; Habitat description: ", C1741, ") - Within 1-mi of a CNDDB/SCE/USFS occurrence record (", VLOOKUP(A1741, [1]!Table9[#All], 34, FALSE), "). " ))</f>
        <v xml:space="preserve">Santa Catalina Island desert thorn (INF:SCC; CRPR 3.1, Blooming Period: Jun - Jun; Habitat description: coastal bluffs, slopes) - Within 1-mi of a CNDDB/SCE/USFS occurrence record (unsuitable habitat). </v>
      </c>
      <c r="K1741" s="10" t="str">
        <f>IF(D1741="No", "-- ", VLOOKUP(A1741, [1]!Table9[#All], 35, FALSE))</f>
        <v>Standard OMP BMPs.</v>
      </c>
      <c r="L1741" s="12" t="str">
        <f>IF(D1741="No", "--", VLOOKUP(A1741, [1]!Table9[#All], 28, FALSE))</f>
        <v>IIB</v>
      </c>
      <c r="M1741" s="11" t="str">
        <f>IF(D1741="No", "Not discussed on USFS. ", _xlfn.CONCAT(A1741, " (", VLOOKUP(A1741, [1]!Table9[#All], 11, FALSE), "; Habitat description: ", C1741, ") - Within 1-mi of a CNDDB/SCE/USFS occurrence record (", VLOOKUP(A1741, [1]!Table9[#All], 27, FALSE), "). " ))</f>
        <v xml:space="preserve">Santa Catalina Island desert thorn (INF:SCC; CRPR 3.1, Blooming Period: Jun - Jun; Habitat description: coastal bluffs, slopes) - Within 1-mi of a CNDDB/SCE/USFS occurrence record (habitat present). </v>
      </c>
      <c r="N1741" s="10" t="str">
        <f>IF(D1741="No", "-- ", VLOOKUP(A1741, [1]!Table9[#All], 29, FALSE))</f>
        <v xml:space="preserve">BE BMP Plant-1(a)(c-d); 
General Measures and Standard OMP BMPs. </v>
      </c>
      <c r="O1741" s="10" t="str">
        <f>IF(D1741="No", "--", VLOOKUP(A1741, [1]!Table9[#All], 30, FALSE))</f>
        <v xml:space="preserve">Pre-Activity Survey (Santa Catalina Island desert thorn): A biological survey is required. 
FSS Plant Avoidance (Santa Catalina Island desert thorn): If Santa Catalina Island desert thorn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41" s="7" t="str">
        <f>IF(D1741="No", "Not discussed on USFS. ", IF(VLOOKUP(A1741, [1]!Table9[#All], 31, FALSE)="--", "--",  _xlfn.CONCAT(A1741, " (", VLOOKUP(A1741, [1]!Table9[#All], 11, FALSE), "; Habitat description: ", C1741, ") - Within 1-mi of a CNDDB/SCE/USFS occurrence record (", VLOOKUP(A1741, [1]!Table9[#All], 31, FALSE), "). " )))</f>
        <v>--</v>
      </c>
      <c r="Q1741" s="6" t="str">
        <f>IF(D1741="No", "Not discussed on USFS. ", IF(VLOOKUP(A1741, [1]!Table9[#All], 31, FALSE)="--", "--",  VLOOKUP(A1741, [1]!Table9[#All], 32, FALSE)))</f>
        <v>--</v>
      </c>
      <c r="R1741" s="6" t="str">
        <f>IF(D1741="No", "Not discussed on USFS. ", IF(VLOOKUP(A1741, [1]!Table9[#All], 31, FALSE)="--", "--", VLOOKUP(A1741, [1]!Table9[#All], 33, FALSE)))</f>
        <v>--</v>
      </c>
      <c r="S1741" s="9" t="s">
        <v>2</v>
      </c>
      <c r="T1741" s="8" t="s">
        <v>2</v>
      </c>
      <c r="U1741" s="8" t="s">
        <v>2</v>
      </c>
      <c r="V1741" s="7" t="s">
        <v>2</v>
      </c>
      <c r="W1741" s="6" t="s">
        <v>2</v>
      </c>
      <c r="X1741" s="6" t="s">
        <v>2</v>
      </c>
    </row>
    <row r="1742" spans="1:24" ht="144" x14ac:dyDescent="0.2">
      <c r="A1742" s="20" t="s">
        <v>623</v>
      </c>
      <c r="B1742" s="20" t="str">
        <f>VLOOKUP(A1742, [1]!Table9[#All], 2, FALSE)</f>
        <v>Urocyon littoralis catalinae</v>
      </c>
      <c r="C1742" s="18" t="str">
        <f>VLOOKUP(A1742, [1]!Table9[#All], 13, FALSE)</f>
        <v>limited to Catalina island - coastal grassland, coastal sage scrub, maritime desert scrub, chaparral, oak &amp; riparian woodlands &amp; ruderal communities</v>
      </c>
      <c r="D1742" s="17" t="str">
        <f>IF(ISNUMBER(SEARCH("1",VLOOKUP(A1742, [1]!Table9[#All], 4, FALSE))), "Yes", "No")</f>
        <v>Yes</v>
      </c>
      <c r="E1742" s="16" t="str">
        <f>VLOOKUP(A1742, [1]!Table9[#All], 3, FALSE)</f>
        <v>Mammal</v>
      </c>
      <c r="F1742" s="15" t="str">
        <f>VLOOKUP(A1742, [1]!Table9[#All], 26, FALSE)</f>
        <v>Formula</v>
      </c>
      <c r="G1742" s="15" t="str">
        <f>IF(D1742="No", "--",VLOOKUP(A1742, [1]!Table9[#All], 25, FALSE))</f>
        <v>--</v>
      </c>
      <c r="H1742" s="14" t="str">
        <f>IF(D1742="No", "Not discussed on USFS. ", VLOOKUP(A1742, [1]!Table9[#All], 24, FALSE))</f>
        <v>Notify SME if found on USFS</v>
      </c>
      <c r="I1742" s="14" t="str">
        <f>IF(NOT(ISBLANK(#REF!)),  "Pre-activity Survey Required", "")</f>
        <v>Pre-activity Survey Required</v>
      </c>
      <c r="J1742" s="13" t="str">
        <f>IF(D1742="No", "Not discussed on USFS. ", _xlfn.CONCAT(A1742, " (", VLOOKUP(A1742, [1]!Table9[#All], 11, FALSE), "; Habitat description: ", C1742, ") - Within 1-mi of a CNDDB/SCE/USFS occurrence record (", VLOOKUP(A1742, [1]!Table9[#All], 34, FALSE), "). " ))</f>
        <v xml:space="preserve">Santa Catalina Island fox (FT; ST; Habitat description: limited to Catalina island - coastal grassland, coastal sage scrub, maritime desert scrub, chaparral, oak &amp; riparian woodlands &amp; ruderal communities) - Within 1-mi of a CNDDB/SCE/USFS occurrence record (--). </v>
      </c>
      <c r="K1742" s="10" t="str">
        <f>IF(D1742="No", "-- ", VLOOKUP(A1742, [1]!Table9[#All], 35, FALSE))</f>
        <v>--</v>
      </c>
      <c r="L1742" s="12" t="str">
        <f>IF(D1742="No", "--", VLOOKUP(A1742, [1]!Table9[#All], 28, FALSE))</f>
        <v>--</v>
      </c>
      <c r="M1742" s="11" t="str">
        <f>IF(D1742="No", "Not discussed on USFS. ", _xlfn.CONCAT(A1742, " (", VLOOKUP(A1742, [1]!Table9[#All], 11, FALSE), "; Habitat description: ", C1742, ") - Within 1-mi of a CNDDB/SCE/USFS occurrence record (", VLOOKUP(A1742, [1]!Table9[#All], 27, FALSE), "). " ))</f>
        <v xml:space="preserve">Santa Catalina Island fox (FT; ST; Habitat description: limited to Catalina island - coastal grassland, coastal sage scrub, maritime desert scrub, chaparral, oak &amp; riparian woodlands &amp; ruderal communities) - Within 1-mi of a CNDDB/SCE/USFS occurrence record (--). </v>
      </c>
      <c r="N1742" s="10" t="str">
        <f>IF(D1742="No", "-- ", VLOOKUP(A1742, [1]!Table9[#All], 29, FALSE))</f>
        <v>Notify SME if found on USFS</v>
      </c>
      <c r="O1742" s="10" t="str">
        <f>IF(D1742="No", "--", VLOOKUP(A1742, [1]!Table9[#All], 30, FALSE))</f>
        <v>Notify SME if found on USFS</v>
      </c>
      <c r="P1742" s="7" t="str">
        <f>IF(D1742="No", "Not discussed on USFS. ", IF(VLOOKUP(A1742, [1]!Table9[#All], 31, FALSE)="--", "--",  _xlfn.CONCAT(A1742, " (", VLOOKUP(A1742, [1]!Table9[#All], 11, FALSE), "; Habitat description: ", C1742, ") - Within 1-mi of a CNDDB/SCE/USFS occurrence record (", VLOOKUP(A1742, [1]!Table9[#All], 31, FALSE), "). " )))</f>
        <v>--</v>
      </c>
      <c r="Q1742" s="6" t="str">
        <f>IF(D1742="No", "Not discussed on USFS. ", IF(VLOOKUP(A1742, [1]!Table9[#All], 31, FALSE)="--", "--",  VLOOKUP(A1742, [1]!Table9[#All], 32, FALSE)))</f>
        <v>--</v>
      </c>
      <c r="R1742" s="6" t="str">
        <f>IF(D1742="No", "Not discussed on USFS. ", IF(VLOOKUP(A1742, [1]!Table9[#All], 31, FALSE)="--", "--", VLOOKUP(A1742, [1]!Table9[#All], 33, FALSE)))</f>
        <v>--</v>
      </c>
      <c r="S1742" s="9" t="s">
        <v>2</v>
      </c>
      <c r="T1742" s="8" t="s">
        <v>2</v>
      </c>
      <c r="U1742" s="8" t="s">
        <v>2</v>
      </c>
      <c r="V1742" s="7" t="s">
        <v>2</v>
      </c>
      <c r="W1742" s="6" t="s">
        <v>2</v>
      </c>
      <c r="X1742" s="6" t="s">
        <v>2</v>
      </c>
    </row>
    <row r="1743" spans="1:24" ht="80" x14ac:dyDescent="0.2">
      <c r="A1743" s="20" t="s">
        <v>622</v>
      </c>
      <c r="B1743" s="20" t="str">
        <f>VLOOKUP(A1743, [1]!Table9[#All], 2, FALSE)</f>
        <v>Lyonothamnus floribundus ssp. floribundus</v>
      </c>
      <c r="C1743" s="18" t="str">
        <f>VLOOKUP(A1743, [1]!Table9[#All], 13, FALSE)</f>
        <v>rocky slopes, canyons, oak woodland, chaparral</v>
      </c>
      <c r="D1743" s="17" t="str">
        <f>IF(ISNUMBER(SEARCH("1",VLOOKUP(A1743, [1]!Table9[#All], 4, FALSE))), "Yes", "No")</f>
        <v>No</v>
      </c>
      <c r="E1743" s="16" t="str">
        <f>VLOOKUP(A1743, [1]!Table9[#All], 3, FALSE)</f>
        <v>Plant</v>
      </c>
      <c r="F1743" s="15" t="str">
        <f>VLOOKUP(A1743, [1]!Table9[#All], 26, FALSE)</f>
        <v>Formula</v>
      </c>
      <c r="G1743" s="15" t="str">
        <f>IF(D1743="No", "--",VLOOKUP(A1743, [1]!Table9[#All], 25, FALSE))</f>
        <v>--</v>
      </c>
      <c r="H1743" s="14" t="str">
        <f>IF(D1743="No", "Not discussed on USFS. ", VLOOKUP(A1743, [1]!Table9[#All], 24, FALSE))</f>
        <v xml:space="preserve">Not discussed on USFS. </v>
      </c>
      <c r="I1743" s="14" t="str">
        <f>IF(NOT(ISBLANK(#REF!)),  "Pre-activity Survey Required", "")</f>
        <v>Pre-activity Survey Required</v>
      </c>
      <c r="J1743" s="13" t="str">
        <f>IF(D1743="No", "Not discussed on USFS. ", _xlfn.CONCAT(A1743, " (", VLOOKUP(A1743, [1]!Table9[#All], 11, FALSE), "; Habitat description: ", C1743, ") - Within 1-mi of a CNDDB/SCE/USFS occurrence record (", VLOOKUP(A1743, [1]!Table9[#All], 34, FALSE), "). " ))</f>
        <v xml:space="preserve">Not discussed on USFS. </v>
      </c>
      <c r="K1743" s="10" t="str">
        <f>IF(D1743="No", "-- ", VLOOKUP(A1743, [1]!Table9[#All], 35, FALSE))</f>
        <v xml:space="preserve">-- </v>
      </c>
      <c r="L1743" s="12" t="str">
        <f>IF(D1743="No", "--", VLOOKUP(A1743, [1]!Table9[#All], 28, FALSE))</f>
        <v>--</v>
      </c>
      <c r="M1743" s="11" t="str">
        <f>IF(D1743="No", "Not discussed on USFS. ", _xlfn.CONCAT(A1743, " (", VLOOKUP(A1743, [1]!Table9[#All], 11, FALSE), "; Habitat description: ", C1743, ") - Within 1-mi of a CNDDB/SCE/USFS occurrence record (", VLOOKUP(A1743, [1]!Table9[#All], 27, FALSE), "). " ))</f>
        <v xml:space="preserve">Not discussed on USFS. </v>
      </c>
      <c r="N1743" s="10" t="str">
        <f>IF(D1743="No", "-- ", VLOOKUP(A1743, [1]!Table9[#All], 29, FALSE))</f>
        <v xml:space="preserve">-- </v>
      </c>
      <c r="O1743" s="10" t="str">
        <f>IF(D1743="No", "--", VLOOKUP(A1743, [1]!Table9[#All], 30, FALSE))</f>
        <v>--</v>
      </c>
      <c r="P1743" s="7" t="str">
        <f>IF(D1743="No", "Not discussed on USFS. ", IF(VLOOKUP(A1743, [1]!Table9[#All], 31, FALSE)="--", "--",  _xlfn.CONCAT(A1743, " (", VLOOKUP(A1743, [1]!Table9[#All], 11, FALSE), "; Habitat description: ", C1743, ") - Within 1-mi of a CNDDB/SCE/USFS occurrence record (", VLOOKUP(A1743, [1]!Table9[#All], 31, FALSE), "). " )))</f>
        <v xml:space="preserve">Not discussed on USFS. </v>
      </c>
      <c r="Q1743" s="6" t="str">
        <f>IF(D1743="No", "Not discussed on USFS. ", IF(VLOOKUP(A1743, [1]!Table9[#All], 31, FALSE)="--", "--",  VLOOKUP(A1743, [1]!Table9[#All], 32, FALSE)))</f>
        <v xml:space="preserve">Not discussed on USFS. </v>
      </c>
      <c r="R1743" s="6" t="str">
        <f>IF(D1743="No", "Not discussed on USFS. ", IF(VLOOKUP(A1743, [1]!Table9[#All], 31, FALSE)="--", "--", VLOOKUP(A1743, [1]!Table9[#All], 33, FALSE)))</f>
        <v xml:space="preserve">Not discussed on USFS. </v>
      </c>
      <c r="S1743" s="9" t="s">
        <v>2</v>
      </c>
      <c r="T1743" s="8" t="s">
        <v>2</v>
      </c>
      <c r="U1743" s="8" t="s">
        <v>2</v>
      </c>
      <c r="V1743" s="7" t="s">
        <v>2</v>
      </c>
      <c r="W1743" s="6" t="s">
        <v>2</v>
      </c>
      <c r="X1743" s="6" t="s">
        <v>2</v>
      </c>
    </row>
    <row r="1744" spans="1:24" ht="48" x14ac:dyDescent="0.2">
      <c r="A1744" s="20" t="s">
        <v>621</v>
      </c>
      <c r="B1744" s="20" t="str">
        <f>VLOOKUP(A1744, [1]!Table9[#All], 2, FALSE)</f>
        <v>Arctostaphylos catalinae</v>
      </c>
      <c r="C1744" s="18" t="str">
        <f>VLOOKUP(A1744, [1]!Table9[#All], 13, FALSE)</f>
        <v>volcanic outcrops, ridges, maritime chaparral</v>
      </c>
      <c r="D1744" s="17" t="str">
        <f>IF(ISNUMBER(SEARCH("1",VLOOKUP(A1744, [1]!Table9[#All], 4, FALSE))), "Yes", "No")</f>
        <v>No</v>
      </c>
      <c r="E1744" s="16" t="str">
        <f>VLOOKUP(A1744, [1]!Table9[#All], 3, FALSE)</f>
        <v>Plant</v>
      </c>
      <c r="F1744" s="15" t="str">
        <f>VLOOKUP(A1744, [1]!Table9[#All], 26, FALSE)</f>
        <v>Formula</v>
      </c>
      <c r="G1744" s="15" t="str">
        <f>IF(D1744="No", "--",VLOOKUP(A1744, [1]!Table9[#All], 25, FALSE))</f>
        <v>--</v>
      </c>
      <c r="H1744" s="14" t="str">
        <f>IF(D1744="No", "Not discussed on USFS. ", VLOOKUP(A1744, [1]!Table9[#All], 24, FALSE))</f>
        <v xml:space="preserve">Not discussed on USFS. </v>
      </c>
      <c r="I1744" s="14" t="str">
        <f>IF(NOT(ISBLANK(#REF!)),  "Pre-activity Survey Required", "")</f>
        <v>Pre-activity Survey Required</v>
      </c>
      <c r="J1744" s="13" t="str">
        <f>IF(D1744="No", "Not discussed on USFS. ", _xlfn.CONCAT(A1744, " (", VLOOKUP(A1744, [1]!Table9[#All], 11, FALSE), "; Habitat description: ", C1744, ") - Within 1-mi of a CNDDB/SCE/USFS occurrence record (", VLOOKUP(A1744, [1]!Table9[#All], 34, FALSE), "). " ))</f>
        <v xml:space="preserve">Not discussed on USFS. </v>
      </c>
      <c r="K1744" s="10" t="str">
        <f>IF(D1744="No", "-- ", VLOOKUP(A1744, [1]!Table9[#All], 35, FALSE))</f>
        <v xml:space="preserve">-- </v>
      </c>
      <c r="L1744" s="12" t="str">
        <f>IF(D1744="No", "--", VLOOKUP(A1744, [1]!Table9[#All], 28, FALSE))</f>
        <v>--</v>
      </c>
      <c r="M1744" s="11" t="str">
        <f>IF(D1744="No", "Not discussed on USFS. ", _xlfn.CONCAT(A1744, " (", VLOOKUP(A1744, [1]!Table9[#All], 11, FALSE), "; Habitat description: ", C1744, ") - Within 1-mi of a CNDDB/SCE/USFS occurrence record (", VLOOKUP(A1744, [1]!Table9[#All], 27, FALSE), "). " ))</f>
        <v xml:space="preserve">Not discussed on USFS. </v>
      </c>
      <c r="N1744" s="10" t="str">
        <f>IF(D1744="No", "-- ", VLOOKUP(A1744, [1]!Table9[#All], 29, FALSE))</f>
        <v xml:space="preserve">-- </v>
      </c>
      <c r="O1744" s="10" t="str">
        <f>IF(D1744="No", "--", VLOOKUP(A1744, [1]!Table9[#All], 30, FALSE))</f>
        <v>--</v>
      </c>
      <c r="P1744" s="7" t="str">
        <f>IF(D1744="No", "Not discussed on USFS. ", IF(VLOOKUP(A1744, [1]!Table9[#All], 31, FALSE)="--", "--",  _xlfn.CONCAT(A1744, " (", VLOOKUP(A1744, [1]!Table9[#All], 11, FALSE), "; Habitat description: ", C1744, ") - Within 1-mi of a CNDDB/SCE/USFS occurrence record (", VLOOKUP(A1744, [1]!Table9[#All], 31, FALSE), "). " )))</f>
        <v xml:space="preserve">Not discussed on USFS. </v>
      </c>
      <c r="Q1744" s="6" t="str">
        <f>IF(D1744="No", "Not discussed on USFS. ", IF(VLOOKUP(A1744, [1]!Table9[#All], 31, FALSE)="--", "--",  VLOOKUP(A1744, [1]!Table9[#All], 32, FALSE)))</f>
        <v xml:space="preserve">Not discussed on USFS. </v>
      </c>
      <c r="R1744" s="6" t="str">
        <f>IF(D1744="No", "Not discussed on USFS. ", IF(VLOOKUP(A1744, [1]!Table9[#All], 31, FALSE)="--", "--", VLOOKUP(A1744, [1]!Table9[#All], 33, FALSE)))</f>
        <v xml:space="preserve">Not discussed on USFS. </v>
      </c>
      <c r="S1744" s="9" t="s">
        <v>2</v>
      </c>
      <c r="T1744" s="8" t="s">
        <v>2</v>
      </c>
      <c r="U1744" s="8" t="s">
        <v>2</v>
      </c>
      <c r="V1744" s="7" t="s">
        <v>2</v>
      </c>
      <c r="W1744" s="6" t="s">
        <v>2</v>
      </c>
      <c r="X1744" s="6" t="s">
        <v>2</v>
      </c>
    </row>
    <row r="1745" spans="1:24" ht="48" x14ac:dyDescent="0.2">
      <c r="A1745" s="20" t="s">
        <v>620</v>
      </c>
      <c r="B1745" s="20" t="str">
        <f>VLOOKUP(A1745, [1]!Table9[#All], 2, FALSE)</f>
        <v>Diplacus traskiae</v>
      </c>
      <c r="C1745" s="18" t="str">
        <f>VLOOKUP(A1745, [1]!Table9[#All], 13, FALSE)</f>
        <v>coastal scrub</v>
      </c>
      <c r="D1745" s="17" t="str">
        <f>IF(ISNUMBER(SEARCH("1",VLOOKUP(A1745, [1]!Table9[#All], 4, FALSE))), "Yes", "No")</f>
        <v>No</v>
      </c>
      <c r="E1745" s="16" t="str">
        <f>VLOOKUP(A1745, [1]!Table9[#All], 3, FALSE)</f>
        <v>Plant</v>
      </c>
      <c r="F1745" s="15" t="str">
        <f>VLOOKUP(A1745, [1]!Table9[#All], 26, FALSE)</f>
        <v>Formula</v>
      </c>
      <c r="G1745" s="15" t="str">
        <f>IF(D1745="No", "--",VLOOKUP(A1745, [1]!Table9[#All], 25, FALSE))</f>
        <v>--</v>
      </c>
      <c r="H1745" s="14" t="str">
        <f>IF(D1745="No", "Not discussed on USFS. ", VLOOKUP(A1745, [1]!Table9[#All], 24, FALSE))</f>
        <v xml:space="preserve">Not discussed on USFS. </v>
      </c>
      <c r="I1745" s="14" t="str">
        <f>IF(NOT(ISBLANK(#REF!)),  "Pre-activity Survey Required", "")</f>
        <v>Pre-activity Survey Required</v>
      </c>
      <c r="J1745" s="13" t="str">
        <f>IF(D1745="No", "Not discussed on USFS. ", _xlfn.CONCAT(A1745, " (", VLOOKUP(A1745, [1]!Table9[#All], 11, FALSE), "; Habitat description: ", C1745, ") - Within 1-mi of a CNDDB/SCE/USFS occurrence record (", VLOOKUP(A1745, [1]!Table9[#All], 34, FALSE), "). " ))</f>
        <v xml:space="preserve">Not discussed on USFS. </v>
      </c>
      <c r="K1745" s="10" t="str">
        <f>IF(D1745="No", "-- ", VLOOKUP(A1745, [1]!Table9[#All], 35, FALSE))</f>
        <v xml:space="preserve">-- </v>
      </c>
      <c r="L1745" s="12" t="str">
        <f>IF(D1745="No", "--", VLOOKUP(A1745, [1]!Table9[#All], 28, FALSE))</f>
        <v>--</v>
      </c>
      <c r="M1745" s="11" t="str">
        <f>IF(D1745="No", "Not discussed on USFS. ", _xlfn.CONCAT(A1745, " (", VLOOKUP(A1745, [1]!Table9[#All], 11, FALSE), "; Habitat description: ", C1745, ") - Within 1-mi of a CNDDB/SCE/USFS occurrence record (", VLOOKUP(A1745, [1]!Table9[#All], 27, FALSE), "). " ))</f>
        <v xml:space="preserve">Not discussed on USFS. </v>
      </c>
      <c r="N1745" s="10" t="str">
        <f>IF(D1745="No", "-- ", VLOOKUP(A1745, [1]!Table9[#All], 29, FALSE))</f>
        <v xml:space="preserve">-- </v>
      </c>
      <c r="O1745" s="10" t="str">
        <f>IF(D1745="No", "--", VLOOKUP(A1745, [1]!Table9[#All], 30, FALSE))</f>
        <v>--</v>
      </c>
      <c r="P1745" s="7" t="str">
        <f>IF(D1745="No", "Not discussed on USFS. ", IF(VLOOKUP(A1745, [1]!Table9[#All], 31, FALSE)="--", "--",  _xlfn.CONCAT(A1745, " (", VLOOKUP(A1745, [1]!Table9[#All], 11, FALSE), "; Habitat description: ", C1745, ") - Within 1-mi of a CNDDB/SCE/USFS occurrence record (", VLOOKUP(A1745, [1]!Table9[#All], 31, FALSE), "). " )))</f>
        <v xml:space="preserve">Not discussed on USFS. </v>
      </c>
      <c r="Q1745" s="6" t="str">
        <f>IF(D1745="No", "Not discussed on USFS. ", IF(VLOOKUP(A1745, [1]!Table9[#All], 31, FALSE)="--", "--",  VLOOKUP(A1745, [1]!Table9[#All], 32, FALSE)))</f>
        <v xml:space="preserve">Not discussed on USFS. </v>
      </c>
      <c r="R1745" s="6" t="str">
        <f>IF(D1745="No", "Not discussed on USFS. ", IF(VLOOKUP(A1745, [1]!Table9[#All], 31, FALSE)="--", "--", VLOOKUP(A1745, [1]!Table9[#All], 33, FALSE)))</f>
        <v xml:space="preserve">Not discussed on USFS. </v>
      </c>
      <c r="S1745" s="9" t="s">
        <v>2</v>
      </c>
      <c r="T1745" s="8" t="s">
        <v>2</v>
      </c>
      <c r="U1745" s="8" t="s">
        <v>2</v>
      </c>
      <c r="V1745" s="7" t="s">
        <v>2</v>
      </c>
      <c r="W1745" s="6" t="s">
        <v>2</v>
      </c>
      <c r="X1745" s="6" t="s">
        <v>2</v>
      </c>
    </row>
    <row r="1746" spans="1:24" ht="48" x14ac:dyDescent="0.2">
      <c r="A1746" s="20" t="s">
        <v>619</v>
      </c>
      <c r="B1746" s="20" t="str">
        <f>VLOOKUP(A1746, [1]!Table9[#All], 2, FALSE)</f>
        <v>Sorex ornatus willetti</v>
      </c>
      <c r="C1746" s="18" t="str">
        <f>VLOOKUP(A1746, [1]!Table9[#All], 13, FALSE)</f>
        <v>coastal marsh and riparian habitats</v>
      </c>
      <c r="D1746" s="17" t="str">
        <f>IF(ISNUMBER(SEARCH("1",VLOOKUP(A1746, [1]!Table9[#All], 4, FALSE))), "Yes", "No")</f>
        <v>No</v>
      </c>
      <c r="E1746" s="16" t="str">
        <f>VLOOKUP(A1746, [1]!Table9[#All], 3, FALSE)</f>
        <v>Mammal</v>
      </c>
      <c r="F1746" s="15" t="str">
        <f>VLOOKUP(A1746, [1]!Table9[#All], 26, FALSE)</f>
        <v>Formula</v>
      </c>
      <c r="G1746" s="15" t="str">
        <f>IF(D1746="No", "--",VLOOKUP(A1746, [1]!Table9[#All], 25, FALSE))</f>
        <v>--</v>
      </c>
      <c r="H1746" s="14" t="str">
        <f>IF(D1746="No", "Not discussed on USFS. ", VLOOKUP(A1746, [1]!Table9[#All], 24, FALSE))</f>
        <v xml:space="preserve">Not discussed on USFS. </v>
      </c>
      <c r="I1746" s="14" t="str">
        <f>IF(NOT(ISBLANK(#REF!)),  "Pre-activity Survey Required", "")</f>
        <v>Pre-activity Survey Required</v>
      </c>
      <c r="J1746" s="13" t="str">
        <f>IF(D1746="No", "Not discussed on USFS. ", _xlfn.CONCAT(A1746, " (", VLOOKUP(A1746, [1]!Table9[#All], 11, FALSE), "; Habitat description: ", C1746, ") - Within 1-mi of a CNDDB/SCE/USFS occurrence record (", VLOOKUP(A1746, [1]!Table9[#All], 34, FALSE), "). " ))</f>
        <v xml:space="preserve">Not discussed on USFS. </v>
      </c>
      <c r="K1746" s="10" t="str">
        <f>IF(D1746="No", "-- ", VLOOKUP(A1746, [1]!Table9[#All], 35, FALSE))</f>
        <v xml:space="preserve">-- </v>
      </c>
      <c r="L1746" s="12" t="str">
        <f>IF(D1746="No", "--", VLOOKUP(A1746, [1]!Table9[#All], 28, FALSE))</f>
        <v>--</v>
      </c>
      <c r="M1746" s="11" t="str">
        <f>IF(D1746="No", "Not discussed on USFS. ", _xlfn.CONCAT(A1746, " (", VLOOKUP(A1746, [1]!Table9[#All], 11, FALSE), "; Habitat description: ", C1746, ") - Within 1-mi of a CNDDB/SCE/USFS occurrence record (", VLOOKUP(A1746, [1]!Table9[#All], 27, FALSE), "). " ))</f>
        <v xml:space="preserve">Not discussed on USFS. </v>
      </c>
      <c r="N1746" s="10" t="str">
        <f>IF(D1746="No", "-- ", VLOOKUP(A1746, [1]!Table9[#All], 29, FALSE))</f>
        <v xml:space="preserve">-- </v>
      </c>
      <c r="O1746" s="10" t="str">
        <f>IF(D1746="No", "--", VLOOKUP(A1746, [1]!Table9[#All], 30, FALSE))</f>
        <v>--</v>
      </c>
      <c r="P1746" s="7" t="str">
        <f>IF(D1746="No", "Not discussed on USFS. ", IF(VLOOKUP(A1746, [1]!Table9[#All], 31, FALSE)="--", "--",  _xlfn.CONCAT(A1746, " (", VLOOKUP(A1746, [1]!Table9[#All], 11, FALSE), "; Habitat description: ", C1746, ") - Within 1-mi of a CNDDB/SCE/USFS occurrence record (", VLOOKUP(A1746, [1]!Table9[#All], 31, FALSE), "). " )))</f>
        <v xml:space="preserve">Not discussed on USFS. </v>
      </c>
      <c r="Q1746" s="6" t="str">
        <f>IF(D1746="No", "Not discussed on USFS. ", IF(VLOOKUP(A1746, [1]!Table9[#All], 31, FALSE)="--", "--",  VLOOKUP(A1746, [1]!Table9[#All], 32, FALSE)))</f>
        <v xml:space="preserve">Not discussed on USFS. </v>
      </c>
      <c r="R1746" s="6" t="str">
        <f>IF(D1746="No", "Not discussed on USFS. ", IF(VLOOKUP(A1746, [1]!Table9[#All], 31, FALSE)="--", "--", VLOOKUP(A1746, [1]!Table9[#All], 33, FALSE)))</f>
        <v xml:space="preserve">Not discussed on USFS. </v>
      </c>
      <c r="S1746" s="9" t="s">
        <v>2</v>
      </c>
      <c r="T1746" s="8" t="s">
        <v>2</v>
      </c>
      <c r="U1746" s="8" t="s">
        <v>2</v>
      </c>
      <c r="V1746" s="7" t="s">
        <v>2</v>
      </c>
      <c r="W1746" s="6" t="s">
        <v>2</v>
      </c>
      <c r="X1746" s="6" t="s">
        <v>2</v>
      </c>
    </row>
    <row r="1747" spans="1:24" ht="156" x14ac:dyDescent="0.2">
      <c r="A1747" s="20" t="s">
        <v>618</v>
      </c>
      <c r="B1747" s="20" t="str">
        <f>VLOOKUP(A1747, [1]!Table9[#All], 2, FALSE)</f>
        <v>Clarkia concinna ssp. automixa</v>
      </c>
      <c r="C1747" s="18" t="str">
        <f>VLOOKUP(A1747, [1]!Table9[#All], 13, FALSE)</f>
        <v>woodland</v>
      </c>
      <c r="D1747" s="17" t="str">
        <f>IF(ISNUMBER(SEARCH("1",VLOOKUP(A1747, [1]!Table9[#All], 4, FALSE))), "Yes", "No")</f>
        <v>Yes</v>
      </c>
      <c r="E1747" s="16" t="str">
        <f>VLOOKUP(A1747, [1]!Table9[#All], 3, FALSE)</f>
        <v>Plant</v>
      </c>
      <c r="F1747" s="15" t="str">
        <f>VLOOKUP(A1747, [1]!Table9[#All], 26, FALSE)</f>
        <v>Formula</v>
      </c>
      <c r="G1747" s="15" t="str">
        <f>IF(D1747="No", "--",VLOOKUP(A1747, [1]!Table9[#All], 25, FALSE))</f>
        <v>Work area</v>
      </c>
      <c r="H1747" s="14" t="str">
        <f>IF(D1747="No", "Not discussed on USFS. ", VLOOKUP(A1747, [1]!Table9[#All], 24, FALSE))</f>
        <v xml:space="preserve">Only discussed in INF, if reviewing INF apply same RPM's and language as other CRPR 1/2 plant receive. </v>
      </c>
      <c r="I1747" s="14" t="str">
        <f>IF(NOT(ISBLANK(#REF!)),  "Pre-activity Survey Required", "")</f>
        <v>Pre-activity Survey Required</v>
      </c>
      <c r="J1747" s="13" t="str">
        <f>IF(D1747="No", "Not discussed on USFS. ", _xlfn.CONCAT(A1747, " (", VLOOKUP(A1747, [1]!Table9[#All], 11, FALSE), "; Habitat description: ", C1747, ") - Within 1-mi of a CNDDB/SCE/USFS occurrence record (", VLOOKUP(A1747, [1]!Table9[#All], 34, FALSE), "). " ))</f>
        <v xml:space="preserve">Santa Clara red ribbons (INF:SCC; CRPR 4.3, Blooming Period: Apr - Jun; Habitat description: woodland) - Within 1-mi of a CNDDB/SCE/USFS occurrence record (unsuitable habitat). </v>
      </c>
      <c r="K1747" s="10" t="str">
        <f>IF(D1747="No", "-- ", VLOOKUP(A1747, [1]!Table9[#All], 35, FALSE))</f>
        <v>Standard OMP BMPs.</v>
      </c>
      <c r="L1747" s="12" t="str">
        <f>IF(D1747="No", "--", VLOOKUP(A1747, [1]!Table9[#All], 28, FALSE))</f>
        <v>IIB</v>
      </c>
      <c r="M1747" s="11" t="str">
        <f>IF(D1747="No", "Not discussed on USFS. ", _xlfn.CONCAT(A1747, " (", VLOOKUP(A1747, [1]!Table9[#All], 11, FALSE), "; Habitat description: ", C1747, ") - Within 1-mi of a CNDDB/SCE/USFS occurrence record (", VLOOKUP(A1747, [1]!Table9[#All], 27, FALSE), "). " ))</f>
        <v xml:space="preserve">Santa Clara red ribbons (INF:SCC; CRPR 4.3, Blooming Period: Apr - Jun; Habitat description: woodland) - Within 1-mi of a CNDDB/SCE/USFS occurrence record (habitat present). </v>
      </c>
      <c r="N1747" s="10" t="str">
        <f>IF(D1747="No", "-- ", VLOOKUP(A1747, [1]!Table9[#All], 29, FALSE))</f>
        <v xml:space="preserve">BE BMP Plant-1(a)(c-d); 
General Measures and Standard OMP BMPs. </v>
      </c>
      <c r="O1747" s="10" t="str">
        <f>IF(D1747="No", "--", VLOOKUP(A1747, [1]!Table9[#All], 30, FALSE))</f>
        <v xml:space="preserve">Pre-Activity Survey (Santa Clara red ribbons): A biological survey is required. 
FSS Plant Avoidance (Santa Clara red ribbons): If Santa Clara red ribbons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47" s="7" t="str">
        <f>IF(D1747="No", "Not discussed on USFS. ", IF(VLOOKUP(A1747, [1]!Table9[#All], 31, FALSE)="--", "--",  _xlfn.CONCAT(A1747, " (", VLOOKUP(A1747, [1]!Table9[#All], 11, FALSE), "; Habitat description: ", C1747, ") - Within 1-mi of a CNDDB/SCE/USFS occurrence record (", VLOOKUP(A1747, [1]!Table9[#All], 31, FALSE), "). " )))</f>
        <v>--</v>
      </c>
      <c r="Q1747" s="6" t="str">
        <f>IF(D1747="No", "Not discussed on USFS. ", IF(VLOOKUP(A1747, [1]!Table9[#All], 31, FALSE)="--", "--",  VLOOKUP(A1747, [1]!Table9[#All], 32, FALSE)))</f>
        <v>--</v>
      </c>
      <c r="R1747" s="6" t="str">
        <f>IF(D1747="No", "Not discussed on USFS. ", IF(VLOOKUP(A1747, [1]!Table9[#All], 31, FALSE)="--", "--", VLOOKUP(A1747, [1]!Table9[#All], 33, FALSE)))</f>
        <v>--</v>
      </c>
      <c r="S1747" s="9" t="s">
        <v>2</v>
      </c>
      <c r="T1747" s="8" t="s">
        <v>2</v>
      </c>
      <c r="U1747" s="8" t="s">
        <v>2</v>
      </c>
      <c r="V1747" s="7" t="s">
        <v>2</v>
      </c>
      <c r="W1747" s="6" t="s">
        <v>2</v>
      </c>
      <c r="X1747" s="6" t="s">
        <v>2</v>
      </c>
    </row>
    <row r="1748" spans="1:24" ht="180" x14ac:dyDescent="0.2">
      <c r="A1748" s="20" t="s">
        <v>617</v>
      </c>
      <c r="B1748" s="20" t="str">
        <f>VLOOKUP(A1748, [1]!Table9[#All], 2, FALSE)</f>
        <v>Dudleya abramsii ssp. setchellii</v>
      </c>
      <c r="C1748" s="18" t="str">
        <f>VLOOKUP(A1748, [1]!Table9[#All], 13, FALSE)</f>
        <v>rocky outcrops in serpentine grassland</v>
      </c>
      <c r="D1748" s="17" t="str">
        <f>IF(ISNUMBER(SEARCH("1",VLOOKUP(A1748, [1]!Table9[#All], 4, FALSE))), "Yes", "No")</f>
        <v>Yes</v>
      </c>
      <c r="E1748" s="16" t="str">
        <f>VLOOKUP(A1748, [1]!Table9[#All], 3, FALSE)</f>
        <v>Plant</v>
      </c>
      <c r="F1748" s="15" t="str">
        <f>VLOOKUP(A1748, [1]!Table9[#All], 26, FALSE)</f>
        <v>Formula</v>
      </c>
      <c r="G1748" s="15" t="str">
        <f>IF(D1748="No", "--",VLOOKUP(A1748, [1]!Table9[#All], 25, FALSE))</f>
        <v>Work area</v>
      </c>
      <c r="H1748" s="14" t="str">
        <f>IF(D1748="No", "Not discussed on USFS. ", VLOOKUP(A1748, [1]!Table9[#All], 24, FALSE))</f>
        <v>--</v>
      </c>
      <c r="I1748" s="14" t="str">
        <f>IF(NOT(ISBLANK(#REF!)),  "Pre-activity Survey Required", "")</f>
        <v>Pre-activity Survey Required</v>
      </c>
      <c r="J1748" s="13" t="str">
        <f>IF(D1748="No", "Not discussed on USFS. ", _xlfn.CONCAT(A1748, " (", VLOOKUP(A1748, [1]!Table9[#All], 11, FALSE), "; Habitat description: ", C1748, ") - Within 1-mi of a CNDDB/SCE/USFS occurrence record (", VLOOKUP(A1748, [1]!Table9[#All], 34, FALSE), "). " ))</f>
        <v xml:space="preserve">Santa Clara Valley dudleya (FE; CRPR 1B.1, Blooming Period: May - Jun; Habitat description: rocky outcrops in serpentine grassland) - Within 1-mi of a CNDDB/SCE/USFS occurrence record (unsuitable habitat). </v>
      </c>
      <c r="K1748" s="10" t="str">
        <f>IF(D1748="No", "-- ", VLOOKUP(A1748, [1]!Table9[#All], 35, FALSE))</f>
        <v xml:space="preserve">RPM Plant 1; 
Standard OMP BMPs. </v>
      </c>
      <c r="L1748" s="12" t="str">
        <f>IF(D1748="No", "--", VLOOKUP(A1748, [1]!Table9[#All], 28, FALSE))</f>
        <v>IIB</v>
      </c>
      <c r="M1748" s="11" t="str">
        <f>IF(D1748="No", "Not discussed on USFS. ", _xlfn.CONCAT(A1748, " (", VLOOKUP(A1748, [1]!Table9[#All], 11, FALSE), "; Habitat description: ", C1748, ") - Within 1-mi of a CNDDB/SCE/USFS occurrence record (", VLOOKUP(A1748, [1]!Table9[#All], 27, FALSE), "). " ))</f>
        <v xml:space="preserve">Santa Clara Valley dudleya (FE; CRPR 1B.1, Blooming Period: May - Jun; Habitat description: rocky outcrops in serpentine grassland) - Within 1-mi of a CNDDB/SCE/USFS occurrence record (habitat present). </v>
      </c>
      <c r="N1748" s="10" t="str">
        <f>IF(D1748="No", "-- ", VLOOKUP(A1748, [1]!Table9[#All], 29, FALSE))</f>
        <v xml:space="preserve">RPM Plant-1-4; 
General Measures and Standard OMP BMPs. </v>
      </c>
      <c r="O1748" s="10" t="str">
        <f>IF(D1748="No", "--", VLOOKUP(A1748, [1]!Table9[#All], 30, FALSE))</f>
        <v xml:space="preserve">Rare Plant Survey and Avoidance (Santa Clara Valley dudleya): A qualified botanist will conduct a rare plant survey for Santa Clara Valley dudleya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Clara Valley dudleya): Schedule all work in the year rare plant surveys are conducted. Work can occur only after rare plant surveys occur. If work gets delayed for a subsequent year, contact Environmental Services Department. 
General Measures and Standard OMP BMPs. </v>
      </c>
      <c r="P1748" s="7" t="str">
        <f>IF(D1748="No", "Not discussed on USFS. ", IF(VLOOKUP(A1748, [1]!Table9[#All], 31, FALSE)="--", "--",  _xlfn.CONCAT(A1748, " (", VLOOKUP(A1748, [1]!Table9[#All], 11, FALSE), "; Habitat description: ", C1748, ") - Within 1-mi of a CNDDB/SCE/USFS occurrence record (", VLOOKUP(A1748, [1]!Table9[#All], 31, FALSE), "). " )))</f>
        <v>--</v>
      </c>
      <c r="Q1748" s="6" t="str">
        <f>IF(D1748="No", "Not discussed on USFS. ", IF(VLOOKUP(A1748, [1]!Table9[#All], 31, FALSE)="--", "--",  VLOOKUP(A1748, [1]!Table9[#All], 32, FALSE)))</f>
        <v>--</v>
      </c>
      <c r="R1748" s="6" t="str">
        <f>IF(D1748="No", "Not discussed on USFS. ", IF(VLOOKUP(A1748, [1]!Table9[#All], 31, FALSE)="--", "--", VLOOKUP(A1748, [1]!Table9[#All], 33, FALSE)))</f>
        <v>--</v>
      </c>
      <c r="S1748" s="9" t="s">
        <v>2</v>
      </c>
      <c r="T1748" s="8" t="s">
        <v>2</v>
      </c>
      <c r="U1748" s="8" t="s">
        <v>2</v>
      </c>
      <c r="V1748" s="7" t="s">
        <v>2</v>
      </c>
      <c r="W1748" s="6" t="s">
        <v>2</v>
      </c>
      <c r="X1748" s="6" t="s">
        <v>2</v>
      </c>
    </row>
    <row r="1749" spans="1:24" ht="80" x14ac:dyDescent="0.2">
      <c r="A1749" s="20" t="s">
        <v>616</v>
      </c>
      <c r="B1749" s="20" t="str">
        <f>VLOOKUP(A1749, [1]!Table9[#All], 2, FALSE)</f>
        <v>Aneides niger</v>
      </c>
      <c r="C1749" s="18" t="str">
        <f>VLOOKUP(A1749, [1]!Table9[#All], 13, FALSE)</f>
        <v>under rocks near streams, in talus, under damp logs, and other objects adjacent to water</v>
      </c>
      <c r="D1749" s="17" t="str">
        <f>IF(ISNUMBER(SEARCH("1",VLOOKUP(A1749, [1]!Table9[#All], 4, FALSE))), "Yes", "No")</f>
        <v>No</v>
      </c>
      <c r="E1749" s="16" t="str">
        <f>VLOOKUP(A1749, [1]!Table9[#All], 3, FALSE)</f>
        <v>Amphibian</v>
      </c>
      <c r="F1749" s="15" t="str">
        <f>VLOOKUP(A1749, [1]!Table9[#All], 26, FALSE)</f>
        <v>Formula</v>
      </c>
      <c r="G1749" s="15" t="str">
        <f>IF(D1749="No", "--",VLOOKUP(A1749, [1]!Table9[#All], 25, FALSE))</f>
        <v>--</v>
      </c>
      <c r="H1749" s="14" t="str">
        <f>IF(D1749="No", "Not discussed on USFS. ", VLOOKUP(A1749, [1]!Table9[#All], 24, FALSE))</f>
        <v xml:space="preserve">Not discussed on USFS. </v>
      </c>
      <c r="I1749" s="14" t="str">
        <f>IF(NOT(ISBLANK(#REF!)),  "Pre-activity Survey Required", "")</f>
        <v>Pre-activity Survey Required</v>
      </c>
      <c r="J1749" s="13" t="str">
        <f>IF(D1749="No", "Not discussed on USFS. ", _xlfn.CONCAT(A1749, " (", VLOOKUP(A1749, [1]!Table9[#All], 11, FALSE), "; Habitat description: ", C1749, ") - Within 1-mi of a CNDDB/SCE/USFS occurrence record (", VLOOKUP(A1749, [1]!Table9[#All], 34, FALSE), "). " ))</f>
        <v xml:space="preserve">Not discussed on USFS. </v>
      </c>
      <c r="K1749" s="10" t="str">
        <f>IF(D1749="No", "-- ", VLOOKUP(A1749, [1]!Table9[#All], 35, FALSE))</f>
        <v xml:space="preserve">-- </v>
      </c>
      <c r="L1749" s="12" t="str">
        <f>IF(D1749="No", "--", VLOOKUP(A1749, [1]!Table9[#All], 28, FALSE))</f>
        <v>--</v>
      </c>
      <c r="M1749" s="11" t="str">
        <f>IF(D1749="No", "Not discussed on USFS. ", _xlfn.CONCAT(A1749, " (", VLOOKUP(A1749, [1]!Table9[#All], 11, FALSE), "; Habitat description: ", C1749, ") - Within 1-mi of a CNDDB/SCE/USFS occurrence record (", VLOOKUP(A1749, [1]!Table9[#All], 27, FALSE), "). " ))</f>
        <v xml:space="preserve">Not discussed on USFS. </v>
      </c>
      <c r="N1749" s="10" t="str">
        <f>IF(D1749="No", "-- ", VLOOKUP(A1749, [1]!Table9[#All], 29, FALSE))</f>
        <v xml:space="preserve">-- </v>
      </c>
      <c r="O1749" s="10" t="str">
        <f>IF(D1749="No", "--", VLOOKUP(A1749, [1]!Table9[#All], 30, FALSE))</f>
        <v>--</v>
      </c>
      <c r="P1749" s="7" t="str">
        <f>IF(D1749="No", "Not discussed on USFS. ", IF(VLOOKUP(A1749, [1]!Table9[#All], 31, FALSE)="--", "--",  _xlfn.CONCAT(A1749, " (", VLOOKUP(A1749, [1]!Table9[#All], 11, FALSE), "; Habitat description: ", C1749, ") - Within 1-mi of a CNDDB/SCE/USFS occurrence record (", VLOOKUP(A1749, [1]!Table9[#All], 31, FALSE), "). " )))</f>
        <v xml:space="preserve">Not discussed on USFS. </v>
      </c>
      <c r="Q1749" s="6" t="str">
        <f>IF(D1749="No", "Not discussed on USFS. ", IF(VLOOKUP(A1749, [1]!Table9[#All], 31, FALSE)="--", "--",  VLOOKUP(A1749, [1]!Table9[#All], 32, FALSE)))</f>
        <v xml:space="preserve">Not discussed on USFS. </v>
      </c>
      <c r="R1749" s="6" t="str">
        <f>IF(D1749="No", "Not discussed on USFS. ", IF(VLOOKUP(A1749, [1]!Table9[#All], 31, FALSE)="--", "--", VLOOKUP(A1749, [1]!Table9[#All], 33, FALSE)))</f>
        <v xml:space="preserve">Not discussed on USFS. </v>
      </c>
      <c r="S1749" s="9" t="s">
        <v>2</v>
      </c>
      <c r="T1749" s="8" t="s">
        <v>2</v>
      </c>
      <c r="U1749" s="8" t="s">
        <v>2</v>
      </c>
      <c r="V1749" s="7" t="s">
        <v>2</v>
      </c>
      <c r="W1749" s="6" t="s">
        <v>2</v>
      </c>
      <c r="X1749" s="6" t="s">
        <v>2</v>
      </c>
    </row>
    <row r="1750" spans="1:24" ht="48" x14ac:dyDescent="0.2">
      <c r="A1750" s="20" t="s">
        <v>615</v>
      </c>
      <c r="B1750" s="20" t="str">
        <f>VLOOKUP(A1750, [1]!Table9[#All], 2, FALSE)</f>
        <v>Trifolium buckwestiorum</v>
      </c>
      <c r="C1750" s="18" t="str">
        <f>VLOOKUP(A1750, [1]!Table9[#All], 13, FALSE)</f>
        <v>grassy or disturbed areas</v>
      </c>
      <c r="D1750" s="17" t="str">
        <f>IF(ISNUMBER(SEARCH("1",VLOOKUP(A1750, [1]!Table9[#All], 4, FALSE))), "Yes", "No")</f>
        <v>No</v>
      </c>
      <c r="E1750" s="16" t="str">
        <f>VLOOKUP(A1750, [1]!Table9[#All], 3, FALSE)</f>
        <v>Plant</v>
      </c>
      <c r="F1750" s="15" t="str">
        <f>VLOOKUP(A1750, [1]!Table9[#All], 26, FALSE)</f>
        <v>Formula</v>
      </c>
      <c r="G1750" s="15" t="str">
        <f>IF(D1750="No", "--",VLOOKUP(A1750, [1]!Table9[#All], 25, FALSE))</f>
        <v>--</v>
      </c>
      <c r="H1750" s="14" t="str">
        <f>IF(D1750="No", "Not discussed on USFS. ", VLOOKUP(A1750, [1]!Table9[#All], 24, FALSE))</f>
        <v xml:space="preserve">Not discussed on USFS. </v>
      </c>
      <c r="I1750" s="14" t="str">
        <f>IF(NOT(ISBLANK(#REF!)),  "Pre-activity Survey Required", "")</f>
        <v>Pre-activity Survey Required</v>
      </c>
      <c r="J1750" s="13" t="str">
        <f>IF(D1750="No", "Not discussed on USFS. ", _xlfn.CONCAT(A1750, " (", VLOOKUP(A1750, [1]!Table9[#All], 11, FALSE), "; Habitat description: ", C1750, ") - Within 1-mi of a CNDDB/SCE/USFS occurrence record (", VLOOKUP(A1750, [1]!Table9[#All], 34, FALSE), "). " ))</f>
        <v xml:space="preserve">Not discussed on USFS. </v>
      </c>
      <c r="K1750" s="10" t="str">
        <f>IF(D1750="No", "-- ", VLOOKUP(A1750, [1]!Table9[#All], 35, FALSE))</f>
        <v xml:space="preserve">-- </v>
      </c>
      <c r="L1750" s="12" t="str">
        <f>IF(D1750="No", "--", VLOOKUP(A1750, [1]!Table9[#All], 28, FALSE))</f>
        <v>--</v>
      </c>
      <c r="M1750" s="11" t="str">
        <f>IF(D1750="No", "Not discussed on USFS. ", _xlfn.CONCAT(A1750, " (", VLOOKUP(A1750, [1]!Table9[#All], 11, FALSE), "; Habitat description: ", C1750, ") - Within 1-mi of a CNDDB/SCE/USFS occurrence record (", VLOOKUP(A1750, [1]!Table9[#All], 27, FALSE), "). " ))</f>
        <v xml:space="preserve">Not discussed on USFS. </v>
      </c>
      <c r="N1750" s="10" t="str">
        <f>IF(D1750="No", "-- ", VLOOKUP(A1750, [1]!Table9[#All], 29, FALSE))</f>
        <v xml:space="preserve">-- </v>
      </c>
      <c r="O1750" s="10" t="str">
        <f>IF(D1750="No", "--", VLOOKUP(A1750, [1]!Table9[#All], 30, FALSE))</f>
        <v>--</v>
      </c>
      <c r="P1750" s="7" t="str">
        <f>IF(D1750="No", "Not discussed on USFS. ", IF(VLOOKUP(A1750, [1]!Table9[#All], 31, FALSE)="--", "--",  _xlfn.CONCAT(A1750, " (", VLOOKUP(A1750, [1]!Table9[#All], 11, FALSE), "; Habitat description: ", C1750, ") - Within 1-mi of a CNDDB/SCE/USFS occurrence record (", VLOOKUP(A1750, [1]!Table9[#All], 31, FALSE), "). " )))</f>
        <v xml:space="preserve">Not discussed on USFS. </v>
      </c>
      <c r="Q1750" s="6" t="str">
        <f>IF(D1750="No", "Not discussed on USFS. ", IF(VLOOKUP(A1750, [1]!Table9[#All], 31, FALSE)="--", "--",  VLOOKUP(A1750, [1]!Table9[#All], 32, FALSE)))</f>
        <v xml:space="preserve">Not discussed on USFS. </v>
      </c>
      <c r="R1750" s="6" t="str">
        <f>IF(D1750="No", "Not discussed on USFS. ", IF(VLOOKUP(A1750, [1]!Table9[#All], 31, FALSE)="--", "--", VLOOKUP(A1750, [1]!Table9[#All], 33, FALSE)))</f>
        <v xml:space="preserve">Not discussed on USFS. </v>
      </c>
      <c r="S1750" s="9" t="s">
        <v>2</v>
      </c>
      <c r="T1750" s="8" t="s">
        <v>2</v>
      </c>
      <c r="U1750" s="8" t="s">
        <v>2</v>
      </c>
      <c r="V1750" s="7" t="s">
        <v>2</v>
      </c>
      <c r="W1750" s="6" t="s">
        <v>2</v>
      </c>
      <c r="X1750" s="6" t="s">
        <v>2</v>
      </c>
    </row>
    <row r="1751" spans="1:24" ht="168" x14ac:dyDescent="0.2">
      <c r="A1751" s="20" t="s">
        <v>614</v>
      </c>
      <c r="B1751" s="20" t="str">
        <f>VLOOKUP(A1751, [1]!Table9[#All], 2, FALSE)</f>
        <v>Hesperocyparis abramsiana var. abramsiana</v>
      </c>
      <c r="C1751" s="18" t="str">
        <f>VLOOKUP(A1751, [1]!Table9[#All], 13, FALSE)</f>
        <v>conifer forest</v>
      </c>
      <c r="D1751" s="17" t="str">
        <f>IF(ISNUMBER(SEARCH("1",VLOOKUP(A1751, [1]!Table9[#All], 4, FALSE))), "Yes", "No")</f>
        <v>Yes</v>
      </c>
      <c r="E1751" s="16" t="str">
        <f>VLOOKUP(A1751, [1]!Table9[#All], 3, FALSE)</f>
        <v>Plant</v>
      </c>
      <c r="F1751" s="15" t="str">
        <f>VLOOKUP(A1751, [1]!Table9[#All], 26, FALSE)</f>
        <v>Formula</v>
      </c>
      <c r="G1751" s="15" t="str">
        <f>IF(D1751="No", "--",VLOOKUP(A1751, [1]!Table9[#All], 25, FALSE))</f>
        <v>Work area</v>
      </c>
      <c r="H1751" s="14" t="str">
        <f>IF(D1751="No", "Not discussed on USFS. ", VLOOKUP(A1751, [1]!Table9[#All], 24, FALSE))</f>
        <v>--</v>
      </c>
      <c r="I1751" s="14" t="str">
        <f>IF(NOT(ISBLANK(#REF!)),  "Pre-activity Survey Required", "")</f>
        <v>Pre-activity Survey Required</v>
      </c>
      <c r="J1751" s="13" t="str">
        <f>IF(D1751="No", "Not discussed on USFS. ", _xlfn.CONCAT(A1751, " (", VLOOKUP(A1751, [1]!Table9[#All], 11, FALSE), "; Habitat description: ", C1751, ") - Within 1-mi of a CNDDB/SCE/USFS occurrence record (", VLOOKUP(A1751, [1]!Table9[#All], 34, FALSE), "). " ))</f>
        <v xml:space="preserve">Santa Cruz cypress (FT; SE; CRPR 1B.2; Habitat description: conifer forest) - Within 1-mi of a CNDDB/SCE/USFS occurrence record (unsuitable habitat). </v>
      </c>
      <c r="K1751" s="10" t="str">
        <f>IF(D1751="No", "-- ", VLOOKUP(A1751, [1]!Table9[#All], 35, FALSE))</f>
        <v xml:space="preserve">RPM Plant 1; 
Standard OMP BMPs. </v>
      </c>
      <c r="L1751" s="12" t="str">
        <f>IF(D1751="No", "--", VLOOKUP(A1751, [1]!Table9[#All], 28, FALSE))</f>
        <v>IIB</v>
      </c>
      <c r="M1751" s="11" t="str">
        <f>IF(D1751="No", "Not discussed on USFS. ", _xlfn.CONCAT(A1751, " (", VLOOKUP(A1751, [1]!Table9[#All], 11, FALSE), "; Habitat description: ", C1751, ") - Within 1-mi of a CNDDB/SCE/USFS occurrence record (", VLOOKUP(A1751, [1]!Table9[#All], 27, FALSE), "). " ))</f>
        <v xml:space="preserve">Santa Cruz cypress (FT; SE; CRPR 1B.2; Habitat description: conifer forest) - Within 1-mi of a CNDDB/SCE/USFS occurrence record (habitat present). </v>
      </c>
      <c r="N1751" s="10" t="str">
        <f>IF(D1751="No", "-- ", VLOOKUP(A1751, [1]!Table9[#All], 29, FALSE))</f>
        <v xml:space="preserve">RPM Plant-1-4; 
General Measures and Standard OMP BMPs. </v>
      </c>
      <c r="O1751" s="10" t="str">
        <f>IF(D1751="No", "--", VLOOKUP(A1751, [1]!Table9[#All], 30, FALSE))</f>
        <v xml:space="preserve">Rare Plant Survey and Avoidance (Santa Cruz cypress): A qualified botanist will conduct a rare plant survey for Santa Cruz cypress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Cruz cypress): Schedule all work in the year rare plant surveys are conducted. Work can occur only after rare plant surveys occur. If work gets delayed for a subsequent year, contact Environmental Services Department. 
General Measures and Standard OMP BMPs. </v>
      </c>
      <c r="P1751" s="7" t="str">
        <f>IF(D1751="No", "Not discussed on USFS. ", IF(VLOOKUP(A1751, [1]!Table9[#All], 31, FALSE)="--", "--",  _xlfn.CONCAT(A1751, " (", VLOOKUP(A1751, [1]!Table9[#All], 11, FALSE), "; Habitat description: ", C1751, ") - Within 1-mi of a CNDDB/SCE/USFS occurrence record (", VLOOKUP(A1751, [1]!Table9[#All], 31, FALSE), "). " )))</f>
        <v>--</v>
      </c>
      <c r="Q1751" s="6" t="str">
        <f>IF(D1751="No", "Not discussed on USFS. ", IF(VLOOKUP(A1751, [1]!Table9[#All], 31, FALSE)="--", "--",  VLOOKUP(A1751, [1]!Table9[#All], 32, FALSE)))</f>
        <v>--</v>
      </c>
      <c r="R1751" s="6" t="str">
        <f>IF(D1751="No", "Not discussed on USFS. ", IF(VLOOKUP(A1751, [1]!Table9[#All], 31, FALSE)="--", "--", VLOOKUP(A1751, [1]!Table9[#All], 33, FALSE)))</f>
        <v>--</v>
      </c>
      <c r="S1751" s="9" t="s">
        <v>2</v>
      </c>
      <c r="T1751" s="8" t="s">
        <v>2</v>
      </c>
      <c r="U1751" s="8" t="s">
        <v>2</v>
      </c>
      <c r="V1751" s="7" t="s">
        <v>2</v>
      </c>
      <c r="W1751" s="6" t="s">
        <v>2</v>
      </c>
      <c r="X1751" s="6" t="s">
        <v>2</v>
      </c>
    </row>
    <row r="1752" spans="1:24" ht="144" x14ac:dyDescent="0.2">
      <c r="A1752" s="20" t="s">
        <v>613</v>
      </c>
      <c r="B1752" s="20" t="str">
        <f>VLOOKUP(A1752, [1]!Table9[#All], 2, FALSE)</f>
        <v>Acmispon argophyllus var. niveus</v>
      </c>
      <c r="C1752" s="18" t="str">
        <f>VLOOKUP(A1752, [1]!Table9[#All], 13, FALSE)</f>
        <v>rocky slopes, dry riverbeds</v>
      </c>
      <c r="D1752" s="17" t="str">
        <f>IF(ISNUMBER(SEARCH("1",VLOOKUP(A1752, [1]!Table9[#All], 4, FALSE))), "Yes", "No")</f>
        <v>Yes</v>
      </c>
      <c r="E1752" s="16" t="str">
        <f>VLOOKUP(A1752, [1]!Table9[#All], 3, FALSE)</f>
        <v>Plant</v>
      </c>
      <c r="F1752" s="15" t="str">
        <f>VLOOKUP(A1752, [1]!Table9[#All], 26, FALSE)</f>
        <v>Formula</v>
      </c>
      <c r="G1752" s="15" t="str">
        <f>IF(D1752="No", "--",VLOOKUP(A1752, [1]!Table9[#All], 25, FALSE))</f>
        <v>Work area</v>
      </c>
      <c r="H1752" s="14" t="str">
        <f>IF(D1752="No", "Not discussed on USFS. ", VLOOKUP(A1752, [1]!Table9[#All], 24, FALSE))</f>
        <v xml:space="preserve">Only discussed in INF, if reviewing INF apply same RPM's and language as other CRPR 1/2 plant receive. </v>
      </c>
      <c r="I1752" s="14" t="str">
        <f>IF(NOT(ISBLANK(#REF!)),  "Pre-activity Survey Required", "")</f>
        <v>Pre-activity Survey Required</v>
      </c>
      <c r="J1752" s="13" t="str">
        <f>IF(D1752="No", "Not discussed on USFS. ", _xlfn.CONCAT(A1752, " (", VLOOKUP(A1752, [1]!Table9[#All], 11, FALSE), "; Habitat description: ", C1752, ") - Within 1-mi of a CNDDB/SCE/USFS occurrence record (", VLOOKUP(A1752, [1]!Table9[#All], 34, FALSE), "). " ))</f>
        <v xml:space="preserve">Santa Cruz Island bird's-foot trefoil (SE; CRPR 4.3, Blooming Period: Mar - Jun; Habitat description: rocky slopes, dry riverbeds) - Within 1-mi of a CNDDB/SCE/USFS occurrence record (unsuitable habitat). </v>
      </c>
      <c r="K1752" s="10" t="str">
        <f>IF(D1752="No", "-- ", VLOOKUP(A1752, [1]!Table9[#All], 35, FALSE))</f>
        <v>Standard OMP BMPs.</v>
      </c>
      <c r="L1752" s="12" t="str">
        <f>IF(D1752="No", "--", VLOOKUP(A1752, [1]!Table9[#All], 28, FALSE))</f>
        <v>IIB</v>
      </c>
      <c r="M1752" s="11" t="str">
        <f>IF(D1752="No", "Not discussed on USFS. ", _xlfn.CONCAT(A1752, " (", VLOOKUP(A1752, [1]!Table9[#All], 11, FALSE), "; Habitat description: ", C1752, ") - Within 1-mi of a CNDDB/SCE/USFS occurrence record (", VLOOKUP(A1752, [1]!Table9[#All], 27, FALSE), "). " ))</f>
        <v xml:space="preserve">Santa Cruz Island bird's-foot trefoil (SE; CRPR 4.3, Blooming Period: Mar - Jun; Habitat description: rocky slopes, dry riverbeds) - Within 1-mi of a CNDDB/SCE/USFS occurrence record (habitat present). </v>
      </c>
      <c r="N1752" s="10" t="str">
        <f>IF(D1752="No", "-- ", VLOOKUP(A1752, [1]!Table9[#All], 29, FALSE))</f>
        <v xml:space="preserve">BE BMP Plant-1(a); 
General Measures and Standard OMP BMPs. </v>
      </c>
      <c r="O1752" s="10" t="str">
        <f>IF(D1752="No", "--", VLOOKUP(A1752, [1]!Table9[#All], 30, FALSE))</f>
        <v xml:space="preserve">Pre-Activity Survey (Santa Cruz Island bird's-foot trefoil): A biological survey is required. 
State Threatened Plant Avoidance (Santa Cruz Island bird's-foot trefoil): If Santa Cruz Island bird's-foot trefoilis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752" s="7" t="str">
        <f>IF(D1752="No", "Not discussed on USFS. ", IF(VLOOKUP(A1752, [1]!Table9[#All], 31, FALSE)="--", "--",  _xlfn.CONCAT(A1752, " (", VLOOKUP(A1752, [1]!Table9[#All], 11, FALSE), "; Habitat description: ", C1752, ") - Within 1-mi of a CNDDB/SCE/USFS occurrence record (", VLOOKUP(A1752, [1]!Table9[#All], 31, FALSE), "). " )))</f>
        <v>--</v>
      </c>
      <c r="Q1752" s="6" t="str">
        <f>IF(D1752="No", "Not discussed on USFS. ", IF(VLOOKUP(A1752, [1]!Table9[#All], 31, FALSE)="--", "--",  VLOOKUP(A1752, [1]!Table9[#All], 32, FALSE)))</f>
        <v>--</v>
      </c>
      <c r="R1752" s="6" t="str">
        <f>IF(D1752="No", "Not discussed on USFS. ", IF(VLOOKUP(A1752, [1]!Table9[#All], 31, FALSE)="--", "--", VLOOKUP(A1752, [1]!Table9[#All], 33, FALSE)))</f>
        <v>--</v>
      </c>
      <c r="S1752" s="9" t="s">
        <v>2</v>
      </c>
      <c r="T1752" s="8" t="s">
        <v>2</v>
      </c>
      <c r="U1752" s="8" t="s">
        <v>2</v>
      </c>
      <c r="V1752" s="7" t="s">
        <v>2</v>
      </c>
      <c r="W1752" s="6" t="s">
        <v>2</v>
      </c>
      <c r="X1752" s="6" t="s">
        <v>2</v>
      </c>
    </row>
    <row r="1753" spans="1:24" ht="180" x14ac:dyDescent="0.2">
      <c r="A1753" s="20" t="s">
        <v>612</v>
      </c>
      <c r="B1753" s="20" t="str">
        <f>VLOOKUP(A1753, [1]!Table9[#All], 2, FALSE)</f>
        <v>Malacothamnus fasciculatus var. nesioticus</v>
      </c>
      <c r="C1753" s="18" t="str">
        <f>VLOOKUP(A1753, [1]!Table9[#All], 13, FALSE)</f>
        <v>slopes, chaparral</v>
      </c>
      <c r="D1753" s="17" t="str">
        <f>IF(ISNUMBER(SEARCH("1",VLOOKUP(A1753, [1]!Table9[#All], 4, FALSE))), "Yes", "No")</f>
        <v>Yes</v>
      </c>
      <c r="E1753" s="16" t="str">
        <f>VLOOKUP(A1753, [1]!Table9[#All], 3, FALSE)</f>
        <v>Plant</v>
      </c>
      <c r="F1753" s="15" t="str">
        <f>VLOOKUP(A1753, [1]!Table9[#All], 26, FALSE)</f>
        <v>Formula</v>
      </c>
      <c r="G1753" s="15" t="str">
        <f>IF(D1753="No", "--",VLOOKUP(A1753, [1]!Table9[#All], 25, FALSE))</f>
        <v>Work area</v>
      </c>
      <c r="H1753" s="14" t="str">
        <f>IF(D1753="No", "Not discussed on USFS. ", VLOOKUP(A1753, [1]!Table9[#All], 24, FALSE))</f>
        <v>--</v>
      </c>
      <c r="I1753" s="14" t="str">
        <f>IF(NOT(ISBLANK(#REF!)),  "Pre-activity Survey Required", "")</f>
        <v>Pre-activity Survey Required</v>
      </c>
      <c r="J1753" s="13" t="str">
        <f>IF(D1753="No", "Not discussed on USFS. ", _xlfn.CONCAT(A1753, " (", VLOOKUP(A1753, [1]!Table9[#All], 11, FALSE), "; Habitat description: ", C1753, ") - Within 1-mi of a CNDDB/SCE/USFS occurrence record (", VLOOKUP(A1753, [1]!Table9[#All], 34, FALSE), "). " ))</f>
        <v xml:space="preserve">Santa Cruz Island bush-mallow (FE; SE; CRPR 1B.1, Blooming Period: May - Jul; Habitat description: slopes, chaparral) - Within 1-mi of a CNDDB/SCE/USFS occurrence record (unsuitable habitat). </v>
      </c>
      <c r="K1753" s="10" t="str">
        <f>IF(D1753="No", "-- ", VLOOKUP(A1753, [1]!Table9[#All], 35, FALSE))</f>
        <v xml:space="preserve">RPM Plant 1; 
Standard OMP BMPs. </v>
      </c>
      <c r="L1753" s="12" t="str">
        <f>IF(D1753="No", "--", VLOOKUP(A1753, [1]!Table9[#All], 28, FALSE))</f>
        <v>IIB</v>
      </c>
      <c r="M1753" s="11" t="str">
        <f>IF(D1753="No", "Not discussed on USFS. ", _xlfn.CONCAT(A1753, " (", VLOOKUP(A1753, [1]!Table9[#All], 11, FALSE), "; Habitat description: ", C1753, ") - Within 1-mi of a CNDDB/SCE/USFS occurrence record (", VLOOKUP(A1753, [1]!Table9[#All], 27, FALSE), "). " ))</f>
        <v xml:space="preserve">Santa Cruz Island bush-mallow (FE; SE; CRPR 1B.1, Blooming Period: May - Jul; Habitat description: slopes, chaparral) - Within 1-mi of a CNDDB/SCE/USFS occurrence record (habitat present). </v>
      </c>
      <c r="N1753" s="10" t="str">
        <f>IF(D1753="No", "-- ", VLOOKUP(A1753, [1]!Table9[#All], 29, FALSE))</f>
        <v xml:space="preserve">RPM Plant-1-4; 
General Measures and Standard OMP BMPs. </v>
      </c>
      <c r="O1753" s="10" t="str">
        <f>IF(D1753="No", "--", VLOOKUP(A1753, [1]!Table9[#All], 30, FALSE))</f>
        <v xml:space="preserve">Rare Plant Survey and Avoidance (Santa Cruz Island bush-mallow): A qualified botanist will conduct a rare plant survey for Santa Cruz Island bush-mallow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Cruz Island bush-mallow): Schedule all work in the year rare plant surveys are conducted. Work can occur only after rare plant surveys occur. If work gets delayed for a subsequent year, contact Environmental Services Department. 
General Measures and Standard OMP BMPs. </v>
      </c>
      <c r="P1753" s="7" t="str">
        <f>IF(D1753="No", "Not discussed on USFS. ", IF(VLOOKUP(A1753, [1]!Table9[#All], 31, FALSE)="--", "--",  _xlfn.CONCAT(A1753, " (", VLOOKUP(A1753, [1]!Table9[#All], 11, FALSE), "; Habitat description: ", C1753, ") - Within 1-mi of a CNDDB/SCE/USFS occurrence record (", VLOOKUP(A1753, [1]!Table9[#All], 31, FALSE), "). " )))</f>
        <v>--</v>
      </c>
      <c r="Q1753" s="6" t="str">
        <f>IF(D1753="No", "Not discussed on USFS. ", IF(VLOOKUP(A1753, [1]!Table9[#All], 31, FALSE)="--", "--",  VLOOKUP(A1753, [1]!Table9[#All], 32, FALSE)))</f>
        <v>--</v>
      </c>
      <c r="R1753" s="6" t="str">
        <f>IF(D1753="No", "Not discussed on USFS. ", IF(VLOOKUP(A1753, [1]!Table9[#All], 31, FALSE)="--", "--", VLOOKUP(A1753, [1]!Table9[#All], 33, FALSE)))</f>
        <v>--</v>
      </c>
      <c r="S1753" s="9" t="s">
        <v>2</v>
      </c>
      <c r="T1753" s="8" t="s">
        <v>2</v>
      </c>
      <c r="U1753" s="8" t="s">
        <v>2</v>
      </c>
      <c r="V1753" s="7" t="s">
        <v>2</v>
      </c>
      <c r="W1753" s="6" t="s">
        <v>2</v>
      </c>
      <c r="X1753" s="6" t="s">
        <v>2</v>
      </c>
    </row>
    <row r="1754" spans="1:24" ht="180" x14ac:dyDescent="0.2">
      <c r="A1754" s="20" t="s">
        <v>611</v>
      </c>
      <c r="B1754" s="20" t="str">
        <f>VLOOKUP(A1754, [1]!Table9[#All], 2, FALSE)</f>
        <v>Dudleya nesiotica</v>
      </c>
      <c r="C1754" s="18" t="str">
        <f>VLOOKUP(A1754, [1]!Table9[#All], 13, FALSE)</f>
        <v>coastal bluffs</v>
      </c>
      <c r="D1754" s="17" t="str">
        <f>IF(ISNUMBER(SEARCH("1",VLOOKUP(A1754, [1]!Table9[#All], 4, FALSE))), "Yes", "No")</f>
        <v>Yes</v>
      </c>
      <c r="E1754" s="16" t="str">
        <f>VLOOKUP(A1754, [1]!Table9[#All], 3, FALSE)</f>
        <v>Plant</v>
      </c>
      <c r="F1754" s="15" t="str">
        <f>VLOOKUP(A1754, [1]!Table9[#All], 26, FALSE)</f>
        <v>Formula</v>
      </c>
      <c r="G1754" s="15" t="str">
        <f>IF(D1754="No", "--",VLOOKUP(A1754, [1]!Table9[#All], 25, FALSE))</f>
        <v>Work area</v>
      </c>
      <c r="H1754" s="14" t="str">
        <f>IF(D1754="No", "Not discussed on USFS. ", VLOOKUP(A1754, [1]!Table9[#All], 24, FALSE))</f>
        <v>--</v>
      </c>
      <c r="I1754" s="14" t="str">
        <f>IF(NOT(ISBLANK(#REF!)),  "Pre-activity Survey Required", "")</f>
        <v>Pre-activity Survey Required</v>
      </c>
      <c r="J1754" s="13" t="str">
        <f>IF(D1754="No", "Not discussed on USFS. ", _xlfn.CONCAT(A1754, " (", VLOOKUP(A1754, [1]!Table9[#All], 11, FALSE), "; Habitat description: ", C1754, ") - Within 1-mi of a CNDDB/SCE/USFS occurrence record (", VLOOKUP(A1754, [1]!Table9[#All], 34, FALSE), "). " ))</f>
        <v xml:space="preserve">Santa Cruz Island dudleya (SR; CRPR 1B.1, Blooming Period: Apr - Jun; Habitat description: coastal bluffs) - Within 1-mi of a CNDDB/SCE/USFS occurrence record (unsuitable habitat). </v>
      </c>
      <c r="K1754" s="10" t="str">
        <f>IF(D1754="No", "-- ", VLOOKUP(A1754, [1]!Table9[#All], 35, FALSE))</f>
        <v xml:space="preserve">RPM Plant 1; 
Standard OMP BMPs. </v>
      </c>
      <c r="L1754" s="12" t="str">
        <f>IF(D1754="No", "--", VLOOKUP(A1754, [1]!Table9[#All], 28, FALSE))</f>
        <v>IIB</v>
      </c>
      <c r="M1754" s="11" t="str">
        <f>IF(D1754="No", "Not discussed on USFS. ", _xlfn.CONCAT(A1754, " (", VLOOKUP(A1754, [1]!Table9[#All], 11, FALSE), "; Habitat description: ", C1754, ") - Within 1-mi of a CNDDB/SCE/USFS occurrence record (", VLOOKUP(A1754, [1]!Table9[#All], 27, FALSE), "). " ))</f>
        <v xml:space="preserve">Santa Cruz Island dudleya (SR; CRPR 1B.1, Blooming Period: Apr - Jun; Habitat description: coastal bluffs) - Within 1-mi of a CNDDB/SCE/USFS occurrence record (habitat present). </v>
      </c>
      <c r="N1754" s="10" t="str">
        <f>IF(D1754="No", "-- ", VLOOKUP(A1754, [1]!Table9[#All], 29, FALSE))</f>
        <v xml:space="preserve">RPM Plant-1-4; 
General Measures and Standard OMP BMPs. </v>
      </c>
      <c r="O1754" s="10" t="str">
        <f>IF(D1754="No", "--", VLOOKUP(A1754, [1]!Table9[#All], 30, FALSE))</f>
        <v xml:space="preserve">Rare Plant Survey and Avoidance (Santa Cruz Island dudleya): A qualified botanist will conduct a rare plant survey for Santa Cruz Island dudleya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Cruz Island dudleya): Schedule all work in the year rare plant surveys are conducted. Work can occur only after rare plant surveys occur. If work gets delayed for a subsequent year, contact Environmental Services Department. 
General Measures and Standard OMP BMPs. </v>
      </c>
      <c r="P1754" s="7" t="str">
        <f>IF(D1754="No", "Not discussed on USFS. ", IF(VLOOKUP(A1754, [1]!Table9[#All], 31, FALSE)="--", "--",  _xlfn.CONCAT(A1754, " (", VLOOKUP(A1754, [1]!Table9[#All], 11, FALSE), "; Habitat description: ", C1754, ") - Within 1-mi of a CNDDB/SCE/USFS occurrence record (", VLOOKUP(A1754, [1]!Table9[#All], 31, FALSE), "). " )))</f>
        <v>--</v>
      </c>
      <c r="Q1754" s="6" t="str">
        <f>IF(D1754="No", "Not discussed on USFS. ", IF(VLOOKUP(A1754, [1]!Table9[#All], 31, FALSE)="--", "--",  VLOOKUP(A1754, [1]!Table9[#All], 32, FALSE)))</f>
        <v>--</v>
      </c>
      <c r="R1754" s="6" t="str">
        <f>IF(D1754="No", "Not discussed on USFS. ", IF(VLOOKUP(A1754, [1]!Table9[#All], 31, FALSE)="--", "--", VLOOKUP(A1754, [1]!Table9[#All], 33, FALSE)))</f>
        <v>--</v>
      </c>
      <c r="S1754" s="9" t="s">
        <v>2</v>
      </c>
      <c r="T1754" s="8" t="s">
        <v>2</v>
      </c>
      <c r="U1754" s="8" t="s">
        <v>2</v>
      </c>
      <c r="V1754" s="7" t="s">
        <v>2</v>
      </c>
      <c r="W1754" s="6" t="s">
        <v>2</v>
      </c>
      <c r="X1754" s="6" t="s">
        <v>2</v>
      </c>
    </row>
    <row r="1755" spans="1:24" ht="64" x14ac:dyDescent="0.2">
      <c r="A1755" s="20" t="s">
        <v>610</v>
      </c>
      <c r="B1755" s="20" t="str">
        <f>VLOOKUP(A1755, [1]!Table9[#All], 2, FALSE)</f>
        <v>Urocyon littoralis santacruzae</v>
      </c>
      <c r="C1755" s="18" t="str">
        <f>VLOOKUP(A1755, [1]!Table9[#All], 13, FALSE)</f>
        <v>limited to Santa Cruz island - chaparral, coastal scrub and oak woodlands</v>
      </c>
      <c r="D1755" s="17" t="str">
        <f>IF(ISNUMBER(SEARCH("1",VLOOKUP(A1755, [1]!Table9[#All], 4, FALSE))), "Yes", "No")</f>
        <v>Yes</v>
      </c>
      <c r="E1755" s="16" t="str">
        <f>VLOOKUP(A1755, [1]!Table9[#All], 3, FALSE)</f>
        <v>Mammal</v>
      </c>
      <c r="F1755" s="15" t="str">
        <f>VLOOKUP(A1755, [1]!Table9[#All], 26, FALSE)</f>
        <v>Formula</v>
      </c>
      <c r="G1755" s="15" t="str">
        <f>IF(D1755="No", "--",VLOOKUP(A1755, [1]!Table9[#All], 25, FALSE))</f>
        <v>--</v>
      </c>
      <c r="H1755" s="14" t="str">
        <f>IF(D1755="No", "Not discussed on USFS. ", VLOOKUP(A1755, [1]!Table9[#All], 24, FALSE))</f>
        <v>Notify SME if found on USFS</v>
      </c>
      <c r="I1755" s="14" t="str">
        <f>IF(NOT(ISBLANK(#REF!)),  "Pre-activity Survey Required", "")</f>
        <v>Pre-activity Survey Required</v>
      </c>
      <c r="J1755" s="13" t="str">
        <f>IF(D1755="No", "Not discussed on USFS. ", _xlfn.CONCAT(A1755, " (", VLOOKUP(A1755, [1]!Table9[#All], 11, FALSE), "; Habitat description: ", C1755, ") - Within 1-mi of a CNDDB/SCE/USFS occurrence record (", VLOOKUP(A1755, [1]!Table9[#All], 34, FALSE), "). " ))</f>
        <v xml:space="preserve">Santa Cruz Island fox (ST; Habitat description: limited to Santa Cruz island - chaparral, coastal scrub and oak woodlands) - Within 1-mi of a CNDDB/SCE/USFS occurrence record (--). </v>
      </c>
      <c r="K1755" s="10" t="str">
        <f>IF(D1755="No", "-- ", VLOOKUP(A1755, [1]!Table9[#All], 35, FALSE))</f>
        <v>--</v>
      </c>
      <c r="L1755" s="12" t="str">
        <f>IF(D1755="No", "--", VLOOKUP(A1755, [1]!Table9[#All], 28, FALSE))</f>
        <v>--</v>
      </c>
      <c r="M1755" s="11" t="str">
        <f>IF(D1755="No", "Not discussed on USFS. ", _xlfn.CONCAT(A1755, " (", VLOOKUP(A1755, [1]!Table9[#All], 11, FALSE), "; Habitat description: ", C1755, ") - Within 1-mi of a CNDDB/SCE/USFS occurrence record (", VLOOKUP(A1755, [1]!Table9[#All], 27, FALSE), "). " ))</f>
        <v xml:space="preserve">Santa Cruz Island fox (ST; Habitat description: limited to Santa Cruz island - chaparral, coastal scrub and oak woodlands) - Within 1-mi of a CNDDB/SCE/USFS occurrence record (--). </v>
      </c>
      <c r="N1755" s="10" t="str">
        <f>IF(D1755="No", "-- ", VLOOKUP(A1755, [1]!Table9[#All], 29, FALSE))</f>
        <v>Notify SME if found on USFS</v>
      </c>
      <c r="O1755" s="10" t="str">
        <f>IF(D1755="No", "--", VLOOKUP(A1755, [1]!Table9[#All], 30, FALSE))</f>
        <v>Notify SME if found on USFS</v>
      </c>
      <c r="P1755" s="7" t="str">
        <f>IF(D1755="No", "Not discussed on USFS. ", IF(VLOOKUP(A1755, [1]!Table9[#All], 31, FALSE)="--", "--",  _xlfn.CONCAT(A1755, " (", VLOOKUP(A1755, [1]!Table9[#All], 11, FALSE), "; Habitat description: ", C1755, ") - Within 1-mi of a CNDDB/SCE/USFS occurrence record (", VLOOKUP(A1755, [1]!Table9[#All], 31, FALSE), "). " )))</f>
        <v>--</v>
      </c>
      <c r="Q1755" s="6" t="str">
        <f>IF(D1755="No", "Not discussed on USFS. ", IF(VLOOKUP(A1755, [1]!Table9[#All], 31, FALSE)="--", "--",  VLOOKUP(A1755, [1]!Table9[#All], 32, FALSE)))</f>
        <v>--</v>
      </c>
      <c r="R1755" s="6" t="str">
        <f>IF(D1755="No", "Not discussed on USFS. ", IF(VLOOKUP(A1755, [1]!Table9[#All], 31, FALSE)="--", "--", VLOOKUP(A1755, [1]!Table9[#All], 33, FALSE)))</f>
        <v>--</v>
      </c>
      <c r="S1755" s="9" t="s">
        <v>2</v>
      </c>
      <c r="T1755" s="8" t="s">
        <v>2</v>
      </c>
      <c r="U1755" s="8" t="s">
        <v>2</v>
      </c>
      <c r="V1755" s="7" t="s">
        <v>2</v>
      </c>
      <c r="W1755" s="6" t="s">
        <v>2</v>
      </c>
      <c r="X1755" s="6" t="s">
        <v>2</v>
      </c>
    </row>
    <row r="1756" spans="1:24" ht="180" x14ac:dyDescent="0.2">
      <c r="A1756" s="20" t="s">
        <v>609</v>
      </c>
      <c r="B1756" s="20" t="str">
        <f>VLOOKUP(A1756, [1]!Table9[#All], 2, FALSE)</f>
        <v>Thysanocarpus conchuliferus</v>
      </c>
      <c r="C1756" s="18" t="str">
        <f>VLOOKUP(A1756, [1]!Table9[#All], 13, FALSE)</f>
        <v>open, dry slopes, cliffs</v>
      </c>
      <c r="D1756" s="17" t="str">
        <f>IF(ISNUMBER(SEARCH("1",VLOOKUP(A1756, [1]!Table9[#All], 4, FALSE))), "Yes", "No")</f>
        <v>Yes</v>
      </c>
      <c r="E1756" s="16" t="str">
        <f>VLOOKUP(A1756, [1]!Table9[#All], 3, FALSE)</f>
        <v>Plant</v>
      </c>
      <c r="F1756" s="15" t="str">
        <f>VLOOKUP(A1756, [1]!Table9[#All], 26, FALSE)</f>
        <v>Formula</v>
      </c>
      <c r="G1756" s="15" t="str">
        <f>IF(D1756="No", "--",VLOOKUP(A1756, [1]!Table9[#All], 25, FALSE))</f>
        <v>Work area</v>
      </c>
      <c r="H1756" s="14" t="str">
        <f>IF(D1756="No", "Not discussed on USFS. ", VLOOKUP(A1756, [1]!Table9[#All], 24, FALSE))</f>
        <v>--</v>
      </c>
      <c r="I1756" s="14" t="str">
        <f>IF(NOT(ISBLANK(#REF!)),  "Pre-activity Survey Required", "")</f>
        <v>Pre-activity Survey Required</v>
      </c>
      <c r="J1756" s="13" t="str">
        <f>IF(D1756="No", "Not discussed on USFS. ", _xlfn.CONCAT(A1756, " (", VLOOKUP(A1756, [1]!Table9[#All], 11, FALSE), "; Habitat description: ", C1756, ") - Within 1-mi of a CNDDB/SCE/USFS occurrence record (", VLOOKUP(A1756, [1]!Table9[#All], 34, FALSE), "). " ))</f>
        <v xml:space="preserve">Santa Cruz Island fringepod (FE; CRPR 1B.2, Blooming Period: Mar - Apr; Habitat description: open, dry slopes, cliffs) - Within 1-mi of a CNDDB/SCE/USFS occurrence record (unsuitable habitat). </v>
      </c>
      <c r="K1756" s="10" t="str">
        <f>IF(D1756="No", "-- ", VLOOKUP(A1756, [1]!Table9[#All], 35, FALSE))</f>
        <v xml:space="preserve">RPM Plant 1; 
Standard OMP BMPs. </v>
      </c>
      <c r="L1756" s="12" t="str">
        <f>IF(D1756="No", "--", VLOOKUP(A1756, [1]!Table9[#All], 28, FALSE))</f>
        <v>IIB</v>
      </c>
      <c r="M1756" s="11" t="str">
        <f>IF(D1756="No", "Not discussed on USFS. ", _xlfn.CONCAT(A1756, " (", VLOOKUP(A1756, [1]!Table9[#All], 11, FALSE), "; Habitat description: ", C1756, ") - Within 1-mi of a CNDDB/SCE/USFS occurrence record (", VLOOKUP(A1756, [1]!Table9[#All], 27, FALSE), "). " ))</f>
        <v xml:space="preserve">Santa Cruz Island fringepod (FE; CRPR 1B.2, Blooming Period: Mar - Apr; Habitat description: open, dry slopes, cliffs) - Within 1-mi of a CNDDB/SCE/USFS occurrence record (habitat present). </v>
      </c>
      <c r="N1756" s="10" t="str">
        <f>IF(D1756="No", "-- ", VLOOKUP(A1756, [1]!Table9[#All], 29, FALSE))</f>
        <v xml:space="preserve">RPM Plant-1-4; 
General Measures and Standard OMP BMPs. </v>
      </c>
      <c r="O1756" s="10" t="str">
        <f>IF(D1756="No", "--", VLOOKUP(A1756, [1]!Table9[#All], 30, FALSE))</f>
        <v xml:space="preserve">Rare Plant Survey and Avoidance (Santa Cruz Island fringepod): A qualified botanist will conduct a rare plant survey for Santa Cruz Island fringepod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Cruz Island fringepod): Schedule all work in the year rare plant surveys are conducted. Work can occur only after rare plant surveys occur. If work gets delayed for a subsequent year, contact Environmental Services Department. 
General Measures and Standard OMP BMPs. </v>
      </c>
      <c r="P1756" s="7" t="str">
        <f>IF(D1756="No", "Not discussed on USFS. ", IF(VLOOKUP(A1756, [1]!Table9[#All], 31, FALSE)="--", "--",  _xlfn.CONCAT(A1756, " (", VLOOKUP(A1756, [1]!Table9[#All], 11, FALSE), "; Habitat description: ", C1756, ") - Within 1-mi of a CNDDB/SCE/USFS occurrence record (", VLOOKUP(A1756, [1]!Table9[#All], 31, FALSE), "). " )))</f>
        <v>--</v>
      </c>
      <c r="Q1756" s="6" t="str">
        <f>IF(D1756="No", "Not discussed on USFS. ", IF(VLOOKUP(A1756, [1]!Table9[#All], 31, FALSE)="--", "--",  VLOOKUP(A1756, [1]!Table9[#All], 32, FALSE)))</f>
        <v>--</v>
      </c>
      <c r="R1756" s="6" t="str">
        <f>IF(D1756="No", "Not discussed on USFS. ", IF(VLOOKUP(A1756, [1]!Table9[#All], 31, FALSE)="--", "--", VLOOKUP(A1756, [1]!Table9[#All], 33, FALSE)))</f>
        <v>--</v>
      </c>
      <c r="S1756" s="9" t="s">
        <v>2</v>
      </c>
      <c r="T1756" s="8" t="s">
        <v>2</v>
      </c>
      <c r="U1756" s="8" t="s">
        <v>2</v>
      </c>
      <c r="V1756" s="7" t="s">
        <v>2</v>
      </c>
      <c r="W1756" s="6" t="s">
        <v>2</v>
      </c>
      <c r="X1756" s="6" t="s">
        <v>2</v>
      </c>
    </row>
    <row r="1757" spans="1:24" ht="48" x14ac:dyDescent="0.2">
      <c r="A1757" s="20" t="s">
        <v>608</v>
      </c>
      <c r="B1757" s="20" t="str">
        <f>VLOOKUP(A1757, [1]!Table9[#All], 2, FALSE)</f>
        <v>Ribes thacherianum</v>
      </c>
      <c r="C1757" s="18" t="str">
        <f>VLOOKUP(A1757, [1]!Table9[#All], 13, FALSE)</f>
        <v>ravines</v>
      </c>
      <c r="D1757" s="17" t="str">
        <f>IF(ISNUMBER(SEARCH("1",VLOOKUP(A1757, [1]!Table9[#All], 4, FALSE))), "Yes", "No")</f>
        <v>No</v>
      </c>
      <c r="E1757" s="16" t="str">
        <f>VLOOKUP(A1757, [1]!Table9[#All], 3, FALSE)</f>
        <v>Plant</v>
      </c>
      <c r="F1757" s="15" t="str">
        <f>VLOOKUP(A1757, [1]!Table9[#All], 26, FALSE)</f>
        <v>Formula</v>
      </c>
      <c r="G1757" s="15" t="str">
        <f>IF(D1757="No", "--",VLOOKUP(A1757, [1]!Table9[#All], 25, FALSE))</f>
        <v>--</v>
      </c>
      <c r="H1757" s="14" t="str">
        <f>IF(D1757="No", "Not discussed on USFS. ", VLOOKUP(A1757, [1]!Table9[#All], 24, FALSE))</f>
        <v xml:space="preserve">Not discussed on USFS. </v>
      </c>
      <c r="I1757" s="14" t="str">
        <f>IF(NOT(ISBLANK(#REF!)),  "Pre-activity Survey Required", "")</f>
        <v>Pre-activity Survey Required</v>
      </c>
      <c r="J1757" s="13" t="str">
        <f>IF(D1757="No", "Not discussed on USFS. ", _xlfn.CONCAT(A1757, " (", VLOOKUP(A1757, [1]!Table9[#All], 11, FALSE), "; Habitat description: ", C1757, ") - Within 1-mi of a CNDDB/SCE/USFS occurrence record (", VLOOKUP(A1757, [1]!Table9[#All], 34, FALSE), "). " ))</f>
        <v xml:space="preserve">Not discussed on USFS. </v>
      </c>
      <c r="K1757" s="10" t="str">
        <f>IF(D1757="No", "-- ", VLOOKUP(A1757, [1]!Table9[#All], 35, FALSE))</f>
        <v xml:space="preserve">-- </v>
      </c>
      <c r="L1757" s="12" t="str">
        <f>IF(D1757="No", "--", VLOOKUP(A1757, [1]!Table9[#All], 28, FALSE))</f>
        <v>--</v>
      </c>
      <c r="M1757" s="11" t="str">
        <f>IF(D1757="No", "Not discussed on USFS. ", _xlfn.CONCAT(A1757, " (", VLOOKUP(A1757, [1]!Table9[#All], 11, FALSE), "; Habitat description: ", C1757, ") - Within 1-mi of a CNDDB/SCE/USFS occurrence record (", VLOOKUP(A1757, [1]!Table9[#All], 27, FALSE), "). " ))</f>
        <v xml:space="preserve">Not discussed on USFS. </v>
      </c>
      <c r="N1757" s="10" t="str">
        <f>IF(D1757="No", "-- ", VLOOKUP(A1757, [1]!Table9[#All], 29, FALSE))</f>
        <v xml:space="preserve">-- </v>
      </c>
      <c r="O1757" s="10" t="str">
        <f>IF(D1757="No", "--", VLOOKUP(A1757, [1]!Table9[#All], 30, FALSE))</f>
        <v>--</v>
      </c>
      <c r="P1757" s="7" t="str">
        <f>IF(D1757="No", "Not discussed on USFS. ", IF(VLOOKUP(A1757, [1]!Table9[#All], 31, FALSE)="--", "--",  _xlfn.CONCAT(A1757, " (", VLOOKUP(A1757, [1]!Table9[#All], 11, FALSE), "; Habitat description: ", C1757, ") - Within 1-mi of a CNDDB/SCE/USFS occurrence record (", VLOOKUP(A1757, [1]!Table9[#All], 31, FALSE), "). " )))</f>
        <v xml:space="preserve">Not discussed on USFS. </v>
      </c>
      <c r="Q1757" s="6" t="str">
        <f>IF(D1757="No", "Not discussed on USFS. ", IF(VLOOKUP(A1757, [1]!Table9[#All], 31, FALSE)="--", "--",  VLOOKUP(A1757, [1]!Table9[#All], 32, FALSE)))</f>
        <v xml:space="preserve">Not discussed on USFS. </v>
      </c>
      <c r="R1757" s="6" t="str">
        <f>IF(D1757="No", "Not discussed on USFS. ", IF(VLOOKUP(A1757, [1]!Table9[#All], 31, FALSE)="--", "--", VLOOKUP(A1757, [1]!Table9[#All], 33, FALSE)))</f>
        <v xml:space="preserve">Not discussed on USFS. </v>
      </c>
      <c r="S1757" s="9" t="s">
        <v>2</v>
      </c>
      <c r="T1757" s="8" t="s">
        <v>2</v>
      </c>
      <c r="U1757" s="8" t="s">
        <v>2</v>
      </c>
      <c r="V1757" s="7" t="s">
        <v>2</v>
      </c>
      <c r="W1757" s="6" t="s">
        <v>2</v>
      </c>
      <c r="X1757" s="6" t="s">
        <v>2</v>
      </c>
    </row>
    <row r="1758" spans="1:24" ht="96" x14ac:dyDescent="0.2">
      <c r="A1758" s="20" t="s">
        <v>607</v>
      </c>
      <c r="B1758" s="20" t="str">
        <f>VLOOKUP(A1758, [1]!Table9[#All], 2, FALSE)</f>
        <v>Lyonothamnus floribundus ssp. aspleniifolius</v>
      </c>
      <c r="C1758" s="18" t="str">
        <f>VLOOKUP(A1758, [1]!Table9[#All], 13, FALSE)</f>
        <v>rocky slopes, canyons, oak woodland, chaparral</v>
      </c>
      <c r="D1758" s="17" t="str">
        <f>IF(ISNUMBER(SEARCH("1",VLOOKUP(A1758, [1]!Table9[#All], 4, FALSE))), "Yes", "No")</f>
        <v>No</v>
      </c>
      <c r="E1758" s="16" t="str">
        <f>VLOOKUP(A1758, [1]!Table9[#All], 3, FALSE)</f>
        <v>Plant</v>
      </c>
      <c r="F1758" s="15" t="str">
        <f>VLOOKUP(A1758, [1]!Table9[#All], 26, FALSE)</f>
        <v>Formula</v>
      </c>
      <c r="G1758" s="15" t="str">
        <f>IF(D1758="No", "--",VLOOKUP(A1758, [1]!Table9[#All], 25, FALSE))</f>
        <v>--</v>
      </c>
      <c r="H1758" s="14" t="str">
        <f>IF(D1758="No", "Not discussed on USFS. ", VLOOKUP(A1758, [1]!Table9[#All], 24, FALSE))</f>
        <v xml:space="preserve">Not discussed on USFS. </v>
      </c>
      <c r="I1758" s="14" t="str">
        <f>IF(NOT(ISBLANK(#REF!)),  "Pre-activity Survey Required", "")</f>
        <v>Pre-activity Survey Required</v>
      </c>
      <c r="J1758" s="13" t="str">
        <f>IF(D1758="No", "Not discussed on USFS. ", _xlfn.CONCAT(A1758, " (", VLOOKUP(A1758, [1]!Table9[#All], 11, FALSE), "; Habitat description: ", C1758, ") - Within 1-mi of a CNDDB/SCE/USFS occurrence record (", VLOOKUP(A1758, [1]!Table9[#All], 34, FALSE), "). " ))</f>
        <v xml:space="preserve">Not discussed on USFS. </v>
      </c>
      <c r="K1758" s="10" t="str">
        <f>IF(D1758="No", "-- ", VLOOKUP(A1758, [1]!Table9[#All], 35, FALSE))</f>
        <v xml:space="preserve">-- </v>
      </c>
      <c r="L1758" s="12" t="str">
        <f>IF(D1758="No", "--", VLOOKUP(A1758, [1]!Table9[#All], 28, FALSE))</f>
        <v>--</v>
      </c>
      <c r="M1758" s="11" t="str">
        <f>IF(D1758="No", "Not discussed on USFS. ", _xlfn.CONCAT(A1758, " (", VLOOKUP(A1758, [1]!Table9[#All], 11, FALSE), "; Habitat description: ", C1758, ") - Within 1-mi of a CNDDB/SCE/USFS occurrence record (", VLOOKUP(A1758, [1]!Table9[#All], 27, FALSE), "). " ))</f>
        <v xml:space="preserve">Not discussed on USFS. </v>
      </c>
      <c r="N1758" s="10" t="str">
        <f>IF(D1758="No", "-- ", VLOOKUP(A1758, [1]!Table9[#All], 29, FALSE))</f>
        <v xml:space="preserve">-- </v>
      </c>
      <c r="O1758" s="10" t="str">
        <f>IF(D1758="No", "--", VLOOKUP(A1758, [1]!Table9[#All], 30, FALSE))</f>
        <v>--</v>
      </c>
      <c r="P1758" s="7" t="str">
        <f>IF(D1758="No", "Not discussed on USFS. ", IF(VLOOKUP(A1758, [1]!Table9[#All], 31, FALSE)="--", "--",  _xlfn.CONCAT(A1758, " (", VLOOKUP(A1758, [1]!Table9[#All], 11, FALSE), "; Habitat description: ", C1758, ") - Within 1-mi of a CNDDB/SCE/USFS occurrence record (", VLOOKUP(A1758, [1]!Table9[#All], 31, FALSE), "). " )))</f>
        <v xml:space="preserve">Not discussed on USFS. </v>
      </c>
      <c r="Q1758" s="6" t="str">
        <f>IF(D1758="No", "Not discussed on USFS. ", IF(VLOOKUP(A1758, [1]!Table9[#All], 31, FALSE)="--", "--",  VLOOKUP(A1758, [1]!Table9[#All], 32, FALSE)))</f>
        <v xml:space="preserve">Not discussed on USFS. </v>
      </c>
      <c r="R1758" s="6" t="str">
        <f>IF(D1758="No", "Not discussed on USFS. ", IF(VLOOKUP(A1758, [1]!Table9[#All], 31, FALSE)="--", "--", VLOOKUP(A1758, [1]!Table9[#All], 33, FALSE)))</f>
        <v xml:space="preserve">Not discussed on USFS. </v>
      </c>
      <c r="S1758" s="9" t="s">
        <v>2</v>
      </c>
      <c r="T1758" s="8" t="s">
        <v>2</v>
      </c>
      <c r="U1758" s="8" t="s">
        <v>2</v>
      </c>
      <c r="V1758" s="7" t="s">
        <v>2</v>
      </c>
      <c r="W1758" s="6" t="s">
        <v>2</v>
      </c>
      <c r="X1758" s="6" t="s">
        <v>2</v>
      </c>
    </row>
    <row r="1759" spans="1:24" ht="192" x14ac:dyDescent="0.2">
      <c r="A1759" s="20" t="s">
        <v>606</v>
      </c>
      <c r="B1759" s="20" t="str">
        <f>VLOOKUP(A1759, [1]!Table9[#All], 2, FALSE)</f>
        <v>Malacothrix indecora</v>
      </c>
      <c r="C1759" s="18" t="str">
        <f>VLOOKUP(A1759, [1]!Table9[#All], 13, FALSE)</f>
        <v>shallow soils of ocean bluffs, or open rocky areas</v>
      </c>
      <c r="D1759" s="17" t="str">
        <f>IF(ISNUMBER(SEARCH("1",VLOOKUP(A1759, [1]!Table9[#All], 4, FALSE))), "Yes", "No")</f>
        <v>Yes</v>
      </c>
      <c r="E1759" s="16" t="str">
        <f>VLOOKUP(A1759, [1]!Table9[#All], 3, FALSE)</f>
        <v>Plant</v>
      </c>
      <c r="F1759" s="15" t="str">
        <f>VLOOKUP(A1759, [1]!Table9[#All], 26, FALSE)</f>
        <v>Formula</v>
      </c>
      <c r="G1759" s="15" t="str">
        <f>IF(D1759="No", "--",VLOOKUP(A1759, [1]!Table9[#All], 25, FALSE))</f>
        <v>Work area</v>
      </c>
      <c r="H1759" s="14" t="str">
        <f>IF(D1759="No", "Not discussed on USFS. ", VLOOKUP(A1759, [1]!Table9[#All], 24, FALSE))</f>
        <v>--</v>
      </c>
      <c r="I1759" s="14" t="str">
        <f>IF(NOT(ISBLANK(#REF!)),  "Pre-activity Survey Required", "")</f>
        <v>Pre-activity Survey Required</v>
      </c>
      <c r="J1759" s="13" t="str">
        <f>IF(D1759="No", "Not discussed on USFS. ", _xlfn.CONCAT(A1759, " (", VLOOKUP(A1759, [1]!Table9[#All], 11, FALSE), "; Habitat description: ", C1759, ") - Within 1-mi of a CNDDB/SCE/USFS occurrence record (", VLOOKUP(A1759, [1]!Table9[#All], 34, FALSE), "). " ))</f>
        <v xml:space="preserve">Santa Cruz Island malacothrix (FE; CRPR 1B.1, Blooming Period: Apr - Sep; Habitat description: shallow soils of ocean bluffs, or open rocky areas) - Within 1-mi of a CNDDB/SCE/USFS occurrence record (unsuitable habitat). </v>
      </c>
      <c r="K1759" s="10" t="str">
        <f>IF(D1759="No", "-- ", VLOOKUP(A1759, [1]!Table9[#All], 35, FALSE))</f>
        <v xml:space="preserve">RPM Plant 1; 
Standard OMP BMPs. </v>
      </c>
      <c r="L1759" s="12" t="str">
        <f>IF(D1759="No", "--", VLOOKUP(A1759, [1]!Table9[#All], 28, FALSE))</f>
        <v>IIB</v>
      </c>
      <c r="M1759" s="11" t="str">
        <f>IF(D1759="No", "Not discussed on USFS. ", _xlfn.CONCAT(A1759, " (", VLOOKUP(A1759, [1]!Table9[#All], 11, FALSE), "; Habitat description: ", C1759, ") - Within 1-mi of a CNDDB/SCE/USFS occurrence record (", VLOOKUP(A1759, [1]!Table9[#All], 27, FALSE), "). " ))</f>
        <v xml:space="preserve">Santa Cruz Island malacothrix (FE; CRPR 1B.1, Blooming Period: Apr - Sep; Habitat description: shallow soils of ocean bluffs, or open rocky areas) - Within 1-mi of a CNDDB/SCE/USFS occurrence record (habitat present). </v>
      </c>
      <c r="N1759" s="10" t="str">
        <f>IF(D1759="No", "-- ", VLOOKUP(A1759, [1]!Table9[#All], 29, FALSE))</f>
        <v xml:space="preserve">RPM Plant-1-4; 
General Measures and Standard OMP BMPs. </v>
      </c>
      <c r="O1759" s="10" t="str">
        <f>IF(D1759="No", "--", VLOOKUP(A1759, [1]!Table9[#All], 30, FALSE))</f>
        <v xml:space="preserve">Rare Plant Survey and Avoidance (Santa Cruz Island malacothrix): A qualified botanist will conduct a rare plant survey for Santa Cruz Island malacothrix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Cruz Island malacothrix): Schedule all work in the year rare plant surveys are conducted. Work can occur only after rare plant surveys occur. If work gets delayed for a subsequent year, contact Environmental Services Department. 
General Measures and Standard OMP BMPs. </v>
      </c>
      <c r="P1759" s="7" t="str">
        <f>IF(D1759="No", "Not discussed on USFS. ", IF(VLOOKUP(A1759, [1]!Table9[#All], 31, FALSE)="--", "--",  _xlfn.CONCAT(A1759, " (", VLOOKUP(A1759, [1]!Table9[#All], 11, FALSE), "; Habitat description: ", C1759, ") - Within 1-mi of a CNDDB/SCE/USFS occurrence record (", VLOOKUP(A1759, [1]!Table9[#All], 31, FALSE), "). " )))</f>
        <v>--</v>
      </c>
      <c r="Q1759" s="6" t="str">
        <f>IF(D1759="No", "Not discussed on USFS. ", IF(VLOOKUP(A1759, [1]!Table9[#All], 31, FALSE)="--", "--",  VLOOKUP(A1759, [1]!Table9[#All], 32, FALSE)))</f>
        <v>--</v>
      </c>
      <c r="R1759" s="6" t="str">
        <f>IF(D1759="No", "Not discussed on USFS. ", IF(VLOOKUP(A1759, [1]!Table9[#All], 31, FALSE)="--", "--", VLOOKUP(A1759, [1]!Table9[#All], 33, FALSE)))</f>
        <v>--</v>
      </c>
      <c r="S1759" s="9" t="s">
        <v>2</v>
      </c>
      <c r="T1759" s="8" t="s">
        <v>2</v>
      </c>
      <c r="U1759" s="8" t="s">
        <v>2</v>
      </c>
      <c r="V1759" s="7" t="s">
        <v>2</v>
      </c>
      <c r="W1759" s="6" t="s">
        <v>2</v>
      </c>
      <c r="X1759" s="6" t="s">
        <v>2</v>
      </c>
    </row>
    <row r="1760" spans="1:24" ht="64" x14ac:dyDescent="0.2">
      <c r="A1760" s="20" t="s">
        <v>605</v>
      </c>
      <c r="B1760" s="20" t="str">
        <f>VLOOKUP(A1760, [1]!Table9[#All], 2, FALSE)</f>
        <v>Diplacus brandegeei</v>
      </c>
      <c r="C1760" s="18" t="str">
        <f>VLOOKUP(A1760, [1]!Table9[#All], 13, FALSE)</f>
        <v>ridges, cliffs, and arroyo bottoms, in coastal sage scrub and grasslands</v>
      </c>
      <c r="D1760" s="17" t="str">
        <f>IF(ISNUMBER(SEARCH("1",VLOOKUP(A1760, [1]!Table9[#All], 4, FALSE))), "Yes", "No")</f>
        <v>No</v>
      </c>
      <c r="E1760" s="16" t="str">
        <f>VLOOKUP(A1760, [1]!Table9[#All], 3, FALSE)</f>
        <v>Plant</v>
      </c>
      <c r="F1760" s="15" t="str">
        <f>VLOOKUP(A1760, [1]!Table9[#All], 26, FALSE)</f>
        <v>Formula</v>
      </c>
      <c r="G1760" s="15" t="str">
        <f>IF(D1760="No", "--",VLOOKUP(A1760, [1]!Table9[#All], 25, FALSE))</f>
        <v>--</v>
      </c>
      <c r="H1760" s="14" t="str">
        <f>IF(D1760="No", "Not discussed on USFS. ", VLOOKUP(A1760, [1]!Table9[#All], 24, FALSE))</f>
        <v xml:space="preserve">Not discussed on USFS. </v>
      </c>
      <c r="I1760" s="14" t="str">
        <f>IF(NOT(ISBLANK(#REF!)),  "Pre-activity Survey Required", "")</f>
        <v>Pre-activity Survey Required</v>
      </c>
      <c r="J1760" s="13" t="str">
        <f>IF(D1760="No", "Not discussed on USFS. ", _xlfn.CONCAT(A1760, " (", VLOOKUP(A1760, [1]!Table9[#All], 11, FALSE), "; Habitat description: ", C1760, ") - Within 1-mi of a CNDDB/SCE/USFS occurrence record (", VLOOKUP(A1760, [1]!Table9[#All], 34, FALSE), "). " ))</f>
        <v xml:space="preserve">Not discussed on USFS. </v>
      </c>
      <c r="K1760" s="10" t="str">
        <f>IF(D1760="No", "-- ", VLOOKUP(A1760, [1]!Table9[#All], 35, FALSE))</f>
        <v xml:space="preserve">-- </v>
      </c>
      <c r="L1760" s="12" t="str">
        <f>IF(D1760="No", "--", VLOOKUP(A1760, [1]!Table9[#All], 28, FALSE))</f>
        <v>--</v>
      </c>
      <c r="M1760" s="11" t="str">
        <f>IF(D1760="No", "Not discussed on USFS. ", _xlfn.CONCAT(A1760, " (", VLOOKUP(A1760, [1]!Table9[#All], 11, FALSE), "; Habitat description: ", C1760, ") - Within 1-mi of a CNDDB/SCE/USFS occurrence record (", VLOOKUP(A1760, [1]!Table9[#All], 27, FALSE), "). " ))</f>
        <v xml:space="preserve">Not discussed on USFS. </v>
      </c>
      <c r="N1760" s="10" t="str">
        <f>IF(D1760="No", "-- ", VLOOKUP(A1760, [1]!Table9[#All], 29, FALSE))</f>
        <v xml:space="preserve">-- </v>
      </c>
      <c r="O1760" s="10" t="str">
        <f>IF(D1760="No", "--", VLOOKUP(A1760, [1]!Table9[#All], 30, FALSE))</f>
        <v>--</v>
      </c>
      <c r="P1760" s="7" t="str">
        <f>IF(D1760="No", "Not discussed on USFS. ", IF(VLOOKUP(A1760, [1]!Table9[#All], 31, FALSE)="--", "--",  _xlfn.CONCAT(A1760, " (", VLOOKUP(A1760, [1]!Table9[#All], 11, FALSE), "; Habitat description: ", C1760, ") - Within 1-mi of a CNDDB/SCE/USFS occurrence record (", VLOOKUP(A1760, [1]!Table9[#All], 31, FALSE), "). " )))</f>
        <v xml:space="preserve">Not discussed on USFS. </v>
      </c>
      <c r="Q1760" s="6" t="str">
        <f>IF(D1760="No", "Not discussed on USFS. ", IF(VLOOKUP(A1760, [1]!Table9[#All], 31, FALSE)="--", "--",  VLOOKUP(A1760, [1]!Table9[#All], 32, FALSE)))</f>
        <v xml:space="preserve">Not discussed on USFS. </v>
      </c>
      <c r="R1760" s="6" t="str">
        <f>IF(D1760="No", "Not discussed on USFS. ", IF(VLOOKUP(A1760, [1]!Table9[#All], 31, FALSE)="--", "--", VLOOKUP(A1760, [1]!Table9[#All], 33, FALSE)))</f>
        <v xml:space="preserve">Not discussed on USFS. </v>
      </c>
      <c r="S1760" s="9" t="s">
        <v>2</v>
      </c>
      <c r="T1760" s="8" t="s">
        <v>2</v>
      </c>
      <c r="U1760" s="8" t="s">
        <v>2</v>
      </c>
      <c r="V1760" s="7" t="s">
        <v>2</v>
      </c>
      <c r="W1760" s="6" t="s">
        <v>2</v>
      </c>
      <c r="X1760" s="6" t="s">
        <v>2</v>
      </c>
    </row>
    <row r="1761" spans="1:24" ht="180" x14ac:dyDescent="0.2">
      <c r="A1761" s="20" t="s">
        <v>604</v>
      </c>
      <c r="B1761" s="20" t="str">
        <f>VLOOKUP(A1761, [1]!Table9[#All], 2, FALSE)</f>
        <v>Sibara filifolia</v>
      </c>
      <c r="C1761" s="18" t="str">
        <f>VLOOKUP(A1761, [1]!Table9[#All], 13, FALSE)</f>
        <v xml:space="preserve">limited to channel islands - dry ridges and screes </v>
      </c>
      <c r="D1761" s="17" t="str">
        <f>IF(ISNUMBER(SEARCH("1",VLOOKUP(A1761, [1]!Table9[#All], 4, FALSE))), "Yes", "No")</f>
        <v>Yes</v>
      </c>
      <c r="E1761" s="16" t="str">
        <f>VLOOKUP(A1761, [1]!Table9[#All], 3, FALSE)</f>
        <v>Plant</v>
      </c>
      <c r="F1761" s="15" t="str">
        <f>VLOOKUP(A1761, [1]!Table9[#All], 26, FALSE)</f>
        <v>Formula</v>
      </c>
      <c r="G1761" s="15" t="str">
        <f>IF(D1761="No", "--",VLOOKUP(A1761, [1]!Table9[#All], 25, FALSE))</f>
        <v>Work area</v>
      </c>
      <c r="H1761" s="14" t="str">
        <f>IF(D1761="No", "Not discussed on USFS. ", VLOOKUP(A1761, [1]!Table9[#All], 24, FALSE))</f>
        <v>--</v>
      </c>
      <c r="I1761" s="14" t="str">
        <f>IF(NOT(ISBLANK(#REF!)),  "Pre-activity Survey Required", "")</f>
        <v>Pre-activity Survey Required</v>
      </c>
      <c r="J1761" s="13" t="str">
        <f>IF(D1761="No", "Not discussed on USFS. ", _xlfn.CONCAT(A1761, " (", VLOOKUP(A1761, [1]!Table9[#All], 11, FALSE), "; Habitat description: ", C1761, ") - Within 1-mi of a CNDDB/SCE/USFS occurrence record (", VLOOKUP(A1761, [1]!Table9[#All], 34, FALSE), "). " ))</f>
        <v xml:space="preserve">Santa Cruz Island winged-rockcress (FE; CRPR 1B.1, Blooming Period: Apr; Habitat description: limited to channel islands - dry ridges and screes ) - Within 1-mi of a CNDDB/SCE/USFS occurrence record (unsuitable habitat). </v>
      </c>
      <c r="K1761" s="10" t="str">
        <f>IF(D1761="No", "-- ", VLOOKUP(A1761, [1]!Table9[#All], 35, FALSE))</f>
        <v xml:space="preserve">RPM Plant 1; 
Standard OMP BMPs. </v>
      </c>
      <c r="L1761" s="12" t="str">
        <f>IF(D1761="No", "--", VLOOKUP(A1761, [1]!Table9[#All], 28, FALSE))</f>
        <v>IIB</v>
      </c>
      <c r="M1761" s="11" t="str">
        <f>IF(D1761="No", "Not discussed on USFS. ", _xlfn.CONCAT(A1761, " (", VLOOKUP(A1761, [1]!Table9[#All], 11, FALSE), "; Habitat description: ", C1761, ") - Within 1-mi of a CNDDB/SCE/USFS occurrence record (", VLOOKUP(A1761, [1]!Table9[#All], 27, FALSE), "). " ))</f>
        <v xml:space="preserve">Santa Cruz Island winged-rockcress (FE; CRPR 1B.1, Blooming Period: Apr; Habitat description: limited to channel islands - dry ridges and screes ) - Within 1-mi of a CNDDB/SCE/USFS occurrence record (habitat present). </v>
      </c>
      <c r="N1761" s="10" t="str">
        <f>IF(D1761="No", "-- ", VLOOKUP(A1761, [1]!Table9[#All], 29, FALSE))</f>
        <v xml:space="preserve">RPM Plant-1-4; 
General Measures and Standard OMP BMPs. </v>
      </c>
      <c r="O1761" s="10" t="str">
        <f>IF(D1761="No", "--", VLOOKUP(A1761, [1]!Table9[#All], 30, FALSE))</f>
        <v xml:space="preserve">Rare Plant Survey and Avoidance (Santa Cruz Island winged-rockcress): A qualified botanist will conduct a rare plant survey for Santa Cruz Island winged-rockcress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Cruz Island winged-rockcress): Schedule all work in the year rare plant surveys are conducted. Work can occur only after rare plant surveys occur. If work gets delayed for a subsequent year, contact Environmental Services Department. 
General Measures and Standard OMP BMPs. </v>
      </c>
      <c r="P1761" s="7" t="str">
        <f>IF(D1761="No", "Not discussed on USFS. ", IF(VLOOKUP(A1761, [1]!Table9[#All], 31, FALSE)="--", "--",  _xlfn.CONCAT(A1761, " (", VLOOKUP(A1761, [1]!Table9[#All], 11, FALSE), "; Habitat description: ", C1761, ") - Within 1-mi of a CNDDB/SCE/USFS occurrence record (", VLOOKUP(A1761, [1]!Table9[#All], 31, FALSE), "). " )))</f>
        <v>--</v>
      </c>
      <c r="Q1761" s="6" t="str">
        <f>IF(D1761="No", "Not discussed on USFS. ", IF(VLOOKUP(A1761, [1]!Table9[#All], 31, FALSE)="--", "--",  VLOOKUP(A1761, [1]!Table9[#All], 32, FALSE)))</f>
        <v>--</v>
      </c>
      <c r="R1761" s="6" t="str">
        <f>IF(D1761="No", "Not discussed on USFS. ", IF(VLOOKUP(A1761, [1]!Table9[#All], 31, FALSE)="--", "--", VLOOKUP(A1761, [1]!Table9[#All], 33, FALSE)))</f>
        <v>--</v>
      </c>
      <c r="S1761" s="9" t="s">
        <v>2</v>
      </c>
      <c r="T1761" s="8" t="s">
        <v>2</v>
      </c>
      <c r="U1761" s="8" t="s">
        <v>2</v>
      </c>
      <c r="V1761" s="7" t="s">
        <v>2</v>
      </c>
      <c r="W1761" s="6" t="s">
        <v>2</v>
      </c>
      <c r="X1761" s="6" t="s">
        <v>2</v>
      </c>
    </row>
    <row r="1762" spans="1:24" ht="80" x14ac:dyDescent="0.2">
      <c r="A1762" s="20" t="s">
        <v>603</v>
      </c>
      <c r="B1762" s="20" t="str">
        <f>VLOOKUP(A1762, [1]!Table9[#All], 2, FALSE)</f>
        <v>Ambystoma macrodactylum croceum</v>
      </c>
      <c r="C1762" s="18" t="str">
        <f>VLOOKUP(A1762, [1]!Table9[#All], 13, FALSE)</f>
        <v>dense riparian vegetation such as willows, thick coastal scrub, and oak woodland</v>
      </c>
      <c r="D1762" s="17" t="str">
        <f>IF(ISNUMBER(SEARCH("1",VLOOKUP(A1762, [1]!Table9[#All], 4, FALSE))), "Yes", "No")</f>
        <v>Yes</v>
      </c>
      <c r="E1762" s="16" t="str">
        <f>VLOOKUP(A1762, [1]!Table9[#All], 3, FALSE)</f>
        <v>Amphibian</v>
      </c>
      <c r="F1762" s="15" t="str">
        <f>VLOOKUP(A1762, [1]!Table9[#All], 26, FALSE)</f>
        <v>Formula</v>
      </c>
      <c r="G1762" s="15" t="str">
        <f>IF(D1762="No", "--",VLOOKUP(A1762, [1]!Table9[#All], 25, FALSE))</f>
        <v>--</v>
      </c>
      <c r="H1762" s="14" t="str">
        <f>IF(D1762="No", "Not discussed on USFS. ", VLOOKUP(A1762, [1]!Table9[#All], 24, FALSE))</f>
        <v>Notify SME if found on USFS</v>
      </c>
      <c r="I1762" s="14" t="str">
        <f>IF(NOT(ISBLANK(#REF!)),  "Pre-activity Survey Required", "")</f>
        <v>Pre-activity Survey Required</v>
      </c>
      <c r="J1762" s="13" t="str">
        <f>IF(D1762="No", "Not discussed on USFS. ", _xlfn.CONCAT(A1762, " (", VLOOKUP(A1762, [1]!Table9[#All], 11, FALSE), "; Habitat description: ", C1762, ") - Within 1-mi of a CNDDB/SCE/USFS occurrence record (", VLOOKUP(A1762, [1]!Table9[#All], 34, FALSE), "). " ))</f>
        <v xml:space="preserve">Santa Cruz long-toed salamander (FE; SE; CDFW FP; Habitat description: dense riparian vegetation such as willows, thick coastal scrub, and oak woodland) - Within 1-mi of a CNDDB/SCE/USFS occurrence record (--). </v>
      </c>
      <c r="K1762" s="10" t="str">
        <f>IF(D1762="No", "-- ", VLOOKUP(A1762, [1]!Table9[#All], 35, FALSE))</f>
        <v>--</v>
      </c>
      <c r="L1762" s="12" t="str">
        <f>IF(D1762="No", "--", VLOOKUP(A1762, [1]!Table9[#All], 28, FALSE))</f>
        <v>--</v>
      </c>
      <c r="M1762" s="11" t="str">
        <f>IF(D1762="No", "Not discussed on USFS. ", _xlfn.CONCAT(A1762, " (", VLOOKUP(A1762, [1]!Table9[#All], 11, FALSE), "; Habitat description: ", C1762, ") - Within 1-mi of a CNDDB/SCE/USFS occurrence record (", VLOOKUP(A1762, [1]!Table9[#All], 27, FALSE), "). " ))</f>
        <v xml:space="preserve">Santa Cruz long-toed salamander (FE; SE; CDFW FP; Habitat description: dense riparian vegetation such as willows, thick coastal scrub, and oak woodland) - Within 1-mi of a CNDDB/SCE/USFS occurrence record (--). </v>
      </c>
      <c r="N1762" s="10" t="str">
        <f>IF(D1762="No", "-- ", VLOOKUP(A1762, [1]!Table9[#All], 29, FALSE))</f>
        <v>Notify SME if found on USFS</v>
      </c>
      <c r="O1762" s="10" t="str">
        <f>IF(D1762="No", "--", VLOOKUP(A1762, [1]!Table9[#All], 30, FALSE))</f>
        <v>Notify SME if found on USFS</v>
      </c>
      <c r="P1762" s="7" t="str">
        <f>IF(D1762="No", "Not discussed on USFS. ", IF(VLOOKUP(A1762, [1]!Table9[#All], 31, FALSE)="--", "--",  _xlfn.CONCAT(A1762, " (", VLOOKUP(A1762, [1]!Table9[#All], 11, FALSE), "; Habitat description: ", C1762, ") - Within 1-mi of a CNDDB/SCE/USFS occurrence record (", VLOOKUP(A1762, [1]!Table9[#All], 31, FALSE), "). " )))</f>
        <v>--</v>
      </c>
      <c r="Q1762" s="6" t="str">
        <f>IF(D1762="No", "Not discussed on USFS. ", IF(VLOOKUP(A1762, [1]!Table9[#All], 31, FALSE)="--", "--",  VLOOKUP(A1762, [1]!Table9[#All], 32, FALSE)))</f>
        <v>--</v>
      </c>
      <c r="R1762" s="6" t="str">
        <f>IF(D1762="No", "Not discussed on USFS. ", IF(VLOOKUP(A1762, [1]!Table9[#All], 31, FALSE)="--", "--", VLOOKUP(A1762, [1]!Table9[#All], 33, FALSE)))</f>
        <v>--</v>
      </c>
      <c r="S1762" s="9" t="s">
        <v>2</v>
      </c>
      <c r="T1762" s="8" t="s">
        <v>2</v>
      </c>
      <c r="U1762" s="8" t="s">
        <v>2</v>
      </c>
      <c r="V1762" s="7" t="s">
        <v>2</v>
      </c>
      <c r="W1762" s="6" t="s">
        <v>2</v>
      </c>
      <c r="X1762" s="6" t="s">
        <v>2</v>
      </c>
    </row>
    <row r="1763" spans="1:24" ht="48" x14ac:dyDescent="0.2">
      <c r="A1763" s="20" t="s">
        <v>602</v>
      </c>
      <c r="B1763" s="20" t="str">
        <f>VLOOKUP(A1763, [1]!Table9[#All], 2, FALSE)</f>
        <v>Stebbinsoseris decipiens</v>
      </c>
      <c r="C1763" s="18" t="str">
        <f>VLOOKUP(A1763, [1]!Table9[#All], 13, FALSE)</f>
        <v>open, sandy, shaly, or serpentine sites, coastal</v>
      </c>
      <c r="D1763" s="17" t="str">
        <f>IF(ISNUMBER(SEARCH("1",VLOOKUP(A1763, [1]!Table9[#All], 4, FALSE))), "Yes", "No")</f>
        <v>No</v>
      </c>
      <c r="E1763" s="16" t="str">
        <f>VLOOKUP(A1763, [1]!Table9[#All], 3, FALSE)</f>
        <v>Plant</v>
      </c>
      <c r="F1763" s="15" t="str">
        <f>VLOOKUP(A1763, [1]!Table9[#All], 26, FALSE)</f>
        <v>Formula</v>
      </c>
      <c r="G1763" s="15" t="str">
        <f>IF(D1763="No", "--",VLOOKUP(A1763, [1]!Table9[#All], 25, FALSE))</f>
        <v>--</v>
      </c>
      <c r="H1763" s="14" t="str">
        <f>IF(D1763="No", "Not discussed on USFS. ", VLOOKUP(A1763, [1]!Table9[#All], 24, FALSE))</f>
        <v xml:space="preserve">Not discussed on USFS. </v>
      </c>
      <c r="I1763" s="14" t="str">
        <f>IF(NOT(ISBLANK(#REF!)),  "Pre-activity Survey Required", "")</f>
        <v>Pre-activity Survey Required</v>
      </c>
      <c r="J1763" s="13" t="str">
        <f>IF(D1763="No", "Not discussed on USFS. ", _xlfn.CONCAT(A1763, " (", VLOOKUP(A1763, [1]!Table9[#All], 11, FALSE), "; Habitat description: ", C1763, ") - Within 1-mi of a CNDDB/SCE/USFS occurrence record (", VLOOKUP(A1763, [1]!Table9[#All], 34, FALSE), "). " ))</f>
        <v xml:space="preserve">Not discussed on USFS. </v>
      </c>
      <c r="K1763" s="10" t="str">
        <f>IF(D1763="No", "-- ", VLOOKUP(A1763, [1]!Table9[#All], 35, FALSE))</f>
        <v xml:space="preserve">-- </v>
      </c>
      <c r="L1763" s="12" t="str">
        <f>IF(D1763="No", "--", VLOOKUP(A1763, [1]!Table9[#All], 28, FALSE))</f>
        <v>--</v>
      </c>
      <c r="M1763" s="11" t="str">
        <f>IF(D1763="No", "Not discussed on USFS. ", _xlfn.CONCAT(A1763, " (", VLOOKUP(A1763, [1]!Table9[#All], 11, FALSE), "; Habitat description: ", C1763, ") - Within 1-mi of a CNDDB/SCE/USFS occurrence record (", VLOOKUP(A1763, [1]!Table9[#All], 27, FALSE), "). " ))</f>
        <v xml:space="preserve">Not discussed on USFS. </v>
      </c>
      <c r="N1763" s="10" t="str">
        <f>IF(D1763="No", "-- ", VLOOKUP(A1763, [1]!Table9[#All], 29, FALSE))</f>
        <v xml:space="preserve">-- </v>
      </c>
      <c r="O1763" s="10" t="str">
        <f>IF(D1763="No", "--", VLOOKUP(A1763, [1]!Table9[#All], 30, FALSE))</f>
        <v>--</v>
      </c>
      <c r="P1763" s="7" t="str">
        <f>IF(D1763="No", "Not discussed on USFS. ", IF(VLOOKUP(A1763, [1]!Table9[#All], 31, FALSE)="--", "--",  _xlfn.CONCAT(A1763, " (", VLOOKUP(A1763, [1]!Table9[#All], 11, FALSE), "; Habitat description: ", C1763, ") - Within 1-mi of a CNDDB/SCE/USFS occurrence record (", VLOOKUP(A1763, [1]!Table9[#All], 31, FALSE), "). " )))</f>
        <v xml:space="preserve">Not discussed on USFS. </v>
      </c>
      <c r="Q1763" s="6" t="str">
        <f>IF(D1763="No", "Not discussed on USFS. ", IF(VLOOKUP(A1763, [1]!Table9[#All], 31, FALSE)="--", "--",  VLOOKUP(A1763, [1]!Table9[#All], 32, FALSE)))</f>
        <v xml:space="preserve">Not discussed on USFS. </v>
      </c>
      <c r="R1763" s="6" t="str">
        <f>IF(D1763="No", "Not discussed on USFS. ", IF(VLOOKUP(A1763, [1]!Table9[#All], 31, FALSE)="--", "--", VLOOKUP(A1763, [1]!Table9[#All], 33, FALSE)))</f>
        <v xml:space="preserve">Not discussed on USFS. </v>
      </c>
      <c r="S1763" s="9" t="s">
        <v>2</v>
      </c>
      <c r="T1763" s="8" t="s">
        <v>2</v>
      </c>
      <c r="U1763" s="8" t="s">
        <v>2</v>
      </c>
      <c r="V1763" s="7" t="s">
        <v>2</v>
      </c>
      <c r="W1763" s="6" t="s">
        <v>2</v>
      </c>
      <c r="X1763" s="6" t="s">
        <v>2</v>
      </c>
    </row>
    <row r="1764" spans="1:24" ht="48" x14ac:dyDescent="0.2">
      <c r="A1764" s="20" t="s">
        <v>601</v>
      </c>
      <c r="B1764" s="20" t="str">
        <f>VLOOKUP(A1764, [1]!Table9[#All], 2, FALSE)</f>
        <v>Penstemon rattanii var. kleei</v>
      </c>
      <c r="C1764" s="18" t="str">
        <f>VLOOKUP(A1764, [1]!Table9[#All], 13, FALSE)</f>
        <v>redwood, hardwood forests</v>
      </c>
      <c r="D1764" s="17" t="str">
        <f>IF(ISNUMBER(SEARCH("1",VLOOKUP(A1764, [1]!Table9[#All], 4, FALSE))), "Yes", "No")</f>
        <v>No</v>
      </c>
      <c r="E1764" s="16" t="str">
        <f>VLOOKUP(A1764, [1]!Table9[#All], 3, FALSE)</f>
        <v>Plant</v>
      </c>
      <c r="F1764" s="15" t="str">
        <f>VLOOKUP(A1764, [1]!Table9[#All], 26, FALSE)</f>
        <v>Formula</v>
      </c>
      <c r="G1764" s="15" t="str">
        <f>IF(D1764="No", "--",VLOOKUP(A1764, [1]!Table9[#All], 25, FALSE))</f>
        <v>--</v>
      </c>
      <c r="H1764" s="14" t="str">
        <f>IF(D1764="No", "Not discussed on USFS. ", VLOOKUP(A1764, [1]!Table9[#All], 24, FALSE))</f>
        <v xml:space="preserve">Not discussed on USFS. </v>
      </c>
      <c r="I1764" s="14" t="str">
        <f>IF(NOT(ISBLANK(#REF!)),  "Pre-activity Survey Required", "")</f>
        <v>Pre-activity Survey Required</v>
      </c>
      <c r="J1764" s="13" t="str">
        <f>IF(D1764="No", "Not discussed on USFS. ", _xlfn.CONCAT(A1764, " (", VLOOKUP(A1764, [1]!Table9[#All], 11, FALSE), "; Habitat description: ", C1764, ") - Within 1-mi of a CNDDB/SCE/USFS occurrence record (", VLOOKUP(A1764, [1]!Table9[#All], 34, FALSE), "). " ))</f>
        <v xml:space="preserve">Not discussed on USFS. </v>
      </c>
      <c r="K1764" s="10" t="str">
        <f>IF(D1764="No", "-- ", VLOOKUP(A1764, [1]!Table9[#All], 35, FALSE))</f>
        <v xml:space="preserve">-- </v>
      </c>
      <c r="L1764" s="12" t="str">
        <f>IF(D1764="No", "--", VLOOKUP(A1764, [1]!Table9[#All], 28, FALSE))</f>
        <v>--</v>
      </c>
      <c r="M1764" s="11" t="str">
        <f>IF(D1764="No", "Not discussed on USFS. ", _xlfn.CONCAT(A1764, " (", VLOOKUP(A1764, [1]!Table9[#All], 11, FALSE), "; Habitat description: ", C1764, ") - Within 1-mi of a CNDDB/SCE/USFS occurrence record (", VLOOKUP(A1764, [1]!Table9[#All], 27, FALSE), "). " ))</f>
        <v xml:space="preserve">Not discussed on USFS. </v>
      </c>
      <c r="N1764" s="10" t="str">
        <f>IF(D1764="No", "-- ", VLOOKUP(A1764, [1]!Table9[#All], 29, FALSE))</f>
        <v xml:space="preserve">-- </v>
      </c>
      <c r="O1764" s="10" t="str">
        <f>IF(D1764="No", "--", VLOOKUP(A1764, [1]!Table9[#All], 30, FALSE))</f>
        <v>--</v>
      </c>
      <c r="P1764" s="7" t="str">
        <f>IF(D1764="No", "Not discussed on USFS. ", IF(VLOOKUP(A1764, [1]!Table9[#All], 31, FALSE)="--", "--",  _xlfn.CONCAT(A1764, " (", VLOOKUP(A1764, [1]!Table9[#All], 11, FALSE), "; Habitat description: ", C1764, ") - Within 1-mi of a CNDDB/SCE/USFS occurrence record (", VLOOKUP(A1764, [1]!Table9[#All], 31, FALSE), "). " )))</f>
        <v xml:space="preserve">Not discussed on USFS. </v>
      </c>
      <c r="Q1764" s="6" t="str">
        <f>IF(D1764="No", "Not discussed on USFS. ", IF(VLOOKUP(A1764, [1]!Table9[#All], 31, FALSE)="--", "--",  VLOOKUP(A1764, [1]!Table9[#All], 32, FALSE)))</f>
        <v xml:space="preserve">Not discussed on USFS. </v>
      </c>
      <c r="R1764" s="6" t="str">
        <f>IF(D1764="No", "Not discussed on USFS. ", IF(VLOOKUP(A1764, [1]!Table9[#All], 31, FALSE)="--", "--", VLOOKUP(A1764, [1]!Table9[#All], 33, FALSE)))</f>
        <v xml:space="preserve">Not discussed on USFS. </v>
      </c>
      <c r="S1764" s="9" t="s">
        <v>2</v>
      </c>
      <c r="T1764" s="8" t="s">
        <v>2</v>
      </c>
      <c r="U1764" s="8" t="s">
        <v>2</v>
      </c>
      <c r="V1764" s="7" t="s">
        <v>2</v>
      </c>
      <c r="W1764" s="6" t="s">
        <v>2</v>
      </c>
      <c r="X1764" s="6" t="s">
        <v>2</v>
      </c>
    </row>
    <row r="1765" spans="1:24" ht="64" x14ac:dyDescent="0.2">
      <c r="A1765" s="20" t="s">
        <v>600</v>
      </c>
      <c r="B1765" s="20" t="str">
        <f>VLOOKUP(A1765, [1]!Table9[#All], 2, FALSE)</f>
        <v>Calyptridium parryi var. hesseae</v>
      </c>
      <c r="C1765" s="18" t="str">
        <f>VLOOKUP(A1765, [1]!Table9[#All], 13, FALSE)</f>
        <v>sandy soils in chaparral, oak woodland, conifer forest</v>
      </c>
      <c r="D1765" s="17" t="str">
        <f>IF(ISNUMBER(SEARCH("1",VLOOKUP(A1765, [1]!Table9[#All], 4, FALSE))), "Yes", "No")</f>
        <v>No</v>
      </c>
      <c r="E1765" s="16" t="str">
        <f>VLOOKUP(A1765, [1]!Table9[#All], 3, FALSE)</f>
        <v>Plant</v>
      </c>
      <c r="F1765" s="15" t="str">
        <f>VLOOKUP(A1765, [1]!Table9[#All], 26, FALSE)</f>
        <v>Formula</v>
      </c>
      <c r="G1765" s="15" t="str">
        <f>IF(D1765="No", "--",VLOOKUP(A1765, [1]!Table9[#All], 25, FALSE))</f>
        <v>--</v>
      </c>
      <c r="H1765" s="14" t="str">
        <f>IF(D1765="No", "Not discussed on USFS. ", VLOOKUP(A1765, [1]!Table9[#All], 24, FALSE))</f>
        <v xml:space="preserve">Not discussed on USFS. </v>
      </c>
      <c r="I1765" s="14" t="str">
        <f>IF(NOT(ISBLANK(#REF!)),  "Pre-activity Survey Required", "")</f>
        <v>Pre-activity Survey Required</v>
      </c>
      <c r="J1765" s="13" t="str">
        <f>IF(D1765="No", "Not discussed on USFS. ", _xlfn.CONCAT(A1765, " (", VLOOKUP(A1765, [1]!Table9[#All], 11, FALSE), "; Habitat description: ", C1765, ") - Within 1-mi of a CNDDB/SCE/USFS occurrence record (", VLOOKUP(A1765, [1]!Table9[#All], 34, FALSE), "). " ))</f>
        <v xml:space="preserve">Not discussed on USFS. </v>
      </c>
      <c r="K1765" s="10" t="str">
        <f>IF(D1765="No", "-- ", VLOOKUP(A1765, [1]!Table9[#All], 35, FALSE))</f>
        <v xml:space="preserve">-- </v>
      </c>
      <c r="L1765" s="12" t="str">
        <f>IF(D1765="No", "--", VLOOKUP(A1765, [1]!Table9[#All], 28, FALSE))</f>
        <v>--</v>
      </c>
      <c r="M1765" s="11" t="str">
        <f>IF(D1765="No", "Not discussed on USFS. ", _xlfn.CONCAT(A1765, " (", VLOOKUP(A1765, [1]!Table9[#All], 11, FALSE), "; Habitat description: ", C1765, ") - Within 1-mi of a CNDDB/SCE/USFS occurrence record (", VLOOKUP(A1765, [1]!Table9[#All], 27, FALSE), "). " ))</f>
        <v xml:space="preserve">Not discussed on USFS. </v>
      </c>
      <c r="N1765" s="10" t="str">
        <f>IF(D1765="No", "-- ", VLOOKUP(A1765, [1]!Table9[#All], 29, FALSE))</f>
        <v xml:space="preserve">-- </v>
      </c>
      <c r="O1765" s="10" t="str">
        <f>IF(D1765="No", "--", VLOOKUP(A1765, [1]!Table9[#All], 30, FALSE))</f>
        <v>--</v>
      </c>
      <c r="P1765" s="7" t="str">
        <f>IF(D1765="No", "Not discussed on USFS. ", IF(VLOOKUP(A1765, [1]!Table9[#All], 31, FALSE)="--", "--",  _xlfn.CONCAT(A1765, " (", VLOOKUP(A1765, [1]!Table9[#All], 11, FALSE), "; Habitat description: ", C1765, ") - Within 1-mi of a CNDDB/SCE/USFS occurrence record (", VLOOKUP(A1765, [1]!Table9[#All], 31, FALSE), "). " )))</f>
        <v xml:space="preserve">Not discussed on USFS. </v>
      </c>
      <c r="Q1765" s="6" t="str">
        <f>IF(D1765="No", "Not discussed on USFS. ", IF(VLOOKUP(A1765, [1]!Table9[#All], 31, FALSE)="--", "--",  VLOOKUP(A1765, [1]!Table9[#All], 32, FALSE)))</f>
        <v xml:space="preserve">Not discussed on USFS. </v>
      </c>
      <c r="R1765" s="6" t="str">
        <f>IF(D1765="No", "Not discussed on USFS. ", IF(VLOOKUP(A1765, [1]!Table9[#All], 31, FALSE)="--", "--", VLOOKUP(A1765, [1]!Table9[#All], 33, FALSE)))</f>
        <v xml:space="preserve">Not discussed on USFS. </v>
      </c>
      <c r="S1765" s="9" t="s">
        <v>2</v>
      </c>
      <c r="T1765" s="8" t="s">
        <v>2</v>
      </c>
      <c r="U1765" s="8" t="s">
        <v>2</v>
      </c>
      <c r="V1765" s="7" t="s">
        <v>2</v>
      </c>
      <c r="W1765" s="6" t="s">
        <v>2</v>
      </c>
      <c r="X1765" s="6" t="s">
        <v>2</v>
      </c>
    </row>
    <row r="1766" spans="1:24" ht="168" x14ac:dyDescent="0.2">
      <c r="A1766" s="20" t="s">
        <v>599</v>
      </c>
      <c r="B1766" s="20" t="str">
        <f>VLOOKUP(A1766, [1]!Table9[#All], 2, FALSE)</f>
        <v>Holocarpha macradenia</v>
      </c>
      <c r="C1766" s="18" t="str">
        <f>VLOOKUP(A1766, [1]!Table9[#All], 13, FALSE)</f>
        <v>grassy areas, clay soil</v>
      </c>
      <c r="D1766" s="17" t="str">
        <f>IF(ISNUMBER(SEARCH("1",VLOOKUP(A1766, [1]!Table9[#All], 4, FALSE))), "Yes", "No")</f>
        <v>Yes</v>
      </c>
      <c r="E1766" s="16" t="str">
        <f>VLOOKUP(A1766, [1]!Table9[#All], 3, FALSE)</f>
        <v>Plant</v>
      </c>
      <c r="F1766" s="15" t="str">
        <f>VLOOKUP(A1766, [1]!Table9[#All], 26, FALSE)</f>
        <v>Formula</v>
      </c>
      <c r="G1766" s="15" t="str">
        <f>IF(D1766="No", "--",VLOOKUP(A1766, [1]!Table9[#All], 25, FALSE))</f>
        <v>Work area</v>
      </c>
      <c r="H1766" s="14" t="str">
        <f>IF(D1766="No", "Not discussed on USFS. ", VLOOKUP(A1766, [1]!Table9[#All], 24, FALSE))</f>
        <v>--</v>
      </c>
      <c r="I1766" s="14" t="str">
        <f>IF(NOT(ISBLANK(#REF!)),  "Pre-activity Survey Required", "")</f>
        <v>Pre-activity Survey Required</v>
      </c>
      <c r="J1766" s="13" t="str">
        <f>IF(D1766="No", "Not discussed on USFS. ", _xlfn.CONCAT(A1766, " (", VLOOKUP(A1766, [1]!Table9[#All], 11, FALSE), "; Habitat description: ", C1766, ") - Within 1-mi of a CNDDB/SCE/USFS occurrence record (", VLOOKUP(A1766, [1]!Table9[#All], 34, FALSE), "). " ))</f>
        <v xml:space="preserve">Santa Cruz tarplant (FT; SE; CRPR 1B.1, Blooming Period: Jun - Nov; Habitat description: grassy areas, clay soil) - Within 1-mi of a CNDDB/SCE/USFS occurrence record (unsuitable habitat). </v>
      </c>
      <c r="K1766" s="10" t="str">
        <f>IF(D1766="No", "-- ", VLOOKUP(A1766, [1]!Table9[#All], 35, FALSE))</f>
        <v xml:space="preserve">RPM Plant 1; 
Standard OMP BMPs. </v>
      </c>
      <c r="L1766" s="12" t="str">
        <f>IF(D1766="No", "--", VLOOKUP(A1766, [1]!Table9[#All], 28, FALSE))</f>
        <v>IIB</v>
      </c>
      <c r="M1766" s="11" t="str">
        <f>IF(D1766="No", "Not discussed on USFS. ", _xlfn.CONCAT(A1766, " (", VLOOKUP(A1766, [1]!Table9[#All], 11, FALSE), "; Habitat description: ", C1766, ") - Within 1-mi of a CNDDB/SCE/USFS occurrence record (", VLOOKUP(A1766, [1]!Table9[#All], 27, FALSE), "). " ))</f>
        <v xml:space="preserve">Santa Cruz tarplant (FT; SE; CRPR 1B.1, Blooming Period: Jun - Nov; Habitat description: grassy areas, clay soil) - Within 1-mi of a CNDDB/SCE/USFS occurrence record (habitat present). </v>
      </c>
      <c r="N1766" s="10" t="str">
        <f>IF(D1766="No", "-- ", VLOOKUP(A1766, [1]!Table9[#All], 29, FALSE))</f>
        <v xml:space="preserve">RPM Plant-1-4; 
General Measures and Standard OMP BMPs. </v>
      </c>
      <c r="O1766" s="10" t="str">
        <f>IF(D1766="No", "--", VLOOKUP(A1766, [1]!Table9[#All], 30, FALSE))</f>
        <v xml:space="preserve">Rare Plant Survey and Avoidance (Santa Cruz tarplant): A qualified botanist will conduct a rare plant survey for Santa Cruz tarplant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Cruz tarplant): Schedule all work in the year rare plant surveys are conducted. Work can occur only after rare plant surveys occur. If work gets delayed for a subsequent year, contact Environmental Services Department. 
General Measures and Standard OMP BMPs. </v>
      </c>
      <c r="P1766" s="7" t="str">
        <f>IF(D1766="No", "Not discussed on USFS. ", IF(VLOOKUP(A1766, [1]!Table9[#All], 31, FALSE)="--", "--",  _xlfn.CONCAT(A1766, " (", VLOOKUP(A1766, [1]!Table9[#All], 11, FALSE), "; Habitat description: ", C1766, ") - Within 1-mi of a CNDDB/SCE/USFS occurrence record (", VLOOKUP(A1766, [1]!Table9[#All], 31, FALSE), "). " )))</f>
        <v>--</v>
      </c>
      <c r="Q1766" s="6" t="str">
        <f>IF(D1766="No", "Not discussed on USFS. ", IF(VLOOKUP(A1766, [1]!Table9[#All], 31, FALSE)="--", "--",  VLOOKUP(A1766, [1]!Table9[#All], 32, FALSE)))</f>
        <v>--</v>
      </c>
      <c r="R1766" s="6" t="str">
        <f>IF(D1766="No", "Not discussed on USFS. ", IF(VLOOKUP(A1766, [1]!Table9[#All], 31, FALSE)="--", "--", VLOOKUP(A1766, [1]!Table9[#All], 33, FALSE)))</f>
        <v>--</v>
      </c>
      <c r="S1766" s="9" t="s">
        <v>2</v>
      </c>
      <c r="T1766" s="8" t="s">
        <v>2</v>
      </c>
      <c r="U1766" s="8" t="s">
        <v>2</v>
      </c>
      <c r="V1766" s="7" t="s">
        <v>2</v>
      </c>
      <c r="W1766" s="6" t="s">
        <v>2</v>
      </c>
      <c r="X1766" s="6" t="s">
        <v>2</v>
      </c>
    </row>
    <row r="1767" spans="1:24" ht="168" x14ac:dyDescent="0.2">
      <c r="A1767" s="20" t="s">
        <v>598</v>
      </c>
      <c r="B1767" s="20" t="str">
        <f>VLOOKUP(A1767, [1]!Table9[#All], 2, FALSE)</f>
        <v>Erysimum teretifolium</v>
      </c>
      <c r="C1767" s="18" t="str">
        <f>VLOOKUP(A1767, [1]!Table9[#All], 13, FALSE)</f>
        <v>sandy areas in coastal scrub or chaparral</v>
      </c>
      <c r="D1767" s="17" t="str">
        <f>IF(ISNUMBER(SEARCH("1",VLOOKUP(A1767, [1]!Table9[#All], 4, FALSE))), "Yes", "No")</f>
        <v>Yes</v>
      </c>
      <c r="E1767" s="16" t="str">
        <f>VLOOKUP(A1767, [1]!Table9[#All], 3, FALSE)</f>
        <v>Plant</v>
      </c>
      <c r="F1767" s="15" t="str">
        <f>VLOOKUP(A1767, [1]!Table9[#All], 26, FALSE)</f>
        <v>Formula</v>
      </c>
      <c r="G1767" s="15" t="str">
        <f>IF(D1767="No", "--",VLOOKUP(A1767, [1]!Table9[#All], 25, FALSE))</f>
        <v>Work area</v>
      </c>
      <c r="H1767" s="14" t="str">
        <f>IF(D1767="No", "Not discussed on USFS. ", VLOOKUP(A1767, [1]!Table9[#All], 24, FALSE))</f>
        <v>--</v>
      </c>
      <c r="I1767" s="14" t="str">
        <f>IF(NOT(ISBLANK(#REF!)),  "Pre-activity Survey Required", "")</f>
        <v>Pre-activity Survey Required</v>
      </c>
      <c r="J1767" s="13" t="str">
        <f>IF(D1767="No", "Not discussed on USFS. ", _xlfn.CONCAT(A1767, " (", VLOOKUP(A1767, [1]!Table9[#All], 11, FALSE), "; Habitat description: ", C1767, ") - Within 1-mi of a CNDDB/SCE/USFS occurrence record (", VLOOKUP(A1767, [1]!Table9[#All], 34, FALSE), "). " ))</f>
        <v xml:space="preserve">Santa Cruz wallflower (FE; SE; CRPR 1B.1, Blooming Period: Feb - May; Habitat description: sandy areas in coastal scrub or chaparral) - Within 1-mi of a CNDDB/SCE/USFS occurrence record (unsuitable habitat). </v>
      </c>
      <c r="K1767" s="10" t="str">
        <f>IF(D1767="No", "-- ", VLOOKUP(A1767, [1]!Table9[#All], 35, FALSE))</f>
        <v xml:space="preserve">RPM Plant 1; 
Standard OMP BMPs. </v>
      </c>
      <c r="L1767" s="12" t="str">
        <f>IF(D1767="No", "--", VLOOKUP(A1767, [1]!Table9[#All], 28, FALSE))</f>
        <v>IIB</v>
      </c>
      <c r="M1767" s="11" t="str">
        <f>IF(D1767="No", "Not discussed on USFS. ", _xlfn.CONCAT(A1767, " (", VLOOKUP(A1767, [1]!Table9[#All], 11, FALSE), "; Habitat description: ", C1767, ") - Within 1-mi of a CNDDB/SCE/USFS occurrence record (", VLOOKUP(A1767, [1]!Table9[#All], 27, FALSE), "). " ))</f>
        <v xml:space="preserve">Santa Cruz wallflower (FE; SE; CRPR 1B.1, Blooming Period: Feb - May; Habitat description: sandy areas in coastal scrub or chaparral) - Within 1-mi of a CNDDB/SCE/USFS occurrence record (habitat present). </v>
      </c>
      <c r="N1767" s="10" t="str">
        <f>IF(D1767="No", "-- ", VLOOKUP(A1767, [1]!Table9[#All], 29, FALSE))</f>
        <v xml:space="preserve">RPM Plant-1-4; 
General Measures and Standard OMP BMPs. </v>
      </c>
      <c r="O1767" s="10" t="str">
        <f>IF(D1767="No", "--", VLOOKUP(A1767, [1]!Table9[#All], 30, FALSE))</f>
        <v xml:space="preserve">Rare Plant Survey and Avoidance (Santa Cruz wallflower): A qualified botanist will conduct a rare plant survey for Santa Cruz wallflower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Cruz wallflower): Schedule all work in the year rare plant surveys are conducted. Work can occur only after rare plant surveys occur. If work gets delayed for a subsequent year, contact Environmental Services Department. 
General Measures and Standard OMP BMPs. </v>
      </c>
      <c r="P1767" s="7" t="str">
        <f>IF(D1767="No", "Not discussed on USFS. ", IF(VLOOKUP(A1767, [1]!Table9[#All], 31, FALSE)="--", "--",  _xlfn.CONCAT(A1767, " (", VLOOKUP(A1767, [1]!Table9[#All], 11, FALSE), "; Habitat description: ", C1767, ") - Within 1-mi of a CNDDB/SCE/USFS occurrence record (", VLOOKUP(A1767, [1]!Table9[#All], 31, FALSE), "). " )))</f>
        <v>--</v>
      </c>
      <c r="Q1767" s="6" t="str">
        <f>IF(D1767="No", "Not discussed on USFS. ", IF(VLOOKUP(A1767, [1]!Table9[#All], 31, FALSE)="--", "--",  VLOOKUP(A1767, [1]!Table9[#All], 32, FALSE)))</f>
        <v>--</v>
      </c>
      <c r="R1767" s="6" t="str">
        <f>IF(D1767="No", "Not discussed on USFS. ", IF(VLOOKUP(A1767, [1]!Table9[#All], 31, FALSE)="--", "--", VLOOKUP(A1767, [1]!Table9[#All], 33, FALSE)))</f>
        <v>--</v>
      </c>
      <c r="S1767" s="9" t="s">
        <v>2</v>
      </c>
      <c r="T1767" s="8" t="s">
        <v>2</v>
      </c>
      <c r="U1767" s="8" t="s">
        <v>2</v>
      </c>
      <c r="V1767" s="7" t="s">
        <v>2</v>
      </c>
      <c r="W1767" s="6" t="s">
        <v>2</v>
      </c>
      <c r="X1767" s="6" t="s">
        <v>2</v>
      </c>
    </row>
    <row r="1768" spans="1:24" ht="156" x14ac:dyDescent="0.2">
      <c r="A1768" s="20" t="s">
        <v>597</v>
      </c>
      <c r="B1768" s="20" t="str">
        <f>VLOOKUP(A1768, [1]!Table9[#All], 2, FALSE)</f>
        <v>Galium clementis</v>
      </c>
      <c r="C1768" s="18" t="str">
        <f>VLOOKUP(A1768, [1]!Table9[#All], 13, FALSE)</f>
        <v>north facing slopes, open woodland</v>
      </c>
      <c r="D1768" s="17" t="str">
        <f>IF(ISNUMBER(SEARCH("1",VLOOKUP(A1768, [1]!Table9[#All], 4, FALSE))), "Yes", "No")</f>
        <v>Yes</v>
      </c>
      <c r="E1768" s="16" t="str">
        <f>VLOOKUP(A1768, [1]!Table9[#All], 3, FALSE)</f>
        <v>Plant</v>
      </c>
      <c r="F1768" s="15" t="str">
        <f>VLOOKUP(A1768, [1]!Table9[#All], 26, FALSE)</f>
        <v>Formula</v>
      </c>
      <c r="G1768" s="15" t="str">
        <f>IF(D1768="No", "--",VLOOKUP(A1768, [1]!Table9[#All], 25, FALSE))</f>
        <v>Work area</v>
      </c>
      <c r="H1768" s="14" t="str">
        <f>IF(D1768="No", "Not discussed on USFS. ", VLOOKUP(A1768, [1]!Table9[#All], 24, FALSE))</f>
        <v>--</v>
      </c>
      <c r="I1768" s="14" t="str">
        <f>IF(NOT(ISBLANK(#REF!)),  "Pre-activity Survey Required", "")</f>
        <v>Pre-activity Survey Required</v>
      </c>
      <c r="J1768" s="13" t="str">
        <f>IF(D1768="No", "Not discussed on USFS. ", _xlfn.CONCAT(A1768, " (", VLOOKUP(A1768, [1]!Table9[#All], 11, FALSE), "; Habitat description: ", C1768, ") - Within 1-mi of a CNDDB/SCE/USFS occurrence record (", VLOOKUP(A1768, [1]!Table9[#All], 34, FALSE), "). " ))</f>
        <v xml:space="preserve">Santa Lucia bedstraw (FSS; CRPR 1B.3, Blooming Period: May - Jul; Habitat description: north facing slopes, open woodland) - Within 1-mi of a CNDDB/SCE/USFS occurrence record (unsuitable habitat). </v>
      </c>
      <c r="K1768" s="10" t="str">
        <f>IF(D1768="No", "-- ", VLOOKUP(A1768, [1]!Table9[#All], 35, FALSE))</f>
        <v>Standard OMP BMPs.</v>
      </c>
      <c r="L1768" s="12" t="str">
        <f>IF(D1768="No", "--", VLOOKUP(A1768, [1]!Table9[#All], 28, FALSE))</f>
        <v>IIB</v>
      </c>
      <c r="M1768" s="11" t="str">
        <f>IF(D1768="No", "Not discussed on USFS. ", _xlfn.CONCAT(A1768, " (", VLOOKUP(A1768, [1]!Table9[#All], 11, FALSE), "; Habitat description: ", C1768, ") - Within 1-mi of a CNDDB/SCE/USFS occurrence record (", VLOOKUP(A1768, [1]!Table9[#All], 27, FALSE), "). " ))</f>
        <v xml:space="preserve">Santa Lucia bedstraw (FSS; CRPR 1B.3, Blooming Period: May - Jul; Habitat description: north facing slopes, open woodland) - Within 1-mi of a CNDDB/SCE/USFS occurrence record (habitat present). </v>
      </c>
      <c r="N1768" s="10" t="str">
        <f>IF(D1768="No", "-- ", VLOOKUP(A1768, [1]!Table9[#All], 29, FALSE))</f>
        <v xml:space="preserve">BE BMP Plant-1(a)(c-d); 
General Measures and Standard OMP BMPs. </v>
      </c>
      <c r="O1768" s="10" t="str">
        <f>IF(D1768="No", "--", VLOOKUP(A1768, [1]!Table9[#All], 30, FALSE))</f>
        <v xml:space="preserve">Pre-Activity Survey (Santa Lucia bedstraw): A biological survey is required. 
FSS Plant Avoidance (Santa Lucia bedstraw): If Santa Lucia bedstraw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68" s="7" t="str">
        <f>IF(D1768="No", "Not discussed on USFS. ", IF(VLOOKUP(A1768, [1]!Table9[#All], 31, FALSE)="--", "--",  _xlfn.CONCAT(A1768, " (", VLOOKUP(A1768, [1]!Table9[#All], 11, FALSE), "; Habitat description: ", C1768, ") - Within 1-mi of a CNDDB/SCE/USFS occurrence record (", VLOOKUP(A1768, [1]!Table9[#All], 31, FALSE), "). " )))</f>
        <v>--</v>
      </c>
      <c r="Q1768" s="6" t="str">
        <f>IF(D1768="No", "Not discussed on USFS. ", IF(VLOOKUP(A1768, [1]!Table9[#All], 31, FALSE)="--", "--",  VLOOKUP(A1768, [1]!Table9[#All], 32, FALSE)))</f>
        <v>--</v>
      </c>
      <c r="R1768" s="6" t="str">
        <f>IF(D1768="No", "Not discussed on USFS. ", IF(VLOOKUP(A1768, [1]!Table9[#All], 31, FALSE)="--", "--", VLOOKUP(A1768, [1]!Table9[#All], 33, FALSE)))</f>
        <v>--</v>
      </c>
      <c r="S1768" s="9" t="s">
        <v>2</v>
      </c>
      <c r="T1768" s="8" t="s">
        <v>2</v>
      </c>
      <c r="U1768" s="8" t="s">
        <v>2</v>
      </c>
      <c r="V1768" s="7" t="s">
        <v>2</v>
      </c>
      <c r="W1768" s="6" t="s">
        <v>2</v>
      </c>
      <c r="X1768" s="6" t="s">
        <v>2</v>
      </c>
    </row>
    <row r="1769" spans="1:24" ht="156" x14ac:dyDescent="0.2">
      <c r="A1769" s="20" t="s">
        <v>596</v>
      </c>
      <c r="B1769" s="20" t="str">
        <f>VLOOKUP(A1769, [1]!Table9[#All], 2, FALSE)</f>
        <v>Malacothamnus palmeri var. palmeri</v>
      </c>
      <c r="C1769" s="18" t="str">
        <f>VLOOKUP(A1769, [1]!Table9[#All], 13, FALSE)</f>
        <v>interior valleys foothills</v>
      </c>
      <c r="D1769" s="17" t="str">
        <f>IF(ISNUMBER(SEARCH("1",VLOOKUP(A1769, [1]!Table9[#All], 4, FALSE))), "Yes", "No")</f>
        <v>Yes</v>
      </c>
      <c r="E1769" s="16" t="str">
        <f>VLOOKUP(A1769, [1]!Table9[#All], 3, FALSE)</f>
        <v>Plant</v>
      </c>
      <c r="F1769" s="15" t="str">
        <f>VLOOKUP(A1769, [1]!Table9[#All], 26, FALSE)</f>
        <v>Formula</v>
      </c>
      <c r="G1769" s="15" t="str">
        <f>IF(D1769="No", "--",VLOOKUP(A1769, [1]!Table9[#All], 25, FALSE))</f>
        <v>Work area</v>
      </c>
      <c r="H1769" s="14" t="str">
        <f>IF(D1769="No", "Not discussed on USFS. ", VLOOKUP(A1769, [1]!Table9[#All], 24, FALSE))</f>
        <v>--</v>
      </c>
      <c r="I1769" s="14" t="str">
        <f>IF(NOT(ISBLANK(#REF!)),  "Pre-activity Survey Required", "")</f>
        <v>Pre-activity Survey Required</v>
      </c>
      <c r="J1769" s="13" t="str">
        <f>IF(D1769="No", "Not discussed on USFS. ", _xlfn.CONCAT(A1769, " (", VLOOKUP(A1769, [1]!Table9[#All], 11, FALSE), "; Habitat description: ", C1769, ") - Within 1-mi of a CNDDB/SCE/USFS occurrence record (", VLOOKUP(A1769, [1]!Table9[#All], 34, FALSE), "). " ))</f>
        <v xml:space="preserve">Santa Lucia bushmallow (FSS; CRPR 1B.2, Blooming Period: May - Jul; Habitat description: interior valleys foothills) - Within 1-mi of a CNDDB/SCE/USFS occurrence record (unsuitable habitat). </v>
      </c>
      <c r="K1769" s="10" t="str">
        <f>IF(D1769="No", "-- ", VLOOKUP(A1769, [1]!Table9[#All], 35, FALSE))</f>
        <v>Standard OMP BMPs.</v>
      </c>
      <c r="L1769" s="12" t="str">
        <f>IF(D1769="No", "--", VLOOKUP(A1769, [1]!Table9[#All], 28, FALSE))</f>
        <v>IIB</v>
      </c>
      <c r="M1769" s="11" t="str">
        <f>IF(D1769="No", "Not discussed on USFS. ", _xlfn.CONCAT(A1769, " (", VLOOKUP(A1769, [1]!Table9[#All], 11, FALSE), "; Habitat description: ", C1769, ") - Within 1-mi of a CNDDB/SCE/USFS occurrence record (", VLOOKUP(A1769, [1]!Table9[#All], 27, FALSE), "). " ))</f>
        <v xml:space="preserve">Santa Lucia bushmallow (FSS; CRPR 1B.2, Blooming Period: May - Jul; Habitat description: interior valleys foothills) - Within 1-mi of a CNDDB/SCE/USFS occurrence record (habitat present). </v>
      </c>
      <c r="N1769" s="10" t="str">
        <f>IF(D1769="No", "-- ", VLOOKUP(A1769, [1]!Table9[#All], 29, FALSE))</f>
        <v xml:space="preserve">BE BMP Plant-1(a)(c-d); 
General Measures and Standard OMP BMPs. </v>
      </c>
      <c r="O1769" s="10" t="str">
        <f>IF(D1769="No", "--", VLOOKUP(A1769, [1]!Table9[#All], 30, FALSE))</f>
        <v xml:space="preserve">Pre-Activity Survey (Santa Lucia bushmallow): A biological survey is required. 
FSS Plant Avoidance (Santa Lucia bushmallow): If Santa Lucia bushmallow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69" s="7" t="str">
        <f>IF(D1769="No", "Not discussed on USFS. ", IF(VLOOKUP(A1769, [1]!Table9[#All], 31, FALSE)="--", "--",  _xlfn.CONCAT(A1769, " (", VLOOKUP(A1769, [1]!Table9[#All], 11, FALSE), "; Habitat description: ", C1769, ") - Within 1-mi of a CNDDB/SCE/USFS occurrence record (", VLOOKUP(A1769, [1]!Table9[#All], 31, FALSE), "). " )))</f>
        <v>--</v>
      </c>
      <c r="Q1769" s="6" t="str">
        <f>IF(D1769="No", "Not discussed on USFS. ", IF(VLOOKUP(A1769, [1]!Table9[#All], 31, FALSE)="--", "--",  VLOOKUP(A1769, [1]!Table9[#All], 32, FALSE)))</f>
        <v>--</v>
      </c>
      <c r="R1769" s="6" t="str">
        <f>IF(D1769="No", "Not discussed on USFS. ", IF(VLOOKUP(A1769, [1]!Table9[#All], 31, FALSE)="--", "--", VLOOKUP(A1769, [1]!Table9[#All], 33, FALSE)))</f>
        <v>--</v>
      </c>
      <c r="S1769" s="9" t="s">
        <v>2</v>
      </c>
      <c r="T1769" s="8" t="s">
        <v>2</v>
      </c>
      <c r="U1769" s="8" t="s">
        <v>2</v>
      </c>
      <c r="V1769" s="7" t="s">
        <v>2</v>
      </c>
      <c r="W1769" s="6" t="s">
        <v>2</v>
      </c>
      <c r="X1769" s="6" t="s">
        <v>2</v>
      </c>
    </row>
    <row r="1770" spans="1:24" ht="156" x14ac:dyDescent="0.2">
      <c r="A1770" s="20" t="s">
        <v>595</v>
      </c>
      <c r="B1770" s="20" t="str">
        <f>VLOOKUP(A1770, [1]!Table9[#All], 2, FALSE)</f>
        <v>Juncus luciensis</v>
      </c>
      <c r="C1770" s="18" t="str">
        <f>VLOOKUP(A1770, [1]!Table9[#All], 13, FALSE)</f>
        <v>wet, sandy soils of seeps, meadows, vernal pools, streams, roadsides</v>
      </c>
      <c r="D1770" s="17" t="str">
        <f>IF(ISNUMBER(SEARCH("1",VLOOKUP(A1770, [1]!Table9[#All], 4, FALSE))), "Yes", "No")</f>
        <v>Yes</v>
      </c>
      <c r="E1770" s="16" t="str">
        <f>VLOOKUP(A1770, [1]!Table9[#All], 3, FALSE)</f>
        <v>Plant</v>
      </c>
      <c r="F1770" s="15" t="str">
        <f>VLOOKUP(A1770, [1]!Table9[#All], 26, FALSE)</f>
        <v>Formula</v>
      </c>
      <c r="G1770" s="15" t="str">
        <f>IF(D1770="No", "--",VLOOKUP(A1770, [1]!Table9[#All], 25, FALSE))</f>
        <v>Work area</v>
      </c>
      <c r="H1770" s="14" t="str">
        <f>IF(D1770="No", "Not discussed on USFS. ", VLOOKUP(A1770, [1]!Table9[#All], 24, FALSE))</f>
        <v>--</v>
      </c>
      <c r="I1770" s="14" t="str">
        <f>IF(NOT(ISBLANK(#REF!)),  "Pre-activity Survey Required", "")</f>
        <v>Pre-activity Survey Required</v>
      </c>
      <c r="J1770" s="13" t="str">
        <f>IF(D1770="No", "Not discussed on USFS. ", _xlfn.CONCAT(A1770, " (", VLOOKUP(A1770, [1]!Table9[#All], 11, FALSE), "; Habitat description: ", C1770, ") - Within 1-mi of a CNDDB/SCE/USFS occurrence record (", VLOOKUP(A1770, [1]!Table9[#All], 34, FALSE), "). " ))</f>
        <v xml:space="preserve">Santa Lucia dwarf rush (FSS; BLM:S; CRPR 1B.2, Blooming Period: Apr - Aug; Habitat description: wet, sandy soils of seeps, meadows, vernal pools, streams, roadsides) - Within 1-mi of a CNDDB/SCE/USFS occurrence record (unsuitable habitat). </v>
      </c>
      <c r="K1770" s="10" t="str">
        <f>IF(D1770="No", "-- ", VLOOKUP(A1770, [1]!Table9[#All], 35, FALSE))</f>
        <v>Standard OMP BMPs.</v>
      </c>
      <c r="L1770" s="12" t="str">
        <f>IF(D1770="No", "--", VLOOKUP(A1770, [1]!Table9[#All], 28, FALSE))</f>
        <v>IIB</v>
      </c>
      <c r="M1770" s="11" t="str">
        <f>IF(D1770="No", "Not discussed on USFS. ", _xlfn.CONCAT(A1770, " (", VLOOKUP(A1770, [1]!Table9[#All], 11, FALSE), "; Habitat description: ", C1770, ") - Within 1-mi of a CNDDB/SCE/USFS occurrence record (", VLOOKUP(A1770, [1]!Table9[#All], 27, FALSE), "). " ))</f>
        <v xml:space="preserve">Santa Lucia dwarf rush (FSS; BLM:S; CRPR 1B.2, Blooming Period: Apr - Aug; Habitat description: wet, sandy soils of seeps, meadows, vernal pools, streams, roadsides) - Within 1-mi of a CNDDB/SCE/USFS occurrence record (habitat present). </v>
      </c>
      <c r="N1770" s="10" t="str">
        <f>IF(D1770="No", "-- ", VLOOKUP(A1770, [1]!Table9[#All], 29, FALSE))</f>
        <v xml:space="preserve">BE BMP Plant-1(a)(c-d); 
General Measures and Standard OMP BMPs. </v>
      </c>
      <c r="O1770" s="10" t="str">
        <f>IF(D1770="No", "--", VLOOKUP(A1770, [1]!Table9[#All], 30, FALSE))</f>
        <v xml:space="preserve">Pre-Activity Survey (Santa Lucia dwarf rush): A biological survey is required. 
FSS Plant Avoidance (Santa Lucia dwarf rush): If Santa Lucia dwarf rush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70" s="7" t="str">
        <f>IF(D1770="No", "Not discussed on USFS. ", IF(VLOOKUP(A1770, [1]!Table9[#All], 31, FALSE)="--", "--",  _xlfn.CONCAT(A1770, " (", VLOOKUP(A1770, [1]!Table9[#All], 11, FALSE), "; Habitat description: ", C1770, ") - Within 1-mi of a CNDDB/SCE/USFS occurrence record (", VLOOKUP(A1770, [1]!Table9[#All], 31, FALSE), "). " )))</f>
        <v>--</v>
      </c>
      <c r="Q1770" s="6" t="str">
        <f>IF(D1770="No", "Not discussed on USFS. ", IF(VLOOKUP(A1770, [1]!Table9[#All], 31, FALSE)="--", "--",  VLOOKUP(A1770, [1]!Table9[#All], 32, FALSE)))</f>
        <v>--</v>
      </c>
      <c r="R1770" s="6" t="str">
        <f>IF(D1770="No", "Not discussed on USFS. ", IF(VLOOKUP(A1770, [1]!Table9[#All], 31, FALSE)="--", "--", VLOOKUP(A1770, [1]!Table9[#All], 33, FALSE)))</f>
        <v>--</v>
      </c>
      <c r="S1770" s="9" t="s">
        <v>2</v>
      </c>
      <c r="T1770" s="8" t="s">
        <v>2</v>
      </c>
      <c r="U1770" s="8" t="s">
        <v>2</v>
      </c>
      <c r="V1770" s="7" t="s">
        <v>2</v>
      </c>
      <c r="W1770" s="6" t="s">
        <v>2</v>
      </c>
      <c r="X1770" s="6" t="s">
        <v>2</v>
      </c>
    </row>
    <row r="1771" spans="1:24" ht="156" x14ac:dyDescent="0.2">
      <c r="A1771" s="20" t="s">
        <v>594</v>
      </c>
      <c r="B1771" s="20" t="str">
        <f>VLOOKUP(A1771, [1]!Table9[#All], 2, FALSE)</f>
        <v>Arctostaphylos luciana</v>
      </c>
      <c r="C1771" s="18" t="str">
        <f>VLOOKUP(A1771, [1]!Table9[#All], 13, FALSE)</f>
        <v>shale outcrops, slopes, upland chaparral near coast</v>
      </c>
      <c r="D1771" s="17" t="str">
        <f>IF(ISNUMBER(SEARCH("1",VLOOKUP(A1771, [1]!Table9[#All], 4, FALSE))), "Yes", "No")</f>
        <v>Yes</v>
      </c>
      <c r="E1771" s="16" t="str">
        <f>VLOOKUP(A1771, [1]!Table9[#All], 3, FALSE)</f>
        <v>Plant</v>
      </c>
      <c r="F1771" s="15" t="str">
        <f>VLOOKUP(A1771, [1]!Table9[#All], 26, FALSE)</f>
        <v>Formula</v>
      </c>
      <c r="G1771" s="15" t="str">
        <f>IF(D1771="No", "--",VLOOKUP(A1771, [1]!Table9[#All], 25, FALSE))</f>
        <v>Work area</v>
      </c>
      <c r="H1771" s="14" t="str">
        <f>IF(D1771="No", "Not discussed on USFS. ", VLOOKUP(A1771, [1]!Table9[#All], 24, FALSE))</f>
        <v>--</v>
      </c>
      <c r="I1771" s="14" t="str">
        <f>IF(NOT(ISBLANK(#REF!)),  "Pre-activity Survey Required", "")</f>
        <v>Pre-activity Survey Required</v>
      </c>
      <c r="J1771" s="13" t="str">
        <f>IF(D1771="No", "Not discussed on USFS. ", _xlfn.CONCAT(A1771, " (", VLOOKUP(A1771, [1]!Table9[#All], 11, FALSE), "; Habitat description: ", C1771, ") - Within 1-mi of a CNDDB/SCE/USFS occurrence record (", VLOOKUP(A1771, [1]!Table9[#All], 34, FALSE), "). " ))</f>
        <v xml:space="preserve">Santa Lucia manzanita (FSS; CRPR 1B.2, Blooming Period: Jan - Mar; Habitat description: shale outcrops, slopes, upland chaparral near coast) - Within 1-mi of a CNDDB/SCE/USFS occurrence record (unsuitable habitat). </v>
      </c>
      <c r="K1771" s="10" t="str">
        <f>IF(D1771="No", "-- ", VLOOKUP(A1771, [1]!Table9[#All], 35, FALSE))</f>
        <v>Standard OMP BMPs.</v>
      </c>
      <c r="L1771" s="12" t="str">
        <f>IF(D1771="No", "--", VLOOKUP(A1771, [1]!Table9[#All], 28, FALSE))</f>
        <v>IIB</v>
      </c>
      <c r="M1771" s="11" t="str">
        <f>IF(D1771="No", "Not discussed on USFS. ", _xlfn.CONCAT(A1771, " (", VLOOKUP(A1771, [1]!Table9[#All], 11, FALSE), "; Habitat description: ", C1771, ") - Within 1-mi of a CNDDB/SCE/USFS occurrence record (", VLOOKUP(A1771, [1]!Table9[#All], 27, FALSE), "). " ))</f>
        <v xml:space="preserve">Santa Lucia manzanita (FSS; CRPR 1B.2, Blooming Period: Jan - Mar; Habitat description: shale outcrops, slopes, upland chaparral near coast) - Within 1-mi of a CNDDB/SCE/USFS occurrence record (habitat present). </v>
      </c>
      <c r="N1771" s="10" t="str">
        <f>IF(D1771="No", "-- ", VLOOKUP(A1771, [1]!Table9[#All], 29, FALSE))</f>
        <v xml:space="preserve">BE BMP Plant-1(a)(c-d); 
General Measures and Standard OMP BMPs. </v>
      </c>
      <c r="O1771" s="10" t="str">
        <f>IF(D1771="No", "--", VLOOKUP(A1771, [1]!Table9[#All], 30, FALSE))</f>
        <v xml:space="preserve">Pre-Activity Survey (Santa Lucia manzanita): A biological survey is required. 
FSS Plant Avoidance (Santa Lucia manzanita): If Santa Lucia manzanita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71" s="7" t="str">
        <f>IF(D1771="No", "Not discussed on USFS. ", IF(VLOOKUP(A1771, [1]!Table9[#All], 31, FALSE)="--", "--",  _xlfn.CONCAT(A1771, " (", VLOOKUP(A1771, [1]!Table9[#All], 11, FALSE), "; Habitat description: ", C1771, ") - Within 1-mi of a CNDDB/SCE/USFS occurrence record (", VLOOKUP(A1771, [1]!Table9[#All], 31, FALSE), "). " )))</f>
        <v>--</v>
      </c>
      <c r="Q1771" s="6" t="str">
        <f>IF(D1771="No", "Not discussed on USFS. ", IF(VLOOKUP(A1771, [1]!Table9[#All], 31, FALSE)="--", "--",  VLOOKUP(A1771, [1]!Table9[#All], 32, FALSE)))</f>
        <v>--</v>
      </c>
      <c r="R1771" s="6" t="str">
        <f>IF(D1771="No", "Not discussed on USFS. ", IF(VLOOKUP(A1771, [1]!Table9[#All], 31, FALSE)="--", "--", VLOOKUP(A1771, [1]!Table9[#All], 33, FALSE)))</f>
        <v>--</v>
      </c>
      <c r="S1771" s="9" t="s">
        <v>2</v>
      </c>
      <c r="T1771" s="8" t="s">
        <v>2</v>
      </c>
      <c r="U1771" s="8" t="s">
        <v>2</v>
      </c>
      <c r="V1771" s="7" t="s">
        <v>2</v>
      </c>
      <c r="W1771" s="6" t="s">
        <v>2</v>
      </c>
      <c r="X1771" s="6" t="s">
        <v>2</v>
      </c>
    </row>
    <row r="1772" spans="1:24" ht="132" x14ac:dyDescent="0.2">
      <c r="A1772" s="20" t="s">
        <v>593</v>
      </c>
      <c r="B1772" s="20" t="str">
        <f>VLOOKUP(A1772, [1]!Table9[#All], 2, FALSE)</f>
        <v>Pogogyne clareana</v>
      </c>
      <c r="C1772" s="18" t="str">
        <f>VLOOKUP(A1772, [1]!Table9[#All], 13, FALSE)</f>
        <v>creek beds, swales, vernal pools</v>
      </c>
      <c r="D1772" s="17" t="str">
        <f>IF(ISNUMBER(SEARCH("1",VLOOKUP(A1772, [1]!Table9[#All], 4, FALSE))), "Yes", "No")</f>
        <v>Yes</v>
      </c>
      <c r="E1772" s="16" t="str">
        <f>VLOOKUP(A1772, [1]!Table9[#All], 3, FALSE)</f>
        <v>Plant</v>
      </c>
      <c r="F1772" s="15" t="str">
        <f>VLOOKUP(A1772, [1]!Table9[#All], 26, FALSE)</f>
        <v>Formula</v>
      </c>
      <c r="G1772" s="15" t="str">
        <f>IF(D1772="No", "--",VLOOKUP(A1772, [1]!Table9[#All], 25, FALSE))</f>
        <v>Work area</v>
      </c>
      <c r="H1772" s="14" t="str">
        <f>IF(D1772="No", "Not discussed on USFS. ", VLOOKUP(A1772, [1]!Table9[#All], 24, FALSE))</f>
        <v>--</v>
      </c>
      <c r="I1772" s="14" t="str">
        <f>IF(NOT(ISBLANK(#REF!)),  "Pre-activity Survey Required", "")</f>
        <v>Pre-activity Survey Required</v>
      </c>
      <c r="J1772" s="13" t="str">
        <f>IF(D1772="No", "Not discussed on USFS. ", _xlfn.CONCAT(A1772, " (", VLOOKUP(A1772, [1]!Table9[#All], 11, FALSE), "; Habitat description: ", C1772, ") - Within 1-mi of a CNDDB/SCE/USFS occurrence record (", VLOOKUP(A1772, [1]!Table9[#All], 34, FALSE), "). " ))</f>
        <v xml:space="preserve">Santa Lucia mint (SE; CRPR 1B.2, Blooming Period: Apr - Jul; Habitat description: creek beds, swales, vernal pools) - Within 1-mi of a CNDDB/SCE/USFS occurrence record (unsuitable habitat). </v>
      </c>
      <c r="K1772" s="10" t="str">
        <f>IF(D1772="No", "-- ", VLOOKUP(A1772, [1]!Table9[#All], 35, FALSE))</f>
        <v>Standard OMP BMPs.</v>
      </c>
      <c r="L1772" s="12" t="str">
        <f>IF(D1772="No", "--", VLOOKUP(A1772, [1]!Table9[#All], 28, FALSE))</f>
        <v>IIB</v>
      </c>
      <c r="M1772" s="11" t="str">
        <f>IF(D1772="No", "Not discussed on USFS. ", _xlfn.CONCAT(A1772, " (", VLOOKUP(A1772, [1]!Table9[#All], 11, FALSE), "; Habitat description: ", C1772, ") - Within 1-mi of a CNDDB/SCE/USFS occurrence record (", VLOOKUP(A1772, [1]!Table9[#All], 27, FALSE), "). " ))</f>
        <v xml:space="preserve">Santa Lucia mint (SE; CRPR 1B.2, Blooming Period: Apr - Jul; Habitat description: creek beds, swales, vernal pools) - Within 1-mi of a CNDDB/SCE/USFS occurrence record (habitat present). </v>
      </c>
      <c r="N1772" s="10" t="str">
        <f>IF(D1772="No", "-- ", VLOOKUP(A1772, [1]!Table9[#All], 29, FALSE))</f>
        <v xml:space="preserve">BE BMP Plant-1(a); 
General Measures and Standard OMP BMPs. </v>
      </c>
      <c r="O1772" s="10" t="str">
        <f>IF(D1772="No", "--", VLOOKUP(A1772, [1]!Table9[#All], 30, FALSE))</f>
        <v xml:space="preserve">Pre-Activity Survey (Santa Lucia mint): A biological survey is required. 
State Threatened Plant Avoidance (Santa Lucia mint): If Santa Lucia mintis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772" s="7" t="str">
        <f>IF(D1772="No", "Not discussed on USFS. ", IF(VLOOKUP(A1772, [1]!Table9[#All], 31, FALSE)="--", "--",  _xlfn.CONCAT(A1772, " (", VLOOKUP(A1772, [1]!Table9[#All], 11, FALSE), "; Habitat description: ", C1772, ") - Within 1-mi of a CNDDB/SCE/USFS occurrence record (", VLOOKUP(A1772, [1]!Table9[#All], 31, FALSE), "). " )))</f>
        <v>--</v>
      </c>
      <c r="Q1772" s="6" t="str">
        <f>IF(D1772="No", "Not discussed on USFS. ", IF(VLOOKUP(A1772, [1]!Table9[#All], 31, FALSE)="--", "--",  VLOOKUP(A1772, [1]!Table9[#All], 32, FALSE)))</f>
        <v>--</v>
      </c>
      <c r="R1772" s="6" t="str">
        <f>IF(D1772="No", "Not discussed on USFS. ", IF(VLOOKUP(A1772, [1]!Table9[#All], 31, FALSE)="--", "--", VLOOKUP(A1772, [1]!Table9[#All], 33, FALSE)))</f>
        <v>--</v>
      </c>
      <c r="S1772" s="9" t="s">
        <v>2</v>
      </c>
      <c r="T1772" s="8" t="s">
        <v>2</v>
      </c>
      <c r="U1772" s="8" t="s">
        <v>2</v>
      </c>
      <c r="V1772" s="7" t="s">
        <v>2</v>
      </c>
      <c r="W1772" s="6" t="s">
        <v>2</v>
      </c>
      <c r="X1772" s="6" t="s">
        <v>2</v>
      </c>
    </row>
    <row r="1773" spans="1:24" ht="48" x14ac:dyDescent="0.2">
      <c r="A1773" s="20" t="s">
        <v>592</v>
      </c>
      <c r="B1773" s="20" t="str">
        <f>VLOOKUP(A1773, [1]!Table9[#All], 2, FALSE)</f>
        <v>Erythranthe hardhamiae</v>
      </c>
      <c r="C1773" s="18" t="str">
        <f>VLOOKUP(A1773, [1]!Table9[#All], 13, FALSE)</f>
        <v>openings in chaparral</v>
      </c>
      <c r="D1773" s="17" t="str">
        <f>IF(ISNUMBER(SEARCH("1",VLOOKUP(A1773, [1]!Table9[#All], 4, FALSE))), "Yes", "No")</f>
        <v>No</v>
      </c>
      <c r="E1773" s="16" t="str">
        <f>VLOOKUP(A1773, [1]!Table9[#All], 3, FALSE)</f>
        <v>Plant</v>
      </c>
      <c r="F1773" s="15" t="str">
        <f>VLOOKUP(A1773, [1]!Table9[#All], 26, FALSE)</f>
        <v>Formula</v>
      </c>
      <c r="G1773" s="15" t="str">
        <f>IF(D1773="No", "--",VLOOKUP(A1773, [1]!Table9[#All], 25, FALSE))</f>
        <v>--</v>
      </c>
      <c r="H1773" s="14" t="str">
        <f>IF(D1773="No", "Not discussed on USFS. ", VLOOKUP(A1773, [1]!Table9[#All], 24, FALSE))</f>
        <v xml:space="preserve">Not discussed on USFS. </v>
      </c>
      <c r="I1773" s="14" t="str">
        <f>IF(NOT(ISBLANK(#REF!)),  "Pre-activity Survey Required", "")</f>
        <v>Pre-activity Survey Required</v>
      </c>
      <c r="J1773" s="13" t="str">
        <f>IF(D1773="No", "Not discussed on USFS. ", _xlfn.CONCAT(A1773, " (", VLOOKUP(A1773, [1]!Table9[#All], 11, FALSE), "; Habitat description: ", C1773, ") - Within 1-mi of a CNDDB/SCE/USFS occurrence record (", VLOOKUP(A1773, [1]!Table9[#All], 34, FALSE), "). " ))</f>
        <v xml:space="preserve">Not discussed on USFS. </v>
      </c>
      <c r="K1773" s="10" t="str">
        <f>IF(D1773="No", "-- ", VLOOKUP(A1773, [1]!Table9[#All], 35, FALSE))</f>
        <v xml:space="preserve">-- </v>
      </c>
      <c r="L1773" s="12" t="str">
        <f>IF(D1773="No", "--", VLOOKUP(A1773, [1]!Table9[#All], 28, FALSE))</f>
        <v>--</v>
      </c>
      <c r="M1773" s="11" t="str">
        <f>IF(D1773="No", "Not discussed on USFS. ", _xlfn.CONCAT(A1773, " (", VLOOKUP(A1773, [1]!Table9[#All], 11, FALSE), "; Habitat description: ", C1773, ") - Within 1-mi of a CNDDB/SCE/USFS occurrence record (", VLOOKUP(A1773, [1]!Table9[#All], 27, FALSE), "). " ))</f>
        <v xml:space="preserve">Not discussed on USFS. </v>
      </c>
      <c r="N1773" s="10" t="str">
        <f>IF(D1773="No", "-- ", VLOOKUP(A1773, [1]!Table9[#All], 29, FALSE))</f>
        <v xml:space="preserve">-- </v>
      </c>
      <c r="O1773" s="10" t="str">
        <f>IF(D1773="No", "--", VLOOKUP(A1773, [1]!Table9[#All], 30, FALSE))</f>
        <v>--</v>
      </c>
      <c r="P1773" s="7" t="str">
        <f>IF(D1773="No", "Not discussed on USFS. ", IF(VLOOKUP(A1773, [1]!Table9[#All], 31, FALSE)="--", "--",  _xlfn.CONCAT(A1773, " (", VLOOKUP(A1773, [1]!Table9[#All], 11, FALSE), "; Habitat description: ", C1773, ") - Within 1-mi of a CNDDB/SCE/USFS occurrence record (", VLOOKUP(A1773, [1]!Table9[#All], 31, FALSE), "). " )))</f>
        <v xml:space="preserve">Not discussed on USFS. </v>
      </c>
      <c r="Q1773" s="6" t="str">
        <f>IF(D1773="No", "Not discussed on USFS. ", IF(VLOOKUP(A1773, [1]!Table9[#All], 31, FALSE)="--", "--",  VLOOKUP(A1773, [1]!Table9[#All], 32, FALSE)))</f>
        <v xml:space="preserve">Not discussed on USFS. </v>
      </c>
      <c r="R1773" s="6" t="str">
        <f>IF(D1773="No", "Not discussed on USFS. ", IF(VLOOKUP(A1773, [1]!Table9[#All], 31, FALSE)="--", "--", VLOOKUP(A1773, [1]!Table9[#All], 33, FALSE)))</f>
        <v xml:space="preserve">Not discussed on USFS. </v>
      </c>
      <c r="S1773" s="9" t="s">
        <v>2</v>
      </c>
      <c r="T1773" s="8" t="s">
        <v>2</v>
      </c>
      <c r="U1773" s="8" t="s">
        <v>2</v>
      </c>
      <c r="V1773" s="7" t="s">
        <v>2</v>
      </c>
      <c r="W1773" s="6" t="s">
        <v>2</v>
      </c>
      <c r="X1773" s="6" t="s">
        <v>2</v>
      </c>
    </row>
    <row r="1774" spans="1:24" ht="180" x14ac:dyDescent="0.2">
      <c r="A1774" s="20" t="s">
        <v>591</v>
      </c>
      <c r="B1774" s="20" t="str">
        <f>VLOOKUP(A1774, [1]!Table9[#All], 2, FALSE)</f>
        <v>Chlorogalum purpureum var. purpureum</v>
      </c>
      <c r="C1774" s="18" t="str">
        <f>VLOOKUP(A1774, [1]!Table9[#All], 13, FALSE)</f>
        <v>open woodland</v>
      </c>
      <c r="D1774" s="17" t="str">
        <f>IF(ISNUMBER(SEARCH("1",VLOOKUP(A1774, [1]!Table9[#All], 4, FALSE))), "Yes", "No")</f>
        <v>Yes</v>
      </c>
      <c r="E1774" s="16" t="str">
        <f>VLOOKUP(A1774, [1]!Table9[#All], 3, FALSE)</f>
        <v>Plant</v>
      </c>
      <c r="F1774" s="15" t="str">
        <f>VLOOKUP(A1774, [1]!Table9[#All], 26, FALSE)</f>
        <v>Formula</v>
      </c>
      <c r="G1774" s="15" t="str">
        <f>IF(D1774="No", "--",VLOOKUP(A1774, [1]!Table9[#All], 25, FALSE))</f>
        <v>Work area</v>
      </c>
      <c r="H1774" s="14" t="str">
        <f>IF(D1774="No", "Not discussed on USFS. ", VLOOKUP(A1774, [1]!Table9[#All], 24, FALSE))</f>
        <v>--</v>
      </c>
      <c r="I1774" s="14" t="str">
        <f>IF(NOT(ISBLANK(#REF!)),  "Pre-activity Survey Required", "")</f>
        <v>Pre-activity Survey Required</v>
      </c>
      <c r="J1774" s="13" t="str">
        <f>IF(D1774="No", "Not discussed on USFS. ", _xlfn.CONCAT(A1774, " (", VLOOKUP(A1774, [1]!Table9[#All], 11, FALSE), "; Habitat description: ", C1774, ") - Within 1-mi of a CNDDB/SCE/USFS occurrence record (", VLOOKUP(A1774, [1]!Table9[#All], 34, FALSE), "). " ))</f>
        <v xml:space="preserve">Santa Lucia purple amole (FT; CRPR 1B.1, Blooming Period: Apr - Jun; Habitat description: open woodland) - Within 1-mi of a CNDDB/SCE/USFS occurrence record (unsuitable habitat). </v>
      </c>
      <c r="K1774" s="10" t="str">
        <f>IF(D1774="No", "-- ", VLOOKUP(A1774, [1]!Table9[#All], 35, FALSE))</f>
        <v xml:space="preserve">RPM Plant 1; 
Standard OMP BMPs. </v>
      </c>
      <c r="L1774" s="12" t="str">
        <f>IF(D1774="No", "--", VLOOKUP(A1774, [1]!Table9[#All], 28, FALSE))</f>
        <v>IIB</v>
      </c>
      <c r="M1774" s="11" t="str">
        <f>IF(D1774="No", "Not discussed on USFS. ", _xlfn.CONCAT(A1774, " (", VLOOKUP(A1774, [1]!Table9[#All], 11, FALSE), "; Habitat description: ", C1774, ") - Within 1-mi of a CNDDB/SCE/USFS occurrence record (", VLOOKUP(A1774, [1]!Table9[#All], 27, FALSE), "). " ))</f>
        <v xml:space="preserve">Santa Lucia purple amole (FT; CRPR 1B.1, Blooming Period: Apr - Jun; Habitat description: open woodland) - Within 1-mi of a CNDDB/SCE/USFS occurrence record (habitat present). </v>
      </c>
      <c r="N1774" s="10" t="str">
        <f>IF(D1774="No", "-- ", VLOOKUP(A1774, [1]!Table9[#All], 29, FALSE))</f>
        <v xml:space="preserve">RPM Plant-1-4; 
General Measures and Standard OMP BMPs. </v>
      </c>
      <c r="O1774" s="10" t="str">
        <f>IF(D1774="No", "--", VLOOKUP(A1774, [1]!Table9[#All], 30, FALSE))</f>
        <v xml:space="preserve">Rare Plant Survey and Avoidance (Santa Lucia purple amole): A qualified botanist will conduct a rare plant survey for Santa Lucia purple amole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Lucia purple amole): Schedule all work in the year rare plant surveys are conducted. Work can occur only after rare plant surveys occur. If work gets delayed for a subsequent year, contact Environmental Services Department. 
General Measures and Standard OMP BMPs. </v>
      </c>
      <c r="P1774" s="7" t="str">
        <f>IF(D1774="No", "Not discussed on USFS. ", IF(VLOOKUP(A1774, [1]!Table9[#All], 31, FALSE)="--", "--",  _xlfn.CONCAT(A1774, " (", VLOOKUP(A1774, [1]!Table9[#All], 11, FALSE), "; Habitat description: ", C1774, ") - Within 1-mi of a CNDDB/SCE/USFS occurrence record (", VLOOKUP(A1774, [1]!Table9[#All], 31, FALSE), "). " )))</f>
        <v>--</v>
      </c>
      <c r="Q1774" s="6" t="str">
        <f>IF(D1774="No", "Not discussed on USFS. ", IF(VLOOKUP(A1774, [1]!Table9[#All], 31, FALSE)="--", "--",  VLOOKUP(A1774, [1]!Table9[#All], 32, FALSE)))</f>
        <v>--</v>
      </c>
      <c r="R1774" s="6" t="str">
        <f>IF(D1774="No", "Not discussed on USFS. ", IF(VLOOKUP(A1774, [1]!Table9[#All], 31, FALSE)="--", "--", VLOOKUP(A1774, [1]!Table9[#All], 33, FALSE)))</f>
        <v>--</v>
      </c>
      <c r="S1774" s="9" t="s">
        <v>2</v>
      </c>
      <c r="T1774" s="8" t="s">
        <v>2</v>
      </c>
      <c r="U1774" s="8" t="s">
        <v>2</v>
      </c>
      <c r="V1774" s="7" t="s">
        <v>2</v>
      </c>
      <c r="W1774" s="6" t="s">
        <v>2</v>
      </c>
      <c r="X1774" s="6" t="s">
        <v>2</v>
      </c>
    </row>
    <row r="1775" spans="1:24" ht="156" x14ac:dyDescent="0.2">
      <c r="A1775" s="20" t="s">
        <v>590</v>
      </c>
      <c r="B1775" s="20" t="str">
        <f>VLOOKUP(A1775, [1]!Table9[#All], 2, FALSE)</f>
        <v>Arctostaphylos pilosula</v>
      </c>
      <c r="C1775" s="18" t="str">
        <f>VLOOKUP(A1775, [1]!Table9[#All], 13, FALSE)</f>
        <v>shale outcrops, slopes, chaparral</v>
      </c>
      <c r="D1775" s="17" t="str">
        <f>IF(ISNUMBER(SEARCH("1",VLOOKUP(A1775, [1]!Table9[#All], 4, FALSE))), "Yes", "No")</f>
        <v>Yes</v>
      </c>
      <c r="E1775" s="16" t="str">
        <f>VLOOKUP(A1775, [1]!Table9[#All], 3, FALSE)</f>
        <v>Plant</v>
      </c>
      <c r="F1775" s="15" t="str">
        <f>VLOOKUP(A1775, [1]!Table9[#All], 26, FALSE)</f>
        <v>Formula</v>
      </c>
      <c r="G1775" s="15" t="str">
        <f>IF(D1775="No", "--",VLOOKUP(A1775, [1]!Table9[#All], 25, FALSE))</f>
        <v>Work area</v>
      </c>
      <c r="H1775" s="14" t="str">
        <f>IF(D1775="No", "Not discussed on USFS. ", VLOOKUP(A1775, [1]!Table9[#All], 24, FALSE))</f>
        <v>--</v>
      </c>
      <c r="I1775" s="14" t="str">
        <f>IF(NOT(ISBLANK(#REF!)),  "Pre-activity Survey Required", "")</f>
        <v>Pre-activity Survey Required</v>
      </c>
      <c r="J1775" s="13" t="str">
        <f>IF(D1775="No", "Not discussed on USFS. ", _xlfn.CONCAT(A1775, " (", VLOOKUP(A1775, [1]!Table9[#All], 11, FALSE), "; Habitat description: ", C1775, ") - Within 1-mi of a CNDDB/SCE/USFS occurrence record (", VLOOKUP(A1775, [1]!Table9[#All], 34, FALSE), "). " ))</f>
        <v xml:space="preserve">Santa Margarita manzanita (FSS; BLM:S; CRPR 1B.2, Blooming Period: Dec - Mar; Habitat description: shale outcrops, slopes, chaparral) - Within 1-mi of a CNDDB/SCE/USFS occurrence record (unsuitable habitat). </v>
      </c>
      <c r="K1775" s="10" t="str">
        <f>IF(D1775="No", "-- ", VLOOKUP(A1775, [1]!Table9[#All], 35, FALSE))</f>
        <v>Standard OMP BMPs.</v>
      </c>
      <c r="L1775" s="12" t="str">
        <f>IF(D1775="No", "--", VLOOKUP(A1775, [1]!Table9[#All], 28, FALSE))</f>
        <v>IIB</v>
      </c>
      <c r="M1775" s="11" t="str">
        <f>IF(D1775="No", "Not discussed on USFS. ", _xlfn.CONCAT(A1775, " (", VLOOKUP(A1775, [1]!Table9[#All], 11, FALSE), "; Habitat description: ", C1775, ") - Within 1-mi of a CNDDB/SCE/USFS occurrence record (", VLOOKUP(A1775, [1]!Table9[#All], 27, FALSE), "). " ))</f>
        <v xml:space="preserve">Santa Margarita manzanita (FSS; BLM:S; CRPR 1B.2, Blooming Period: Dec - Mar; Habitat description: shale outcrops, slopes, chaparral) - Within 1-mi of a CNDDB/SCE/USFS occurrence record (habitat present). </v>
      </c>
      <c r="N1775" s="10" t="str">
        <f>IF(D1775="No", "-- ", VLOOKUP(A1775, [1]!Table9[#All], 29, FALSE))</f>
        <v xml:space="preserve">BE BMP Plant-1(a)(c-d); 
General Measures and Standard OMP BMPs. </v>
      </c>
      <c r="O1775" s="10" t="str">
        <f>IF(D1775="No", "--", VLOOKUP(A1775, [1]!Table9[#All], 30, FALSE))</f>
        <v xml:space="preserve">Pre-Activity Survey (Santa Margarita manzanita): A biological survey is required. 
FSS Plant Avoidance (Santa Margarita manzanita): If Santa Margarita manzanita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75" s="7" t="str">
        <f>IF(D1775="No", "Not discussed on USFS. ", IF(VLOOKUP(A1775, [1]!Table9[#All], 31, FALSE)="--", "--",  _xlfn.CONCAT(A1775, " (", VLOOKUP(A1775, [1]!Table9[#All], 11, FALSE), "; Habitat description: ", C1775, ") - Within 1-mi of a CNDDB/SCE/USFS occurrence record (", VLOOKUP(A1775, [1]!Table9[#All], 31, FALSE), "). " )))</f>
        <v>--</v>
      </c>
      <c r="Q1775" s="6" t="str">
        <f>IF(D1775="No", "Not discussed on USFS. ", IF(VLOOKUP(A1775, [1]!Table9[#All], 31, FALSE)="--", "--",  VLOOKUP(A1775, [1]!Table9[#All], 32, FALSE)))</f>
        <v>--</v>
      </c>
      <c r="R1775" s="6" t="str">
        <f>IF(D1775="No", "Not discussed on USFS. ", IF(VLOOKUP(A1775, [1]!Table9[#All], 31, FALSE)="--", "--", VLOOKUP(A1775, [1]!Table9[#All], 33, FALSE)))</f>
        <v>--</v>
      </c>
      <c r="S1775" s="9" t="s">
        <v>2</v>
      </c>
      <c r="T1775" s="8" t="s">
        <v>2</v>
      </c>
      <c r="U1775" s="8" t="s">
        <v>2</v>
      </c>
      <c r="V1775" s="7" t="s">
        <v>2</v>
      </c>
      <c r="W1775" s="6" t="s">
        <v>2</v>
      </c>
      <c r="X1775" s="6" t="s">
        <v>2</v>
      </c>
    </row>
    <row r="1776" spans="1:24" ht="168" x14ac:dyDescent="0.2">
      <c r="A1776" s="20" t="s">
        <v>589</v>
      </c>
      <c r="B1776" s="20" t="str">
        <f>VLOOKUP(A1776, [1]!Table9[#All], 2, FALSE)</f>
        <v>Dudleya cymosa ssp. ovatifolia</v>
      </c>
      <c r="C1776" s="18" t="str">
        <f>VLOOKUP(A1776, [1]!Table9[#All], 13, FALSE)</f>
        <v>shaded, rocky outcrops and slopes</v>
      </c>
      <c r="D1776" s="17" t="str">
        <f>IF(ISNUMBER(SEARCH("1",VLOOKUP(A1776, [1]!Table9[#All], 4, FALSE))), "Yes", "No")</f>
        <v>Yes</v>
      </c>
      <c r="E1776" s="16" t="str">
        <f>VLOOKUP(A1776, [1]!Table9[#All], 3, FALSE)</f>
        <v>Plant</v>
      </c>
      <c r="F1776" s="15" t="str">
        <f>VLOOKUP(A1776, [1]!Table9[#All], 26, FALSE)</f>
        <v>Formula</v>
      </c>
      <c r="G1776" s="15" t="str">
        <f>IF(D1776="No", "--",VLOOKUP(A1776, [1]!Table9[#All], 25, FALSE))</f>
        <v>Work area</v>
      </c>
      <c r="H1776" s="14" t="str">
        <f>IF(D1776="No", "Not discussed on USFS. ", VLOOKUP(A1776, [1]!Table9[#All], 24, FALSE))</f>
        <v>--</v>
      </c>
      <c r="I1776" s="14" t="str">
        <f>IF(NOT(ISBLANK(#REF!)),  "Pre-activity Survey Required", "")</f>
        <v>Pre-activity Survey Required</v>
      </c>
      <c r="J1776" s="13" t="str">
        <f>IF(D1776="No", "Not discussed on USFS. ", _xlfn.CONCAT(A1776, " (", VLOOKUP(A1776, [1]!Table9[#All], 11, FALSE), "; Habitat description: ", C1776, ") - Within 1-mi of a CNDDB/SCE/USFS occurrence record (", VLOOKUP(A1776, [1]!Table9[#All], 34, FALSE), "). " ))</f>
        <v xml:space="preserve">Santa Monica dudleya (FT; CRPR 1B.1, Blooming Period: May - Jun; Habitat description: shaded, rocky outcrops and slopes) - Within 1-mi of a CNDDB/SCE/USFS occurrence record (unsuitable habitat). </v>
      </c>
      <c r="K1776" s="10" t="str">
        <f>IF(D1776="No", "-- ", VLOOKUP(A1776, [1]!Table9[#All], 35, FALSE))</f>
        <v xml:space="preserve">RPM Plant 1; 
Standard OMP BMPs. </v>
      </c>
      <c r="L1776" s="12" t="str">
        <f>IF(D1776="No", "--", VLOOKUP(A1776, [1]!Table9[#All], 28, FALSE))</f>
        <v>IIB</v>
      </c>
      <c r="M1776" s="11" t="str">
        <f>IF(D1776="No", "Not discussed on USFS. ", _xlfn.CONCAT(A1776, " (", VLOOKUP(A1776, [1]!Table9[#All], 11, FALSE), "; Habitat description: ", C1776, ") - Within 1-mi of a CNDDB/SCE/USFS occurrence record (", VLOOKUP(A1776, [1]!Table9[#All], 27, FALSE), "). " ))</f>
        <v xml:space="preserve">Santa Monica dudleya (FT; CRPR 1B.1, Blooming Period: May - Jun; Habitat description: shaded, rocky outcrops and slopes) - Within 1-mi of a CNDDB/SCE/USFS occurrence record (habitat present). </v>
      </c>
      <c r="N1776" s="10" t="str">
        <f>IF(D1776="No", "-- ", VLOOKUP(A1776, [1]!Table9[#All], 29, FALSE))</f>
        <v xml:space="preserve">RPM Plant-1-4; 
General Measures and Standard OMP BMPs. </v>
      </c>
      <c r="O1776" s="10" t="str">
        <f>IF(D1776="No", "--", VLOOKUP(A1776, [1]!Table9[#All], 30, FALSE))</f>
        <v xml:space="preserve">Rare Plant Survey and Avoidance (Santa Monica dudleya): A qualified botanist will conduct a rare plant survey for Santa Monica dudleya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Monica dudleya): Schedule all work in the year rare plant surveys are conducted. Work can occur only after rare plant surveys occur. If work gets delayed for a subsequent year, contact Environmental Services Department. 
General Measures and Standard OMP BMPs. </v>
      </c>
      <c r="P1776" s="7" t="str">
        <f>IF(D1776="No", "Not discussed on USFS. ", IF(VLOOKUP(A1776, [1]!Table9[#All], 31, FALSE)="--", "--",  _xlfn.CONCAT(A1776, " (", VLOOKUP(A1776, [1]!Table9[#All], 11, FALSE), "; Habitat description: ", C1776, ") - Within 1-mi of a CNDDB/SCE/USFS occurrence record (", VLOOKUP(A1776, [1]!Table9[#All], 31, FALSE), "). " )))</f>
        <v>--</v>
      </c>
      <c r="Q1776" s="6" t="str">
        <f>IF(D1776="No", "Not discussed on USFS. ", IF(VLOOKUP(A1776, [1]!Table9[#All], 31, FALSE)="--", "--",  VLOOKUP(A1776, [1]!Table9[#All], 32, FALSE)))</f>
        <v>--</v>
      </c>
      <c r="R1776" s="6" t="str">
        <f>IF(D1776="No", "Not discussed on USFS. ", IF(VLOOKUP(A1776, [1]!Table9[#All], 31, FALSE)="--", "--", VLOOKUP(A1776, [1]!Table9[#All], 33, FALSE)))</f>
        <v>--</v>
      </c>
      <c r="S1776" s="9" t="s">
        <v>2</v>
      </c>
      <c r="T1776" s="8" t="s">
        <v>2</v>
      </c>
      <c r="U1776" s="8" t="s">
        <v>2</v>
      </c>
      <c r="V1776" s="7" t="s">
        <v>2</v>
      </c>
      <c r="W1776" s="6" t="s">
        <v>2</v>
      </c>
      <c r="X1776" s="6" t="s">
        <v>2</v>
      </c>
    </row>
    <row r="1777" spans="1:24" ht="156" x14ac:dyDescent="0.2">
      <c r="A1777" s="20" t="s">
        <v>588</v>
      </c>
      <c r="B1777" s="20" t="str">
        <f>VLOOKUP(A1777, [1]!Table9[#All], 2, FALSE)</f>
        <v>Brodiaea santarosae</v>
      </c>
      <c r="C1777" s="18" t="str">
        <f>VLOOKUP(A1777, [1]!Table9[#All], 13, FALSE)</f>
        <v>grassland</v>
      </c>
      <c r="D1777" s="17" t="str">
        <f>IF(ISNUMBER(SEARCH("1",VLOOKUP(A1777, [1]!Table9[#All], 4, FALSE))), "Yes", "No")</f>
        <v>Yes</v>
      </c>
      <c r="E1777" s="16" t="str">
        <f>VLOOKUP(A1777, [1]!Table9[#All], 3, FALSE)</f>
        <v>Plant</v>
      </c>
      <c r="F1777" s="15" t="str">
        <f>VLOOKUP(A1777, [1]!Table9[#All], 26, FALSE)</f>
        <v>Formula</v>
      </c>
      <c r="G1777" s="15" t="str">
        <f>IF(D1777="No", "--",VLOOKUP(A1777, [1]!Table9[#All], 25, FALSE))</f>
        <v>Work area</v>
      </c>
      <c r="H1777" s="14" t="str">
        <f>IF(D1777="No", "Not discussed on USFS. ", VLOOKUP(A1777, [1]!Table9[#All], 24, FALSE))</f>
        <v>--</v>
      </c>
      <c r="I1777" s="14" t="str">
        <f>IF(NOT(ISBLANK(#REF!)),  "Pre-activity Survey Required", "")</f>
        <v>Pre-activity Survey Required</v>
      </c>
      <c r="J1777" s="13" t="str">
        <f>IF(D1777="No", "Not discussed on USFS. ", _xlfn.CONCAT(A1777, " (", VLOOKUP(A1777, [1]!Table9[#All], 11, FALSE), "; Habitat description: ", C1777, ") - Within 1-mi of a CNDDB/SCE/USFS occurrence record (", VLOOKUP(A1777, [1]!Table9[#All], 34, FALSE), "). " ))</f>
        <v xml:space="preserve">Santa Rosa basalt brodiaea (FSS; CRPR 1B.2, Blooming Period: May - Jun; Habitat description: grassland) - Within 1-mi of a CNDDB/SCE/USFS occurrence record (unsuitable habitat). </v>
      </c>
      <c r="K1777" s="10" t="str">
        <f>IF(D1777="No", "-- ", VLOOKUP(A1777, [1]!Table9[#All], 35, FALSE))</f>
        <v>Standard OMP BMPs.</v>
      </c>
      <c r="L1777" s="12" t="str">
        <f>IF(D1777="No", "--", VLOOKUP(A1777, [1]!Table9[#All], 28, FALSE))</f>
        <v>IIB</v>
      </c>
      <c r="M1777" s="11" t="str">
        <f>IF(D1777="No", "Not discussed on USFS. ", _xlfn.CONCAT(A1777, " (", VLOOKUP(A1777, [1]!Table9[#All], 11, FALSE), "; Habitat description: ", C1777, ") - Within 1-mi of a CNDDB/SCE/USFS occurrence record (", VLOOKUP(A1777, [1]!Table9[#All], 27, FALSE), "). " ))</f>
        <v xml:space="preserve">Santa Rosa basalt brodiaea (FSS; CRPR 1B.2, Blooming Period: May - Jun; Habitat description: grassland) - Within 1-mi of a CNDDB/SCE/USFS occurrence record (habitat present). </v>
      </c>
      <c r="N1777" s="10" t="str">
        <f>IF(D1777="No", "-- ", VLOOKUP(A1777, [1]!Table9[#All], 29, FALSE))</f>
        <v xml:space="preserve">BE BMP Plant-1(a)(c-d); 
General Measures and Standard OMP BMPs. </v>
      </c>
      <c r="O1777" s="10" t="str">
        <f>IF(D1777="No", "--", VLOOKUP(A1777, [1]!Table9[#All], 30, FALSE))</f>
        <v xml:space="preserve">Pre-Activity Survey (Santa Rosa Basalt brodiaea): A biological survey is required. 
FSS Plant Avoidance (Santa Rosa Basalt brodiaea): If Santa Rosa Basalt brodiaea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77" s="7" t="str">
        <f>IF(D1777="No", "Not discussed on USFS. ", IF(VLOOKUP(A1777, [1]!Table9[#All], 31, FALSE)="--", "--",  _xlfn.CONCAT(A1777, " (", VLOOKUP(A1777, [1]!Table9[#All], 11, FALSE), "; Habitat description: ", C1777, ") - Within 1-mi of a CNDDB/SCE/USFS occurrence record (", VLOOKUP(A1777, [1]!Table9[#All], 31, FALSE), "). " )))</f>
        <v>--</v>
      </c>
      <c r="Q1777" s="6" t="str">
        <f>IF(D1777="No", "Not discussed on USFS. ", IF(VLOOKUP(A1777, [1]!Table9[#All], 31, FALSE)="--", "--",  VLOOKUP(A1777, [1]!Table9[#All], 32, FALSE)))</f>
        <v>--</v>
      </c>
      <c r="R1777" s="6" t="str">
        <f>IF(D1777="No", "Not discussed on USFS. ", IF(VLOOKUP(A1777, [1]!Table9[#All], 31, FALSE)="--", "--", VLOOKUP(A1777, [1]!Table9[#All], 33, FALSE)))</f>
        <v>--</v>
      </c>
      <c r="S1777" s="9" t="s">
        <v>2</v>
      </c>
      <c r="T1777" s="8" t="s">
        <v>2</v>
      </c>
      <c r="U1777" s="8" t="s">
        <v>2</v>
      </c>
      <c r="V1777" s="7" t="s">
        <v>2</v>
      </c>
      <c r="W1777" s="6" t="s">
        <v>2</v>
      </c>
      <c r="X1777" s="6" t="s">
        <v>2</v>
      </c>
    </row>
    <row r="1778" spans="1:24" ht="64" x14ac:dyDescent="0.2">
      <c r="A1778" s="20" t="s">
        <v>587</v>
      </c>
      <c r="B1778" s="20" t="str">
        <f>VLOOKUP(A1778, [1]!Table9[#All], 2, FALSE)</f>
        <v>Dudleya blochmaniae ssp. insularis</v>
      </c>
      <c r="C1778" s="18" t="str">
        <f>VLOOKUP(A1778, [1]!Table9[#All], 13, FALSE)</f>
        <v>coastal bluffs</v>
      </c>
      <c r="D1778" s="17" t="str">
        <f>IF(ISNUMBER(SEARCH("1",VLOOKUP(A1778, [1]!Table9[#All], 4, FALSE))), "Yes", "No")</f>
        <v>No</v>
      </c>
      <c r="E1778" s="16" t="str">
        <f>VLOOKUP(A1778, [1]!Table9[#All], 3, FALSE)</f>
        <v>Plant</v>
      </c>
      <c r="F1778" s="15" t="str">
        <f>VLOOKUP(A1778, [1]!Table9[#All], 26, FALSE)</f>
        <v>Formula</v>
      </c>
      <c r="G1778" s="15" t="str">
        <f>IF(D1778="No", "--",VLOOKUP(A1778, [1]!Table9[#All], 25, FALSE))</f>
        <v>--</v>
      </c>
      <c r="H1778" s="14" t="str">
        <f>IF(D1778="No", "Not discussed on USFS. ", VLOOKUP(A1778, [1]!Table9[#All], 24, FALSE))</f>
        <v xml:space="preserve">Not discussed on USFS. </v>
      </c>
      <c r="I1778" s="14" t="str">
        <f>IF(NOT(ISBLANK(#REF!)),  "Pre-activity Survey Required", "")</f>
        <v>Pre-activity Survey Required</v>
      </c>
      <c r="J1778" s="13" t="str">
        <f>IF(D1778="No", "Not discussed on USFS. ", _xlfn.CONCAT(A1778, " (", VLOOKUP(A1778, [1]!Table9[#All], 11, FALSE), "; Habitat description: ", C1778, ") - Within 1-mi of a CNDDB/SCE/USFS occurrence record (", VLOOKUP(A1778, [1]!Table9[#All], 34, FALSE), "). " ))</f>
        <v xml:space="preserve">Not discussed on USFS. </v>
      </c>
      <c r="K1778" s="10" t="str">
        <f>IF(D1778="No", "-- ", VLOOKUP(A1778, [1]!Table9[#All], 35, FALSE))</f>
        <v xml:space="preserve">-- </v>
      </c>
      <c r="L1778" s="12" t="str">
        <f>IF(D1778="No", "--", VLOOKUP(A1778, [1]!Table9[#All], 28, FALSE))</f>
        <v>--</v>
      </c>
      <c r="M1778" s="11" t="str">
        <f>IF(D1778="No", "Not discussed on USFS. ", _xlfn.CONCAT(A1778, " (", VLOOKUP(A1778, [1]!Table9[#All], 11, FALSE), "; Habitat description: ", C1778, ") - Within 1-mi of a CNDDB/SCE/USFS occurrence record (", VLOOKUP(A1778, [1]!Table9[#All], 27, FALSE), "). " ))</f>
        <v xml:space="preserve">Not discussed on USFS. </v>
      </c>
      <c r="N1778" s="10" t="str">
        <f>IF(D1778="No", "-- ", VLOOKUP(A1778, [1]!Table9[#All], 29, FALSE))</f>
        <v xml:space="preserve">-- </v>
      </c>
      <c r="O1778" s="10" t="str">
        <f>IF(D1778="No", "--", VLOOKUP(A1778, [1]!Table9[#All], 30, FALSE))</f>
        <v>--</v>
      </c>
      <c r="P1778" s="7" t="str">
        <f>IF(D1778="No", "Not discussed on USFS. ", IF(VLOOKUP(A1778, [1]!Table9[#All], 31, FALSE)="--", "--",  _xlfn.CONCAT(A1778, " (", VLOOKUP(A1778, [1]!Table9[#All], 11, FALSE), "; Habitat description: ", C1778, ") - Within 1-mi of a CNDDB/SCE/USFS occurrence record (", VLOOKUP(A1778, [1]!Table9[#All], 31, FALSE), "). " )))</f>
        <v xml:space="preserve">Not discussed on USFS. </v>
      </c>
      <c r="Q1778" s="6" t="str">
        <f>IF(D1778="No", "Not discussed on USFS. ", IF(VLOOKUP(A1778, [1]!Table9[#All], 31, FALSE)="--", "--",  VLOOKUP(A1778, [1]!Table9[#All], 32, FALSE)))</f>
        <v xml:space="preserve">Not discussed on USFS. </v>
      </c>
      <c r="R1778" s="6" t="str">
        <f>IF(D1778="No", "Not discussed on USFS. ", IF(VLOOKUP(A1778, [1]!Table9[#All], 31, FALSE)="--", "--", VLOOKUP(A1778, [1]!Table9[#All], 33, FALSE)))</f>
        <v xml:space="preserve">Not discussed on USFS. </v>
      </c>
      <c r="S1778" s="9" t="s">
        <v>2</v>
      </c>
      <c r="T1778" s="8" t="s">
        <v>2</v>
      </c>
      <c r="U1778" s="8" t="s">
        <v>2</v>
      </c>
      <c r="V1778" s="7" t="s">
        <v>2</v>
      </c>
      <c r="W1778" s="6" t="s">
        <v>2</v>
      </c>
      <c r="X1778" s="6" t="s">
        <v>2</v>
      </c>
    </row>
    <row r="1779" spans="1:24" ht="64" x14ac:dyDescent="0.2">
      <c r="A1779" s="20" t="s">
        <v>586</v>
      </c>
      <c r="B1779" s="20" t="str">
        <f>VLOOKUP(A1779, [1]!Table9[#All], 2, FALSE)</f>
        <v>Urocyon littoralis santarosae</v>
      </c>
      <c r="C1779" s="18" t="str">
        <f>VLOOKUP(A1779, [1]!Table9[#All], 13, FALSE)</f>
        <v>limited to Santa rosa island - chaparral, coastal scrub and oak woodlands</v>
      </c>
      <c r="D1779" s="17" t="str">
        <f>IF(ISNUMBER(SEARCH("1",VLOOKUP(A1779, [1]!Table9[#All], 4, FALSE))), "Yes", "No")</f>
        <v>Yes</v>
      </c>
      <c r="E1779" s="16" t="str">
        <f>VLOOKUP(A1779, [1]!Table9[#All], 3, FALSE)</f>
        <v>Mammal</v>
      </c>
      <c r="F1779" s="15" t="str">
        <f>VLOOKUP(A1779, [1]!Table9[#All], 26, FALSE)</f>
        <v>Formula</v>
      </c>
      <c r="G1779" s="15" t="str">
        <f>IF(D1779="No", "--",VLOOKUP(A1779, [1]!Table9[#All], 25, FALSE))</f>
        <v>--</v>
      </c>
      <c r="H1779" s="14" t="str">
        <f>IF(D1779="No", "Not discussed on USFS. ", VLOOKUP(A1779, [1]!Table9[#All], 24, FALSE))</f>
        <v>Notify SME if found on USFS</v>
      </c>
      <c r="I1779" s="14" t="str">
        <f>IF(NOT(ISBLANK(#REF!)),  "Pre-activity Survey Required", "")</f>
        <v>Pre-activity Survey Required</v>
      </c>
      <c r="J1779" s="13" t="str">
        <f>IF(D1779="No", "Not discussed on USFS. ", _xlfn.CONCAT(A1779, " (", VLOOKUP(A1779, [1]!Table9[#All], 11, FALSE), "; Habitat description: ", C1779, ") - Within 1-mi of a CNDDB/SCE/USFS occurrence record (", VLOOKUP(A1779, [1]!Table9[#All], 34, FALSE), "). " ))</f>
        <v xml:space="preserve">Santa Rosa Island fox (ST; Habitat description: limited to Santa rosa island - chaparral, coastal scrub and oak woodlands) - Within 1-mi of a CNDDB/SCE/USFS occurrence record (--). </v>
      </c>
      <c r="K1779" s="10" t="str">
        <f>IF(D1779="No", "-- ", VLOOKUP(A1779, [1]!Table9[#All], 35, FALSE))</f>
        <v>--</v>
      </c>
      <c r="L1779" s="12" t="str">
        <f>IF(D1779="No", "--", VLOOKUP(A1779, [1]!Table9[#All], 28, FALSE))</f>
        <v>--</v>
      </c>
      <c r="M1779" s="11" t="str">
        <f>IF(D1779="No", "Not discussed on USFS. ", _xlfn.CONCAT(A1779, " (", VLOOKUP(A1779, [1]!Table9[#All], 11, FALSE), "; Habitat description: ", C1779, ") - Within 1-mi of a CNDDB/SCE/USFS occurrence record (", VLOOKUP(A1779, [1]!Table9[#All], 27, FALSE), "). " ))</f>
        <v xml:space="preserve">Santa Rosa Island fox (ST; Habitat description: limited to Santa rosa island - chaparral, coastal scrub and oak woodlands) - Within 1-mi of a CNDDB/SCE/USFS occurrence record (--). </v>
      </c>
      <c r="N1779" s="10" t="str">
        <f>IF(D1779="No", "-- ", VLOOKUP(A1779, [1]!Table9[#All], 29, FALSE))</f>
        <v>Notify SME if found on USFS</v>
      </c>
      <c r="O1779" s="10" t="str">
        <f>IF(D1779="No", "--", VLOOKUP(A1779, [1]!Table9[#All], 30, FALSE))</f>
        <v>Notify SME if found on USFS</v>
      </c>
      <c r="P1779" s="7" t="str">
        <f>IF(D1779="No", "Not discussed on USFS. ", IF(VLOOKUP(A1779, [1]!Table9[#All], 31, FALSE)="--", "--",  _xlfn.CONCAT(A1779, " (", VLOOKUP(A1779, [1]!Table9[#All], 11, FALSE), "; Habitat description: ", C1779, ") - Within 1-mi of a CNDDB/SCE/USFS occurrence record (", VLOOKUP(A1779, [1]!Table9[#All], 31, FALSE), "). " )))</f>
        <v>--</v>
      </c>
      <c r="Q1779" s="6" t="str">
        <f>IF(D1779="No", "Not discussed on USFS. ", IF(VLOOKUP(A1779, [1]!Table9[#All], 31, FALSE)="--", "--",  VLOOKUP(A1779, [1]!Table9[#All], 32, FALSE)))</f>
        <v>--</v>
      </c>
      <c r="R1779" s="6" t="str">
        <f>IF(D1779="No", "Not discussed on USFS. ", IF(VLOOKUP(A1779, [1]!Table9[#All], 31, FALSE)="--", "--", VLOOKUP(A1779, [1]!Table9[#All], 33, FALSE)))</f>
        <v>--</v>
      </c>
      <c r="S1779" s="9" t="s">
        <v>2</v>
      </c>
      <c r="T1779" s="8" t="s">
        <v>2</v>
      </c>
      <c r="U1779" s="8" t="s">
        <v>2</v>
      </c>
      <c r="V1779" s="7" t="s">
        <v>2</v>
      </c>
      <c r="W1779" s="6" t="s">
        <v>2</v>
      </c>
      <c r="X1779" s="6" t="s">
        <v>2</v>
      </c>
    </row>
    <row r="1780" spans="1:24" ht="180" x14ac:dyDescent="0.2">
      <c r="A1780" s="20" t="s">
        <v>585</v>
      </c>
      <c r="B1780" s="20" t="str">
        <f>VLOOKUP(A1780, [1]!Table9[#All], 2, FALSE)</f>
        <v>Arctostaphylos confertiflora</v>
      </c>
      <c r="C1780" s="18" t="str">
        <f>VLOOKUP(A1780, [1]!Table9[#All], 13, FALSE)</f>
        <v>sandstone outcrops, maritime chaparral</v>
      </c>
      <c r="D1780" s="17" t="str">
        <f>IF(ISNUMBER(SEARCH("1",VLOOKUP(A1780, [1]!Table9[#All], 4, FALSE))), "Yes", "No")</f>
        <v>Yes</v>
      </c>
      <c r="E1780" s="16" t="str">
        <f>VLOOKUP(A1780, [1]!Table9[#All], 3, FALSE)</f>
        <v>Plant</v>
      </c>
      <c r="F1780" s="15" t="str">
        <f>VLOOKUP(A1780, [1]!Table9[#All], 26, FALSE)</f>
        <v>Formula</v>
      </c>
      <c r="G1780" s="15" t="str">
        <f>IF(D1780="No", "--",VLOOKUP(A1780, [1]!Table9[#All], 25, FALSE))</f>
        <v>Work area</v>
      </c>
      <c r="H1780" s="14" t="str">
        <f>IF(D1780="No", "Not discussed on USFS. ", VLOOKUP(A1780, [1]!Table9[#All], 24, FALSE))</f>
        <v>--</v>
      </c>
      <c r="I1780" s="14" t="str">
        <f>IF(NOT(ISBLANK(#REF!)),  "Pre-activity Survey Required", "")</f>
        <v>Pre-activity Survey Required</v>
      </c>
      <c r="J1780" s="13" t="str">
        <f>IF(D1780="No", "Not discussed on USFS. ", _xlfn.CONCAT(A1780, " (", VLOOKUP(A1780, [1]!Table9[#All], 11, FALSE), "; Habitat description: ", C1780, ") - Within 1-mi of a CNDDB/SCE/USFS occurrence record (", VLOOKUP(A1780, [1]!Table9[#All], 34, FALSE), "). " ))</f>
        <v xml:space="preserve">Santa Rosa Island manzanita (FE; CRPR 1B.2, Blooming Period: Feb - Mar; Habitat description: sandstone outcrops, maritime chaparral) - Within 1-mi of a CNDDB/SCE/USFS occurrence record (unsuitable habitat). </v>
      </c>
      <c r="K1780" s="10" t="str">
        <f>IF(D1780="No", "-- ", VLOOKUP(A1780, [1]!Table9[#All], 35, FALSE))</f>
        <v xml:space="preserve">RPM Plant 1; 
Standard OMP BMPs. </v>
      </c>
      <c r="L1780" s="12" t="str">
        <f>IF(D1780="No", "--", VLOOKUP(A1780, [1]!Table9[#All], 28, FALSE))</f>
        <v>IIB</v>
      </c>
      <c r="M1780" s="11" t="str">
        <f>IF(D1780="No", "Not discussed on USFS. ", _xlfn.CONCAT(A1780, " (", VLOOKUP(A1780, [1]!Table9[#All], 11, FALSE), "; Habitat description: ", C1780, ") - Within 1-mi of a CNDDB/SCE/USFS occurrence record (", VLOOKUP(A1780, [1]!Table9[#All], 27, FALSE), "). " ))</f>
        <v xml:space="preserve">Santa Rosa Island manzanita (FE; CRPR 1B.2, Blooming Period: Feb - Mar; Habitat description: sandstone outcrops, maritime chaparral) - Within 1-mi of a CNDDB/SCE/USFS occurrence record (habitat present). </v>
      </c>
      <c r="N1780" s="10" t="str">
        <f>IF(D1780="No", "-- ", VLOOKUP(A1780, [1]!Table9[#All], 29, FALSE))</f>
        <v xml:space="preserve">RPM Plant-1-4; 
General Measures and Standard OMP BMPs. </v>
      </c>
      <c r="O1780" s="10" t="str">
        <f>IF(D1780="No", "--", VLOOKUP(A1780, [1]!Table9[#All], 30, FALSE))</f>
        <v xml:space="preserve">Rare Plant Survey and Avoidance (Santa Rosa Island manzanita): A qualified botanist will conduct a rare plant survey for Santa Rosa Island manzanita within blooming season, verified by a reference population. All federally-listed plants within 100 feet of the work area will be flagged for avoidance. Coordination with Environmental Services Department will be required if full avoidance cannot be achieved. 
Schedule Limitation (Santa Rosa Island manzanita): Schedule all work in the year rare plant surveys are conducted. Work can occur only after rare plant surveys occur. If work gets delayed for a subsequent year, contact Environmental Services Department. 
General Measures and Standard OMP BMPs. </v>
      </c>
      <c r="P1780" s="7" t="str">
        <f>IF(D1780="No", "Not discussed on USFS. ", IF(VLOOKUP(A1780, [1]!Table9[#All], 31, FALSE)="--", "--",  _xlfn.CONCAT(A1780, " (", VLOOKUP(A1780, [1]!Table9[#All], 11, FALSE), "; Habitat description: ", C1780, ") - Within 1-mi of a CNDDB/SCE/USFS occurrence record (", VLOOKUP(A1780, [1]!Table9[#All], 31, FALSE), "). " )))</f>
        <v>--</v>
      </c>
      <c r="Q1780" s="6" t="str">
        <f>IF(D1780="No", "Not discussed on USFS. ", IF(VLOOKUP(A1780, [1]!Table9[#All], 31, FALSE)="--", "--",  VLOOKUP(A1780, [1]!Table9[#All], 32, FALSE)))</f>
        <v>--</v>
      </c>
      <c r="R1780" s="6" t="str">
        <f>IF(D1780="No", "Not discussed on USFS. ", IF(VLOOKUP(A1780, [1]!Table9[#All], 31, FALSE)="--", "--", VLOOKUP(A1780, [1]!Table9[#All], 33, FALSE)))</f>
        <v>--</v>
      </c>
      <c r="S1780" s="9" t="s">
        <v>2</v>
      </c>
      <c r="T1780" s="8" t="s">
        <v>2</v>
      </c>
      <c r="U1780" s="8" t="s">
        <v>2</v>
      </c>
      <c r="V1780" s="7" t="s">
        <v>2</v>
      </c>
      <c r="W1780" s="6" t="s">
        <v>2</v>
      </c>
      <c r="X1780" s="6" t="s">
        <v>2</v>
      </c>
    </row>
    <row r="1781" spans="1:24" ht="64" x14ac:dyDescent="0.2">
      <c r="A1781" s="20" t="s">
        <v>584</v>
      </c>
      <c r="B1781" s="20" t="str">
        <f>VLOOKUP(A1781, [1]!Table9[#All], 2, FALSE)</f>
        <v>Pinus torreyana ssp. insularis</v>
      </c>
      <c r="C1781" s="18" t="str">
        <f>VLOOKUP(A1781, [1]!Table9[#All], 13, FALSE)</f>
        <v>on slope parallel to coast, with scattered chaparral</v>
      </c>
      <c r="D1781" s="17" t="str">
        <f>IF(ISNUMBER(SEARCH("1",VLOOKUP(A1781, [1]!Table9[#All], 4, FALSE))), "Yes", "No")</f>
        <v>No</v>
      </c>
      <c r="E1781" s="16" t="str">
        <f>VLOOKUP(A1781, [1]!Table9[#All], 3, FALSE)</f>
        <v>Plant</v>
      </c>
      <c r="F1781" s="15" t="str">
        <f>VLOOKUP(A1781, [1]!Table9[#All], 26, FALSE)</f>
        <v>Formula</v>
      </c>
      <c r="G1781" s="15" t="str">
        <f>IF(D1781="No", "--",VLOOKUP(A1781, [1]!Table9[#All], 25, FALSE))</f>
        <v>--</v>
      </c>
      <c r="H1781" s="14" t="str">
        <f>IF(D1781="No", "Not discussed on USFS. ", VLOOKUP(A1781, [1]!Table9[#All], 24, FALSE))</f>
        <v xml:space="preserve">Not discussed on USFS. </v>
      </c>
      <c r="I1781" s="14" t="str">
        <f>IF(NOT(ISBLANK(#REF!)),  "Pre-activity Survey Required", "")</f>
        <v>Pre-activity Survey Required</v>
      </c>
      <c r="J1781" s="13" t="str">
        <f>IF(D1781="No", "Not discussed on USFS. ", _xlfn.CONCAT(A1781, " (", VLOOKUP(A1781, [1]!Table9[#All], 11, FALSE), "; Habitat description: ", C1781, ") - Within 1-mi of a CNDDB/SCE/USFS occurrence record (", VLOOKUP(A1781, [1]!Table9[#All], 34, FALSE), "). " ))</f>
        <v xml:space="preserve">Not discussed on USFS. </v>
      </c>
      <c r="K1781" s="10" t="str">
        <f>IF(D1781="No", "-- ", VLOOKUP(A1781, [1]!Table9[#All], 35, FALSE))</f>
        <v xml:space="preserve">-- </v>
      </c>
      <c r="L1781" s="12" t="str">
        <f>IF(D1781="No", "--", VLOOKUP(A1781, [1]!Table9[#All], 28, FALSE))</f>
        <v>--</v>
      </c>
      <c r="M1781" s="11" t="str">
        <f>IF(D1781="No", "Not discussed on USFS. ", _xlfn.CONCAT(A1781, " (", VLOOKUP(A1781, [1]!Table9[#All], 11, FALSE), "; Habitat description: ", C1781, ") - Within 1-mi of a CNDDB/SCE/USFS occurrence record (", VLOOKUP(A1781, [1]!Table9[#All], 27, FALSE), "). " ))</f>
        <v xml:space="preserve">Not discussed on USFS. </v>
      </c>
      <c r="N1781" s="10" t="str">
        <f>IF(D1781="No", "-- ", VLOOKUP(A1781, [1]!Table9[#All], 29, FALSE))</f>
        <v xml:space="preserve">-- </v>
      </c>
      <c r="O1781" s="10" t="str">
        <f>IF(D1781="No", "--", VLOOKUP(A1781, [1]!Table9[#All], 30, FALSE))</f>
        <v>--</v>
      </c>
      <c r="P1781" s="7" t="str">
        <f>IF(D1781="No", "Not discussed on USFS. ", IF(VLOOKUP(A1781, [1]!Table9[#All], 31, FALSE)="--", "--",  _xlfn.CONCAT(A1781, " (", VLOOKUP(A1781, [1]!Table9[#All], 11, FALSE), "; Habitat description: ", C1781, ") - Within 1-mi of a CNDDB/SCE/USFS occurrence record (", VLOOKUP(A1781, [1]!Table9[#All], 31, FALSE), "). " )))</f>
        <v xml:space="preserve">Not discussed on USFS. </v>
      </c>
      <c r="Q1781" s="6" t="str">
        <f>IF(D1781="No", "Not discussed on USFS. ", IF(VLOOKUP(A1781, [1]!Table9[#All], 31, FALSE)="--", "--",  VLOOKUP(A1781, [1]!Table9[#All], 32, FALSE)))</f>
        <v xml:space="preserve">Not discussed on USFS. </v>
      </c>
      <c r="R1781" s="6" t="str">
        <f>IF(D1781="No", "Not discussed on USFS. ", IF(VLOOKUP(A1781, [1]!Table9[#All], 31, FALSE)="--", "--", VLOOKUP(A1781, [1]!Table9[#All], 33, FALSE)))</f>
        <v xml:space="preserve">Not discussed on USFS. </v>
      </c>
      <c r="S1781" s="9" t="s">
        <v>2</v>
      </c>
      <c r="T1781" s="8" t="s">
        <v>2</v>
      </c>
      <c r="U1781" s="8" t="s">
        <v>2</v>
      </c>
      <c r="V1781" s="7" t="s">
        <v>2</v>
      </c>
      <c r="W1781" s="6" t="s">
        <v>2</v>
      </c>
      <c r="X1781" s="6" t="s">
        <v>2</v>
      </c>
    </row>
    <row r="1782" spans="1:24" ht="156" x14ac:dyDescent="0.2">
      <c r="A1782" s="20" t="s">
        <v>583</v>
      </c>
      <c r="B1782" s="20" t="str">
        <f>VLOOKUP(A1782, [1]!Table9[#All], 2, FALSE)</f>
        <v>Leptosiphon floribundus ssp. hallii</v>
      </c>
      <c r="C1782" s="18" t="str">
        <f>VLOOKUP(A1782, [1]!Table9[#All], 13, FALSE)</f>
        <v>desert canyons</v>
      </c>
      <c r="D1782" s="17" t="str">
        <f>IF(ISNUMBER(SEARCH("1",VLOOKUP(A1782, [1]!Table9[#All], 4, FALSE))), "Yes", "No")</f>
        <v>Yes</v>
      </c>
      <c r="E1782" s="16" t="str">
        <f>VLOOKUP(A1782, [1]!Table9[#All], 3, FALSE)</f>
        <v>Plant</v>
      </c>
      <c r="F1782" s="15" t="str">
        <f>VLOOKUP(A1782, [1]!Table9[#All], 26, FALSE)</f>
        <v>Formula</v>
      </c>
      <c r="G1782" s="15" t="str">
        <f>IF(D1782="No", "--",VLOOKUP(A1782, [1]!Table9[#All], 25, FALSE))</f>
        <v>Work area</v>
      </c>
      <c r="H1782" s="14" t="str">
        <f>IF(D1782="No", "Not discussed on USFS. ", VLOOKUP(A1782, [1]!Table9[#All], 24, FALSE))</f>
        <v>--</v>
      </c>
      <c r="I1782" s="14" t="str">
        <f>IF(NOT(ISBLANK(#REF!)),  "Pre-activity Survey Required", "")</f>
        <v>Pre-activity Survey Required</v>
      </c>
      <c r="J1782" s="13" t="str">
        <f>IF(D1782="No", "Not discussed on USFS. ", _xlfn.CONCAT(A1782, " (", VLOOKUP(A1782, [1]!Table9[#All], 11, FALSE), "; Habitat description: ", C1782, ") - Within 1-mi of a CNDDB/SCE/USFS occurrence record (", VLOOKUP(A1782, [1]!Table9[#All], 34, FALSE), "). " ))</f>
        <v xml:space="preserve">Santa Rosa Mountains leptosiphon (FSS; BLM:S; CRPR 1B.3, Blooming Period: Apr - May; Habitat description: desert canyons) - Within 1-mi of a CNDDB/SCE/USFS occurrence record (unsuitable habitat). </v>
      </c>
      <c r="K1782" s="10" t="str">
        <f>IF(D1782="No", "-- ", VLOOKUP(A1782, [1]!Table9[#All], 35, FALSE))</f>
        <v>Standard OMP BMPs.</v>
      </c>
      <c r="L1782" s="12" t="str">
        <f>IF(D1782="No", "--", VLOOKUP(A1782, [1]!Table9[#All], 28, FALSE))</f>
        <v>IIB</v>
      </c>
      <c r="M1782" s="11" t="str">
        <f>IF(D1782="No", "Not discussed on USFS. ", _xlfn.CONCAT(A1782, " (", VLOOKUP(A1782, [1]!Table9[#All], 11, FALSE), "; Habitat description: ", C1782, ") - Within 1-mi of a CNDDB/SCE/USFS occurrence record (", VLOOKUP(A1782, [1]!Table9[#All], 27, FALSE), "). " ))</f>
        <v xml:space="preserve">Santa Rosa Mountains leptosiphon (FSS; BLM:S; CRPR 1B.3, Blooming Period: Apr - May; Habitat description: desert canyons) - Within 1-mi of a CNDDB/SCE/USFS occurrence record (habitat present). </v>
      </c>
      <c r="N1782" s="10" t="str">
        <f>IF(D1782="No", "-- ", VLOOKUP(A1782, [1]!Table9[#All], 29, FALSE))</f>
        <v xml:space="preserve">BE BMP Plant-1(a)(c-d); 
General Measures and Standard OMP BMPs. </v>
      </c>
      <c r="O1782" s="10" t="str">
        <f>IF(D1782="No", "--", VLOOKUP(A1782, [1]!Table9[#All], 30, FALSE))</f>
        <v xml:space="preserve">Pre-Activity Survey (Santa Rosa Mountains leptosiphon): A biological survey is required. 
FSS Plant Avoidance (Santa Rosa Mountains leptosiphon): If Santa Rosa Mountains leptosiphon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82" s="7" t="str">
        <f>IF(D1782="No", "Not discussed on USFS. ", IF(VLOOKUP(A1782, [1]!Table9[#All], 31, FALSE)="--", "--",  _xlfn.CONCAT(A1782, " (", VLOOKUP(A1782, [1]!Table9[#All], 11, FALSE), "; Habitat description: ", C1782, ") - Within 1-mi of a CNDDB/SCE/USFS occurrence record (", VLOOKUP(A1782, [1]!Table9[#All], 31, FALSE), "). " )))</f>
        <v>--</v>
      </c>
      <c r="Q1782" s="6" t="str">
        <f>IF(D1782="No", "Not discussed on USFS. ", IF(VLOOKUP(A1782, [1]!Table9[#All], 31, FALSE)="--", "--",  VLOOKUP(A1782, [1]!Table9[#All], 32, FALSE)))</f>
        <v>--</v>
      </c>
      <c r="R1782" s="6" t="str">
        <f>IF(D1782="No", "Not discussed on USFS. ", IF(VLOOKUP(A1782, [1]!Table9[#All], 31, FALSE)="--", "--", VLOOKUP(A1782, [1]!Table9[#All], 33, FALSE)))</f>
        <v>--</v>
      </c>
      <c r="S1782" s="9" t="s">
        <v>2</v>
      </c>
      <c r="T1782" s="8" t="s">
        <v>2</v>
      </c>
      <c r="U1782" s="8" t="s">
        <v>2</v>
      </c>
      <c r="V1782" s="7" t="s">
        <v>2</v>
      </c>
      <c r="W1782" s="6" t="s">
        <v>2</v>
      </c>
      <c r="X1782" s="6" t="s">
        <v>2</v>
      </c>
    </row>
    <row r="1783" spans="1:24" ht="80" x14ac:dyDescent="0.2">
      <c r="A1783" s="20" t="s">
        <v>582</v>
      </c>
      <c r="B1783" s="20" t="str">
        <f>VLOOKUP(A1783, [1]!Table9[#All], 2, FALSE)</f>
        <v>Deinandra minthornii</v>
      </c>
      <c r="C1783" s="18" t="str">
        <f>VLOOKUP(A1783, [1]!Table9[#All], 13, FALSE)</f>
        <v>slopes, bluffs, and rocky outcrops in chaparral, scrub, and coast live oak woodland</v>
      </c>
      <c r="D1783" s="17" t="str">
        <f>IF(ISNUMBER(SEARCH("1",VLOOKUP(A1783, [1]!Table9[#All], 4, FALSE))), "Yes", "No")</f>
        <v>No</v>
      </c>
      <c r="E1783" s="16" t="str">
        <f>VLOOKUP(A1783, [1]!Table9[#All], 3, FALSE)</f>
        <v>Plant</v>
      </c>
      <c r="F1783" s="15" t="str">
        <f>VLOOKUP(A1783, [1]!Table9[#All], 26, FALSE)</f>
        <v>Formula</v>
      </c>
      <c r="G1783" s="15" t="str">
        <f>IF(D1783="No", "--",VLOOKUP(A1783, [1]!Table9[#All], 25, FALSE))</f>
        <v>--</v>
      </c>
      <c r="H1783" s="14" t="str">
        <f>IF(D1783="No", "Not discussed on USFS. ", VLOOKUP(A1783, [1]!Table9[#All], 24, FALSE))</f>
        <v xml:space="preserve">Not discussed on USFS. </v>
      </c>
      <c r="I1783" s="14" t="str">
        <f>IF(NOT(ISBLANK(#REF!)),  "Pre-activity Survey Required", "")</f>
        <v>Pre-activity Survey Required</v>
      </c>
      <c r="J1783" s="13" t="str">
        <f>IF(D1783="No", "Not discussed on USFS. ", _xlfn.CONCAT(A1783, " (", VLOOKUP(A1783, [1]!Table9[#All], 11, FALSE), "; Habitat description: ", C1783, ") - Within 1-mi of a CNDDB/SCE/USFS occurrence record (", VLOOKUP(A1783, [1]!Table9[#All], 34, FALSE), "). " ))</f>
        <v xml:space="preserve">Not discussed on USFS. </v>
      </c>
      <c r="K1783" s="10" t="str">
        <f>IF(D1783="No", "-- ", VLOOKUP(A1783, [1]!Table9[#All], 35, FALSE))</f>
        <v xml:space="preserve">-- </v>
      </c>
      <c r="L1783" s="12" t="str">
        <f>IF(D1783="No", "--", VLOOKUP(A1783, [1]!Table9[#All], 28, FALSE))</f>
        <v>--</v>
      </c>
      <c r="M1783" s="11" t="str">
        <f>IF(D1783="No", "Not discussed on USFS. ", _xlfn.CONCAT(A1783, " (", VLOOKUP(A1783, [1]!Table9[#All], 11, FALSE), "; Habitat description: ", C1783, ") - Within 1-mi of a CNDDB/SCE/USFS occurrence record (", VLOOKUP(A1783, [1]!Table9[#All], 27, FALSE), "). " ))</f>
        <v xml:space="preserve">Not discussed on USFS. </v>
      </c>
      <c r="N1783" s="10" t="str">
        <f>IF(D1783="No", "-- ", VLOOKUP(A1783, [1]!Table9[#All], 29, FALSE))</f>
        <v xml:space="preserve">-- </v>
      </c>
      <c r="O1783" s="10" t="str">
        <f>IF(D1783="No", "--", VLOOKUP(A1783, [1]!Table9[#All], 30, FALSE))</f>
        <v>--</v>
      </c>
      <c r="P1783" s="7" t="str">
        <f>IF(D1783="No", "Not discussed on USFS. ", IF(VLOOKUP(A1783, [1]!Table9[#All], 31, FALSE)="--", "--",  _xlfn.CONCAT(A1783, " (", VLOOKUP(A1783, [1]!Table9[#All], 11, FALSE), "; Habitat description: ", C1783, ") - Within 1-mi of a CNDDB/SCE/USFS occurrence record (", VLOOKUP(A1783, [1]!Table9[#All], 31, FALSE), "). " )))</f>
        <v xml:space="preserve">Not discussed on USFS. </v>
      </c>
      <c r="Q1783" s="6" t="str">
        <f>IF(D1783="No", "Not discussed on USFS. ", IF(VLOOKUP(A1783, [1]!Table9[#All], 31, FALSE)="--", "--",  VLOOKUP(A1783, [1]!Table9[#All], 32, FALSE)))</f>
        <v xml:space="preserve">Not discussed on USFS. </v>
      </c>
      <c r="R1783" s="6" t="str">
        <f>IF(D1783="No", "Not discussed on USFS. ", IF(VLOOKUP(A1783, [1]!Table9[#All], 31, FALSE)="--", "--", VLOOKUP(A1783, [1]!Table9[#All], 33, FALSE)))</f>
        <v xml:space="preserve">Not discussed on USFS. </v>
      </c>
      <c r="S1783" s="9" t="s">
        <v>2</v>
      </c>
      <c r="T1783" s="8" t="s">
        <v>2</v>
      </c>
      <c r="U1783" s="8" t="s">
        <v>2</v>
      </c>
      <c r="V1783" s="7" t="s">
        <v>2</v>
      </c>
      <c r="W1783" s="6" t="s">
        <v>2</v>
      </c>
      <c r="X1783" s="6" t="s">
        <v>2</v>
      </c>
    </row>
    <row r="1784" spans="1:24" ht="144" x14ac:dyDescent="0.2">
      <c r="A1784" s="20" t="s">
        <v>581</v>
      </c>
      <c r="B1784" s="20" t="str">
        <f>VLOOKUP(A1784, [1]!Table9[#All], 2, FALSE)</f>
        <v>Thermopsis macrophylla</v>
      </c>
      <c r="C1784" s="18" t="str">
        <f>VLOOKUP(A1784, [1]!Table9[#All], 13, FALSE)</f>
        <v>sandstone, chaparral</v>
      </c>
      <c r="D1784" s="17" t="str">
        <f>IF(ISNUMBER(SEARCH("1",VLOOKUP(A1784, [1]!Table9[#All], 4, FALSE))), "Yes", "No")</f>
        <v>Yes</v>
      </c>
      <c r="E1784" s="16" t="str">
        <f>VLOOKUP(A1784, [1]!Table9[#All], 3, FALSE)</f>
        <v>Plant</v>
      </c>
      <c r="F1784" s="15" t="str">
        <f>VLOOKUP(A1784, [1]!Table9[#All], 26, FALSE)</f>
        <v>Formula</v>
      </c>
      <c r="G1784" s="15" t="str">
        <f>IF(D1784="No", "--",VLOOKUP(A1784, [1]!Table9[#All], 25, FALSE))</f>
        <v>Work area</v>
      </c>
      <c r="H1784" s="14" t="str">
        <f>IF(D1784="No", "Not discussed on USFS. ", VLOOKUP(A1784, [1]!Table9[#All], 24, FALSE))</f>
        <v>--</v>
      </c>
      <c r="I1784" s="14" t="str">
        <f>IF(NOT(ISBLANK(#REF!)),  "Pre-activity Survey Required", "")</f>
        <v>Pre-activity Survey Required</v>
      </c>
      <c r="J1784" s="13" t="str">
        <f>IF(D1784="No", "Not discussed on USFS. ", _xlfn.CONCAT(A1784, " (", VLOOKUP(A1784, [1]!Table9[#All], 11, FALSE), "; Habitat description: ", C1784, ") - Within 1-mi of a CNDDB/SCE/USFS occurrence record (", VLOOKUP(A1784, [1]!Table9[#All], 34, FALSE), "). " ))</f>
        <v xml:space="preserve">Santa Ynez false lupine (SR; FSS; CRPR 1B.3, Blooming Period: Apr - Jun; Habitat description: sandstone, chaparral) - Within 1-mi of a CNDDB/SCE/USFS occurrence record (unsuitable habitat). </v>
      </c>
      <c r="K1784" s="10" t="str">
        <f>IF(D1784="No", "-- ", VLOOKUP(A1784, [1]!Table9[#All], 35, FALSE))</f>
        <v>Standard OMP BMPs.</v>
      </c>
      <c r="L1784" s="12" t="str">
        <f>IF(D1784="No", "--", VLOOKUP(A1784, [1]!Table9[#All], 28, FALSE))</f>
        <v>IIB</v>
      </c>
      <c r="M1784" s="11" t="str">
        <f>IF(D1784="No", "Not discussed on USFS. ", _xlfn.CONCAT(A1784, " (", VLOOKUP(A1784, [1]!Table9[#All], 11, FALSE), "; Habitat description: ", C1784, ") - Within 1-mi of a CNDDB/SCE/USFS occurrence record (", VLOOKUP(A1784, [1]!Table9[#All], 27, FALSE), "). " ))</f>
        <v xml:space="preserve">Santa Ynez false lupine (SR; FSS; CRPR 1B.3, Blooming Period: Apr - Jun; Habitat description: sandstone, chaparral) - Within 1-mi of a CNDDB/SCE/USFS occurrence record (habitat present). </v>
      </c>
      <c r="N1784" s="10" t="str">
        <f>IF(D1784="No", "-- ", VLOOKUP(A1784, [1]!Table9[#All], 29, FALSE))</f>
        <v xml:space="preserve">BE BMP Plant-1(a); 
General Measures and Standard OMP BMPs. </v>
      </c>
      <c r="O1784" s="10" t="str">
        <f>IF(D1784="No", "--", VLOOKUP(A1784, [1]!Table9[#All], 30, FALSE))</f>
        <v xml:space="preserve">Pre-Activity Survey (Santa Ynez false lupine): A biological survey is required. 
State Threatened Plant Avoidance (Santa Ynez false lupine): If Santa Ynez false lupineis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784" s="7" t="str">
        <f>IF(D1784="No", "Not discussed on USFS. ", IF(VLOOKUP(A1784, [1]!Table9[#All], 31, FALSE)="--", "--",  _xlfn.CONCAT(A1784, " (", VLOOKUP(A1784, [1]!Table9[#All], 11, FALSE), "; Habitat description: ", C1784, ") - Within 1-mi of a CNDDB/SCE/USFS occurrence record (", VLOOKUP(A1784, [1]!Table9[#All], 31, FALSE), "). " )))</f>
        <v>--</v>
      </c>
      <c r="Q1784" s="6" t="str">
        <f>IF(D1784="No", "Not discussed on USFS. ", IF(VLOOKUP(A1784, [1]!Table9[#All], 31, FALSE)="--", "--",  VLOOKUP(A1784, [1]!Table9[#All], 32, FALSE)))</f>
        <v>--</v>
      </c>
      <c r="R1784" s="6" t="str">
        <f>IF(D1784="No", "Not discussed on USFS. ", IF(VLOOKUP(A1784, [1]!Table9[#All], 31, FALSE)="--", "--", VLOOKUP(A1784, [1]!Table9[#All], 33, FALSE)))</f>
        <v>--</v>
      </c>
      <c r="S1784" s="9" t="s">
        <v>2</v>
      </c>
      <c r="T1784" s="8" t="s">
        <v>2</v>
      </c>
      <c r="U1784" s="8" t="s">
        <v>2</v>
      </c>
      <c r="V1784" s="7" t="s">
        <v>2</v>
      </c>
      <c r="W1784" s="6" t="s">
        <v>2</v>
      </c>
      <c r="X1784" s="6" t="s">
        <v>2</v>
      </c>
    </row>
    <row r="1785" spans="1:24" ht="64" x14ac:dyDescent="0.2">
      <c r="A1785" s="20" t="s">
        <v>580</v>
      </c>
      <c r="B1785" s="20" t="str">
        <f>VLOOKUP(A1785, [1]!Table9[#All], 2, FALSE)</f>
        <v>Ancistrocarphus keilii</v>
      </c>
      <c r="C1785" s="18" t="str">
        <f>VLOOKUP(A1785, [1]!Table9[#All], 13, FALSE)</f>
        <v>sandy soils, chaparral bordering oak woodland, under shrubs</v>
      </c>
      <c r="D1785" s="17" t="str">
        <f>IF(ISNUMBER(SEARCH("1",VLOOKUP(A1785, [1]!Table9[#All], 4, FALSE))), "Yes", "No")</f>
        <v>No</v>
      </c>
      <c r="E1785" s="16" t="str">
        <f>VLOOKUP(A1785, [1]!Table9[#All], 3, FALSE)</f>
        <v>Plant</v>
      </c>
      <c r="F1785" s="15" t="str">
        <f>VLOOKUP(A1785, [1]!Table9[#All], 26, FALSE)</f>
        <v>Formula</v>
      </c>
      <c r="G1785" s="15" t="str">
        <f>IF(D1785="No", "--",VLOOKUP(A1785, [1]!Table9[#All], 25, FALSE))</f>
        <v>--</v>
      </c>
      <c r="H1785" s="14" t="str">
        <f>IF(D1785="No", "Not discussed on USFS. ", VLOOKUP(A1785, [1]!Table9[#All], 24, FALSE))</f>
        <v xml:space="preserve">Not discussed on USFS. </v>
      </c>
      <c r="I1785" s="14" t="str">
        <f>IF(NOT(ISBLANK(#REF!)),  "Pre-activity Survey Required", "")</f>
        <v>Pre-activity Survey Required</v>
      </c>
      <c r="J1785" s="13" t="str">
        <f>IF(D1785="No", "Not discussed on USFS. ", _xlfn.CONCAT(A1785, " (", VLOOKUP(A1785, [1]!Table9[#All], 11, FALSE), "; Habitat description: ", C1785, ") - Within 1-mi of a CNDDB/SCE/USFS occurrence record (", VLOOKUP(A1785, [1]!Table9[#All], 34, FALSE), "). " ))</f>
        <v xml:space="preserve">Not discussed on USFS. </v>
      </c>
      <c r="K1785" s="10" t="str">
        <f>IF(D1785="No", "-- ", VLOOKUP(A1785, [1]!Table9[#All], 35, FALSE))</f>
        <v xml:space="preserve">-- </v>
      </c>
      <c r="L1785" s="12" t="str">
        <f>IF(D1785="No", "--", VLOOKUP(A1785, [1]!Table9[#All], 28, FALSE))</f>
        <v>--</v>
      </c>
      <c r="M1785" s="11" t="str">
        <f>IF(D1785="No", "Not discussed on USFS. ", _xlfn.CONCAT(A1785, " (", VLOOKUP(A1785, [1]!Table9[#All], 11, FALSE), "; Habitat description: ", C1785, ") - Within 1-mi of a CNDDB/SCE/USFS occurrence record (", VLOOKUP(A1785, [1]!Table9[#All], 27, FALSE), "). " ))</f>
        <v xml:space="preserve">Not discussed on USFS. </v>
      </c>
      <c r="N1785" s="10" t="str">
        <f>IF(D1785="No", "-- ", VLOOKUP(A1785, [1]!Table9[#All], 29, FALSE))</f>
        <v xml:space="preserve">-- </v>
      </c>
      <c r="O1785" s="10" t="str">
        <f>IF(D1785="No", "--", VLOOKUP(A1785, [1]!Table9[#All], 30, FALSE))</f>
        <v>--</v>
      </c>
      <c r="P1785" s="7" t="str">
        <f>IF(D1785="No", "Not discussed on USFS. ", IF(VLOOKUP(A1785, [1]!Table9[#All], 31, FALSE)="--", "--",  _xlfn.CONCAT(A1785, " (", VLOOKUP(A1785, [1]!Table9[#All], 11, FALSE), "; Habitat description: ", C1785, ") - Within 1-mi of a CNDDB/SCE/USFS occurrence record (", VLOOKUP(A1785, [1]!Table9[#All], 31, FALSE), "). " )))</f>
        <v xml:space="preserve">Not discussed on USFS. </v>
      </c>
      <c r="Q1785" s="6" t="str">
        <f>IF(D1785="No", "Not discussed on USFS. ", IF(VLOOKUP(A1785, [1]!Table9[#All], 31, FALSE)="--", "--",  VLOOKUP(A1785, [1]!Table9[#All], 32, FALSE)))</f>
        <v xml:space="preserve">Not discussed on USFS. </v>
      </c>
      <c r="R1785" s="6" t="str">
        <f>IF(D1785="No", "Not discussed on USFS. ", IF(VLOOKUP(A1785, [1]!Table9[#All], 31, FALSE)="--", "--", VLOOKUP(A1785, [1]!Table9[#All], 33, FALSE)))</f>
        <v xml:space="preserve">Not discussed on USFS. </v>
      </c>
      <c r="S1785" s="9" t="s">
        <v>2</v>
      </c>
      <c r="T1785" s="8" t="s">
        <v>2</v>
      </c>
      <c r="U1785" s="8" t="s">
        <v>2</v>
      </c>
      <c r="V1785" s="7" t="s">
        <v>2</v>
      </c>
      <c r="W1785" s="6" t="s">
        <v>2</v>
      </c>
      <c r="X1785" s="6" t="s">
        <v>2</v>
      </c>
    </row>
    <row r="1786" spans="1:24" ht="156" x14ac:dyDescent="0.2">
      <c r="A1786" s="20" t="s">
        <v>579</v>
      </c>
      <c r="B1786" s="20" t="str">
        <f>VLOOKUP(A1786, [1]!Table9[#All], 2, FALSE)</f>
        <v>Phacelia keckii</v>
      </c>
      <c r="C1786" s="18" t="str">
        <f>VLOOKUP(A1786, [1]!Table9[#All], 13, FALSE)</f>
        <v>open chaparral</v>
      </c>
      <c r="D1786" s="17" t="str">
        <f>IF(ISNUMBER(SEARCH("1",VLOOKUP(A1786, [1]!Table9[#All], 4, FALSE))), "Yes", "No")</f>
        <v>Yes</v>
      </c>
      <c r="E1786" s="16" t="str">
        <f>VLOOKUP(A1786, [1]!Table9[#All], 3, FALSE)</f>
        <v>Plant</v>
      </c>
      <c r="F1786" s="15" t="str">
        <f>VLOOKUP(A1786, [1]!Table9[#All], 26, FALSE)</f>
        <v>Formula</v>
      </c>
      <c r="G1786" s="15" t="str">
        <f>IF(D1786="No", "--",VLOOKUP(A1786, [1]!Table9[#All], 25, FALSE))</f>
        <v>Work area</v>
      </c>
      <c r="H1786" s="14" t="str">
        <f>IF(D1786="No", "Not discussed on USFS. ", VLOOKUP(A1786, [1]!Table9[#All], 24, FALSE))</f>
        <v>--</v>
      </c>
      <c r="I1786" s="14" t="str">
        <f>IF(NOT(ISBLANK(#REF!)),  "Pre-activity Survey Required", "")</f>
        <v>Pre-activity Survey Required</v>
      </c>
      <c r="J1786" s="13" t="str">
        <f>IF(D1786="No", "Not discussed on USFS. ", _xlfn.CONCAT(A1786, " (", VLOOKUP(A1786, [1]!Table9[#All], 11, FALSE), "; Habitat description: ", C1786, ") - Within 1-mi of a CNDDB/SCE/USFS occurrence record (", VLOOKUP(A1786, [1]!Table9[#All], 34, FALSE), "). " ))</f>
        <v xml:space="preserve">Santiago Peak phacelia (FSS; CRPR 1B.3, Blooming Period: May - Sep; Habitat description: open chaparral) - Within 1-mi of a CNDDB/SCE/USFS occurrence record (unsuitable habitat). </v>
      </c>
      <c r="K1786" s="10" t="str">
        <f>IF(D1786="No", "-- ", VLOOKUP(A1786, [1]!Table9[#All], 35, FALSE))</f>
        <v>Standard OMP BMPs.</v>
      </c>
      <c r="L1786" s="12" t="str">
        <f>IF(D1786="No", "--", VLOOKUP(A1786, [1]!Table9[#All], 28, FALSE))</f>
        <v>IIB</v>
      </c>
      <c r="M1786" s="11" t="str">
        <f>IF(D1786="No", "Not discussed on USFS. ", _xlfn.CONCAT(A1786, " (", VLOOKUP(A1786, [1]!Table9[#All], 11, FALSE), "; Habitat description: ", C1786, ") - Within 1-mi of a CNDDB/SCE/USFS occurrence record (", VLOOKUP(A1786, [1]!Table9[#All], 27, FALSE), "). " ))</f>
        <v xml:space="preserve">Santiago Peak phacelia (FSS; CRPR 1B.3, Blooming Period: May - Sep; Habitat description: open chaparral) - Within 1-mi of a CNDDB/SCE/USFS occurrence record (habitat present). </v>
      </c>
      <c r="N1786" s="10" t="str">
        <f>IF(D1786="No", "-- ", VLOOKUP(A1786, [1]!Table9[#All], 29, FALSE))</f>
        <v xml:space="preserve">BE BMP Plant-1(a)(c-d); 
General Measures and Standard OMP BMPs. </v>
      </c>
      <c r="O1786" s="10" t="str">
        <f>IF(D1786="No", "--", VLOOKUP(A1786, [1]!Table9[#All], 30, FALSE))</f>
        <v xml:space="preserve">Pre-Activity Survey (Santiago Peak phacelia): A biological survey is required. 
FSS Plant Avoidance (Santiago Peak phacelia): If Santiago Peak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86" s="7" t="str">
        <f>IF(D1786="No", "Not discussed on USFS. ", IF(VLOOKUP(A1786, [1]!Table9[#All], 31, FALSE)="--", "--",  _xlfn.CONCAT(A1786, " (", VLOOKUP(A1786, [1]!Table9[#All], 11, FALSE), "; Habitat description: ", C1786, ") - Within 1-mi of a CNDDB/SCE/USFS occurrence record (", VLOOKUP(A1786, [1]!Table9[#All], 31, FALSE), "). " )))</f>
        <v>--</v>
      </c>
      <c r="Q1786" s="6" t="str">
        <f>IF(D1786="No", "Not discussed on USFS. ", IF(VLOOKUP(A1786, [1]!Table9[#All], 31, FALSE)="--", "--",  VLOOKUP(A1786, [1]!Table9[#All], 32, FALSE)))</f>
        <v>--</v>
      </c>
      <c r="R1786" s="6" t="str">
        <f>IF(D1786="No", "Not discussed on USFS. ", IF(VLOOKUP(A1786, [1]!Table9[#All], 31, FALSE)="--", "--", VLOOKUP(A1786, [1]!Table9[#All], 33, FALSE)))</f>
        <v>--</v>
      </c>
      <c r="S1786" s="9" t="s">
        <v>2</v>
      </c>
      <c r="T1786" s="8" t="s">
        <v>2</v>
      </c>
      <c r="U1786" s="8" t="s">
        <v>2</v>
      </c>
      <c r="V1786" s="7" t="s">
        <v>2</v>
      </c>
      <c r="W1786" s="6" t="s">
        <v>2</v>
      </c>
      <c r="X1786" s="6" t="s">
        <v>2</v>
      </c>
    </row>
    <row r="1787" spans="1:24" ht="80" x14ac:dyDescent="0.2">
      <c r="A1787" s="20" t="s">
        <v>578</v>
      </c>
      <c r="B1787" s="20" t="str">
        <f>VLOOKUP(A1787, [1]!Table9[#All], 2, FALSE)</f>
        <v>Cyprinodon nevadensis nevadensis</v>
      </c>
      <c r="C1787" s="18" t="str">
        <f>VLOOKUP(A1787, [1]!Table9[#All], 13, FALSE)</f>
        <v>intermittent or perennial stream, pond, lake or jurisdictional waters feature</v>
      </c>
      <c r="D1787" s="17" t="str">
        <f>IF(ISNUMBER(SEARCH("1",VLOOKUP(A1787, [1]!Table9[#All], 4, FALSE))), "Yes", "No")</f>
        <v>No</v>
      </c>
      <c r="E1787" s="16" t="str">
        <f>VLOOKUP(A1787, [1]!Table9[#All], 3, FALSE)</f>
        <v>Fish</v>
      </c>
      <c r="F1787" s="15" t="str">
        <f>VLOOKUP(A1787, [1]!Table9[#All], 26, FALSE)</f>
        <v>Formula</v>
      </c>
      <c r="G1787" s="15" t="str">
        <f>IF(D1787="No", "--",VLOOKUP(A1787, [1]!Table9[#All], 25, FALSE))</f>
        <v>--</v>
      </c>
      <c r="H1787" s="14" t="str">
        <f>IF(D1787="No", "Not discussed on USFS. ", VLOOKUP(A1787, [1]!Table9[#All], 24, FALSE))</f>
        <v xml:space="preserve">Not discussed on USFS. </v>
      </c>
      <c r="I1787" s="14" t="str">
        <f>IF(NOT(ISBLANK(#REF!)),  "Pre-activity Survey Required", "")</f>
        <v>Pre-activity Survey Required</v>
      </c>
      <c r="J1787" s="13" t="str">
        <f>IF(D1787="No", "Not discussed on USFS. ", _xlfn.CONCAT(A1787, " (", VLOOKUP(A1787, [1]!Table9[#All], 11, FALSE), "; Habitat description: ", C1787, ") - Within 1-mi of a CNDDB/SCE/USFS occurrence record (", VLOOKUP(A1787, [1]!Table9[#All], 34, FALSE), "). " ))</f>
        <v xml:space="preserve">Not discussed on USFS. </v>
      </c>
      <c r="K1787" s="10" t="str">
        <f>IF(D1787="No", "-- ", VLOOKUP(A1787, [1]!Table9[#All], 35, FALSE))</f>
        <v xml:space="preserve">-- </v>
      </c>
      <c r="L1787" s="12" t="str">
        <f>IF(D1787="No", "--", VLOOKUP(A1787, [1]!Table9[#All], 28, FALSE))</f>
        <v>--</v>
      </c>
      <c r="M1787" s="11" t="str">
        <f>IF(D1787="No", "Not discussed on USFS. ", _xlfn.CONCAT(A1787, " (", VLOOKUP(A1787, [1]!Table9[#All], 11, FALSE), "; Habitat description: ", C1787, ") - Within 1-mi of a CNDDB/SCE/USFS occurrence record (", VLOOKUP(A1787, [1]!Table9[#All], 27, FALSE), "). " ))</f>
        <v xml:space="preserve">Not discussed on USFS. </v>
      </c>
      <c r="N1787" s="10" t="str">
        <f>IF(D1787="No", "-- ", VLOOKUP(A1787, [1]!Table9[#All], 29, FALSE))</f>
        <v xml:space="preserve">-- </v>
      </c>
      <c r="O1787" s="10" t="str">
        <f>IF(D1787="No", "--", VLOOKUP(A1787, [1]!Table9[#All], 30, FALSE))</f>
        <v>--</v>
      </c>
      <c r="P1787" s="7" t="str">
        <f>IF(D1787="No", "Not discussed on USFS. ", IF(VLOOKUP(A1787, [1]!Table9[#All], 31, FALSE)="--", "--",  _xlfn.CONCAT(A1787, " (", VLOOKUP(A1787, [1]!Table9[#All], 11, FALSE), "; Habitat description: ", C1787, ") - Within 1-mi of a CNDDB/SCE/USFS occurrence record (", VLOOKUP(A1787, [1]!Table9[#All], 31, FALSE), "). " )))</f>
        <v xml:space="preserve">Not discussed on USFS. </v>
      </c>
      <c r="Q1787" s="6" t="str">
        <f>IF(D1787="No", "Not discussed on USFS. ", IF(VLOOKUP(A1787, [1]!Table9[#All], 31, FALSE)="--", "--",  VLOOKUP(A1787, [1]!Table9[#All], 32, FALSE)))</f>
        <v xml:space="preserve">Not discussed on USFS. </v>
      </c>
      <c r="R1787" s="6" t="str">
        <f>IF(D1787="No", "Not discussed on USFS. ", IF(VLOOKUP(A1787, [1]!Table9[#All], 31, FALSE)="--", "--", VLOOKUP(A1787, [1]!Table9[#All], 33, FALSE)))</f>
        <v xml:space="preserve">Not discussed on USFS. </v>
      </c>
      <c r="S1787" s="9" t="s">
        <v>2</v>
      </c>
      <c r="T1787" s="8" t="s">
        <v>2</v>
      </c>
      <c r="U1787" s="8" t="s">
        <v>2</v>
      </c>
      <c r="V1787" s="7" t="s">
        <v>2</v>
      </c>
      <c r="W1787" s="6" t="s">
        <v>2</v>
      </c>
      <c r="X1787" s="6" t="s">
        <v>2</v>
      </c>
    </row>
    <row r="1788" spans="1:24" ht="156" x14ac:dyDescent="0.2">
      <c r="A1788" s="20" t="s">
        <v>577</v>
      </c>
      <c r="B1788" s="20" t="str">
        <f>VLOOKUP(A1788, [1]!Table9[#All], 2, FALSE)</f>
        <v>Lewisia serrata</v>
      </c>
      <c r="C1788" s="18" t="str">
        <f>VLOOKUP(A1788, [1]!Table9[#All], 13, FALSE)</f>
        <v>cliff faces, rocky outcrops, riparian scrub, woodland, conifer forest</v>
      </c>
      <c r="D1788" s="17" t="str">
        <f>IF(ISNUMBER(SEARCH("1",VLOOKUP(A1788, [1]!Table9[#All], 4, FALSE))), "Yes", "No")</f>
        <v>Yes</v>
      </c>
      <c r="E1788" s="16" t="str">
        <f>VLOOKUP(A1788, [1]!Table9[#All], 3, FALSE)</f>
        <v>Plant</v>
      </c>
      <c r="F1788" s="15" t="str">
        <f>VLOOKUP(A1788, [1]!Table9[#All], 26, FALSE)</f>
        <v>Formula</v>
      </c>
      <c r="G1788" s="15" t="str">
        <f>IF(D1788="No", "--",VLOOKUP(A1788, [1]!Table9[#All], 25, FALSE))</f>
        <v>Work area</v>
      </c>
      <c r="H1788" s="14" t="str">
        <f>IF(D1788="No", "Not discussed on USFS. ", VLOOKUP(A1788, [1]!Table9[#All], 24, FALSE))</f>
        <v>--</v>
      </c>
      <c r="I1788" s="14" t="str">
        <f>IF(NOT(ISBLANK(#REF!)),  "Pre-activity Survey Required", "")</f>
        <v>Pre-activity Survey Required</v>
      </c>
      <c r="J1788" s="13" t="str">
        <f>IF(D1788="No", "Not discussed on USFS. ", _xlfn.CONCAT(A1788, " (", VLOOKUP(A1788, [1]!Table9[#All], 11, FALSE), "; Habitat description: ", C1788, ") - Within 1-mi of a CNDDB/SCE/USFS occurrence record (", VLOOKUP(A1788, [1]!Table9[#All], 34, FALSE), "). " ))</f>
        <v xml:space="preserve">saw toothed lewisia (FSS; CRPR 1B.1, Blooming Period: May - Jul; Habitat description: cliff faces, rocky outcrops, riparian scrub, woodland, conifer forest) - Within 1-mi of a CNDDB/SCE/USFS occurrence record (unsuitable habitat). </v>
      </c>
      <c r="K1788" s="10" t="str">
        <f>IF(D1788="No", "-- ", VLOOKUP(A1788, [1]!Table9[#All], 35, FALSE))</f>
        <v>Standard OMP BMPs.</v>
      </c>
      <c r="L1788" s="12" t="str">
        <f>IF(D1788="No", "--", VLOOKUP(A1788, [1]!Table9[#All], 28, FALSE))</f>
        <v>IIB</v>
      </c>
      <c r="M1788" s="11" t="str">
        <f>IF(D1788="No", "Not discussed on USFS. ", _xlfn.CONCAT(A1788, " (", VLOOKUP(A1788, [1]!Table9[#All], 11, FALSE), "; Habitat description: ", C1788, ") - Within 1-mi of a CNDDB/SCE/USFS occurrence record (", VLOOKUP(A1788, [1]!Table9[#All], 27, FALSE), "). " ))</f>
        <v xml:space="preserve">saw toothed lewisia (FSS; CRPR 1B.1, Blooming Period: May - Jul; Habitat description: cliff faces, rocky outcrops, riparian scrub, woodland, conifer forest) - Within 1-mi of a CNDDB/SCE/USFS occurrence record (habitat present). </v>
      </c>
      <c r="N1788" s="10" t="str">
        <f>IF(D1788="No", "-- ", VLOOKUP(A1788, [1]!Table9[#All], 29, FALSE))</f>
        <v xml:space="preserve">BE BMP Plant-1(a)(c-d); 
General Measures and Standard OMP BMPs. </v>
      </c>
      <c r="O1788" s="10" t="str">
        <f>IF(D1788="No", "--", VLOOKUP(A1788, [1]!Table9[#All], 30, FALSE))</f>
        <v xml:space="preserve">Pre-Activity Survey (saw toothed lewisia): A biological survey is required. 
FSS Plant Avoidance (saw toothed lewisia): If saw toothed lewisia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88" s="7" t="str">
        <f>IF(D1788="No", "Not discussed on USFS. ", IF(VLOOKUP(A1788, [1]!Table9[#All], 31, FALSE)="--", "--",  _xlfn.CONCAT(A1788, " (", VLOOKUP(A1788, [1]!Table9[#All], 11, FALSE), "; Habitat description: ", C1788, ") - Within 1-mi of a CNDDB/SCE/USFS occurrence record (", VLOOKUP(A1788, [1]!Table9[#All], 31, FALSE), "). " )))</f>
        <v>--</v>
      </c>
      <c r="Q1788" s="6" t="str">
        <f>IF(D1788="No", "Not discussed on USFS. ", IF(VLOOKUP(A1788, [1]!Table9[#All], 31, FALSE)="--", "--",  VLOOKUP(A1788, [1]!Table9[#All], 32, FALSE)))</f>
        <v>--</v>
      </c>
      <c r="R1788" s="6" t="str">
        <f>IF(D1788="No", "Not discussed on USFS. ", IF(VLOOKUP(A1788, [1]!Table9[#All], 31, FALSE)="--", "--", VLOOKUP(A1788, [1]!Table9[#All], 33, FALSE)))</f>
        <v>--</v>
      </c>
      <c r="S1788" s="9" t="s">
        <v>2</v>
      </c>
      <c r="T1788" s="8" t="s">
        <v>2</v>
      </c>
      <c r="U1788" s="8" t="s">
        <v>2</v>
      </c>
      <c r="V1788" s="7" t="s">
        <v>2</v>
      </c>
      <c r="W1788" s="6" t="s">
        <v>2</v>
      </c>
      <c r="X1788" s="6" t="s">
        <v>2</v>
      </c>
    </row>
    <row r="1789" spans="1:24" ht="48" x14ac:dyDescent="0.2">
      <c r="A1789" s="20" t="s">
        <v>576</v>
      </c>
      <c r="B1789" s="20" t="str">
        <f>VLOOKUP(A1789, [1]!Table9[#All], 2, FALSE)</f>
        <v>Antennaria sawyeri</v>
      </c>
      <c r="C1789" s="18" t="str">
        <f>VLOOKUP(A1789, [1]!Table9[#All], 13, FALSE)</f>
        <v>open, subalpine serpentine slopes, ridges</v>
      </c>
      <c r="D1789" s="17" t="str">
        <f>IF(ISNUMBER(SEARCH("1",VLOOKUP(A1789, [1]!Table9[#All], 4, FALSE))), "Yes", "No")</f>
        <v>No</v>
      </c>
      <c r="E1789" s="16" t="str">
        <f>VLOOKUP(A1789, [1]!Table9[#All], 3, FALSE)</f>
        <v>Plant</v>
      </c>
      <c r="F1789" s="15" t="str">
        <f>VLOOKUP(A1789, [1]!Table9[#All], 26, FALSE)</f>
        <v>Formula</v>
      </c>
      <c r="G1789" s="15" t="str">
        <f>IF(D1789="No", "--",VLOOKUP(A1789, [1]!Table9[#All], 25, FALSE))</f>
        <v>--</v>
      </c>
      <c r="H1789" s="14" t="str">
        <f>IF(D1789="No", "Not discussed on USFS. ", VLOOKUP(A1789, [1]!Table9[#All], 24, FALSE))</f>
        <v xml:space="preserve">Not discussed on USFS. </v>
      </c>
      <c r="I1789" s="14" t="str">
        <f>IF(NOT(ISBLANK(#REF!)),  "Pre-activity Survey Required", "")</f>
        <v>Pre-activity Survey Required</v>
      </c>
      <c r="J1789" s="13" t="str">
        <f>IF(D1789="No", "Not discussed on USFS. ", _xlfn.CONCAT(A1789, " (", VLOOKUP(A1789, [1]!Table9[#All], 11, FALSE), "; Habitat description: ", C1789, ") - Within 1-mi of a CNDDB/SCE/USFS occurrence record (", VLOOKUP(A1789, [1]!Table9[#All], 34, FALSE), "). " ))</f>
        <v xml:space="preserve">Not discussed on USFS. </v>
      </c>
      <c r="K1789" s="10" t="str">
        <f>IF(D1789="No", "-- ", VLOOKUP(A1789, [1]!Table9[#All], 35, FALSE))</f>
        <v xml:space="preserve">-- </v>
      </c>
      <c r="L1789" s="12" t="str">
        <f>IF(D1789="No", "--", VLOOKUP(A1789, [1]!Table9[#All], 28, FALSE))</f>
        <v>--</v>
      </c>
      <c r="M1789" s="11" t="str">
        <f>IF(D1789="No", "Not discussed on USFS. ", _xlfn.CONCAT(A1789, " (", VLOOKUP(A1789, [1]!Table9[#All], 11, FALSE), "; Habitat description: ", C1789, ") - Within 1-mi of a CNDDB/SCE/USFS occurrence record (", VLOOKUP(A1789, [1]!Table9[#All], 27, FALSE), "). " ))</f>
        <v xml:space="preserve">Not discussed on USFS. </v>
      </c>
      <c r="N1789" s="10" t="str">
        <f>IF(D1789="No", "-- ", VLOOKUP(A1789, [1]!Table9[#All], 29, FALSE))</f>
        <v xml:space="preserve">-- </v>
      </c>
      <c r="O1789" s="10" t="str">
        <f>IF(D1789="No", "--", VLOOKUP(A1789, [1]!Table9[#All], 30, FALSE))</f>
        <v>--</v>
      </c>
      <c r="P1789" s="7" t="str">
        <f>IF(D1789="No", "Not discussed on USFS. ", IF(VLOOKUP(A1789, [1]!Table9[#All], 31, FALSE)="--", "--",  _xlfn.CONCAT(A1789, " (", VLOOKUP(A1789, [1]!Table9[#All], 11, FALSE), "; Habitat description: ", C1789, ") - Within 1-mi of a CNDDB/SCE/USFS occurrence record (", VLOOKUP(A1789, [1]!Table9[#All], 31, FALSE), "). " )))</f>
        <v xml:space="preserve">Not discussed on USFS. </v>
      </c>
      <c r="Q1789" s="6" t="str">
        <f>IF(D1789="No", "Not discussed on USFS. ", IF(VLOOKUP(A1789, [1]!Table9[#All], 31, FALSE)="--", "--",  VLOOKUP(A1789, [1]!Table9[#All], 32, FALSE)))</f>
        <v xml:space="preserve">Not discussed on USFS. </v>
      </c>
      <c r="R1789" s="6" t="str">
        <f>IF(D1789="No", "Not discussed on USFS. ", IF(VLOOKUP(A1789, [1]!Table9[#All], 31, FALSE)="--", "--", VLOOKUP(A1789, [1]!Table9[#All], 33, FALSE)))</f>
        <v xml:space="preserve">Not discussed on USFS. </v>
      </c>
      <c r="S1789" s="9" t="s">
        <v>2</v>
      </c>
      <c r="T1789" s="8" t="s">
        <v>2</v>
      </c>
      <c r="U1789" s="8" t="s">
        <v>2</v>
      </c>
      <c r="V1789" s="7" t="s">
        <v>2</v>
      </c>
      <c r="W1789" s="6" t="s">
        <v>2</v>
      </c>
      <c r="X1789" s="6" t="s">
        <v>2</v>
      </c>
    </row>
    <row r="1790" spans="1:24" ht="156" x14ac:dyDescent="0.2">
      <c r="A1790" s="20" t="s">
        <v>575</v>
      </c>
      <c r="B1790" s="20" t="str">
        <f>VLOOKUP(A1790, [1]!Table9[#All], 2, FALSE)</f>
        <v>Anisocarpus scabridus</v>
      </c>
      <c r="C1790" s="18" t="str">
        <f>VLOOKUP(A1790, [1]!Table9[#All], 13, FALSE)</f>
        <v>open ridges or slopes</v>
      </c>
      <c r="D1790" s="17" t="str">
        <f>IF(ISNUMBER(SEARCH("1",VLOOKUP(A1790, [1]!Table9[#All], 4, FALSE))), "Yes", "No")</f>
        <v>Yes</v>
      </c>
      <c r="E1790" s="16" t="str">
        <f>VLOOKUP(A1790, [1]!Table9[#All], 3, FALSE)</f>
        <v>Plant</v>
      </c>
      <c r="F1790" s="15" t="str">
        <f>VLOOKUP(A1790, [1]!Table9[#All], 26, FALSE)</f>
        <v>Formula</v>
      </c>
      <c r="G1790" s="15" t="str">
        <f>IF(D1790="No", "--",VLOOKUP(A1790, [1]!Table9[#All], 25, FALSE))</f>
        <v>Work area</v>
      </c>
      <c r="H1790" s="14" t="str">
        <f>IF(D1790="No", "Not discussed on USFS. ", VLOOKUP(A1790, [1]!Table9[#All], 24, FALSE))</f>
        <v>--</v>
      </c>
      <c r="I1790" s="14" t="str">
        <f>IF(NOT(ISBLANK(#REF!)),  "Pre-activity Survey Required", "")</f>
        <v>Pre-activity Survey Required</v>
      </c>
      <c r="J1790" s="13" t="str">
        <f>IF(D1790="No", "Not discussed on USFS. ", _xlfn.CONCAT(A1790, " (", VLOOKUP(A1790, [1]!Table9[#All], 11, FALSE), "; Habitat description: ", C1790, ") - Within 1-mi of a CNDDB/SCE/USFS occurrence record (", VLOOKUP(A1790, [1]!Table9[#All], 34, FALSE), "). " ))</f>
        <v xml:space="preserve">scabrid alpine tarplant (FSS; CRPR 1B.3, Blooming Period: Jun - Sep; Habitat description: open ridges or slopes) - Within 1-mi of a CNDDB/SCE/USFS occurrence record (unsuitable habitat). </v>
      </c>
      <c r="K1790" s="10" t="str">
        <f>IF(D1790="No", "-- ", VLOOKUP(A1790, [1]!Table9[#All], 35, FALSE))</f>
        <v>Standard OMP BMPs.</v>
      </c>
      <c r="L1790" s="12" t="str">
        <f>IF(D1790="No", "--", VLOOKUP(A1790, [1]!Table9[#All], 28, FALSE))</f>
        <v>IIB</v>
      </c>
      <c r="M1790" s="11" t="str">
        <f>IF(D1790="No", "Not discussed on USFS. ", _xlfn.CONCAT(A1790, " (", VLOOKUP(A1790, [1]!Table9[#All], 11, FALSE), "; Habitat description: ", C1790, ") - Within 1-mi of a CNDDB/SCE/USFS occurrence record (", VLOOKUP(A1790, [1]!Table9[#All], 27, FALSE), "). " ))</f>
        <v xml:space="preserve">scabrid alpine tarplant (FSS; CRPR 1B.3, Blooming Period: Jun - Sep; Habitat description: open ridges or slopes) - Within 1-mi of a CNDDB/SCE/USFS occurrence record (habitat present). </v>
      </c>
      <c r="N1790" s="10" t="str">
        <f>IF(D1790="No", "-- ", VLOOKUP(A1790, [1]!Table9[#All], 29, FALSE))</f>
        <v xml:space="preserve">BE BMP Plant-1(a)(c-d); 
General Measures and Standard OMP BMPs. </v>
      </c>
      <c r="O1790" s="10" t="str">
        <f>IF(D1790="No", "--", VLOOKUP(A1790, [1]!Table9[#All], 30, FALSE))</f>
        <v xml:space="preserve">Pre-Activity Survey (scabrid alpine tarplant): A biological survey is required. 
FSS Plant Avoidance (scabrid alpine tarplant): If scabrid alpine tarplant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90" s="7" t="str">
        <f>IF(D1790="No", "Not discussed on USFS. ", IF(VLOOKUP(A1790, [1]!Table9[#All], 31, FALSE)="--", "--",  _xlfn.CONCAT(A1790, " (", VLOOKUP(A1790, [1]!Table9[#All], 11, FALSE), "; Habitat description: ", C1790, ") - Within 1-mi of a CNDDB/SCE/USFS occurrence record (", VLOOKUP(A1790, [1]!Table9[#All], 31, FALSE), "). " )))</f>
        <v>--</v>
      </c>
      <c r="Q1790" s="6" t="str">
        <f>IF(D1790="No", "Not discussed on USFS. ", IF(VLOOKUP(A1790, [1]!Table9[#All], 31, FALSE)="--", "--",  VLOOKUP(A1790, [1]!Table9[#All], 32, FALSE)))</f>
        <v>--</v>
      </c>
      <c r="R1790" s="6" t="str">
        <f>IF(D1790="No", "Not discussed on USFS. ", IF(VLOOKUP(A1790, [1]!Table9[#All], 31, FALSE)="--", "--", VLOOKUP(A1790, [1]!Table9[#All], 33, FALSE)))</f>
        <v>--</v>
      </c>
      <c r="S1790" s="9" t="s">
        <v>2</v>
      </c>
      <c r="T1790" s="8" t="s">
        <v>2</v>
      </c>
      <c r="U1790" s="8" t="s">
        <v>2</v>
      </c>
      <c r="V1790" s="7" t="s">
        <v>2</v>
      </c>
      <c r="W1790" s="6" t="s">
        <v>2</v>
      </c>
      <c r="X1790" s="6" t="s">
        <v>2</v>
      </c>
    </row>
    <row r="1791" spans="1:24" ht="144" x14ac:dyDescent="0.2">
      <c r="A1791" s="20" t="s">
        <v>574</v>
      </c>
      <c r="B1791" s="20" t="str">
        <f>VLOOKUP(A1791, [1]!Table9[#All], 2, FALSE)</f>
        <v>Sidalcea stipularis</v>
      </c>
      <c r="C1791" s="18" t="str">
        <f>VLOOKUP(A1791, [1]!Table9[#All], 13, FALSE)</f>
        <v>marsh</v>
      </c>
      <c r="D1791" s="17" t="str">
        <f>IF(ISNUMBER(SEARCH("1",VLOOKUP(A1791, [1]!Table9[#All], 4, FALSE))), "Yes", "No")</f>
        <v>Yes</v>
      </c>
      <c r="E1791" s="16" t="str">
        <f>VLOOKUP(A1791, [1]!Table9[#All], 3, FALSE)</f>
        <v>Plant</v>
      </c>
      <c r="F1791" s="15" t="str">
        <f>VLOOKUP(A1791, [1]!Table9[#All], 26, FALSE)</f>
        <v>Formula</v>
      </c>
      <c r="G1791" s="15" t="str">
        <f>IF(D1791="No", "--",VLOOKUP(A1791, [1]!Table9[#All], 25, FALSE))</f>
        <v>Work area</v>
      </c>
      <c r="H1791" s="14" t="str">
        <f>IF(D1791="No", "Not discussed on USFS. ", VLOOKUP(A1791, [1]!Table9[#All], 24, FALSE))</f>
        <v>--</v>
      </c>
      <c r="I1791" s="14" t="str">
        <f>IF(NOT(ISBLANK(#REF!)),  "Pre-activity Survey Required", "")</f>
        <v>Pre-activity Survey Required</v>
      </c>
      <c r="J1791" s="13" t="str">
        <f>IF(D1791="No", "Not discussed on USFS. ", _xlfn.CONCAT(A1791, " (", VLOOKUP(A1791, [1]!Table9[#All], 11, FALSE), "; Habitat description: ", C1791, ") - Within 1-mi of a CNDDB/SCE/USFS occurrence record (", VLOOKUP(A1791, [1]!Table9[#All], 34, FALSE), "). " ))</f>
        <v xml:space="preserve">Scadden Flat checkerbloom (SE; CRPR 1B.1, Blooming Period: Jun - Aug; Habitat description: marsh) - Within 1-mi of a CNDDB/SCE/USFS occurrence record (unsuitable habitat). </v>
      </c>
      <c r="K1791" s="10" t="str">
        <f>IF(D1791="No", "-- ", VLOOKUP(A1791, [1]!Table9[#All], 35, FALSE))</f>
        <v>Standard OMP BMPs.</v>
      </c>
      <c r="L1791" s="12" t="str">
        <f>IF(D1791="No", "--", VLOOKUP(A1791, [1]!Table9[#All], 28, FALSE))</f>
        <v>IIB</v>
      </c>
      <c r="M1791" s="11" t="str">
        <f>IF(D1791="No", "Not discussed on USFS. ", _xlfn.CONCAT(A1791, " (", VLOOKUP(A1791, [1]!Table9[#All], 11, FALSE), "; Habitat description: ", C1791, ") - Within 1-mi of a CNDDB/SCE/USFS occurrence record (", VLOOKUP(A1791, [1]!Table9[#All], 27, FALSE), "). " ))</f>
        <v xml:space="preserve">Scadden Flat checkerbloom (SE; CRPR 1B.1, Blooming Period: Jun - Aug; Habitat description: marsh) - Within 1-mi of a CNDDB/SCE/USFS occurrence record (habitat present). </v>
      </c>
      <c r="N1791" s="10" t="str">
        <f>IF(D1791="No", "-- ", VLOOKUP(A1791, [1]!Table9[#All], 29, FALSE))</f>
        <v xml:space="preserve">BE BMP Plant-1(a); 
General Measures and Standard OMP BMPs. </v>
      </c>
      <c r="O1791" s="10" t="str">
        <f>IF(D1791="No", "--", VLOOKUP(A1791, [1]!Table9[#All], 30, FALSE))</f>
        <v xml:space="preserve">Pre-Activity Survey (Scadden Flat checkerbloom): A biological survey is required. 
State Threatened Plant Avoidance (Scadden Flat checkerbloom): If Scadden Flat checkerbloomis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791" s="7" t="str">
        <f>IF(D1791="No", "Not discussed on USFS. ", IF(VLOOKUP(A1791, [1]!Table9[#All], 31, FALSE)="--", "--",  _xlfn.CONCAT(A1791, " (", VLOOKUP(A1791, [1]!Table9[#All], 11, FALSE), "; Habitat description: ", C1791, ") - Within 1-mi of a CNDDB/SCE/USFS occurrence record (", VLOOKUP(A1791, [1]!Table9[#All], 31, FALSE), "). " )))</f>
        <v>--</v>
      </c>
      <c r="Q1791" s="6" t="str">
        <f>IF(D1791="No", "Not discussed on USFS. ", IF(VLOOKUP(A1791, [1]!Table9[#All], 31, FALSE)="--", "--",  VLOOKUP(A1791, [1]!Table9[#All], 32, FALSE)))</f>
        <v>--</v>
      </c>
      <c r="R1791" s="6" t="str">
        <f>IF(D1791="No", "Not discussed on USFS. ", IF(VLOOKUP(A1791, [1]!Table9[#All], 31, FALSE)="--", "--", VLOOKUP(A1791, [1]!Table9[#All], 33, FALSE)))</f>
        <v>--</v>
      </c>
      <c r="S1791" s="9" t="s">
        <v>2</v>
      </c>
      <c r="T1791" s="8" t="s">
        <v>2</v>
      </c>
      <c r="U1791" s="8" t="s">
        <v>2</v>
      </c>
      <c r="V1791" s="7" t="s">
        <v>2</v>
      </c>
      <c r="W1791" s="6" t="s">
        <v>2</v>
      </c>
      <c r="X1791" s="6" t="s">
        <v>2</v>
      </c>
    </row>
    <row r="1792" spans="1:24" ht="60" x14ac:dyDescent="0.2">
      <c r="A1792" s="20" t="s">
        <v>573</v>
      </c>
      <c r="B1792" s="20" t="str">
        <f>VLOOKUP(A1792, [1]!Table9[#All], 2, FALSE)</f>
        <v>Juga occata</v>
      </c>
      <c r="C1792" s="18" t="str">
        <f>VLOOKUP(A1792, [1]!Table9[#All], 13, FALSE)</f>
        <v>large springs and rivers with well-aerated, cold water</v>
      </c>
      <c r="D1792" s="17" t="str">
        <f>IF(ISNUMBER(SEARCH("1",VLOOKUP(A1792, [1]!Table9[#All], 4, FALSE))), "Yes", "No")</f>
        <v>Yes</v>
      </c>
      <c r="E1792" s="16" t="str">
        <f>VLOOKUP(A1792, [1]!Table9[#All], 3, FALSE)</f>
        <v>Invertebrate</v>
      </c>
      <c r="F1792" s="15" t="str">
        <f>VLOOKUP(A1792, [1]!Table9[#All], 26, FALSE)</f>
        <v>Formula</v>
      </c>
      <c r="G1792" s="15" t="str">
        <f>IF(D1792="No", "--",VLOOKUP(A1792, [1]!Table9[#All], 25, FALSE))</f>
        <v>Work area</v>
      </c>
      <c r="H1792" s="14" t="str">
        <f>IF(D1792="No", "Not discussed on USFS. ", VLOOKUP(A1792, [1]!Table9[#All], 24, FALSE))</f>
        <v>--</v>
      </c>
      <c r="I1792" s="14" t="str">
        <f>IF(NOT(ISBLANK(#REF!)),  "Pre-activity Survey Required", "")</f>
        <v>Pre-activity Survey Required</v>
      </c>
      <c r="J1792" s="13" t="str">
        <f>IF(D1792="No", "Not discussed on USFS. ", _xlfn.CONCAT(A1792, " (", VLOOKUP(A1792, [1]!Table9[#All], 11, FALSE), "; Habitat description: ", C1792, ") - Within 1-mi of a CNDDB/SCE/USFS occurrence record (", VLOOKUP(A1792, [1]!Table9[#All], 34, FALSE), "). " ))</f>
        <v xml:space="preserve">scalloped juga (FSS; Habitat description: large springs and rivers with well-aerated, cold water) - Within 1-mi of a CNDDB/SCE/USFS occurrence record (unsuitable habitat). </v>
      </c>
      <c r="K1792" s="10" t="str">
        <f>IF(D1792="No", "-- ", VLOOKUP(A1792, [1]!Table9[#All], 35, FALSE))</f>
        <v>Standard OMP BMPs.</v>
      </c>
      <c r="L1792" s="12" t="str">
        <f>IF(D1792="No", "--", VLOOKUP(A1792, [1]!Table9[#All], 28, FALSE))</f>
        <v>IIB</v>
      </c>
      <c r="M1792" s="11" t="str">
        <f>IF(D1792="No", "Not discussed on USFS. ", _xlfn.CONCAT(A1792, " (", VLOOKUP(A1792, [1]!Table9[#All], 11, FALSE), "; Habitat description: ", C1792, ") - Within 1-mi of a CNDDB/SCE/USFS occurrence record (", VLOOKUP(A1792, [1]!Table9[#All], 27, FALSE), "). " ))</f>
        <v xml:space="preserve">scalloped juga (FSS; Habitat description: large springs and rivers with well-aerated, cold water) - Within 1-mi of a CNDDB/SCE/USFS occurrence record (habitat present). </v>
      </c>
      <c r="N1792" s="10" t="str">
        <f>IF(D1792="No", "-- ", VLOOKUP(A1792, [1]!Table9[#All], 29, FALSE))</f>
        <v xml:space="preserve">General Measures and Standard OMP BMPs. </v>
      </c>
      <c r="O1792" s="10" t="str">
        <f>IF(D1792="No", "--", VLOOKUP(A1792, [1]!Table9[#All], 30, FALSE))</f>
        <v xml:space="preserve">General Measures and Standard OMP BMPs. </v>
      </c>
      <c r="P1792" s="7" t="str">
        <f>IF(D1792="No", "Not discussed on USFS. ", IF(VLOOKUP(A1792, [1]!Table9[#All], 31, FALSE)="--", "--",  _xlfn.CONCAT(A1792, " (", VLOOKUP(A1792, [1]!Table9[#All], 11, FALSE), "; Habitat description: ", C1792, ") - Within 1-mi of a CNDDB/SCE/USFS occurrence record (", VLOOKUP(A1792, [1]!Table9[#All], 31, FALSE), "). " )))</f>
        <v>--</v>
      </c>
      <c r="Q1792" s="6" t="str">
        <f>IF(D1792="No", "Not discussed on USFS. ", IF(VLOOKUP(A1792, [1]!Table9[#All], 31, FALSE)="--", "--",  VLOOKUP(A1792, [1]!Table9[#All], 32, FALSE)))</f>
        <v>--</v>
      </c>
      <c r="R1792" s="6" t="str">
        <f>IF(D1792="No", "Not discussed on USFS. ", IF(VLOOKUP(A1792, [1]!Table9[#All], 31, FALSE)="--", "--", VLOOKUP(A1792, [1]!Table9[#All], 33, FALSE)))</f>
        <v>--</v>
      </c>
      <c r="S1792" s="9" t="s">
        <v>2</v>
      </c>
      <c r="T1792" s="8" t="s">
        <v>2</v>
      </c>
      <c r="U1792" s="8" t="s">
        <v>2</v>
      </c>
      <c r="V1792" s="7" t="s">
        <v>2</v>
      </c>
      <c r="W1792" s="6" t="s">
        <v>2</v>
      </c>
      <c r="X1792" s="6" t="s">
        <v>2</v>
      </c>
    </row>
    <row r="1793" spans="1:24" ht="64" x14ac:dyDescent="0.2">
      <c r="A1793" s="20" t="s">
        <v>572</v>
      </c>
      <c r="B1793" s="20" t="str">
        <f>VLOOKUP(A1793, [1]!Table9[#All], 2, FALSE)</f>
        <v>Pedicularis crenulata</v>
      </c>
      <c r="C1793" s="18" t="str">
        <f>VLOOKUP(A1793, [1]!Table9[#All], 13, FALSE)</f>
        <v xml:space="preserve">moist grassy, alpine meadows, streambanks, and sagebrush basins </v>
      </c>
      <c r="D1793" s="17" t="str">
        <f>IF(ISNUMBER(SEARCH("1",VLOOKUP(A1793, [1]!Table9[#All], 4, FALSE))), "Yes", "No")</f>
        <v>No</v>
      </c>
      <c r="E1793" s="16" t="str">
        <f>VLOOKUP(A1793, [1]!Table9[#All], 3, FALSE)</f>
        <v>Plant</v>
      </c>
      <c r="F1793" s="15" t="str">
        <f>VLOOKUP(A1793, [1]!Table9[#All], 26, FALSE)</f>
        <v>Formula</v>
      </c>
      <c r="G1793" s="15" t="str">
        <f>IF(D1793="No", "--",VLOOKUP(A1793, [1]!Table9[#All], 25, FALSE))</f>
        <v>--</v>
      </c>
      <c r="H1793" s="14" t="str">
        <f>IF(D1793="No", "Not discussed on USFS. ", VLOOKUP(A1793, [1]!Table9[#All], 24, FALSE))</f>
        <v xml:space="preserve">Not discussed on USFS. </v>
      </c>
      <c r="I1793" s="14" t="str">
        <f>IF(NOT(ISBLANK(#REF!)),  "Pre-activity Survey Required", "")</f>
        <v>Pre-activity Survey Required</v>
      </c>
      <c r="J1793" s="13" t="str">
        <f>IF(D1793="No", "Not discussed on USFS. ", _xlfn.CONCAT(A1793, " (", VLOOKUP(A1793, [1]!Table9[#All], 11, FALSE), "; Habitat description: ", C1793, ") - Within 1-mi of a CNDDB/SCE/USFS occurrence record (", VLOOKUP(A1793, [1]!Table9[#All], 34, FALSE), "). " ))</f>
        <v xml:space="preserve">Not discussed on USFS. </v>
      </c>
      <c r="K1793" s="10" t="str">
        <f>IF(D1793="No", "-- ", VLOOKUP(A1793, [1]!Table9[#All], 35, FALSE))</f>
        <v xml:space="preserve">-- </v>
      </c>
      <c r="L1793" s="12" t="str">
        <f>IF(D1793="No", "--", VLOOKUP(A1793, [1]!Table9[#All], 28, FALSE))</f>
        <v>--</v>
      </c>
      <c r="M1793" s="11" t="str">
        <f>IF(D1793="No", "Not discussed on USFS. ", _xlfn.CONCAT(A1793, " (", VLOOKUP(A1793, [1]!Table9[#All], 11, FALSE), "; Habitat description: ", C1793, ") - Within 1-mi of a CNDDB/SCE/USFS occurrence record (", VLOOKUP(A1793, [1]!Table9[#All], 27, FALSE), "). " ))</f>
        <v xml:space="preserve">Not discussed on USFS. </v>
      </c>
      <c r="N1793" s="10" t="str">
        <f>IF(D1793="No", "-- ", VLOOKUP(A1793, [1]!Table9[#All], 29, FALSE))</f>
        <v xml:space="preserve">-- </v>
      </c>
      <c r="O1793" s="10" t="str">
        <f>IF(D1793="No", "--", VLOOKUP(A1793, [1]!Table9[#All], 30, FALSE))</f>
        <v>--</v>
      </c>
      <c r="P1793" s="7" t="str">
        <f>IF(D1793="No", "Not discussed on USFS. ", IF(VLOOKUP(A1793, [1]!Table9[#All], 31, FALSE)="--", "--",  _xlfn.CONCAT(A1793, " (", VLOOKUP(A1793, [1]!Table9[#All], 11, FALSE), "; Habitat description: ", C1793, ") - Within 1-mi of a CNDDB/SCE/USFS occurrence record (", VLOOKUP(A1793, [1]!Table9[#All], 31, FALSE), "). " )))</f>
        <v xml:space="preserve">Not discussed on USFS. </v>
      </c>
      <c r="Q1793" s="6" t="str">
        <f>IF(D1793="No", "Not discussed on USFS. ", IF(VLOOKUP(A1793, [1]!Table9[#All], 31, FALSE)="--", "--",  VLOOKUP(A1793, [1]!Table9[#All], 32, FALSE)))</f>
        <v xml:space="preserve">Not discussed on USFS. </v>
      </c>
      <c r="R1793" s="6" t="str">
        <f>IF(D1793="No", "Not discussed on USFS. ", IF(VLOOKUP(A1793, [1]!Table9[#All], 31, FALSE)="--", "--", VLOOKUP(A1793, [1]!Table9[#All], 33, FALSE)))</f>
        <v xml:space="preserve">Not discussed on USFS. </v>
      </c>
      <c r="S1793" s="9" t="s">
        <v>2</v>
      </c>
      <c r="T1793" s="8" t="s">
        <v>2</v>
      </c>
      <c r="U1793" s="8" t="s">
        <v>2</v>
      </c>
      <c r="V1793" s="7" t="s">
        <v>2</v>
      </c>
      <c r="W1793" s="6" t="s">
        <v>2</v>
      </c>
      <c r="X1793" s="6" t="s">
        <v>2</v>
      </c>
    </row>
    <row r="1794" spans="1:24" ht="156" x14ac:dyDescent="0.2">
      <c r="A1794" s="20" t="s">
        <v>571</v>
      </c>
      <c r="B1794" s="20" t="str">
        <f>VLOOKUP(A1794, [1]!Table9[#All], 2, FALSE)</f>
        <v>Botrychium crenulatum</v>
      </c>
      <c r="C1794" s="18" t="str">
        <f>VLOOKUP(A1794, [1]!Table9[#All], 13, FALSE)</f>
        <v>saturated hard water seeps and stream margins in shaded areas</v>
      </c>
      <c r="D1794" s="17" t="str">
        <f>IF(ISNUMBER(SEARCH("1",VLOOKUP(A1794, [1]!Table9[#All], 4, FALSE))), "Yes", "No")</f>
        <v>Yes</v>
      </c>
      <c r="E1794" s="16" t="str">
        <f>VLOOKUP(A1794, [1]!Table9[#All], 3, FALSE)</f>
        <v>Plant</v>
      </c>
      <c r="F1794" s="15" t="str">
        <f>VLOOKUP(A1794, [1]!Table9[#All], 26, FALSE)</f>
        <v>Formula</v>
      </c>
      <c r="G1794" s="15" t="str">
        <f>IF(D1794="No", "--",VLOOKUP(A1794, [1]!Table9[#All], 25, FALSE))</f>
        <v>Work area</v>
      </c>
      <c r="H1794" s="14" t="str">
        <f>IF(D1794="No", "Not discussed on USFS. ", VLOOKUP(A1794, [1]!Table9[#All], 24, FALSE))</f>
        <v>--</v>
      </c>
      <c r="I1794" s="14" t="str">
        <f>IF(NOT(ISBLANK(#REF!)),  "Pre-activity Survey Required", "")</f>
        <v>Pre-activity Survey Required</v>
      </c>
      <c r="J1794" s="13" t="str">
        <f>IF(D1794="No", "Not discussed on USFS. ", _xlfn.CONCAT(A1794, " (", VLOOKUP(A1794, [1]!Table9[#All], 11, FALSE), "; Habitat description: ", C1794, ") - Within 1-mi of a CNDDB/SCE/USFS occurrence record (", VLOOKUP(A1794, [1]!Table9[#All], 34, FALSE), "). " ))</f>
        <v xml:space="preserve">scalloped moonwort (FSS; CRPR 2B.2; Habitat description: saturated hard water seeps and stream margins in shaded areas) - Within 1-mi of a CNDDB/SCE/USFS occurrence record (unsuitable habitat). </v>
      </c>
      <c r="K1794" s="10" t="str">
        <f>IF(D1794="No", "-- ", VLOOKUP(A1794, [1]!Table9[#All], 35, FALSE))</f>
        <v>Standard OMP BMPs.</v>
      </c>
      <c r="L1794" s="12" t="str">
        <f>IF(D1794="No", "--", VLOOKUP(A1794, [1]!Table9[#All], 28, FALSE))</f>
        <v>IIB</v>
      </c>
      <c r="M1794" s="11" t="str">
        <f>IF(D1794="No", "Not discussed on USFS. ", _xlfn.CONCAT(A1794, " (", VLOOKUP(A1794, [1]!Table9[#All], 11, FALSE), "; Habitat description: ", C1794, ") - Within 1-mi of a CNDDB/SCE/USFS occurrence record (", VLOOKUP(A1794, [1]!Table9[#All], 27, FALSE), "). " ))</f>
        <v xml:space="preserve">scalloped moonwort (FSS; CRPR 2B.2; Habitat description: saturated hard water seeps and stream margins in shaded areas) - Within 1-mi of a CNDDB/SCE/USFS occurrence record (habitat present). </v>
      </c>
      <c r="N1794" s="10" t="str">
        <f>IF(D1794="No", "-- ", VLOOKUP(A1794, [1]!Table9[#All], 29, FALSE))</f>
        <v xml:space="preserve">BE BMP Plant-1(a)(c-d); 
General Measures and Standard OMP BMPs. </v>
      </c>
      <c r="O1794" s="10" t="str">
        <f>IF(D1794="No", "--", VLOOKUP(A1794, [1]!Table9[#All], 30, FALSE))</f>
        <v xml:space="preserve">Pre-Activity Survey (scalloped moonwort): A biological survey is required. 
FSS Plant Avoidance (scalloped moonwort): If scalloped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94" s="7" t="str">
        <f>IF(D1794="No", "Not discussed on USFS. ", IF(VLOOKUP(A1794, [1]!Table9[#All], 31, FALSE)="--", "--",  _xlfn.CONCAT(A1794, " (", VLOOKUP(A1794, [1]!Table9[#All], 11, FALSE), "; Habitat description: ", C1794, ") - Within 1-mi of a CNDDB/SCE/USFS occurrence record (", VLOOKUP(A1794, [1]!Table9[#All], 31, FALSE), "). " )))</f>
        <v>--</v>
      </c>
      <c r="Q1794" s="6" t="str">
        <f>IF(D1794="No", "Not discussed on USFS. ", IF(VLOOKUP(A1794, [1]!Table9[#All], 31, FALSE)="--", "--",  VLOOKUP(A1794, [1]!Table9[#All], 32, FALSE)))</f>
        <v>--</v>
      </c>
      <c r="R1794" s="6" t="str">
        <f>IF(D1794="No", "Not discussed on USFS. ", IF(VLOOKUP(A1794, [1]!Table9[#All], 31, FALSE)="--", "--", VLOOKUP(A1794, [1]!Table9[#All], 33, FALSE)))</f>
        <v>--</v>
      </c>
      <c r="S1794" s="9" t="s">
        <v>2</v>
      </c>
      <c r="T1794" s="8" t="s">
        <v>2</v>
      </c>
      <c r="U1794" s="8" t="s">
        <v>2</v>
      </c>
      <c r="V1794" s="7" t="s">
        <v>2</v>
      </c>
      <c r="W1794" s="6" t="s">
        <v>2</v>
      </c>
      <c r="X1794" s="6" t="s">
        <v>2</v>
      </c>
    </row>
    <row r="1795" spans="1:24" ht="64" x14ac:dyDescent="0.2">
      <c r="A1795" s="20" t="s">
        <v>570</v>
      </c>
      <c r="B1795" s="20" t="str">
        <f>VLOOKUP(A1795, [1]!Table9[#All], 2, FALSE)</f>
        <v>Astrolepis cochisensis ssp. cochisensis</v>
      </c>
      <c r="C1795" s="18" t="str">
        <f>VLOOKUP(A1795, [1]!Table9[#All], 13, FALSE)</f>
        <v>limestone slopes, crevices</v>
      </c>
      <c r="D1795" s="17" t="str">
        <f>IF(ISNUMBER(SEARCH("1",VLOOKUP(A1795, [1]!Table9[#All], 4, FALSE))), "Yes", "No")</f>
        <v>No</v>
      </c>
      <c r="E1795" s="16" t="str">
        <f>VLOOKUP(A1795, [1]!Table9[#All], 3, FALSE)</f>
        <v>Plant</v>
      </c>
      <c r="F1795" s="15" t="str">
        <f>VLOOKUP(A1795, [1]!Table9[#All], 26, FALSE)</f>
        <v>Formula</v>
      </c>
      <c r="G1795" s="15" t="str">
        <f>IF(D1795="No", "--",VLOOKUP(A1795, [1]!Table9[#All], 25, FALSE))</f>
        <v>--</v>
      </c>
      <c r="H1795" s="14" t="str">
        <f>IF(D1795="No", "Not discussed on USFS. ", VLOOKUP(A1795, [1]!Table9[#All], 24, FALSE))</f>
        <v xml:space="preserve">Not discussed on USFS. </v>
      </c>
      <c r="I1795" s="14" t="str">
        <f>IF(NOT(ISBLANK(#REF!)),  "Pre-activity Survey Required", "")</f>
        <v>Pre-activity Survey Required</v>
      </c>
      <c r="J1795" s="13" t="str">
        <f>IF(D1795="No", "Not discussed on USFS. ", _xlfn.CONCAT(A1795, " (", VLOOKUP(A1795, [1]!Table9[#All], 11, FALSE), "; Habitat description: ", C1795, ") - Within 1-mi of a CNDDB/SCE/USFS occurrence record (", VLOOKUP(A1795, [1]!Table9[#All], 34, FALSE), "). " ))</f>
        <v xml:space="preserve">Not discussed on USFS. </v>
      </c>
      <c r="K1795" s="10" t="str">
        <f>IF(D1795="No", "-- ", VLOOKUP(A1795, [1]!Table9[#All], 35, FALSE))</f>
        <v xml:space="preserve">-- </v>
      </c>
      <c r="L1795" s="12" t="str">
        <f>IF(D1795="No", "--", VLOOKUP(A1795, [1]!Table9[#All], 28, FALSE))</f>
        <v>--</v>
      </c>
      <c r="M1795" s="11" t="str">
        <f>IF(D1795="No", "Not discussed on USFS. ", _xlfn.CONCAT(A1795, " (", VLOOKUP(A1795, [1]!Table9[#All], 11, FALSE), "; Habitat description: ", C1795, ") - Within 1-mi of a CNDDB/SCE/USFS occurrence record (", VLOOKUP(A1795, [1]!Table9[#All], 27, FALSE), "). " ))</f>
        <v xml:space="preserve">Not discussed on USFS. </v>
      </c>
      <c r="N1795" s="10" t="str">
        <f>IF(D1795="No", "-- ", VLOOKUP(A1795, [1]!Table9[#All], 29, FALSE))</f>
        <v xml:space="preserve">-- </v>
      </c>
      <c r="O1795" s="10" t="str">
        <f>IF(D1795="No", "--", VLOOKUP(A1795, [1]!Table9[#All], 30, FALSE))</f>
        <v>--</v>
      </c>
      <c r="P1795" s="7" t="str">
        <f>IF(D1795="No", "Not discussed on USFS. ", IF(VLOOKUP(A1795, [1]!Table9[#All], 31, FALSE)="--", "--",  _xlfn.CONCAT(A1795, " (", VLOOKUP(A1795, [1]!Table9[#All], 11, FALSE), "; Habitat description: ", C1795, ") - Within 1-mi of a CNDDB/SCE/USFS occurrence record (", VLOOKUP(A1795, [1]!Table9[#All], 31, FALSE), "). " )))</f>
        <v xml:space="preserve">Not discussed on USFS. </v>
      </c>
      <c r="Q1795" s="6" t="str">
        <f>IF(D1795="No", "Not discussed on USFS. ", IF(VLOOKUP(A1795, [1]!Table9[#All], 31, FALSE)="--", "--",  VLOOKUP(A1795, [1]!Table9[#All], 32, FALSE)))</f>
        <v xml:space="preserve">Not discussed on USFS. </v>
      </c>
      <c r="R1795" s="6" t="str">
        <f>IF(D1795="No", "Not discussed on USFS. ", IF(VLOOKUP(A1795, [1]!Table9[#All], 31, FALSE)="--", "--", VLOOKUP(A1795, [1]!Table9[#All], 33, FALSE)))</f>
        <v xml:space="preserve">Not discussed on USFS. </v>
      </c>
      <c r="S1795" s="9" t="s">
        <v>2</v>
      </c>
      <c r="T1795" s="8" t="s">
        <v>2</v>
      </c>
      <c r="U1795" s="8" t="s">
        <v>2</v>
      </c>
      <c r="V1795" s="7" t="s">
        <v>2</v>
      </c>
      <c r="W1795" s="6" t="s">
        <v>2</v>
      </c>
      <c r="X1795" s="6" t="s">
        <v>2</v>
      </c>
    </row>
    <row r="1796" spans="1:24" ht="48" x14ac:dyDescent="0.2">
      <c r="A1796" s="20" t="s">
        <v>569</v>
      </c>
      <c r="B1796" s="20" t="str">
        <f>VLOOKUP(A1796, [1]!Table9[#All], 2, FALSE)</f>
        <v>Oreocarya schoolcraftii</v>
      </c>
      <c r="C1796" s="18" t="str">
        <f>VLOOKUP(A1796, [1]!Table9[#All], 13, FALSE)</f>
        <v>barren ash deposits, sagebrush scrub</v>
      </c>
      <c r="D1796" s="17" t="str">
        <f>IF(ISNUMBER(SEARCH("1",VLOOKUP(A1796, [1]!Table9[#All], 4, FALSE))), "Yes", "No")</f>
        <v>No</v>
      </c>
      <c r="E1796" s="16" t="str">
        <f>VLOOKUP(A1796, [1]!Table9[#All], 3, FALSE)</f>
        <v>Plant</v>
      </c>
      <c r="F1796" s="15" t="str">
        <f>VLOOKUP(A1796, [1]!Table9[#All], 26, FALSE)</f>
        <v>Formula</v>
      </c>
      <c r="G1796" s="15" t="str">
        <f>IF(D1796="No", "--",VLOOKUP(A1796, [1]!Table9[#All], 25, FALSE))</f>
        <v>--</v>
      </c>
      <c r="H1796" s="14" t="str">
        <f>IF(D1796="No", "Not discussed on USFS. ", VLOOKUP(A1796, [1]!Table9[#All], 24, FALSE))</f>
        <v xml:space="preserve">Not discussed on USFS. </v>
      </c>
      <c r="I1796" s="14" t="str">
        <f>IF(NOT(ISBLANK(#REF!)),  "Pre-activity Survey Required", "")</f>
        <v>Pre-activity Survey Required</v>
      </c>
      <c r="J1796" s="13" t="str">
        <f>IF(D1796="No", "Not discussed on USFS. ", _xlfn.CONCAT(A1796, " (", VLOOKUP(A1796, [1]!Table9[#All], 11, FALSE), "; Habitat description: ", C1796, ") - Within 1-mi of a CNDDB/SCE/USFS occurrence record (", VLOOKUP(A1796, [1]!Table9[#All], 34, FALSE), "). " ))</f>
        <v xml:space="preserve">Not discussed on USFS. </v>
      </c>
      <c r="K1796" s="10" t="str">
        <f>IF(D1796="No", "-- ", VLOOKUP(A1796, [1]!Table9[#All], 35, FALSE))</f>
        <v xml:space="preserve">-- </v>
      </c>
      <c r="L1796" s="12" t="str">
        <f>IF(D1796="No", "--", VLOOKUP(A1796, [1]!Table9[#All], 28, FALSE))</f>
        <v>--</v>
      </c>
      <c r="M1796" s="11" t="str">
        <f>IF(D1796="No", "Not discussed on USFS. ", _xlfn.CONCAT(A1796, " (", VLOOKUP(A1796, [1]!Table9[#All], 11, FALSE), "; Habitat description: ", C1796, ") - Within 1-mi of a CNDDB/SCE/USFS occurrence record (", VLOOKUP(A1796, [1]!Table9[#All], 27, FALSE), "). " ))</f>
        <v xml:space="preserve">Not discussed on USFS. </v>
      </c>
      <c r="N1796" s="10" t="str">
        <f>IF(D1796="No", "-- ", VLOOKUP(A1796, [1]!Table9[#All], 29, FALSE))</f>
        <v xml:space="preserve">-- </v>
      </c>
      <c r="O1796" s="10" t="str">
        <f>IF(D1796="No", "--", VLOOKUP(A1796, [1]!Table9[#All], 30, FALSE))</f>
        <v>--</v>
      </c>
      <c r="P1796" s="7" t="str">
        <f>IF(D1796="No", "Not discussed on USFS. ", IF(VLOOKUP(A1796, [1]!Table9[#All], 31, FALSE)="--", "--",  _xlfn.CONCAT(A1796, " (", VLOOKUP(A1796, [1]!Table9[#All], 11, FALSE), "; Habitat description: ", C1796, ") - Within 1-mi of a CNDDB/SCE/USFS occurrence record (", VLOOKUP(A1796, [1]!Table9[#All], 31, FALSE), "). " )))</f>
        <v xml:space="preserve">Not discussed on USFS. </v>
      </c>
      <c r="Q1796" s="6" t="str">
        <f>IF(D1796="No", "Not discussed on USFS. ", IF(VLOOKUP(A1796, [1]!Table9[#All], 31, FALSE)="--", "--",  VLOOKUP(A1796, [1]!Table9[#All], 32, FALSE)))</f>
        <v xml:space="preserve">Not discussed on USFS. </v>
      </c>
      <c r="R1796" s="6" t="str">
        <f>IF(D1796="No", "Not discussed on USFS. ", IF(VLOOKUP(A1796, [1]!Table9[#All], 31, FALSE)="--", "--", VLOOKUP(A1796, [1]!Table9[#All], 33, FALSE)))</f>
        <v xml:space="preserve">Not discussed on USFS. </v>
      </c>
      <c r="S1796" s="9" t="s">
        <v>2</v>
      </c>
      <c r="T1796" s="8" t="s">
        <v>2</v>
      </c>
      <c r="U1796" s="8" t="s">
        <v>2</v>
      </c>
      <c r="V1796" s="7" t="s">
        <v>2</v>
      </c>
      <c r="W1796" s="6" t="s">
        <v>2</v>
      </c>
      <c r="X1796" s="6" t="s">
        <v>2</v>
      </c>
    </row>
    <row r="1797" spans="1:24" ht="156" x14ac:dyDescent="0.2">
      <c r="A1797" s="20" t="s">
        <v>568</v>
      </c>
      <c r="B1797" s="20" t="str">
        <f>VLOOKUP(A1797, [1]!Table9[#All], 2, FALSE)</f>
        <v>Eriogonum microthecum var. schoolcraftii</v>
      </c>
      <c r="C1797" s="18" t="str">
        <f>VLOOKUP(A1797, [1]!Table9[#All], 13, FALSE)</f>
        <v>sandy to rocky soil, sagebrush communities, pinyon-juniper woodlands</v>
      </c>
      <c r="D1797" s="17" t="str">
        <f>IF(ISNUMBER(SEARCH("1",VLOOKUP(A1797, [1]!Table9[#All], 4, FALSE))), "Yes", "No")</f>
        <v>Yes</v>
      </c>
      <c r="E1797" s="16" t="str">
        <f>VLOOKUP(A1797, [1]!Table9[#All], 3, FALSE)</f>
        <v>Plant</v>
      </c>
      <c r="F1797" s="15" t="str">
        <f>VLOOKUP(A1797, [1]!Table9[#All], 26, FALSE)</f>
        <v>Formula</v>
      </c>
      <c r="G1797" s="15" t="str">
        <f>IF(D1797="No", "--",VLOOKUP(A1797, [1]!Table9[#All], 25, FALSE))</f>
        <v>Work area</v>
      </c>
      <c r="H1797" s="14" t="str">
        <f>IF(D1797="No", "Not discussed on USFS. ", VLOOKUP(A1797, [1]!Table9[#All], 24, FALSE))</f>
        <v>--</v>
      </c>
      <c r="I1797" s="14" t="str">
        <f>IF(NOT(ISBLANK(#REF!)),  "Pre-activity Survey Required", "")</f>
        <v>Pre-activity Survey Required</v>
      </c>
      <c r="J1797" s="13" t="str">
        <f>IF(D1797="No", "Not discussed on USFS. ", _xlfn.CONCAT(A1797, " (", VLOOKUP(A1797, [1]!Table9[#All], 11, FALSE), "; Habitat description: ", C1797, ") - Within 1-mi of a CNDDB/SCE/USFS occurrence record (", VLOOKUP(A1797, [1]!Table9[#All], 34, FALSE), "). " ))</f>
        <v xml:space="preserve">Schoolcraft's wild buckwheat (FSS; BLM:S; CRPR 1B.2, Blooming Period: Jul - Sep; Habitat description: sandy to rocky soil, sagebrush communities, pinyon-juniper woodlands) - Within 1-mi of a CNDDB/SCE/USFS occurrence record (unsuitable habitat). </v>
      </c>
      <c r="K1797" s="10" t="str">
        <f>IF(D1797="No", "-- ", VLOOKUP(A1797, [1]!Table9[#All], 35, FALSE))</f>
        <v>Standard OMP BMPs.</v>
      </c>
      <c r="L1797" s="12" t="str">
        <f>IF(D1797="No", "--", VLOOKUP(A1797, [1]!Table9[#All], 28, FALSE))</f>
        <v>IIB</v>
      </c>
      <c r="M1797" s="11" t="str">
        <f>IF(D1797="No", "Not discussed on USFS. ", _xlfn.CONCAT(A1797, " (", VLOOKUP(A1797, [1]!Table9[#All], 11, FALSE), "; Habitat description: ", C1797, ") - Within 1-mi of a CNDDB/SCE/USFS occurrence record (", VLOOKUP(A1797, [1]!Table9[#All], 27, FALSE), "). " ))</f>
        <v xml:space="preserve">Schoolcraft's wild buckwheat (FSS; BLM:S; CRPR 1B.2, Blooming Period: Jul - Sep; Habitat description: sandy to rocky soil, sagebrush communities, pinyon-juniper woodlands) - Within 1-mi of a CNDDB/SCE/USFS occurrence record (habitat present). </v>
      </c>
      <c r="N1797" s="10" t="str">
        <f>IF(D1797="No", "-- ", VLOOKUP(A1797, [1]!Table9[#All], 29, FALSE))</f>
        <v xml:space="preserve">BE BMP Plant-1(a)(c-d); 
General Measures and Standard OMP BMPs. </v>
      </c>
      <c r="O1797" s="10" t="str">
        <f>IF(D1797="No", "--", VLOOKUP(A1797, [1]!Table9[#All], 30, FALSE))</f>
        <v xml:space="preserve">Pre-Activity Survey (Schoolcraft's wild buckwheat): A biological survey is required. 
FSS Plant Avoidance (Schoolcraft's wild buckwheat): If Schoolcraft's wild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797" s="7" t="str">
        <f>IF(D1797="No", "Not discussed on USFS. ", IF(VLOOKUP(A1797, [1]!Table9[#All], 31, FALSE)="--", "--",  _xlfn.CONCAT(A1797, " (", VLOOKUP(A1797, [1]!Table9[#All], 11, FALSE), "; Habitat description: ", C1797, ") - Within 1-mi of a CNDDB/SCE/USFS occurrence record (", VLOOKUP(A1797, [1]!Table9[#All], 31, FALSE), "). " )))</f>
        <v>--</v>
      </c>
      <c r="Q1797" s="6" t="str">
        <f>IF(D1797="No", "Not discussed on USFS. ", IF(VLOOKUP(A1797, [1]!Table9[#All], 31, FALSE)="--", "--",  VLOOKUP(A1797, [1]!Table9[#All], 32, FALSE)))</f>
        <v>--</v>
      </c>
      <c r="R1797" s="6" t="str">
        <f>IF(D1797="No", "Not discussed on USFS. ", IF(VLOOKUP(A1797, [1]!Table9[#All], 31, FALSE)="--", "--", VLOOKUP(A1797, [1]!Table9[#All], 33, FALSE)))</f>
        <v>--</v>
      </c>
      <c r="S1797" s="9" t="s">
        <v>2</v>
      </c>
      <c r="T1797" s="8" t="s">
        <v>2</v>
      </c>
      <c r="U1797" s="8" t="s">
        <v>2</v>
      </c>
      <c r="V1797" s="7" t="s">
        <v>2</v>
      </c>
      <c r="W1797" s="6" t="s">
        <v>2</v>
      </c>
      <c r="X1797" s="6" t="s">
        <v>2</v>
      </c>
    </row>
    <row r="1798" spans="1:24" ht="64" x14ac:dyDescent="0.2">
      <c r="A1798" s="20" t="s">
        <v>567</v>
      </c>
      <c r="B1798" s="20" t="str">
        <f>VLOOKUP(A1798, [1]!Table9[#All], 2, FALSE)</f>
        <v>Arctostaphylos glutinosa</v>
      </c>
      <c r="C1798" s="18" t="str">
        <f>VLOOKUP(A1798, [1]!Table9[#All], 13, FALSE)</f>
        <v>siliceous shale outcrops, chaparral, knobcone-pine woodland</v>
      </c>
      <c r="D1798" s="17" t="str">
        <f>IF(ISNUMBER(SEARCH("1",VLOOKUP(A1798, [1]!Table9[#All], 4, FALSE))), "Yes", "No")</f>
        <v>No</v>
      </c>
      <c r="E1798" s="16" t="str">
        <f>VLOOKUP(A1798, [1]!Table9[#All], 3, FALSE)</f>
        <v>Plant</v>
      </c>
      <c r="F1798" s="15" t="str">
        <f>VLOOKUP(A1798, [1]!Table9[#All], 26, FALSE)</f>
        <v>Formula</v>
      </c>
      <c r="G1798" s="15" t="str">
        <f>IF(D1798="No", "--",VLOOKUP(A1798, [1]!Table9[#All], 25, FALSE))</f>
        <v>--</v>
      </c>
      <c r="H1798" s="14" t="str">
        <f>IF(D1798="No", "Not discussed on USFS. ", VLOOKUP(A1798, [1]!Table9[#All], 24, FALSE))</f>
        <v xml:space="preserve">Not discussed on USFS. </v>
      </c>
      <c r="I1798" s="14" t="str">
        <f>IF(NOT(ISBLANK(#REF!)),  "Pre-activity Survey Required", "")</f>
        <v>Pre-activity Survey Required</v>
      </c>
      <c r="J1798" s="13" t="str">
        <f>IF(D1798="No", "Not discussed on USFS. ", _xlfn.CONCAT(A1798, " (", VLOOKUP(A1798, [1]!Table9[#All], 11, FALSE), "; Habitat description: ", C1798, ") - Within 1-mi of a CNDDB/SCE/USFS occurrence record (", VLOOKUP(A1798, [1]!Table9[#All], 34, FALSE), "). " ))</f>
        <v xml:space="preserve">Not discussed on USFS. </v>
      </c>
      <c r="K1798" s="10" t="str">
        <f>IF(D1798="No", "-- ", VLOOKUP(A1798, [1]!Table9[#All], 35, FALSE))</f>
        <v xml:space="preserve">-- </v>
      </c>
      <c r="L1798" s="12" t="str">
        <f>IF(D1798="No", "--", VLOOKUP(A1798, [1]!Table9[#All], 28, FALSE))</f>
        <v>--</v>
      </c>
      <c r="M1798" s="11" t="str">
        <f>IF(D1798="No", "Not discussed on USFS. ", _xlfn.CONCAT(A1798, " (", VLOOKUP(A1798, [1]!Table9[#All], 11, FALSE), "; Habitat description: ", C1798, ") - Within 1-mi of a CNDDB/SCE/USFS occurrence record (", VLOOKUP(A1798, [1]!Table9[#All], 27, FALSE), "). " ))</f>
        <v xml:space="preserve">Not discussed on USFS. </v>
      </c>
      <c r="N1798" s="10" t="str">
        <f>IF(D1798="No", "-- ", VLOOKUP(A1798, [1]!Table9[#All], 29, FALSE))</f>
        <v xml:space="preserve">-- </v>
      </c>
      <c r="O1798" s="10" t="str">
        <f>IF(D1798="No", "--", VLOOKUP(A1798, [1]!Table9[#All], 30, FALSE))</f>
        <v>--</v>
      </c>
      <c r="P1798" s="7" t="str">
        <f>IF(D1798="No", "Not discussed on USFS. ", IF(VLOOKUP(A1798, [1]!Table9[#All], 31, FALSE)="--", "--",  _xlfn.CONCAT(A1798, " (", VLOOKUP(A1798, [1]!Table9[#All], 11, FALSE), "; Habitat description: ", C1798, ") - Within 1-mi of a CNDDB/SCE/USFS occurrence record (", VLOOKUP(A1798, [1]!Table9[#All], 31, FALSE), "). " )))</f>
        <v xml:space="preserve">Not discussed on USFS. </v>
      </c>
      <c r="Q1798" s="6" t="str">
        <f>IF(D1798="No", "Not discussed on USFS. ", IF(VLOOKUP(A1798, [1]!Table9[#All], 31, FALSE)="--", "--",  VLOOKUP(A1798, [1]!Table9[#All], 32, FALSE)))</f>
        <v xml:space="preserve">Not discussed on USFS. </v>
      </c>
      <c r="R1798" s="6" t="str">
        <f>IF(D1798="No", "Not discussed on USFS. ", IF(VLOOKUP(A1798, [1]!Table9[#All], 31, FALSE)="--", "--", VLOOKUP(A1798, [1]!Table9[#All], 33, FALSE)))</f>
        <v xml:space="preserve">Not discussed on USFS. </v>
      </c>
      <c r="S1798" s="9" t="s">
        <v>2</v>
      </c>
      <c r="T1798" s="8" t="s">
        <v>2</v>
      </c>
      <c r="U1798" s="8" t="s">
        <v>2</v>
      </c>
      <c r="V1798" s="7" t="s">
        <v>2</v>
      </c>
      <c r="W1798" s="6" t="s">
        <v>2</v>
      </c>
      <c r="X1798" s="6" t="s">
        <v>2</v>
      </c>
    </row>
    <row r="1799" spans="1:24" ht="60" x14ac:dyDescent="0.2">
      <c r="A1799" s="20" t="s">
        <v>566</v>
      </c>
      <c r="B1799" s="20" t="str">
        <f>VLOOKUP(A1799, [1]!Table9[#All], 2, FALSE)</f>
        <v>Plethodon asupak</v>
      </c>
      <c r="C1799" s="18" t="str">
        <f>VLOOKUP(A1799, [1]!Table9[#All], 13, FALSE)</f>
        <v>rocky forested areas, thick moss-covered talus</v>
      </c>
      <c r="D1799" s="17" t="str">
        <f>IF(ISNUMBER(SEARCH("1",VLOOKUP(A1799, [1]!Table9[#All], 4, FALSE))), "Yes", "No")</f>
        <v>Yes</v>
      </c>
      <c r="E1799" s="16" t="str">
        <f>VLOOKUP(A1799, [1]!Table9[#All], 3, FALSE)</f>
        <v>Amphibian</v>
      </c>
      <c r="F1799" s="15" t="str">
        <f>VLOOKUP(A1799, [1]!Table9[#All], 26, FALSE)</f>
        <v>Formula</v>
      </c>
      <c r="G1799" s="15" t="str">
        <f>IF(D1799="No", "--",VLOOKUP(A1799, [1]!Table9[#All], 25, FALSE))</f>
        <v>--</v>
      </c>
      <c r="H1799" s="14" t="str">
        <f>IF(D1799="No", "Not discussed on USFS. ", VLOOKUP(A1799, [1]!Table9[#All], 24, FALSE))</f>
        <v>Notify SME if found on USFS</v>
      </c>
      <c r="I1799" s="14" t="str">
        <f>IF(NOT(ISBLANK(#REF!)),  "Pre-activity Survey Required", "")</f>
        <v>Pre-activity Survey Required</v>
      </c>
      <c r="J1799" s="13" t="str">
        <f>IF(D1799="No", "Not discussed on USFS. ", _xlfn.CONCAT(A1799, " (", VLOOKUP(A1799, [1]!Table9[#All], 11, FALSE), "; Habitat description: ", C1799, ") - Within 1-mi of a CNDDB/SCE/USFS occurrence record (", VLOOKUP(A1799, [1]!Table9[#All], 34, FALSE), "). " ))</f>
        <v xml:space="preserve">Scott Bar salamander (ST; Habitat description: rocky forested areas, thick moss-covered talus) - Within 1-mi of a CNDDB/SCE/USFS occurrence record (--). </v>
      </c>
      <c r="K1799" s="10" t="str">
        <f>IF(D1799="No", "-- ", VLOOKUP(A1799, [1]!Table9[#All], 35, FALSE))</f>
        <v>--</v>
      </c>
      <c r="L1799" s="12" t="str">
        <f>IF(D1799="No", "--", VLOOKUP(A1799, [1]!Table9[#All], 28, FALSE))</f>
        <v>--</v>
      </c>
      <c r="M1799" s="11" t="str">
        <f>IF(D1799="No", "Not discussed on USFS. ", _xlfn.CONCAT(A1799, " (", VLOOKUP(A1799, [1]!Table9[#All], 11, FALSE), "; Habitat description: ", C1799, ") - Within 1-mi of a CNDDB/SCE/USFS occurrence record (", VLOOKUP(A1799, [1]!Table9[#All], 27, FALSE), "). " ))</f>
        <v xml:space="preserve">Scott Bar salamander (ST; Habitat description: rocky forested areas, thick moss-covered talus) - Within 1-mi of a CNDDB/SCE/USFS occurrence record (--). </v>
      </c>
      <c r="N1799" s="10" t="str">
        <f>IF(D1799="No", "-- ", VLOOKUP(A1799, [1]!Table9[#All], 29, FALSE))</f>
        <v>Notify SME if found on USFS</v>
      </c>
      <c r="O1799" s="10" t="str">
        <f>IF(D1799="No", "--", VLOOKUP(A1799, [1]!Table9[#All], 30, FALSE))</f>
        <v>Notify SME if found on USFS</v>
      </c>
      <c r="P1799" s="7" t="str">
        <f>IF(D1799="No", "Not discussed on USFS. ", IF(VLOOKUP(A1799, [1]!Table9[#All], 31, FALSE)="--", "--",  _xlfn.CONCAT(A1799, " (", VLOOKUP(A1799, [1]!Table9[#All], 11, FALSE), "; Habitat description: ", C1799, ") - Within 1-mi of a CNDDB/SCE/USFS occurrence record (", VLOOKUP(A1799, [1]!Table9[#All], 31, FALSE), "). " )))</f>
        <v>--</v>
      </c>
      <c r="Q1799" s="6" t="str">
        <f>IF(D1799="No", "Not discussed on USFS. ", IF(VLOOKUP(A1799, [1]!Table9[#All], 31, FALSE)="--", "--",  VLOOKUP(A1799, [1]!Table9[#All], 32, FALSE)))</f>
        <v>--</v>
      </c>
      <c r="R1799" s="6" t="str">
        <f>IF(D1799="No", "Not discussed on USFS. ", IF(VLOOKUP(A1799, [1]!Table9[#All], 31, FALSE)="--", "--", VLOOKUP(A1799, [1]!Table9[#All], 33, FALSE)))</f>
        <v>--</v>
      </c>
      <c r="S1799" s="9" t="s">
        <v>2</v>
      </c>
      <c r="T1799" s="8" t="s">
        <v>2</v>
      </c>
      <c r="U1799" s="8" t="s">
        <v>2</v>
      </c>
      <c r="V1799" s="7" t="s">
        <v>2</v>
      </c>
      <c r="W1799" s="6" t="s">
        <v>2</v>
      </c>
      <c r="X1799" s="6" t="s">
        <v>2</v>
      </c>
    </row>
    <row r="1800" spans="1:24" ht="64" x14ac:dyDescent="0.2">
      <c r="A1800" s="20" t="s">
        <v>565</v>
      </c>
      <c r="B1800" s="20" t="str">
        <f>VLOOKUP(A1800, [1]!Table9[#All], 2, FALSE)</f>
        <v>Galium serpenticum ssp. scotticum</v>
      </c>
      <c r="C1800" s="18" t="str">
        <f>VLOOKUP(A1800, [1]!Table9[#All], 13, FALSE)</f>
        <v>steep slopes in open pine forest</v>
      </c>
      <c r="D1800" s="17" t="str">
        <f>IF(ISNUMBER(SEARCH("1",VLOOKUP(A1800, [1]!Table9[#All], 4, FALSE))), "Yes", "No")</f>
        <v>No</v>
      </c>
      <c r="E1800" s="16" t="str">
        <f>VLOOKUP(A1800, [1]!Table9[#All], 3, FALSE)</f>
        <v>Plant</v>
      </c>
      <c r="F1800" s="15" t="str">
        <f>VLOOKUP(A1800, [1]!Table9[#All], 26, FALSE)</f>
        <v>Formula</v>
      </c>
      <c r="G1800" s="15" t="str">
        <f>IF(D1800="No", "--",VLOOKUP(A1800, [1]!Table9[#All], 25, FALSE))</f>
        <v>--</v>
      </c>
      <c r="H1800" s="14" t="str">
        <f>IF(D1800="No", "Not discussed on USFS. ", VLOOKUP(A1800, [1]!Table9[#All], 24, FALSE))</f>
        <v xml:space="preserve">Not discussed on USFS. </v>
      </c>
      <c r="I1800" s="14" t="str">
        <f>IF(NOT(ISBLANK(#REF!)),  "Pre-activity Survey Required", "")</f>
        <v>Pre-activity Survey Required</v>
      </c>
      <c r="J1800" s="13" t="str">
        <f>IF(D1800="No", "Not discussed on USFS. ", _xlfn.CONCAT(A1800, " (", VLOOKUP(A1800, [1]!Table9[#All], 11, FALSE), "; Habitat description: ", C1800, ") - Within 1-mi of a CNDDB/SCE/USFS occurrence record (", VLOOKUP(A1800, [1]!Table9[#All], 34, FALSE), "). " ))</f>
        <v xml:space="preserve">Not discussed on USFS. </v>
      </c>
      <c r="K1800" s="10" t="str">
        <f>IF(D1800="No", "-- ", VLOOKUP(A1800, [1]!Table9[#All], 35, FALSE))</f>
        <v xml:space="preserve">-- </v>
      </c>
      <c r="L1800" s="12" t="str">
        <f>IF(D1800="No", "--", VLOOKUP(A1800, [1]!Table9[#All], 28, FALSE))</f>
        <v>--</v>
      </c>
      <c r="M1800" s="11" t="str">
        <f>IF(D1800="No", "Not discussed on USFS. ", _xlfn.CONCAT(A1800, " (", VLOOKUP(A1800, [1]!Table9[#All], 11, FALSE), "; Habitat description: ", C1800, ") - Within 1-mi of a CNDDB/SCE/USFS occurrence record (", VLOOKUP(A1800, [1]!Table9[#All], 27, FALSE), "). " ))</f>
        <v xml:space="preserve">Not discussed on USFS. </v>
      </c>
      <c r="N1800" s="10" t="str">
        <f>IF(D1800="No", "-- ", VLOOKUP(A1800, [1]!Table9[#All], 29, FALSE))</f>
        <v xml:space="preserve">-- </v>
      </c>
      <c r="O1800" s="10" t="str">
        <f>IF(D1800="No", "--", VLOOKUP(A1800, [1]!Table9[#All], 30, FALSE))</f>
        <v>--</v>
      </c>
      <c r="P1800" s="7" t="str">
        <f>IF(D1800="No", "Not discussed on USFS. ", IF(VLOOKUP(A1800, [1]!Table9[#All], 31, FALSE)="--", "--",  _xlfn.CONCAT(A1800, " (", VLOOKUP(A1800, [1]!Table9[#All], 11, FALSE), "; Habitat description: ", C1800, ") - Within 1-mi of a CNDDB/SCE/USFS occurrence record (", VLOOKUP(A1800, [1]!Table9[#All], 31, FALSE), "). " )))</f>
        <v xml:space="preserve">Not discussed on USFS. </v>
      </c>
      <c r="Q1800" s="6" t="str">
        <f>IF(D1800="No", "Not discussed on USFS. ", IF(VLOOKUP(A1800, [1]!Table9[#All], 31, FALSE)="--", "--",  VLOOKUP(A1800, [1]!Table9[#All], 32, FALSE)))</f>
        <v xml:space="preserve">Not discussed on USFS. </v>
      </c>
      <c r="R1800" s="6" t="str">
        <f>IF(D1800="No", "Not discussed on USFS. ", IF(VLOOKUP(A1800, [1]!Table9[#All], 31, FALSE)="--", "--", VLOOKUP(A1800, [1]!Table9[#All], 33, FALSE)))</f>
        <v xml:space="preserve">Not discussed on USFS. </v>
      </c>
      <c r="S1800" s="9" t="s">
        <v>2</v>
      </c>
      <c r="T1800" s="8" t="s">
        <v>2</v>
      </c>
      <c r="U1800" s="8" t="s">
        <v>2</v>
      </c>
      <c r="V1800" s="7" t="s">
        <v>2</v>
      </c>
      <c r="W1800" s="6" t="s">
        <v>2</v>
      </c>
      <c r="X1800" s="6" t="s">
        <v>2</v>
      </c>
    </row>
    <row r="1801" spans="1:24" ht="156" x14ac:dyDescent="0.2">
      <c r="A1801" s="20" t="s">
        <v>564</v>
      </c>
      <c r="B1801" s="20" t="str">
        <f>VLOOKUP(A1801, [1]!Table9[#All], 2, FALSE)</f>
        <v>Howellanthus dalesianus</v>
      </c>
      <c r="C1801" s="18" t="str">
        <f>VLOOKUP(A1801, [1]!Table9[#All], 13, FALSE)</f>
        <v>meadows, streambanks, conifer forest</v>
      </c>
      <c r="D1801" s="17" t="str">
        <f>IF(ISNUMBER(SEARCH("1",VLOOKUP(A1801, [1]!Table9[#All], 4, FALSE))), "Yes", "No")</f>
        <v>Yes</v>
      </c>
      <c r="E1801" s="16" t="str">
        <f>VLOOKUP(A1801, [1]!Table9[#All], 3, FALSE)</f>
        <v>Plant</v>
      </c>
      <c r="F1801" s="15" t="str">
        <f>VLOOKUP(A1801, [1]!Table9[#All], 26, FALSE)</f>
        <v>Formula</v>
      </c>
      <c r="G1801" s="15" t="str">
        <f>IF(D1801="No", "--",VLOOKUP(A1801, [1]!Table9[#All], 25, FALSE))</f>
        <v>Work area</v>
      </c>
      <c r="H1801" s="14" t="str">
        <f>IF(D1801="No", "Not discussed on USFS. ", VLOOKUP(A1801, [1]!Table9[#All], 24, FALSE))</f>
        <v xml:space="preserve">Only discussed in INF, if reviewing INF apply same RPM's and language as other CRPR 1/2 plant receive. </v>
      </c>
      <c r="I1801" s="14" t="str">
        <f>IF(NOT(ISBLANK(#REF!)),  "Pre-activity Survey Required", "")</f>
        <v>Pre-activity Survey Required</v>
      </c>
      <c r="J1801" s="13" t="str">
        <f>IF(D1801="No", "Not discussed on USFS. ", _xlfn.CONCAT(A1801, " (", VLOOKUP(A1801, [1]!Table9[#All], 11, FALSE), "; Habitat description: ", C1801, ") - Within 1-mi of a CNDDB/SCE/USFS occurrence record (", VLOOKUP(A1801, [1]!Table9[#All], 34, FALSE), "). " ))</f>
        <v xml:space="preserve">Scott Mountain howellanthus (INF:SCC; CRPR 4.3, Blooming Period: May - Aug; Habitat description: meadows, streambanks, conifer forest) - Within 1-mi of a CNDDB/SCE/USFS occurrence record (unsuitable habitat). </v>
      </c>
      <c r="K1801" s="10" t="str">
        <f>IF(D1801="No", "-- ", VLOOKUP(A1801, [1]!Table9[#All], 35, FALSE))</f>
        <v>Standard OMP BMPs.</v>
      </c>
      <c r="L1801" s="12" t="str">
        <f>IF(D1801="No", "--", VLOOKUP(A1801, [1]!Table9[#All], 28, FALSE))</f>
        <v>IIB</v>
      </c>
      <c r="M1801" s="11" t="str">
        <f>IF(D1801="No", "Not discussed on USFS. ", _xlfn.CONCAT(A1801, " (", VLOOKUP(A1801, [1]!Table9[#All], 11, FALSE), "; Habitat description: ", C1801, ") - Within 1-mi of a CNDDB/SCE/USFS occurrence record (", VLOOKUP(A1801, [1]!Table9[#All], 27, FALSE), "). " ))</f>
        <v xml:space="preserve">Scott Mountain howellanthus (INF:SCC; CRPR 4.3, Blooming Period: May - Aug; Habitat description: meadows, streambanks, conifer forest) - Within 1-mi of a CNDDB/SCE/USFS occurrence record (habitat present). </v>
      </c>
      <c r="N1801" s="10" t="str">
        <f>IF(D1801="No", "-- ", VLOOKUP(A1801, [1]!Table9[#All], 29, FALSE))</f>
        <v xml:space="preserve">BE BMP Plant-1(a)(c-d); 
General Measures and Standard OMP BMPs. </v>
      </c>
      <c r="O1801" s="10" t="str">
        <f>IF(D1801="No", "--", VLOOKUP(A1801, [1]!Table9[#All], 30, FALSE))</f>
        <v xml:space="preserve">Pre-Activity Survey (Scott Mountain howellanthus): A biological survey is required. 
FSS Plant Avoidance (Scott Mountain howellanthus): If Scott Mountain howellanthus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01" s="7" t="str">
        <f>IF(D1801="No", "Not discussed on USFS. ", IF(VLOOKUP(A1801, [1]!Table9[#All], 31, FALSE)="--", "--",  _xlfn.CONCAT(A1801, " (", VLOOKUP(A1801, [1]!Table9[#All], 11, FALSE), "; Habitat description: ", C1801, ") - Within 1-mi of a CNDDB/SCE/USFS occurrence record (", VLOOKUP(A1801, [1]!Table9[#All], 31, FALSE), "). " )))</f>
        <v>--</v>
      </c>
      <c r="Q1801" s="6" t="str">
        <f>IF(D1801="No", "Not discussed on USFS. ", IF(VLOOKUP(A1801, [1]!Table9[#All], 31, FALSE)="--", "--",  VLOOKUP(A1801, [1]!Table9[#All], 32, FALSE)))</f>
        <v>--</v>
      </c>
      <c r="R1801" s="6" t="str">
        <f>IF(D1801="No", "Not discussed on USFS. ", IF(VLOOKUP(A1801, [1]!Table9[#All], 31, FALSE)="--", "--", VLOOKUP(A1801, [1]!Table9[#All], 33, FALSE)))</f>
        <v>--</v>
      </c>
      <c r="S1801" s="9" t="s">
        <v>2</v>
      </c>
      <c r="T1801" s="8" t="s">
        <v>2</v>
      </c>
      <c r="U1801" s="8" t="s">
        <v>2</v>
      </c>
      <c r="V1801" s="7" t="s">
        <v>2</v>
      </c>
      <c r="W1801" s="6" t="s">
        <v>2</v>
      </c>
      <c r="X1801" s="6" t="s">
        <v>2</v>
      </c>
    </row>
    <row r="1802" spans="1:24" ht="156" x14ac:dyDescent="0.2">
      <c r="A1802" s="20" t="s">
        <v>563</v>
      </c>
      <c r="B1802" s="20" t="str">
        <f>VLOOKUP(A1802, [1]!Table9[#All], 2, FALSE)</f>
        <v>Sabulina stolonifera</v>
      </c>
      <c r="C1802" s="18" t="str">
        <f>VLOOKUP(A1802, [1]!Table9[#All], 13, FALSE)</f>
        <v>lower montane coniferous forest</v>
      </c>
      <c r="D1802" s="17" t="str">
        <f>IF(ISNUMBER(SEARCH("1",VLOOKUP(A1802, [1]!Table9[#All], 4, FALSE))), "Yes", "No")</f>
        <v>Yes</v>
      </c>
      <c r="E1802" s="16" t="str">
        <f>VLOOKUP(A1802, [1]!Table9[#All], 3, FALSE)</f>
        <v>Plant</v>
      </c>
      <c r="F1802" s="15" t="str">
        <f>VLOOKUP(A1802, [1]!Table9[#All], 26, FALSE)</f>
        <v>Formula</v>
      </c>
      <c r="G1802" s="15" t="str">
        <f>IF(D1802="No", "--",VLOOKUP(A1802, [1]!Table9[#All], 25, FALSE))</f>
        <v>Work area</v>
      </c>
      <c r="H1802" s="14" t="str">
        <f>IF(D1802="No", "Not discussed on USFS. ", VLOOKUP(A1802, [1]!Table9[#All], 24, FALSE))</f>
        <v>--</v>
      </c>
      <c r="I1802" s="14" t="str">
        <f>IF(NOT(ISBLANK(#REF!)),  "Pre-activity Survey Required", "")</f>
        <v>Pre-activity Survey Required</v>
      </c>
      <c r="J1802" s="13" t="str">
        <f>IF(D1802="No", "Not discussed on USFS. ", _xlfn.CONCAT(A1802, " (", VLOOKUP(A1802, [1]!Table9[#All], 11, FALSE), "; Habitat description: ", C1802, ") - Within 1-mi of a CNDDB/SCE/USFS occurrence record (", VLOOKUP(A1802, [1]!Table9[#All], 34, FALSE), "). " ))</f>
        <v xml:space="preserve">Scott Mountain sandwort (FSS; CRPR 1B.3, Blooming Period: May - Aug; Habitat description: lower montane coniferous forest) - Within 1-mi of a CNDDB/SCE/USFS occurrence record (unsuitable habitat). </v>
      </c>
      <c r="K1802" s="10" t="str">
        <f>IF(D1802="No", "-- ", VLOOKUP(A1802, [1]!Table9[#All], 35, FALSE))</f>
        <v>Standard OMP BMPs.</v>
      </c>
      <c r="L1802" s="12" t="str">
        <f>IF(D1802="No", "--", VLOOKUP(A1802, [1]!Table9[#All], 28, FALSE))</f>
        <v>IIB</v>
      </c>
      <c r="M1802" s="11" t="str">
        <f>IF(D1802="No", "Not discussed on USFS. ", _xlfn.CONCAT(A1802, " (", VLOOKUP(A1802, [1]!Table9[#All], 11, FALSE), "; Habitat description: ", C1802, ") - Within 1-mi of a CNDDB/SCE/USFS occurrence record (", VLOOKUP(A1802, [1]!Table9[#All], 27, FALSE), "). " ))</f>
        <v xml:space="preserve">Scott Mountain sandwort (FSS; CRPR 1B.3, Blooming Period: May - Aug; Habitat description: lower montane coniferous forest) - Within 1-mi of a CNDDB/SCE/USFS occurrence record (habitat present). </v>
      </c>
      <c r="N1802" s="10" t="str">
        <f>IF(D1802="No", "-- ", VLOOKUP(A1802, [1]!Table9[#All], 29, FALSE))</f>
        <v xml:space="preserve">BE BMP Plant-1(a)(c-d); 
General Measures and Standard OMP BMPs. </v>
      </c>
      <c r="O1802" s="10" t="str">
        <f>IF(D1802="No", "--", VLOOKUP(A1802, [1]!Table9[#All], 30, FALSE))</f>
        <v xml:space="preserve">Pre-Activity Survey (Scott Mountain sandwort): A biological survey is required. 
FSS Plant Avoidance (Scott Mountain sandwort): If Scott Mountain sandwort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02" s="7" t="str">
        <f>IF(D1802="No", "Not discussed on USFS. ", IF(VLOOKUP(A1802, [1]!Table9[#All], 31, FALSE)="--", "--",  _xlfn.CONCAT(A1802, " (", VLOOKUP(A1802, [1]!Table9[#All], 11, FALSE), "; Habitat description: ", C1802, ") - Within 1-mi of a CNDDB/SCE/USFS occurrence record (", VLOOKUP(A1802, [1]!Table9[#All], 31, FALSE), "). " )))</f>
        <v>--</v>
      </c>
      <c r="Q1802" s="6" t="str">
        <f>IF(D1802="No", "Not discussed on USFS. ", IF(VLOOKUP(A1802, [1]!Table9[#All], 31, FALSE)="--", "--",  VLOOKUP(A1802, [1]!Table9[#All], 32, FALSE)))</f>
        <v>--</v>
      </c>
      <c r="R1802" s="6" t="str">
        <f>IF(D1802="No", "Not discussed on USFS. ", IF(VLOOKUP(A1802, [1]!Table9[#All], 31, FALSE)="--", "--", VLOOKUP(A1802, [1]!Table9[#All], 33, FALSE)))</f>
        <v>--</v>
      </c>
      <c r="S1802" s="9" t="s">
        <v>2</v>
      </c>
      <c r="T1802" s="8" t="s">
        <v>2</v>
      </c>
      <c r="U1802" s="8" t="s">
        <v>2</v>
      </c>
      <c r="V1802" s="7" t="s">
        <v>2</v>
      </c>
      <c r="W1802" s="6" t="s">
        <v>2</v>
      </c>
      <c r="X1802" s="6" t="s">
        <v>2</v>
      </c>
    </row>
    <row r="1803" spans="1:24" ht="156" x14ac:dyDescent="0.2">
      <c r="A1803" s="20" t="s">
        <v>562</v>
      </c>
      <c r="B1803" s="20" t="str">
        <f>VLOOKUP(A1803, [1]!Table9[#All], 2, FALSE)</f>
        <v>Erythronium citrinum var. roderickii</v>
      </c>
      <c r="C1803" s="18" t="str">
        <f>VLOOKUP(A1803, [1]!Table9[#All], 13, FALSE)</f>
        <v>dry conifer woodland, chaparral</v>
      </c>
      <c r="D1803" s="17" t="str">
        <f>IF(ISNUMBER(SEARCH("1",VLOOKUP(A1803, [1]!Table9[#All], 4, FALSE))), "Yes", "No")</f>
        <v>Yes</v>
      </c>
      <c r="E1803" s="16" t="str">
        <f>VLOOKUP(A1803, [1]!Table9[#All], 3, FALSE)</f>
        <v>Plant</v>
      </c>
      <c r="F1803" s="15" t="str">
        <f>VLOOKUP(A1803, [1]!Table9[#All], 26, FALSE)</f>
        <v>Formula</v>
      </c>
      <c r="G1803" s="15" t="str">
        <f>IF(D1803="No", "--",VLOOKUP(A1803, [1]!Table9[#All], 25, FALSE))</f>
        <v>Work area</v>
      </c>
      <c r="H1803" s="14" t="str">
        <f>IF(D1803="No", "Not discussed on USFS. ", VLOOKUP(A1803, [1]!Table9[#All], 24, FALSE))</f>
        <v xml:space="preserve">Only discussed in INF, if reviewing INF apply same RPM's and language as other CRPR 1/2 plant receive. </v>
      </c>
      <c r="I1803" s="14" t="str">
        <f>IF(NOT(ISBLANK(#REF!)),  "Pre-activity Survey Required", "")</f>
        <v>Pre-activity Survey Required</v>
      </c>
      <c r="J1803" s="13" t="str">
        <f>IF(D1803="No", "Not discussed on USFS. ", _xlfn.CONCAT(A1803, " (", VLOOKUP(A1803, [1]!Table9[#All], 11, FALSE), "; Habitat description: ", C1803, ") - Within 1-mi of a CNDDB/SCE/USFS occurrence record (", VLOOKUP(A1803, [1]!Table9[#All], 34, FALSE), "). " ))</f>
        <v xml:space="preserve">Scott Mountains fawn lily (INF:SCC; CRPR 4.3, Blooming Period: Mar - Jun; Habitat description: dry conifer woodland, chaparral) - Within 1-mi of a CNDDB/SCE/USFS occurrence record (unsuitable habitat). </v>
      </c>
      <c r="K1803" s="10" t="str">
        <f>IF(D1803="No", "-- ", VLOOKUP(A1803, [1]!Table9[#All], 35, FALSE))</f>
        <v>Standard OMP BMPs.</v>
      </c>
      <c r="L1803" s="12" t="str">
        <f>IF(D1803="No", "--", VLOOKUP(A1803, [1]!Table9[#All], 28, FALSE))</f>
        <v>IIB</v>
      </c>
      <c r="M1803" s="11" t="str">
        <f>IF(D1803="No", "Not discussed on USFS. ", _xlfn.CONCAT(A1803, " (", VLOOKUP(A1803, [1]!Table9[#All], 11, FALSE), "; Habitat description: ", C1803, ") - Within 1-mi of a CNDDB/SCE/USFS occurrence record (", VLOOKUP(A1803, [1]!Table9[#All], 27, FALSE), "). " ))</f>
        <v xml:space="preserve">Scott Mountains fawn lily (INF:SCC; CRPR 4.3, Blooming Period: Mar - Jun; Habitat description: dry conifer woodland, chaparral) - Within 1-mi of a CNDDB/SCE/USFS occurrence record (habitat present). </v>
      </c>
      <c r="N1803" s="10" t="str">
        <f>IF(D1803="No", "-- ", VLOOKUP(A1803, [1]!Table9[#All], 29, FALSE))</f>
        <v xml:space="preserve">BE BMP Plant-1(a)(c-d); 
General Measures and Standard OMP BMPs. </v>
      </c>
      <c r="O1803" s="10" t="str">
        <f>IF(D1803="No", "--", VLOOKUP(A1803, [1]!Table9[#All], 30, FALSE))</f>
        <v xml:space="preserve">Pre-Activity Survey (Scott Mountains fawn lily): A biological survey is required. 
FSS Plant Avoidance (Scott Mountains fawn lily): If Scott Mountains fawn 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03" s="7" t="str">
        <f>IF(D1803="No", "Not discussed on USFS. ", IF(VLOOKUP(A1803, [1]!Table9[#All], 31, FALSE)="--", "--",  _xlfn.CONCAT(A1803, " (", VLOOKUP(A1803, [1]!Table9[#All], 11, FALSE), "; Habitat description: ", C1803, ") - Within 1-mi of a CNDDB/SCE/USFS occurrence record (", VLOOKUP(A1803, [1]!Table9[#All], 31, FALSE), "). " )))</f>
        <v>--</v>
      </c>
      <c r="Q1803" s="6" t="str">
        <f>IF(D1803="No", "Not discussed on USFS. ", IF(VLOOKUP(A1803, [1]!Table9[#All], 31, FALSE)="--", "--",  VLOOKUP(A1803, [1]!Table9[#All], 32, FALSE)))</f>
        <v>--</v>
      </c>
      <c r="R1803" s="6" t="str">
        <f>IF(D1803="No", "Not discussed on USFS. ", IF(VLOOKUP(A1803, [1]!Table9[#All], 31, FALSE)="--", "--", VLOOKUP(A1803, [1]!Table9[#All], 33, FALSE)))</f>
        <v>--</v>
      </c>
      <c r="S1803" s="9" t="s">
        <v>2</v>
      </c>
      <c r="T1803" s="8" t="s">
        <v>2</v>
      </c>
      <c r="U1803" s="8" t="s">
        <v>2</v>
      </c>
      <c r="V1803" s="7" t="s">
        <v>2</v>
      </c>
      <c r="W1803" s="6" t="s">
        <v>2</v>
      </c>
      <c r="X1803" s="6" t="s">
        <v>2</v>
      </c>
    </row>
    <row r="1804" spans="1:24" ht="64" x14ac:dyDescent="0.2">
      <c r="A1804" s="20" t="s">
        <v>561</v>
      </c>
      <c r="B1804" s="20" t="str">
        <f>VLOOKUP(A1804, [1]!Table9[#All], 2, FALSE)</f>
        <v>Eriogonum umbellatum var. lautum</v>
      </c>
      <c r="C1804" s="18" t="str">
        <f>VLOOKUP(A1804, [1]!Table9[#All], 13, FALSE)</f>
        <v>sandy to gravelly flats, oak and conifer woodlands</v>
      </c>
      <c r="D1804" s="17" t="str">
        <f>IF(ISNUMBER(SEARCH("1",VLOOKUP(A1804, [1]!Table9[#All], 4, FALSE))), "Yes", "No")</f>
        <v>No</v>
      </c>
      <c r="E1804" s="16" t="str">
        <f>VLOOKUP(A1804, [1]!Table9[#All], 3, FALSE)</f>
        <v>Plant</v>
      </c>
      <c r="F1804" s="15" t="str">
        <f>VLOOKUP(A1804, [1]!Table9[#All], 26, FALSE)</f>
        <v>Formula</v>
      </c>
      <c r="G1804" s="15" t="str">
        <f>IF(D1804="No", "--",VLOOKUP(A1804, [1]!Table9[#All], 25, FALSE))</f>
        <v>--</v>
      </c>
      <c r="H1804" s="14" t="str">
        <f>IF(D1804="No", "Not discussed on USFS. ", VLOOKUP(A1804, [1]!Table9[#All], 24, FALSE))</f>
        <v xml:space="preserve">Not discussed on USFS. </v>
      </c>
      <c r="I1804" s="14" t="str">
        <f>IF(NOT(ISBLANK(#REF!)),  "Pre-activity Survey Required", "")</f>
        <v>Pre-activity Survey Required</v>
      </c>
      <c r="J1804" s="13" t="str">
        <f>IF(D1804="No", "Not discussed on USFS. ", _xlfn.CONCAT(A1804, " (", VLOOKUP(A1804, [1]!Table9[#All], 11, FALSE), "; Habitat description: ", C1804, ") - Within 1-mi of a CNDDB/SCE/USFS occurrence record (", VLOOKUP(A1804, [1]!Table9[#All], 34, FALSE), "). " ))</f>
        <v xml:space="preserve">Not discussed on USFS. </v>
      </c>
      <c r="K1804" s="10" t="str">
        <f>IF(D1804="No", "-- ", VLOOKUP(A1804, [1]!Table9[#All], 35, FALSE))</f>
        <v xml:space="preserve">-- </v>
      </c>
      <c r="L1804" s="12" t="str">
        <f>IF(D1804="No", "--", VLOOKUP(A1804, [1]!Table9[#All], 28, FALSE))</f>
        <v>--</v>
      </c>
      <c r="M1804" s="11" t="str">
        <f>IF(D1804="No", "Not discussed on USFS. ", _xlfn.CONCAT(A1804, " (", VLOOKUP(A1804, [1]!Table9[#All], 11, FALSE), "; Habitat description: ", C1804, ") - Within 1-mi of a CNDDB/SCE/USFS occurrence record (", VLOOKUP(A1804, [1]!Table9[#All], 27, FALSE), "). " ))</f>
        <v xml:space="preserve">Not discussed on USFS. </v>
      </c>
      <c r="N1804" s="10" t="str">
        <f>IF(D1804="No", "-- ", VLOOKUP(A1804, [1]!Table9[#All], 29, FALSE))</f>
        <v xml:space="preserve">-- </v>
      </c>
      <c r="O1804" s="10" t="str">
        <f>IF(D1804="No", "--", VLOOKUP(A1804, [1]!Table9[#All], 30, FALSE))</f>
        <v>--</v>
      </c>
      <c r="P1804" s="7" t="str">
        <f>IF(D1804="No", "Not discussed on USFS. ", IF(VLOOKUP(A1804, [1]!Table9[#All], 31, FALSE)="--", "--",  _xlfn.CONCAT(A1804, " (", VLOOKUP(A1804, [1]!Table9[#All], 11, FALSE), "; Habitat description: ", C1804, ") - Within 1-mi of a CNDDB/SCE/USFS occurrence record (", VLOOKUP(A1804, [1]!Table9[#All], 31, FALSE), "). " )))</f>
        <v xml:space="preserve">Not discussed on USFS. </v>
      </c>
      <c r="Q1804" s="6" t="str">
        <f>IF(D1804="No", "Not discussed on USFS. ", IF(VLOOKUP(A1804, [1]!Table9[#All], 31, FALSE)="--", "--",  VLOOKUP(A1804, [1]!Table9[#All], 32, FALSE)))</f>
        <v xml:space="preserve">Not discussed on USFS. </v>
      </c>
      <c r="R1804" s="6" t="str">
        <f>IF(D1804="No", "Not discussed on USFS. ", IF(VLOOKUP(A1804, [1]!Table9[#All], 31, FALSE)="--", "--", VLOOKUP(A1804, [1]!Table9[#All], 33, FALSE)))</f>
        <v xml:space="preserve">Not discussed on USFS. </v>
      </c>
      <c r="S1804" s="9" t="s">
        <v>2</v>
      </c>
      <c r="T1804" s="8" t="s">
        <v>2</v>
      </c>
      <c r="U1804" s="8" t="s">
        <v>2</v>
      </c>
      <c r="V1804" s="7" t="s">
        <v>2</v>
      </c>
      <c r="W1804" s="6" t="s">
        <v>2</v>
      </c>
      <c r="X1804" s="6" t="s">
        <v>2</v>
      </c>
    </row>
    <row r="1805" spans="1:24" ht="156" x14ac:dyDescent="0.2">
      <c r="A1805" s="20" t="s">
        <v>560</v>
      </c>
      <c r="B1805" s="20" t="str">
        <f>VLOOKUP(A1805, [1]!Table9[#All], 2, FALSE)</f>
        <v>Phacelia greenei</v>
      </c>
      <c r="C1805" s="18" t="str">
        <f>VLOOKUP(A1805, [1]!Table9[#All], 13, FALSE)</f>
        <v>serpentine soils, openings in conifer forest</v>
      </c>
      <c r="D1805" s="17" t="str">
        <f>IF(ISNUMBER(SEARCH("1",VLOOKUP(A1805, [1]!Table9[#All], 4, FALSE))), "Yes", "No")</f>
        <v>Yes</v>
      </c>
      <c r="E1805" s="16" t="str">
        <f>VLOOKUP(A1805, [1]!Table9[#All], 3, FALSE)</f>
        <v>Plant</v>
      </c>
      <c r="F1805" s="15" t="str">
        <f>VLOOKUP(A1805, [1]!Table9[#All], 26, FALSE)</f>
        <v>Formula</v>
      </c>
      <c r="G1805" s="15" t="str">
        <f>IF(D1805="No", "--",VLOOKUP(A1805, [1]!Table9[#All], 25, FALSE))</f>
        <v>Work area</v>
      </c>
      <c r="H1805" s="14" t="str">
        <f>IF(D1805="No", "Not discussed on USFS. ", VLOOKUP(A1805, [1]!Table9[#All], 24, FALSE))</f>
        <v>--</v>
      </c>
      <c r="I1805" s="14" t="str">
        <f>IF(NOT(ISBLANK(#REF!)),  "Pre-activity Survey Required", "")</f>
        <v>Pre-activity Survey Required</v>
      </c>
      <c r="J1805" s="13" t="str">
        <f>IF(D1805="No", "Not discussed on USFS. ", _xlfn.CONCAT(A1805, " (", VLOOKUP(A1805, [1]!Table9[#All], 11, FALSE), "; Habitat description: ", C1805, ") - Within 1-mi of a CNDDB/SCE/USFS occurrence record (", VLOOKUP(A1805, [1]!Table9[#All], 34, FALSE), "). " ))</f>
        <v xml:space="preserve">Scott Valley phacelia (FSS; BLM:S; CRPR 1B.2, Blooming Period: May - Jun; Habitat description: serpentine soils, openings in conifer forest) - Within 1-mi of a CNDDB/SCE/USFS occurrence record (unsuitable habitat). </v>
      </c>
      <c r="K1805" s="10" t="str">
        <f>IF(D1805="No", "-- ", VLOOKUP(A1805, [1]!Table9[#All], 35, FALSE))</f>
        <v>Standard OMP BMPs.</v>
      </c>
      <c r="L1805" s="12" t="str">
        <f>IF(D1805="No", "--", VLOOKUP(A1805, [1]!Table9[#All], 28, FALSE))</f>
        <v>IIB</v>
      </c>
      <c r="M1805" s="11" t="str">
        <f>IF(D1805="No", "Not discussed on USFS. ", _xlfn.CONCAT(A1805, " (", VLOOKUP(A1805, [1]!Table9[#All], 11, FALSE), "; Habitat description: ", C1805, ") - Within 1-mi of a CNDDB/SCE/USFS occurrence record (", VLOOKUP(A1805, [1]!Table9[#All], 27, FALSE), "). " ))</f>
        <v xml:space="preserve">Scott Valley phacelia (FSS; BLM:S; CRPR 1B.2, Blooming Period: May - Jun; Habitat description: serpentine soils, openings in conifer forest) - Within 1-mi of a CNDDB/SCE/USFS occurrence record (habitat present). </v>
      </c>
      <c r="N1805" s="10" t="str">
        <f>IF(D1805="No", "-- ", VLOOKUP(A1805, [1]!Table9[#All], 29, FALSE))</f>
        <v xml:space="preserve">BE BMP Plant-1(a)(c-d); 
General Measures and Standard OMP BMPs. </v>
      </c>
      <c r="O1805" s="10" t="str">
        <f>IF(D1805="No", "--", VLOOKUP(A1805, [1]!Table9[#All], 30, FALSE))</f>
        <v xml:space="preserve">Pre-Activity Survey (Scott Valley phacelia): A biological survey is required. 
FSS Plant Avoidance (Scott Valley phacelia): If Scott Valley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05" s="7" t="str">
        <f>IF(D1805="No", "Not discussed on USFS. ", IF(VLOOKUP(A1805, [1]!Table9[#All], 31, FALSE)="--", "--",  _xlfn.CONCAT(A1805, " (", VLOOKUP(A1805, [1]!Table9[#All], 11, FALSE), "; Habitat description: ", C1805, ") - Within 1-mi of a CNDDB/SCE/USFS occurrence record (", VLOOKUP(A1805, [1]!Table9[#All], 31, FALSE), "). " )))</f>
        <v>--</v>
      </c>
      <c r="Q1805" s="6" t="str">
        <f>IF(D1805="No", "Not discussed on USFS. ", IF(VLOOKUP(A1805, [1]!Table9[#All], 31, FALSE)="--", "--",  VLOOKUP(A1805, [1]!Table9[#All], 32, FALSE)))</f>
        <v>--</v>
      </c>
      <c r="R1805" s="6" t="str">
        <f>IF(D1805="No", "Not discussed on USFS. ", IF(VLOOKUP(A1805, [1]!Table9[#All], 31, FALSE)="--", "--", VLOOKUP(A1805, [1]!Table9[#All], 33, FALSE)))</f>
        <v>--</v>
      </c>
      <c r="S1805" s="9" t="s">
        <v>2</v>
      </c>
      <c r="T1805" s="8" t="s">
        <v>2</v>
      </c>
      <c r="U1805" s="8" t="s">
        <v>2</v>
      </c>
      <c r="V1805" s="7" t="s">
        <v>2</v>
      </c>
      <c r="W1805" s="6" t="s">
        <v>2</v>
      </c>
      <c r="X1805" s="6" t="s">
        <v>2</v>
      </c>
    </row>
    <row r="1806" spans="1:24" ht="180" x14ac:dyDescent="0.2">
      <c r="A1806" s="20" t="s">
        <v>559</v>
      </c>
      <c r="B1806" s="20" t="str">
        <f>VLOOKUP(A1806, [1]!Table9[#All], 2, FALSE)</f>
        <v>Polygonum hickmanii</v>
      </c>
      <c r="C1806" s="18" t="str">
        <f>VLOOKUP(A1806, [1]!Table9[#All], 13, FALSE)</f>
        <v>occurs with other small annual herbs in patches within annual grasslands</v>
      </c>
      <c r="D1806" s="17" t="str">
        <f>IF(ISNUMBER(SEARCH("1",VLOOKUP(A1806, [1]!Table9[#All], 4, FALSE))), "Yes", "No")</f>
        <v>Yes</v>
      </c>
      <c r="E1806" s="16" t="str">
        <f>VLOOKUP(A1806, [1]!Table9[#All], 3, FALSE)</f>
        <v>Plant</v>
      </c>
      <c r="F1806" s="15" t="str">
        <f>VLOOKUP(A1806, [1]!Table9[#All], 26, FALSE)</f>
        <v>Formula</v>
      </c>
      <c r="G1806" s="15" t="str">
        <f>IF(D1806="No", "--",VLOOKUP(A1806, [1]!Table9[#All], 25, FALSE))</f>
        <v>Work area</v>
      </c>
      <c r="H1806" s="14" t="str">
        <f>IF(D1806="No", "Not discussed on USFS. ", VLOOKUP(A1806, [1]!Table9[#All], 24, FALSE))</f>
        <v>--</v>
      </c>
      <c r="I1806" s="14" t="str">
        <f>IF(NOT(ISBLANK(#REF!)),  "Pre-activity Survey Required", "")</f>
        <v>Pre-activity Survey Required</v>
      </c>
      <c r="J1806" s="13" t="str">
        <f>IF(D1806="No", "Not discussed on USFS. ", _xlfn.CONCAT(A1806, " (", VLOOKUP(A1806, [1]!Table9[#All], 11, FALSE), "; Habitat description: ", C1806, ") - Within 1-mi of a CNDDB/SCE/USFS occurrence record (", VLOOKUP(A1806, [1]!Table9[#All], 34, FALSE), "). " ))</f>
        <v xml:space="preserve">Scotts Valley polygonum (FE; SE; CRPR 1B.1, Blooming Period: May - Oct; Habitat description: occurs with other small annual herbs in patches within annual grasslands) - Within 1-mi of a CNDDB/SCE/USFS occurrence record (unsuitable habitat). </v>
      </c>
      <c r="K1806" s="10" t="str">
        <f>IF(D1806="No", "-- ", VLOOKUP(A1806, [1]!Table9[#All], 35, FALSE))</f>
        <v xml:space="preserve">RPM Plant 1; 
Standard OMP BMPs. </v>
      </c>
      <c r="L1806" s="12" t="str">
        <f>IF(D1806="No", "--", VLOOKUP(A1806, [1]!Table9[#All], 28, FALSE))</f>
        <v>IIB</v>
      </c>
      <c r="M1806" s="11" t="str">
        <f>IF(D1806="No", "Not discussed on USFS. ", _xlfn.CONCAT(A1806, " (", VLOOKUP(A1806, [1]!Table9[#All], 11, FALSE), "; Habitat description: ", C1806, ") - Within 1-mi of a CNDDB/SCE/USFS occurrence record (", VLOOKUP(A1806, [1]!Table9[#All], 27, FALSE), "). " ))</f>
        <v xml:space="preserve">Scotts Valley polygonum (FE; SE; CRPR 1B.1, Blooming Period: May - Oct; Habitat description: occurs with other small annual herbs in patches within annual grasslands) - Within 1-mi of a CNDDB/SCE/USFS occurrence record (habitat present). </v>
      </c>
      <c r="N1806" s="10" t="str">
        <f>IF(D1806="No", "-- ", VLOOKUP(A1806, [1]!Table9[#All], 29, FALSE))</f>
        <v xml:space="preserve">RPM Plant-1-4; 
General Measures and Standard OMP BMPs. </v>
      </c>
      <c r="O1806" s="10" t="str">
        <f>IF(D1806="No", "--", VLOOKUP(A1806, [1]!Table9[#All], 30, FALSE))</f>
        <v xml:space="preserve">Rare Plant Survey and Avoidance (Scotts Valley polygonum): A qualified botanist will conduct a rare plant survey for Scotts Valley polygonum within blooming season, verified by a reference population. All federally-listed plants within 100 feet of the work area will be flagged for avoidance. Coordination with Environmental Services Department will be required if full avoidance cannot be achieved. 
Schedule Limitation (Scotts Valley polygonum): Schedule all work in the year rare plant surveys are conducted. Work can occur only after rare plant surveys occur. If work gets delayed for a subsequent year, contact Environmental Services Department. 
General Measures and Standard OMP BMPs. </v>
      </c>
      <c r="P1806" s="7" t="str">
        <f>IF(D1806="No", "Not discussed on USFS. ", IF(VLOOKUP(A1806, [1]!Table9[#All], 31, FALSE)="--", "--",  _xlfn.CONCAT(A1806, " (", VLOOKUP(A1806, [1]!Table9[#All], 11, FALSE), "; Habitat description: ", C1806, ") - Within 1-mi of a CNDDB/SCE/USFS occurrence record (", VLOOKUP(A1806, [1]!Table9[#All], 31, FALSE), "). " )))</f>
        <v>--</v>
      </c>
      <c r="Q1806" s="6" t="str">
        <f>IF(D1806="No", "Not discussed on USFS. ", IF(VLOOKUP(A1806, [1]!Table9[#All], 31, FALSE)="--", "--",  VLOOKUP(A1806, [1]!Table9[#All], 32, FALSE)))</f>
        <v>--</v>
      </c>
      <c r="R1806" s="6" t="str">
        <f>IF(D1806="No", "Not discussed on USFS. ", IF(VLOOKUP(A1806, [1]!Table9[#All], 31, FALSE)="--", "--", VLOOKUP(A1806, [1]!Table9[#All], 33, FALSE)))</f>
        <v>--</v>
      </c>
      <c r="S1806" s="9" t="s">
        <v>2</v>
      </c>
      <c r="T1806" s="8" t="s">
        <v>2</v>
      </c>
      <c r="U1806" s="8" t="s">
        <v>2</v>
      </c>
      <c r="V1806" s="7" t="s">
        <v>2</v>
      </c>
      <c r="W1806" s="6" t="s">
        <v>2</v>
      </c>
      <c r="X1806" s="6" t="s">
        <v>2</v>
      </c>
    </row>
    <row r="1807" spans="1:24" ht="180" x14ac:dyDescent="0.2">
      <c r="A1807" s="20" t="s">
        <v>558</v>
      </c>
      <c r="B1807" s="20" t="str">
        <f>VLOOKUP(A1807, [1]!Table9[#All], 2, FALSE)</f>
        <v>Chorizanthe robusta var. hartwegii</v>
      </c>
      <c r="C1807" s="18" t="str">
        <f>VLOOKUP(A1807, [1]!Table9[#All], 13, FALSE)</f>
        <v>sedimentary deposits of sandstone and mudstone; sand</v>
      </c>
      <c r="D1807" s="17" t="str">
        <f>IF(ISNUMBER(SEARCH("1",VLOOKUP(A1807, [1]!Table9[#All], 4, FALSE))), "Yes", "No")</f>
        <v>Yes</v>
      </c>
      <c r="E1807" s="16" t="str">
        <f>VLOOKUP(A1807, [1]!Table9[#All], 3, FALSE)</f>
        <v>Plant</v>
      </c>
      <c r="F1807" s="15" t="str">
        <f>VLOOKUP(A1807, [1]!Table9[#All], 26, FALSE)</f>
        <v>Formula</v>
      </c>
      <c r="G1807" s="15" t="str">
        <f>IF(D1807="No", "--",VLOOKUP(A1807, [1]!Table9[#All], 25, FALSE))</f>
        <v>Work area</v>
      </c>
      <c r="H1807" s="14" t="str">
        <f>IF(D1807="No", "Not discussed on USFS. ", VLOOKUP(A1807, [1]!Table9[#All], 24, FALSE))</f>
        <v>--</v>
      </c>
      <c r="I1807" s="14" t="str">
        <f>IF(NOT(ISBLANK(#REF!)),  "Pre-activity Survey Required", "")</f>
        <v>Pre-activity Survey Required</v>
      </c>
      <c r="J1807" s="13" t="str">
        <f>IF(D1807="No", "Not discussed on USFS. ", _xlfn.CONCAT(A1807, " (", VLOOKUP(A1807, [1]!Table9[#All], 11, FALSE), "; Habitat description: ", C1807, ") - Within 1-mi of a CNDDB/SCE/USFS occurrence record (", VLOOKUP(A1807, [1]!Table9[#All], 34, FALSE), "). " ))</f>
        <v xml:space="preserve">Scotts Valley spineflower (FE; CRPR 1B.1, Blooming Period: Apr - Jun; Habitat description: sedimentary deposits of sandstone and mudstone; sand) - Within 1-mi of a CNDDB/SCE/USFS occurrence record (unsuitable habitat). </v>
      </c>
      <c r="K1807" s="10" t="str">
        <f>IF(D1807="No", "-- ", VLOOKUP(A1807, [1]!Table9[#All], 35, FALSE))</f>
        <v xml:space="preserve">RPM Plant 1; 
Standard OMP BMPs. </v>
      </c>
      <c r="L1807" s="12" t="str">
        <f>IF(D1807="No", "--", VLOOKUP(A1807, [1]!Table9[#All], 28, FALSE))</f>
        <v>IIB</v>
      </c>
      <c r="M1807" s="11" t="str">
        <f>IF(D1807="No", "Not discussed on USFS. ", _xlfn.CONCAT(A1807, " (", VLOOKUP(A1807, [1]!Table9[#All], 11, FALSE), "; Habitat description: ", C1807, ") - Within 1-mi of a CNDDB/SCE/USFS occurrence record (", VLOOKUP(A1807, [1]!Table9[#All], 27, FALSE), "). " ))</f>
        <v xml:space="preserve">Scotts Valley spineflower (FE; CRPR 1B.1, Blooming Period: Apr - Jun; Habitat description: sedimentary deposits of sandstone and mudstone; sand) - Within 1-mi of a CNDDB/SCE/USFS occurrence record (habitat present). </v>
      </c>
      <c r="N1807" s="10" t="str">
        <f>IF(D1807="No", "-- ", VLOOKUP(A1807, [1]!Table9[#All], 29, FALSE))</f>
        <v xml:space="preserve">RPM Plant-1-4; 
General Measures and Standard OMP BMPs. </v>
      </c>
      <c r="O1807" s="10" t="str">
        <f>IF(D1807="No", "--", VLOOKUP(A1807, [1]!Table9[#All], 30, FALSE))</f>
        <v xml:space="preserve">Rare Plant Survey and Avoidance (Scotts Valley spineflower): A qualified botanist will conduct a rare plant survey for Scotts Valley spineflower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(Scotts Valley spineflower): Schedule all work in the year rare plant surveys are conducted. Work can occur only after rare plant surveys occur. If work gets delayed for a subsequent year, contact Environmental Services Department. 
General Measures and Standard OMP BMPs. </v>
      </c>
      <c r="P1807" s="7" t="str">
        <f>IF(D1807="No", "Not discussed on USFS. ", IF(VLOOKUP(A1807, [1]!Table9[#All], 31, FALSE)="--", "--",  _xlfn.CONCAT(A1807, " (", VLOOKUP(A1807, [1]!Table9[#All], 11, FALSE), "; Habitat description: ", C1807, ") - Within 1-mi of a CNDDB/SCE/USFS occurrence record (", VLOOKUP(A1807, [1]!Table9[#All], 31, FALSE), "). " )))</f>
        <v>--</v>
      </c>
      <c r="Q1807" s="6" t="str">
        <f>IF(D1807="No", "Not discussed on USFS. ", IF(VLOOKUP(A1807, [1]!Table9[#All], 31, FALSE)="--", "--",  VLOOKUP(A1807, [1]!Table9[#All], 32, FALSE)))</f>
        <v>--</v>
      </c>
      <c r="R1807" s="6" t="str">
        <f>IF(D1807="No", "Not discussed on USFS. ", IF(VLOOKUP(A1807, [1]!Table9[#All], 31, FALSE)="--", "--", VLOOKUP(A1807, [1]!Table9[#All], 33, FALSE)))</f>
        <v>--</v>
      </c>
      <c r="S1807" s="9" t="s">
        <v>2</v>
      </c>
      <c r="T1807" s="8" t="s">
        <v>2</v>
      </c>
      <c r="U1807" s="8" t="s">
        <v>2</v>
      </c>
      <c r="V1807" s="7" t="s">
        <v>2</v>
      </c>
      <c r="W1807" s="6" t="s">
        <v>2</v>
      </c>
      <c r="X1807" s="6" t="s">
        <v>2</v>
      </c>
    </row>
    <row r="1808" spans="1:24" ht="64" x14ac:dyDescent="0.2">
      <c r="A1808" s="20" t="s">
        <v>557</v>
      </c>
      <c r="B1808" s="20" t="str">
        <f>VLOOKUP(A1808, [1]!Table9[#All], 2, FALSE)</f>
        <v>Silene scouleri ssp. scouleri</v>
      </c>
      <c r="C1808" s="18" t="str">
        <f>VLOOKUP(A1808, [1]!Table9[#All], 13, FALSE)</f>
        <v xml:space="preserve">grassy, rocky slopes, coastal bluffs, dry prairies, and woodlands </v>
      </c>
      <c r="D1808" s="17" t="str">
        <f>IF(ISNUMBER(SEARCH("1",VLOOKUP(A1808, [1]!Table9[#All], 4, FALSE))), "Yes", "No")</f>
        <v>No</v>
      </c>
      <c r="E1808" s="16" t="str">
        <f>VLOOKUP(A1808, [1]!Table9[#All], 3, FALSE)</f>
        <v>Plant</v>
      </c>
      <c r="F1808" s="15" t="str">
        <f>VLOOKUP(A1808, [1]!Table9[#All], 26, FALSE)</f>
        <v>Formula</v>
      </c>
      <c r="G1808" s="15" t="str">
        <f>IF(D1808="No", "--",VLOOKUP(A1808, [1]!Table9[#All], 25, FALSE))</f>
        <v>--</v>
      </c>
      <c r="H1808" s="14" t="str">
        <f>IF(D1808="No", "Not discussed on USFS. ", VLOOKUP(A1808, [1]!Table9[#All], 24, FALSE))</f>
        <v xml:space="preserve">Not discussed on USFS. </v>
      </c>
      <c r="I1808" s="14" t="str">
        <f>IF(NOT(ISBLANK(#REF!)),  "Pre-activity Survey Required", "")</f>
        <v>Pre-activity Survey Required</v>
      </c>
      <c r="J1808" s="13" t="str">
        <f>IF(D1808="No", "Not discussed on USFS. ", _xlfn.CONCAT(A1808, " (", VLOOKUP(A1808, [1]!Table9[#All], 11, FALSE), "; Habitat description: ", C1808, ") - Within 1-mi of a CNDDB/SCE/USFS occurrence record (", VLOOKUP(A1808, [1]!Table9[#All], 34, FALSE), "). " ))</f>
        <v xml:space="preserve">Not discussed on USFS. </v>
      </c>
      <c r="K1808" s="10" t="str">
        <f>IF(D1808="No", "-- ", VLOOKUP(A1808, [1]!Table9[#All], 35, FALSE))</f>
        <v xml:space="preserve">-- </v>
      </c>
      <c r="L1808" s="12" t="str">
        <f>IF(D1808="No", "--", VLOOKUP(A1808, [1]!Table9[#All], 28, FALSE))</f>
        <v>--</v>
      </c>
      <c r="M1808" s="11" t="str">
        <f>IF(D1808="No", "Not discussed on USFS. ", _xlfn.CONCAT(A1808, " (", VLOOKUP(A1808, [1]!Table9[#All], 11, FALSE), "; Habitat description: ", C1808, ") - Within 1-mi of a CNDDB/SCE/USFS occurrence record (", VLOOKUP(A1808, [1]!Table9[#All], 27, FALSE), "). " ))</f>
        <v xml:space="preserve">Not discussed on USFS. </v>
      </c>
      <c r="N1808" s="10" t="str">
        <f>IF(D1808="No", "-- ", VLOOKUP(A1808, [1]!Table9[#All], 29, FALSE))</f>
        <v xml:space="preserve">-- </v>
      </c>
      <c r="O1808" s="10" t="str">
        <f>IF(D1808="No", "--", VLOOKUP(A1808, [1]!Table9[#All], 30, FALSE))</f>
        <v>--</v>
      </c>
      <c r="P1808" s="7" t="str">
        <f>IF(D1808="No", "Not discussed on USFS. ", IF(VLOOKUP(A1808, [1]!Table9[#All], 31, FALSE)="--", "--",  _xlfn.CONCAT(A1808, " (", VLOOKUP(A1808, [1]!Table9[#All], 11, FALSE), "; Habitat description: ", C1808, ") - Within 1-mi of a CNDDB/SCE/USFS occurrence record (", VLOOKUP(A1808, [1]!Table9[#All], 31, FALSE), "). " )))</f>
        <v xml:space="preserve">Not discussed on USFS. </v>
      </c>
      <c r="Q1808" s="6" t="str">
        <f>IF(D1808="No", "Not discussed on USFS. ", IF(VLOOKUP(A1808, [1]!Table9[#All], 31, FALSE)="--", "--",  VLOOKUP(A1808, [1]!Table9[#All], 32, FALSE)))</f>
        <v xml:space="preserve">Not discussed on USFS. </v>
      </c>
      <c r="R1808" s="6" t="str">
        <f>IF(D1808="No", "Not discussed on USFS. ", IF(VLOOKUP(A1808, [1]!Table9[#All], 31, FALSE)="--", "--", VLOOKUP(A1808, [1]!Table9[#All], 33, FALSE)))</f>
        <v xml:space="preserve">Not discussed on USFS. </v>
      </c>
      <c r="S1808" s="9" t="s">
        <v>2</v>
      </c>
      <c r="T1808" s="8" t="s">
        <v>2</v>
      </c>
      <c r="U1808" s="8" t="s">
        <v>2</v>
      </c>
      <c r="V1808" s="7" t="s">
        <v>2</v>
      </c>
      <c r="W1808" s="6" t="s">
        <v>2</v>
      </c>
      <c r="X1808" s="6" t="s">
        <v>2</v>
      </c>
    </row>
    <row r="1809" spans="1:24" ht="48" x14ac:dyDescent="0.2">
      <c r="A1809" s="20" t="s">
        <v>556</v>
      </c>
      <c r="B1809" s="20" t="str">
        <f>VLOOKUP(A1809, [1]!Table9[#All], 2, FALSE)</f>
        <v>Elymus scribneri</v>
      </c>
      <c r="C1809" s="18" t="str">
        <f>VLOOKUP(A1809, [1]!Table9[#All], 13, FALSE)</f>
        <v>rocky areas, alpine</v>
      </c>
      <c r="D1809" s="17" t="str">
        <f>IF(ISNUMBER(SEARCH("1",VLOOKUP(A1809, [1]!Table9[#All], 4, FALSE))), "Yes", "No")</f>
        <v>No</v>
      </c>
      <c r="E1809" s="16" t="str">
        <f>VLOOKUP(A1809, [1]!Table9[#All], 3, FALSE)</f>
        <v>Plant</v>
      </c>
      <c r="F1809" s="15" t="str">
        <f>VLOOKUP(A1809, [1]!Table9[#All], 26, FALSE)</f>
        <v>Formula</v>
      </c>
      <c r="G1809" s="15" t="str">
        <f>IF(D1809="No", "--",VLOOKUP(A1809, [1]!Table9[#All], 25, FALSE))</f>
        <v>--</v>
      </c>
      <c r="H1809" s="14" t="str">
        <f>IF(D1809="No", "Not discussed on USFS. ", VLOOKUP(A1809, [1]!Table9[#All], 24, FALSE))</f>
        <v xml:space="preserve">Not discussed on USFS. </v>
      </c>
      <c r="I1809" s="14" t="str">
        <f>IF(NOT(ISBLANK(#REF!)),  "Pre-activity Survey Required", "")</f>
        <v>Pre-activity Survey Required</v>
      </c>
      <c r="J1809" s="13" t="str">
        <f>IF(D1809="No", "Not discussed on USFS. ", _xlfn.CONCAT(A1809, " (", VLOOKUP(A1809, [1]!Table9[#All], 11, FALSE), "; Habitat description: ", C1809, ") - Within 1-mi of a CNDDB/SCE/USFS occurrence record (", VLOOKUP(A1809, [1]!Table9[#All], 34, FALSE), "). " ))</f>
        <v xml:space="preserve">Not discussed on USFS. </v>
      </c>
      <c r="K1809" s="10" t="str">
        <f>IF(D1809="No", "-- ", VLOOKUP(A1809, [1]!Table9[#All], 35, FALSE))</f>
        <v xml:space="preserve">-- </v>
      </c>
      <c r="L1809" s="12" t="str">
        <f>IF(D1809="No", "--", VLOOKUP(A1809, [1]!Table9[#All], 28, FALSE))</f>
        <v>--</v>
      </c>
      <c r="M1809" s="11" t="str">
        <f>IF(D1809="No", "Not discussed on USFS. ", _xlfn.CONCAT(A1809, " (", VLOOKUP(A1809, [1]!Table9[#All], 11, FALSE), "; Habitat description: ", C1809, ") - Within 1-mi of a CNDDB/SCE/USFS occurrence record (", VLOOKUP(A1809, [1]!Table9[#All], 27, FALSE), "). " ))</f>
        <v xml:space="preserve">Not discussed on USFS. </v>
      </c>
      <c r="N1809" s="10" t="str">
        <f>IF(D1809="No", "-- ", VLOOKUP(A1809, [1]!Table9[#All], 29, FALSE))</f>
        <v xml:space="preserve">-- </v>
      </c>
      <c r="O1809" s="10" t="str">
        <f>IF(D1809="No", "--", VLOOKUP(A1809, [1]!Table9[#All], 30, FALSE))</f>
        <v>--</v>
      </c>
      <c r="P1809" s="7" t="str">
        <f>IF(D1809="No", "Not discussed on USFS. ", IF(VLOOKUP(A1809, [1]!Table9[#All], 31, FALSE)="--", "--",  _xlfn.CONCAT(A1809, " (", VLOOKUP(A1809, [1]!Table9[#All], 11, FALSE), "; Habitat description: ", C1809, ") - Within 1-mi of a CNDDB/SCE/USFS occurrence record (", VLOOKUP(A1809, [1]!Table9[#All], 31, FALSE), "). " )))</f>
        <v xml:space="preserve">Not discussed on USFS. </v>
      </c>
      <c r="Q1809" s="6" t="str">
        <f>IF(D1809="No", "Not discussed on USFS. ", IF(VLOOKUP(A1809, [1]!Table9[#All], 31, FALSE)="--", "--",  VLOOKUP(A1809, [1]!Table9[#All], 32, FALSE)))</f>
        <v xml:space="preserve">Not discussed on USFS. </v>
      </c>
      <c r="R1809" s="6" t="str">
        <f>IF(D1809="No", "Not discussed on USFS. ", IF(VLOOKUP(A1809, [1]!Table9[#All], 31, FALSE)="--", "--", VLOOKUP(A1809, [1]!Table9[#All], 33, FALSE)))</f>
        <v xml:space="preserve">Not discussed on USFS. </v>
      </c>
      <c r="S1809" s="9" t="s">
        <v>2</v>
      </c>
      <c r="T1809" s="8" t="s">
        <v>2</v>
      </c>
      <c r="U1809" s="8" t="s">
        <v>2</v>
      </c>
      <c r="V1809" s="7" t="s">
        <v>2</v>
      </c>
      <c r="W1809" s="6" t="s">
        <v>2</v>
      </c>
      <c r="X1809" s="6" t="s">
        <v>2</v>
      </c>
    </row>
    <row r="1810" spans="1:24" ht="64" x14ac:dyDescent="0.2">
      <c r="A1810" s="20" t="s">
        <v>555</v>
      </c>
      <c r="B1810" s="20" t="str">
        <f>VLOOKUP(A1810, [1]!Table9[#All], 2, FALSE)</f>
        <v>Synthliboramphus scrippsi</v>
      </c>
      <c r="C1810" s="18" t="str">
        <f>VLOOKUP(A1810, [1]!Table9[#All], 13, FALSE)</f>
        <v>islands with steep cliffs, rocky slopes, dense cover of bushes</v>
      </c>
      <c r="D1810" s="17" t="str">
        <f>IF(ISNUMBER(SEARCH("1",VLOOKUP(A1810, [1]!Table9[#All], 4, FALSE))), "Yes", "No")</f>
        <v>Yes</v>
      </c>
      <c r="E1810" s="16" t="str">
        <f>VLOOKUP(A1810, [1]!Table9[#All], 3, FALSE)</f>
        <v>Bird</v>
      </c>
      <c r="F1810" s="15" t="str">
        <f>VLOOKUP(A1810, [1]!Table9[#All], 26, FALSE)</f>
        <v>Formula</v>
      </c>
      <c r="G1810" s="15" t="str">
        <f>IF(D1810="No", "--",VLOOKUP(A1810, [1]!Table9[#All], 25, FALSE))</f>
        <v>--</v>
      </c>
      <c r="H1810" s="14" t="str">
        <f>IF(D1810="No", "Not discussed on USFS. ", VLOOKUP(A1810, [1]!Table9[#All], 24, FALSE))</f>
        <v>Notify SME if found on USFS</v>
      </c>
      <c r="I1810" s="14" t="str">
        <f>IF(NOT(ISBLANK(#REF!)),  "Pre-activity Survey Required", "")</f>
        <v>Pre-activity Survey Required</v>
      </c>
      <c r="J1810" s="13" t="str">
        <f>IF(D1810="No", "Not discussed on USFS. ", _xlfn.CONCAT(A1810, " (", VLOOKUP(A1810, [1]!Table9[#All], 11, FALSE), "; Habitat description: ", C1810, ") - Within 1-mi of a CNDDB/SCE/USFS occurrence record (", VLOOKUP(A1810, [1]!Table9[#All], 34, FALSE), "). " ))</f>
        <v xml:space="preserve">Scripps's murrelet (ST; BLM:S; Habitat description: islands with steep cliffs, rocky slopes, dense cover of bushes) - Within 1-mi of a CNDDB/SCE/USFS occurrence record (--). </v>
      </c>
      <c r="K1810" s="10" t="str">
        <f>IF(D1810="No", "-- ", VLOOKUP(A1810, [1]!Table9[#All], 35, FALSE))</f>
        <v>--</v>
      </c>
      <c r="L1810" s="12" t="str">
        <f>IF(D1810="No", "--", VLOOKUP(A1810, [1]!Table9[#All], 28, FALSE))</f>
        <v>--</v>
      </c>
      <c r="M1810" s="11" t="str">
        <f>IF(D1810="No", "Not discussed on USFS. ", _xlfn.CONCAT(A1810, " (", VLOOKUP(A1810, [1]!Table9[#All], 11, FALSE), "; Habitat description: ", C1810, ") - Within 1-mi of a CNDDB/SCE/USFS occurrence record (", VLOOKUP(A1810, [1]!Table9[#All], 27, FALSE), "). " ))</f>
        <v xml:space="preserve">Scripps's murrelet (ST; BLM:S; Habitat description: islands with steep cliffs, rocky slopes, dense cover of bushes) - Within 1-mi of a CNDDB/SCE/USFS occurrence record (--). </v>
      </c>
      <c r="N1810" s="10" t="str">
        <f>IF(D1810="No", "-- ", VLOOKUP(A1810, [1]!Table9[#All], 29, FALSE))</f>
        <v>Notify SME if found on USFS</v>
      </c>
      <c r="O1810" s="10" t="str">
        <f>IF(D1810="No", "--", VLOOKUP(A1810, [1]!Table9[#All], 30, FALSE))</f>
        <v>Notify SME if found on USFS</v>
      </c>
      <c r="P1810" s="7" t="str">
        <f>IF(D1810="No", "Not discussed on USFS. ", IF(VLOOKUP(A1810, [1]!Table9[#All], 31, FALSE)="--", "--",  _xlfn.CONCAT(A1810, " (", VLOOKUP(A1810, [1]!Table9[#All], 11, FALSE), "; Habitat description: ", C1810, ") - Within 1-mi of a CNDDB/SCE/USFS occurrence record (", VLOOKUP(A1810, [1]!Table9[#All], 31, FALSE), "). " )))</f>
        <v>--</v>
      </c>
      <c r="Q1810" s="6" t="str">
        <f>IF(D1810="No", "Not discussed on USFS. ", IF(VLOOKUP(A1810, [1]!Table9[#All], 31, FALSE)="--", "--",  VLOOKUP(A1810, [1]!Table9[#All], 32, FALSE)))</f>
        <v>--</v>
      </c>
      <c r="R1810" s="6" t="str">
        <f>IF(D1810="No", "Not discussed on USFS. ", IF(VLOOKUP(A1810, [1]!Table9[#All], 31, FALSE)="--", "--", VLOOKUP(A1810, [1]!Table9[#All], 33, FALSE)))</f>
        <v>--</v>
      </c>
      <c r="S1810" s="9" t="s">
        <v>2</v>
      </c>
      <c r="T1810" s="8" t="s">
        <v>2</v>
      </c>
      <c r="U1810" s="8" t="s">
        <v>2</v>
      </c>
      <c r="V1810" s="7" t="s">
        <v>2</v>
      </c>
      <c r="W1810" s="6" t="s">
        <v>2</v>
      </c>
      <c r="X1810" s="6" t="s">
        <v>2</v>
      </c>
    </row>
    <row r="1811" spans="1:24" ht="64" x14ac:dyDescent="0.2">
      <c r="A1811" s="20" t="s">
        <v>554</v>
      </c>
      <c r="B1811" s="20" t="str">
        <f>VLOOKUP(A1811, [1]!Table9[#All], 2, FALSE)</f>
        <v>Acmispon argyraeus var. multicaulis</v>
      </c>
      <c r="C1811" s="18" t="str">
        <f>VLOOKUP(A1811, [1]!Table9[#All], 13, FALSE)</f>
        <v>pinyon-juniper woodland</v>
      </c>
      <c r="D1811" s="17" t="str">
        <f>IF(ISNUMBER(SEARCH("1",VLOOKUP(A1811, [1]!Table9[#All], 4, FALSE))), "Yes", "No")</f>
        <v>No</v>
      </c>
      <c r="E1811" s="16" t="str">
        <f>VLOOKUP(A1811, [1]!Table9[#All], 3, FALSE)</f>
        <v>Plant</v>
      </c>
      <c r="F1811" s="15" t="str">
        <f>VLOOKUP(A1811, [1]!Table9[#All], 26, FALSE)</f>
        <v>Formula</v>
      </c>
      <c r="G1811" s="15" t="str">
        <f>IF(D1811="No", "--",VLOOKUP(A1811, [1]!Table9[#All], 25, FALSE))</f>
        <v>--</v>
      </c>
      <c r="H1811" s="14" t="str">
        <f>IF(D1811="No", "Not discussed on USFS. ", VLOOKUP(A1811, [1]!Table9[#All], 24, FALSE))</f>
        <v xml:space="preserve">Not discussed on USFS. </v>
      </c>
      <c r="I1811" s="14" t="str">
        <f>IF(NOT(ISBLANK(#REF!)),  "Pre-activity Survey Required", "")</f>
        <v>Pre-activity Survey Required</v>
      </c>
      <c r="J1811" s="13" t="str">
        <f>IF(D1811="No", "Not discussed on USFS. ", _xlfn.CONCAT(A1811, " (", VLOOKUP(A1811, [1]!Table9[#All], 11, FALSE), "; Habitat description: ", C1811, ") - Within 1-mi of a CNDDB/SCE/USFS occurrence record (", VLOOKUP(A1811, [1]!Table9[#All], 34, FALSE), "). " ))</f>
        <v xml:space="preserve">Not discussed on USFS. </v>
      </c>
      <c r="K1811" s="10" t="str">
        <f>IF(D1811="No", "-- ", VLOOKUP(A1811, [1]!Table9[#All], 35, FALSE))</f>
        <v xml:space="preserve">-- </v>
      </c>
      <c r="L1811" s="12" t="str">
        <f>IF(D1811="No", "--", VLOOKUP(A1811, [1]!Table9[#All], 28, FALSE))</f>
        <v>--</v>
      </c>
      <c r="M1811" s="11" t="str">
        <f>IF(D1811="No", "Not discussed on USFS. ", _xlfn.CONCAT(A1811, " (", VLOOKUP(A1811, [1]!Table9[#All], 11, FALSE), "; Habitat description: ", C1811, ") - Within 1-mi of a CNDDB/SCE/USFS occurrence record (", VLOOKUP(A1811, [1]!Table9[#All], 27, FALSE), "). " ))</f>
        <v xml:space="preserve">Not discussed on USFS. </v>
      </c>
      <c r="N1811" s="10" t="str">
        <f>IF(D1811="No", "-- ", VLOOKUP(A1811, [1]!Table9[#All], 29, FALSE))</f>
        <v xml:space="preserve">-- </v>
      </c>
      <c r="O1811" s="10" t="str">
        <f>IF(D1811="No", "--", VLOOKUP(A1811, [1]!Table9[#All], 30, FALSE))</f>
        <v>--</v>
      </c>
      <c r="P1811" s="7" t="str">
        <f>IF(D1811="No", "Not discussed on USFS. ", IF(VLOOKUP(A1811, [1]!Table9[#All], 31, FALSE)="--", "--",  _xlfn.CONCAT(A1811, " (", VLOOKUP(A1811, [1]!Table9[#All], 11, FALSE), "; Habitat description: ", C1811, ") - Within 1-mi of a CNDDB/SCE/USFS occurrence record (", VLOOKUP(A1811, [1]!Table9[#All], 31, FALSE), "). " )))</f>
        <v xml:space="preserve">Not discussed on USFS. </v>
      </c>
      <c r="Q1811" s="6" t="str">
        <f>IF(D1811="No", "Not discussed on USFS. ", IF(VLOOKUP(A1811, [1]!Table9[#All], 31, FALSE)="--", "--",  VLOOKUP(A1811, [1]!Table9[#All], 32, FALSE)))</f>
        <v xml:space="preserve">Not discussed on USFS. </v>
      </c>
      <c r="R1811" s="6" t="str">
        <f>IF(D1811="No", "Not discussed on USFS. ", IF(VLOOKUP(A1811, [1]!Table9[#All], 31, FALSE)="--", "--", VLOOKUP(A1811, [1]!Table9[#All], 33, FALSE)))</f>
        <v xml:space="preserve">Not discussed on USFS. </v>
      </c>
      <c r="S1811" s="9" t="s">
        <v>2</v>
      </c>
      <c r="T1811" s="8" t="s">
        <v>2</v>
      </c>
      <c r="U1811" s="8" t="s">
        <v>2</v>
      </c>
      <c r="V1811" s="7" t="s">
        <v>2</v>
      </c>
      <c r="W1811" s="6" t="s">
        <v>2</v>
      </c>
      <c r="X1811" s="6" t="s">
        <v>2</v>
      </c>
    </row>
    <row r="1812" spans="1:24" ht="48" x14ac:dyDescent="0.2">
      <c r="A1812" s="20" t="s">
        <v>553</v>
      </c>
      <c r="B1812" s="20" t="str">
        <f>VLOOKUP(A1812, [1]!Table9[#All], 2, FALSE)</f>
        <v>Leptosyne maritima</v>
      </c>
      <c r="C1812" s="18" t="str">
        <f>VLOOKUP(A1812, [1]!Table9[#All], 13, FALSE)</f>
        <v>sea bluffs</v>
      </c>
      <c r="D1812" s="17" t="str">
        <f>IF(ISNUMBER(SEARCH("1",VLOOKUP(A1812, [1]!Table9[#All], 4, FALSE))), "Yes", "No")</f>
        <v>No</v>
      </c>
      <c r="E1812" s="16" t="str">
        <f>VLOOKUP(A1812, [1]!Table9[#All], 3, FALSE)</f>
        <v>Plant</v>
      </c>
      <c r="F1812" s="15" t="str">
        <f>VLOOKUP(A1812, [1]!Table9[#All], 26, FALSE)</f>
        <v>Formula</v>
      </c>
      <c r="G1812" s="15" t="str">
        <f>IF(D1812="No", "--",VLOOKUP(A1812, [1]!Table9[#All], 25, FALSE))</f>
        <v>--</v>
      </c>
      <c r="H1812" s="14" t="str">
        <f>IF(D1812="No", "Not discussed on USFS. ", VLOOKUP(A1812, [1]!Table9[#All], 24, FALSE))</f>
        <v xml:space="preserve">Not discussed on USFS. </v>
      </c>
      <c r="I1812" s="14" t="str">
        <f>IF(NOT(ISBLANK(#REF!)),  "Pre-activity Survey Required", "")</f>
        <v>Pre-activity Survey Required</v>
      </c>
      <c r="J1812" s="13" t="str">
        <f>IF(D1812="No", "Not discussed on USFS. ", _xlfn.CONCAT(A1812, " (", VLOOKUP(A1812, [1]!Table9[#All], 11, FALSE), "; Habitat description: ", C1812, ") - Within 1-mi of a CNDDB/SCE/USFS occurrence record (", VLOOKUP(A1812, [1]!Table9[#All], 34, FALSE), "). " ))</f>
        <v xml:space="preserve">Not discussed on USFS. </v>
      </c>
      <c r="K1812" s="10" t="str">
        <f>IF(D1812="No", "-- ", VLOOKUP(A1812, [1]!Table9[#All], 35, FALSE))</f>
        <v xml:space="preserve">-- </v>
      </c>
      <c r="L1812" s="12" t="str">
        <f>IF(D1812="No", "--", VLOOKUP(A1812, [1]!Table9[#All], 28, FALSE))</f>
        <v>--</v>
      </c>
      <c r="M1812" s="11" t="str">
        <f>IF(D1812="No", "Not discussed on USFS. ", _xlfn.CONCAT(A1812, " (", VLOOKUP(A1812, [1]!Table9[#All], 11, FALSE), "; Habitat description: ", C1812, ") - Within 1-mi of a CNDDB/SCE/USFS occurrence record (", VLOOKUP(A1812, [1]!Table9[#All], 27, FALSE), "). " ))</f>
        <v xml:space="preserve">Not discussed on USFS. </v>
      </c>
      <c r="N1812" s="10" t="str">
        <f>IF(D1812="No", "-- ", VLOOKUP(A1812, [1]!Table9[#All], 29, FALSE))</f>
        <v xml:space="preserve">-- </v>
      </c>
      <c r="O1812" s="10" t="str">
        <f>IF(D1812="No", "--", VLOOKUP(A1812, [1]!Table9[#All], 30, FALSE))</f>
        <v>--</v>
      </c>
      <c r="P1812" s="7" t="str">
        <f>IF(D1812="No", "Not discussed on USFS. ", IF(VLOOKUP(A1812, [1]!Table9[#All], 31, FALSE)="--", "--",  _xlfn.CONCAT(A1812, " (", VLOOKUP(A1812, [1]!Table9[#All], 11, FALSE), "; Habitat description: ", C1812, ") - Within 1-mi of a CNDDB/SCE/USFS occurrence record (", VLOOKUP(A1812, [1]!Table9[#All], 31, FALSE), "). " )))</f>
        <v xml:space="preserve">Not discussed on USFS. </v>
      </c>
      <c r="Q1812" s="6" t="str">
        <f>IF(D1812="No", "Not discussed on USFS. ", IF(VLOOKUP(A1812, [1]!Table9[#All], 31, FALSE)="--", "--",  VLOOKUP(A1812, [1]!Table9[#All], 32, FALSE)))</f>
        <v xml:space="preserve">Not discussed on USFS. </v>
      </c>
      <c r="R1812" s="6" t="str">
        <f>IF(D1812="No", "Not discussed on USFS. ", IF(VLOOKUP(A1812, [1]!Table9[#All], 31, FALSE)="--", "--", VLOOKUP(A1812, [1]!Table9[#All], 33, FALSE)))</f>
        <v xml:space="preserve">Not discussed on USFS. </v>
      </c>
      <c r="S1812" s="9" t="s">
        <v>2</v>
      </c>
      <c r="T1812" s="8" t="s">
        <v>2</v>
      </c>
      <c r="U1812" s="8" t="s">
        <v>2</v>
      </c>
      <c r="V1812" s="7" t="s">
        <v>2</v>
      </c>
      <c r="W1812" s="6" t="s">
        <v>2</v>
      </c>
      <c r="X1812" s="6" t="s">
        <v>2</v>
      </c>
    </row>
    <row r="1813" spans="1:24" ht="64" x14ac:dyDescent="0.2">
      <c r="A1813" s="20" t="s">
        <v>552</v>
      </c>
      <c r="B1813" s="20" t="str">
        <f>VLOOKUP(A1813, [1]!Table9[#All], 2, FALSE)</f>
        <v>Packera bolanderi var. bolanderi</v>
      </c>
      <c r="C1813" s="18" t="str">
        <f>VLOOKUP(A1813, [1]!Table9[#All], 13, FALSE)</f>
        <v>coastal forest, wet cliffs</v>
      </c>
      <c r="D1813" s="17" t="str">
        <f>IF(ISNUMBER(SEARCH("1",VLOOKUP(A1813, [1]!Table9[#All], 4, FALSE))), "Yes", "No")</f>
        <v>No</v>
      </c>
      <c r="E1813" s="16" t="str">
        <f>VLOOKUP(A1813, [1]!Table9[#All], 3, FALSE)</f>
        <v>Plant</v>
      </c>
      <c r="F1813" s="15" t="str">
        <f>VLOOKUP(A1813, [1]!Table9[#All], 26, FALSE)</f>
        <v>Formula</v>
      </c>
      <c r="G1813" s="15" t="str">
        <f>IF(D1813="No", "--",VLOOKUP(A1813, [1]!Table9[#All], 25, FALSE))</f>
        <v>--</v>
      </c>
      <c r="H1813" s="14" t="str">
        <f>IF(D1813="No", "Not discussed on USFS. ", VLOOKUP(A1813, [1]!Table9[#All], 24, FALSE))</f>
        <v xml:space="preserve">Not discussed on USFS. </v>
      </c>
      <c r="I1813" s="14" t="str">
        <f>IF(NOT(ISBLANK(#REF!)),  "Pre-activity Survey Required", "")</f>
        <v>Pre-activity Survey Required</v>
      </c>
      <c r="J1813" s="13" t="str">
        <f>IF(D1813="No", "Not discussed on USFS. ", _xlfn.CONCAT(A1813, " (", VLOOKUP(A1813, [1]!Table9[#All], 11, FALSE), "; Habitat description: ", C1813, ") - Within 1-mi of a CNDDB/SCE/USFS occurrence record (", VLOOKUP(A1813, [1]!Table9[#All], 34, FALSE), "). " ))</f>
        <v xml:space="preserve">Not discussed on USFS. </v>
      </c>
      <c r="K1813" s="10" t="str">
        <f>IF(D1813="No", "-- ", VLOOKUP(A1813, [1]!Table9[#All], 35, FALSE))</f>
        <v xml:space="preserve">-- </v>
      </c>
      <c r="L1813" s="12" t="str">
        <f>IF(D1813="No", "--", VLOOKUP(A1813, [1]!Table9[#All], 28, FALSE))</f>
        <v>--</v>
      </c>
      <c r="M1813" s="11" t="str">
        <f>IF(D1813="No", "Not discussed on USFS. ", _xlfn.CONCAT(A1813, " (", VLOOKUP(A1813, [1]!Table9[#All], 11, FALSE), "; Habitat description: ", C1813, ") - Within 1-mi of a CNDDB/SCE/USFS occurrence record (", VLOOKUP(A1813, [1]!Table9[#All], 27, FALSE), "). " ))</f>
        <v xml:space="preserve">Not discussed on USFS. </v>
      </c>
      <c r="N1813" s="10" t="str">
        <f>IF(D1813="No", "-- ", VLOOKUP(A1813, [1]!Table9[#All], 29, FALSE))</f>
        <v xml:space="preserve">-- </v>
      </c>
      <c r="O1813" s="10" t="str">
        <f>IF(D1813="No", "--", VLOOKUP(A1813, [1]!Table9[#All], 30, FALSE))</f>
        <v>--</v>
      </c>
      <c r="P1813" s="7" t="str">
        <f>IF(D1813="No", "Not discussed on USFS. ", IF(VLOOKUP(A1813, [1]!Table9[#All], 31, FALSE)="--", "--",  _xlfn.CONCAT(A1813, " (", VLOOKUP(A1813, [1]!Table9[#All], 11, FALSE), "; Habitat description: ", C1813, ") - Within 1-mi of a CNDDB/SCE/USFS occurrence record (", VLOOKUP(A1813, [1]!Table9[#All], 31, FALSE), "). " )))</f>
        <v xml:space="preserve">Not discussed on USFS. </v>
      </c>
      <c r="Q1813" s="6" t="str">
        <f>IF(D1813="No", "Not discussed on USFS. ", IF(VLOOKUP(A1813, [1]!Table9[#All], 31, FALSE)="--", "--",  VLOOKUP(A1813, [1]!Table9[#All], 32, FALSE)))</f>
        <v xml:space="preserve">Not discussed on USFS. </v>
      </c>
      <c r="R1813" s="6" t="str">
        <f>IF(D1813="No", "Not discussed on USFS. ", IF(VLOOKUP(A1813, [1]!Table9[#All], 31, FALSE)="--", "--", VLOOKUP(A1813, [1]!Table9[#All], 33, FALSE)))</f>
        <v xml:space="preserve">Not discussed on USFS. </v>
      </c>
      <c r="S1813" s="9" t="s">
        <v>2</v>
      </c>
      <c r="T1813" s="8" t="s">
        <v>2</v>
      </c>
      <c r="U1813" s="8" t="s">
        <v>2</v>
      </c>
      <c r="V1813" s="7" t="s">
        <v>2</v>
      </c>
      <c r="W1813" s="6" t="s">
        <v>2</v>
      </c>
      <c r="X1813" s="6" t="s">
        <v>2</v>
      </c>
    </row>
    <row r="1814" spans="1:24" ht="144" x14ac:dyDescent="0.2">
      <c r="A1814" s="20" t="s">
        <v>551</v>
      </c>
      <c r="B1814" s="20" t="str">
        <f>VLOOKUP(A1814, [1]!Table9[#All], 2, FALSE)</f>
        <v>Cordylanthus rigidus ssp. littoralis</v>
      </c>
      <c r="C1814" s="18" t="str">
        <f>VLOOKUP(A1814, [1]!Table9[#All], 13, FALSE)</f>
        <v>dunes</v>
      </c>
      <c r="D1814" s="17" t="str">
        <f>IF(ISNUMBER(SEARCH("1",VLOOKUP(A1814, [1]!Table9[#All], 4, FALSE))), "Yes", "No")</f>
        <v>Yes</v>
      </c>
      <c r="E1814" s="16" t="str">
        <f>VLOOKUP(A1814, [1]!Table9[#All], 3, FALSE)</f>
        <v>Plant</v>
      </c>
      <c r="F1814" s="15" t="str">
        <f>VLOOKUP(A1814, [1]!Table9[#All], 26, FALSE)</f>
        <v>Formula</v>
      </c>
      <c r="G1814" s="15" t="str">
        <f>IF(D1814="No", "--",VLOOKUP(A1814, [1]!Table9[#All], 25, FALSE))</f>
        <v>Work area</v>
      </c>
      <c r="H1814" s="14" t="str">
        <f>IF(D1814="No", "Not discussed on USFS. ", VLOOKUP(A1814, [1]!Table9[#All], 24, FALSE))</f>
        <v>--</v>
      </c>
      <c r="I1814" s="14" t="str">
        <f>IF(NOT(ISBLANK(#REF!)),  "Pre-activity Survey Required", "")</f>
        <v>Pre-activity Survey Required</v>
      </c>
      <c r="J1814" s="13" t="str">
        <f>IF(D1814="No", "Not discussed on USFS. ", _xlfn.CONCAT(A1814, " (", VLOOKUP(A1814, [1]!Table9[#All], 11, FALSE), "; Habitat description: ", C1814, ") - Within 1-mi of a CNDDB/SCE/USFS occurrence record (", VLOOKUP(A1814, [1]!Table9[#All], 34, FALSE), "). " ))</f>
        <v xml:space="preserve">Seaside bird's-beak (SE; BLM:S; CRPR 1B.1, Blooming Period: Jul - Aug; Habitat description: dunes) - Within 1-mi of a CNDDB/SCE/USFS occurrence record (unsuitable habitat). </v>
      </c>
      <c r="K1814" s="10" t="str">
        <f>IF(D1814="No", "-- ", VLOOKUP(A1814, [1]!Table9[#All], 35, FALSE))</f>
        <v>Standard OMP BMPs.</v>
      </c>
      <c r="L1814" s="12" t="str">
        <f>IF(D1814="No", "--", VLOOKUP(A1814, [1]!Table9[#All], 28, FALSE))</f>
        <v>IIB</v>
      </c>
      <c r="M1814" s="11" t="str">
        <f>IF(D1814="No", "Not discussed on USFS. ", _xlfn.CONCAT(A1814, " (", VLOOKUP(A1814, [1]!Table9[#All], 11, FALSE), "; Habitat description: ", C1814, ") - Within 1-mi of a CNDDB/SCE/USFS occurrence record (", VLOOKUP(A1814, [1]!Table9[#All], 27, FALSE), "). " ))</f>
        <v xml:space="preserve">Seaside bird's-beak (SE; BLM:S; CRPR 1B.1, Blooming Period: Jul - Aug; Habitat description: dunes) - Within 1-mi of a CNDDB/SCE/USFS occurrence record (habitat present). </v>
      </c>
      <c r="N1814" s="10" t="str">
        <f>IF(D1814="No", "-- ", VLOOKUP(A1814, [1]!Table9[#All], 29, FALSE))</f>
        <v xml:space="preserve">BE BMP Plant-1(a); 
General Measures and Standard OMP BMPs. </v>
      </c>
      <c r="O1814" s="10" t="str">
        <f>IF(D1814="No", "--", VLOOKUP(A1814, [1]!Table9[#All], 30, FALSE))</f>
        <v xml:space="preserve">Pre-Activity Survey (Seaside bird's-beak): A biological survey is required. 
State Threatened Plant Avoidance (Seaside bird's-beak): If Seaside bird's-beakis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814" s="7" t="str">
        <f>IF(D1814="No", "Not discussed on USFS. ", IF(VLOOKUP(A1814, [1]!Table9[#All], 31, FALSE)="--", "--",  _xlfn.CONCAT(A1814, " (", VLOOKUP(A1814, [1]!Table9[#All], 11, FALSE), "; Habitat description: ", C1814, ") - Within 1-mi of a CNDDB/SCE/USFS occurrence record (", VLOOKUP(A1814, [1]!Table9[#All], 31, FALSE), "). " )))</f>
        <v>--</v>
      </c>
      <c r="Q1814" s="6" t="str">
        <f>IF(D1814="No", "Not discussed on USFS. ", IF(VLOOKUP(A1814, [1]!Table9[#All], 31, FALSE)="--", "--",  VLOOKUP(A1814, [1]!Table9[#All], 32, FALSE)))</f>
        <v>--</v>
      </c>
      <c r="R1814" s="6" t="str">
        <f>IF(D1814="No", "Not discussed on USFS. ", IF(VLOOKUP(A1814, [1]!Table9[#All], 31, FALSE)="--", "--", VLOOKUP(A1814, [1]!Table9[#All], 33, FALSE)))</f>
        <v>--</v>
      </c>
      <c r="S1814" s="9" t="s">
        <v>2</v>
      </c>
      <c r="T1814" s="8" t="s">
        <v>2</v>
      </c>
      <c r="U1814" s="8" t="s">
        <v>2</v>
      </c>
      <c r="V1814" s="7" t="s">
        <v>2</v>
      </c>
      <c r="W1814" s="6" t="s">
        <v>2</v>
      </c>
      <c r="X1814" s="6" t="s">
        <v>2</v>
      </c>
    </row>
    <row r="1815" spans="1:24" ht="64" x14ac:dyDescent="0.2">
      <c r="A1815" s="20" t="s">
        <v>550</v>
      </c>
      <c r="B1815" s="20" t="str">
        <f>VLOOKUP(A1815, [1]!Table9[#All], 2, FALSE)</f>
        <v>Cardamine angulata</v>
      </c>
      <c r="C1815" s="18" t="str">
        <f>VLOOKUP(A1815, [1]!Table9[#All], 13, FALSE)</f>
        <v>shady thickets, streambanks, wet places in moist woods</v>
      </c>
      <c r="D1815" s="17" t="str">
        <f>IF(ISNUMBER(SEARCH("1",VLOOKUP(A1815, [1]!Table9[#All], 4, FALSE))), "Yes", "No")</f>
        <v>No</v>
      </c>
      <c r="E1815" s="16" t="str">
        <f>VLOOKUP(A1815, [1]!Table9[#All], 3, FALSE)</f>
        <v>Plant</v>
      </c>
      <c r="F1815" s="15" t="str">
        <f>VLOOKUP(A1815, [1]!Table9[#All], 26, FALSE)</f>
        <v>Formula</v>
      </c>
      <c r="G1815" s="15" t="str">
        <f>IF(D1815="No", "--",VLOOKUP(A1815, [1]!Table9[#All], 25, FALSE))</f>
        <v>--</v>
      </c>
      <c r="H1815" s="14" t="str">
        <f>IF(D1815="No", "Not discussed on USFS. ", VLOOKUP(A1815, [1]!Table9[#All], 24, FALSE))</f>
        <v xml:space="preserve">Not discussed on USFS. </v>
      </c>
      <c r="I1815" s="14" t="str">
        <f>IF(NOT(ISBLANK(#REF!)),  "Pre-activity Survey Required", "")</f>
        <v>Pre-activity Survey Required</v>
      </c>
      <c r="J1815" s="13" t="str">
        <f>IF(D1815="No", "Not discussed on USFS. ", _xlfn.CONCAT(A1815, " (", VLOOKUP(A1815, [1]!Table9[#All], 11, FALSE), "; Habitat description: ", C1815, ") - Within 1-mi of a CNDDB/SCE/USFS occurrence record (", VLOOKUP(A1815, [1]!Table9[#All], 34, FALSE), "). " ))</f>
        <v xml:space="preserve">Not discussed on USFS. </v>
      </c>
      <c r="K1815" s="10" t="str">
        <f>IF(D1815="No", "-- ", VLOOKUP(A1815, [1]!Table9[#All], 35, FALSE))</f>
        <v xml:space="preserve">-- </v>
      </c>
      <c r="L1815" s="12" t="str">
        <f>IF(D1815="No", "--", VLOOKUP(A1815, [1]!Table9[#All], 28, FALSE))</f>
        <v>--</v>
      </c>
      <c r="M1815" s="11" t="str">
        <f>IF(D1815="No", "Not discussed on USFS. ", _xlfn.CONCAT(A1815, " (", VLOOKUP(A1815, [1]!Table9[#All], 11, FALSE), "; Habitat description: ", C1815, ") - Within 1-mi of a CNDDB/SCE/USFS occurrence record (", VLOOKUP(A1815, [1]!Table9[#All], 27, FALSE), "). " ))</f>
        <v xml:space="preserve">Not discussed on USFS. </v>
      </c>
      <c r="N1815" s="10" t="str">
        <f>IF(D1815="No", "-- ", VLOOKUP(A1815, [1]!Table9[#All], 29, FALSE))</f>
        <v xml:space="preserve">-- </v>
      </c>
      <c r="O1815" s="10" t="str">
        <f>IF(D1815="No", "--", VLOOKUP(A1815, [1]!Table9[#All], 30, FALSE))</f>
        <v>--</v>
      </c>
      <c r="P1815" s="7" t="str">
        <f>IF(D1815="No", "Not discussed on USFS. ", IF(VLOOKUP(A1815, [1]!Table9[#All], 31, FALSE)="--", "--",  _xlfn.CONCAT(A1815, " (", VLOOKUP(A1815, [1]!Table9[#All], 11, FALSE), "; Habitat description: ", C1815, ") - Within 1-mi of a CNDDB/SCE/USFS occurrence record (", VLOOKUP(A1815, [1]!Table9[#All], 31, FALSE), "). " )))</f>
        <v xml:space="preserve">Not discussed on USFS. </v>
      </c>
      <c r="Q1815" s="6" t="str">
        <f>IF(D1815="No", "Not discussed on USFS. ", IF(VLOOKUP(A1815, [1]!Table9[#All], 31, FALSE)="--", "--",  VLOOKUP(A1815, [1]!Table9[#All], 32, FALSE)))</f>
        <v xml:space="preserve">Not discussed on USFS. </v>
      </c>
      <c r="R1815" s="6" t="str">
        <f>IF(D1815="No", "Not discussed on USFS. ", IF(VLOOKUP(A1815, [1]!Table9[#All], 31, FALSE)="--", "--", VLOOKUP(A1815, [1]!Table9[#All], 33, FALSE)))</f>
        <v xml:space="preserve">Not discussed on USFS. </v>
      </c>
      <c r="S1815" s="9" t="s">
        <v>2</v>
      </c>
      <c r="T1815" s="8" t="s">
        <v>2</v>
      </c>
      <c r="U1815" s="8" t="s">
        <v>2</v>
      </c>
      <c r="V1815" s="7" t="s">
        <v>2</v>
      </c>
      <c r="W1815" s="6" t="s">
        <v>2</v>
      </c>
      <c r="X1815" s="6" t="s">
        <v>2</v>
      </c>
    </row>
    <row r="1816" spans="1:24" ht="48" x14ac:dyDescent="0.2">
      <c r="A1816" s="20" t="s">
        <v>549</v>
      </c>
      <c r="B1816" s="20" t="str">
        <f>VLOOKUP(A1816, [1]!Table9[#All], 2, FALSE)</f>
        <v>Lathyrus japonicus</v>
      </c>
      <c r="C1816" s="18" t="str">
        <f>VLOOKUP(A1816, [1]!Table9[#All], 13, FALSE)</f>
        <v>coastal beaches, dunes</v>
      </c>
      <c r="D1816" s="17" t="str">
        <f>IF(ISNUMBER(SEARCH("1",VLOOKUP(A1816, [1]!Table9[#All], 4, FALSE))), "Yes", "No")</f>
        <v>No</v>
      </c>
      <c r="E1816" s="16" t="str">
        <f>VLOOKUP(A1816, [1]!Table9[#All], 3, FALSE)</f>
        <v>Plant</v>
      </c>
      <c r="F1816" s="15" t="str">
        <f>VLOOKUP(A1816, [1]!Table9[#All], 26, FALSE)</f>
        <v>Formula</v>
      </c>
      <c r="G1816" s="15" t="str">
        <f>IF(D1816="No", "--",VLOOKUP(A1816, [1]!Table9[#All], 25, FALSE))</f>
        <v>--</v>
      </c>
      <c r="H1816" s="14" t="str">
        <f>IF(D1816="No", "Not discussed on USFS. ", VLOOKUP(A1816, [1]!Table9[#All], 24, FALSE))</f>
        <v xml:space="preserve">Not discussed on USFS. </v>
      </c>
      <c r="I1816" s="14" t="str">
        <f>IF(NOT(ISBLANK(#REF!)),  "Pre-activity Survey Required", "")</f>
        <v>Pre-activity Survey Required</v>
      </c>
      <c r="J1816" s="13" t="str">
        <f>IF(D1816="No", "Not discussed on USFS. ", _xlfn.CONCAT(A1816, " (", VLOOKUP(A1816, [1]!Table9[#All], 11, FALSE), "; Habitat description: ", C1816, ") - Within 1-mi of a CNDDB/SCE/USFS occurrence record (", VLOOKUP(A1816, [1]!Table9[#All], 34, FALSE), "). " ))</f>
        <v xml:space="preserve">Not discussed on USFS. </v>
      </c>
      <c r="K1816" s="10" t="str">
        <f>IF(D1816="No", "-- ", VLOOKUP(A1816, [1]!Table9[#All], 35, FALSE))</f>
        <v xml:space="preserve">-- </v>
      </c>
      <c r="L1816" s="12" t="str">
        <f>IF(D1816="No", "--", VLOOKUP(A1816, [1]!Table9[#All], 28, FALSE))</f>
        <v>--</v>
      </c>
      <c r="M1816" s="11" t="str">
        <f>IF(D1816="No", "Not discussed on USFS. ", _xlfn.CONCAT(A1816, " (", VLOOKUP(A1816, [1]!Table9[#All], 11, FALSE), "; Habitat description: ", C1816, ") - Within 1-mi of a CNDDB/SCE/USFS occurrence record (", VLOOKUP(A1816, [1]!Table9[#All], 27, FALSE), "). " ))</f>
        <v xml:space="preserve">Not discussed on USFS. </v>
      </c>
      <c r="N1816" s="10" t="str">
        <f>IF(D1816="No", "-- ", VLOOKUP(A1816, [1]!Table9[#All], 29, FALSE))</f>
        <v xml:space="preserve">-- </v>
      </c>
      <c r="O1816" s="10" t="str">
        <f>IF(D1816="No", "--", VLOOKUP(A1816, [1]!Table9[#All], 30, FALSE))</f>
        <v>--</v>
      </c>
      <c r="P1816" s="7" t="str">
        <f>IF(D1816="No", "Not discussed on USFS. ", IF(VLOOKUP(A1816, [1]!Table9[#All], 31, FALSE)="--", "--",  _xlfn.CONCAT(A1816, " (", VLOOKUP(A1816, [1]!Table9[#All], 11, FALSE), "; Habitat description: ", C1816, ") - Within 1-mi of a CNDDB/SCE/USFS occurrence record (", VLOOKUP(A1816, [1]!Table9[#All], 31, FALSE), "). " )))</f>
        <v xml:space="preserve">Not discussed on USFS. </v>
      </c>
      <c r="Q1816" s="6" t="str">
        <f>IF(D1816="No", "Not discussed on USFS. ", IF(VLOOKUP(A1816, [1]!Table9[#All], 31, FALSE)="--", "--",  VLOOKUP(A1816, [1]!Table9[#All], 32, FALSE)))</f>
        <v xml:space="preserve">Not discussed on USFS. </v>
      </c>
      <c r="R1816" s="6" t="str">
        <f>IF(D1816="No", "Not discussed on USFS. ", IF(VLOOKUP(A1816, [1]!Table9[#All], 31, FALSE)="--", "--", VLOOKUP(A1816, [1]!Table9[#All], 33, FALSE)))</f>
        <v xml:space="preserve">Not discussed on USFS. </v>
      </c>
      <c r="S1816" s="9" t="s">
        <v>2</v>
      </c>
      <c r="T1816" s="8" t="s">
        <v>2</v>
      </c>
      <c r="U1816" s="8" t="s">
        <v>2</v>
      </c>
      <c r="V1816" s="7" t="s">
        <v>2</v>
      </c>
      <c r="W1816" s="6" t="s">
        <v>2</v>
      </c>
      <c r="X1816" s="6" t="s">
        <v>2</v>
      </c>
    </row>
    <row r="1817" spans="1:24" ht="180" x14ac:dyDescent="0.2">
      <c r="A1817" s="20" t="s">
        <v>548</v>
      </c>
      <c r="B1817" s="20" t="str">
        <f>VLOOKUP(A1817, [1]!Table9[#All], 2, FALSE)</f>
        <v>Limnanthes vinculans</v>
      </c>
      <c r="C1817" s="18" t="str">
        <f>VLOOKUP(A1817, [1]!Table9[#All], 13, FALSE)</f>
        <v>vernally or permanently wet meadows subjected to periodic inundation by heavy rains</v>
      </c>
      <c r="D1817" s="17" t="str">
        <f>IF(ISNUMBER(SEARCH("1",VLOOKUP(A1817, [1]!Table9[#All], 4, FALSE))), "Yes", "No")</f>
        <v>Yes</v>
      </c>
      <c r="E1817" s="16" t="str">
        <f>VLOOKUP(A1817, [1]!Table9[#All], 3, FALSE)</f>
        <v>Plant</v>
      </c>
      <c r="F1817" s="15" t="str">
        <f>VLOOKUP(A1817, [1]!Table9[#All], 26, FALSE)</f>
        <v>Formula</v>
      </c>
      <c r="G1817" s="15" t="str">
        <f>IF(D1817="No", "--",VLOOKUP(A1817, [1]!Table9[#All], 25, FALSE))</f>
        <v>Work area</v>
      </c>
      <c r="H1817" s="14" t="str">
        <f>IF(D1817="No", "Not discussed on USFS. ", VLOOKUP(A1817, [1]!Table9[#All], 24, FALSE))</f>
        <v>--</v>
      </c>
      <c r="I1817" s="14" t="str">
        <f>IF(NOT(ISBLANK(#REF!)),  "Pre-activity Survey Required", "")</f>
        <v>Pre-activity Survey Required</v>
      </c>
      <c r="J1817" s="13" t="str">
        <f>IF(D1817="No", "Not discussed on USFS. ", _xlfn.CONCAT(A1817, " (", VLOOKUP(A1817, [1]!Table9[#All], 11, FALSE), "; Habitat description: ", C1817, ") - Within 1-mi of a CNDDB/SCE/USFS occurrence record (", VLOOKUP(A1817, [1]!Table9[#All], 34, FALSE), "). " ))</f>
        <v xml:space="preserve">Sebastopol meadowfoam (FE; SE; CRPR 1B.1, Blooming Period: Apr - May; Habitat description: vernally or permanently wet meadows subjected to periodic inundation by heavy rains) - Within 1-mi of a CNDDB/SCE/USFS occurrence record (unsuitable habitat). </v>
      </c>
      <c r="K1817" s="10" t="str">
        <f>IF(D1817="No", "-- ", VLOOKUP(A1817, [1]!Table9[#All], 35, FALSE))</f>
        <v xml:space="preserve">RPM Plant 1; 
Standard OMP BMPs. </v>
      </c>
      <c r="L1817" s="12" t="str">
        <f>IF(D1817="No", "--", VLOOKUP(A1817, [1]!Table9[#All], 28, FALSE))</f>
        <v>IIB</v>
      </c>
      <c r="M1817" s="11" t="str">
        <f>IF(D1817="No", "Not discussed on USFS. ", _xlfn.CONCAT(A1817, " (", VLOOKUP(A1817, [1]!Table9[#All], 11, FALSE), "; Habitat description: ", C1817, ") - Within 1-mi of a CNDDB/SCE/USFS occurrence record (", VLOOKUP(A1817, [1]!Table9[#All], 27, FALSE), "). " ))</f>
        <v xml:space="preserve">Sebastopol meadowfoam (FE; SE; CRPR 1B.1, Blooming Period: Apr - May; Habitat description: vernally or permanently wet meadows subjected to periodic inundation by heavy rains) - Within 1-mi of a CNDDB/SCE/USFS occurrence record (habitat present). </v>
      </c>
      <c r="N1817" s="10" t="str">
        <f>IF(D1817="No", "-- ", VLOOKUP(A1817, [1]!Table9[#All], 29, FALSE))</f>
        <v xml:space="preserve">RPM Plant-1-4; 
General Measures and Standard OMP BMPs. </v>
      </c>
      <c r="O1817" s="10" t="str">
        <f>IF(D1817="No", "--", VLOOKUP(A1817, [1]!Table9[#All], 30, FALSE))</f>
        <v xml:space="preserve">Rare Plant Survey and Avoidance (Sebastopol meadowfoam): A qualified botanist will conduct a rare plant survey for Sebastopol meadowfoam within blooming season, verified by a reference population. All federally-listed plants within 100 feet of the work area will be flagged for avoidance. Coordination with Environmental Services Department will be required if full avoidance cannot be achieved. 
Schedule Limitation (Sebastopol meadowfoam): Schedule all work in the year rare plant surveys are conducted. Work can occur only after rare plant surveys occur. If work gets delayed for a subsequent year, contact Environmental Services Department. 
General Measures and Standard OMP BMPs. </v>
      </c>
      <c r="P1817" s="7" t="str">
        <f>IF(D1817="No", "Not discussed on USFS. ", IF(VLOOKUP(A1817, [1]!Table9[#All], 31, FALSE)="--", "--",  _xlfn.CONCAT(A1817, " (", VLOOKUP(A1817, [1]!Table9[#All], 11, FALSE), "; Habitat description: ", C1817, ") - Within 1-mi of a CNDDB/SCE/USFS occurrence record (", VLOOKUP(A1817, [1]!Table9[#All], 31, FALSE), "). " )))</f>
        <v>--</v>
      </c>
      <c r="Q1817" s="6" t="str">
        <f>IF(D1817="No", "Not discussed on USFS. ", IF(VLOOKUP(A1817, [1]!Table9[#All], 31, FALSE)="--", "--",  VLOOKUP(A1817, [1]!Table9[#All], 32, FALSE)))</f>
        <v>--</v>
      </c>
      <c r="R1817" s="6" t="str">
        <f>IF(D1817="No", "Not discussed on USFS. ", IF(VLOOKUP(A1817, [1]!Table9[#All], 31, FALSE)="--", "--", VLOOKUP(A1817, [1]!Table9[#All], 33, FALSE)))</f>
        <v>--</v>
      </c>
      <c r="S1817" s="9" t="s">
        <v>2</v>
      </c>
      <c r="T1817" s="8" t="s">
        <v>2</v>
      </c>
      <c r="U1817" s="8" t="s">
        <v>2</v>
      </c>
      <c r="V1817" s="7" t="s">
        <v>2</v>
      </c>
      <c r="W1817" s="6" t="s">
        <v>2</v>
      </c>
      <c r="X1817" s="6" t="s">
        <v>2</v>
      </c>
    </row>
    <row r="1818" spans="1:24" ht="156" x14ac:dyDescent="0.2">
      <c r="A1818" s="20" t="s">
        <v>547</v>
      </c>
      <c r="B1818" s="20" t="str">
        <f>VLOOKUP(A1818, [1]!Table9[#All], 2, FALSE)</f>
        <v>Kobresia myosuroides</v>
      </c>
      <c r="C1818" s="18" t="str">
        <f>VLOOKUP(A1818, [1]!Table9[#All], 13, FALSE)</f>
        <v>bare rocky, dry to wet ground, in grassland, heaths, and tundra</v>
      </c>
      <c r="D1818" s="17" t="str">
        <f>IF(ISNUMBER(SEARCH("1",VLOOKUP(A1818, [1]!Table9[#All], 4, FALSE))), "Yes", "No")</f>
        <v>Yes</v>
      </c>
      <c r="E1818" s="16" t="str">
        <f>VLOOKUP(A1818, [1]!Table9[#All], 3, FALSE)</f>
        <v>Plant</v>
      </c>
      <c r="F1818" s="15" t="str">
        <f>VLOOKUP(A1818, [1]!Table9[#All], 26, FALSE)</f>
        <v>Formula</v>
      </c>
      <c r="G1818" s="15" t="str">
        <f>IF(D1818="No", "--",VLOOKUP(A1818, [1]!Table9[#All], 25, FALSE))</f>
        <v>Work area</v>
      </c>
      <c r="H1818" s="14" t="str">
        <f>IF(D1818="No", "Not discussed on USFS. ", VLOOKUP(A1818, [1]!Table9[#All], 24, FALSE))</f>
        <v>--</v>
      </c>
      <c r="I1818" s="14" t="str">
        <f>IF(NOT(ISBLANK(#REF!)),  "Pre-activity Survey Required", "")</f>
        <v>Pre-activity Survey Required</v>
      </c>
      <c r="J1818" s="13" t="str">
        <f>IF(D1818="No", "Not discussed on USFS. ", _xlfn.CONCAT(A1818, " (", VLOOKUP(A1818, [1]!Table9[#All], 11, FALSE), "; Habitat description: ", C1818, ") - Within 1-mi of a CNDDB/SCE/USFS occurrence record (", VLOOKUP(A1818, [1]!Table9[#All], 34, FALSE), "). " ))</f>
        <v xml:space="preserve">Seep kobresia (INF:SCC; CRPR 2B.2, Blooming Period: Aug - Aug; Habitat description: bare rocky, dry to wet ground, in grassland, heaths, and tundra) - Within 1-mi of a CNDDB/SCE/USFS occurrence record (unsuitable habitat). </v>
      </c>
      <c r="K1818" s="10" t="str">
        <f>IF(D1818="No", "-- ", VLOOKUP(A1818, [1]!Table9[#All], 35, FALSE))</f>
        <v>Standard OMP BMPs.</v>
      </c>
      <c r="L1818" s="12" t="str">
        <f>IF(D1818="No", "--", VLOOKUP(A1818, [1]!Table9[#All], 28, FALSE))</f>
        <v>IIB</v>
      </c>
      <c r="M1818" s="11" t="str">
        <f>IF(D1818="No", "Not discussed on USFS. ", _xlfn.CONCAT(A1818, " (", VLOOKUP(A1818, [1]!Table9[#All], 11, FALSE), "; Habitat description: ", C1818, ") - Within 1-mi of a CNDDB/SCE/USFS occurrence record (", VLOOKUP(A1818, [1]!Table9[#All], 27, FALSE), "). " ))</f>
        <v xml:space="preserve">Seep kobresia (INF:SCC; CRPR 2B.2, Blooming Period: Aug - Aug; Habitat description: bare rocky, dry to wet ground, in grassland, heaths, and tundra) - Within 1-mi of a CNDDB/SCE/USFS occurrence record (habitat present). </v>
      </c>
      <c r="N1818" s="10" t="str">
        <f>IF(D1818="No", "-- ", VLOOKUP(A1818, [1]!Table9[#All], 29, FALSE))</f>
        <v xml:space="preserve">BE BMP Plant-1(a)(c-d); 
General Measures and Standard OMP BMPs. </v>
      </c>
      <c r="O1818" s="10" t="str">
        <f>IF(D1818="No", "--", VLOOKUP(A1818, [1]!Table9[#All], 30, FALSE))</f>
        <v xml:space="preserve">Pre-Activity Survey (seep kobresia): A biological survey is required. 
FSS Plant Avoidance (seep kobresia): If seep kobresia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18" s="7" t="str">
        <f>IF(D1818="No", "Not discussed on USFS. ", IF(VLOOKUP(A1818, [1]!Table9[#All], 31, FALSE)="--", "--",  _xlfn.CONCAT(A1818, " (", VLOOKUP(A1818, [1]!Table9[#All], 11, FALSE), "; Habitat description: ", C1818, ") - Within 1-mi of a CNDDB/SCE/USFS occurrence record (", VLOOKUP(A1818, [1]!Table9[#All], 31, FALSE), "). " )))</f>
        <v>--</v>
      </c>
      <c r="Q1818" s="6" t="str">
        <f>IF(D1818="No", "Not discussed on USFS. ", IF(VLOOKUP(A1818, [1]!Table9[#All], 31, FALSE)="--", "--",  VLOOKUP(A1818, [1]!Table9[#All], 32, FALSE)))</f>
        <v>--</v>
      </c>
      <c r="R1818" s="6" t="str">
        <f>IF(D1818="No", "Not discussed on USFS. ", IF(VLOOKUP(A1818, [1]!Table9[#All], 31, FALSE)="--", "--", VLOOKUP(A1818, [1]!Table9[#All], 33, FALSE)))</f>
        <v>--</v>
      </c>
      <c r="S1818" s="9" t="s">
        <v>2</v>
      </c>
      <c r="T1818" s="8" t="s">
        <v>2</v>
      </c>
      <c r="U1818" s="8" t="s">
        <v>2</v>
      </c>
      <c r="V1818" s="7" t="s">
        <v>2</v>
      </c>
      <c r="W1818" s="6" t="s">
        <v>2</v>
      </c>
      <c r="X1818" s="6" t="s">
        <v>2</v>
      </c>
    </row>
    <row r="1819" spans="1:24" ht="48" x14ac:dyDescent="0.2">
      <c r="A1819" s="20" t="s">
        <v>546</v>
      </c>
      <c r="B1819" s="20" t="str">
        <f>VLOOKUP(A1819, [1]!Table9[#All], 2, FALSE)</f>
        <v>Ribes tularense</v>
      </c>
      <c r="C1819" s="18" t="str">
        <f>VLOOKUP(A1819, [1]!Table9[#All], 13, FALSE)</f>
        <v>montane forest</v>
      </c>
      <c r="D1819" s="17" t="str">
        <f>IF(ISNUMBER(SEARCH("1",VLOOKUP(A1819, [1]!Table9[#All], 4, FALSE))), "Yes", "No")</f>
        <v>No</v>
      </c>
      <c r="E1819" s="16" t="str">
        <f>VLOOKUP(A1819, [1]!Table9[#All], 3, FALSE)</f>
        <v>Plant</v>
      </c>
      <c r="F1819" s="15" t="str">
        <f>VLOOKUP(A1819, [1]!Table9[#All], 26, FALSE)</f>
        <v>Formula</v>
      </c>
      <c r="G1819" s="15" t="str">
        <f>IF(D1819="No", "--",VLOOKUP(A1819, [1]!Table9[#All], 25, FALSE))</f>
        <v>--</v>
      </c>
      <c r="H1819" s="14" t="str">
        <f>IF(D1819="No", "Not discussed on USFS. ", VLOOKUP(A1819, [1]!Table9[#All], 24, FALSE))</f>
        <v xml:space="preserve">Not discussed on USFS. </v>
      </c>
      <c r="I1819" s="14" t="str">
        <f>IF(NOT(ISBLANK(#REF!)),  "Pre-activity Survey Required", "")</f>
        <v>Pre-activity Survey Required</v>
      </c>
      <c r="J1819" s="13" t="str">
        <f>IF(D1819="No", "Not discussed on USFS. ", _xlfn.CONCAT(A1819, " (", VLOOKUP(A1819, [1]!Table9[#All], 11, FALSE), "; Habitat description: ", C1819, ") - Within 1-mi of a CNDDB/SCE/USFS occurrence record (", VLOOKUP(A1819, [1]!Table9[#All], 34, FALSE), "). " ))</f>
        <v xml:space="preserve">Not discussed on USFS. </v>
      </c>
      <c r="K1819" s="10" t="str">
        <f>IF(D1819="No", "-- ", VLOOKUP(A1819, [1]!Table9[#All], 35, FALSE))</f>
        <v xml:space="preserve">-- </v>
      </c>
      <c r="L1819" s="12" t="str">
        <f>IF(D1819="No", "--", VLOOKUP(A1819, [1]!Table9[#All], 28, FALSE))</f>
        <v>--</v>
      </c>
      <c r="M1819" s="11" t="str">
        <f>IF(D1819="No", "Not discussed on USFS. ", _xlfn.CONCAT(A1819, " (", VLOOKUP(A1819, [1]!Table9[#All], 11, FALSE), "; Habitat description: ", C1819, ") - Within 1-mi of a CNDDB/SCE/USFS occurrence record (", VLOOKUP(A1819, [1]!Table9[#All], 27, FALSE), "). " ))</f>
        <v xml:space="preserve">Not discussed on USFS. </v>
      </c>
      <c r="N1819" s="10" t="str">
        <f>IF(D1819="No", "-- ", VLOOKUP(A1819, [1]!Table9[#All], 29, FALSE))</f>
        <v xml:space="preserve">-- </v>
      </c>
      <c r="O1819" s="10" t="str">
        <f>IF(D1819="No", "--", VLOOKUP(A1819, [1]!Table9[#All], 30, FALSE))</f>
        <v>--</v>
      </c>
      <c r="P1819" s="7" t="str">
        <f>IF(D1819="No", "Not discussed on USFS. ", IF(VLOOKUP(A1819, [1]!Table9[#All], 31, FALSE)="--", "--",  _xlfn.CONCAT(A1819, " (", VLOOKUP(A1819, [1]!Table9[#All], 11, FALSE), "; Habitat description: ", C1819, ") - Within 1-mi of a CNDDB/SCE/USFS occurrence record (", VLOOKUP(A1819, [1]!Table9[#All], 31, FALSE), "). " )))</f>
        <v xml:space="preserve">Not discussed on USFS. </v>
      </c>
      <c r="Q1819" s="6" t="str">
        <f>IF(D1819="No", "Not discussed on USFS. ", IF(VLOOKUP(A1819, [1]!Table9[#All], 31, FALSE)="--", "--",  VLOOKUP(A1819, [1]!Table9[#All], 32, FALSE)))</f>
        <v xml:space="preserve">Not discussed on USFS. </v>
      </c>
      <c r="R1819" s="6" t="str">
        <f>IF(D1819="No", "Not discussed on USFS. ", IF(VLOOKUP(A1819, [1]!Table9[#All], 31, FALSE)="--", "--", VLOOKUP(A1819, [1]!Table9[#All], 33, FALSE)))</f>
        <v xml:space="preserve">Not discussed on USFS. </v>
      </c>
      <c r="S1819" s="9" t="s">
        <v>2</v>
      </c>
      <c r="T1819" s="8" t="s">
        <v>2</v>
      </c>
      <c r="U1819" s="8" t="s">
        <v>2</v>
      </c>
      <c r="V1819" s="7" t="s">
        <v>2</v>
      </c>
      <c r="W1819" s="6" t="s">
        <v>2</v>
      </c>
      <c r="X1819" s="6" t="s">
        <v>2</v>
      </c>
    </row>
    <row r="1820" spans="1:24" ht="48" x14ac:dyDescent="0.2">
      <c r="A1820" s="20" t="s">
        <v>545</v>
      </c>
      <c r="B1820" s="20" t="str">
        <f>VLOOKUP(A1820, [1]!Table9[#All], 2, FALSE)</f>
        <v>Erythranthe percaulis</v>
      </c>
      <c r="C1820" s="18" t="str">
        <f>VLOOKUP(A1820, [1]!Table9[#All], 13, FALSE)</f>
        <v>crevices in serpentine cliffs</v>
      </c>
      <c r="D1820" s="17" t="str">
        <f>IF(ISNUMBER(SEARCH("1",VLOOKUP(A1820, [1]!Table9[#All], 4, FALSE))), "Yes", "No")</f>
        <v>No</v>
      </c>
      <c r="E1820" s="16" t="str">
        <f>VLOOKUP(A1820, [1]!Table9[#All], 3, FALSE)</f>
        <v>Plant</v>
      </c>
      <c r="F1820" s="15" t="str">
        <f>VLOOKUP(A1820, [1]!Table9[#All], 26, FALSE)</f>
        <v>Formula</v>
      </c>
      <c r="G1820" s="15" t="str">
        <f>IF(D1820="No", "--",VLOOKUP(A1820, [1]!Table9[#All], 25, FALSE))</f>
        <v>--</v>
      </c>
      <c r="H1820" s="14" t="str">
        <f>IF(D1820="No", "Not discussed on USFS. ", VLOOKUP(A1820, [1]!Table9[#All], 24, FALSE))</f>
        <v xml:space="preserve">Not discussed on USFS. </v>
      </c>
      <c r="I1820" s="14" t="str">
        <f>IF(NOT(ISBLANK(#REF!)),  "Pre-activity Survey Required", "")</f>
        <v>Pre-activity Survey Required</v>
      </c>
      <c r="J1820" s="13" t="str">
        <f>IF(D1820="No", "Not discussed on USFS. ", _xlfn.CONCAT(A1820, " (", VLOOKUP(A1820, [1]!Table9[#All], 11, FALSE), "; Habitat description: ", C1820, ") - Within 1-mi of a CNDDB/SCE/USFS occurrence record (", VLOOKUP(A1820, [1]!Table9[#All], 34, FALSE), "). " ))</f>
        <v xml:space="preserve">Not discussed on USFS. </v>
      </c>
      <c r="K1820" s="10" t="str">
        <f>IF(D1820="No", "-- ", VLOOKUP(A1820, [1]!Table9[#All], 35, FALSE))</f>
        <v xml:space="preserve">-- </v>
      </c>
      <c r="L1820" s="12" t="str">
        <f>IF(D1820="No", "--", VLOOKUP(A1820, [1]!Table9[#All], 28, FALSE))</f>
        <v>--</v>
      </c>
      <c r="M1820" s="11" t="str">
        <f>IF(D1820="No", "Not discussed on USFS. ", _xlfn.CONCAT(A1820, " (", VLOOKUP(A1820, [1]!Table9[#All], 11, FALSE), "; Habitat description: ", C1820, ") - Within 1-mi of a CNDDB/SCE/USFS occurrence record (", VLOOKUP(A1820, [1]!Table9[#All], 27, FALSE), "). " ))</f>
        <v xml:space="preserve">Not discussed on USFS. </v>
      </c>
      <c r="N1820" s="10" t="str">
        <f>IF(D1820="No", "-- ", VLOOKUP(A1820, [1]!Table9[#All], 29, FALSE))</f>
        <v xml:space="preserve">-- </v>
      </c>
      <c r="O1820" s="10" t="str">
        <f>IF(D1820="No", "--", VLOOKUP(A1820, [1]!Table9[#All], 30, FALSE))</f>
        <v>--</v>
      </c>
      <c r="P1820" s="7" t="str">
        <f>IF(D1820="No", "Not discussed on USFS. ", IF(VLOOKUP(A1820, [1]!Table9[#All], 31, FALSE)="--", "--",  _xlfn.CONCAT(A1820, " (", VLOOKUP(A1820, [1]!Table9[#All], 11, FALSE), "; Habitat description: ", C1820, ") - Within 1-mi of a CNDDB/SCE/USFS occurrence record (", VLOOKUP(A1820, [1]!Table9[#All], 31, FALSE), "). " )))</f>
        <v xml:space="preserve">Not discussed on USFS. </v>
      </c>
      <c r="Q1820" s="6" t="str">
        <f>IF(D1820="No", "Not discussed on USFS. ", IF(VLOOKUP(A1820, [1]!Table9[#All], 31, FALSE)="--", "--",  VLOOKUP(A1820, [1]!Table9[#All], 32, FALSE)))</f>
        <v xml:space="preserve">Not discussed on USFS. </v>
      </c>
      <c r="R1820" s="6" t="str">
        <f>IF(D1820="No", "Not discussed on USFS. ", IF(VLOOKUP(A1820, [1]!Table9[#All], 31, FALSE)="--", "--", VLOOKUP(A1820, [1]!Table9[#All], 33, FALSE)))</f>
        <v xml:space="preserve">Not discussed on USFS. </v>
      </c>
      <c r="S1820" s="9" t="s">
        <v>2</v>
      </c>
      <c r="T1820" s="8" t="s">
        <v>2</v>
      </c>
      <c r="U1820" s="8" t="s">
        <v>2</v>
      </c>
      <c r="V1820" s="7" t="s">
        <v>2</v>
      </c>
      <c r="W1820" s="6" t="s">
        <v>2</v>
      </c>
      <c r="X1820" s="6" t="s">
        <v>2</v>
      </c>
    </row>
    <row r="1821" spans="1:24" ht="156" x14ac:dyDescent="0.2">
      <c r="A1821" s="20" t="s">
        <v>544</v>
      </c>
      <c r="B1821" s="20" t="str">
        <f>VLOOKUP(A1821, [1]!Table9[#All], 2, FALSE)</f>
        <v>Silene serpentinicola</v>
      </c>
      <c r="C1821" s="18" t="str">
        <f>VLOOKUP(A1821, [1]!Table9[#All], 13, FALSE)</f>
        <v>serpentine soils, chaparral, conifer forest</v>
      </c>
      <c r="D1821" s="17" t="str">
        <f>IF(ISNUMBER(SEARCH("1",VLOOKUP(A1821, [1]!Table9[#All], 4, FALSE))), "Yes", "No")</f>
        <v>Yes</v>
      </c>
      <c r="E1821" s="16" t="str">
        <f>VLOOKUP(A1821, [1]!Table9[#All], 3, FALSE)</f>
        <v>Plant</v>
      </c>
      <c r="F1821" s="15" t="str">
        <f>VLOOKUP(A1821, [1]!Table9[#All], 26, FALSE)</f>
        <v>Formula</v>
      </c>
      <c r="G1821" s="15" t="str">
        <f>IF(D1821="No", "--",VLOOKUP(A1821, [1]!Table9[#All], 25, FALSE))</f>
        <v>Work area</v>
      </c>
      <c r="H1821" s="14" t="str">
        <f>IF(D1821="No", "Not discussed on USFS. ", VLOOKUP(A1821, [1]!Table9[#All], 24, FALSE))</f>
        <v>--</v>
      </c>
      <c r="I1821" s="14" t="str">
        <f>IF(NOT(ISBLANK(#REF!)),  "Pre-activity Survey Required", "")</f>
        <v>Pre-activity Survey Required</v>
      </c>
      <c r="J1821" s="13" t="str">
        <f>IF(D1821="No", "Not discussed on USFS. ", _xlfn.CONCAT(A1821, " (", VLOOKUP(A1821, [1]!Table9[#All], 11, FALSE), "; Habitat description: ", C1821, ") - Within 1-mi of a CNDDB/SCE/USFS occurrence record (", VLOOKUP(A1821, [1]!Table9[#All], 34, FALSE), "). " ))</f>
        <v xml:space="preserve">serpentine catchfly (FSS; CRPR 1B.2, Blooming Period: May - Jul; Habitat description: serpentine soils, chaparral, conifer forest) - Within 1-mi of a CNDDB/SCE/USFS occurrence record (unsuitable habitat). </v>
      </c>
      <c r="K1821" s="10" t="str">
        <f>IF(D1821="No", "-- ", VLOOKUP(A1821, [1]!Table9[#All], 35, FALSE))</f>
        <v>Standard OMP BMPs.</v>
      </c>
      <c r="L1821" s="12" t="str">
        <f>IF(D1821="No", "--", VLOOKUP(A1821, [1]!Table9[#All], 28, FALSE))</f>
        <v>IIB</v>
      </c>
      <c r="M1821" s="11" t="str">
        <f>IF(D1821="No", "Not discussed on USFS. ", _xlfn.CONCAT(A1821, " (", VLOOKUP(A1821, [1]!Table9[#All], 11, FALSE), "; Habitat description: ", C1821, ") - Within 1-mi of a CNDDB/SCE/USFS occurrence record (", VLOOKUP(A1821, [1]!Table9[#All], 27, FALSE), "). " ))</f>
        <v xml:space="preserve">serpentine catchfly (FSS; CRPR 1B.2, Blooming Period: May - Jul; Habitat description: serpentine soils, chaparral, conifer forest) - Within 1-mi of a CNDDB/SCE/USFS occurrence record (habitat present). </v>
      </c>
      <c r="N1821" s="10" t="str">
        <f>IF(D1821="No", "-- ", VLOOKUP(A1821, [1]!Table9[#All], 29, FALSE))</f>
        <v xml:space="preserve">BE BMP Plant-1(a)(c-d); 
General Measures and Standard OMP BMPs. </v>
      </c>
      <c r="O1821" s="10" t="str">
        <f>IF(D1821="No", "--", VLOOKUP(A1821, [1]!Table9[#All], 30, FALSE))</f>
        <v xml:space="preserve">Pre-Activity Survey (serpentine catchfly): A biological survey is required. 
FSS Plant Avoidance (serpentine catchfly): If serpentine catchfly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21" s="7" t="str">
        <f>IF(D1821="No", "Not discussed on USFS. ", IF(VLOOKUP(A1821, [1]!Table9[#All], 31, FALSE)="--", "--",  _xlfn.CONCAT(A1821, " (", VLOOKUP(A1821, [1]!Table9[#All], 11, FALSE), "; Habitat description: ", C1821, ") - Within 1-mi of a CNDDB/SCE/USFS occurrence record (", VLOOKUP(A1821, [1]!Table9[#All], 31, FALSE), "). " )))</f>
        <v>--</v>
      </c>
      <c r="Q1821" s="6" t="str">
        <f>IF(D1821="No", "Not discussed on USFS. ", IF(VLOOKUP(A1821, [1]!Table9[#All], 31, FALSE)="--", "--",  VLOOKUP(A1821, [1]!Table9[#All], 32, FALSE)))</f>
        <v>--</v>
      </c>
      <c r="R1821" s="6" t="str">
        <f>IF(D1821="No", "Not discussed on USFS. ", IF(VLOOKUP(A1821, [1]!Table9[#All], 31, FALSE)="--", "--", VLOOKUP(A1821, [1]!Table9[#All], 33, FALSE)))</f>
        <v>--</v>
      </c>
      <c r="S1821" s="9" t="s">
        <v>2</v>
      </c>
      <c r="T1821" s="8" t="s">
        <v>2</v>
      </c>
      <c r="U1821" s="8" t="s">
        <v>2</v>
      </c>
      <c r="V1821" s="7" t="s">
        <v>2</v>
      </c>
      <c r="W1821" s="6" t="s">
        <v>2</v>
      </c>
      <c r="X1821" s="6" t="s">
        <v>2</v>
      </c>
    </row>
    <row r="1822" spans="1:24" ht="80" x14ac:dyDescent="0.2">
      <c r="A1822" s="20" t="s">
        <v>543</v>
      </c>
      <c r="B1822" s="20" t="str">
        <f>VLOOKUP(A1822, [1]!Table9[#All], 2, FALSE)</f>
        <v>Cryptantha dissita</v>
      </c>
      <c r="C1822" s="18" t="str">
        <f>VLOOKUP(A1822, [1]!Table9[#All], 13, FALSE)</f>
        <v>open areas on slopes, ridges, and colluvial barrens, in chaparral and foothill woodland</v>
      </c>
      <c r="D1822" s="17" t="str">
        <f>IF(ISNUMBER(SEARCH("1",VLOOKUP(A1822, [1]!Table9[#All], 4, FALSE))), "Yes", "No")</f>
        <v>No</v>
      </c>
      <c r="E1822" s="16" t="str">
        <f>VLOOKUP(A1822, [1]!Table9[#All], 3, FALSE)</f>
        <v>Plant</v>
      </c>
      <c r="F1822" s="15" t="str">
        <f>VLOOKUP(A1822, [1]!Table9[#All], 26, FALSE)</f>
        <v>Formula</v>
      </c>
      <c r="G1822" s="15" t="str">
        <f>IF(D1822="No", "--",VLOOKUP(A1822, [1]!Table9[#All], 25, FALSE))</f>
        <v>--</v>
      </c>
      <c r="H1822" s="14" t="str">
        <f>IF(D1822="No", "Not discussed on USFS. ", VLOOKUP(A1822, [1]!Table9[#All], 24, FALSE))</f>
        <v xml:space="preserve">Not discussed on USFS. </v>
      </c>
      <c r="I1822" s="14" t="str">
        <f>IF(NOT(ISBLANK(#REF!)),  "Pre-activity Survey Required", "")</f>
        <v>Pre-activity Survey Required</v>
      </c>
      <c r="J1822" s="13" t="str">
        <f>IF(D1822="No", "Not discussed on USFS. ", _xlfn.CONCAT(A1822, " (", VLOOKUP(A1822, [1]!Table9[#All], 11, FALSE), "; Habitat description: ", C1822, ") - Within 1-mi of a CNDDB/SCE/USFS occurrence record (", VLOOKUP(A1822, [1]!Table9[#All], 34, FALSE), "). " ))</f>
        <v xml:space="preserve">Not discussed on USFS. </v>
      </c>
      <c r="K1822" s="10" t="str">
        <f>IF(D1822="No", "-- ", VLOOKUP(A1822, [1]!Table9[#All], 35, FALSE))</f>
        <v xml:space="preserve">-- </v>
      </c>
      <c r="L1822" s="12" t="str">
        <f>IF(D1822="No", "--", VLOOKUP(A1822, [1]!Table9[#All], 28, FALSE))</f>
        <v>--</v>
      </c>
      <c r="M1822" s="11" t="str">
        <f>IF(D1822="No", "Not discussed on USFS. ", _xlfn.CONCAT(A1822, " (", VLOOKUP(A1822, [1]!Table9[#All], 11, FALSE), "; Habitat description: ", C1822, ") - Within 1-mi of a CNDDB/SCE/USFS occurrence record (", VLOOKUP(A1822, [1]!Table9[#All], 27, FALSE), "). " ))</f>
        <v xml:space="preserve">Not discussed on USFS. </v>
      </c>
      <c r="N1822" s="10" t="str">
        <f>IF(D1822="No", "-- ", VLOOKUP(A1822, [1]!Table9[#All], 29, FALSE))</f>
        <v xml:space="preserve">-- </v>
      </c>
      <c r="O1822" s="10" t="str">
        <f>IF(D1822="No", "--", VLOOKUP(A1822, [1]!Table9[#All], 30, FALSE))</f>
        <v>--</v>
      </c>
      <c r="P1822" s="7" t="str">
        <f>IF(D1822="No", "Not discussed on USFS. ", IF(VLOOKUP(A1822, [1]!Table9[#All], 31, FALSE)="--", "--",  _xlfn.CONCAT(A1822, " (", VLOOKUP(A1822, [1]!Table9[#All], 11, FALSE), "; Habitat description: ", C1822, ") - Within 1-mi of a CNDDB/SCE/USFS occurrence record (", VLOOKUP(A1822, [1]!Table9[#All], 31, FALSE), "). " )))</f>
        <v xml:space="preserve">Not discussed on USFS. </v>
      </c>
      <c r="Q1822" s="6" t="str">
        <f>IF(D1822="No", "Not discussed on USFS. ", IF(VLOOKUP(A1822, [1]!Table9[#All], 31, FALSE)="--", "--",  VLOOKUP(A1822, [1]!Table9[#All], 32, FALSE)))</f>
        <v xml:space="preserve">Not discussed on USFS. </v>
      </c>
      <c r="R1822" s="6" t="str">
        <f>IF(D1822="No", "Not discussed on USFS. ", IF(VLOOKUP(A1822, [1]!Table9[#All], 31, FALSE)="--", "--", VLOOKUP(A1822, [1]!Table9[#All], 33, FALSE)))</f>
        <v xml:space="preserve">Not discussed on USFS. </v>
      </c>
      <c r="S1822" s="9" t="s">
        <v>2</v>
      </c>
      <c r="T1822" s="8" t="s">
        <v>2</v>
      </c>
      <c r="U1822" s="8" t="s">
        <v>2</v>
      </c>
      <c r="V1822" s="7" t="s">
        <v>2</v>
      </c>
      <c r="W1822" s="6" t="s">
        <v>2</v>
      </c>
      <c r="X1822" s="6" t="s">
        <v>2</v>
      </c>
    </row>
    <row r="1823" spans="1:24" ht="48" x14ac:dyDescent="0.2">
      <c r="A1823" s="20" t="s">
        <v>542</v>
      </c>
      <c r="B1823" s="20" t="str">
        <f>VLOOKUP(A1823, [1]!Table9[#All], 2, FALSE)</f>
        <v>Erigeron serpentinus</v>
      </c>
      <c r="C1823" s="18" t="str">
        <f>VLOOKUP(A1823, [1]!Table9[#All], 13, FALSE)</f>
        <v>restricted to serpentine outcrops</v>
      </c>
      <c r="D1823" s="17" t="str">
        <f>IF(ISNUMBER(SEARCH("1",VLOOKUP(A1823, [1]!Table9[#All], 4, FALSE))), "Yes", "No")</f>
        <v>No</v>
      </c>
      <c r="E1823" s="16" t="str">
        <f>VLOOKUP(A1823, [1]!Table9[#All], 3, FALSE)</f>
        <v>Plant</v>
      </c>
      <c r="F1823" s="15" t="str">
        <f>VLOOKUP(A1823, [1]!Table9[#All], 26, FALSE)</f>
        <v>Formula</v>
      </c>
      <c r="G1823" s="15" t="str">
        <f>IF(D1823="No", "--",VLOOKUP(A1823, [1]!Table9[#All], 25, FALSE))</f>
        <v>--</v>
      </c>
      <c r="H1823" s="14" t="str">
        <f>IF(D1823="No", "Not discussed on USFS. ", VLOOKUP(A1823, [1]!Table9[#All], 24, FALSE))</f>
        <v xml:space="preserve">Not discussed on USFS. </v>
      </c>
      <c r="I1823" s="14" t="str">
        <f>IF(NOT(ISBLANK(#REF!)),  "Pre-activity Survey Required", "")</f>
        <v>Pre-activity Survey Required</v>
      </c>
      <c r="J1823" s="13" t="str">
        <f>IF(D1823="No", "Not discussed on USFS. ", _xlfn.CONCAT(A1823, " (", VLOOKUP(A1823, [1]!Table9[#All], 11, FALSE), "; Habitat description: ", C1823, ") - Within 1-mi of a CNDDB/SCE/USFS occurrence record (", VLOOKUP(A1823, [1]!Table9[#All], 34, FALSE), "). " ))</f>
        <v xml:space="preserve">Not discussed on USFS. </v>
      </c>
      <c r="K1823" s="10" t="str">
        <f>IF(D1823="No", "-- ", VLOOKUP(A1823, [1]!Table9[#All], 35, FALSE))</f>
        <v xml:space="preserve">-- </v>
      </c>
      <c r="L1823" s="12" t="str">
        <f>IF(D1823="No", "--", VLOOKUP(A1823, [1]!Table9[#All], 28, FALSE))</f>
        <v>--</v>
      </c>
      <c r="M1823" s="11" t="str">
        <f>IF(D1823="No", "Not discussed on USFS. ", _xlfn.CONCAT(A1823, " (", VLOOKUP(A1823, [1]!Table9[#All], 11, FALSE), "; Habitat description: ", C1823, ") - Within 1-mi of a CNDDB/SCE/USFS occurrence record (", VLOOKUP(A1823, [1]!Table9[#All], 27, FALSE), "). " ))</f>
        <v xml:space="preserve">Not discussed on USFS. </v>
      </c>
      <c r="N1823" s="10" t="str">
        <f>IF(D1823="No", "-- ", VLOOKUP(A1823, [1]!Table9[#All], 29, FALSE))</f>
        <v xml:space="preserve">-- </v>
      </c>
      <c r="O1823" s="10" t="str">
        <f>IF(D1823="No", "--", VLOOKUP(A1823, [1]!Table9[#All], 30, FALSE))</f>
        <v>--</v>
      </c>
      <c r="P1823" s="7" t="str">
        <f>IF(D1823="No", "Not discussed on USFS. ", IF(VLOOKUP(A1823, [1]!Table9[#All], 31, FALSE)="--", "--",  _xlfn.CONCAT(A1823, " (", VLOOKUP(A1823, [1]!Table9[#All], 11, FALSE), "; Habitat description: ", C1823, ") - Within 1-mi of a CNDDB/SCE/USFS occurrence record (", VLOOKUP(A1823, [1]!Table9[#All], 31, FALSE), "). " )))</f>
        <v xml:space="preserve">Not discussed on USFS. </v>
      </c>
      <c r="Q1823" s="6" t="str">
        <f>IF(D1823="No", "Not discussed on USFS. ", IF(VLOOKUP(A1823, [1]!Table9[#All], 31, FALSE)="--", "--",  VLOOKUP(A1823, [1]!Table9[#All], 32, FALSE)))</f>
        <v xml:space="preserve">Not discussed on USFS. </v>
      </c>
      <c r="R1823" s="6" t="str">
        <f>IF(D1823="No", "Not discussed on USFS. ", IF(VLOOKUP(A1823, [1]!Table9[#All], 31, FALSE)="--", "--", VLOOKUP(A1823, [1]!Table9[#All], 33, FALSE)))</f>
        <v xml:space="preserve">Not discussed on USFS. </v>
      </c>
      <c r="S1823" s="9" t="s">
        <v>2</v>
      </c>
      <c r="T1823" s="8" t="s">
        <v>2</v>
      </c>
      <c r="U1823" s="8" t="s">
        <v>2</v>
      </c>
      <c r="V1823" s="7" t="s">
        <v>2</v>
      </c>
      <c r="W1823" s="6" t="s">
        <v>2</v>
      </c>
      <c r="X1823" s="6" t="s">
        <v>2</v>
      </c>
    </row>
    <row r="1824" spans="1:24" ht="48" x14ac:dyDescent="0.2">
      <c r="A1824" s="20" t="s">
        <v>541</v>
      </c>
      <c r="B1824" s="20" t="str">
        <f>VLOOKUP(A1824, [1]!Table9[#All], 2, FALSE)</f>
        <v>Boechera serpenticola</v>
      </c>
      <c r="C1824" s="18" t="str">
        <f>VLOOKUP(A1824, [1]!Table9[#All], 13, FALSE)</f>
        <v>serpentine ridges, talus</v>
      </c>
      <c r="D1824" s="17" t="str">
        <f>IF(ISNUMBER(SEARCH("1",VLOOKUP(A1824, [1]!Table9[#All], 4, FALSE))), "Yes", "No")</f>
        <v>No</v>
      </c>
      <c r="E1824" s="16" t="str">
        <f>VLOOKUP(A1824, [1]!Table9[#All], 3, FALSE)</f>
        <v>Plant</v>
      </c>
      <c r="F1824" s="15" t="str">
        <f>VLOOKUP(A1824, [1]!Table9[#All], 26, FALSE)</f>
        <v>Formula</v>
      </c>
      <c r="G1824" s="15" t="str">
        <f>IF(D1824="No", "--",VLOOKUP(A1824, [1]!Table9[#All], 25, FALSE))</f>
        <v>--</v>
      </c>
      <c r="H1824" s="14" t="str">
        <f>IF(D1824="No", "Not discussed on USFS. ", VLOOKUP(A1824, [1]!Table9[#All], 24, FALSE))</f>
        <v xml:space="preserve">Not discussed on USFS. </v>
      </c>
      <c r="I1824" s="14" t="str">
        <f>IF(NOT(ISBLANK(#REF!)),  "Pre-activity Survey Required", "")</f>
        <v>Pre-activity Survey Required</v>
      </c>
      <c r="J1824" s="13" t="str">
        <f>IF(D1824="No", "Not discussed on USFS. ", _xlfn.CONCAT(A1824, " (", VLOOKUP(A1824, [1]!Table9[#All], 11, FALSE), "; Habitat description: ", C1824, ") - Within 1-mi of a CNDDB/SCE/USFS occurrence record (", VLOOKUP(A1824, [1]!Table9[#All], 34, FALSE), "). " ))</f>
        <v xml:space="preserve">Not discussed on USFS. </v>
      </c>
      <c r="K1824" s="10" t="str">
        <f>IF(D1824="No", "-- ", VLOOKUP(A1824, [1]!Table9[#All], 35, FALSE))</f>
        <v xml:space="preserve">-- </v>
      </c>
      <c r="L1824" s="12" t="str">
        <f>IF(D1824="No", "--", VLOOKUP(A1824, [1]!Table9[#All], 28, FALSE))</f>
        <v>--</v>
      </c>
      <c r="M1824" s="11" t="str">
        <f>IF(D1824="No", "Not discussed on USFS. ", _xlfn.CONCAT(A1824, " (", VLOOKUP(A1824, [1]!Table9[#All], 11, FALSE), "; Habitat description: ", C1824, ") - Within 1-mi of a CNDDB/SCE/USFS occurrence record (", VLOOKUP(A1824, [1]!Table9[#All], 27, FALSE), "). " ))</f>
        <v xml:space="preserve">Not discussed on USFS. </v>
      </c>
      <c r="N1824" s="10" t="str">
        <f>IF(D1824="No", "-- ", VLOOKUP(A1824, [1]!Table9[#All], 29, FALSE))</f>
        <v xml:space="preserve">-- </v>
      </c>
      <c r="O1824" s="10" t="str">
        <f>IF(D1824="No", "--", VLOOKUP(A1824, [1]!Table9[#All], 30, FALSE))</f>
        <v>--</v>
      </c>
      <c r="P1824" s="7" t="str">
        <f>IF(D1824="No", "Not discussed on USFS. ", IF(VLOOKUP(A1824, [1]!Table9[#All], 31, FALSE)="--", "--",  _xlfn.CONCAT(A1824, " (", VLOOKUP(A1824, [1]!Table9[#All], 11, FALSE), "; Habitat description: ", C1824, ") - Within 1-mi of a CNDDB/SCE/USFS occurrence record (", VLOOKUP(A1824, [1]!Table9[#All], 31, FALSE), "). " )))</f>
        <v xml:space="preserve">Not discussed on USFS. </v>
      </c>
      <c r="Q1824" s="6" t="str">
        <f>IF(D1824="No", "Not discussed on USFS. ", IF(VLOOKUP(A1824, [1]!Table9[#All], 31, FALSE)="--", "--",  VLOOKUP(A1824, [1]!Table9[#All], 32, FALSE)))</f>
        <v xml:space="preserve">Not discussed on USFS. </v>
      </c>
      <c r="R1824" s="6" t="str">
        <f>IF(D1824="No", "Not discussed on USFS. ", IF(VLOOKUP(A1824, [1]!Table9[#All], 31, FALSE)="--", "--", VLOOKUP(A1824, [1]!Table9[#All], 33, FALSE)))</f>
        <v xml:space="preserve">Not discussed on USFS. </v>
      </c>
      <c r="S1824" s="9" t="s">
        <v>2</v>
      </c>
      <c r="T1824" s="8" t="s">
        <v>2</v>
      </c>
      <c r="U1824" s="8" t="s">
        <v>2</v>
      </c>
      <c r="V1824" s="7" t="s">
        <v>2</v>
      </c>
      <c r="W1824" s="6" t="s">
        <v>2</v>
      </c>
      <c r="X1824" s="6" t="s">
        <v>2</v>
      </c>
    </row>
    <row r="1825" spans="1:24" ht="64" x14ac:dyDescent="0.2">
      <c r="A1825" s="20" t="s">
        <v>540</v>
      </c>
      <c r="B1825" s="20" t="str">
        <f>VLOOKUP(A1825, [1]!Table9[#All], 2, FALSE)</f>
        <v>Carex serpenticola</v>
      </c>
      <c r="C1825" s="18" t="str">
        <f>VLOOKUP(A1825, [1]!Table9[#All], 13, FALSE)</f>
        <v>dry to moist savanna, riparian, spring margins, on serpentine</v>
      </c>
      <c r="D1825" s="17" t="str">
        <f>IF(ISNUMBER(SEARCH("1",VLOOKUP(A1825, [1]!Table9[#All], 4, FALSE))), "Yes", "No")</f>
        <v>No</v>
      </c>
      <c r="E1825" s="16" t="str">
        <f>VLOOKUP(A1825, [1]!Table9[#All], 3, FALSE)</f>
        <v>Plant</v>
      </c>
      <c r="F1825" s="15" t="str">
        <f>VLOOKUP(A1825, [1]!Table9[#All], 26, FALSE)</f>
        <v>Formula</v>
      </c>
      <c r="G1825" s="15" t="str">
        <f>IF(D1825="No", "--",VLOOKUP(A1825, [1]!Table9[#All], 25, FALSE))</f>
        <v>--</v>
      </c>
      <c r="H1825" s="14" t="str">
        <f>IF(D1825="No", "Not discussed on USFS. ", VLOOKUP(A1825, [1]!Table9[#All], 24, FALSE))</f>
        <v xml:space="preserve">Not discussed on USFS. </v>
      </c>
      <c r="I1825" s="14" t="str">
        <f>IF(NOT(ISBLANK(#REF!)),  "Pre-activity Survey Required", "")</f>
        <v>Pre-activity Survey Required</v>
      </c>
      <c r="J1825" s="13" t="str">
        <f>IF(D1825="No", "Not discussed on USFS. ", _xlfn.CONCAT(A1825, " (", VLOOKUP(A1825, [1]!Table9[#All], 11, FALSE), "; Habitat description: ", C1825, ") - Within 1-mi of a CNDDB/SCE/USFS occurrence record (", VLOOKUP(A1825, [1]!Table9[#All], 34, FALSE), "). " ))</f>
        <v xml:space="preserve">Not discussed on USFS. </v>
      </c>
      <c r="K1825" s="10" t="str">
        <f>IF(D1825="No", "-- ", VLOOKUP(A1825, [1]!Table9[#All], 35, FALSE))</f>
        <v xml:space="preserve">-- </v>
      </c>
      <c r="L1825" s="12" t="str">
        <f>IF(D1825="No", "--", VLOOKUP(A1825, [1]!Table9[#All], 28, FALSE))</f>
        <v>--</v>
      </c>
      <c r="M1825" s="11" t="str">
        <f>IF(D1825="No", "Not discussed on USFS. ", _xlfn.CONCAT(A1825, " (", VLOOKUP(A1825, [1]!Table9[#All], 11, FALSE), "; Habitat description: ", C1825, ") - Within 1-mi of a CNDDB/SCE/USFS occurrence record (", VLOOKUP(A1825, [1]!Table9[#All], 27, FALSE), "). " ))</f>
        <v xml:space="preserve">Not discussed on USFS. </v>
      </c>
      <c r="N1825" s="10" t="str">
        <f>IF(D1825="No", "-- ", VLOOKUP(A1825, [1]!Table9[#All], 29, FALSE))</f>
        <v xml:space="preserve">-- </v>
      </c>
      <c r="O1825" s="10" t="str">
        <f>IF(D1825="No", "--", VLOOKUP(A1825, [1]!Table9[#All], 30, FALSE))</f>
        <v>--</v>
      </c>
      <c r="P1825" s="7" t="str">
        <f>IF(D1825="No", "Not discussed on USFS. ", IF(VLOOKUP(A1825, [1]!Table9[#All], 31, FALSE)="--", "--",  _xlfn.CONCAT(A1825, " (", VLOOKUP(A1825, [1]!Table9[#All], 11, FALSE), "; Habitat description: ", C1825, ") - Within 1-mi of a CNDDB/SCE/USFS occurrence record (", VLOOKUP(A1825, [1]!Table9[#All], 31, FALSE), "). " )))</f>
        <v xml:space="preserve">Not discussed on USFS. </v>
      </c>
      <c r="Q1825" s="6" t="str">
        <f>IF(D1825="No", "Not discussed on USFS. ", IF(VLOOKUP(A1825, [1]!Table9[#All], 31, FALSE)="--", "--",  VLOOKUP(A1825, [1]!Table9[#All], 32, FALSE)))</f>
        <v xml:space="preserve">Not discussed on USFS. </v>
      </c>
      <c r="R1825" s="6" t="str">
        <f>IF(D1825="No", "Not discussed on USFS. ", IF(VLOOKUP(A1825, [1]!Table9[#All], 31, FALSE)="--", "--", VLOOKUP(A1825, [1]!Table9[#All], 33, FALSE)))</f>
        <v xml:space="preserve">Not discussed on USFS. </v>
      </c>
      <c r="S1825" s="9" t="s">
        <v>2</v>
      </c>
      <c r="T1825" s="8" t="s">
        <v>2</v>
      </c>
      <c r="U1825" s="8" t="s">
        <v>2</v>
      </c>
      <c r="V1825" s="7" t="s">
        <v>2</v>
      </c>
      <c r="W1825" s="6" t="s">
        <v>2</v>
      </c>
      <c r="X1825" s="6" t="s">
        <v>2</v>
      </c>
    </row>
    <row r="1826" spans="1:24" ht="48" x14ac:dyDescent="0.2">
      <c r="A1826" s="20" t="s">
        <v>539</v>
      </c>
      <c r="B1826" s="20" t="str">
        <f>VLOOKUP(A1826, [1]!Table9[#All], 2, FALSE)</f>
        <v>Balsamorhiza serrata</v>
      </c>
      <c r="C1826" s="18" t="str">
        <f>VLOOKUP(A1826, [1]!Table9[#All], 13, FALSE)</f>
        <v>sagebrush scrub, forest openings, meadow margins</v>
      </c>
      <c r="D1826" s="17" t="str">
        <f>IF(ISNUMBER(SEARCH("1",VLOOKUP(A1826, [1]!Table9[#All], 4, FALSE))), "Yes", "No")</f>
        <v>No</v>
      </c>
      <c r="E1826" s="16" t="str">
        <f>VLOOKUP(A1826, [1]!Table9[#All], 3, FALSE)</f>
        <v>Plant</v>
      </c>
      <c r="F1826" s="15" t="str">
        <f>VLOOKUP(A1826, [1]!Table9[#All], 26, FALSE)</f>
        <v>Formula</v>
      </c>
      <c r="G1826" s="15" t="str">
        <f>IF(D1826="No", "--",VLOOKUP(A1826, [1]!Table9[#All], 25, FALSE))</f>
        <v>--</v>
      </c>
      <c r="H1826" s="14" t="str">
        <f>IF(D1826="No", "Not discussed on USFS. ", VLOOKUP(A1826, [1]!Table9[#All], 24, FALSE))</f>
        <v xml:space="preserve">Not discussed on USFS. </v>
      </c>
      <c r="I1826" s="14" t="str">
        <f>IF(NOT(ISBLANK(#REF!)),  "Pre-activity Survey Required", "")</f>
        <v>Pre-activity Survey Required</v>
      </c>
      <c r="J1826" s="13" t="str">
        <f>IF(D1826="No", "Not discussed on USFS. ", _xlfn.CONCAT(A1826, " (", VLOOKUP(A1826, [1]!Table9[#All], 11, FALSE), "; Habitat description: ", C1826, ") - Within 1-mi of a CNDDB/SCE/USFS occurrence record (", VLOOKUP(A1826, [1]!Table9[#All], 34, FALSE), "). " ))</f>
        <v xml:space="preserve">Not discussed on USFS. </v>
      </c>
      <c r="K1826" s="10" t="str">
        <f>IF(D1826="No", "-- ", VLOOKUP(A1826, [1]!Table9[#All], 35, FALSE))</f>
        <v xml:space="preserve">-- </v>
      </c>
      <c r="L1826" s="12" t="str">
        <f>IF(D1826="No", "--", VLOOKUP(A1826, [1]!Table9[#All], 28, FALSE))</f>
        <v>--</v>
      </c>
      <c r="M1826" s="11" t="str">
        <f>IF(D1826="No", "Not discussed on USFS. ", _xlfn.CONCAT(A1826, " (", VLOOKUP(A1826, [1]!Table9[#All], 11, FALSE), "; Habitat description: ", C1826, ") - Within 1-mi of a CNDDB/SCE/USFS occurrence record (", VLOOKUP(A1826, [1]!Table9[#All], 27, FALSE), "). " ))</f>
        <v xml:space="preserve">Not discussed on USFS. </v>
      </c>
      <c r="N1826" s="10" t="str">
        <f>IF(D1826="No", "-- ", VLOOKUP(A1826, [1]!Table9[#All], 29, FALSE))</f>
        <v xml:space="preserve">-- </v>
      </c>
      <c r="O1826" s="10" t="str">
        <f>IF(D1826="No", "--", VLOOKUP(A1826, [1]!Table9[#All], 30, FALSE))</f>
        <v>--</v>
      </c>
      <c r="P1826" s="7" t="str">
        <f>IF(D1826="No", "Not discussed on USFS. ", IF(VLOOKUP(A1826, [1]!Table9[#All], 31, FALSE)="--", "--",  _xlfn.CONCAT(A1826, " (", VLOOKUP(A1826, [1]!Table9[#All], 11, FALSE), "; Habitat description: ", C1826, ") - Within 1-mi of a CNDDB/SCE/USFS occurrence record (", VLOOKUP(A1826, [1]!Table9[#All], 31, FALSE), "). " )))</f>
        <v xml:space="preserve">Not discussed on USFS. </v>
      </c>
      <c r="Q1826" s="6" t="str">
        <f>IF(D1826="No", "Not discussed on USFS. ", IF(VLOOKUP(A1826, [1]!Table9[#All], 31, FALSE)="--", "--",  VLOOKUP(A1826, [1]!Table9[#All], 32, FALSE)))</f>
        <v xml:space="preserve">Not discussed on USFS. </v>
      </c>
      <c r="R1826" s="6" t="str">
        <f>IF(D1826="No", "Not discussed on USFS. ", IF(VLOOKUP(A1826, [1]!Table9[#All], 31, FALSE)="--", "--", VLOOKUP(A1826, [1]!Table9[#All], 33, FALSE)))</f>
        <v xml:space="preserve">Not discussed on USFS. </v>
      </c>
      <c r="S1826" s="9" t="s">
        <v>2</v>
      </c>
      <c r="T1826" s="8" t="s">
        <v>2</v>
      </c>
      <c r="U1826" s="8" t="s">
        <v>2</v>
      </c>
      <c r="V1826" s="7" t="s">
        <v>2</v>
      </c>
      <c r="W1826" s="6" t="s">
        <v>2</v>
      </c>
      <c r="X1826" s="6" t="s">
        <v>2</v>
      </c>
    </row>
    <row r="1827" spans="1:24" ht="64" x14ac:dyDescent="0.2">
      <c r="A1827" s="20" t="s">
        <v>538</v>
      </c>
      <c r="B1827" s="20" t="str">
        <f>VLOOKUP(A1827, [1]!Table9[#All], 2, FALSE)</f>
        <v>Eriodictyon sessilifolium</v>
      </c>
      <c r="C1827" s="18" t="str">
        <f>VLOOKUP(A1827, [1]!Table9[#All], 13, FALSE)</f>
        <v>slopes, ridges, ravines, disturbed areas, grassland, chaparral</v>
      </c>
      <c r="D1827" s="17" t="str">
        <f>IF(ISNUMBER(SEARCH("1",VLOOKUP(A1827, [1]!Table9[#All], 4, FALSE))), "Yes", "No")</f>
        <v>No</v>
      </c>
      <c r="E1827" s="16" t="str">
        <f>VLOOKUP(A1827, [1]!Table9[#All], 3, FALSE)</f>
        <v>Plant</v>
      </c>
      <c r="F1827" s="15" t="str">
        <f>VLOOKUP(A1827, [1]!Table9[#All], 26, FALSE)</f>
        <v>Formula</v>
      </c>
      <c r="G1827" s="15" t="str">
        <f>IF(D1827="No", "--",VLOOKUP(A1827, [1]!Table9[#All], 25, FALSE))</f>
        <v>--</v>
      </c>
      <c r="H1827" s="14" t="str">
        <f>IF(D1827="No", "Not discussed on USFS. ", VLOOKUP(A1827, [1]!Table9[#All], 24, FALSE))</f>
        <v xml:space="preserve">Not discussed on USFS. </v>
      </c>
      <c r="I1827" s="14" t="str">
        <f>IF(NOT(ISBLANK(#REF!)),  "Pre-activity Survey Required", "")</f>
        <v>Pre-activity Survey Required</v>
      </c>
      <c r="J1827" s="13" t="str">
        <f>IF(D1827="No", "Not discussed on USFS. ", _xlfn.CONCAT(A1827, " (", VLOOKUP(A1827, [1]!Table9[#All], 11, FALSE), "; Habitat description: ", C1827, ") - Within 1-mi of a CNDDB/SCE/USFS occurrence record (", VLOOKUP(A1827, [1]!Table9[#All], 34, FALSE), "). " ))</f>
        <v xml:space="preserve">Not discussed on USFS. </v>
      </c>
      <c r="K1827" s="10" t="str">
        <f>IF(D1827="No", "-- ", VLOOKUP(A1827, [1]!Table9[#All], 35, FALSE))</f>
        <v xml:space="preserve">-- </v>
      </c>
      <c r="L1827" s="12" t="str">
        <f>IF(D1827="No", "--", VLOOKUP(A1827, [1]!Table9[#All], 28, FALSE))</f>
        <v>--</v>
      </c>
      <c r="M1827" s="11" t="str">
        <f>IF(D1827="No", "Not discussed on USFS. ", _xlfn.CONCAT(A1827, " (", VLOOKUP(A1827, [1]!Table9[#All], 11, FALSE), "; Habitat description: ", C1827, ") - Within 1-mi of a CNDDB/SCE/USFS occurrence record (", VLOOKUP(A1827, [1]!Table9[#All], 27, FALSE), "). " ))</f>
        <v xml:space="preserve">Not discussed on USFS. </v>
      </c>
      <c r="N1827" s="10" t="str">
        <f>IF(D1827="No", "-- ", VLOOKUP(A1827, [1]!Table9[#All], 29, FALSE))</f>
        <v xml:space="preserve">-- </v>
      </c>
      <c r="O1827" s="10" t="str">
        <f>IF(D1827="No", "--", VLOOKUP(A1827, [1]!Table9[#All], 30, FALSE))</f>
        <v>--</v>
      </c>
      <c r="P1827" s="7" t="str">
        <f>IF(D1827="No", "Not discussed on USFS. ", IF(VLOOKUP(A1827, [1]!Table9[#All], 31, FALSE)="--", "--",  _xlfn.CONCAT(A1827, " (", VLOOKUP(A1827, [1]!Table9[#All], 11, FALSE), "; Habitat description: ", C1827, ") - Within 1-mi of a CNDDB/SCE/USFS occurrence record (", VLOOKUP(A1827, [1]!Table9[#All], 31, FALSE), "). " )))</f>
        <v xml:space="preserve">Not discussed on USFS. </v>
      </c>
      <c r="Q1827" s="6" t="str">
        <f>IF(D1827="No", "Not discussed on USFS. ", IF(VLOOKUP(A1827, [1]!Table9[#All], 31, FALSE)="--", "--",  VLOOKUP(A1827, [1]!Table9[#All], 32, FALSE)))</f>
        <v xml:space="preserve">Not discussed on USFS. </v>
      </c>
      <c r="R1827" s="6" t="str">
        <f>IF(D1827="No", "Not discussed on USFS. ", IF(VLOOKUP(A1827, [1]!Table9[#All], 31, FALSE)="--", "--", VLOOKUP(A1827, [1]!Table9[#All], 33, FALSE)))</f>
        <v xml:space="preserve">Not discussed on USFS. </v>
      </c>
      <c r="S1827" s="9" t="s">
        <v>2</v>
      </c>
      <c r="T1827" s="8" t="s">
        <v>2</v>
      </c>
      <c r="U1827" s="8" t="s">
        <v>2</v>
      </c>
      <c r="V1827" s="7" t="s">
        <v>2</v>
      </c>
      <c r="W1827" s="6" t="s">
        <v>2</v>
      </c>
      <c r="X1827" s="6" t="s">
        <v>2</v>
      </c>
    </row>
    <row r="1828" spans="1:24" ht="156" x14ac:dyDescent="0.2">
      <c r="A1828" s="20" t="s">
        <v>537</v>
      </c>
      <c r="B1828" s="20" t="str">
        <f>VLOOKUP(A1828, [1]!Table9[#All], 2, FALSE)</f>
        <v>Heuchera hirsutissima</v>
      </c>
      <c r="C1828" s="18" t="str">
        <f>VLOOKUP(A1828, [1]!Table9[#All], 13, FALSE)</f>
        <v>subalpine coniferous forest and upper montane coniferous forest on rocky soils</v>
      </c>
      <c r="D1828" s="17" t="str">
        <f>IF(ISNUMBER(SEARCH("1",VLOOKUP(A1828, [1]!Table9[#All], 4, FALSE))), "Yes", "No")</f>
        <v>Yes</v>
      </c>
      <c r="E1828" s="16" t="str">
        <f>VLOOKUP(A1828, [1]!Table9[#All], 3, FALSE)</f>
        <v>Plant</v>
      </c>
      <c r="F1828" s="15" t="str">
        <f>VLOOKUP(A1828, [1]!Table9[#All], 26, FALSE)</f>
        <v>Formula</v>
      </c>
      <c r="G1828" s="15" t="str">
        <f>IF(D1828="No", "--",VLOOKUP(A1828, [1]!Table9[#All], 25, FALSE))</f>
        <v>Work area</v>
      </c>
      <c r="H1828" s="14" t="str">
        <f>IF(D1828="No", "Not discussed on USFS. ", VLOOKUP(A1828, [1]!Table9[#All], 24, FALSE))</f>
        <v>--</v>
      </c>
      <c r="I1828" s="14" t="str">
        <f>IF(NOT(ISBLANK(#REF!)),  "Pre-activity Survey Required", "")</f>
        <v>Pre-activity Survey Required</v>
      </c>
      <c r="J1828" s="13" t="str">
        <f>IF(D1828="No", "Not discussed on USFS. ", _xlfn.CONCAT(A1828, " (", VLOOKUP(A1828, [1]!Table9[#All], 11, FALSE), "; Habitat description: ", C1828, ") - Within 1-mi of a CNDDB/SCE/USFS occurrence record (", VLOOKUP(A1828, [1]!Table9[#All], 34, FALSE), "). " ))</f>
        <v xml:space="preserve">shaggy haired alumroot (FSS; CRPR 1B.3, Blooming Period: Jul - Jul; Habitat description: subalpine coniferous forest and upper montane coniferous forest on rocky soils) - Within 1-mi of a CNDDB/SCE/USFS occurrence record (unsuitable habitat). </v>
      </c>
      <c r="K1828" s="10" t="str">
        <f>IF(D1828="No", "-- ", VLOOKUP(A1828, [1]!Table9[#All], 35, FALSE))</f>
        <v>Standard OMP BMPs.</v>
      </c>
      <c r="L1828" s="12" t="str">
        <f>IF(D1828="No", "--", VLOOKUP(A1828, [1]!Table9[#All], 28, FALSE))</f>
        <v>IIB</v>
      </c>
      <c r="M1828" s="11" t="str">
        <f>IF(D1828="No", "Not discussed on USFS. ", _xlfn.CONCAT(A1828, " (", VLOOKUP(A1828, [1]!Table9[#All], 11, FALSE), "; Habitat description: ", C1828, ") - Within 1-mi of a CNDDB/SCE/USFS occurrence record (", VLOOKUP(A1828, [1]!Table9[#All], 27, FALSE), "). " ))</f>
        <v xml:space="preserve">shaggy haired alumroot (FSS; CRPR 1B.3, Blooming Period: Jul - Jul; Habitat description: subalpine coniferous forest and upper montane coniferous forest on rocky soils) - Within 1-mi of a CNDDB/SCE/USFS occurrence record (habitat present). </v>
      </c>
      <c r="N1828" s="10" t="str">
        <f>IF(D1828="No", "-- ", VLOOKUP(A1828, [1]!Table9[#All], 29, FALSE))</f>
        <v xml:space="preserve">BE BMP Plant-1(a)(c-d); 
General Measures and Standard OMP BMPs. </v>
      </c>
      <c r="O1828" s="10" t="str">
        <f>IF(D1828="No", "--", VLOOKUP(A1828, [1]!Table9[#All], 30, FALSE))</f>
        <v xml:space="preserve">Pre-Activity Survey (shaggy haired alumroot): A biological survey is required. 
FSS Plant Avoidance (shaggy haired alumroot): If shaggy haired alumroot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28" s="7" t="str">
        <f>IF(D1828="No", "Not discussed on USFS. ", IF(VLOOKUP(A1828, [1]!Table9[#All], 31, FALSE)="--", "--",  _xlfn.CONCAT(A1828, " (", VLOOKUP(A1828, [1]!Table9[#All], 11, FALSE), "; Habitat description: ", C1828, ") - Within 1-mi of a CNDDB/SCE/USFS occurrence record (", VLOOKUP(A1828, [1]!Table9[#All], 31, FALSE), "). " )))</f>
        <v>--</v>
      </c>
      <c r="Q1828" s="6" t="str">
        <f>IF(D1828="No", "Not discussed on USFS. ", IF(VLOOKUP(A1828, [1]!Table9[#All], 31, FALSE)="--", "--",  VLOOKUP(A1828, [1]!Table9[#All], 32, FALSE)))</f>
        <v>--</v>
      </c>
      <c r="R1828" s="6" t="str">
        <f>IF(D1828="No", "Not discussed on USFS. ", IF(VLOOKUP(A1828, [1]!Table9[#All], 31, FALSE)="--", "--", VLOOKUP(A1828, [1]!Table9[#All], 33, FALSE)))</f>
        <v>--</v>
      </c>
      <c r="S1828" s="9" t="s">
        <v>2</v>
      </c>
      <c r="T1828" s="8" t="s">
        <v>2</v>
      </c>
      <c r="U1828" s="8" t="s">
        <v>2</v>
      </c>
      <c r="V1828" s="7" t="s">
        <v>2</v>
      </c>
      <c r="W1828" s="6" t="s">
        <v>2</v>
      </c>
      <c r="X1828" s="6" t="s">
        <v>2</v>
      </c>
    </row>
    <row r="1829" spans="1:24" ht="48" x14ac:dyDescent="0.2">
      <c r="A1829" s="20" t="s">
        <v>536</v>
      </c>
      <c r="B1829" s="20" t="str">
        <f>VLOOKUP(A1829, [1]!Table9[#All], 2, FALSE)</f>
        <v>Lupinus spectabilis</v>
      </c>
      <c r="C1829" s="18" t="str">
        <f>VLOOKUP(A1829, [1]!Table9[#All], 13, FALSE)</f>
        <v>serpentine, chaparral, foothill woodland</v>
      </c>
      <c r="D1829" s="17" t="str">
        <f>IF(ISNUMBER(SEARCH("1",VLOOKUP(A1829, [1]!Table9[#All], 4, FALSE))), "Yes", "No")</f>
        <v>No</v>
      </c>
      <c r="E1829" s="16" t="str">
        <f>VLOOKUP(A1829, [1]!Table9[#All], 3, FALSE)</f>
        <v>Plant</v>
      </c>
      <c r="F1829" s="15" t="str">
        <f>VLOOKUP(A1829, [1]!Table9[#All], 26, FALSE)</f>
        <v>Formula</v>
      </c>
      <c r="G1829" s="15" t="str">
        <f>IF(D1829="No", "--",VLOOKUP(A1829, [1]!Table9[#All], 25, FALSE))</f>
        <v>--</v>
      </c>
      <c r="H1829" s="14" t="str">
        <f>IF(D1829="No", "Not discussed on USFS. ", VLOOKUP(A1829, [1]!Table9[#All], 24, FALSE))</f>
        <v xml:space="preserve">Not discussed on USFS. </v>
      </c>
      <c r="I1829" s="14" t="str">
        <f>IF(NOT(ISBLANK(#REF!)),  "Pre-activity Survey Required", "")</f>
        <v>Pre-activity Survey Required</v>
      </c>
      <c r="J1829" s="13" t="str">
        <f>IF(D1829="No", "Not discussed on USFS. ", _xlfn.CONCAT(A1829, " (", VLOOKUP(A1829, [1]!Table9[#All], 11, FALSE), "; Habitat description: ", C1829, ") - Within 1-mi of a CNDDB/SCE/USFS occurrence record (", VLOOKUP(A1829, [1]!Table9[#All], 34, FALSE), "). " ))</f>
        <v xml:space="preserve">Not discussed on USFS. </v>
      </c>
      <c r="K1829" s="10" t="str">
        <f>IF(D1829="No", "-- ", VLOOKUP(A1829, [1]!Table9[#All], 35, FALSE))</f>
        <v xml:space="preserve">-- </v>
      </c>
      <c r="L1829" s="12" t="str">
        <f>IF(D1829="No", "--", VLOOKUP(A1829, [1]!Table9[#All], 28, FALSE))</f>
        <v>--</v>
      </c>
      <c r="M1829" s="11" t="str">
        <f>IF(D1829="No", "Not discussed on USFS. ", _xlfn.CONCAT(A1829, " (", VLOOKUP(A1829, [1]!Table9[#All], 11, FALSE), "; Habitat description: ", C1829, ") - Within 1-mi of a CNDDB/SCE/USFS occurrence record (", VLOOKUP(A1829, [1]!Table9[#All], 27, FALSE), "). " ))</f>
        <v xml:space="preserve">Not discussed on USFS. </v>
      </c>
      <c r="N1829" s="10" t="str">
        <f>IF(D1829="No", "-- ", VLOOKUP(A1829, [1]!Table9[#All], 29, FALSE))</f>
        <v xml:space="preserve">-- </v>
      </c>
      <c r="O1829" s="10" t="str">
        <f>IF(D1829="No", "--", VLOOKUP(A1829, [1]!Table9[#All], 30, FALSE))</f>
        <v>--</v>
      </c>
      <c r="P1829" s="7" t="str">
        <f>IF(D1829="No", "Not discussed on USFS. ", IF(VLOOKUP(A1829, [1]!Table9[#All], 31, FALSE)="--", "--",  _xlfn.CONCAT(A1829, " (", VLOOKUP(A1829, [1]!Table9[#All], 11, FALSE), "; Habitat description: ", C1829, ") - Within 1-mi of a CNDDB/SCE/USFS occurrence record (", VLOOKUP(A1829, [1]!Table9[#All], 31, FALSE), "). " )))</f>
        <v xml:space="preserve">Not discussed on USFS. </v>
      </c>
      <c r="Q1829" s="6" t="str">
        <f>IF(D1829="No", "Not discussed on USFS. ", IF(VLOOKUP(A1829, [1]!Table9[#All], 31, FALSE)="--", "--",  VLOOKUP(A1829, [1]!Table9[#All], 32, FALSE)))</f>
        <v xml:space="preserve">Not discussed on USFS. </v>
      </c>
      <c r="R1829" s="6" t="str">
        <f>IF(D1829="No", "Not discussed on USFS. ", IF(VLOOKUP(A1829, [1]!Table9[#All], 31, FALSE)="--", "--", VLOOKUP(A1829, [1]!Table9[#All], 33, FALSE)))</f>
        <v xml:space="preserve">Not discussed on USFS. </v>
      </c>
      <c r="S1829" s="9" t="s">
        <v>2</v>
      </c>
      <c r="T1829" s="8" t="s">
        <v>2</v>
      </c>
      <c r="U1829" s="8" t="s">
        <v>2</v>
      </c>
      <c r="V1829" s="7" t="s">
        <v>2</v>
      </c>
      <c r="W1829" s="6" t="s">
        <v>2</v>
      </c>
      <c r="X1829" s="6" t="s">
        <v>2</v>
      </c>
    </row>
    <row r="1830" spans="1:24" ht="80" x14ac:dyDescent="0.2">
      <c r="A1830" s="20" t="s">
        <v>535</v>
      </c>
      <c r="B1830" s="20" t="str">
        <f>VLOOKUP(A1830, [1]!Table9[#All], 2, FALSE)</f>
        <v>Accipiter striatus</v>
      </c>
      <c r="C1830" s="18" t="str">
        <f>VLOOKUP(A1830, [1]!Table9[#All], 13, FALSE)</f>
        <v>mixed or coniferous forests, open deciduous woodlands, thickets, edges</v>
      </c>
      <c r="D1830" s="17" t="str">
        <f>IF(ISNUMBER(SEARCH("1",VLOOKUP(A1830, [1]!Table9[#All], 4, FALSE))), "Yes", "No")</f>
        <v>No</v>
      </c>
      <c r="E1830" s="16" t="str">
        <f>VLOOKUP(A1830, [1]!Table9[#All], 3, FALSE)</f>
        <v>Bird</v>
      </c>
      <c r="F1830" s="15" t="str">
        <f>VLOOKUP(A1830, [1]!Table9[#All], 26, FALSE)</f>
        <v>Formula</v>
      </c>
      <c r="G1830" s="15" t="str">
        <f>IF(D1830="No", "--",VLOOKUP(A1830, [1]!Table9[#All], 25, FALSE))</f>
        <v>--</v>
      </c>
      <c r="H1830" s="14" t="str">
        <f>IF(D1830="No", "Not discussed on USFS. ", VLOOKUP(A1830, [1]!Table9[#All], 24, FALSE))</f>
        <v xml:space="preserve">Not discussed on USFS. </v>
      </c>
      <c r="I1830" s="14" t="str">
        <f>IF(NOT(ISBLANK(#REF!)),  "Pre-activity Survey Required", "")</f>
        <v>Pre-activity Survey Required</v>
      </c>
      <c r="J1830" s="13" t="str">
        <f>IF(D1830="No", "Not discussed on USFS. ", _xlfn.CONCAT(A1830, " (", VLOOKUP(A1830, [1]!Table9[#All], 11, FALSE), "; Habitat description: ", C1830, ") - Within 1-mi of a CNDDB/SCE/USFS occurrence record (", VLOOKUP(A1830, [1]!Table9[#All], 34, FALSE), "). " ))</f>
        <v xml:space="preserve">Not discussed on USFS. </v>
      </c>
      <c r="K1830" s="10" t="str">
        <f>IF(D1830="No", "-- ", VLOOKUP(A1830, [1]!Table9[#All], 35, FALSE))</f>
        <v xml:space="preserve">-- </v>
      </c>
      <c r="L1830" s="12" t="str">
        <f>IF(D1830="No", "--", VLOOKUP(A1830, [1]!Table9[#All], 28, FALSE))</f>
        <v>--</v>
      </c>
      <c r="M1830" s="11" t="str">
        <f>IF(D1830="No", "Not discussed on USFS. ", _xlfn.CONCAT(A1830, " (", VLOOKUP(A1830, [1]!Table9[#All], 11, FALSE), "; Habitat description: ", C1830, ") - Within 1-mi of a CNDDB/SCE/USFS occurrence record (", VLOOKUP(A1830, [1]!Table9[#All], 27, FALSE), "). " ))</f>
        <v xml:space="preserve">Not discussed on USFS. </v>
      </c>
      <c r="N1830" s="10" t="str">
        <f>IF(D1830="No", "-- ", VLOOKUP(A1830, [1]!Table9[#All], 29, FALSE))</f>
        <v xml:space="preserve">-- </v>
      </c>
      <c r="O1830" s="10" t="str">
        <f>IF(D1830="No", "--", VLOOKUP(A1830, [1]!Table9[#All], 30, FALSE))</f>
        <v>--</v>
      </c>
      <c r="P1830" s="7" t="str">
        <f>IF(D1830="No", "Not discussed on USFS. ", IF(VLOOKUP(A1830, [1]!Table9[#All], 31, FALSE)="--", "--",  _xlfn.CONCAT(A1830, " (", VLOOKUP(A1830, [1]!Table9[#All], 11, FALSE), "; Habitat description: ", C1830, ") - Within 1-mi of a CNDDB/SCE/USFS occurrence record (", VLOOKUP(A1830, [1]!Table9[#All], 31, FALSE), "). " )))</f>
        <v xml:space="preserve">Not discussed on USFS. </v>
      </c>
      <c r="Q1830" s="6" t="str">
        <f>IF(D1830="No", "Not discussed on USFS. ", IF(VLOOKUP(A1830, [1]!Table9[#All], 31, FALSE)="--", "--",  VLOOKUP(A1830, [1]!Table9[#All], 32, FALSE)))</f>
        <v xml:space="preserve">Not discussed on USFS. </v>
      </c>
      <c r="R1830" s="6" t="str">
        <f>IF(D1830="No", "Not discussed on USFS. ", IF(VLOOKUP(A1830, [1]!Table9[#All], 31, FALSE)="--", "--", VLOOKUP(A1830, [1]!Table9[#All], 33, FALSE)))</f>
        <v xml:space="preserve">Not discussed on USFS. </v>
      </c>
      <c r="S1830" s="9" t="s">
        <v>2</v>
      </c>
      <c r="T1830" s="8" t="s">
        <v>2</v>
      </c>
      <c r="U1830" s="8" t="s">
        <v>2</v>
      </c>
      <c r="V1830" s="7" t="s">
        <v>2</v>
      </c>
      <c r="W1830" s="6" t="s">
        <v>2</v>
      </c>
      <c r="X1830" s="6" t="s">
        <v>2</v>
      </c>
    </row>
    <row r="1831" spans="1:24" ht="48" x14ac:dyDescent="0.2">
      <c r="A1831" s="20" t="s">
        <v>534</v>
      </c>
      <c r="B1831" s="20" t="str">
        <f>VLOOKUP(A1831, [1]!Table9[#All], 2, FALSE)</f>
        <v>Campanula sharsmithiae</v>
      </c>
      <c r="C1831" s="18" t="str">
        <f>VLOOKUP(A1831, [1]!Table9[#All], 13, FALSE)</f>
        <v>talus slopes, chaparral</v>
      </c>
      <c r="D1831" s="17" t="str">
        <f>IF(ISNUMBER(SEARCH("1",VLOOKUP(A1831, [1]!Table9[#All], 4, FALSE))), "Yes", "No")</f>
        <v>No</v>
      </c>
      <c r="E1831" s="16" t="str">
        <f>VLOOKUP(A1831, [1]!Table9[#All], 3, FALSE)</f>
        <v>Plant</v>
      </c>
      <c r="F1831" s="15" t="str">
        <f>VLOOKUP(A1831, [1]!Table9[#All], 26, FALSE)</f>
        <v>Formula</v>
      </c>
      <c r="G1831" s="15" t="str">
        <f>IF(D1831="No", "--",VLOOKUP(A1831, [1]!Table9[#All], 25, FALSE))</f>
        <v>--</v>
      </c>
      <c r="H1831" s="14" t="str">
        <f>IF(D1831="No", "Not discussed on USFS. ", VLOOKUP(A1831, [1]!Table9[#All], 24, FALSE))</f>
        <v xml:space="preserve">Not discussed on USFS. </v>
      </c>
      <c r="I1831" s="14" t="str">
        <f>IF(NOT(ISBLANK(#REF!)),  "Pre-activity Survey Required", "")</f>
        <v>Pre-activity Survey Required</v>
      </c>
      <c r="J1831" s="13" t="str">
        <f>IF(D1831="No", "Not discussed on USFS. ", _xlfn.CONCAT(A1831, " (", VLOOKUP(A1831, [1]!Table9[#All], 11, FALSE), "; Habitat description: ", C1831, ") - Within 1-mi of a CNDDB/SCE/USFS occurrence record (", VLOOKUP(A1831, [1]!Table9[#All], 34, FALSE), "). " ))</f>
        <v xml:space="preserve">Not discussed on USFS. </v>
      </c>
      <c r="K1831" s="10" t="str">
        <f>IF(D1831="No", "-- ", VLOOKUP(A1831, [1]!Table9[#All], 35, FALSE))</f>
        <v xml:space="preserve">-- </v>
      </c>
      <c r="L1831" s="12" t="str">
        <f>IF(D1831="No", "--", VLOOKUP(A1831, [1]!Table9[#All], 28, FALSE))</f>
        <v>--</v>
      </c>
      <c r="M1831" s="11" t="str">
        <f>IF(D1831="No", "Not discussed on USFS. ", _xlfn.CONCAT(A1831, " (", VLOOKUP(A1831, [1]!Table9[#All], 11, FALSE), "; Habitat description: ", C1831, ") - Within 1-mi of a CNDDB/SCE/USFS occurrence record (", VLOOKUP(A1831, [1]!Table9[#All], 27, FALSE), "). " ))</f>
        <v xml:space="preserve">Not discussed on USFS. </v>
      </c>
      <c r="N1831" s="10" t="str">
        <f>IF(D1831="No", "-- ", VLOOKUP(A1831, [1]!Table9[#All], 29, FALSE))</f>
        <v xml:space="preserve">-- </v>
      </c>
      <c r="O1831" s="10" t="str">
        <f>IF(D1831="No", "--", VLOOKUP(A1831, [1]!Table9[#All], 30, FALSE))</f>
        <v>--</v>
      </c>
      <c r="P1831" s="7" t="str">
        <f>IF(D1831="No", "Not discussed on USFS. ", IF(VLOOKUP(A1831, [1]!Table9[#All], 31, FALSE)="--", "--",  _xlfn.CONCAT(A1831, " (", VLOOKUP(A1831, [1]!Table9[#All], 11, FALSE), "; Habitat description: ", C1831, ") - Within 1-mi of a CNDDB/SCE/USFS occurrence record (", VLOOKUP(A1831, [1]!Table9[#All], 31, FALSE), "). " )))</f>
        <v xml:space="preserve">Not discussed on USFS. </v>
      </c>
      <c r="Q1831" s="6" t="str">
        <f>IF(D1831="No", "Not discussed on USFS. ", IF(VLOOKUP(A1831, [1]!Table9[#All], 31, FALSE)="--", "--",  VLOOKUP(A1831, [1]!Table9[#All], 32, FALSE)))</f>
        <v xml:space="preserve">Not discussed on USFS. </v>
      </c>
      <c r="R1831" s="6" t="str">
        <f>IF(D1831="No", "Not discussed on USFS. ", IF(VLOOKUP(A1831, [1]!Table9[#All], 31, FALSE)="--", "--", VLOOKUP(A1831, [1]!Table9[#All], 33, FALSE)))</f>
        <v xml:space="preserve">Not discussed on USFS. </v>
      </c>
      <c r="S1831" s="9" t="s">
        <v>2</v>
      </c>
      <c r="T1831" s="8" t="s">
        <v>2</v>
      </c>
      <c r="U1831" s="8" t="s">
        <v>2</v>
      </c>
      <c r="V1831" s="7" t="s">
        <v>2</v>
      </c>
      <c r="W1831" s="6" t="s">
        <v>2</v>
      </c>
      <c r="X1831" s="6" t="s">
        <v>2</v>
      </c>
    </row>
    <row r="1832" spans="1:24" ht="48" x14ac:dyDescent="0.2">
      <c r="A1832" s="20" t="s">
        <v>533</v>
      </c>
      <c r="B1832" s="20" t="str">
        <f>VLOOKUP(A1832, [1]!Table9[#All], 2, FALSE)</f>
        <v>Allium sharsmithiae</v>
      </c>
      <c r="C1832" s="18" t="str">
        <f>VLOOKUP(A1832, [1]!Table9[#All], 13, FALSE)</f>
        <v>rocky serpentine slopes</v>
      </c>
      <c r="D1832" s="17" t="str">
        <f>IF(ISNUMBER(SEARCH("1",VLOOKUP(A1832, [1]!Table9[#All], 4, FALSE))), "Yes", "No")</f>
        <v>No</v>
      </c>
      <c r="E1832" s="16" t="str">
        <f>VLOOKUP(A1832, [1]!Table9[#All], 3, FALSE)</f>
        <v>Plant</v>
      </c>
      <c r="F1832" s="15" t="str">
        <f>VLOOKUP(A1832, [1]!Table9[#All], 26, FALSE)</f>
        <v>Formula</v>
      </c>
      <c r="G1832" s="15" t="str">
        <f>IF(D1832="No", "--",VLOOKUP(A1832, [1]!Table9[#All], 25, FALSE))</f>
        <v>--</v>
      </c>
      <c r="H1832" s="14" t="str">
        <f>IF(D1832="No", "Not discussed on USFS. ", VLOOKUP(A1832, [1]!Table9[#All], 24, FALSE))</f>
        <v xml:space="preserve">Not discussed on USFS. </v>
      </c>
      <c r="I1832" s="14" t="str">
        <f>IF(NOT(ISBLANK(#REF!)),  "Pre-activity Survey Required", "")</f>
        <v>Pre-activity Survey Required</v>
      </c>
      <c r="J1832" s="13" t="str">
        <f>IF(D1832="No", "Not discussed on USFS. ", _xlfn.CONCAT(A1832, " (", VLOOKUP(A1832, [1]!Table9[#All], 11, FALSE), "; Habitat description: ", C1832, ") - Within 1-mi of a CNDDB/SCE/USFS occurrence record (", VLOOKUP(A1832, [1]!Table9[#All], 34, FALSE), "). " ))</f>
        <v xml:space="preserve">Not discussed on USFS. </v>
      </c>
      <c r="K1832" s="10" t="str">
        <f>IF(D1832="No", "-- ", VLOOKUP(A1832, [1]!Table9[#All], 35, FALSE))</f>
        <v xml:space="preserve">-- </v>
      </c>
      <c r="L1832" s="12" t="str">
        <f>IF(D1832="No", "--", VLOOKUP(A1832, [1]!Table9[#All], 28, FALSE))</f>
        <v>--</v>
      </c>
      <c r="M1832" s="11" t="str">
        <f>IF(D1832="No", "Not discussed on USFS. ", _xlfn.CONCAT(A1832, " (", VLOOKUP(A1832, [1]!Table9[#All], 11, FALSE), "; Habitat description: ", C1832, ") - Within 1-mi of a CNDDB/SCE/USFS occurrence record (", VLOOKUP(A1832, [1]!Table9[#All], 27, FALSE), "). " ))</f>
        <v xml:space="preserve">Not discussed on USFS. </v>
      </c>
      <c r="N1832" s="10" t="str">
        <f>IF(D1832="No", "-- ", VLOOKUP(A1832, [1]!Table9[#All], 29, FALSE))</f>
        <v xml:space="preserve">-- </v>
      </c>
      <c r="O1832" s="10" t="str">
        <f>IF(D1832="No", "--", VLOOKUP(A1832, [1]!Table9[#All], 30, FALSE))</f>
        <v>--</v>
      </c>
      <c r="P1832" s="7" t="str">
        <f>IF(D1832="No", "Not discussed on USFS. ", IF(VLOOKUP(A1832, [1]!Table9[#All], 31, FALSE)="--", "--",  _xlfn.CONCAT(A1832, " (", VLOOKUP(A1832, [1]!Table9[#All], 11, FALSE), "; Habitat description: ", C1832, ") - Within 1-mi of a CNDDB/SCE/USFS occurrence record (", VLOOKUP(A1832, [1]!Table9[#All], 31, FALSE), "). " )))</f>
        <v xml:space="preserve">Not discussed on USFS. </v>
      </c>
      <c r="Q1832" s="6" t="str">
        <f>IF(D1832="No", "Not discussed on USFS. ", IF(VLOOKUP(A1832, [1]!Table9[#All], 31, FALSE)="--", "--",  VLOOKUP(A1832, [1]!Table9[#All], 32, FALSE)))</f>
        <v xml:space="preserve">Not discussed on USFS. </v>
      </c>
      <c r="R1832" s="6" t="str">
        <f>IF(D1832="No", "Not discussed on USFS. ", IF(VLOOKUP(A1832, [1]!Table9[#All], 31, FALSE)="--", "--", VLOOKUP(A1832, [1]!Table9[#All], 33, FALSE)))</f>
        <v xml:space="preserve">Not discussed on USFS. </v>
      </c>
      <c r="S1832" s="9" t="s">
        <v>2</v>
      </c>
      <c r="T1832" s="8" t="s">
        <v>2</v>
      </c>
      <c r="U1832" s="8" t="s">
        <v>2</v>
      </c>
      <c r="V1832" s="7" t="s">
        <v>2</v>
      </c>
      <c r="W1832" s="6" t="s">
        <v>2</v>
      </c>
      <c r="X1832" s="6" t="s">
        <v>2</v>
      </c>
    </row>
    <row r="1833" spans="1:24" ht="156" x14ac:dyDescent="0.2">
      <c r="A1833" s="20" t="s">
        <v>532</v>
      </c>
      <c r="B1833" s="20" t="str">
        <f>VLOOKUP(A1833, [1]!Table9[#All], 2, FALSE)</f>
        <v>Hackelia sharsmithii</v>
      </c>
      <c r="C1833" s="18" t="str">
        <f>VLOOKUP(A1833, [1]!Table9[#All], 13, FALSE)</f>
        <v>rocky, typically granitic, substrates of alpine boulder and rock fields, talus slopes and in the crevices of cliffs in subalpine coniferous forest</v>
      </c>
      <c r="D1833" s="17" t="str">
        <f>IF(ISNUMBER(SEARCH("1",VLOOKUP(A1833, [1]!Table9[#All], 4, FALSE))), "Yes", "No")</f>
        <v>Yes</v>
      </c>
      <c r="E1833" s="16" t="str">
        <f>VLOOKUP(A1833, [1]!Table9[#All], 3, FALSE)</f>
        <v>Plant</v>
      </c>
      <c r="F1833" s="15" t="str">
        <f>VLOOKUP(A1833, [1]!Table9[#All], 26, FALSE)</f>
        <v>Formula</v>
      </c>
      <c r="G1833" s="15" t="str">
        <f>IF(D1833="No", "--",VLOOKUP(A1833, [1]!Table9[#All], 25, FALSE))</f>
        <v>Work area</v>
      </c>
      <c r="H1833" s="14" t="str">
        <f>IF(D1833="No", "Not discussed on USFS. ", VLOOKUP(A1833, [1]!Table9[#All], 24, FALSE))</f>
        <v>--</v>
      </c>
      <c r="I1833" s="14" t="str">
        <f>IF(NOT(ISBLANK(#REF!)),  "Pre-activity Survey Required", "")</f>
        <v>Pre-activity Survey Required</v>
      </c>
      <c r="J1833" s="13" t="str">
        <f>IF(D1833="No", "Not discussed on USFS. ", _xlfn.CONCAT(A1833, " (", VLOOKUP(A1833, [1]!Table9[#All], 11, FALSE), "; Habitat description: ", C1833, ") - Within 1-mi of a CNDDB/SCE/USFS occurrence record (", VLOOKUP(A1833, [1]!Table9[#All], 34, FALSE), "). " ))</f>
        <v xml:space="preserve">Sharsmith's stickseed (INF:SCC; CRPR 2B.3, Blooming Period: Jul - Aug; Habitat description: rocky, typically granitic, substrates of alpine boulder and rock fields, talus slopes and in the crevices of cliffs in subalpine coniferous forest) - Within 1-mi of a CNDDB/SCE/USFS occurrence record (unsuitable habitat). </v>
      </c>
      <c r="K1833" s="10" t="str">
        <f>IF(D1833="No", "-- ", VLOOKUP(A1833, [1]!Table9[#All], 35, FALSE))</f>
        <v>Standard OMP BMPs.</v>
      </c>
      <c r="L1833" s="12" t="str">
        <f>IF(D1833="No", "--", VLOOKUP(A1833, [1]!Table9[#All], 28, FALSE))</f>
        <v>IIB</v>
      </c>
      <c r="M1833" s="11" t="str">
        <f>IF(D1833="No", "Not discussed on USFS. ", _xlfn.CONCAT(A1833, " (", VLOOKUP(A1833, [1]!Table9[#All], 11, FALSE), "; Habitat description: ", C1833, ") - Within 1-mi of a CNDDB/SCE/USFS occurrence record (", VLOOKUP(A1833, [1]!Table9[#All], 27, FALSE), "). " ))</f>
        <v xml:space="preserve">Sharsmith's stickseed (INF:SCC; CRPR 2B.3, Blooming Period: Jul - Aug; Habitat description: rocky, typically granitic, substrates of alpine boulder and rock fields, talus slopes and in the crevices of cliffs in subalpine coniferous forest) - Within 1-mi of a CNDDB/SCE/USFS occurrence record (habitat present). </v>
      </c>
      <c r="N1833" s="10" t="str">
        <f>IF(D1833="No", "-- ", VLOOKUP(A1833, [1]!Table9[#All], 29, FALSE))</f>
        <v xml:space="preserve">BE BMP Plant-1(a)(c-d); 
General Measures and Standard OMP BMPs. </v>
      </c>
      <c r="O1833" s="10" t="str">
        <f>IF(D1833="No", "--", VLOOKUP(A1833, [1]!Table9[#All], 30, FALSE))</f>
        <v xml:space="preserve">Pre-Activity Survey (Sharsmith's stickseed): A biological survey is required. 
FSS Plant Avoidance (Sharsmith's stickseed): If Sharsmith's stickseed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33" s="7" t="str">
        <f>IF(D1833="No", "Not discussed on USFS. ", IF(VLOOKUP(A1833, [1]!Table9[#All], 31, FALSE)="--", "--",  _xlfn.CONCAT(A1833, " (", VLOOKUP(A1833, [1]!Table9[#All], 11, FALSE), "; Habitat description: ", C1833, ") - Within 1-mi of a CNDDB/SCE/USFS occurrence record (", VLOOKUP(A1833, [1]!Table9[#All], 31, FALSE), "). " )))</f>
        <v>--</v>
      </c>
      <c r="Q1833" s="6" t="str">
        <f>IF(D1833="No", "Not discussed on USFS. ", IF(VLOOKUP(A1833, [1]!Table9[#All], 31, FALSE)="--", "--",  VLOOKUP(A1833, [1]!Table9[#All], 32, FALSE)))</f>
        <v>--</v>
      </c>
      <c r="R1833" s="6" t="str">
        <f>IF(D1833="No", "Not discussed on USFS. ", IF(VLOOKUP(A1833, [1]!Table9[#All], 31, FALSE)="--", "--", VLOOKUP(A1833, [1]!Table9[#All], 33, FALSE)))</f>
        <v>--</v>
      </c>
      <c r="S1833" s="9" t="s">
        <v>2</v>
      </c>
      <c r="T1833" s="8" t="s">
        <v>2</v>
      </c>
      <c r="U1833" s="8" t="s">
        <v>2</v>
      </c>
      <c r="V1833" s="7" t="s">
        <v>2</v>
      </c>
      <c r="W1833" s="6" t="s">
        <v>2</v>
      </c>
      <c r="X1833" s="6" t="s">
        <v>2</v>
      </c>
    </row>
    <row r="1834" spans="1:24" ht="64" x14ac:dyDescent="0.2">
      <c r="A1834" s="20" t="s">
        <v>531</v>
      </c>
      <c r="B1834" s="20" t="str">
        <f>VLOOKUP(A1834, [1]!Table9[#All], 2, FALSE)</f>
        <v>Hesperolinon sharsmithiae</v>
      </c>
      <c r="C1834" s="18" t="str">
        <f>VLOOKUP(A1834, [1]!Table9[#All], 13, FALSE)</f>
        <v>serpentine soils in chaparral or sergeant cypress forests</v>
      </c>
      <c r="D1834" s="17" t="str">
        <f>IF(ISNUMBER(SEARCH("1",VLOOKUP(A1834, [1]!Table9[#All], 4, FALSE))), "Yes", "No")</f>
        <v>No</v>
      </c>
      <c r="E1834" s="16" t="str">
        <f>VLOOKUP(A1834, [1]!Table9[#All], 3, FALSE)</f>
        <v>Plant</v>
      </c>
      <c r="F1834" s="15" t="str">
        <f>VLOOKUP(A1834, [1]!Table9[#All], 26, FALSE)</f>
        <v>Formula</v>
      </c>
      <c r="G1834" s="15" t="str">
        <f>IF(D1834="No", "--",VLOOKUP(A1834, [1]!Table9[#All], 25, FALSE))</f>
        <v>--</v>
      </c>
      <c r="H1834" s="14" t="str">
        <f>IF(D1834="No", "Not discussed on USFS. ", VLOOKUP(A1834, [1]!Table9[#All], 24, FALSE))</f>
        <v xml:space="preserve">Not discussed on USFS. </v>
      </c>
      <c r="I1834" s="14" t="str">
        <f>IF(NOT(ISBLANK(#REF!)),  "Pre-activity Survey Required", "")</f>
        <v>Pre-activity Survey Required</v>
      </c>
      <c r="J1834" s="13" t="str">
        <f>IF(D1834="No", "Not discussed on USFS. ", _xlfn.CONCAT(A1834, " (", VLOOKUP(A1834, [1]!Table9[#All], 11, FALSE), "; Habitat description: ", C1834, ") - Within 1-mi of a CNDDB/SCE/USFS occurrence record (", VLOOKUP(A1834, [1]!Table9[#All], 34, FALSE), "). " ))</f>
        <v xml:space="preserve">Not discussed on USFS. </v>
      </c>
      <c r="K1834" s="10" t="str">
        <f>IF(D1834="No", "-- ", VLOOKUP(A1834, [1]!Table9[#All], 35, FALSE))</f>
        <v xml:space="preserve">-- </v>
      </c>
      <c r="L1834" s="12" t="str">
        <f>IF(D1834="No", "--", VLOOKUP(A1834, [1]!Table9[#All], 28, FALSE))</f>
        <v>--</v>
      </c>
      <c r="M1834" s="11" t="str">
        <f>IF(D1834="No", "Not discussed on USFS. ", _xlfn.CONCAT(A1834, " (", VLOOKUP(A1834, [1]!Table9[#All], 11, FALSE), "; Habitat description: ", C1834, ") - Within 1-mi of a CNDDB/SCE/USFS occurrence record (", VLOOKUP(A1834, [1]!Table9[#All], 27, FALSE), "). " ))</f>
        <v xml:space="preserve">Not discussed on USFS. </v>
      </c>
      <c r="N1834" s="10" t="str">
        <f>IF(D1834="No", "-- ", VLOOKUP(A1834, [1]!Table9[#All], 29, FALSE))</f>
        <v xml:space="preserve">-- </v>
      </c>
      <c r="O1834" s="10" t="str">
        <f>IF(D1834="No", "--", VLOOKUP(A1834, [1]!Table9[#All], 30, FALSE))</f>
        <v>--</v>
      </c>
      <c r="P1834" s="7" t="str">
        <f>IF(D1834="No", "Not discussed on USFS. ", IF(VLOOKUP(A1834, [1]!Table9[#All], 31, FALSE)="--", "--",  _xlfn.CONCAT(A1834, " (", VLOOKUP(A1834, [1]!Table9[#All], 11, FALSE), "; Habitat description: ", C1834, ") - Within 1-mi of a CNDDB/SCE/USFS occurrence record (", VLOOKUP(A1834, [1]!Table9[#All], 31, FALSE), "). " )))</f>
        <v xml:space="preserve">Not discussed on USFS. </v>
      </c>
      <c r="Q1834" s="6" t="str">
        <f>IF(D1834="No", "Not discussed on USFS. ", IF(VLOOKUP(A1834, [1]!Table9[#All], 31, FALSE)="--", "--",  VLOOKUP(A1834, [1]!Table9[#All], 32, FALSE)))</f>
        <v xml:space="preserve">Not discussed on USFS. </v>
      </c>
      <c r="R1834" s="6" t="str">
        <f>IF(D1834="No", "Not discussed on USFS. ", IF(VLOOKUP(A1834, [1]!Table9[#All], 31, FALSE)="--", "--", VLOOKUP(A1834, [1]!Table9[#All], 33, FALSE)))</f>
        <v xml:space="preserve">Not discussed on USFS. </v>
      </c>
      <c r="S1834" s="9" t="s">
        <v>2</v>
      </c>
      <c r="T1834" s="8" t="s">
        <v>2</v>
      </c>
      <c r="U1834" s="8" t="s">
        <v>2</v>
      </c>
      <c r="V1834" s="7" t="s">
        <v>2</v>
      </c>
      <c r="W1834" s="6" t="s">
        <v>2</v>
      </c>
      <c r="X1834" s="6" t="s">
        <v>2</v>
      </c>
    </row>
    <row r="1835" spans="1:24" ht="64" x14ac:dyDescent="0.2">
      <c r="A1835" s="20" t="s">
        <v>530</v>
      </c>
      <c r="B1835" s="20" t="str">
        <f>VLOOKUP(A1835, [1]!Table9[#All], 2, FALSE)</f>
        <v>Ageratina shastensis</v>
      </c>
      <c r="C1835" s="18" t="str">
        <f>VLOOKUP(A1835, [1]!Table9[#All], 13, FALSE)</f>
        <v>limestone or metavolcanic cliffs, chaparral, conifer forest</v>
      </c>
      <c r="D1835" s="17" t="str">
        <f>IF(ISNUMBER(SEARCH("1",VLOOKUP(A1835, [1]!Table9[#All], 4, FALSE))), "Yes", "No")</f>
        <v>No</v>
      </c>
      <c r="E1835" s="16" t="str">
        <f>VLOOKUP(A1835, [1]!Table9[#All], 3, FALSE)</f>
        <v>Plant</v>
      </c>
      <c r="F1835" s="15" t="str">
        <f>VLOOKUP(A1835, [1]!Table9[#All], 26, FALSE)</f>
        <v>Formula</v>
      </c>
      <c r="G1835" s="15" t="str">
        <f>IF(D1835="No", "--",VLOOKUP(A1835, [1]!Table9[#All], 25, FALSE))</f>
        <v>--</v>
      </c>
      <c r="H1835" s="14" t="str">
        <f>IF(D1835="No", "Not discussed on USFS. ", VLOOKUP(A1835, [1]!Table9[#All], 24, FALSE))</f>
        <v xml:space="preserve">Not discussed on USFS. </v>
      </c>
      <c r="I1835" s="14" t="str">
        <f>IF(NOT(ISBLANK(#REF!)),  "Pre-activity Survey Required", "")</f>
        <v>Pre-activity Survey Required</v>
      </c>
      <c r="J1835" s="13" t="str">
        <f>IF(D1835="No", "Not discussed on USFS. ", _xlfn.CONCAT(A1835, " (", VLOOKUP(A1835, [1]!Table9[#All], 11, FALSE), "; Habitat description: ", C1835, ") - Within 1-mi of a CNDDB/SCE/USFS occurrence record (", VLOOKUP(A1835, [1]!Table9[#All], 34, FALSE), "). " ))</f>
        <v xml:space="preserve">Not discussed on USFS. </v>
      </c>
      <c r="K1835" s="10" t="str">
        <f>IF(D1835="No", "-- ", VLOOKUP(A1835, [1]!Table9[#All], 35, FALSE))</f>
        <v xml:space="preserve">-- </v>
      </c>
      <c r="L1835" s="12" t="str">
        <f>IF(D1835="No", "--", VLOOKUP(A1835, [1]!Table9[#All], 28, FALSE))</f>
        <v>--</v>
      </c>
      <c r="M1835" s="11" t="str">
        <f>IF(D1835="No", "Not discussed on USFS. ", _xlfn.CONCAT(A1835, " (", VLOOKUP(A1835, [1]!Table9[#All], 11, FALSE), "; Habitat description: ", C1835, ") - Within 1-mi of a CNDDB/SCE/USFS occurrence record (", VLOOKUP(A1835, [1]!Table9[#All], 27, FALSE), "). " ))</f>
        <v xml:space="preserve">Not discussed on USFS. </v>
      </c>
      <c r="N1835" s="10" t="str">
        <f>IF(D1835="No", "-- ", VLOOKUP(A1835, [1]!Table9[#All], 29, FALSE))</f>
        <v xml:space="preserve">-- </v>
      </c>
      <c r="O1835" s="10" t="str">
        <f>IF(D1835="No", "--", VLOOKUP(A1835, [1]!Table9[#All], 30, FALSE))</f>
        <v>--</v>
      </c>
      <c r="P1835" s="7" t="str">
        <f>IF(D1835="No", "Not discussed on USFS. ", IF(VLOOKUP(A1835, [1]!Table9[#All], 31, FALSE)="--", "--",  _xlfn.CONCAT(A1835, " (", VLOOKUP(A1835, [1]!Table9[#All], 11, FALSE), "; Habitat description: ", C1835, ") - Within 1-mi of a CNDDB/SCE/USFS occurrence record (", VLOOKUP(A1835, [1]!Table9[#All], 31, FALSE), "). " )))</f>
        <v xml:space="preserve">Not discussed on USFS. </v>
      </c>
      <c r="Q1835" s="6" t="str">
        <f>IF(D1835="No", "Not discussed on USFS. ", IF(VLOOKUP(A1835, [1]!Table9[#All], 31, FALSE)="--", "--",  VLOOKUP(A1835, [1]!Table9[#All], 32, FALSE)))</f>
        <v xml:space="preserve">Not discussed on USFS. </v>
      </c>
      <c r="R1835" s="6" t="str">
        <f>IF(D1835="No", "Not discussed on USFS. ", IF(VLOOKUP(A1835, [1]!Table9[#All], 31, FALSE)="--", "--", VLOOKUP(A1835, [1]!Table9[#All], 33, FALSE)))</f>
        <v xml:space="preserve">Not discussed on USFS. </v>
      </c>
      <c r="S1835" s="9" t="s">
        <v>2</v>
      </c>
      <c r="T1835" s="8" t="s">
        <v>2</v>
      </c>
      <c r="U1835" s="8" t="s">
        <v>2</v>
      </c>
      <c r="V1835" s="7" t="s">
        <v>2</v>
      </c>
      <c r="W1835" s="6" t="s">
        <v>2</v>
      </c>
      <c r="X1835" s="6" t="s">
        <v>2</v>
      </c>
    </row>
    <row r="1836" spans="1:24" ht="156" x14ac:dyDescent="0.2">
      <c r="A1836" s="20" t="s">
        <v>529</v>
      </c>
      <c r="B1836" s="20" t="str">
        <f>VLOOKUP(A1836, [1]!Table9[#All], 2, FALSE)</f>
        <v>Chaenactis suffrutescens</v>
      </c>
      <c r="C1836" s="18" t="str">
        <f>VLOOKUP(A1836, [1]!Table9[#All], 13, FALSE)</f>
        <v>dry, open, sandy to rocky sites, including rocky open slopes, gravelly to cobbly river terraces, loose scree and occasionally rocky road cuts</v>
      </c>
      <c r="D1836" s="17" t="str">
        <f>IF(ISNUMBER(SEARCH("1",VLOOKUP(A1836, [1]!Table9[#All], 4, FALSE))), "Yes", "No")</f>
        <v>Yes</v>
      </c>
      <c r="E1836" s="16" t="str">
        <f>VLOOKUP(A1836, [1]!Table9[#All], 3, FALSE)</f>
        <v>Plant</v>
      </c>
      <c r="F1836" s="15" t="str">
        <f>VLOOKUP(A1836, [1]!Table9[#All], 26, FALSE)</f>
        <v>Formula</v>
      </c>
      <c r="G1836" s="15" t="str">
        <f>IF(D1836="No", "--",VLOOKUP(A1836, [1]!Table9[#All], 25, FALSE))</f>
        <v>Work area</v>
      </c>
      <c r="H1836" s="14" t="str">
        <f>IF(D1836="No", "Not discussed on USFS. ", VLOOKUP(A1836, [1]!Table9[#All], 24, FALSE))</f>
        <v>--</v>
      </c>
      <c r="I1836" s="14" t="str">
        <f>IF(NOT(ISBLANK(#REF!)),  "Pre-activity Survey Required", "")</f>
        <v>Pre-activity Survey Required</v>
      </c>
      <c r="J1836" s="13" t="str">
        <f>IF(D1836="No", "Not discussed on USFS. ", _xlfn.CONCAT(A1836, " (", VLOOKUP(A1836, [1]!Table9[#All], 11, FALSE), "; Habitat description: ", C1836, ") - Within 1-mi of a CNDDB/SCE/USFS occurrence record (", VLOOKUP(A1836, [1]!Table9[#All], 34, FALSE), "). " ))</f>
        <v xml:space="preserve">Shasta chaenactis (FSS; BLM:S; CRPR 1B.3, Blooming Period: May - Aug; Habitat description: dry, open, sandy to rocky sites, including rocky open slopes, gravelly to cobbly river terraces, loose scree and occasionally rocky road cuts) - Within 1-mi of a CNDDB/SCE/USFS occurrence record (unsuitable habitat). </v>
      </c>
      <c r="K1836" s="10" t="str">
        <f>IF(D1836="No", "-- ", VLOOKUP(A1836, [1]!Table9[#All], 35, FALSE))</f>
        <v>Standard OMP BMPs.</v>
      </c>
      <c r="L1836" s="12" t="str">
        <f>IF(D1836="No", "--", VLOOKUP(A1836, [1]!Table9[#All], 28, FALSE))</f>
        <v>IIB</v>
      </c>
      <c r="M1836" s="11" t="str">
        <f>IF(D1836="No", "Not discussed on USFS. ", _xlfn.CONCAT(A1836, " (", VLOOKUP(A1836, [1]!Table9[#All], 11, FALSE), "; Habitat description: ", C1836, ") - Within 1-mi of a CNDDB/SCE/USFS occurrence record (", VLOOKUP(A1836, [1]!Table9[#All], 27, FALSE), "). " ))</f>
        <v xml:space="preserve">Shasta chaenactis (FSS; BLM:S; CRPR 1B.3, Blooming Period: May - Aug; Habitat description: dry, open, sandy to rocky sites, including rocky open slopes, gravelly to cobbly river terraces, loose scree and occasionally rocky road cuts) - Within 1-mi of a CNDDB/SCE/USFS occurrence record (habitat present). </v>
      </c>
      <c r="N1836" s="10" t="str">
        <f>IF(D1836="No", "-- ", VLOOKUP(A1836, [1]!Table9[#All], 29, FALSE))</f>
        <v xml:space="preserve">BE BMP Plant-1(a)(c-d); 
General Measures and Standard OMP BMPs. </v>
      </c>
      <c r="O1836" s="10" t="str">
        <f>IF(D1836="No", "--", VLOOKUP(A1836, [1]!Table9[#All], 30, FALSE))</f>
        <v xml:space="preserve">Pre-Activity Survey (Shasta chaenactis): A biological survey is required. 
FSS Plant Avoidance (Shasta chaenactis): If Shasta chaenactis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36" s="7" t="str">
        <f>IF(D1836="No", "Not discussed on USFS. ", IF(VLOOKUP(A1836, [1]!Table9[#All], 31, FALSE)="--", "--",  _xlfn.CONCAT(A1836, " (", VLOOKUP(A1836, [1]!Table9[#All], 11, FALSE), "; Habitat description: ", C1836, ") - Within 1-mi of a CNDDB/SCE/USFS occurrence record (", VLOOKUP(A1836, [1]!Table9[#All], 31, FALSE), "). " )))</f>
        <v>--</v>
      </c>
      <c r="Q1836" s="6" t="str">
        <f>IF(D1836="No", "Not discussed on USFS. ", IF(VLOOKUP(A1836, [1]!Table9[#All], 31, FALSE)="--", "--",  VLOOKUP(A1836, [1]!Table9[#All], 32, FALSE)))</f>
        <v>--</v>
      </c>
      <c r="R1836" s="6" t="str">
        <f>IF(D1836="No", "Not discussed on USFS. ", IF(VLOOKUP(A1836, [1]!Table9[#All], 31, FALSE)="--", "--", VLOOKUP(A1836, [1]!Table9[#All], 33, FALSE)))</f>
        <v>--</v>
      </c>
      <c r="S1836" s="9" t="s">
        <v>2</v>
      </c>
      <c r="T1836" s="8" t="s">
        <v>2</v>
      </c>
      <c r="U1836" s="8" t="s">
        <v>2</v>
      </c>
      <c r="V1836" s="7" t="s">
        <v>2</v>
      </c>
      <c r="W1836" s="6" t="s">
        <v>2</v>
      </c>
      <c r="X1836" s="6" t="s">
        <v>2</v>
      </c>
    </row>
    <row r="1837" spans="1:24" ht="60" x14ac:dyDescent="0.2">
      <c r="A1837" s="20" t="s">
        <v>528</v>
      </c>
      <c r="B1837" s="20" t="str">
        <f>VLOOKUP(A1837, [1]!Table9[#All], 2, FALSE)</f>
        <v>Trilobopsis roperi</v>
      </c>
      <c r="C1837" s="18" t="str">
        <f>VLOOKUP(A1837, [1]!Table9[#All], 13, FALSE)</f>
        <v>deeply shaded limestone rockslides, draws, or caves</v>
      </c>
      <c r="D1837" s="17" t="str">
        <f>IF(ISNUMBER(SEARCH("1",VLOOKUP(A1837, [1]!Table9[#All], 4, FALSE))), "Yes", "No")</f>
        <v>Yes</v>
      </c>
      <c r="E1837" s="16" t="str">
        <f>VLOOKUP(A1837, [1]!Table9[#All], 3, FALSE)</f>
        <v>Invertebrate</v>
      </c>
      <c r="F1837" s="15" t="str">
        <f>VLOOKUP(A1837, [1]!Table9[#All], 26, FALSE)</f>
        <v>Formula</v>
      </c>
      <c r="G1837" s="15" t="str">
        <f>IF(D1837="No", "--",VLOOKUP(A1837, [1]!Table9[#All], 25, FALSE))</f>
        <v>Work area</v>
      </c>
      <c r="H1837" s="14" t="str">
        <f>IF(D1837="No", "Not discussed on USFS. ", VLOOKUP(A1837, [1]!Table9[#All], 24, FALSE))</f>
        <v>--</v>
      </c>
      <c r="I1837" s="14" t="str">
        <f>IF(NOT(ISBLANK(#REF!)),  "Pre-activity Survey Required", "")</f>
        <v>Pre-activity Survey Required</v>
      </c>
      <c r="J1837" s="13" t="str">
        <f>IF(D1837="No", "Not discussed on USFS. ", _xlfn.CONCAT(A1837, " (", VLOOKUP(A1837, [1]!Table9[#All], 11, FALSE), "; Habitat description: ", C1837, ") - Within 1-mi of a CNDDB/SCE/USFS occurrence record (", VLOOKUP(A1837, [1]!Table9[#All], 34, FALSE), "). " ))</f>
        <v xml:space="preserve">Shasta chaparral (FSS; Habitat description: deeply shaded limestone rockslides, draws, or caves) - Within 1-mi of a CNDDB/SCE/USFS occurrence record (unsuitable habitat). </v>
      </c>
      <c r="K1837" s="10" t="str">
        <f>IF(D1837="No", "-- ", VLOOKUP(A1837, [1]!Table9[#All], 35, FALSE))</f>
        <v>Standard OMP BMPs.</v>
      </c>
      <c r="L1837" s="12" t="str">
        <f>IF(D1837="No", "--", VLOOKUP(A1837, [1]!Table9[#All], 28, FALSE))</f>
        <v>IIB</v>
      </c>
      <c r="M1837" s="11" t="str">
        <f>IF(D1837="No", "Not discussed on USFS. ", _xlfn.CONCAT(A1837, " (", VLOOKUP(A1837, [1]!Table9[#All], 11, FALSE), "; Habitat description: ", C1837, ") - Within 1-mi of a CNDDB/SCE/USFS occurrence record (", VLOOKUP(A1837, [1]!Table9[#All], 27, FALSE), "). " ))</f>
        <v xml:space="preserve">Shasta chaparral (FSS; Habitat description: deeply shaded limestone rockslides, draws, or caves) - Within 1-mi of a CNDDB/SCE/USFS occurrence record (habitat present). </v>
      </c>
      <c r="N1837" s="10" t="str">
        <f>IF(D1837="No", "-- ", VLOOKUP(A1837, [1]!Table9[#All], 29, FALSE))</f>
        <v xml:space="preserve">General Measures and Standard OMP BMPs. </v>
      </c>
      <c r="O1837" s="10" t="str">
        <f>IF(D1837="No", "--", VLOOKUP(A1837, [1]!Table9[#All], 30, FALSE))</f>
        <v xml:space="preserve">General Measures and Standard OMP BMPs. </v>
      </c>
      <c r="P1837" s="7" t="str">
        <f>IF(D1837="No", "Not discussed on USFS. ", IF(VLOOKUP(A1837, [1]!Table9[#All], 31, FALSE)="--", "--",  _xlfn.CONCAT(A1837, " (", VLOOKUP(A1837, [1]!Table9[#All], 11, FALSE), "; Habitat description: ", C1837, ") - Within 1-mi of a CNDDB/SCE/USFS occurrence record (", VLOOKUP(A1837, [1]!Table9[#All], 31, FALSE), "). " )))</f>
        <v>--</v>
      </c>
      <c r="Q1837" s="6" t="str">
        <f>IF(D1837="No", "Not discussed on USFS. ", IF(VLOOKUP(A1837, [1]!Table9[#All], 31, FALSE)="--", "--",  VLOOKUP(A1837, [1]!Table9[#All], 32, FALSE)))</f>
        <v>--</v>
      </c>
      <c r="R1837" s="6" t="str">
        <f>IF(D1837="No", "Not discussed on USFS. ", IF(VLOOKUP(A1837, [1]!Table9[#All], 31, FALSE)="--", "--", VLOOKUP(A1837, [1]!Table9[#All], 33, FALSE)))</f>
        <v>--</v>
      </c>
      <c r="S1837" s="9" t="s">
        <v>2</v>
      </c>
      <c r="T1837" s="8" t="s">
        <v>2</v>
      </c>
      <c r="U1837" s="8" t="s">
        <v>2</v>
      </c>
      <c r="V1837" s="7" t="s">
        <v>2</v>
      </c>
      <c r="W1837" s="6" t="s">
        <v>2</v>
      </c>
      <c r="X1837" s="6" t="s">
        <v>2</v>
      </c>
    </row>
    <row r="1838" spans="1:24" ht="48" x14ac:dyDescent="0.2">
      <c r="A1838" s="20" t="s">
        <v>527</v>
      </c>
      <c r="B1838" s="20" t="str">
        <f>VLOOKUP(A1838, [1]!Table9[#All], 2, FALSE)</f>
        <v>Clarkia borealis ssp. arida</v>
      </c>
      <c r="C1838" s="18" t="str">
        <f>VLOOKUP(A1838, [1]!Table9[#All], 13, FALSE)</f>
        <v>foothill woodland</v>
      </c>
      <c r="D1838" s="17" t="str">
        <f>IF(ISNUMBER(SEARCH("1",VLOOKUP(A1838, [1]!Table9[#All], 4, FALSE))), "Yes", "No")</f>
        <v>No</v>
      </c>
      <c r="E1838" s="16" t="str">
        <f>VLOOKUP(A1838, [1]!Table9[#All], 3, FALSE)</f>
        <v>Plant</v>
      </c>
      <c r="F1838" s="15" t="str">
        <f>VLOOKUP(A1838, [1]!Table9[#All], 26, FALSE)</f>
        <v>Formula</v>
      </c>
      <c r="G1838" s="15" t="str">
        <f>IF(D1838="No", "--",VLOOKUP(A1838, [1]!Table9[#All], 25, FALSE))</f>
        <v>--</v>
      </c>
      <c r="H1838" s="14" t="str">
        <f>IF(D1838="No", "Not discussed on USFS. ", VLOOKUP(A1838, [1]!Table9[#All], 24, FALSE))</f>
        <v xml:space="preserve">Not discussed on USFS. </v>
      </c>
      <c r="I1838" s="14" t="str">
        <f>IF(NOT(ISBLANK(#REF!)),  "Pre-activity Survey Required", "")</f>
        <v>Pre-activity Survey Required</v>
      </c>
      <c r="J1838" s="13" t="str">
        <f>IF(D1838="No", "Not discussed on USFS. ", _xlfn.CONCAT(A1838, " (", VLOOKUP(A1838, [1]!Table9[#All], 11, FALSE), "; Habitat description: ", C1838, ") - Within 1-mi of a CNDDB/SCE/USFS occurrence record (", VLOOKUP(A1838, [1]!Table9[#All], 34, FALSE), "). " ))</f>
        <v xml:space="preserve">Not discussed on USFS. </v>
      </c>
      <c r="K1838" s="10" t="str">
        <f>IF(D1838="No", "-- ", VLOOKUP(A1838, [1]!Table9[#All], 35, FALSE))</f>
        <v xml:space="preserve">-- </v>
      </c>
      <c r="L1838" s="12" t="str">
        <f>IF(D1838="No", "--", VLOOKUP(A1838, [1]!Table9[#All], 28, FALSE))</f>
        <v>--</v>
      </c>
      <c r="M1838" s="11" t="str">
        <f>IF(D1838="No", "Not discussed on USFS. ", _xlfn.CONCAT(A1838, " (", VLOOKUP(A1838, [1]!Table9[#All], 11, FALSE), "; Habitat description: ", C1838, ") - Within 1-mi of a CNDDB/SCE/USFS occurrence record (", VLOOKUP(A1838, [1]!Table9[#All], 27, FALSE), "). " ))</f>
        <v xml:space="preserve">Not discussed on USFS. </v>
      </c>
      <c r="N1838" s="10" t="str">
        <f>IF(D1838="No", "-- ", VLOOKUP(A1838, [1]!Table9[#All], 29, FALSE))</f>
        <v xml:space="preserve">-- </v>
      </c>
      <c r="O1838" s="10" t="str">
        <f>IF(D1838="No", "--", VLOOKUP(A1838, [1]!Table9[#All], 30, FALSE))</f>
        <v>--</v>
      </c>
      <c r="P1838" s="7" t="str">
        <f>IF(D1838="No", "Not discussed on USFS. ", IF(VLOOKUP(A1838, [1]!Table9[#All], 31, FALSE)="--", "--",  _xlfn.CONCAT(A1838, " (", VLOOKUP(A1838, [1]!Table9[#All], 11, FALSE), "; Habitat description: ", C1838, ") - Within 1-mi of a CNDDB/SCE/USFS occurrence record (", VLOOKUP(A1838, [1]!Table9[#All], 31, FALSE), "). " )))</f>
        <v xml:space="preserve">Not discussed on USFS. </v>
      </c>
      <c r="Q1838" s="6" t="str">
        <f>IF(D1838="No", "Not discussed on USFS. ", IF(VLOOKUP(A1838, [1]!Table9[#All], 31, FALSE)="--", "--",  VLOOKUP(A1838, [1]!Table9[#All], 32, FALSE)))</f>
        <v xml:space="preserve">Not discussed on USFS. </v>
      </c>
      <c r="R1838" s="6" t="str">
        <f>IF(D1838="No", "Not discussed on USFS. ", IF(VLOOKUP(A1838, [1]!Table9[#All], 31, FALSE)="--", "--", VLOOKUP(A1838, [1]!Table9[#All], 33, FALSE)))</f>
        <v xml:space="preserve">Not discussed on USFS. </v>
      </c>
      <c r="S1838" s="9" t="s">
        <v>2</v>
      </c>
      <c r="T1838" s="8" t="s">
        <v>2</v>
      </c>
      <c r="U1838" s="8" t="s">
        <v>2</v>
      </c>
      <c r="V1838" s="7" t="s">
        <v>2</v>
      </c>
      <c r="W1838" s="6" t="s">
        <v>2</v>
      </c>
      <c r="X1838" s="6" t="s">
        <v>2</v>
      </c>
    </row>
    <row r="1839" spans="1:24" ht="60" x14ac:dyDescent="0.2">
      <c r="A1839" s="20" t="s">
        <v>526</v>
      </c>
      <c r="B1839" s="20" t="str">
        <f>VLOOKUP(A1839, [1]!Table9[#All], 2, FALSE)</f>
        <v>Pacifastacus fortis</v>
      </c>
      <c r="C1839" s="18" t="str">
        <f>VLOOKUP(A1839, [1]!Table9[#All], 13, FALSE)</f>
        <v>isolated drainages, springs, and rivers</v>
      </c>
      <c r="D1839" s="17" t="str">
        <f>IF(ISNUMBER(SEARCH("1",VLOOKUP(A1839, [1]!Table9[#All], 4, FALSE))), "Yes", "No")</f>
        <v>Yes</v>
      </c>
      <c r="E1839" s="16" t="str">
        <f>VLOOKUP(A1839, [1]!Table9[#All], 3, FALSE)</f>
        <v>Invertebrate</v>
      </c>
      <c r="F1839" s="15" t="str">
        <f>VLOOKUP(A1839, [1]!Table9[#All], 26, FALSE)</f>
        <v>Formula</v>
      </c>
      <c r="G1839" s="15" t="str">
        <f>IF(D1839="No", "--",VLOOKUP(A1839, [1]!Table9[#All], 25, FALSE))</f>
        <v>Work area</v>
      </c>
      <c r="H1839" s="14" t="str">
        <f>IF(D1839="No", "Not discussed on USFS. ", VLOOKUP(A1839, [1]!Table9[#All], 24, FALSE))</f>
        <v>Contact PM if occurring on USFS</v>
      </c>
      <c r="I1839" s="14" t="str">
        <f>IF(NOT(ISBLANK(#REF!)),  "Pre-activity Survey Required", "")</f>
        <v>Pre-activity Survey Required</v>
      </c>
      <c r="J1839" s="13" t="str">
        <f>IF(D1839="No", "Not discussed on USFS. ", _xlfn.CONCAT(A1839, " (", VLOOKUP(A1839, [1]!Table9[#All], 11, FALSE), "; Habitat description: ", C1839, ") - Within 1-mi of a CNDDB/SCE/USFS occurrence record (", VLOOKUP(A1839, [1]!Table9[#All], 34, FALSE), "). " ))</f>
        <v xml:space="preserve">Shasta crayfish (FE; SE; Habitat description: isolated drainages, springs, and rivers) - Within 1-mi of a CNDDB/SCE/USFS occurrence record (unsuitable habitat). </v>
      </c>
      <c r="K1839" s="10" t="str">
        <f>IF(D1839="No", "-- ", VLOOKUP(A1839, [1]!Table9[#All], 35, FALSE))</f>
        <v>Standard OMP BMPs.</v>
      </c>
      <c r="L1839" s="12" t="str">
        <f>IF(D1839="No", "--", VLOOKUP(A1839, [1]!Table9[#All], 28, FALSE))</f>
        <v>IIB</v>
      </c>
      <c r="M1839" s="11" t="str">
        <f>IF(D1839="No", "Not discussed on USFS. ", _xlfn.CONCAT(A1839, " (", VLOOKUP(A1839, [1]!Table9[#All], 11, FALSE), "; Habitat description: ", C1839, ") - Within 1-mi of a CNDDB/SCE/USFS occurrence record (", VLOOKUP(A1839, [1]!Table9[#All], 27, FALSE), "). " ))</f>
        <v xml:space="preserve">Shasta crayfish (FE; SE; Habitat description: isolated drainages, springs, and rivers) - Within 1-mi of a CNDDB/SCE/USFS occurrence record (habitat present). </v>
      </c>
      <c r="N1839" s="10" t="str">
        <f>IF(D1839="No", "-- ", VLOOKUP(A1839, [1]!Table9[#All], 29, FALSE))</f>
        <v>Contact PM if occurring on USFS</v>
      </c>
      <c r="O1839" s="10" t="str">
        <f>IF(D1839="No", "--", VLOOKUP(A1839, [1]!Table9[#All], 30, FALSE))</f>
        <v>Contact PM if occurring on USFS</v>
      </c>
      <c r="P1839" s="7" t="str">
        <f>IF(D1839="No", "Not discussed on USFS. ", IF(VLOOKUP(A1839, [1]!Table9[#All], 31, FALSE)="--", "--",  _xlfn.CONCAT(A1839, " (", VLOOKUP(A1839, [1]!Table9[#All], 11, FALSE), "; Habitat description: ", C1839, ") - Within 1-mi of a CNDDB/SCE/USFS occurrence record (", VLOOKUP(A1839, [1]!Table9[#All], 31, FALSE), "). " )))</f>
        <v>--</v>
      </c>
      <c r="Q1839" s="6" t="str">
        <f>IF(D1839="No", "Not discussed on USFS. ", IF(VLOOKUP(A1839, [1]!Table9[#All], 31, FALSE)="--", "--",  VLOOKUP(A1839, [1]!Table9[#All], 32, FALSE)))</f>
        <v>--</v>
      </c>
      <c r="R1839" s="6" t="str">
        <f>IF(D1839="No", "Not discussed on USFS. ", IF(VLOOKUP(A1839, [1]!Table9[#All], 31, FALSE)="--", "--", VLOOKUP(A1839, [1]!Table9[#All], 33, FALSE)))</f>
        <v>--</v>
      </c>
      <c r="S1839" s="9" t="s">
        <v>2</v>
      </c>
      <c r="T1839" s="8" t="s">
        <v>2</v>
      </c>
      <c r="U1839" s="8" t="s">
        <v>2</v>
      </c>
      <c r="V1839" s="7" t="s">
        <v>2</v>
      </c>
      <c r="W1839" s="6" t="s">
        <v>2</v>
      </c>
      <c r="X1839" s="6" t="s">
        <v>2</v>
      </c>
    </row>
    <row r="1840" spans="1:24" ht="128" x14ac:dyDescent="0.2">
      <c r="A1840" s="20" t="s">
        <v>525</v>
      </c>
      <c r="B1840" s="20" t="str">
        <f>VLOOKUP(A1840, [1]!Table9[#All], 2, FALSE)</f>
        <v>Erythronium shastense</v>
      </c>
      <c r="C1840" s="18" t="str">
        <f>VLOOKUP(A1840, [1]!Table9[#All], 13, FALSE)</f>
        <v>shallow soils on shelves and in crevices on north-facing or shaded limestone rock outcrops in forest and mixed woodland plant communities</v>
      </c>
      <c r="D1840" s="17" t="str">
        <f>IF(ISNUMBER(SEARCH("1",VLOOKUP(A1840, [1]!Table9[#All], 4, FALSE))), "Yes", "No")</f>
        <v>No</v>
      </c>
      <c r="E1840" s="16" t="str">
        <f>VLOOKUP(A1840, [1]!Table9[#All], 3, FALSE)</f>
        <v>Plant</v>
      </c>
      <c r="F1840" s="15" t="str">
        <f>VLOOKUP(A1840, [1]!Table9[#All], 26, FALSE)</f>
        <v>Formula</v>
      </c>
      <c r="G1840" s="15" t="str">
        <f>IF(D1840="No", "--",VLOOKUP(A1840, [1]!Table9[#All], 25, FALSE))</f>
        <v>--</v>
      </c>
      <c r="H1840" s="14" t="str">
        <f>IF(D1840="No", "Not discussed on USFS. ", VLOOKUP(A1840, [1]!Table9[#All], 24, FALSE))</f>
        <v xml:space="preserve">Not discussed on USFS. </v>
      </c>
      <c r="I1840" s="14" t="str">
        <f>IF(NOT(ISBLANK(#REF!)),  "Pre-activity Survey Required", "")</f>
        <v>Pre-activity Survey Required</v>
      </c>
      <c r="J1840" s="13" t="str">
        <f>IF(D1840="No", "Not discussed on USFS. ", _xlfn.CONCAT(A1840, " (", VLOOKUP(A1840, [1]!Table9[#All], 11, FALSE), "; Habitat description: ", C1840, ") - Within 1-mi of a CNDDB/SCE/USFS occurrence record (", VLOOKUP(A1840, [1]!Table9[#All], 34, FALSE), "). " ))</f>
        <v xml:space="preserve">Not discussed on USFS. </v>
      </c>
      <c r="K1840" s="10" t="str">
        <f>IF(D1840="No", "-- ", VLOOKUP(A1840, [1]!Table9[#All], 35, FALSE))</f>
        <v xml:space="preserve">-- </v>
      </c>
      <c r="L1840" s="12" t="str">
        <f>IF(D1840="No", "--", VLOOKUP(A1840, [1]!Table9[#All], 28, FALSE))</f>
        <v>--</v>
      </c>
      <c r="M1840" s="11" t="str">
        <f>IF(D1840="No", "Not discussed on USFS. ", _xlfn.CONCAT(A1840, " (", VLOOKUP(A1840, [1]!Table9[#All], 11, FALSE), "; Habitat description: ", C1840, ") - Within 1-mi of a CNDDB/SCE/USFS occurrence record (", VLOOKUP(A1840, [1]!Table9[#All], 27, FALSE), "). " ))</f>
        <v xml:space="preserve">Not discussed on USFS. </v>
      </c>
      <c r="N1840" s="10" t="str">
        <f>IF(D1840="No", "-- ", VLOOKUP(A1840, [1]!Table9[#All], 29, FALSE))</f>
        <v xml:space="preserve">-- </v>
      </c>
      <c r="O1840" s="10" t="str">
        <f>IF(D1840="No", "--", VLOOKUP(A1840, [1]!Table9[#All], 30, FALSE))</f>
        <v>--</v>
      </c>
      <c r="P1840" s="7" t="str">
        <f>IF(D1840="No", "Not discussed on USFS. ", IF(VLOOKUP(A1840, [1]!Table9[#All], 31, FALSE)="--", "--",  _xlfn.CONCAT(A1840, " (", VLOOKUP(A1840, [1]!Table9[#All], 11, FALSE), "; Habitat description: ", C1840, ") - Within 1-mi of a CNDDB/SCE/USFS occurrence record (", VLOOKUP(A1840, [1]!Table9[#All], 31, FALSE), "). " )))</f>
        <v xml:space="preserve">Not discussed on USFS. </v>
      </c>
      <c r="Q1840" s="6" t="str">
        <f>IF(D1840="No", "Not discussed on USFS. ", IF(VLOOKUP(A1840, [1]!Table9[#All], 31, FALSE)="--", "--",  VLOOKUP(A1840, [1]!Table9[#All], 32, FALSE)))</f>
        <v xml:space="preserve">Not discussed on USFS. </v>
      </c>
      <c r="R1840" s="6" t="str">
        <f>IF(D1840="No", "Not discussed on USFS. ", IF(VLOOKUP(A1840, [1]!Table9[#All], 31, FALSE)="--", "--", VLOOKUP(A1840, [1]!Table9[#All], 33, FALSE)))</f>
        <v xml:space="preserve">Not discussed on USFS. </v>
      </c>
      <c r="S1840" s="9" t="s">
        <v>2</v>
      </c>
      <c r="T1840" s="8" t="s">
        <v>2</v>
      </c>
      <c r="U1840" s="8" t="s">
        <v>2</v>
      </c>
      <c r="V1840" s="7" t="s">
        <v>2</v>
      </c>
      <c r="W1840" s="6" t="s">
        <v>2</v>
      </c>
      <c r="X1840" s="6" t="s">
        <v>2</v>
      </c>
    </row>
    <row r="1841" spans="1:24" ht="75" x14ac:dyDescent="0.2">
      <c r="A1841" s="20" t="s">
        <v>524</v>
      </c>
      <c r="B1841" s="20" t="str">
        <f>VLOOKUP(A1841, [1]!Table9[#All], 2, FALSE)</f>
        <v>Vespericola shasta</v>
      </c>
      <c r="C1841" s="18" t="str">
        <f>VLOOKUP(A1841, [1]!Table9[#All], 13, FALSE)</f>
        <v>woodlands along river edges; found under bark and debris</v>
      </c>
      <c r="D1841" s="17" t="str">
        <f>IF(ISNUMBER(SEARCH("1",VLOOKUP(A1841, [1]!Table9[#All], 4, FALSE))), "Yes", "No")</f>
        <v>Yes</v>
      </c>
      <c r="E1841" s="16" t="str">
        <f>VLOOKUP(A1841, [1]!Table9[#All], 3, FALSE)</f>
        <v>Invertebrate</v>
      </c>
      <c r="F1841" s="15" t="str">
        <f>VLOOKUP(A1841, [1]!Table9[#All], 26, FALSE)</f>
        <v>Formula</v>
      </c>
      <c r="G1841" s="15" t="str">
        <f>IF(D1841="No", "--",VLOOKUP(A1841, [1]!Table9[#All], 25, FALSE))</f>
        <v>Work area</v>
      </c>
      <c r="H1841" s="14" t="str">
        <f>IF(D1841="No", "Not discussed on USFS. ", VLOOKUP(A1841, [1]!Table9[#All], 24, FALSE))</f>
        <v>--</v>
      </c>
      <c r="I1841" s="14" t="str">
        <f>IF(NOT(ISBLANK(#REF!)),  "Pre-activity Survey Required", "")</f>
        <v>Pre-activity Survey Required</v>
      </c>
      <c r="J1841" s="13" t="str">
        <f>IF(D1841="No", "Not discussed on USFS. ", _xlfn.CONCAT(A1841, " (", VLOOKUP(A1841, [1]!Table9[#All], 11, FALSE), "; Habitat description: ", C1841, ") - Within 1-mi of a CNDDB/SCE/USFS occurrence record (", VLOOKUP(A1841, [1]!Table9[#All], 34, FALSE), "). " ))</f>
        <v xml:space="preserve">Shasta hesperian (FSS; Habitat description: woodlands along river edges; found under bark and debris) - Within 1-mi of a CNDDB/SCE/USFS occurrence record (unsuitable habitat). </v>
      </c>
      <c r="K1841" s="10" t="str">
        <f>IF(D1841="No", "-- ", VLOOKUP(A1841, [1]!Table9[#All], 35, FALSE))</f>
        <v>Standard OMP BMPs.</v>
      </c>
      <c r="L1841" s="12" t="str">
        <f>IF(D1841="No", "--", VLOOKUP(A1841, [1]!Table9[#All], 28, FALSE))</f>
        <v>IIB</v>
      </c>
      <c r="M1841" s="11" t="str">
        <f>IF(D1841="No", "Not discussed on USFS. ", _xlfn.CONCAT(A1841, " (", VLOOKUP(A1841, [1]!Table9[#All], 11, FALSE), "; Habitat description: ", C1841, ") - Within 1-mi of a CNDDB/SCE/USFS occurrence record (", VLOOKUP(A1841, [1]!Table9[#All], 27, FALSE), "). " ))</f>
        <v xml:space="preserve">Shasta hesperian (FSS; Habitat description: woodlands along river edges; found under bark and debris) - Within 1-mi of a CNDDB/SCE/USFS occurrence record (habitat present). </v>
      </c>
      <c r="N1841" s="10" t="str">
        <f>IF(D1841="No", "-- ", VLOOKUP(A1841, [1]!Table9[#All], 29, FALSE))</f>
        <v xml:space="preserve">General Measures and Standard OMP BMPs. </v>
      </c>
      <c r="O1841" s="10" t="str">
        <f>IF(D1841="No", "--", VLOOKUP(A1841, [1]!Table9[#All], 30, FALSE))</f>
        <v xml:space="preserve">General Measures and Standard OMP BMPs. </v>
      </c>
      <c r="P1841" s="7" t="str">
        <f>IF(D1841="No", "Not discussed on USFS. ", IF(VLOOKUP(A1841, [1]!Table9[#All], 31, FALSE)="--", "--",  _xlfn.CONCAT(A1841, " (", VLOOKUP(A1841, [1]!Table9[#All], 11, FALSE), "; Habitat description: ", C1841, ") - Within 1-mi of a CNDDB/SCE/USFS occurrence record (", VLOOKUP(A1841, [1]!Table9[#All], 31, FALSE), "). " )))</f>
        <v>--</v>
      </c>
      <c r="Q1841" s="6" t="str">
        <f>IF(D1841="No", "Not discussed on USFS. ", IF(VLOOKUP(A1841, [1]!Table9[#All], 31, FALSE)="--", "--",  VLOOKUP(A1841, [1]!Table9[#All], 32, FALSE)))</f>
        <v>--</v>
      </c>
      <c r="R1841" s="6" t="str">
        <f>IF(D1841="No", "Not discussed on USFS. ", IF(VLOOKUP(A1841, [1]!Table9[#All], 31, FALSE)="--", "--", VLOOKUP(A1841, [1]!Table9[#All], 33, FALSE)))</f>
        <v>--</v>
      </c>
      <c r="S1841" s="9" t="s">
        <v>2</v>
      </c>
      <c r="T1841" s="8" t="s">
        <v>2</v>
      </c>
      <c r="U1841" s="8" t="s">
        <v>2</v>
      </c>
      <c r="V1841" s="7" t="s">
        <v>2</v>
      </c>
      <c r="W1841" s="6" t="s">
        <v>2</v>
      </c>
      <c r="X1841" s="6" t="s">
        <v>2</v>
      </c>
    </row>
    <row r="1842" spans="1:24" ht="80" x14ac:dyDescent="0.2">
      <c r="A1842" s="20" t="s">
        <v>523</v>
      </c>
      <c r="B1842" s="20" t="str">
        <f>VLOOKUP(A1842, [1]!Table9[#All], 2, FALSE)</f>
        <v>Vaccinium shastense ssp. shastense</v>
      </c>
      <c r="C1842" s="18" t="str">
        <f>VLOOKUP(A1842, [1]!Table9[#All], 13, FALSE)</f>
        <v>acidic soils, stream banks, conifer forest understory, crevices or seeps among rock outcrops, chaparral</v>
      </c>
      <c r="D1842" s="17" t="str">
        <f>IF(ISNUMBER(SEARCH("1",VLOOKUP(A1842, [1]!Table9[#All], 4, FALSE))), "Yes", "No")</f>
        <v>No</v>
      </c>
      <c r="E1842" s="16" t="str">
        <f>VLOOKUP(A1842, [1]!Table9[#All], 3, FALSE)</f>
        <v>Plant</v>
      </c>
      <c r="F1842" s="15" t="str">
        <f>VLOOKUP(A1842, [1]!Table9[#All], 26, FALSE)</f>
        <v>Formula</v>
      </c>
      <c r="G1842" s="15" t="str">
        <f>IF(D1842="No", "--",VLOOKUP(A1842, [1]!Table9[#All], 25, FALSE))</f>
        <v>--</v>
      </c>
      <c r="H1842" s="14" t="str">
        <f>IF(D1842="No", "Not discussed on USFS. ", VLOOKUP(A1842, [1]!Table9[#All], 24, FALSE))</f>
        <v xml:space="preserve">Not discussed on USFS. </v>
      </c>
      <c r="I1842" s="14" t="str">
        <f>IF(NOT(ISBLANK(#REF!)),  "Pre-activity Survey Required", "")</f>
        <v>Pre-activity Survey Required</v>
      </c>
      <c r="J1842" s="13" t="str">
        <f>IF(D1842="No", "Not discussed on USFS. ", _xlfn.CONCAT(A1842, " (", VLOOKUP(A1842, [1]!Table9[#All], 11, FALSE), "; Habitat description: ", C1842, ") - Within 1-mi of a CNDDB/SCE/USFS occurrence record (", VLOOKUP(A1842, [1]!Table9[#All], 34, FALSE), "). " ))</f>
        <v xml:space="preserve">Not discussed on USFS. </v>
      </c>
      <c r="K1842" s="10" t="str">
        <f>IF(D1842="No", "-- ", VLOOKUP(A1842, [1]!Table9[#All], 35, FALSE))</f>
        <v xml:space="preserve">-- </v>
      </c>
      <c r="L1842" s="12" t="str">
        <f>IF(D1842="No", "--", VLOOKUP(A1842, [1]!Table9[#All], 28, FALSE))</f>
        <v>--</v>
      </c>
      <c r="M1842" s="11" t="str">
        <f>IF(D1842="No", "Not discussed on USFS. ", _xlfn.CONCAT(A1842, " (", VLOOKUP(A1842, [1]!Table9[#All], 11, FALSE), "; Habitat description: ", C1842, ") - Within 1-mi of a CNDDB/SCE/USFS occurrence record (", VLOOKUP(A1842, [1]!Table9[#All], 27, FALSE), "). " ))</f>
        <v xml:space="preserve">Not discussed on USFS. </v>
      </c>
      <c r="N1842" s="10" t="str">
        <f>IF(D1842="No", "-- ", VLOOKUP(A1842, [1]!Table9[#All], 29, FALSE))</f>
        <v xml:space="preserve">-- </v>
      </c>
      <c r="O1842" s="10" t="str">
        <f>IF(D1842="No", "--", VLOOKUP(A1842, [1]!Table9[#All], 30, FALSE))</f>
        <v>--</v>
      </c>
      <c r="P1842" s="7" t="str">
        <f>IF(D1842="No", "Not discussed on USFS. ", IF(VLOOKUP(A1842, [1]!Table9[#All], 31, FALSE)="--", "--",  _xlfn.CONCAT(A1842, " (", VLOOKUP(A1842, [1]!Table9[#All], 11, FALSE), "; Habitat description: ", C1842, ") - Within 1-mi of a CNDDB/SCE/USFS occurrence record (", VLOOKUP(A1842, [1]!Table9[#All], 31, FALSE), "). " )))</f>
        <v xml:space="preserve">Not discussed on USFS. </v>
      </c>
      <c r="Q1842" s="6" t="str">
        <f>IF(D1842="No", "Not discussed on USFS. ", IF(VLOOKUP(A1842, [1]!Table9[#All], 31, FALSE)="--", "--",  VLOOKUP(A1842, [1]!Table9[#All], 32, FALSE)))</f>
        <v xml:space="preserve">Not discussed on USFS. </v>
      </c>
      <c r="R1842" s="6" t="str">
        <f>IF(D1842="No", "Not discussed on USFS. ", IF(VLOOKUP(A1842, [1]!Table9[#All], 31, FALSE)="--", "--", VLOOKUP(A1842, [1]!Table9[#All], 33, FALSE)))</f>
        <v xml:space="preserve">Not discussed on USFS. </v>
      </c>
      <c r="S1842" s="9" t="s">
        <v>2</v>
      </c>
      <c r="T1842" s="8" t="s">
        <v>2</v>
      </c>
      <c r="U1842" s="8" t="s">
        <v>2</v>
      </c>
      <c r="V1842" s="7" t="s">
        <v>2</v>
      </c>
      <c r="W1842" s="6" t="s">
        <v>2</v>
      </c>
      <c r="X1842" s="6" t="s">
        <v>2</v>
      </c>
    </row>
    <row r="1843" spans="1:24" ht="48" x14ac:dyDescent="0.2">
      <c r="A1843" s="20" t="s">
        <v>522</v>
      </c>
      <c r="B1843" s="20" t="str">
        <f>VLOOKUP(A1843, [1]!Table9[#All], 2, FALSE)</f>
        <v>Erythranthe taylorii</v>
      </c>
      <c r="C1843" s="18" t="str">
        <f>VLOOKUP(A1843, [1]!Table9[#All], 13, FALSE)</f>
        <v>crevices in limestone cliffs and outcrops</v>
      </c>
      <c r="D1843" s="17" t="str">
        <f>IF(ISNUMBER(SEARCH("1",VLOOKUP(A1843, [1]!Table9[#All], 4, FALSE))), "Yes", "No")</f>
        <v>No</v>
      </c>
      <c r="E1843" s="16" t="str">
        <f>VLOOKUP(A1843, [1]!Table9[#All], 3, FALSE)</f>
        <v>Plant</v>
      </c>
      <c r="F1843" s="15" t="str">
        <f>VLOOKUP(A1843, [1]!Table9[#All], 26, FALSE)</f>
        <v>Formula</v>
      </c>
      <c r="G1843" s="15" t="str">
        <f>IF(D1843="No", "--",VLOOKUP(A1843, [1]!Table9[#All], 25, FALSE))</f>
        <v>--</v>
      </c>
      <c r="H1843" s="14" t="str">
        <f>IF(D1843="No", "Not discussed on USFS. ", VLOOKUP(A1843, [1]!Table9[#All], 24, FALSE))</f>
        <v xml:space="preserve">Not discussed on USFS. </v>
      </c>
      <c r="I1843" s="14" t="str">
        <f>IF(NOT(ISBLANK(#REF!)),  "Pre-activity Survey Required", "")</f>
        <v>Pre-activity Survey Required</v>
      </c>
      <c r="J1843" s="13" t="str">
        <f>IF(D1843="No", "Not discussed on USFS. ", _xlfn.CONCAT(A1843, " (", VLOOKUP(A1843, [1]!Table9[#All], 11, FALSE), "; Habitat description: ", C1843, ") - Within 1-mi of a CNDDB/SCE/USFS occurrence record (", VLOOKUP(A1843, [1]!Table9[#All], 34, FALSE), "). " ))</f>
        <v xml:space="preserve">Not discussed on USFS. </v>
      </c>
      <c r="K1843" s="10" t="str">
        <f>IF(D1843="No", "-- ", VLOOKUP(A1843, [1]!Table9[#All], 35, FALSE))</f>
        <v xml:space="preserve">-- </v>
      </c>
      <c r="L1843" s="12" t="str">
        <f>IF(D1843="No", "--", VLOOKUP(A1843, [1]!Table9[#All], 28, FALSE))</f>
        <v>--</v>
      </c>
      <c r="M1843" s="11" t="str">
        <f>IF(D1843="No", "Not discussed on USFS. ", _xlfn.CONCAT(A1843, " (", VLOOKUP(A1843, [1]!Table9[#All], 11, FALSE), "; Habitat description: ", C1843, ") - Within 1-mi of a CNDDB/SCE/USFS occurrence record (", VLOOKUP(A1843, [1]!Table9[#All], 27, FALSE), "). " ))</f>
        <v xml:space="preserve">Not discussed on USFS. </v>
      </c>
      <c r="N1843" s="10" t="str">
        <f>IF(D1843="No", "-- ", VLOOKUP(A1843, [1]!Table9[#All], 29, FALSE))</f>
        <v xml:space="preserve">-- </v>
      </c>
      <c r="O1843" s="10" t="str">
        <f>IF(D1843="No", "--", VLOOKUP(A1843, [1]!Table9[#All], 30, FALSE))</f>
        <v>--</v>
      </c>
      <c r="P1843" s="7" t="str">
        <f>IF(D1843="No", "Not discussed on USFS. ", IF(VLOOKUP(A1843, [1]!Table9[#All], 31, FALSE)="--", "--",  _xlfn.CONCAT(A1843, " (", VLOOKUP(A1843, [1]!Table9[#All], 11, FALSE), "; Habitat description: ", C1843, ") - Within 1-mi of a CNDDB/SCE/USFS occurrence record (", VLOOKUP(A1843, [1]!Table9[#All], 31, FALSE), "). " )))</f>
        <v xml:space="preserve">Not discussed on USFS. </v>
      </c>
      <c r="Q1843" s="6" t="str">
        <f>IF(D1843="No", "Not discussed on USFS. ", IF(VLOOKUP(A1843, [1]!Table9[#All], 31, FALSE)="--", "--",  VLOOKUP(A1843, [1]!Table9[#All], 32, FALSE)))</f>
        <v xml:space="preserve">Not discussed on USFS. </v>
      </c>
      <c r="R1843" s="6" t="str">
        <f>IF(D1843="No", "Not discussed on USFS. ", IF(VLOOKUP(A1843, [1]!Table9[#All], 31, FALSE)="--", "--", VLOOKUP(A1843, [1]!Table9[#All], 33, FALSE)))</f>
        <v xml:space="preserve">Not discussed on USFS. </v>
      </c>
      <c r="S1843" s="9" t="s">
        <v>2</v>
      </c>
      <c r="T1843" s="8" t="s">
        <v>2</v>
      </c>
      <c r="U1843" s="8" t="s">
        <v>2</v>
      </c>
      <c r="V1843" s="7" t="s">
        <v>2</v>
      </c>
      <c r="W1843" s="6" t="s">
        <v>2</v>
      </c>
      <c r="X1843" s="6" t="s">
        <v>2</v>
      </c>
    </row>
    <row r="1844" spans="1:24" ht="64" x14ac:dyDescent="0.2">
      <c r="A1844" s="20" t="s">
        <v>521</v>
      </c>
      <c r="B1844" s="20" t="str">
        <f>VLOOKUP(A1844, [1]!Table9[#All], 2, FALSE)</f>
        <v>Orthocarpus pachystachyus</v>
      </c>
      <c r="C1844" s="18" t="str">
        <f>VLOOKUP(A1844, [1]!Table9[#All], 13, FALSE)</f>
        <v>openings in sagebrush scrub</v>
      </c>
      <c r="D1844" s="17" t="str">
        <f>IF(ISNUMBER(SEARCH("1",VLOOKUP(A1844, [1]!Table9[#All], 4, FALSE))), "Yes", "No")</f>
        <v>No</v>
      </c>
      <c r="E1844" s="16" t="str">
        <f>VLOOKUP(A1844, [1]!Table9[#All], 3, FALSE)</f>
        <v>Plant</v>
      </c>
      <c r="F1844" s="15" t="str">
        <f>VLOOKUP(A1844, [1]!Table9[#All], 26, FALSE)</f>
        <v>Formula</v>
      </c>
      <c r="G1844" s="15" t="str">
        <f>IF(D1844="No", "--",VLOOKUP(A1844, [1]!Table9[#All], 25, FALSE))</f>
        <v>--</v>
      </c>
      <c r="H1844" s="14" t="str">
        <f>IF(D1844="No", "Not discussed on USFS. ", VLOOKUP(A1844, [1]!Table9[#All], 24, FALSE))</f>
        <v xml:space="preserve">Not discussed on USFS. </v>
      </c>
      <c r="I1844" s="14" t="str">
        <f>IF(NOT(ISBLANK(#REF!)),  "Pre-activity Survey Required", "")</f>
        <v>Pre-activity Survey Required</v>
      </c>
      <c r="J1844" s="13" t="str">
        <f>IF(D1844="No", "Not discussed on USFS. ", _xlfn.CONCAT(A1844, " (", VLOOKUP(A1844, [1]!Table9[#All], 11, FALSE), "; Habitat description: ", C1844, ") - Within 1-mi of a CNDDB/SCE/USFS occurrence record (", VLOOKUP(A1844, [1]!Table9[#All], 34, FALSE), "). " ))</f>
        <v xml:space="preserve">Not discussed on USFS. </v>
      </c>
      <c r="K1844" s="10" t="str">
        <f>IF(D1844="No", "-- ", VLOOKUP(A1844, [1]!Table9[#All], 35, FALSE))</f>
        <v xml:space="preserve">-- </v>
      </c>
      <c r="L1844" s="12" t="str">
        <f>IF(D1844="No", "--", VLOOKUP(A1844, [1]!Table9[#All], 28, FALSE))</f>
        <v>--</v>
      </c>
      <c r="M1844" s="11" t="str">
        <f>IF(D1844="No", "Not discussed on USFS. ", _xlfn.CONCAT(A1844, " (", VLOOKUP(A1844, [1]!Table9[#All], 11, FALSE), "; Habitat description: ", C1844, ") - Within 1-mi of a CNDDB/SCE/USFS occurrence record (", VLOOKUP(A1844, [1]!Table9[#All], 27, FALSE), "). " ))</f>
        <v xml:space="preserve">Not discussed on USFS. </v>
      </c>
      <c r="N1844" s="10" t="str">
        <f>IF(D1844="No", "-- ", VLOOKUP(A1844, [1]!Table9[#All], 29, FALSE))</f>
        <v xml:space="preserve">-- </v>
      </c>
      <c r="O1844" s="10" t="str">
        <f>IF(D1844="No", "--", VLOOKUP(A1844, [1]!Table9[#All], 30, FALSE))</f>
        <v>--</v>
      </c>
      <c r="P1844" s="7" t="str">
        <f>IF(D1844="No", "Not discussed on USFS. ", IF(VLOOKUP(A1844, [1]!Table9[#All], 31, FALSE)="--", "--",  _xlfn.CONCAT(A1844, " (", VLOOKUP(A1844, [1]!Table9[#All], 11, FALSE), "; Habitat description: ", C1844, ") - Within 1-mi of a CNDDB/SCE/USFS occurrence record (", VLOOKUP(A1844, [1]!Table9[#All], 31, FALSE), "). " )))</f>
        <v xml:space="preserve">Not discussed on USFS. </v>
      </c>
      <c r="Q1844" s="6" t="str">
        <f>IF(D1844="No", "Not discussed on USFS. ", IF(VLOOKUP(A1844, [1]!Table9[#All], 31, FALSE)="--", "--",  VLOOKUP(A1844, [1]!Table9[#All], 32, FALSE)))</f>
        <v xml:space="preserve">Not discussed on USFS. </v>
      </c>
      <c r="R1844" s="6" t="str">
        <f>IF(D1844="No", "Not discussed on USFS. ", IF(VLOOKUP(A1844, [1]!Table9[#All], 31, FALSE)="--", "--", VLOOKUP(A1844, [1]!Table9[#All], 33, FALSE)))</f>
        <v xml:space="preserve">Not discussed on USFS. </v>
      </c>
      <c r="S1844" s="9" t="s">
        <v>2</v>
      </c>
      <c r="T1844" s="8" t="s">
        <v>2</v>
      </c>
      <c r="U1844" s="8" t="s">
        <v>2</v>
      </c>
      <c r="V1844" s="7" t="s">
        <v>2</v>
      </c>
      <c r="W1844" s="6" t="s">
        <v>2</v>
      </c>
      <c r="X1844" s="6" t="s">
        <v>2</v>
      </c>
    </row>
    <row r="1845" spans="1:24" ht="192" x14ac:dyDescent="0.2">
      <c r="A1845" s="20" t="s">
        <v>520</v>
      </c>
      <c r="B1845" s="20" t="str">
        <f>VLOOKUP(A1845, [1]!Table9[#All], 2, FALSE)</f>
        <v>Hydromantes shastae</v>
      </c>
      <c r="C1845" s="18" t="str">
        <f>VLOOKUP(A1845, [1]!Table9[#All], 13, FALSE)</f>
        <v>cliff faces, vertical cavern walls, level ground in mixed forests of Douglas fir, pines, and oaks; lives in moist caves and rock cracks associated with limestone and volcanic outcrops, as well as forest with no outcrops</v>
      </c>
      <c r="D1845" s="17" t="str">
        <f>IF(ISNUMBER(SEARCH("1",VLOOKUP(A1845, [1]!Table9[#All], 4, FALSE))), "Yes", "No")</f>
        <v>Yes</v>
      </c>
      <c r="E1845" s="16" t="str">
        <f>VLOOKUP(A1845, [1]!Table9[#All], 3, FALSE)</f>
        <v>Amphibian</v>
      </c>
      <c r="F1845" s="15" t="str">
        <f>VLOOKUP(A1845, [1]!Table9[#All], 26, FALSE)</f>
        <v>Formula</v>
      </c>
      <c r="G1845" s="15" t="str">
        <f>IF(D1845="No", "--",VLOOKUP(A1845, [1]!Table9[#All], 25, FALSE))</f>
        <v>--</v>
      </c>
      <c r="H1845" s="14" t="str">
        <f>IF(D1845="No", "Not discussed on USFS. ", VLOOKUP(A1845, [1]!Table9[#All], 24, FALSE))</f>
        <v>Notify SME if found on USFS</v>
      </c>
      <c r="I1845" s="14" t="str">
        <f>IF(NOT(ISBLANK(#REF!)),  "Pre-activity Survey Required", "")</f>
        <v>Pre-activity Survey Required</v>
      </c>
      <c r="J1845" s="13" t="str">
        <f>IF(D1845="No", "Not discussed on USFS. ", _xlfn.CONCAT(A1845, " (", VLOOKUP(A1845, [1]!Table9[#All], 11, FALSE), "; Habitat description: ", C1845, ") - Within 1-mi of a CNDDB/SCE/USFS occurrence record (", VLOOKUP(A1845, [1]!Table9[#All], 34, FALSE), "). " ))</f>
        <v xml:space="preserve">Shasta salamander (ST; FSS; BLM:S; Habitat description: cliff faces, vertical cavern walls, level ground in mixed forests of Douglas fir, pines, and oaks; lives in moist caves and rock cracks associated with limestone and volcanic outcrops, as well as forest with no outcrops) - Within 1-mi of a CNDDB/SCE/USFS occurrence record (--). </v>
      </c>
      <c r="K1845" s="10" t="str">
        <f>IF(D1845="No", "-- ", VLOOKUP(A1845, [1]!Table9[#All], 35, FALSE))</f>
        <v>--</v>
      </c>
      <c r="L1845" s="12" t="str">
        <f>IF(D1845="No", "--", VLOOKUP(A1845, [1]!Table9[#All], 28, FALSE))</f>
        <v>--</v>
      </c>
      <c r="M1845" s="11" t="str">
        <f>IF(D1845="No", "Not discussed on USFS. ", _xlfn.CONCAT(A1845, " (", VLOOKUP(A1845, [1]!Table9[#All], 11, FALSE), "; Habitat description: ", C1845, ") - Within 1-mi of a CNDDB/SCE/USFS occurrence record (", VLOOKUP(A1845, [1]!Table9[#All], 27, FALSE), "). " ))</f>
        <v xml:space="preserve">Shasta salamander (ST; FSS; BLM:S; Habitat description: cliff faces, vertical cavern walls, level ground in mixed forests of Douglas fir, pines, and oaks; lives in moist caves and rock cracks associated with limestone and volcanic outcrops, as well as forest with no outcrops) - Within 1-mi of a CNDDB/SCE/USFS occurrence record (--). </v>
      </c>
      <c r="N1845" s="10" t="str">
        <f>IF(D1845="No", "-- ", VLOOKUP(A1845, [1]!Table9[#All], 29, FALSE))</f>
        <v>Notify SME if found on USFS</v>
      </c>
      <c r="O1845" s="10" t="str">
        <f>IF(D1845="No", "--", VLOOKUP(A1845, [1]!Table9[#All], 30, FALSE))</f>
        <v>Notify SME if found on USFS</v>
      </c>
      <c r="P1845" s="7" t="str">
        <f>IF(D1845="No", "Not discussed on USFS. ", IF(VLOOKUP(A1845, [1]!Table9[#All], 31, FALSE)="--", "--",  _xlfn.CONCAT(A1845, " (", VLOOKUP(A1845, [1]!Table9[#All], 11, FALSE), "; Habitat description: ", C1845, ") - Within 1-mi of a CNDDB/SCE/USFS occurrence record (", VLOOKUP(A1845, [1]!Table9[#All], 31, FALSE), "). " )))</f>
        <v>--</v>
      </c>
      <c r="Q1845" s="6" t="str">
        <f>IF(D1845="No", "Not discussed on USFS. ", IF(VLOOKUP(A1845, [1]!Table9[#All], 31, FALSE)="--", "--",  VLOOKUP(A1845, [1]!Table9[#All], 32, FALSE)))</f>
        <v>--</v>
      </c>
      <c r="R1845" s="6" t="str">
        <f>IF(D1845="No", "Not discussed on USFS. ", IF(VLOOKUP(A1845, [1]!Table9[#All], 31, FALSE)="--", "--", VLOOKUP(A1845, [1]!Table9[#All], 33, FALSE)))</f>
        <v>--</v>
      </c>
      <c r="S1845" s="9" t="s">
        <v>2</v>
      </c>
      <c r="T1845" s="8" t="s">
        <v>2</v>
      </c>
      <c r="U1845" s="8" t="s">
        <v>2</v>
      </c>
      <c r="V1845" s="7" t="s">
        <v>2</v>
      </c>
      <c r="W1845" s="6" t="s">
        <v>2</v>
      </c>
      <c r="X1845" s="6" t="s">
        <v>2</v>
      </c>
    </row>
    <row r="1846" spans="1:24" ht="112" x14ac:dyDescent="0.2">
      <c r="A1846" s="20" t="s">
        <v>519</v>
      </c>
      <c r="B1846" s="20" t="str">
        <f>VLOOKUP(A1846, [1]!Table9[#All], 2, FALSE)</f>
        <v>Monadenia troglodytes troglodytes</v>
      </c>
      <c r="C1846" s="18" t="str">
        <f>VLOOKUP(A1846, [1]!Table9[#All], 13, FALSE)</f>
        <v>caves, talus slopes, and other rocky areas that are open, brush-covered, or associated with pine-oak
woodlands</v>
      </c>
      <c r="D1846" s="17" t="str">
        <f>IF(ISNUMBER(SEARCH("1",VLOOKUP(A1846, [1]!Table9[#All], 4, FALSE))), "Yes", "No")</f>
        <v>Yes</v>
      </c>
      <c r="E1846" s="16" t="str">
        <f>VLOOKUP(A1846, [1]!Table9[#All], 3, FALSE)</f>
        <v>Invertebrate</v>
      </c>
      <c r="F1846" s="15" t="str">
        <f>VLOOKUP(A1846, [1]!Table9[#All], 26, FALSE)</f>
        <v>Formula</v>
      </c>
      <c r="G1846" s="15" t="str">
        <f>IF(D1846="No", "--",VLOOKUP(A1846, [1]!Table9[#All], 25, FALSE))</f>
        <v>Work area</v>
      </c>
      <c r="H1846" s="14" t="str">
        <f>IF(D1846="No", "Not discussed on USFS. ", VLOOKUP(A1846, [1]!Table9[#All], 24, FALSE))</f>
        <v>--</v>
      </c>
      <c r="I1846" s="14" t="str">
        <f>IF(NOT(ISBLANK(#REF!)),  "Pre-activity Survey Required", "")</f>
        <v>Pre-activity Survey Required</v>
      </c>
      <c r="J1846" s="13" t="str">
        <f>IF(D1846="No", "Not discussed on USFS. ", _xlfn.CONCAT(A1846, " (", VLOOKUP(A1846, [1]!Table9[#All], 11, FALSE), "; Habitat description: ", C1846, ") - Within 1-mi of a CNDDB/SCE/USFS occurrence record (", VLOOKUP(A1846, [1]!Table9[#All], 34, FALSE), "). " ))</f>
        <v xml:space="preserve">Shasta sideband (FSS; Habitat description: caves, talus slopes, and other rocky areas that are open, brush-covered, or associated with pine-oak
woodlands) - Within 1-mi of a CNDDB/SCE/USFS occurrence record (unsuitable habitat). </v>
      </c>
      <c r="K1846" s="10" t="str">
        <f>IF(D1846="No", "-- ", VLOOKUP(A1846, [1]!Table9[#All], 35, FALSE))</f>
        <v>Standard OMP BMPs.</v>
      </c>
      <c r="L1846" s="12" t="str">
        <f>IF(D1846="No", "--", VLOOKUP(A1846, [1]!Table9[#All], 28, FALSE))</f>
        <v>IIB</v>
      </c>
      <c r="M1846" s="11" t="str">
        <f>IF(D1846="No", "Not discussed on USFS. ", _xlfn.CONCAT(A1846, " (", VLOOKUP(A1846, [1]!Table9[#All], 11, FALSE), "; Habitat description: ", C1846, ") - Within 1-mi of a CNDDB/SCE/USFS occurrence record (", VLOOKUP(A1846, [1]!Table9[#All], 27, FALSE), "). " ))</f>
        <v xml:space="preserve">Shasta sideband (FSS; Habitat description: caves, talus slopes, and other rocky areas that are open, brush-covered, or associated with pine-oak
woodlands) - Within 1-mi of a CNDDB/SCE/USFS occurrence record (habitat present). </v>
      </c>
      <c r="N1846" s="10" t="str">
        <f>IF(D1846="No", "-- ", VLOOKUP(A1846, [1]!Table9[#All], 29, FALSE))</f>
        <v xml:space="preserve">General Measures and Standard OMP BMPs. </v>
      </c>
      <c r="O1846" s="10" t="str">
        <f>IF(D1846="No", "--", VLOOKUP(A1846, [1]!Table9[#All], 30, FALSE))</f>
        <v xml:space="preserve">General Measures and Standard OMP BMPs. </v>
      </c>
      <c r="P1846" s="7" t="str">
        <f>IF(D1846="No", "Not discussed on USFS. ", IF(VLOOKUP(A1846, [1]!Table9[#All], 31, FALSE)="--", "--",  _xlfn.CONCAT(A1846, " (", VLOOKUP(A1846, [1]!Table9[#All], 11, FALSE), "; Habitat description: ", C1846, ") - Within 1-mi of a CNDDB/SCE/USFS occurrence record (", VLOOKUP(A1846, [1]!Table9[#All], 31, FALSE), "). " )))</f>
        <v>--</v>
      </c>
      <c r="Q1846" s="6" t="str">
        <f>IF(D1846="No", "Not discussed on USFS. ", IF(VLOOKUP(A1846, [1]!Table9[#All], 31, FALSE)="--", "--",  VLOOKUP(A1846, [1]!Table9[#All], 32, FALSE)))</f>
        <v>--</v>
      </c>
      <c r="R1846" s="6" t="str">
        <f>IF(D1846="No", "Not discussed on USFS. ", IF(VLOOKUP(A1846, [1]!Table9[#All], 31, FALSE)="--", "--", VLOOKUP(A1846, [1]!Table9[#All], 33, FALSE)))</f>
        <v>--</v>
      </c>
      <c r="S1846" s="9" t="s">
        <v>2</v>
      </c>
      <c r="T1846" s="8" t="s">
        <v>2</v>
      </c>
      <c r="U1846" s="8" t="s">
        <v>2</v>
      </c>
      <c r="V1846" s="7" t="s">
        <v>2</v>
      </c>
      <c r="W1846" s="6" t="s">
        <v>2</v>
      </c>
      <c r="X1846" s="6" t="s">
        <v>2</v>
      </c>
    </row>
    <row r="1847" spans="1:24" ht="144" x14ac:dyDescent="0.2">
      <c r="A1847" s="20" t="s">
        <v>518</v>
      </c>
      <c r="B1847" s="20" t="str">
        <f>VLOOKUP(A1847, [1]!Table9[#All], 2, FALSE)</f>
        <v>Neviusia cliftonii</v>
      </c>
      <c r="C1847" s="18" t="str">
        <f>VLOOKUP(A1847, [1]!Table9[#All], 13, FALSE)</f>
        <v>shaded, north facing slopes</v>
      </c>
      <c r="D1847" s="17" t="str">
        <f>IF(ISNUMBER(SEARCH("1",VLOOKUP(A1847, [1]!Table9[#All], 4, FALSE))), "Yes", "No")</f>
        <v>Yes</v>
      </c>
      <c r="E1847" s="16" t="str">
        <f>VLOOKUP(A1847, [1]!Table9[#All], 3, FALSE)</f>
        <v>Plant</v>
      </c>
      <c r="F1847" s="15" t="str">
        <f>VLOOKUP(A1847, [1]!Table9[#All], 26, FALSE)</f>
        <v>Formula</v>
      </c>
      <c r="G1847" s="15" t="str">
        <f>IF(D1847="No", "--",VLOOKUP(A1847, [1]!Table9[#All], 25, FALSE))</f>
        <v>Work area</v>
      </c>
      <c r="H1847" s="14" t="str">
        <f>IF(D1847="No", "Not discussed on USFS. ", VLOOKUP(A1847, [1]!Table9[#All], 24, FALSE))</f>
        <v>--</v>
      </c>
      <c r="I1847" s="14" t="str">
        <f>IF(NOT(ISBLANK(#REF!)),  "Pre-activity Survey Required", "")</f>
        <v>Pre-activity Survey Required</v>
      </c>
      <c r="J1847" s="13" t="str">
        <f>IF(D1847="No", "Not discussed on USFS. ", _xlfn.CONCAT(A1847, " (", VLOOKUP(A1847, [1]!Table9[#All], 11, FALSE), "; Habitat description: ", C1847, ") - Within 1-mi of a CNDDB/SCE/USFS occurrence record (", VLOOKUP(A1847, [1]!Table9[#All], 34, FALSE), "). " ))</f>
        <v xml:space="preserve">Shasta snow-wreath (ST; FSS; CRPR 1B.2, Blooming Period: Apr - Jun; Habitat description: shaded, north facing slopes) - Within 1-mi of a CNDDB/SCE/USFS occurrence record (unsuitable habitat). </v>
      </c>
      <c r="K1847" s="10" t="str">
        <f>IF(D1847="No", "-- ", VLOOKUP(A1847, [1]!Table9[#All], 35, FALSE))</f>
        <v>Standard OMP BMPs.</v>
      </c>
      <c r="L1847" s="12" t="str">
        <f>IF(D1847="No", "--", VLOOKUP(A1847, [1]!Table9[#All], 28, FALSE))</f>
        <v>IIB</v>
      </c>
      <c r="M1847" s="11" t="str">
        <f>IF(D1847="No", "Not discussed on USFS. ", _xlfn.CONCAT(A1847, " (", VLOOKUP(A1847, [1]!Table9[#All], 11, FALSE), "; Habitat description: ", C1847, ") - Within 1-mi of a CNDDB/SCE/USFS occurrence record (", VLOOKUP(A1847, [1]!Table9[#All], 27, FALSE), "). " ))</f>
        <v xml:space="preserve">Shasta snow-wreath (ST; FSS; CRPR 1B.2, Blooming Period: Apr - Jun; Habitat description: shaded, north facing slopes) - Within 1-mi of a CNDDB/SCE/USFS occurrence record (habitat present). </v>
      </c>
      <c r="N1847" s="10" t="str">
        <f>IF(D1847="No", "-- ", VLOOKUP(A1847, [1]!Table9[#All], 29, FALSE))</f>
        <v xml:space="preserve">BE BMP Plant-1(a); 
General Measures and Standard OMP BMPs. </v>
      </c>
      <c r="O1847" s="10" t="str">
        <f>IF(D1847="No", "--", VLOOKUP(A1847, [1]!Table9[#All], 30, FALSE))</f>
        <v xml:space="preserve">Pre-Activity Survey (Shasta snow-wreath): A biological survey is required. 
State Threatened Plant Avoidance (Shasta snow-wreath): If Shasta snow-wreathis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847" s="7" t="str">
        <f>IF(D1847="No", "Not discussed on USFS. ", IF(VLOOKUP(A1847, [1]!Table9[#All], 31, FALSE)="--", "--",  _xlfn.CONCAT(A1847, " (", VLOOKUP(A1847, [1]!Table9[#All], 11, FALSE), "; Habitat description: ", C1847, ") - Within 1-mi of a CNDDB/SCE/USFS occurrence record (", VLOOKUP(A1847, [1]!Table9[#All], 31, FALSE), "). " )))</f>
        <v>--</v>
      </c>
      <c r="Q1847" s="6" t="str">
        <f>IF(D1847="No", "Not discussed on USFS. ", IF(VLOOKUP(A1847, [1]!Table9[#All], 31, FALSE)="--", "--",  VLOOKUP(A1847, [1]!Table9[#All], 32, FALSE)))</f>
        <v>--</v>
      </c>
      <c r="R1847" s="6" t="str">
        <f>IF(D1847="No", "Not discussed on USFS. ", IF(VLOOKUP(A1847, [1]!Table9[#All], 31, FALSE)="--", "--", VLOOKUP(A1847, [1]!Table9[#All], 33, FALSE)))</f>
        <v>--</v>
      </c>
      <c r="S1847" s="9" t="s">
        <v>2</v>
      </c>
      <c r="T1847" s="8" t="s">
        <v>2</v>
      </c>
      <c r="U1847" s="8" t="s">
        <v>2</v>
      </c>
      <c r="V1847" s="7" t="s">
        <v>2</v>
      </c>
      <c r="W1847" s="6" t="s">
        <v>2</v>
      </c>
      <c r="X1847" s="6" t="s">
        <v>2</v>
      </c>
    </row>
    <row r="1848" spans="1:24" ht="48" x14ac:dyDescent="0.2">
      <c r="A1848" s="20" t="s">
        <v>517</v>
      </c>
      <c r="B1848" s="20" t="str">
        <f>VLOOKUP(A1848, [1]!Table9[#All], 2, FALSE)</f>
        <v>Agave shawii var. shawii</v>
      </c>
      <c r="C1848" s="18" t="str">
        <f>VLOOKUP(A1848, [1]!Table9[#All], 13, FALSE)</f>
        <v>coastal bluffs and marine terraces</v>
      </c>
      <c r="D1848" s="17" t="str">
        <f>IF(ISNUMBER(SEARCH("1",VLOOKUP(A1848, [1]!Table9[#All], 4, FALSE))), "Yes", "No")</f>
        <v>No</v>
      </c>
      <c r="E1848" s="16" t="str">
        <f>VLOOKUP(A1848, [1]!Table9[#All], 3, FALSE)</f>
        <v>Plant</v>
      </c>
      <c r="F1848" s="15" t="str">
        <f>VLOOKUP(A1848, [1]!Table9[#All], 26, FALSE)</f>
        <v>Formula</v>
      </c>
      <c r="G1848" s="15" t="str">
        <f>IF(D1848="No", "--",VLOOKUP(A1848, [1]!Table9[#All], 25, FALSE))</f>
        <v>--</v>
      </c>
      <c r="H1848" s="14" t="str">
        <f>IF(D1848="No", "Not discussed on USFS. ", VLOOKUP(A1848, [1]!Table9[#All], 24, FALSE))</f>
        <v xml:space="preserve">Not discussed on USFS. </v>
      </c>
      <c r="I1848" s="14" t="str">
        <f>IF(NOT(ISBLANK(#REF!)),  "Pre-activity Survey Required", "")</f>
        <v>Pre-activity Survey Required</v>
      </c>
      <c r="J1848" s="13" t="str">
        <f>IF(D1848="No", "Not discussed on USFS. ", _xlfn.CONCAT(A1848, " (", VLOOKUP(A1848, [1]!Table9[#All], 11, FALSE), "; Habitat description: ", C1848, ") - Within 1-mi of a CNDDB/SCE/USFS occurrence record (", VLOOKUP(A1848, [1]!Table9[#All], 34, FALSE), "). " ))</f>
        <v xml:space="preserve">Not discussed on USFS. </v>
      </c>
      <c r="K1848" s="10" t="str">
        <f>IF(D1848="No", "-- ", VLOOKUP(A1848, [1]!Table9[#All], 35, FALSE))</f>
        <v xml:space="preserve">-- </v>
      </c>
      <c r="L1848" s="12" t="str">
        <f>IF(D1848="No", "--", VLOOKUP(A1848, [1]!Table9[#All], 28, FALSE))</f>
        <v>--</v>
      </c>
      <c r="M1848" s="11" t="str">
        <f>IF(D1848="No", "Not discussed on USFS. ", _xlfn.CONCAT(A1848, " (", VLOOKUP(A1848, [1]!Table9[#All], 11, FALSE), "; Habitat description: ", C1848, ") - Within 1-mi of a CNDDB/SCE/USFS occurrence record (", VLOOKUP(A1848, [1]!Table9[#All], 27, FALSE), "). " ))</f>
        <v xml:space="preserve">Not discussed on USFS. </v>
      </c>
      <c r="N1848" s="10" t="str">
        <f>IF(D1848="No", "-- ", VLOOKUP(A1848, [1]!Table9[#All], 29, FALSE))</f>
        <v xml:space="preserve">-- </v>
      </c>
      <c r="O1848" s="10" t="str">
        <f>IF(D1848="No", "--", VLOOKUP(A1848, [1]!Table9[#All], 30, FALSE))</f>
        <v>--</v>
      </c>
      <c r="P1848" s="7" t="str">
        <f>IF(D1848="No", "Not discussed on USFS. ", IF(VLOOKUP(A1848, [1]!Table9[#All], 31, FALSE)="--", "--",  _xlfn.CONCAT(A1848, " (", VLOOKUP(A1848, [1]!Table9[#All], 11, FALSE), "; Habitat description: ", C1848, ") - Within 1-mi of a CNDDB/SCE/USFS occurrence record (", VLOOKUP(A1848, [1]!Table9[#All], 31, FALSE), "). " )))</f>
        <v xml:space="preserve">Not discussed on USFS. </v>
      </c>
      <c r="Q1848" s="6" t="str">
        <f>IF(D1848="No", "Not discussed on USFS. ", IF(VLOOKUP(A1848, [1]!Table9[#All], 31, FALSE)="--", "--",  VLOOKUP(A1848, [1]!Table9[#All], 32, FALSE)))</f>
        <v xml:space="preserve">Not discussed on USFS. </v>
      </c>
      <c r="R1848" s="6" t="str">
        <f>IF(D1848="No", "Not discussed on USFS. ", IF(VLOOKUP(A1848, [1]!Table9[#All], 31, FALSE)="--", "--", VLOOKUP(A1848, [1]!Table9[#All], 33, FALSE)))</f>
        <v xml:space="preserve">Not discussed on USFS. </v>
      </c>
      <c r="S1848" s="9" t="s">
        <v>2</v>
      </c>
      <c r="T1848" s="8" t="s">
        <v>2</v>
      </c>
      <c r="U1848" s="8" t="s">
        <v>2</v>
      </c>
      <c r="V1848" s="7" t="s">
        <v>2</v>
      </c>
      <c r="W1848" s="6" t="s">
        <v>2</v>
      </c>
      <c r="X1848" s="6" t="s">
        <v>2</v>
      </c>
    </row>
    <row r="1849" spans="1:24" ht="48" x14ac:dyDescent="0.2">
      <c r="A1849" s="20" t="s">
        <v>516</v>
      </c>
      <c r="B1849" s="20" t="str">
        <f>VLOOKUP(A1849, [1]!Table9[#All], 2, FALSE)</f>
        <v>Carex sheldonii</v>
      </c>
      <c r="C1849" s="18" t="str">
        <f>VLOOKUP(A1849, [1]!Table9[#All], 13, FALSE)</f>
        <v>wet places</v>
      </c>
      <c r="D1849" s="17" t="str">
        <f>IF(ISNUMBER(SEARCH("1",VLOOKUP(A1849, [1]!Table9[#All], 4, FALSE))), "Yes", "No")</f>
        <v>No</v>
      </c>
      <c r="E1849" s="16" t="str">
        <f>VLOOKUP(A1849, [1]!Table9[#All], 3, FALSE)</f>
        <v>Plant</v>
      </c>
      <c r="F1849" s="15" t="str">
        <f>VLOOKUP(A1849, [1]!Table9[#All], 26, FALSE)</f>
        <v>Formula</v>
      </c>
      <c r="G1849" s="15" t="str">
        <f>IF(D1849="No", "--",VLOOKUP(A1849, [1]!Table9[#All], 25, FALSE))</f>
        <v>--</v>
      </c>
      <c r="H1849" s="14" t="str">
        <f>IF(D1849="No", "Not discussed on USFS. ", VLOOKUP(A1849, [1]!Table9[#All], 24, FALSE))</f>
        <v xml:space="preserve">Not discussed on USFS. </v>
      </c>
      <c r="I1849" s="14" t="str">
        <f>IF(NOT(ISBLANK(#REF!)),  "Pre-activity Survey Required", "")</f>
        <v>Pre-activity Survey Required</v>
      </c>
      <c r="J1849" s="13" t="str">
        <f>IF(D1849="No", "Not discussed on USFS. ", _xlfn.CONCAT(A1849, " (", VLOOKUP(A1849, [1]!Table9[#All], 11, FALSE), "; Habitat description: ", C1849, ") - Within 1-mi of a CNDDB/SCE/USFS occurrence record (", VLOOKUP(A1849, [1]!Table9[#All], 34, FALSE), "). " ))</f>
        <v xml:space="preserve">Not discussed on USFS. </v>
      </c>
      <c r="K1849" s="10" t="str">
        <f>IF(D1849="No", "-- ", VLOOKUP(A1849, [1]!Table9[#All], 35, FALSE))</f>
        <v xml:space="preserve">-- </v>
      </c>
      <c r="L1849" s="12" t="str">
        <f>IF(D1849="No", "--", VLOOKUP(A1849, [1]!Table9[#All], 28, FALSE))</f>
        <v>--</v>
      </c>
      <c r="M1849" s="11" t="str">
        <f>IF(D1849="No", "Not discussed on USFS. ", _xlfn.CONCAT(A1849, " (", VLOOKUP(A1849, [1]!Table9[#All], 11, FALSE), "; Habitat description: ", C1849, ") - Within 1-mi of a CNDDB/SCE/USFS occurrence record (", VLOOKUP(A1849, [1]!Table9[#All], 27, FALSE), "). " ))</f>
        <v xml:space="preserve">Not discussed on USFS. </v>
      </c>
      <c r="N1849" s="10" t="str">
        <f>IF(D1849="No", "-- ", VLOOKUP(A1849, [1]!Table9[#All], 29, FALSE))</f>
        <v xml:space="preserve">-- </v>
      </c>
      <c r="O1849" s="10" t="str">
        <f>IF(D1849="No", "--", VLOOKUP(A1849, [1]!Table9[#All], 30, FALSE))</f>
        <v>--</v>
      </c>
      <c r="P1849" s="7" t="str">
        <f>IF(D1849="No", "Not discussed on USFS. ", IF(VLOOKUP(A1849, [1]!Table9[#All], 31, FALSE)="--", "--",  _xlfn.CONCAT(A1849, " (", VLOOKUP(A1849, [1]!Table9[#All], 11, FALSE), "; Habitat description: ", C1849, ") - Within 1-mi of a CNDDB/SCE/USFS occurrence record (", VLOOKUP(A1849, [1]!Table9[#All], 31, FALSE), "). " )))</f>
        <v xml:space="preserve">Not discussed on USFS. </v>
      </c>
      <c r="Q1849" s="6" t="str">
        <f>IF(D1849="No", "Not discussed on USFS. ", IF(VLOOKUP(A1849, [1]!Table9[#All], 31, FALSE)="--", "--",  VLOOKUP(A1849, [1]!Table9[#All], 32, FALSE)))</f>
        <v xml:space="preserve">Not discussed on USFS. </v>
      </c>
      <c r="R1849" s="6" t="str">
        <f>IF(D1849="No", "Not discussed on USFS. ", IF(VLOOKUP(A1849, [1]!Table9[#All], 31, FALSE)="--", "--", VLOOKUP(A1849, [1]!Table9[#All], 33, FALSE)))</f>
        <v xml:space="preserve">Not discussed on USFS. </v>
      </c>
      <c r="S1849" s="9" t="s">
        <v>2</v>
      </c>
      <c r="T1849" s="8" t="s">
        <v>2</v>
      </c>
      <c r="U1849" s="8" t="s">
        <v>2</v>
      </c>
      <c r="V1849" s="7" t="s">
        <v>2</v>
      </c>
      <c r="W1849" s="6" t="s">
        <v>2</v>
      </c>
      <c r="X1849" s="6" t="s">
        <v>2</v>
      </c>
    </row>
    <row r="1850" spans="1:24" ht="80" x14ac:dyDescent="0.2">
      <c r="A1850" s="20" t="s">
        <v>515</v>
      </c>
      <c r="B1850" s="20" t="str">
        <f>VLOOKUP(A1850, [1]!Table9[#All], 2, FALSE)</f>
        <v>Mielichhoferia shevockii</v>
      </c>
      <c r="C1850" s="18" t="str">
        <f>VLOOKUP(A1850, [1]!Table9[#All], 13, FALSE)</f>
        <v>on rocks; cismontane woodland with habitat described as metamorphic, rock, mesic</v>
      </c>
      <c r="D1850" s="17" t="str">
        <f>IF(ISNUMBER(SEARCH("1",VLOOKUP(A1850, [1]!Table9[#All], 4, FALSE))), "Yes", "No")</f>
        <v>No</v>
      </c>
      <c r="E1850" s="16" t="str">
        <f>VLOOKUP(A1850, [1]!Table9[#All], 3, FALSE)</f>
        <v>Plant</v>
      </c>
      <c r="F1850" s="15" t="str">
        <f>VLOOKUP(A1850, [1]!Table9[#All], 26, FALSE)</f>
        <v>Formula</v>
      </c>
      <c r="G1850" s="15" t="str">
        <f>IF(D1850="No", "--",VLOOKUP(A1850, [1]!Table9[#All], 25, FALSE))</f>
        <v>--</v>
      </c>
      <c r="H1850" s="14" t="str">
        <f>IF(D1850="No", "Not discussed on USFS. ", VLOOKUP(A1850, [1]!Table9[#All], 24, FALSE))</f>
        <v xml:space="preserve">Not discussed on USFS. </v>
      </c>
      <c r="I1850" s="14" t="str">
        <f>IF(NOT(ISBLANK(#REF!)),  "Pre-activity Survey Required", "")</f>
        <v>Pre-activity Survey Required</v>
      </c>
      <c r="J1850" s="13" t="str">
        <f>IF(D1850="No", "Not discussed on USFS. ", _xlfn.CONCAT(A1850, " (", VLOOKUP(A1850, [1]!Table9[#All], 11, FALSE), "; Habitat description: ", C1850, ") - Within 1-mi of a CNDDB/SCE/USFS occurrence record (", VLOOKUP(A1850, [1]!Table9[#All], 34, FALSE), "). " ))</f>
        <v xml:space="preserve">Not discussed on USFS. </v>
      </c>
      <c r="K1850" s="10" t="str">
        <f>IF(D1850="No", "-- ", VLOOKUP(A1850, [1]!Table9[#All], 35, FALSE))</f>
        <v xml:space="preserve">-- </v>
      </c>
      <c r="L1850" s="12" t="str">
        <f>IF(D1850="No", "--", VLOOKUP(A1850, [1]!Table9[#All], 28, FALSE))</f>
        <v>--</v>
      </c>
      <c r="M1850" s="11" t="str">
        <f>IF(D1850="No", "Not discussed on USFS. ", _xlfn.CONCAT(A1850, " (", VLOOKUP(A1850, [1]!Table9[#All], 11, FALSE), "; Habitat description: ", C1850, ") - Within 1-mi of a CNDDB/SCE/USFS occurrence record (", VLOOKUP(A1850, [1]!Table9[#All], 27, FALSE), "). " ))</f>
        <v xml:space="preserve">Not discussed on USFS. </v>
      </c>
      <c r="N1850" s="10" t="str">
        <f>IF(D1850="No", "-- ", VLOOKUP(A1850, [1]!Table9[#All], 29, FALSE))</f>
        <v xml:space="preserve">-- </v>
      </c>
      <c r="O1850" s="10" t="str">
        <f>IF(D1850="No", "--", VLOOKUP(A1850, [1]!Table9[#All], 30, FALSE))</f>
        <v>--</v>
      </c>
      <c r="P1850" s="7" t="str">
        <f>IF(D1850="No", "Not discussed on USFS. ", IF(VLOOKUP(A1850, [1]!Table9[#All], 31, FALSE)="--", "--",  _xlfn.CONCAT(A1850, " (", VLOOKUP(A1850, [1]!Table9[#All], 11, FALSE), "; Habitat description: ", C1850, ") - Within 1-mi of a CNDDB/SCE/USFS occurrence record (", VLOOKUP(A1850, [1]!Table9[#All], 31, FALSE), "). " )))</f>
        <v xml:space="preserve">Not discussed on USFS. </v>
      </c>
      <c r="Q1850" s="6" t="str">
        <f>IF(D1850="No", "Not discussed on USFS. ", IF(VLOOKUP(A1850, [1]!Table9[#All], 31, FALSE)="--", "--",  VLOOKUP(A1850, [1]!Table9[#All], 32, FALSE)))</f>
        <v xml:space="preserve">Not discussed on USFS. </v>
      </c>
      <c r="R1850" s="6" t="str">
        <f>IF(D1850="No", "Not discussed on USFS. ", IF(VLOOKUP(A1850, [1]!Table9[#All], 31, FALSE)="--", "--", VLOOKUP(A1850, [1]!Table9[#All], 33, FALSE)))</f>
        <v xml:space="preserve">Not discussed on USFS. </v>
      </c>
      <c r="S1850" s="9" t="s">
        <v>2</v>
      </c>
      <c r="T1850" s="8" t="s">
        <v>2</v>
      </c>
      <c r="U1850" s="8" t="s">
        <v>2</v>
      </c>
      <c r="V1850" s="7" t="s">
        <v>2</v>
      </c>
      <c r="W1850" s="6" t="s">
        <v>2</v>
      </c>
      <c r="X1850" s="6" t="s">
        <v>2</v>
      </c>
    </row>
    <row r="1851" spans="1:24" ht="156" x14ac:dyDescent="0.2">
      <c r="A1851" s="20" t="s">
        <v>514</v>
      </c>
      <c r="B1851" s="20" t="str">
        <f>VLOOKUP(A1851, [1]!Table9[#All], 2, FALSE)</f>
        <v>Heterotheca shevockii</v>
      </c>
      <c r="C1851" s="18" t="str">
        <f>VLOOKUP(A1851, [1]!Table9[#All], 13, FALSE)</f>
        <v>ditches, crevices, and shallow sand within grassland, chaparral, foothill woodland</v>
      </c>
      <c r="D1851" s="17" t="str">
        <f>IF(ISNUMBER(SEARCH("1",VLOOKUP(A1851, [1]!Table9[#All], 4, FALSE))), "Yes", "No")</f>
        <v>Yes</v>
      </c>
      <c r="E1851" s="16" t="str">
        <f>VLOOKUP(A1851, [1]!Table9[#All], 3, FALSE)</f>
        <v>Plant</v>
      </c>
      <c r="F1851" s="15" t="str">
        <f>VLOOKUP(A1851, [1]!Table9[#All], 26, FALSE)</f>
        <v>Formula</v>
      </c>
      <c r="G1851" s="15" t="str">
        <f>IF(D1851="No", "--",VLOOKUP(A1851, [1]!Table9[#All], 25, FALSE))</f>
        <v>Work area</v>
      </c>
      <c r="H1851" s="14" t="str">
        <f>IF(D1851="No", "Not discussed on USFS. ", VLOOKUP(A1851, [1]!Table9[#All], 24, FALSE))</f>
        <v>--</v>
      </c>
      <c r="I1851" s="14" t="str">
        <f>IF(NOT(ISBLANK(#REF!)),  "Pre-activity Survey Required", "")</f>
        <v>Pre-activity Survey Required</v>
      </c>
      <c r="J1851" s="13" t="str">
        <f>IF(D1851="No", "Not discussed on USFS. ", _xlfn.CONCAT(A1851, " (", VLOOKUP(A1851, [1]!Table9[#All], 11, FALSE), "; Habitat description: ", C1851, ") - Within 1-mi of a CNDDB/SCE/USFS occurrence record (", VLOOKUP(A1851, [1]!Table9[#All], 34, FALSE), "). " ))</f>
        <v xml:space="preserve">Shevock's golden aster (FSS; CRPR 1B.3, Blooming Period: Aug - Sep; Habitat description: ditches, crevices, and shallow sand within grassland, chaparral, foothill woodland) - Within 1-mi of a CNDDB/SCE/USFS occurrence record (unsuitable habitat). </v>
      </c>
      <c r="K1851" s="10" t="str">
        <f>IF(D1851="No", "-- ", VLOOKUP(A1851, [1]!Table9[#All], 35, FALSE))</f>
        <v>Standard OMP BMPs.</v>
      </c>
      <c r="L1851" s="12" t="str">
        <f>IF(D1851="No", "--", VLOOKUP(A1851, [1]!Table9[#All], 28, FALSE))</f>
        <v>IIB</v>
      </c>
      <c r="M1851" s="11" t="str">
        <f>IF(D1851="No", "Not discussed on USFS. ", _xlfn.CONCAT(A1851, " (", VLOOKUP(A1851, [1]!Table9[#All], 11, FALSE), "; Habitat description: ", C1851, ") - Within 1-mi of a CNDDB/SCE/USFS occurrence record (", VLOOKUP(A1851, [1]!Table9[#All], 27, FALSE), "). " ))</f>
        <v xml:space="preserve">Shevock's golden aster (FSS; CRPR 1B.3, Blooming Period: Aug - Sep; Habitat description: ditches, crevices, and shallow sand within grassland, chaparral, foothill woodland) - Within 1-mi of a CNDDB/SCE/USFS occurrence record (habitat present). </v>
      </c>
      <c r="N1851" s="10" t="str">
        <f>IF(D1851="No", "-- ", VLOOKUP(A1851, [1]!Table9[#All], 29, FALSE))</f>
        <v xml:space="preserve">BE BMP Plant-1(a)(c-d); 
General Measures and Standard OMP BMPs. </v>
      </c>
      <c r="O1851" s="10" t="str">
        <f>IF(D1851="No", "--", VLOOKUP(A1851, [1]!Table9[#All], 30, FALSE))</f>
        <v xml:space="preserve">Pre-Activity Survey (Shevock's golden aster): A biological survey is required. 
FSS Plant Avoidance (Shevock's golden aster): If Shevock's golden aster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51" s="7" t="str">
        <f>IF(D1851="No", "Not discussed on USFS. ", IF(VLOOKUP(A1851, [1]!Table9[#All], 31, FALSE)="--", "--",  _xlfn.CONCAT(A1851, " (", VLOOKUP(A1851, [1]!Table9[#All], 11, FALSE), "; Habitat description: ", C1851, ") - Within 1-mi of a CNDDB/SCE/USFS occurrence record (", VLOOKUP(A1851, [1]!Table9[#All], 31, FALSE), "). " )))</f>
        <v>--</v>
      </c>
      <c r="Q1851" s="6" t="str">
        <f>IF(D1851="No", "Not discussed on USFS. ", IF(VLOOKUP(A1851, [1]!Table9[#All], 31, FALSE)="--", "--",  VLOOKUP(A1851, [1]!Table9[#All], 32, FALSE)))</f>
        <v>--</v>
      </c>
      <c r="R1851" s="6" t="str">
        <f>IF(D1851="No", "Not discussed on USFS. ", IF(VLOOKUP(A1851, [1]!Table9[#All], 31, FALSE)="--", "--", VLOOKUP(A1851, [1]!Table9[#All], 33, FALSE)))</f>
        <v>--</v>
      </c>
      <c r="S1851" s="9" t="s">
        <v>2</v>
      </c>
      <c r="T1851" s="8" t="s">
        <v>2</v>
      </c>
      <c r="U1851" s="8" t="s">
        <v>2</v>
      </c>
      <c r="V1851" s="7" t="s">
        <v>2</v>
      </c>
      <c r="W1851" s="6" t="s">
        <v>2</v>
      </c>
      <c r="X1851" s="6" t="s">
        <v>2</v>
      </c>
    </row>
    <row r="1852" spans="1:24" ht="48" x14ac:dyDescent="0.2">
      <c r="A1852" s="20" t="s">
        <v>513</v>
      </c>
      <c r="B1852" s="20" t="str">
        <f>VLOOKUP(A1852, [1]!Table9[#All], 2, FALSE)</f>
        <v>Astragalus shevockii</v>
      </c>
      <c r="C1852" s="18" t="str">
        <f>VLOOKUP(A1852, [1]!Table9[#All], 13, FALSE)</f>
        <v>sand, conifer forest</v>
      </c>
      <c r="D1852" s="17" t="str">
        <f>IF(ISNUMBER(SEARCH("1",VLOOKUP(A1852, [1]!Table9[#All], 4, FALSE))), "Yes", "No")</f>
        <v>No</v>
      </c>
      <c r="E1852" s="16" t="str">
        <f>VLOOKUP(A1852, [1]!Table9[#All], 3, FALSE)</f>
        <v>Plant</v>
      </c>
      <c r="F1852" s="15" t="str">
        <f>VLOOKUP(A1852, [1]!Table9[#All], 26, FALSE)</f>
        <v>Formula</v>
      </c>
      <c r="G1852" s="15" t="str">
        <f>IF(D1852="No", "--",VLOOKUP(A1852, [1]!Table9[#All], 25, FALSE))</f>
        <v>--</v>
      </c>
      <c r="H1852" s="14" t="str">
        <f>IF(D1852="No", "Not discussed on USFS. ", VLOOKUP(A1852, [1]!Table9[#All], 24, FALSE))</f>
        <v xml:space="preserve">Not discussed on USFS. </v>
      </c>
      <c r="I1852" s="14" t="str">
        <f>IF(NOT(ISBLANK(#REF!)),  "Pre-activity Survey Required", "")</f>
        <v>Pre-activity Survey Required</v>
      </c>
      <c r="J1852" s="13" t="str">
        <f>IF(D1852="No", "Not discussed on USFS. ", _xlfn.CONCAT(A1852, " (", VLOOKUP(A1852, [1]!Table9[#All], 11, FALSE), "; Habitat description: ", C1852, ") - Within 1-mi of a CNDDB/SCE/USFS occurrence record (", VLOOKUP(A1852, [1]!Table9[#All], 34, FALSE), "). " ))</f>
        <v xml:space="preserve">Not discussed on USFS. </v>
      </c>
      <c r="K1852" s="10" t="str">
        <f>IF(D1852="No", "-- ", VLOOKUP(A1852, [1]!Table9[#All], 35, FALSE))</f>
        <v xml:space="preserve">-- </v>
      </c>
      <c r="L1852" s="12" t="str">
        <f>IF(D1852="No", "--", VLOOKUP(A1852, [1]!Table9[#All], 28, FALSE))</f>
        <v>--</v>
      </c>
      <c r="M1852" s="11" t="str">
        <f>IF(D1852="No", "Not discussed on USFS. ", _xlfn.CONCAT(A1852, " (", VLOOKUP(A1852, [1]!Table9[#All], 11, FALSE), "; Habitat description: ", C1852, ") - Within 1-mi of a CNDDB/SCE/USFS occurrence record (", VLOOKUP(A1852, [1]!Table9[#All], 27, FALSE), "). " ))</f>
        <v xml:space="preserve">Not discussed on USFS. </v>
      </c>
      <c r="N1852" s="10" t="str">
        <f>IF(D1852="No", "-- ", VLOOKUP(A1852, [1]!Table9[#All], 29, FALSE))</f>
        <v xml:space="preserve">-- </v>
      </c>
      <c r="O1852" s="10" t="str">
        <f>IF(D1852="No", "--", VLOOKUP(A1852, [1]!Table9[#All], 30, FALSE))</f>
        <v>--</v>
      </c>
      <c r="P1852" s="7" t="str">
        <f>IF(D1852="No", "Not discussed on USFS. ", IF(VLOOKUP(A1852, [1]!Table9[#All], 31, FALSE)="--", "--",  _xlfn.CONCAT(A1852, " (", VLOOKUP(A1852, [1]!Table9[#All], 11, FALSE), "; Habitat description: ", C1852, ") - Within 1-mi of a CNDDB/SCE/USFS occurrence record (", VLOOKUP(A1852, [1]!Table9[#All], 31, FALSE), "). " )))</f>
        <v xml:space="preserve">Not discussed on USFS. </v>
      </c>
      <c r="Q1852" s="6" t="str">
        <f>IF(D1852="No", "Not discussed on USFS. ", IF(VLOOKUP(A1852, [1]!Table9[#All], 31, FALSE)="--", "--",  VLOOKUP(A1852, [1]!Table9[#All], 32, FALSE)))</f>
        <v xml:space="preserve">Not discussed on USFS. </v>
      </c>
      <c r="R1852" s="6" t="str">
        <f>IF(D1852="No", "Not discussed on USFS. ", IF(VLOOKUP(A1852, [1]!Table9[#All], 31, FALSE)="--", "--", VLOOKUP(A1852, [1]!Table9[#All], 33, FALSE)))</f>
        <v xml:space="preserve">Not discussed on USFS. </v>
      </c>
      <c r="S1852" s="9" t="s">
        <v>2</v>
      </c>
      <c r="T1852" s="8" t="s">
        <v>2</v>
      </c>
      <c r="U1852" s="8" t="s">
        <v>2</v>
      </c>
      <c r="V1852" s="7" t="s">
        <v>2</v>
      </c>
      <c r="W1852" s="6" t="s">
        <v>2</v>
      </c>
      <c r="X1852" s="6" t="s">
        <v>2</v>
      </c>
    </row>
    <row r="1853" spans="1:24" ht="156" x14ac:dyDescent="0.2">
      <c r="A1853" s="20" t="s">
        <v>512</v>
      </c>
      <c r="B1853" s="20" t="str">
        <f>VLOOKUP(A1853, [1]!Table9[#All], 2, FALSE)</f>
        <v>Boechera shevockii</v>
      </c>
      <c r="C1853" s="18" t="str">
        <f>VLOOKUP(A1853, [1]!Table9[#All], 13, FALSE)</f>
        <v>rock outcrop ledges</v>
      </c>
      <c r="D1853" s="17" t="str">
        <f>IF(ISNUMBER(SEARCH("1",VLOOKUP(A1853, [1]!Table9[#All], 4, FALSE))), "Yes", "No")</f>
        <v>Yes</v>
      </c>
      <c r="E1853" s="16" t="str">
        <f>VLOOKUP(A1853, [1]!Table9[#All], 3, FALSE)</f>
        <v>Plant</v>
      </c>
      <c r="F1853" s="15" t="str">
        <f>VLOOKUP(A1853, [1]!Table9[#All], 26, FALSE)</f>
        <v>Formula</v>
      </c>
      <c r="G1853" s="15" t="str">
        <f>IF(D1853="No", "--",VLOOKUP(A1853, [1]!Table9[#All], 25, FALSE))</f>
        <v>Work area</v>
      </c>
      <c r="H1853" s="14" t="str">
        <f>IF(D1853="No", "Not discussed on USFS. ", VLOOKUP(A1853, [1]!Table9[#All], 24, FALSE))</f>
        <v>--</v>
      </c>
      <c r="I1853" s="14" t="str">
        <f>IF(NOT(ISBLANK(#REF!)),  "Pre-activity Survey Required", "")</f>
        <v>Pre-activity Survey Required</v>
      </c>
      <c r="J1853" s="13" t="str">
        <f>IF(D1853="No", "Not discussed on USFS. ", _xlfn.CONCAT(A1853, " (", VLOOKUP(A1853, [1]!Table9[#All], 11, FALSE), "; Habitat description: ", C1853, ") - Within 1-mi of a CNDDB/SCE/USFS occurrence record (", VLOOKUP(A1853, [1]!Table9[#All], 34, FALSE), "). " ))</f>
        <v xml:space="preserve">Shevock's rockcress (FSS; CRPR 1B.1, Blooming Period: Jun - Jun; Habitat description: rock outcrop ledges) - Within 1-mi of a CNDDB/SCE/USFS occurrence record (unsuitable habitat). </v>
      </c>
      <c r="K1853" s="10" t="str">
        <f>IF(D1853="No", "-- ", VLOOKUP(A1853, [1]!Table9[#All], 35, FALSE))</f>
        <v>Standard OMP BMPs.</v>
      </c>
      <c r="L1853" s="12" t="str">
        <f>IF(D1853="No", "--", VLOOKUP(A1853, [1]!Table9[#All], 28, FALSE))</f>
        <v>IIB</v>
      </c>
      <c r="M1853" s="11" t="str">
        <f>IF(D1853="No", "Not discussed on USFS. ", _xlfn.CONCAT(A1853, " (", VLOOKUP(A1853, [1]!Table9[#All], 11, FALSE), "; Habitat description: ", C1853, ") - Within 1-mi of a CNDDB/SCE/USFS occurrence record (", VLOOKUP(A1853, [1]!Table9[#All], 27, FALSE), "). " ))</f>
        <v xml:space="preserve">Shevock's rockcress (FSS; CRPR 1B.1, Blooming Period: Jun - Jun; Habitat description: rock outcrop ledges) - Within 1-mi of a CNDDB/SCE/USFS occurrence record (habitat present). </v>
      </c>
      <c r="N1853" s="10" t="str">
        <f>IF(D1853="No", "-- ", VLOOKUP(A1853, [1]!Table9[#All], 29, FALSE))</f>
        <v xml:space="preserve">BE BMP Plant-1(a)(c-d); 
General Measures and Standard OMP BMPs. </v>
      </c>
      <c r="O1853" s="10" t="str">
        <f>IF(D1853="No", "--", VLOOKUP(A1853, [1]!Table9[#All], 30, FALSE))</f>
        <v xml:space="preserve">Pre-Activity Survey (Shevock's rockcress): A biological survey is required. 
FSS Plant Avoidance (Shevock's rockcress): If Shevock's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53" s="7" t="str">
        <f>IF(D1853="No", "Not discussed on USFS. ", IF(VLOOKUP(A1853, [1]!Table9[#All], 31, FALSE)="--", "--",  _xlfn.CONCAT(A1853, " (", VLOOKUP(A1853, [1]!Table9[#All], 11, FALSE), "; Habitat description: ", C1853, ") - Within 1-mi of a CNDDB/SCE/USFS occurrence record (", VLOOKUP(A1853, [1]!Table9[#All], 31, FALSE), "). " )))</f>
        <v>--</v>
      </c>
      <c r="Q1853" s="6" t="str">
        <f>IF(D1853="No", "Not discussed on USFS. ", IF(VLOOKUP(A1853, [1]!Table9[#All], 31, FALSE)="--", "--",  VLOOKUP(A1853, [1]!Table9[#All], 32, FALSE)))</f>
        <v>--</v>
      </c>
      <c r="R1853" s="6" t="str">
        <f>IF(D1853="No", "Not discussed on USFS. ", IF(VLOOKUP(A1853, [1]!Table9[#All], 31, FALSE)="--", "--", VLOOKUP(A1853, [1]!Table9[#All], 33, FALSE)))</f>
        <v>--</v>
      </c>
      <c r="S1853" s="9" t="s">
        <v>2</v>
      </c>
      <c r="T1853" s="8" t="s">
        <v>2</v>
      </c>
      <c r="U1853" s="8" t="s">
        <v>2</v>
      </c>
      <c r="V1853" s="7" t="s">
        <v>2</v>
      </c>
      <c r="W1853" s="6" t="s">
        <v>2</v>
      </c>
      <c r="X1853" s="6" t="s">
        <v>2</v>
      </c>
    </row>
    <row r="1854" spans="1:24" ht="64" x14ac:dyDescent="0.2">
      <c r="A1854" s="20" t="s">
        <v>511</v>
      </c>
      <c r="B1854" s="20" t="str">
        <f>VLOOKUP(A1854, [1]!Table9[#All], 2, FALSE)</f>
        <v>Astragalus lentiginosus var. micans</v>
      </c>
      <c r="C1854" s="18" t="str">
        <f>VLOOKUP(A1854, [1]!Table9[#All], 13, FALSE)</f>
        <v>dunes</v>
      </c>
      <c r="D1854" s="17" t="str">
        <f>IF(ISNUMBER(SEARCH("1",VLOOKUP(A1854, [1]!Table9[#All], 4, FALSE))), "Yes", "No")</f>
        <v>No</v>
      </c>
      <c r="E1854" s="16" t="str">
        <f>VLOOKUP(A1854, [1]!Table9[#All], 3, FALSE)</f>
        <v>Plant</v>
      </c>
      <c r="F1854" s="15" t="str">
        <f>VLOOKUP(A1854, [1]!Table9[#All], 26, FALSE)</f>
        <v>Formula</v>
      </c>
      <c r="G1854" s="15" t="str">
        <f>IF(D1854="No", "--",VLOOKUP(A1854, [1]!Table9[#All], 25, FALSE))</f>
        <v>--</v>
      </c>
      <c r="H1854" s="14" t="str">
        <f>IF(D1854="No", "Not discussed on USFS. ", VLOOKUP(A1854, [1]!Table9[#All], 24, FALSE))</f>
        <v xml:space="preserve">Not discussed on USFS. </v>
      </c>
      <c r="I1854" s="14" t="str">
        <f>IF(NOT(ISBLANK(#REF!)),  "Pre-activity Survey Required", "")</f>
        <v>Pre-activity Survey Required</v>
      </c>
      <c r="J1854" s="13" t="str">
        <f>IF(D1854="No", "Not discussed on USFS. ", _xlfn.CONCAT(A1854, " (", VLOOKUP(A1854, [1]!Table9[#All], 11, FALSE), "; Habitat description: ", C1854, ") - Within 1-mi of a CNDDB/SCE/USFS occurrence record (", VLOOKUP(A1854, [1]!Table9[#All], 34, FALSE), "). " ))</f>
        <v xml:space="preserve">Not discussed on USFS. </v>
      </c>
      <c r="K1854" s="10" t="str">
        <f>IF(D1854="No", "-- ", VLOOKUP(A1854, [1]!Table9[#All], 35, FALSE))</f>
        <v xml:space="preserve">-- </v>
      </c>
      <c r="L1854" s="12" t="str">
        <f>IF(D1854="No", "--", VLOOKUP(A1854, [1]!Table9[#All], 28, FALSE))</f>
        <v>--</v>
      </c>
      <c r="M1854" s="11" t="str">
        <f>IF(D1854="No", "Not discussed on USFS. ", _xlfn.CONCAT(A1854, " (", VLOOKUP(A1854, [1]!Table9[#All], 11, FALSE), "; Habitat description: ", C1854, ") - Within 1-mi of a CNDDB/SCE/USFS occurrence record (", VLOOKUP(A1854, [1]!Table9[#All], 27, FALSE), "). " ))</f>
        <v xml:space="preserve">Not discussed on USFS. </v>
      </c>
      <c r="N1854" s="10" t="str">
        <f>IF(D1854="No", "-- ", VLOOKUP(A1854, [1]!Table9[#All], 29, FALSE))</f>
        <v xml:space="preserve">-- </v>
      </c>
      <c r="O1854" s="10" t="str">
        <f>IF(D1854="No", "--", VLOOKUP(A1854, [1]!Table9[#All], 30, FALSE))</f>
        <v>--</v>
      </c>
      <c r="P1854" s="7" t="str">
        <f>IF(D1854="No", "Not discussed on USFS. ", IF(VLOOKUP(A1854, [1]!Table9[#All], 31, FALSE)="--", "--",  _xlfn.CONCAT(A1854, " (", VLOOKUP(A1854, [1]!Table9[#All], 11, FALSE), "; Habitat description: ", C1854, ") - Within 1-mi of a CNDDB/SCE/USFS occurrence record (", VLOOKUP(A1854, [1]!Table9[#All], 31, FALSE), "). " )))</f>
        <v xml:space="preserve">Not discussed on USFS. </v>
      </c>
      <c r="Q1854" s="6" t="str">
        <f>IF(D1854="No", "Not discussed on USFS. ", IF(VLOOKUP(A1854, [1]!Table9[#All], 31, FALSE)="--", "--",  VLOOKUP(A1854, [1]!Table9[#All], 32, FALSE)))</f>
        <v xml:space="preserve">Not discussed on USFS. </v>
      </c>
      <c r="R1854" s="6" t="str">
        <f>IF(D1854="No", "Not discussed on USFS. ", IF(VLOOKUP(A1854, [1]!Table9[#All], 31, FALSE)="--", "--", VLOOKUP(A1854, [1]!Table9[#All], 33, FALSE)))</f>
        <v xml:space="preserve">Not discussed on USFS. </v>
      </c>
      <c r="S1854" s="9" t="s">
        <v>2</v>
      </c>
      <c r="T1854" s="8" t="s">
        <v>2</v>
      </c>
      <c r="U1854" s="8" t="s">
        <v>2</v>
      </c>
      <c r="V1854" s="7" t="s">
        <v>2</v>
      </c>
      <c r="W1854" s="6" t="s">
        <v>2</v>
      </c>
      <c r="X1854" s="6" t="s">
        <v>2</v>
      </c>
    </row>
    <row r="1855" spans="1:24" ht="64" x14ac:dyDescent="0.2">
      <c r="A1855" s="20" t="s">
        <v>510</v>
      </c>
      <c r="B1855" s="20" t="str">
        <f>VLOOKUP(A1855, [1]!Table9[#All], 2, FALSE)</f>
        <v>Navarretia nigelliformis ssp. radians</v>
      </c>
      <c r="C1855" s="18" t="str">
        <f>VLOOKUP(A1855, [1]!Table9[#All], 13, FALSE)</f>
        <v>vernal pools, clay depressions</v>
      </c>
      <c r="D1855" s="17" t="str">
        <f>IF(ISNUMBER(SEARCH("1",VLOOKUP(A1855, [1]!Table9[#All], 4, FALSE))), "Yes", "No")</f>
        <v>No</v>
      </c>
      <c r="E1855" s="16" t="str">
        <f>VLOOKUP(A1855, [1]!Table9[#All], 3, FALSE)</f>
        <v>Plant</v>
      </c>
      <c r="F1855" s="15" t="str">
        <f>VLOOKUP(A1855, [1]!Table9[#All], 26, FALSE)</f>
        <v>Formula</v>
      </c>
      <c r="G1855" s="15" t="str">
        <f>IF(D1855="No", "--",VLOOKUP(A1855, [1]!Table9[#All], 25, FALSE))</f>
        <v>--</v>
      </c>
      <c r="H1855" s="14" t="str">
        <f>IF(D1855="No", "Not discussed on USFS. ", VLOOKUP(A1855, [1]!Table9[#All], 24, FALSE))</f>
        <v xml:space="preserve">Not discussed on USFS. </v>
      </c>
      <c r="I1855" s="14" t="str">
        <f>IF(NOT(ISBLANK(#REF!)),  "Pre-activity Survey Required", "")</f>
        <v>Pre-activity Survey Required</v>
      </c>
      <c r="J1855" s="13" t="str">
        <f>IF(D1855="No", "Not discussed on USFS. ", _xlfn.CONCAT(A1855, " (", VLOOKUP(A1855, [1]!Table9[#All], 11, FALSE), "; Habitat description: ", C1855, ") - Within 1-mi of a CNDDB/SCE/USFS occurrence record (", VLOOKUP(A1855, [1]!Table9[#All], 34, FALSE), "). " ))</f>
        <v xml:space="preserve">Not discussed on USFS. </v>
      </c>
      <c r="K1855" s="10" t="str">
        <f>IF(D1855="No", "-- ", VLOOKUP(A1855, [1]!Table9[#All], 35, FALSE))</f>
        <v xml:space="preserve">-- </v>
      </c>
      <c r="L1855" s="12" t="str">
        <f>IF(D1855="No", "--", VLOOKUP(A1855, [1]!Table9[#All], 28, FALSE))</f>
        <v>--</v>
      </c>
      <c r="M1855" s="11" t="str">
        <f>IF(D1855="No", "Not discussed on USFS. ", _xlfn.CONCAT(A1855, " (", VLOOKUP(A1855, [1]!Table9[#All], 11, FALSE), "; Habitat description: ", C1855, ") - Within 1-mi of a CNDDB/SCE/USFS occurrence record (", VLOOKUP(A1855, [1]!Table9[#All], 27, FALSE), "). " ))</f>
        <v xml:space="preserve">Not discussed on USFS. </v>
      </c>
      <c r="N1855" s="10" t="str">
        <f>IF(D1855="No", "-- ", VLOOKUP(A1855, [1]!Table9[#All], 29, FALSE))</f>
        <v xml:space="preserve">-- </v>
      </c>
      <c r="O1855" s="10" t="str">
        <f>IF(D1855="No", "--", VLOOKUP(A1855, [1]!Table9[#All], 30, FALSE))</f>
        <v>--</v>
      </c>
      <c r="P1855" s="7" t="str">
        <f>IF(D1855="No", "Not discussed on USFS. ", IF(VLOOKUP(A1855, [1]!Table9[#All], 31, FALSE)="--", "--",  _xlfn.CONCAT(A1855, " (", VLOOKUP(A1855, [1]!Table9[#All], 11, FALSE), "; Habitat description: ", C1855, ") - Within 1-mi of a CNDDB/SCE/USFS occurrence record (", VLOOKUP(A1855, [1]!Table9[#All], 31, FALSE), "). " )))</f>
        <v xml:space="preserve">Not discussed on USFS. </v>
      </c>
      <c r="Q1855" s="6" t="str">
        <f>IF(D1855="No", "Not discussed on USFS. ", IF(VLOOKUP(A1855, [1]!Table9[#All], 31, FALSE)="--", "--",  VLOOKUP(A1855, [1]!Table9[#All], 32, FALSE)))</f>
        <v xml:space="preserve">Not discussed on USFS. </v>
      </c>
      <c r="R1855" s="6" t="str">
        <f>IF(D1855="No", "Not discussed on USFS. ", IF(VLOOKUP(A1855, [1]!Table9[#All], 31, FALSE)="--", "--", VLOOKUP(A1855, [1]!Table9[#All], 33, FALSE)))</f>
        <v xml:space="preserve">Not discussed on USFS. </v>
      </c>
      <c r="S1855" s="9" t="s">
        <v>2</v>
      </c>
      <c r="T1855" s="8" t="s">
        <v>2</v>
      </c>
      <c r="U1855" s="8" t="s">
        <v>2</v>
      </c>
      <c r="V1855" s="7" t="s">
        <v>2</v>
      </c>
      <c r="W1855" s="6" t="s">
        <v>2</v>
      </c>
      <c r="X1855" s="6" t="s">
        <v>2</v>
      </c>
    </row>
    <row r="1856" spans="1:24" ht="48" x14ac:dyDescent="0.2">
      <c r="A1856" s="20" t="s">
        <v>509</v>
      </c>
      <c r="B1856" s="20" t="str">
        <f>VLOOKUP(A1856, [1]!Table9[#All], 2, FALSE)</f>
        <v>Plagiobothrys nitens</v>
      </c>
      <c r="C1856" s="18" t="str">
        <f>VLOOKUP(A1856, [1]!Table9[#All], 13, FALSE)</f>
        <v>wet areas below springs</v>
      </c>
      <c r="D1856" s="17" t="str">
        <f>IF(ISNUMBER(SEARCH("1",VLOOKUP(A1856, [1]!Table9[#All], 4, FALSE))), "Yes", "No")</f>
        <v>No</v>
      </c>
      <c r="E1856" s="16" t="str">
        <f>VLOOKUP(A1856, [1]!Table9[#All], 3, FALSE)</f>
        <v>Plant</v>
      </c>
      <c r="F1856" s="15" t="str">
        <f>VLOOKUP(A1856, [1]!Table9[#All], 26, FALSE)</f>
        <v>Formula</v>
      </c>
      <c r="G1856" s="15" t="str">
        <f>IF(D1856="No", "--",VLOOKUP(A1856, [1]!Table9[#All], 25, FALSE))</f>
        <v>--</v>
      </c>
      <c r="H1856" s="14" t="str">
        <f>IF(D1856="No", "Not discussed on USFS. ", VLOOKUP(A1856, [1]!Table9[#All], 24, FALSE))</f>
        <v xml:space="preserve">Not discussed on USFS. </v>
      </c>
      <c r="I1856" s="14" t="str">
        <f>IF(NOT(ISBLANK(#REF!)),  "Pre-activity Survey Required", "")</f>
        <v>Pre-activity Survey Required</v>
      </c>
      <c r="J1856" s="13" t="str">
        <f>IF(D1856="No", "Not discussed on USFS. ", _xlfn.CONCAT(A1856, " (", VLOOKUP(A1856, [1]!Table9[#All], 11, FALSE), "; Habitat description: ", C1856, ") - Within 1-mi of a CNDDB/SCE/USFS occurrence record (", VLOOKUP(A1856, [1]!Table9[#All], 34, FALSE), "). " ))</f>
        <v xml:space="preserve">Not discussed on USFS. </v>
      </c>
      <c r="K1856" s="10" t="str">
        <f>IF(D1856="No", "-- ", VLOOKUP(A1856, [1]!Table9[#All], 35, FALSE))</f>
        <v xml:space="preserve">-- </v>
      </c>
      <c r="L1856" s="12" t="str">
        <f>IF(D1856="No", "--", VLOOKUP(A1856, [1]!Table9[#All], 28, FALSE))</f>
        <v>--</v>
      </c>
      <c r="M1856" s="11" t="str">
        <f>IF(D1856="No", "Not discussed on USFS. ", _xlfn.CONCAT(A1856, " (", VLOOKUP(A1856, [1]!Table9[#All], 11, FALSE), "; Habitat description: ", C1856, ") - Within 1-mi of a CNDDB/SCE/USFS occurrence record (", VLOOKUP(A1856, [1]!Table9[#All], 27, FALSE), "). " ))</f>
        <v xml:space="preserve">Not discussed on USFS. </v>
      </c>
      <c r="N1856" s="10" t="str">
        <f>IF(D1856="No", "-- ", VLOOKUP(A1856, [1]!Table9[#All], 29, FALSE))</f>
        <v xml:space="preserve">-- </v>
      </c>
      <c r="O1856" s="10" t="str">
        <f>IF(D1856="No", "--", VLOOKUP(A1856, [1]!Table9[#All], 30, FALSE))</f>
        <v>--</v>
      </c>
      <c r="P1856" s="7" t="str">
        <f>IF(D1856="No", "Not discussed on USFS. ", IF(VLOOKUP(A1856, [1]!Table9[#All], 31, FALSE)="--", "--",  _xlfn.CONCAT(A1856, " (", VLOOKUP(A1856, [1]!Table9[#All], 11, FALSE), "; Habitat description: ", C1856, ") - Within 1-mi of a CNDDB/SCE/USFS occurrence record (", VLOOKUP(A1856, [1]!Table9[#All], 31, FALSE), "). " )))</f>
        <v xml:space="preserve">Not discussed on USFS. </v>
      </c>
      <c r="Q1856" s="6" t="str">
        <f>IF(D1856="No", "Not discussed on USFS. ", IF(VLOOKUP(A1856, [1]!Table9[#All], 31, FALSE)="--", "--",  VLOOKUP(A1856, [1]!Table9[#All], 32, FALSE)))</f>
        <v xml:space="preserve">Not discussed on USFS. </v>
      </c>
      <c r="R1856" s="6" t="str">
        <f>IF(D1856="No", "Not discussed on USFS. ", IF(VLOOKUP(A1856, [1]!Table9[#All], 31, FALSE)="--", "--", VLOOKUP(A1856, [1]!Table9[#All], 33, FALSE)))</f>
        <v xml:space="preserve">Not discussed on USFS. </v>
      </c>
      <c r="S1856" s="9" t="s">
        <v>2</v>
      </c>
      <c r="T1856" s="8" t="s">
        <v>2</v>
      </c>
      <c r="U1856" s="8" t="s">
        <v>2</v>
      </c>
      <c r="V1856" s="7" t="s">
        <v>2</v>
      </c>
      <c r="W1856" s="6" t="s">
        <v>2</v>
      </c>
      <c r="X1856" s="6" t="s">
        <v>2</v>
      </c>
    </row>
    <row r="1857" spans="1:24" ht="156" x14ac:dyDescent="0.2">
      <c r="A1857" s="20" t="s">
        <v>508</v>
      </c>
      <c r="B1857" s="20" t="str">
        <f>VLOOKUP(A1857, [1]!Table9[#All], 2, FALSE)</f>
        <v>Calochortus westonii</v>
      </c>
      <c r="C1857" s="18" t="str">
        <f>VLOOKUP(A1857, [1]!Table9[#All], 13, FALSE)</f>
        <v>meadows, open woodland</v>
      </c>
      <c r="D1857" s="17" t="str">
        <f>IF(ISNUMBER(SEARCH("1",VLOOKUP(A1857, [1]!Table9[#All], 4, FALSE))), "Yes", "No")</f>
        <v>Yes</v>
      </c>
      <c r="E1857" s="16" t="str">
        <f>VLOOKUP(A1857, [1]!Table9[#All], 3, FALSE)</f>
        <v>Plant</v>
      </c>
      <c r="F1857" s="15" t="str">
        <f>VLOOKUP(A1857, [1]!Table9[#All], 26, FALSE)</f>
        <v>Formula</v>
      </c>
      <c r="G1857" s="15" t="str">
        <f>IF(D1857="No", "--",VLOOKUP(A1857, [1]!Table9[#All], 25, FALSE))</f>
        <v>Work area</v>
      </c>
      <c r="H1857" s="14" t="str">
        <f>IF(D1857="No", "Not discussed on USFS. ", VLOOKUP(A1857, [1]!Table9[#All], 24, FALSE))</f>
        <v>--</v>
      </c>
      <c r="I1857" s="14" t="str">
        <f>IF(NOT(ISBLANK(#REF!)),  "Pre-activity Survey Required", "")</f>
        <v>Pre-activity Survey Required</v>
      </c>
      <c r="J1857" s="13" t="str">
        <f>IF(D1857="No", "Not discussed on USFS. ", _xlfn.CONCAT(A1857, " (", VLOOKUP(A1857, [1]!Table9[#All], 11, FALSE), "; Habitat description: ", C1857, ") - Within 1-mi of a CNDDB/SCE/USFS occurrence record (", VLOOKUP(A1857, [1]!Table9[#All], 34, FALSE), "). " ))</f>
        <v xml:space="preserve">Shirley Meadows star tulip (FSS; BLM:S; CRPR 1B.2, Blooming Period: May - Jun; Habitat description: meadows, open woodland) - Within 1-mi of a CNDDB/SCE/USFS occurrence record (unsuitable habitat). </v>
      </c>
      <c r="K1857" s="10" t="str">
        <f>IF(D1857="No", "-- ", VLOOKUP(A1857, [1]!Table9[#All], 35, FALSE))</f>
        <v>Standard OMP BMPs.</v>
      </c>
      <c r="L1857" s="12" t="str">
        <f>IF(D1857="No", "--", VLOOKUP(A1857, [1]!Table9[#All], 28, FALSE))</f>
        <v>IIB</v>
      </c>
      <c r="M1857" s="11" t="str">
        <f>IF(D1857="No", "Not discussed on USFS. ", _xlfn.CONCAT(A1857, " (", VLOOKUP(A1857, [1]!Table9[#All], 11, FALSE), "; Habitat description: ", C1857, ") - Within 1-mi of a CNDDB/SCE/USFS occurrence record (", VLOOKUP(A1857, [1]!Table9[#All], 27, FALSE), "). " ))</f>
        <v xml:space="preserve">Shirley Meadows star tulip (FSS; BLM:S; CRPR 1B.2, Blooming Period: May - Jun; Habitat description: meadows, open woodland) - Within 1-mi of a CNDDB/SCE/USFS occurrence record (habitat present). </v>
      </c>
      <c r="N1857" s="10" t="str">
        <f>IF(D1857="No", "-- ", VLOOKUP(A1857, [1]!Table9[#All], 29, FALSE))</f>
        <v xml:space="preserve">BE BMP Plant-1(a)(c-d); 
General Measures and Standard OMP BMPs. </v>
      </c>
      <c r="O1857" s="10" t="str">
        <f>IF(D1857="No", "--", VLOOKUP(A1857, [1]!Table9[#All], 30, FALSE))</f>
        <v xml:space="preserve">Pre-Activity Survey (Shirley Meadows star tulip): A biological survey is required. 
FSS Plant Avoidance (Shirley Meadows star tulip): If Shirley Meadows star tulip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57" s="7" t="str">
        <f>IF(D1857="No", "Not discussed on USFS. ", IF(VLOOKUP(A1857, [1]!Table9[#All], 31, FALSE)="--", "--",  _xlfn.CONCAT(A1857, " (", VLOOKUP(A1857, [1]!Table9[#All], 11, FALSE), "; Habitat description: ", C1857, ") - Within 1-mi of a CNDDB/SCE/USFS occurrence record (", VLOOKUP(A1857, [1]!Table9[#All], 31, FALSE), "). " )))</f>
        <v>--</v>
      </c>
      <c r="Q1857" s="6" t="str">
        <f>IF(D1857="No", "Not discussed on USFS. ", IF(VLOOKUP(A1857, [1]!Table9[#All], 31, FALSE)="--", "--",  VLOOKUP(A1857, [1]!Table9[#All], 32, FALSE)))</f>
        <v>--</v>
      </c>
      <c r="R1857" s="6" t="str">
        <f>IF(D1857="No", "Not discussed on USFS. ", IF(VLOOKUP(A1857, [1]!Table9[#All], 31, FALSE)="--", "--", VLOOKUP(A1857, [1]!Table9[#All], 33, FALSE)))</f>
        <v>--</v>
      </c>
      <c r="S1857" s="9" t="s">
        <v>2</v>
      </c>
      <c r="T1857" s="8" t="s">
        <v>2</v>
      </c>
      <c r="U1857" s="8" t="s">
        <v>2</v>
      </c>
      <c r="V1857" s="7" t="s">
        <v>2</v>
      </c>
      <c r="W1857" s="6" t="s">
        <v>2</v>
      </c>
      <c r="X1857" s="6" t="s">
        <v>2</v>
      </c>
    </row>
    <row r="1858" spans="1:24" ht="156" x14ac:dyDescent="0.2">
      <c r="A1858" s="20" t="s">
        <v>507</v>
      </c>
      <c r="B1858" s="20" t="str">
        <f>VLOOKUP(A1858, [1]!Table9[#All], 2, FALSE)</f>
        <v>Astragalus serenoi var. shockleyi</v>
      </c>
      <c r="C1858" s="18" t="str">
        <f>VLOOKUP(A1858, [1]!Table9[#All], 13, FALSE)</f>
        <v>open, dry, gravelly clay, generally scrub, pinyon-juniper woodland</v>
      </c>
      <c r="D1858" s="17" t="str">
        <f>IF(ISNUMBER(SEARCH("1",VLOOKUP(A1858, [1]!Table9[#All], 4, FALSE))), "Yes", "No")</f>
        <v>Yes</v>
      </c>
      <c r="E1858" s="16" t="str">
        <f>VLOOKUP(A1858, [1]!Table9[#All], 3, FALSE)</f>
        <v>Plant</v>
      </c>
      <c r="F1858" s="15" t="str">
        <f>VLOOKUP(A1858, [1]!Table9[#All], 26, FALSE)</f>
        <v>Formula</v>
      </c>
      <c r="G1858" s="15" t="str">
        <f>IF(D1858="No", "--",VLOOKUP(A1858, [1]!Table9[#All], 25, FALSE))</f>
        <v>Work area</v>
      </c>
      <c r="H1858" s="14" t="str">
        <f>IF(D1858="No", "Not discussed on USFS. ", VLOOKUP(A1858, [1]!Table9[#All], 24, FALSE))</f>
        <v>--</v>
      </c>
      <c r="I1858" s="14" t="str">
        <f>IF(NOT(ISBLANK(#REF!)),  "Pre-activity Survey Required", "")</f>
        <v>Pre-activity Survey Required</v>
      </c>
      <c r="J1858" s="13" t="str">
        <f>IF(D1858="No", "Not discussed on USFS. ", _xlfn.CONCAT(A1858, " (", VLOOKUP(A1858, [1]!Table9[#All], 11, FALSE), "; Habitat description: ", C1858, ") - Within 1-mi of a CNDDB/SCE/USFS occurrence record (", VLOOKUP(A1858, [1]!Table9[#All], 34, FALSE), "). " ))</f>
        <v xml:space="preserve">Shockley's milk-vetch (INF:SCC; CRPR 2B.2, Blooming Period: May - Jul; Habitat description: open, dry, gravelly clay, generally scrub, pinyon-juniper woodland) - Within 1-mi of a CNDDB/SCE/USFS occurrence record (unsuitable habitat). </v>
      </c>
      <c r="K1858" s="10" t="str">
        <f>IF(D1858="No", "-- ", VLOOKUP(A1858, [1]!Table9[#All], 35, FALSE))</f>
        <v>Standard OMP BMPs.</v>
      </c>
      <c r="L1858" s="12" t="str">
        <f>IF(D1858="No", "--", VLOOKUP(A1858, [1]!Table9[#All], 28, FALSE))</f>
        <v>IIB</v>
      </c>
      <c r="M1858" s="11" t="str">
        <f>IF(D1858="No", "Not discussed on USFS. ", _xlfn.CONCAT(A1858, " (", VLOOKUP(A1858, [1]!Table9[#All], 11, FALSE), "; Habitat description: ", C1858, ") - Within 1-mi of a CNDDB/SCE/USFS occurrence record (", VLOOKUP(A1858, [1]!Table9[#All], 27, FALSE), "). " ))</f>
        <v xml:space="preserve">Shockley's milk-vetch (INF:SCC; CRPR 2B.2, Blooming Period: May - Jul; Habitat description: open, dry, gravelly clay, generally scrub, pinyon-juniper woodland) - Within 1-mi of a CNDDB/SCE/USFS occurrence record (habitat present). </v>
      </c>
      <c r="N1858" s="10" t="str">
        <f>IF(D1858="No", "-- ", VLOOKUP(A1858, [1]!Table9[#All], 29, FALSE))</f>
        <v xml:space="preserve">BE BMP Plant-1(a)(c-d); 
General Measures and Standard OMP BMPs. </v>
      </c>
      <c r="O1858" s="10" t="str">
        <f>IF(D1858="No", "--", VLOOKUP(A1858, [1]!Table9[#All], 30, FALSE))</f>
        <v xml:space="preserve">Pre-Activity Survey (Shockley's milk-vetch): A biological survey is required. 
FSS Plant Avoidance (Shockley's milk-vetch): If Shockley's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58" s="7" t="str">
        <f>IF(D1858="No", "Not discussed on USFS. ", IF(VLOOKUP(A1858, [1]!Table9[#All], 31, FALSE)="--", "--",  _xlfn.CONCAT(A1858, " (", VLOOKUP(A1858, [1]!Table9[#All], 11, FALSE), "; Habitat description: ", C1858, ") - Within 1-mi of a CNDDB/SCE/USFS occurrence record (", VLOOKUP(A1858, [1]!Table9[#All], 31, FALSE), "). " )))</f>
        <v>--</v>
      </c>
      <c r="Q1858" s="6" t="str">
        <f>IF(D1858="No", "Not discussed on USFS. ", IF(VLOOKUP(A1858, [1]!Table9[#All], 31, FALSE)="--", "--",  VLOOKUP(A1858, [1]!Table9[#All], 32, FALSE)))</f>
        <v>--</v>
      </c>
      <c r="R1858" s="6" t="str">
        <f>IF(D1858="No", "Not discussed on USFS. ", IF(VLOOKUP(A1858, [1]!Table9[#All], 31, FALSE)="--", "--", VLOOKUP(A1858, [1]!Table9[#All], 33, FALSE)))</f>
        <v>--</v>
      </c>
      <c r="S1858" s="9" t="s">
        <v>2</v>
      </c>
      <c r="T1858" s="8" t="s">
        <v>2</v>
      </c>
      <c r="U1858" s="8" t="s">
        <v>2</v>
      </c>
      <c r="V1858" s="7" t="s">
        <v>2</v>
      </c>
      <c r="W1858" s="6" t="s">
        <v>2</v>
      </c>
      <c r="X1858" s="6" t="s">
        <v>2</v>
      </c>
    </row>
    <row r="1859" spans="1:24" ht="156" x14ac:dyDescent="0.2">
      <c r="A1859" s="20" t="s">
        <v>506</v>
      </c>
      <c r="B1859" s="20" t="str">
        <f>VLOOKUP(A1859, [1]!Table9[#All], 2, FALSE)</f>
        <v>Boechera shockleyi</v>
      </c>
      <c r="C1859" s="18" t="str">
        <f>VLOOKUP(A1859, [1]!Table9[#All], 13, FALSE)</f>
        <v>rock outcrops, gravelly soil</v>
      </c>
      <c r="D1859" s="17" t="str">
        <f>IF(ISNUMBER(SEARCH("1",VLOOKUP(A1859, [1]!Table9[#All], 4, FALSE))), "Yes", "No")</f>
        <v>Yes</v>
      </c>
      <c r="E1859" s="16" t="str">
        <f>VLOOKUP(A1859, [1]!Table9[#All], 3, FALSE)</f>
        <v>Plant</v>
      </c>
      <c r="F1859" s="15" t="str">
        <f>VLOOKUP(A1859, [1]!Table9[#All], 26, FALSE)</f>
        <v>Formula</v>
      </c>
      <c r="G1859" s="15" t="str">
        <f>IF(D1859="No", "--",VLOOKUP(A1859, [1]!Table9[#All], 25, FALSE))</f>
        <v>Work area</v>
      </c>
      <c r="H1859" s="14" t="str">
        <f>IF(D1859="No", "Not discussed on USFS. ", VLOOKUP(A1859, [1]!Table9[#All], 24, FALSE))</f>
        <v>--</v>
      </c>
      <c r="I1859" s="14" t="str">
        <f>IF(NOT(ISBLANK(#REF!)),  "Pre-activity Survey Required", "")</f>
        <v>Pre-activity Survey Required</v>
      </c>
      <c r="J1859" s="13" t="str">
        <f>IF(D1859="No", "Not discussed on USFS. ", _xlfn.CONCAT(A1859, " (", VLOOKUP(A1859, [1]!Table9[#All], 11, FALSE), "; Habitat description: ", C1859, ") - Within 1-mi of a CNDDB/SCE/USFS occurrence record (", VLOOKUP(A1859, [1]!Table9[#All], 34, FALSE), "). " ))</f>
        <v xml:space="preserve">Shockley's rockcress (FSS; CRPR 2B.2, Blooming Period: Apr - Jun; Habitat description: rock outcrops, gravelly soil) - Within 1-mi of a CNDDB/SCE/USFS occurrence record (unsuitable habitat). </v>
      </c>
      <c r="K1859" s="10" t="str">
        <f>IF(D1859="No", "-- ", VLOOKUP(A1859, [1]!Table9[#All], 35, FALSE))</f>
        <v>Standard OMP BMPs.</v>
      </c>
      <c r="L1859" s="12" t="str">
        <f>IF(D1859="No", "--", VLOOKUP(A1859, [1]!Table9[#All], 28, FALSE))</f>
        <v>IIB</v>
      </c>
      <c r="M1859" s="11" t="str">
        <f>IF(D1859="No", "Not discussed on USFS. ", _xlfn.CONCAT(A1859, " (", VLOOKUP(A1859, [1]!Table9[#All], 11, FALSE), "; Habitat description: ", C1859, ") - Within 1-mi of a CNDDB/SCE/USFS occurrence record (", VLOOKUP(A1859, [1]!Table9[#All], 27, FALSE), "). " ))</f>
        <v xml:space="preserve">Shockley's rockcress (FSS; CRPR 2B.2, Blooming Period: Apr - Jun; Habitat description: rock outcrops, gravelly soil) - Within 1-mi of a CNDDB/SCE/USFS occurrence record (habitat present). </v>
      </c>
      <c r="N1859" s="10" t="str">
        <f>IF(D1859="No", "-- ", VLOOKUP(A1859, [1]!Table9[#All], 29, FALSE))</f>
        <v xml:space="preserve">BE BMP Plant-1(a)(c-d); 
General Measures and Standard OMP BMPs. </v>
      </c>
      <c r="O1859" s="10" t="str">
        <f>IF(D1859="No", "--", VLOOKUP(A1859, [1]!Table9[#All], 30, FALSE))</f>
        <v xml:space="preserve">Pre-Activity Survey (Shockley's rockcress): A biological survey is required. 
FSS Plant Avoidance (Shockley's rockcress): If Shockley's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59" s="7" t="str">
        <f>IF(D1859="No", "Not discussed on USFS. ", IF(VLOOKUP(A1859, [1]!Table9[#All], 31, FALSE)="--", "--",  _xlfn.CONCAT(A1859, " (", VLOOKUP(A1859, [1]!Table9[#All], 11, FALSE), "; Habitat description: ", C1859, ") - Within 1-mi of a CNDDB/SCE/USFS occurrence record (", VLOOKUP(A1859, [1]!Table9[#All], 31, FALSE), "). " )))</f>
        <v>--</v>
      </c>
      <c r="Q1859" s="6" t="str">
        <f>IF(D1859="No", "Not discussed on USFS. ", IF(VLOOKUP(A1859, [1]!Table9[#All], 31, FALSE)="--", "--",  VLOOKUP(A1859, [1]!Table9[#All], 32, FALSE)))</f>
        <v>--</v>
      </c>
      <c r="R1859" s="6" t="str">
        <f>IF(D1859="No", "Not discussed on USFS. ", IF(VLOOKUP(A1859, [1]!Table9[#All], 31, FALSE)="--", "--", VLOOKUP(A1859, [1]!Table9[#All], 33, FALSE)))</f>
        <v>--</v>
      </c>
      <c r="S1859" s="9" t="s">
        <v>2</v>
      </c>
      <c r="T1859" s="8" t="s">
        <v>2</v>
      </c>
      <c r="U1859" s="8" t="s">
        <v>2</v>
      </c>
      <c r="V1859" s="7" t="s">
        <v>2</v>
      </c>
      <c r="W1859" s="6" t="s">
        <v>2</v>
      </c>
      <c r="X1859" s="6" t="s">
        <v>2</v>
      </c>
    </row>
    <row r="1860" spans="1:24" ht="80" x14ac:dyDescent="0.2">
      <c r="A1860" s="20" t="s">
        <v>505</v>
      </c>
      <c r="B1860" s="20" t="str">
        <f>VLOOKUP(A1860, [1]!Table9[#All], 2, FALSE)</f>
        <v>Salix brachycarpa var. brachycarpa</v>
      </c>
      <c r="C1860" s="18" t="str">
        <f>VLOOKUP(A1860, [1]!Table9[#All], 13, FALSE)</f>
        <v>subalpine meadows</v>
      </c>
      <c r="D1860" s="17" t="str">
        <f>IF(ISNUMBER(SEARCH("1",VLOOKUP(A1860, [1]!Table9[#All], 4, FALSE))), "Yes", "No")</f>
        <v>No</v>
      </c>
      <c r="E1860" s="16" t="str">
        <f>VLOOKUP(A1860, [1]!Table9[#All], 3, FALSE)</f>
        <v>Plant</v>
      </c>
      <c r="F1860" s="15" t="str">
        <f>VLOOKUP(A1860, [1]!Table9[#All], 26, FALSE)</f>
        <v>Formula</v>
      </c>
      <c r="G1860" s="15" t="str">
        <f>IF(D1860="No", "--",VLOOKUP(A1860, [1]!Table9[#All], 25, FALSE))</f>
        <v>--</v>
      </c>
      <c r="H1860" s="14" t="str">
        <f>IF(D1860="No", "Not discussed on USFS. ", VLOOKUP(A1860, [1]!Table9[#All], 24, FALSE))</f>
        <v xml:space="preserve">Not discussed on USFS. </v>
      </c>
      <c r="I1860" s="14" t="str">
        <f>IF(NOT(ISBLANK(#REF!)),  "Pre-activity Survey Required", "")</f>
        <v>Pre-activity Survey Required</v>
      </c>
      <c r="J1860" s="13" t="str">
        <f>IF(D1860="No", "Not discussed on USFS. ", _xlfn.CONCAT(A1860, " (", VLOOKUP(A1860, [1]!Table9[#All], 11, FALSE), "; Habitat description: ", C1860, ") - Within 1-mi of a CNDDB/SCE/USFS occurrence record (", VLOOKUP(A1860, [1]!Table9[#All], 34, FALSE), "). " ))</f>
        <v xml:space="preserve">Not discussed on USFS. </v>
      </c>
      <c r="K1860" s="10" t="str">
        <f>IF(D1860="No", "-- ", VLOOKUP(A1860, [1]!Table9[#All], 35, FALSE))</f>
        <v xml:space="preserve">-- </v>
      </c>
      <c r="L1860" s="12" t="str">
        <f>IF(D1860="No", "--", VLOOKUP(A1860, [1]!Table9[#All], 28, FALSE))</f>
        <v>--</v>
      </c>
      <c r="M1860" s="11" t="str">
        <f>IF(D1860="No", "Not discussed on USFS. ", _xlfn.CONCAT(A1860, " (", VLOOKUP(A1860, [1]!Table9[#All], 11, FALSE), "; Habitat description: ", C1860, ") - Within 1-mi of a CNDDB/SCE/USFS occurrence record (", VLOOKUP(A1860, [1]!Table9[#All], 27, FALSE), "). " ))</f>
        <v xml:space="preserve">Not discussed on USFS. </v>
      </c>
      <c r="N1860" s="10" t="str">
        <f>IF(D1860="No", "-- ", VLOOKUP(A1860, [1]!Table9[#All], 29, FALSE))</f>
        <v xml:space="preserve">-- </v>
      </c>
      <c r="O1860" s="10" t="str">
        <f>IF(D1860="No", "--", VLOOKUP(A1860, [1]!Table9[#All], 30, FALSE))</f>
        <v>--</v>
      </c>
      <c r="P1860" s="7" t="str">
        <f>IF(D1860="No", "Not discussed on USFS. ", IF(VLOOKUP(A1860, [1]!Table9[#All], 31, FALSE)="--", "--",  _xlfn.CONCAT(A1860, " (", VLOOKUP(A1860, [1]!Table9[#All], 11, FALSE), "; Habitat description: ", C1860, ") - Within 1-mi of a CNDDB/SCE/USFS occurrence record (", VLOOKUP(A1860, [1]!Table9[#All], 31, FALSE), "). " )))</f>
        <v xml:space="preserve">Not discussed on USFS. </v>
      </c>
      <c r="Q1860" s="6" t="str">
        <f>IF(D1860="No", "Not discussed on USFS. ", IF(VLOOKUP(A1860, [1]!Table9[#All], 31, FALSE)="--", "--",  VLOOKUP(A1860, [1]!Table9[#All], 32, FALSE)))</f>
        <v xml:space="preserve">Not discussed on USFS. </v>
      </c>
      <c r="R1860" s="6" t="str">
        <f>IF(D1860="No", "Not discussed on USFS. ", IF(VLOOKUP(A1860, [1]!Table9[#All], 31, FALSE)="--", "--", VLOOKUP(A1860, [1]!Table9[#All], 33, FALSE)))</f>
        <v xml:space="preserve">Not discussed on USFS. </v>
      </c>
      <c r="S1860" s="9" t="s">
        <v>2</v>
      </c>
      <c r="T1860" s="8" t="s">
        <v>2</v>
      </c>
      <c r="U1860" s="8" t="s">
        <v>2</v>
      </c>
      <c r="V1860" s="7" t="s">
        <v>2</v>
      </c>
      <c r="W1860" s="6" t="s">
        <v>2</v>
      </c>
      <c r="X1860" s="6" t="s">
        <v>2</v>
      </c>
    </row>
    <row r="1861" spans="1:24" ht="156" x14ac:dyDescent="0.2">
      <c r="A1861" s="20" t="s">
        <v>504</v>
      </c>
      <c r="B1861" s="20" t="str">
        <f>VLOOKUP(A1861, [1]!Table9[#All], 2, FALSE)</f>
        <v>Opuntia basilaris var. brachyclada</v>
      </c>
      <c r="C1861" s="18" t="str">
        <f>VLOOKUP(A1861, [1]!Table9[#All], 13, FALSE)</f>
        <v>chaparral, oak/pine woodland; sandy soils of slopes just above the desert</v>
      </c>
      <c r="D1861" s="17" t="str">
        <f>IF(ISNUMBER(SEARCH("1",VLOOKUP(A1861, [1]!Table9[#All], 4, FALSE))), "Yes", "No")</f>
        <v>Yes</v>
      </c>
      <c r="E1861" s="16" t="str">
        <f>VLOOKUP(A1861, [1]!Table9[#All], 3, FALSE)</f>
        <v>Plant</v>
      </c>
      <c r="F1861" s="15" t="str">
        <f>VLOOKUP(A1861, [1]!Table9[#All], 26, FALSE)</f>
        <v>Formula</v>
      </c>
      <c r="G1861" s="15" t="str">
        <f>IF(D1861="No", "--",VLOOKUP(A1861, [1]!Table9[#All], 25, FALSE))</f>
        <v>Work area</v>
      </c>
      <c r="H1861" s="14" t="str">
        <f>IF(D1861="No", "Not discussed on USFS. ", VLOOKUP(A1861, [1]!Table9[#All], 24, FALSE))</f>
        <v>--</v>
      </c>
      <c r="I1861" s="14" t="str">
        <f>IF(NOT(ISBLANK(#REF!)),  "Pre-activity Survey Required", "")</f>
        <v>Pre-activity Survey Required</v>
      </c>
      <c r="J1861" s="13" t="str">
        <f>IF(D1861="No", "Not discussed on USFS. ", _xlfn.CONCAT(A1861, " (", VLOOKUP(A1861, [1]!Table9[#All], 11, FALSE), "; Habitat description: ", C1861, ") - Within 1-mi of a CNDDB/SCE/USFS occurrence record (", VLOOKUP(A1861, [1]!Table9[#All], 34, FALSE), "). " ))</f>
        <v xml:space="preserve">short joint beavertail (FSS; BLM:S; CRPR 1B.2; Habitat description: chaparral, oak/pine woodland; sandy soils of slopes just above the desert) - Within 1-mi of a CNDDB/SCE/USFS occurrence record (unsuitable habitat). </v>
      </c>
      <c r="K1861" s="10" t="str">
        <f>IF(D1861="No", "-- ", VLOOKUP(A1861, [1]!Table9[#All], 35, FALSE))</f>
        <v>Standard OMP BMPs.</v>
      </c>
      <c r="L1861" s="12" t="str">
        <f>IF(D1861="No", "--", VLOOKUP(A1861, [1]!Table9[#All], 28, FALSE))</f>
        <v>IIB</v>
      </c>
      <c r="M1861" s="11" t="str">
        <f>IF(D1861="No", "Not discussed on USFS. ", _xlfn.CONCAT(A1861, " (", VLOOKUP(A1861, [1]!Table9[#All], 11, FALSE), "; Habitat description: ", C1861, ") - Within 1-mi of a CNDDB/SCE/USFS occurrence record (", VLOOKUP(A1861, [1]!Table9[#All], 27, FALSE), "). " ))</f>
        <v xml:space="preserve">short joint beavertail (FSS; BLM:S; CRPR 1B.2; Habitat description: chaparral, oak/pine woodland; sandy soils of slopes just above the desert) - Within 1-mi of a CNDDB/SCE/USFS occurrence record (habitat present). </v>
      </c>
      <c r="N1861" s="10" t="str">
        <f>IF(D1861="No", "-- ", VLOOKUP(A1861, [1]!Table9[#All], 29, FALSE))</f>
        <v xml:space="preserve">BE BMP Plant-1(a)(c-d); 
General Measures and Standard OMP BMPs. </v>
      </c>
      <c r="O1861" s="10" t="str">
        <f>IF(D1861="No", "--", VLOOKUP(A1861, [1]!Table9[#All], 30, FALSE))</f>
        <v xml:space="preserve">Pre-Activity Survey (short joint beavertail): A biological survey is required. 
FSS Plant Avoidance (short joint beavertail): If short joint beavertail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61" s="7" t="str">
        <f>IF(D1861="No", "Not discussed on USFS. ", IF(VLOOKUP(A1861, [1]!Table9[#All], 31, FALSE)="--", "--",  _xlfn.CONCAT(A1861, " (", VLOOKUP(A1861, [1]!Table9[#All], 11, FALSE), "; Habitat description: ", C1861, ") - Within 1-mi of a CNDDB/SCE/USFS occurrence record (", VLOOKUP(A1861, [1]!Table9[#All], 31, FALSE), "). " )))</f>
        <v>--</v>
      </c>
      <c r="Q1861" s="6" t="str">
        <f>IF(D1861="No", "Not discussed on USFS. ", IF(VLOOKUP(A1861, [1]!Table9[#All], 31, FALSE)="--", "--",  VLOOKUP(A1861, [1]!Table9[#All], 32, FALSE)))</f>
        <v>--</v>
      </c>
      <c r="R1861" s="6" t="str">
        <f>IF(D1861="No", "Not discussed on USFS. ", IF(VLOOKUP(A1861, [1]!Table9[#All], 31, FALSE)="--", "--", VLOOKUP(A1861, [1]!Table9[#All], 33, FALSE)))</f>
        <v>--</v>
      </c>
      <c r="S1861" s="9" t="s">
        <v>2</v>
      </c>
      <c r="T1861" s="8" t="s">
        <v>2</v>
      </c>
      <c r="U1861" s="8" t="s">
        <v>2</v>
      </c>
      <c r="V1861" s="7" t="s">
        <v>2</v>
      </c>
      <c r="W1861" s="6" t="s">
        <v>2</v>
      </c>
      <c r="X1861" s="6" t="s">
        <v>2</v>
      </c>
    </row>
    <row r="1862" spans="1:24" ht="144" x14ac:dyDescent="0.2">
      <c r="A1862" s="20" t="s">
        <v>503</v>
      </c>
      <c r="B1862" s="20" t="str">
        <f>VLOOKUP(A1862, [1]!Table9[#All], 2, FALSE)</f>
        <v>Dudleya brevifolia</v>
      </c>
      <c r="C1862" s="18" t="str">
        <f>VLOOKUP(A1862, [1]!Table9[#All], 13, FALSE)</f>
        <v>bare sandstone terraces</v>
      </c>
      <c r="D1862" s="17" t="str">
        <f>IF(ISNUMBER(SEARCH("1",VLOOKUP(A1862, [1]!Table9[#All], 4, FALSE))), "Yes", "No")</f>
        <v>Yes</v>
      </c>
      <c r="E1862" s="16" t="str">
        <f>VLOOKUP(A1862, [1]!Table9[#All], 3, FALSE)</f>
        <v>Plant</v>
      </c>
      <c r="F1862" s="15" t="str">
        <f>VLOOKUP(A1862, [1]!Table9[#All], 26, FALSE)</f>
        <v>Formula</v>
      </c>
      <c r="G1862" s="15" t="str">
        <f>IF(D1862="No", "--",VLOOKUP(A1862, [1]!Table9[#All], 25, FALSE))</f>
        <v>Work area</v>
      </c>
      <c r="H1862" s="14" t="str">
        <f>IF(D1862="No", "Not discussed on USFS. ", VLOOKUP(A1862, [1]!Table9[#All], 24, FALSE))</f>
        <v>--</v>
      </c>
      <c r="I1862" s="14" t="str">
        <f>IF(NOT(ISBLANK(#REF!)),  "Pre-activity Survey Required", "")</f>
        <v>Pre-activity Survey Required</v>
      </c>
      <c r="J1862" s="13" t="str">
        <f>IF(D1862="No", "Not discussed on USFS. ", _xlfn.CONCAT(A1862, " (", VLOOKUP(A1862, [1]!Table9[#All], 11, FALSE), "; Habitat description: ", C1862, ") - Within 1-mi of a CNDDB/SCE/USFS occurrence record (", VLOOKUP(A1862, [1]!Table9[#All], 34, FALSE), "). " ))</f>
        <v xml:space="preserve">short-leaved dudleya (SE; CRPR 1B.1, Blooming Period: Apr - Jun; Habitat description: bare sandstone terraces) - Within 1-mi of a CNDDB/SCE/USFS occurrence record (unsuitable habitat). </v>
      </c>
      <c r="K1862" s="10" t="str">
        <f>IF(D1862="No", "-- ", VLOOKUP(A1862, [1]!Table9[#All], 35, FALSE))</f>
        <v>Standard OMP BMPs.</v>
      </c>
      <c r="L1862" s="12" t="str">
        <f>IF(D1862="No", "--", VLOOKUP(A1862, [1]!Table9[#All], 28, FALSE))</f>
        <v>IIB</v>
      </c>
      <c r="M1862" s="11" t="str">
        <f>IF(D1862="No", "Not discussed on USFS. ", _xlfn.CONCAT(A1862, " (", VLOOKUP(A1862, [1]!Table9[#All], 11, FALSE), "; Habitat description: ", C1862, ") - Within 1-mi of a CNDDB/SCE/USFS occurrence record (", VLOOKUP(A1862, [1]!Table9[#All], 27, FALSE), "). " ))</f>
        <v xml:space="preserve">short-leaved dudleya (SE; CRPR 1B.1, Blooming Period: Apr - Jun; Habitat description: bare sandstone terraces) - Within 1-mi of a CNDDB/SCE/USFS occurrence record (habitat present). </v>
      </c>
      <c r="N1862" s="10" t="str">
        <f>IF(D1862="No", "-- ", VLOOKUP(A1862, [1]!Table9[#All], 29, FALSE))</f>
        <v xml:space="preserve">BE BMP Plant-1(a); 
General Measures and Standard OMP BMPs. </v>
      </c>
      <c r="O1862" s="10" t="str">
        <f>IF(D1862="No", "--", VLOOKUP(A1862, [1]!Table9[#All], 30, FALSE))</f>
        <v xml:space="preserve">Pre-Activity Survey (short-leaved dudleya): A biological survey is required. 
State Threatened Plant Avoidance (short-leaved dudleya): If short-leaved dudleyais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862" s="7" t="str">
        <f>IF(D1862="No", "Not discussed on USFS. ", IF(VLOOKUP(A1862, [1]!Table9[#All], 31, FALSE)="--", "--",  _xlfn.CONCAT(A1862, " (", VLOOKUP(A1862, [1]!Table9[#All], 11, FALSE), "; Habitat description: ", C1862, ") - Within 1-mi of a CNDDB/SCE/USFS occurrence record (", VLOOKUP(A1862, [1]!Table9[#All], 31, FALSE), "). " )))</f>
        <v>--</v>
      </c>
      <c r="Q1862" s="6" t="str">
        <f>IF(D1862="No", "Not discussed on USFS. ", IF(VLOOKUP(A1862, [1]!Table9[#All], 31, FALSE)="--", "--",  VLOOKUP(A1862, [1]!Table9[#All], 32, FALSE)))</f>
        <v>--</v>
      </c>
      <c r="R1862" s="6" t="str">
        <f>IF(D1862="No", "Not discussed on USFS. ", IF(VLOOKUP(A1862, [1]!Table9[#All], 31, FALSE)="--", "--", VLOOKUP(A1862, [1]!Table9[#All], 33, FALSE)))</f>
        <v>--</v>
      </c>
      <c r="S1862" s="9" t="s">
        <v>2</v>
      </c>
      <c r="T1862" s="8" t="s">
        <v>2</v>
      </c>
      <c r="U1862" s="8" t="s">
        <v>2</v>
      </c>
      <c r="V1862" s="7" t="s">
        <v>2</v>
      </c>
      <c r="W1862" s="6" t="s">
        <v>2</v>
      </c>
      <c r="X1862" s="6" t="s">
        <v>2</v>
      </c>
    </row>
    <row r="1863" spans="1:24" ht="64" x14ac:dyDescent="0.2">
      <c r="A1863" s="20" t="s">
        <v>502</v>
      </c>
      <c r="B1863" s="20" t="str">
        <f>VLOOKUP(A1863, [1]!Table9[#All], 2, FALSE)</f>
        <v>Hesperevax sparsiflora var. brevifolia</v>
      </c>
      <c r="C1863" s="18" t="str">
        <f>VLOOKUP(A1863, [1]!Table9[#All], 13, FALSE)</f>
        <v>sandy, grassy or wooded coastal bluffs, terraces, dunes</v>
      </c>
      <c r="D1863" s="17" t="str">
        <f>IF(ISNUMBER(SEARCH("1",VLOOKUP(A1863, [1]!Table9[#All], 4, FALSE))), "Yes", "No")</f>
        <v>No</v>
      </c>
      <c r="E1863" s="16" t="str">
        <f>VLOOKUP(A1863, [1]!Table9[#All], 3, FALSE)</f>
        <v>Plant</v>
      </c>
      <c r="F1863" s="15" t="str">
        <f>VLOOKUP(A1863, [1]!Table9[#All], 26, FALSE)</f>
        <v>Formula</v>
      </c>
      <c r="G1863" s="15" t="str">
        <f>IF(D1863="No", "--",VLOOKUP(A1863, [1]!Table9[#All], 25, FALSE))</f>
        <v>--</v>
      </c>
      <c r="H1863" s="14" t="str">
        <f>IF(D1863="No", "Not discussed on USFS. ", VLOOKUP(A1863, [1]!Table9[#All], 24, FALSE))</f>
        <v xml:space="preserve">Not discussed on USFS. </v>
      </c>
      <c r="I1863" s="14" t="str">
        <f>IF(NOT(ISBLANK(#REF!)),  "Pre-activity Survey Required", "")</f>
        <v>Pre-activity Survey Required</v>
      </c>
      <c r="J1863" s="13" t="str">
        <f>IF(D1863="No", "Not discussed on USFS. ", _xlfn.CONCAT(A1863, " (", VLOOKUP(A1863, [1]!Table9[#All], 11, FALSE), "; Habitat description: ", C1863, ") - Within 1-mi of a CNDDB/SCE/USFS occurrence record (", VLOOKUP(A1863, [1]!Table9[#All], 34, FALSE), "). " ))</f>
        <v xml:space="preserve">Not discussed on USFS. </v>
      </c>
      <c r="K1863" s="10" t="str">
        <f>IF(D1863="No", "-- ", VLOOKUP(A1863, [1]!Table9[#All], 35, FALSE))</f>
        <v xml:space="preserve">-- </v>
      </c>
      <c r="L1863" s="12" t="str">
        <f>IF(D1863="No", "--", VLOOKUP(A1863, [1]!Table9[#All], 28, FALSE))</f>
        <v>--</v>
      </c>
      <c r="M1863" s="11" t="str">
        <f>IF(D1863="No", "Not discussed on USFS. ", _xlfn.CONCAT(A1863, " (", VLOOKUP(A1863, [1]!Table9[#All], 11, FALSE), "; Habitat description: ", C1863, ") - Within 1-mi of a CNDDB/SCE/USFS occurrence record (", VLOOKUP(A1863, [1]!Table9[#All], 27, FALSE), "). " ))</f>
        <v xml:space="preserve">Not discussed on USFS. </v>
      </c>
      <c r="N1863" s="10" t="str">
        <f>IF(D1863="No", "-- ", VLOOKUP(A1863, [1]!Table9[#All], 29, FALSE))</f>
        <v xml:space="preserve">-- </v>
      </c>
      <c r="O1863" s="10" t="str">
        <f>IF(D1863="No", "--", VLOOKUP(A1863, [1]!Table9[#All], 30, FALSE))</f>
        <v>--</v>
      </c>
      <c r="P1863" s="7" t="str">
        <f>IF(D1863="No", "Not discussed on USFS. ", IF(VLOOKUP(A1863, [1]!Table9[#All], 31, FALSE)="--", "--",  _xlfn.CONCAT(A1863, " (", VLOOKUP(A1863, [1]!Table9[#All], 11, FALSE), "; Habitat description: ", C1863, ") - Within 1-mi of a CNDDB/SCE/USFS occurrence record (", VLOOKUP(A1863, [1]!Table9[#All], 31, FALSE), "). " )))</f>
        <v xml:space="preserve">Not discussed on USFS. </v>
      </c>
      <c r="Q1863" s="6" t="str">
        <f>IF(D1863="No", "Not discussed on USFS. ", IF(VLOOKUP(A1863, [1]!Table9[#All], 31, FALSE)="--", "--",  VLOOKUP(A1863, [1]!Table9[#All], 32, FALSE)))</f>
        <v xml:space="preserve">Not discussed on USFS. </v>
      </c>
      <c r="R1863" s="6" t="str">
        <f>IF(D1863="No", "Not discussed on USFS. ", IF(VLOOKUP(A1863, [1]!Table9[#All], 31, FALSE)="--", "--", VLOOKUP(A1863, [1]!Table9[#All], 33, FALSE)))</f>
        <v xml:space="preserve">Not discussed on USFS. </v>
      </c>
      <c r="S1863" s="9" t="s">
        <v>2</v>
      </c>
      <c r="T1863" s="8" t="s">
        <v>2</v>
      </c>
      <c r="U1863" s="8" t="s">
        <v>2</v>
      </c>
      <c r="V1863" s="7" t="s">
        <v>2</v>
      </c>
      <c r="W1863" s="6" t="s">
        <v>2</v>
      </c>
      <c r="X1863" s="6" t="s">
        <v>2</v>
      </c>
    </row>
    <row r="1864" spans="1:24" ht="156" x14ac:dyDescent="0.2">
      <c r="A1864" s="20" t="s">
        <v>501</v>
      </c>
      <c r="B1864" s="20" t="str">
        <f>VLOOKUP(A1864, [1]!Table9[#All], 2, FALSE)</f>
        <v>Orobanche parishii ssp. brachyloba</v>
      </c>
      <c r="C1864" s="18" t="str">
        <f>VLOOKUP(A1864, [1]!Table9[#All], 13, FALSE)</f>
        <v>sandy soil near ocean</v>
      </c>
      <c r="D1864" s="17" t="str">
        <f>IF(ISNUMBER(SEARCH("1",VLOOKUP(A1864, [1]!Table9[#All], 4, FALSE))), "Yes", "No")</f>
        <v>Yes</v>
      </c>
      <c r="E1864" s="16" t="str">
        <f>VLOOKUP(A1864, [1]!Table9[#All], 3, FALSE)</f>
        <v>Plant</v>
      </c>
      <c r="F1864" s="15" t="str">
        <f>VLOOKUP(A1864, [1]!Table9[#All], 26, FALSE)</f>
        <v>Formula</v>
      </c>
      <c r="G1864" s="15" t="str">
        <f>IF(D1864="No", "--",VLOOKUP(A1864, [1]!Table9[#All], 25, FALSE))</f>
        <v>Work area</v>
      </c>
      <c r="H1864" s="14" t="str">
        <f>IF(D1864="No", "Not discussed on USFS. ", VLOOKUP(A1864, [1]!Table9[#All], 24, FALSE))</f>
        <v xml:space="preserve">Only discussed in INF, if reviewing INF apply same RPM's and language as other CRPR 1/2 plant receive. </v>
      </c>
      <c r="I1864" s="14" t="str">
        <f>IF(NOT(ISBLANK(#REF!)),  "Pre-activity Survey Required", "")</f>
        <v>Pre-activity Survey Required</v>
      </c>
      <c r="J1864" s="13" t="str">
        <f>IF(D1864="No", "Not discussed on USFS. ", _xlfn.CONCAT(A1864, " (", VLOOKUP(A1864, [1]!Table9[#All], 11, FALSE), "; Habitat description: ", C1864, ") - Within 1-mi of a CNDDB/SCE/USFS occurrence record (", VLOOKUP(A1864, [1]!Table9[#All], 34, FALSE), "). " ))</f>
        <v xml:space="preserve">short lobed broomrape (INF:SCC; CRPR 4.2, Blooming Period: Apr - Oct; Habitat description: sandy soil near ocean) - Within 1-mi of a CNDDB/SCE/USFS occurrence record (unsuitable habitat). </v>
      </c>
      <c r="K1864" s="10" t="str">
        <f>IF(D1864="No", "-- ", VLOOKUP(A1864, [1]!Table9[#All], 35, FALSE))</f>
        <v>Standard OMP BMPs.</v>
      </c>
      <c r="L1864" s="12" t="str">
        <f>IF(D1864="No", "--", VLOOKUP(A1864, [1]!Table9[#All], 28, FALSE))</f>
        <v>IIB</v>
      </c>
      <c r="M1864" s="11" t="str">
        <f>IF(D1864="No", "Not discussed on USFS. ", _xlfn.CONCAT(A1864, " (", VLOOKUP(A1864, [1]!Table9[#All], 11, FALSE), "; Habitat description: ", C1864, ") - Within 1-mi of a CNDDB/SCE/USFS occurrence record (", VLOOKUP(A1864, [1]!Table9[#All], 27, FALSE), "). " ))</f>
        <v xml:space="preserve">short lobed broomrape (INF:SCC; CRPR 4.2, Blooming Period: Apr - Oct; Habitat description: sandy soil near ocean) - Within 1-mi of a CNDDB/SCE/USFS occurrence record (habitat present). </v>
      </c>
      <c r="N1864" s="10" t="str">
        <f>IF(D1864="No", "-- ", VLOOKUP(A1864, [1]!Table9[#All], 29, FALSE))</f>
        <v xml:space="preserve">BE BMP Plant-1(a)(c-d); 
General Measures and Standard OMP BMPs. </v>
      </c>
      <c r="O1864" s="10" t="str">
        <f>IF(D1864="No", "--", VLOOKUP(A1864, [1]!Table9[#All], 30, FALSE))</f>
        <v xml:space="preserve">Pre-Activity Survey (short lobed broomrape): A biological survey is required. 
FSS Plant Avoidance (short lobed broomrape): If short lobed broomrape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64" s="7" t="str">
        <f>IF(D1864="No", "Not discussed on USFS. ", IF(VLOOKUP(A1864, [1]!Table9[#All], 31, FALSE)="--", "--",  _xlfn.CONCAT(A1864, " (", VLOOKUP(A1864, [1]!Table9[#All], 11, FALSE), "; Habitat description: ", C1864, ") - Within 1-mi of a CNDDB/SCE/USFS occurrence record (", VLOOKUP(A1864, [1]!Table9[#All], 31, FALSE), "). " )))</f>
        <v>--</v>
      </c>
      <c r="Q1864" s="6" t="str">
        <f>IF(D1864="No", "Not discussed on USFS. ", IF(VLOOKUP(A1864, [1]!Table9[#All], 31, FALSE)="--", "--",  VLOOKUP(A1864, [1]!Table9[#All], 32, FALSE)))</f>
        <v>--</v>
      </c>
      <c r="R1864" s="6" t="str">
        <f>IF(D1864="No", "Not discussed on USFS. ", IF(VLOOKUP(A1864, [1]!Table9[#All], 31, FALSE)="--", "--", VLOOKUP(A1864, [1]!Table9[#All], 33, FALSE)))</f>
        <v>--</v>
      </c>
      <c r="S1864" s="9" t="s">
        <v>2</v>
      </c>
      <c r="T1864" s="8" t="s">
        <v>2</v>
      </c>
      <c r="U1864" s="8" t="s">
        <v>2</v>
      </c>
      <c r="V1864" s="7" t="s">
        <v>2</v>
      </c>
      <c r="W1864" s="6" t="s">
        <v>2</v>
      </c>
      <c r="X1864" s="6" t="s">
        <v>2</v>
      </c>
    </row>
    <row r="1865" spans="1:24" ht="156" x14ac:dyDescent="0.2">
      <c r="A1865" s="20" t="s">
        <v>500</v>
      </c>
      <c r="B1865" s="20" t="str">
        <f>VLOOKUP(A1865, [1]!Table9[#All], 2, FALSE)</f>
        <v>Lewisia brachycalyx</v>
      </c>
      <c r="C1865" s="18" t="str">
        <f>VLOOKUP(A1865, [1]!Table9[#All], 13, FALSE)</f>
        <v>sandy, wet meadows, seeps, open conifer forest</v>
      </c>
      <c r="D1865" s="17" t="str">
        <f>IF(ISNUMBER(SEARCH("1",VLOOKUP(A1865, [1]!Table9[#All], 4, FALSE))), "Yes", "No")</f>
        <v>Yes</v>
      </c>
      <c r="E1865" s="16" t="str">
        <f>VLOOKUP(A1865, [1]!Table9[#All], 3, FALSE)</f>
        <v>Plant</v>
      </c>
      <c r="F1865" s="15" t="str">
        <f>VLOOKUP(A1865, [1]!Table9[#All], 26, FALSE)</f>
        <v>Formula</v>
      </c>
      <c r="G1865" s="15" t="str">
        <f>IF(D1865="No", "--",VLOOKUP(A1865, [1]!Table9[#All], 25, FALSE))</f>
        <v>Work area</v>
      </c>
      <c r="H1865" s="14" t="str">
        <f>IF(D1865="No", "Not discussed on USFS. ", VLOOKUP(A1865, [1]!Table9[#All], 24, FALSE))</f>
        <v>--</v>
      </c>
      <c r="I1865" s="14" t="str">
        <f>IF(NOT(ISBLANK(#REF!)),  "Pre-activity Survey Required", "")</f>
        <v>Pre-activity Survey Required</v>
      </c>
      <c r="J1865" s="13" t="str">
        <f>IF(D1865="No", "Not discussed on USFS. ", _xlfn.CONCAT(A1865, " (", VLOOKUP(A1865, [1]!Table9[#All], 11, FALSE), "; Habitat description: ", C1865, ") - Within 1-mi of a CNDDB/SCE/USFS occurrence record (", VLOOKUP(A1865, [1]!Table9[#All], 34, FALSE), "). " ))</f>
        <v xml:space="preserve">short sepaled lewisia (FSS; CRPR 2B.2, Blooming Period: Feb - Jun; Habitat description: sandy, wet meadows, seeps, open conifer forest) - Within 1-mi of a CNDDB/SCE/USFS occurrence record (unsuitable habitat). </v>
      </c>
      <c r="K1865" s="10" t="str">
        <f>IF(D1865="No", "-- ", VLOOKUP(A1865, [1]!Table9[#All], 35, FALSE))</f>
        <v>Standard OMP BMPs.</v>
      </c>
      <c r="L1865" s="12" t="str">
        <f>IF(D1865="No", "--", VLOOKUP(A1865, [1]!Table9[#All], 28, FALSE))</f>
        <v>IIB</v>
      </c>
      <c r="M1865" s="11" t="str">
        <f>IF(D1865="No", "Not discussed on USFS. ", _xlfn.CONCAT(A1865, " (", VLOOKUP(A1865, [1]!Table9[#All], 11, FALSE), "; Habitat description: ", C1865, ") - Within 1-mi of a CNDDB/SCE/USFS occurrence record (", VLOOKUP(A1865, [1]!Table9[#All], 27, FALSE), "). " ))</f>
        <v xml:space="preserve">short sepaled lewisia (FSS; CRPR 2B.2, Blooming Period: Feb - Jun; Habitat description: sandy, wet meadows, seeps, open conifer forest) - Within 1-mi of a CNDDB/SCE/USFS occurrence record (habitat present). </v>
      </c>
      <c r="N1865" s="10" t="str">
        <f>IF(D1865="No", "-- ", VLOOKUP(A1865, [1]!Table9[#All], 29, FALSE))</f>
        <v xml:space="preserve">BE BMP Plant-1(a)(c-d); 
General Measures and Standard OMP BMPs. </v>
      </c>
      <c r="O1865" s="10" t="str">
        <f>IF(D1865="No", "--", VLOOKUP(A1865, [1]!Table9[#All], 30, FALSE))</f>
        <v xml:space="preserve">Pre-Activity Survey (short sepaled lewisia): A biological survey is required. 
FSS Plant Avoidance (short sepaled lewisia): If short sepaled lewisia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65" s="7" t="str">
        <f>IF(D1865="No", "Not discussed on USFS. ", IF(VLOOKUP(A1865, [1]!Table9[#All], 31, FALSE)="--", "--",  _xlfn.CONCAT(A1865, " (", VLOOKUP(A1865, [1]!Table9[#All], 11, FALSE), "; Habitat description: ", C1865, ") - Within 1-mi of a CNDDB/SCE/USFS occurrence record (", VLOOKUP(A1865, [1]!Table9[#All], 31, FALSE), "). " )))</f>
        <v>--</v>
      </c>
      <c r="Q1865" s="6" t="str">
        <f>IF(D1865="No", "Not discussed on USFS. ", IF(VLOOKUP(A1865, [1]!Table9[#All], 31, FALSE)="--", "--",  VLOOKUP(A1865, [1]!Table9[#All], 32, FALSE)))</f>
        <v>--</v>
      </c>
      <c r="R1865" s="6" t="str">
        <f>IF(D1865="No", "Not discussed on USFS. ", IF(VLOOKUP(A1865, [1]!Table9[#All], 31, FALSE)="--", "--", VLOOKUP(A1865, [1]!Table9[#All], 33, FALSE)))</f>
        <v>--</v>
      </c>
      <c r="S1865" s="9" t="s">
        <v>2</v>
      </c>
      <c r="T1865" s="8" t="s">
        <v>2</v>
      </c>
      <c r="U1865" s="8" t="s">
        <v>2</v>
      </c>
      <c r="V1865" s="7" t="s">
        <v>2</v>
      </c>
      <c r="W1865" s="6" t="s">
        <v>2</v>
      </c>
      <c r="X1865" s="6" t="s">
        <v>2</v>
      </c>
    </row>
    <row r="1866" spans="1:24" ht="48" x14ac:dyDescent="0.2">
      <c r="A1866" s="20" t="s">
        <v>499</v>
      </c>
      <c r="B1866" s="20" t="str">
        <f>VLOOKUP(A1866, [1]!Table9[#All], 2, FALSE)</f>
        <v>Asio flammeus</v>
      </c>
      <c r="C1866" s="18" t="str">
        <f>VLOOKUP(A1866, [1]!Table9[#All], 13, FALSE)</f>
        <v>prairies, marshes, dunes, tundra</v>
      </c>
      <c r="D1866" s="17" t="str">
        <f>IF(ISNUMBER(SEARCH("1",VLOOKUP(A1866, [1]!Table9[#All], 4, FALSE))), "Yes", "No")</f>
        <v>No</v>
      </c>
      <c r="E1866" s="16" t="str">
        <f>VLOOKUP(A1866, [1]!Table9[#All], 3, FALSE)</f>
        <v>Bird</v>
      </c>
      <c r="F1866" s="15" t="str">
        <f>VLOOKUP(A1866, [1]!Table9[#All], 26, FALSE)</f>
        <v>Formula</v>
      </c>
      <c r="G1866" s="15" t="str">
        <f>IF(D1866="No", "--",VLOOKUP(A1866, [1]!Table9[#All], 25, FALSE))</f>
        <v>--</v>
      </c>
      <c r="H1866" s="14" t="str">
        <f>IF(D1866="No", "Not discussed on USFS. ", VLOOKUP(A1866, [1]!Table9[#All], 24, FALSE))</f>
        <v xml:space="preserve">Not discussed on USFS. </v>
      </c>
      <c r="I1866" s="14" t="str">
        <f>IF(NOT(ISBLANK(#REF!)),  "Pre-activity Survey Required", "")</f>
        <v>Pre-activity Survey Required</v>
      </c>
      <c r="J1866" s="13" t="str">
        <f>IF(D1866="No", "Not discussed on USFS. ", _xlfn.CONCAT(A1866, " (", VLOOKUP(A1866, [1]!Table9[#All], 11, FALSE), "; Habitat description: ", C1866, ") - Within 1-mi of a CNDDB/SCE/USFS occurrence record (", VLOOKUP(A1866, [1]!Table9[#All], 34, FALSE), "). " ))</f>
        <v xml:space="preserve">Not discussed on USFS. </v>
      </c>
      <c r="K1866" s="10" t="str">
        <f>IF(D1866="No", "-- ", VLOOKUP(A1866, [1]!Table9[#All], 35, FALSE))</f>
        <v xml:space="preserve">-- </v>
      </c>
      <c r="L1866" s="12" t="str">
        <f>IF(D1866="No", "--", VLOOKUP(A1866, [1]!Table9[#All], 28, FALSE))</f>
        <v>--</v>
      </c>
      <c r="M1866" s="11" t="str">
        <f>IF(D1866="No", "Not discussed on USFS. ", _xlfn.CONCAT(A1866, " (", VLOOKUP(A1866, [1]!Table9[#All], 11, FALSE), "; Habitat description: ", C1866, ") - Within 1-mi of a CNDDB/SCE/USFS occurrence record (", VLOOKUP(A1866, [1]!Table9[#All], 27, FALSE), "). " ))</f>
        <v xml:space="preserve">Not discussed on USFS. </v>
      </c>
      <c r="N1866" s="10" t="str">
        <f>IF(D1866="No", "-- ", VLOOKUP(A1866, [1]!Table9[#All], 29, FALSE))</f>
        <v xml:space="preserve">-- </v>
      </c>
      <c r="O1866" s="10" t="str">
        <f>IF(D1866="No", "--", VLOOKUP(A1866, [1]!Table9[#All], 30, FALSE))</f>
        <v>--</v>
      </c>
      <c r="P1866" s="7" t="str">
        <f>IF(D1866="No", "Not discussed on USFS. ", IF(VLOOKUP(A1866, [1]!Table9[#All], 31, FALSE)="--", "--",  _xlfn.CONCAT(A1866, " (", VLOOKUP(A1866, [1]!Table9[#All], 11, FALSE), "; Habitat description: ", C1866, ") - Within 1-mi of a CNDDB/SCE/USFS occurrence record (", VLOOKUP(A1866, [1]!Table9[#All], 31, FALSE), "). " )))</f>
        <v xml:space="preserve">Not discussed on USFS. </v>
      </c>
      <c r="Q1866" s="6" t="str">
        <f>IF(D1866="No", "Not discussed on USFS. ", IF(VLOOKUP(A1866, [1]!Table9[#All], 31, FALSE)="--", "--",  VLOOKUP(A1866, [1]!Table9[#All], 32, FALSE)))</f>
        <v xml:space="preserve">Not discussed on USFS. </v>
      </c>
      <c r="R1866" s="6" t="str">
        <f>IF(D1866="No", "Not discussed on USFS. ", IF(VLOOKUP(A1866, [1]!Table9[#All], 31, FALSE)="--", "--", VLOOKUP(A1866, [1]!Table9[#All], 33, FALSE)))</f>
        <v xml:space="preserve">Not discussed on USFS. </v>
      </c>
      <c r="S1866" s="9" t="s">
        <v>2</v>
      </c>
      <c r="T1866" s="8" t="s">
        <v>2</v>
      </c>
      <c r="U1866" s="8" t="s">
        <v>2</v>
      </c>
      <c r="V1866" s="7" t="s">
        <v>2</v>
      </c>
      <c r="W1866" s="6" t="s">
        <v>2</v>
      </c>
      <c r="X1866" s="6" t="s">
        <v>2</v>
      </c>
    </row>
    <row r="1867" spans="1:24" ht="156" x14ac:dyDescent="0.2">
      <c r="A1867" s="20" t="s">
        <v>498</v>
      </c>
      <c r="B1867" s="20" t="str">
        <f>VLOOKUP(A1867, [1]!Table9[#All], 2, FALSE)</f>
        <v>Hulsea brevifolia</v>
      </c>
      <c r="C1867" s="18" t="str">
        <f>VLOOKUP(A1867, [1]!Table9[#All], 13, FALSE)</f>
        <v>disturbed, gravelly soils, open areas in conifer forest</v>
      </c>
      <c r="D1867" s="17" t="str">
        <f>IF(ISNUMBER(SEARCH("1",VLOOKUP(A1867, [1]!Table9[#All], 4, FALSE))), "Yes", "No")</f>
        <v>Yes</v>
      </c>
      <c r="E1867" s="16" t="str">
        <f>VLOOKUP(A1867, [1]!Table9[#All], 3, FALSE)</f>
        <v>Plant</v>
      </c>
      <c r="F1867" s="15" t="str">
        <f>VLOOKUP(A1867, [1]!Table9[#All], 26, FALSE)</f>
        <v>Formula</v>
      </c>
      <c r="G1867" s="15" t="str">
        <f>IF(D1867="No", "--",VLOOKUP(A1867, [1]!Table9[#All], 25, FALSE))</f>
        <v>Work area</v>
      </c>
      <c r="H1867" s="14" t="str">
        <f>IF(D1867="No", "Not discussed on USFS. ", VLOOKUP(A1867, [1]!Table9[#All], 24, FALSE))</f>
        <v>--</v>
      </c>
      <c r="I1867" s="14" t="str">
        <f>IF(NOT(ISBLANK(#REF!)),  "Pre-activity Survey Required", "")</f>
        <v>Pre-activity Survey Required</v>
      </c>
      <c r="J1867" s="13" t="str">
        <f>IF(D1867="No", "Not discussed on USFS. ", _xlfn.CONCAT(A1867, " (", VLOOKUP(A1867, [1]!Table9[#All], 11, FALSE), "; Habitat description: ", C1867, ") - Within 1-mi of a CNDDB/SCE/USFS occurrence record (", VLOOKUP(A1867, [1]!Table9[#All], 34, FALSE), "). " ))</f>
        <v xml:space="preserve">short-leaved hulsea (FSS; CRPR 1B.2; Habitat description: disturbed, gravelly soils, open areas in conifer forest) - Within 1-mi of a CNDDB/SCE/USFS occurrence record (unsuitable habitat). </v>
      </c>
      <c r="K1867" s="10" t="str">
        <f>IF(D1867="No", "-- ", VLOOKUP(A1867, [1]!Table9[#All], 35, FALSE))</f>
        <v>Standard OMP BMPs.</v>
      </c>
      <c r="L1867" s="12" t="str">
        <f>IF(D1867="No", "--", VLOOKUP(A1867, [1]!Table9[#All], 28, FALSE))</f>
        <v>IIB</v>
      </c>
      <c r="M1867" s="11" t="str">
        <f>IF(D1867="No", "Not discussed on USFS. ", _xlfn.CONCAT(A1867, " (", VLOOKUP(A1867, [1]!Table9[#All], 11, FALSE), "; Habitat description: ", C1867, ") - Within 1-mi of a CNDDB/SCE/USFS occurrence record (", VLOOKUP(A1867, [1]!Table9[#All], 27, FALSE), "). " ))</f>
        <v xml:space="preserve">short-leaved hulsea (FSS; CRPR 1B.2; Habitat description: disturbed, gravelly soils, open areas in conifer forest) - Within 1-mi of a CNDDB/SCE/USFS occurrence record (habitat present). </v>
      </c>
      <c r="N1867" s="10" t="str">
        <f>IF(D1867="No", "-- ", VLOOKUP(A1867, [1]!Table9[#All], 29, FALSE))</f>
        <v xml:space="preserve">BE BMP Plant-1(a)(c-d); 
General Measures and Standard OMP BMPs. </v>
      </c>
      <c r="O1867" s="10" t="str">
        <f>IF(D1867="No", "--", VLOOKUP(A1867, [1]!Table9[#All], 30, FALSE))</f>
        <v xml:space="preserve">Pre-Activity Survey (short-leaved hulsea): A biological survey is required. 
FSS Plant Avoidance (short-leaved hulsea): If short-leaved hulsea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67" s="7" t="str">
        <f>IF(D1867="No", "Not discussed on USFS. ", IF(VLOOKUP(A1867, [1]!Table9[#All], 31, FALSE)="--", "--",  _xlfn.CONCAT(A1867, " (", VLOOKUP(A1867, [1]!Table9[#All], 11, FALSE), "; Habitat description: ", C1867, ") - Within 1-mi of a CNDDB/SCE/USFS occurrence record (", VLOOKUP(A1867, [1]!Table9[#All], 31, FALSE), "). " )))</f>
        <v>--</v>
      </c>
      <c r="Q1867" s="6" t="str">
        <f>IF(D1867="No", "Not discussed on USFS. ", IF(VLOOKUP(A1867, [1]!Table9[#All], 31, FALSE)="--", "--",  VLOOKUP(A1867, [1]!Table9[#All], 32, FALSE)))</f>
        <v>--</v>
      </c>
      <c r="R1867" s="6" t="str">
        <f>IF(D1867="No", "Not discussed on USFS. ", IF(VLOOKUP(A1867, [1]!Table9[#All], 31, FALSE)="--", "--", VLOOKUP(A1867, [1]!Table9[#All], 33, FALSE)))</f>
        <v>--</v>
      </c>
      <c r="S1867" s="9" t="s">
        <v>2</v>
      </c>
      <c r="T1867" s="8" t="s">
        <v>2</v>
      </c>
      <c r="U1867" s="8" t="s">
        <v>2</v>
      </c>
      <c r="V1867" s="7" t="s">
        <v>2</v>
      </c>
      <c r="W1867" s="6" t="s">
        <v>2</v>
      </c>
      <c r="X1867" s="6" t="s">
        <v>2</v>
      </c>
    </row>
    <row r="1868" spans="1:24" ht="80" x14ac:dyDescent="0.2">
      <c r="A1868" s="20" t="s">
        <v>497</v>
      </c>
      <c r="B1868" s="20" t="str">
        <f>VLOOKUP(A1868, [1]!Table9[#All], 2, FALSE)</f>
        <v>Chasmistes brevirostris</v>
      </c>
      <c r="C1868" s="18" t="str">
        <f>VLOOKUP(A1868, [1]!Table9[#All], 13, FALSE)</f>
        <v>intermittent or perennial stream, pond, lake or jurisdictional waters feature</v>
      </c>
      <c r="D1868" s="17" t="str">
        <f>IF(ISNUMBER(SEARCH("1",VLOOKUP(A1868, [1]!Table9[#All], 4, FALSE))), "Yes", "No")</f>
        <v>Yes</v>
      </c>
      <c r="E1868" s="16" t="str">
        <f>VLOOKUP(A1868, [1]!Table9[#All], 3, FALSE)</f>
        <v>Fish</v>
      </c>
      <c r="F1868" s="15" t="str">
        <f>VLOOKUP(A1868, [1]!Table9[#All], 26, FALSE)</f>
        <v>--</v>
      </c>
      <c r="G1868" s="15" t="str">
        <f>IF(D1868="No", "--",VLOOKUP(A1868, [1]!Table9[#All], 25, FALSE))</f>
        <v>--</v>
      </c>
      <c r="H1868" s="14" t="str">
        <f>IF(D1868="No", "Not discussed on USFS. ", VLOOKUP(A1868, [1]!Table9[#All], 24, FALSE))</f>
        <v>Notify SME if found on USFS</v>
      </c>
      <c r="I1868" s="14" t="str">
        <f>IF(NOT(ISBLANK(#REF!)),  "Pre-activity Survey Required", "")</f>
        <v>Pre-activity Survey Required</v>
      </c>
      <c r="J1868" s="13" t="str">
        <f>IF(D1868="No", "Not discussed on USFS. ", _xlfn.CONCAT(A1868, " (", VLOOKUP(A1868, [1]!Table9[#All], 11, FALSE), "; Habitat description: ", C1868, ") - Within 1-mi of a CNDDB/SCE/USFS occurrence record (", VLOOKUP(A1868, [1]!Table9[#All], 34, FALSE), "). " ))</f>
        <v xml:space="preserve">shortnose sucker (FE; SE; CDFW FP; Habitat description: intermittent or perennial stream, pond, lake or jurisdictional waters feature) - Within 1-mi of a CNDDB/SCE/USFS occurrence record (unsuitable habitat). </v>
      </c>
      <c r="K1868" s="10" t="str">
        <f>IF(D1868="No", "-- ", VLOOKUP(A1868, [1]!Table9[#All], 35, FALSE))</f>
        <v>Standard OMP BMPs.</v>
      </c>
      <c r="L1868" s="12" t="str">
        <f>IF(D1868="No", "--", VLOOKUP(A1868, [1]!Table9[#All], 28, FALSE))</f>
        <v>--</v>
      </c>
      <c r="M1868" s="11" t="str">
        <f>IF(D1868="No", "Not discussed on USFS. ", _xlfn.CONCAT(A1868, " (", VLOOKUP(A1868, [1]!Table9[#All], 11, FALSE), "; Habitat description: ", C1868, ") - Within 1-mi of a CNDDB/SCE/USFS occurrence record (", VLOOKUP(A1868, [1]!Table9[#All], 27, FALSE), "). " ))</f>
        <v xml:space="preserve">shortnose sucker (FE; SE; CDFW FP; Habitat description: intermittent or perennial stream, pond, lake or jurisdictional waters feature) - Within 1-mi of a CNDDB/SCE/USFS occurrence record (--). </v>
      </c>
      <c r="N1868" s="10" t="str">
        <f>IF(D1868="No", "-- ", VLOOKUP(A1868, [1]!Table9[#All], 29, FALSE))</f>
        <v>Notify SME if found on USFS</v>
      </c>
      <c r="O1868" s="10" t="str">
        <f>IF(D1868="No", "--", VLOOKUP(A1868, [1]!Table9[#All], 30, FALSE))</f>
        <v>Notify SME if found on USFS</v>
      </c>
      <c r="P1868" s="7" t="str">
        <f>IF(D1868="No", "Not discussed on USFS. ", IF(VLOOKUP(A1868, [1]!Table9[#All], 31, FALSE)="--", "--",  _xlfn.CONCAT(A1868, " (", VLOOKUP(A1868, [1]!Table9[#All], 11, FALSE), "; Habitat description: ", C1868, ") - Within 1-mi of a CNDDB/SCE/USFS occurrence record (", VLOOKUP(A1868, [1]!Table9[#All], 31, FALSE), "). " )))</f>
        <v>--</v>
      </c>
      <c r="Q1868" s="6" t="str">
        <f>IF(D1868="No", "Not discussed on USFS. ", IF(VLOOKUP(A1868, [1]!Table9[#All], 31, FALSE)="--", "--",  VLOOKUP(A1868, [1]!Table9[#All], 32, FALSE)))</f>
        <v>--</v>
      </c>
      <c r="R1868" s="6" t="str">
        <f>IF(D1868="No", "Not discussed on USFS. ", IF(VLOOKUP(A1868, [1]!Table9[#All], 31, FALSE)="--", "--", VLOOKUP(A1868, [1]!Table9[#All], 33, FALSE)))</f>
        <v>--</v>
      </c>
      <c r="S1868" s="9" t="s">
        <v>2</v>
      </c>
      <c r="T1868" s="8" t="s">
        <v>2</v>
      </c>
      <c r="U1868" s="8" t="s">
        <v>2</v>
      </c>
      <c r="V1868" s="7" t="s">
        <v>2</v>
      </c>
      <c r="W1868" s="6" t="s">
        <v>2</v>
      </c>
      <c r="X1868" s="6" t="s">
        <v>2</v>
      </c>
    </row>
    <row r="1869" spans="1:24" ht="48" x14ac:dyDescent="0.2">
      <c r="A1869" s="20" t="s">
        <v>496</v>
      </c>
      <c r="B1869" s="20" t="str">
        <f>VLOOKUP(A1869, [1]!Table9[#All], 2, FALSE)</f>
        <v>Dipodomys nitratoides brevinasus</v>
      </c>
      <c r="C1869" s="18" t="str">
        <f>VLOOKUP(A1869, [1]!Table9[#All], 13, FALSE)</f>
        <v>grasslands with scattered shrubs and desert-shrub</v>
      </c>
      <c r="D1869" s="17" t="str">
        <f>IF(ISNUMBER(SEARCH("1",VLOOKUP(A1869, [1]!Table9[#All], 4, FALSE))), "Yes", "No")</f>
        <v>No</v>
      </c>
      <c r="E1869" s="16" t="str">
        <f>VLOOKUP(A1869, [1]!Table9[#All], 3, FALSE)</f>
        <v>Mammal</v>
      </c>
      <c r="F1869" s="15" t="str">
        <f>VLOOKUP(A1869, [1]!Table9[#All], 26, FALSE)</f>
        <v>Formula</v>
      </c>
      <c r="G1869" s="15" t="str">
        <f>IF(D1869="No", "--",VLOOKUP(A1869, [1]!Table9[#All], 25, FALSE))</f>
        <v>--</v>
      </c>
      <c r="H1869" s="14" t="str">
        <f>IF(D1869="No", "Not discussed on USFS. ", VLOOKUP(A1869, [1]!Table9[#All], 24, FALSE))</f>
        <v xml:space="preserve">Not discussed on USFS. </v>
      </c>
      <c r="I1869" s="14" t="str">
        <f>IF(NOT(ISBLANK(#REF!)),  "Pre-activity Survey Required", "")</f>
        <v>Pre-activity Survey Required</v>
      </c>
      <c r="J1869" s="13" t="str">
        <f>IF(D1869="No", "Not discussed on USFS. ", _xlfn.CONCAT(A1869, " (", VLOOKUP(A1869, [1]!Table9[#All], 11, FALSE), "; Habitat description: ", C1869, ") - Within 1-mi of a CNDDB/SCE/USFS occurrence record (", VLOOKUP(A1869, [1]!Table9[#All], 34, FALSE), "). " ))</f>
        <v xml:space="preserve">Not discussed on USFS. </v>
      </c>
      <c r="K1869" s="10" t="str">
        <f>IF(D1869="No", "-- ", VLOOKUP(A1869, [1]!Table9[#All], 35, FALSE))</f>
        <v xml:space="preserve">-- </v>
      </c>
      <c r="L1869" s="12" t="str">
        <f>IF(D1869="No", "--", VLOOKUP(A1869, [1]!Table9[#All], 28, FALSE))</f>
        <v>--</v>
      </c>
      <c r="M1869" s="11" t="str">
        <f>IF(D1869="No", "Not discussed on USFS. ", _xlfn.CONCAT(A1869, " (", VLOOKUP(A1869, [1]!Table9[#All], 11, FALSE), "; Habitat description: ", C1869, ") - Within 1-mi of a CNDDB/SCE/USFS occurrence record (", VLOOKUP(A1869, [1]!Table9[#All], 27, FALSE), "). " ))</f>
        <v xml:space="preserve">Not discussed on USFS. </v>
      </c>
      <c r="N1869" s="10" t="str">
        <f>IF(D1869="No", "-- ", VLOOKUP(A1869, [1]!Table9[#All], 29, FALSE))</f>
        <v xml:space="preserve">-- </v>
      </c>
      <c r="O1869" s="10" t="str">
        <f>IF(D1869="No", "--", VLOOKUP(A1869, [1]!Table9[#All], 30, FALSE))</f>
        <v>--</v>
      </c>
      <c r="P1869" s="7" t="str">
        <f>IF(D1869="No", "Not discussed on USFS. ", IF(VLOOKUP(A1869, [1]!Table9[#All], 31, FALSE)="--", "--",  _xlfn.CONCAT(A1869, " (", VLOOKUP(A1869, [1]!Table9[#All], 11, FALSE), "; Habitat description: ", C1869, ") - Within 1-mi of a CNDDB/SCE/USFS occurrence record (", VLOOKUP(A1869, [1]!Table9[#All], 31, FALSE), "). " )))</f>
        <v xml:space="preserve">Not discussed on USFS. </v>
      </c>
      <c r="Q1869" s="6" t="str">
        <f>IF(D1869="No", "Not discussed on USFS. ", IF(VLOOKUP(A1869, [1]!Table9[#All], 31, FALSE)="--", "--",  VLOOKUP(A1869, [1]!Table9[#All], 32, FALSE)))</f>
        <v xml:space="preserve">Not discussed on USFS. </v>
      </c>
      <c r="R1869" s="6" t="str">
        <f>IF(D1869="No", "Not discussed on USFS. ", IF(VLOOKUP(A1869, [1]!Table9[#All], 31, FALSE)="--", "--", VLOOKUP(A1869, [1]!Table9[#All], 33, FALSE)))</f>
        <v xml:space="preserve">Not discussed on USFS. </v>
      </c>
      <c r="S1869" s="9" t="s">
        <v>2</v>
      </c>
      <c r="T1869" s="8" t="s">
        <v>2</v>
      </c>
      <c r="U1869" s="8" t="s">
        <v>2</v>
      </c>
      <c r="V1869" s="7" t="s">
        <v>2</v>
      </c>
      <c r="W1869" s="6" t="s">
        <v>2</v>
      </c>
      <c r="X1869" s="6" t="s">
        <v>2</v>
      </c>
    </row>
    <row r="1870" spans="1:24" ht="64" x14ac:dyDescent="0.2">
      <c r="A1870" s="20" t="s">
        <v>495</v>
      </c>
      <c r="B1870" s="20" t="str">
        <f>VLOOKUP(A1870, [1]!Table9[#All], 2, FALSE)</f>
        <v>Hubbardia shoshonensis</v>
      </c>
      <c r="C1870" s="18" t="str">
        <f>VLOOKUP(A1870, [1]!Table9[#All], 13, FALSE)</f>
        <v>wood debris on warm, moist cave floor; known only from shoshone cave</v>
      </c>
      <c r="D1870" s="17" t="str">
        <f>IF(ISNUMBER(SEARCH("1",VLOOKUP(A1870, [1]!Table9[#All], 4, FALSE))), "Yes", "No")</f>
        <v>No</v>
      </c>
      <c r="E1870" s="16" t="str">
        <f>VLOOKUP(A1870, [1]!Table9[#All], 3, FALSE)</f>
        <v>Invertebrate</v>
      </c>
      <c r="F1870" s="15" t="str">
        <f>VLOOKUP(A1870, [1]!Table9[#All], 26, FALSE)</f>
        <v>Formula</v>
      </c>
      <c r="G1870" s="15" t="str">
        <f>IF(D1870="No", "--",VLOOKUP(A1870, [1]!Table9[#All], 25, FALSE))</f>
        <v>--</v>
      </c>
      <c r="H1870" s="14" t="str">
        <f>IF(D1870="No", "Not discussed on USFS. ", VLOOKUP(A1870, [1]!Table9[#All], 24, FALSE))</f>
        <v xml:space="preserve">Not discussed on USFS. </v>
      </c>
      <c r="I1870" s="14" t="str">
        <f>IF(NOT(ISBLANK(#REF!)),  "Pre-activity Survey Required", "")</f>
        <v>Pre-activity Survey Required</v>
      </c>
      <c r="J1870" s="13" t="str">
        <f>IF(D1870="No", "Not discussed on USFS. ", _xlfn.CONCAT(A1870, " (", VLOOKUP(A1870, [1]!Table9[#All], 11, FALSE), "; Habitat description: ", C1870, ") - Within 1-mi of a CNDDB/SCE/USFS occurrence record (", VLOOKUP(A1870, [1]!Table9[#All], 34, FALSE), "). " ))</f>
        <v xml:space="preserve">Not discussed on USFS. </v>
      </c>
      <c r="K1870" s="10" t="str">
        <f>IF(D1870="No", "-- ", VLOOKUP(A1870, [1]!Table9[#All], 35, FALSE))</f>
        <v xml:space="preserve">-- </v>
      </c>
      <c r="L1870" s="12" t="str">
        <f>IF(D1870="No", "--", VLOOKUP(A1870, [1]!Table9[#All], 28, FALSE))</f>
        <v>--</v>
      </c>
      <c r="M1870" s="11" t="str">
        <f>IF(D1870="No", "Not discussed on USFS. ", _xlfn.CONCAT(A1870, " (", VLOOKUP(A1870, [1]!Table9[#All], 11, FALSE), "; Habitat description: ", C1870, ") - Within 1-mi of a CNDDB/SCE/USFS occurrence record (", VLOOKUP(A1870, [1]!Table9[#All], 27, FALSE), "). " ))</f>
        <v xml:space="preserve">Not discussed on USFS. </v>
      </c>
      <c r="N1870" s="10" t="str">
        <f>IF(D1870="No", "-- ", VLOOKUP(A1870, [1]!Table9[#All], 29, FALSE))</f>
        <v xml:space="preserve">-- </v>
      </c>
      <c r="O1870" s="10" t="str">
        <f>IF(D1870="No", "--", VLOOKUP(A1870, [1]!Table9[#All], 30, FALSE))</f>
        <v>--</v>
      </c>
      <c r="P1870" s="7" t="str">
        <f>IF(D1870="No", "Not discussed on USFS. ", IF(VLOOKUP(A1870, [1]!Table9[#All], 31, FALSE)="--", "--",  _xlfn.CONCAT(A1870, " (", VLOOKUP(A1870, [1]!Table9[#All], 11, FALSE), "; Habitat description: ", C1870, ") - Within 1-mi of a CNDDB/SCE/USFS occurrence record (", VLOOKUP(A1870, [1]!Table9[#All], 31, FALSE), "). " )))</f>
        <v xml:space="preserve">Not discussed on USFS. </v>
      </c>
      <c r="Q1870" s="6" t="str">
        <f>IF(D1870="No", "Not discussed on USFS. ", IF(VLOOKUP(A1870, [1]!Table9[#All], 31, FALSE)="--", "--",  VLOOKUP(A1870, [1]!Table9[#All], 32, FALSE)))</f>
        <v xml:space="preserve">Not discussed on USFS. </v>
      </c>
      <c r="R1870" s="6" t="str">
        <f>IF(D1870="No", "Not discussed on USFS. ", IF(VLOOKUP(A1870, [1]!Table9[#All], 31, FALSE)="--", "--", VLOOKUP(A1870, [1]!Table9[#All], 33, FALSE)))</f>
        <v xml:space="preserve">Not discussed on USFS. </v>
      </c>
      <c r="S1870" s="9" t="s">
        <v>2</v>
      </c>
      <c r="T1870" s="8" t="s">
        <v>2</v>
      </c>
      <c r="U1870" s="8" t="s">
        <v>2</v>
      </c>
      <c r="V1870" s="7" t="s">
        <v>2</v>
      </c>
      <c r="W1870" s="6" t="s">
        <v>2</v>
      </c>
      <c r="X1870" s="6" t="s">
        <v>2</v>
      </c>
    </row>
    <row r="1871" spans="1:24" ht="80" x14ac:dyDescent="0.2">
      <c r="A1871" s="20" t="s">
        <v>494</v>
      </c>
      <c r="B1871" s="20" t="str">
        <f>VLOOKUP(A1871, [1]!Table9[#All], 2, FALSE)</f>
        <v>Cyprinodon nevadensis shoshone</v>
      </c>
      <c r="C1871" s="18" t="str">
        <f>VLOOKUP(A1871, [1]!Table9[#All], 13, FALSE)</f>
        <v>intermittent or perennial stream, pond, lake or jurisdictional waters feature</v>
      </c>
      <c r="D1871" s="17" t="str">
        <f>IF(ISNUMBER(SEARCH("1",VLOOKUP(A1871, [1]!Table9[#All], 4, FALSE))), "Yes", "No")</f>
        <v>No</v>
      </c>
      <c r="E1871" s="16" t="str">
        <f>VLOOKUP(A1871, [1]!Table9[#All], 3, FALSE)</f>
        <v>Fish</v>
      </c>
      <c r="F1871" s="15" t="str">
        <f>VLOOKUP(A1871, [1]!Table9[#All], 26, FALSE)</f>
        <v>Formula</v>
      </c>
      <c r="G1871" s="15" t="str">
        <f>IF(D1871="No", "--",VLOOKUP(A1871, [1]!Table9[#All], 25, FALSE))</f>
        <v>--</v>
      </c>
      <c r="H1871" s="14" t="str">
        <f>IF(D1871="No", "Not discussed on USFS. ", VLOOKUP(A1871, [1]!Table9[#All], 24, FALSE))</f>
        <v xml:space="preserve">Not discussed on USFS. </v>
      </c>
      <c r="I1871" s="14" t="str">
        <f>IF(NOT(ISBLANK(#REF!)),  "Pre-activity Survey Required", "")</f>
        <v>Pre-activity Survey Required</v>
      </c>
      <c r="J1871" s="13" t="str">
        <f>IF(D1871="No", "Not discussed on USFS. ", _xlfn.CONCAT(A1871, " (", VLOOKUP(A1871, [1]!Table9[#All], 11, FALSE), "; Habitat description: ", C1871, ") - Within 1-mi of a CNDDB/SCE/USFS occurrence record (", VLOOKUP(A1871, [1]!Table9[#All], 34, FALSE), "). " ))</f>
        <v xml:space="preserve">Not discussed on USFS. </v>
      </c>
      <c r="K1871" s="10" t="str">
        <f>IF(D1871="No", "-- ", VLOOKUP(A1871, [1]!Table9[#All], 35, FALSE))</f>
        <v xml:space="preserve">-- </v>
      </c>
      <c r="L1871" s="12" t="str">
        <f>IF(D1871="No", "--", VLOOKUP(A1871, [1]!Table9[#All], 28, FALSE))</f>
        <v>--</v>
      </c>
      <c r="M1871" s="11" t="str">
        <f>IF(D1871="No", "Not discussed on USFS. ", _xlfn.CONCAT(A1871, " (", VLOOKUP(A1871, [1]!Table9[#All], 11, FALSE), "; Habitat description: ", C1871, ") - Within 1-mi of a CNDDB/SCE/USFS occurrence record (", VLOOKUP(A1871, [1]!Table9[#All], 27, FALSE), "). " ))</f>
        <v xml:space="preserve">Not discussed on USFS. </v>
      </c>
      <c r="N1871" s="10" t="str">
        <f>IF(D1871="No", "-- ", VLOOKUP(A1871, [1]!Table9[#All], 29, FALSE))</f>
        <v xml:space="preserve">-- </v>
      </c>
      <c r="O1871" s="10" t="str">
        <f>IF(D1871="No", "--", VLOOKUP(A1871, [1]!Table9[#All], 30, FALSE))</f>
        <v>--</v>
      </c>
      <c r="P1871" s="7" t="str">
        <f>IF(D1871="No", "Not discussed on USFS. ", IF(VLOOKUP(A1871, [1]!Table9[#All], 31, FALSE)="--", "--",  _xlfn.CONCAT(A1871, " (", VLOOKUP(A1871, [1]!Table9[#All], 11, FALSE), "; Habitat description: ", C1871, ") - Within 1-mi of a CNDDB/SCE/USFS occurrence record (", VLOOKUP(A1871, [1]!Table9[#All], 31, FALSE), "). " )))</f>
        <v xml:space="preserve">Not discussed on USFS. </v>
      </c>
      <c r="Q1871" s="6" t="str">
        <f>IF(D1871="No", "Not discussed on USFS. ", IF(VLOOKUP(A1871, [1]!Table9[#All], 31, FALSE)="--", "--",  VLOOKUP(A1871, [1]!Table9[#All], 32, FALSE)))</f>
        <v xml:space="preserve">Not discussed on USFS. </v>
      </c>
      <c r="R1871" s="6" t="str">
        <f>IF(D1871="No", "Not discussed on USFS. ", IF(VLOOKUP(A1871, [1]!Table9[#All], 31, FALSE)="--", "--", VLOOKUP(A1871, [1]!Table9[#All], 33, FALSE)))</f>
        <v xml:space="preserve">Not discussed on USFS. </v>
      </c>
      <c r="S1871" s="9" t="s">
        <v>2</v>
      </c>
      <c r="T1871" s="8" t="s">
        <v>2</v>
      </c>
      <c r="U1871" s="8" t="s">
        <v>2</v>
      </c>
      <c r="V1871" s="7" t="s">
        <v>2</v>
      </c>
      <c r="W1871" s="6" t="s">
        <v>2</v>
      </c>
      <c r="X1871" s="6" t="s">
        <v>2</v>
      </c>
    </row>
    <row r="1872" spans="1:24" ht="48" x14ac:dyDescent="0.2">
      <c r="A1872" s="20" t="s">
        <v>493</v>
      </c>
      <c r="B1872" s="20" t="str">
        <f>VLOOKUP(A1872, [1]!Table9[#All], 2, FALSE)</f>
        <v>Madia radiata</v>
      </c>
      <c r="C1872" s="18" t="str">
        <f>VLOOKUP(A1872, [1]!Table9[#All], 13, FALSE)</f>
        <v>grassy or open slopes</v>
      </c>
      <c r="D1872" s="17" t="str">
        <f>IF(ISNUMBER(SEARCH("1",VLOOKUP(A1872, [1]!Table9[#All], 4, FALSE))), "Yes", "No")</f>
        <v>No</v>
      </c>
      <c r="E1872" s="16" t="str">
        <f>VLOOKUP(A1872, [1]!Table9[#All], 3, FALSE)</f>
        <v>Plant</v>
      </c>
      <c r="F1872" s="15" t="str">
        <f>VLOOKUP(A1872, [1]!Table9[#All], 26, FALSE)</f>
        <v>Formula</v>
      </c>
      <c r="G1872" s="15" t="str">
        <f>IF(D1872="No", "--",VLOOKUP(A1872, [1]!Table9[#All], 25, FALSE))</f>
        <v>--</v>
      </c>
      <c r="H1872" s="14" t="str">
        <f>IF(D1872="No", "Not discussed on USFS. ", VLOOKUP(A1872, [1]!Table9[#All], 24, FALSE))</f>
        <v xml:space="preserve">Not discussed on USFS. </v>
      </c>
      <c r="I1872" s="14" t="str">
        <f>IF(NOT(ISBLANK(#REF!)),  "Pre-activity Survey Required", "")</f>
        <v>Pre-activity Survey Required</v>
      </c>
      <c r="J1872" s="13" t="str">
        <f>IF(D1872="No", "Not discussed on USFS. ", _xlfn.CONCAT(A1872, " (", VLOOKUP(A1872, [1]!Table9[#All], 11, FALSE), "; Habitat description: ", C1872, ") - Within 1-mi of a CNDDB/SCE/USFS occurrence record (", VLOOKUP(A1872, [1]!Table9[#All], 34, FALSE), "). " ))</f>
        <v xml:space="preserve">Not discussed on USFS. </v>
      </c>
      <c r="K1872" s="10" t="str">
        <f>IF(D1872="No", "-- ", VLOOKUP(A1872, [1]!Table9[#All], 35, FALSE))</f>
        <v xml:space="preserve">-- </v>
      </c>
      <c r="L1872" s="12" t="str">
        <f>IF(D1872="No", "--", VLOOKUP(A1872, [1]!Table9[#All], 28, FALSE))</f>
        <v>--</v>
      </c>
      <c r="M1872" s="11" t="str">
        <f>IF(D1872="No", "Not discussed on USFS. ", _xlfn.CONCAT(A1872, " (", VLOOKUP(A1872, [1]!Table9[#All], 11, FALSE), "; Habitat description: ", C1872, ") - Within 1-mi of a CNDDB/SCE/USFS occurrence record (", VLOOKUP(A1872, [1]!Table9[#All], 27, FALSE), "). " ))</f>
        <v xml:space="preserve">Not discussed on USFS. </v>
      </c>
      <c r="N1872" s="10" t="str">
        <f>IF(D1872="No", "-- ", VLOOKUP(A1872, [1]!Table9[#All], 29, FALSE))</f>
        <v xml:space="preserve">-- </v>
      </c>
      <c r="O1872" s="10" t="str">
        <f>IF(D1872="No", "--", VLOOKUP(A1872, [1]!Table9[#All], 30, FALSE))</f>
        <v>--</v>
      </c>
      <c r="P1872" s="7" t="str">
        <f>IF(D1872="No", "Not discussed on USFS. ", IF(VLOOKUP(A1872, [1]!Table9[#All], 31, FALSE)="--", "--",  _xlfn.CONCAT(A1872, " (", VLOOKUP(A1872, [1]!Table9[#All], 11, FALSE), "; Habitat description: ", C1872, ") - Within 1-mi of a CNDDB/SCE/USFS occurrence record (", VLOOKUP(A1872, [1]!Table9[#All], 31, FALSE), "). " )))</f>
        <v xml:space="preserve">Not discussed on USFS. </v>
      </c>
      <c r="Q1872" s="6" t="str">
        <f>IF(D1872="No", "Not discussed on USFS. ", IF(VLOOKUP(A1872, [1]!Table9[#All], 31, FALSE)="--", "--",  VLOOKUP(A1872, [1]!Table9[#All], 32, FALSE)))</f>
        <v xml:space="preserve">Not discussed on USFS. </v>
      </c>
      <c r="R1872" s="6" t="str">
        <f>IF(D1872="No", "Not discussed on USFS. ", IF(VLOOKUP(A1872, [1]!Table9[#All], 31, FALSE)="--", "--", VLOOKUP(A1872, [1]!Table9[#All], 33, FALSE)))</f>
        <v xml:space="preserve">Not discussed on USFS. </v>
      </c>
      <c r="S1872" s="9" t="s">
        <v>2</v>
      </c>
      <c r="T1872" s="8" t="s">
        <v>2</v>
      </c>
      <c r="U1872" s="8" t="s">
        <v>2</v>
      </c>
      <c r="V1872" s="7" t="s">
        <v>2</v>
      </c>
      <c r="W1872" s="6" t="s">
        <v>2</v>
      </c>
      <c r="X1872" s="6" t="s">
        <v>2</v>
      </c>
    </row>
    <row r="1873" spans="1:24" ht="48" x14ac:dyDescent="0.2">
      <c r="A1873" s="20" t="s">
        <v>492</v>
      </c>
      <c r="B1873" s="20" t="str">
        <f>VLOOKUP(A1873, [1]!Table9[#All], 2, FALSE)</f>
        <v>Gambelia speciosa</v>
      </c>
      <c r="C1873" s="18" t="str">
        <f>VLOOKUP(A1873, [1]!Table9[#All], 13, FALSE)</f>
        <v>rocky cliffs, canyons</v>
      </c>
      <c r="D1873" s="17" t="str">
        <f>IF(ISNUMBER(SEARCH("1",VLOOKUP(A1873, [1]!Table9[#All], 4, FALSE))), "Yes", "No")</f>
        <v>No</v>
      </c>
      <c r="E1873" s="16" t="str">
        <f>VLOOKUP(A1873, [1]!Table9[#All], 3, FALSE)</f>
        <v>Plant</v>
      </c>
      <c r="F1873" s="15" t="str">
        <f>VLOOKUP(A1873, [1]!Table9[#All], 26, FALSE)</f>
        <v>Formula</v>
      </c>
      <c r="G1873" s="15" t="str">
        <f>IF(D1873="No", "--",VLOOKUP(A1873, [1]!Table9[#All], 25, FALSE))</f>
        <v>--</v>
      </c>
      <c r="H1873" s="14" t="str">
        <f>IF(D1873="No", "Not discussed on USFS. ", VLOOKUP(A1873, [1]!Table9[#All], 24, FALSE))</f>
        <v xml:space="preserve">Not discussed on USFS. </v>
      </c>
      <c r="I1873" s="14" t="str">
        <f>IF(NOT(ISBLANK(#REF!)),  "Pre-activity Survey Required", "")</f>
        <v>Pre-activity Survey Required</v>
      </c>
      <c r="J1873" s="13" t="str">
        <f>IF(D1873="No", "Not discussed on USFS. ", _xlfn.CONCAT(A1873, " (", VLOOKUP(A1873, [1]!Table9[#All], 11, FALSE), "; Habitat description: ", C1873, ") - Within 1-mi of a CNDDB/SCE/USFS occurrence record (", VLOOKUP(A1873, [1]!Table9[#All], 34, FALSE), "). " ))</f>
        <v xml:space="preserve">Not discussed on USFS. </v>
      </c>
      <c r="K1873" s="10" t="str">
        <f>IF(D1873="No", "-- ", VLOOKUP(A1873, [1]!Table9[#All], 35, FALSE))</f>
        <v xml:space="preserve">-- </v>
      </c>
      <c r="L1873" s="12" t="str">
        <f>IF(D1873="No", "--", VLOOKUP(A1873, [1]!Table9[#All], 28, FALSE))</f>
        <v>--</v>
      </c>
      <c r="M1873" s="11" t="str">
        <f>IF(D1873="No", "Not discussed on USFS. ", _xlfn.CONCAT(A1873, " (", VLOOKUP(A1873, [1]!Table9[#All], 11, FALSE), "; Habitat description: ", C1873, ") - Within 1-mi of a CNDDB/SCE/USFS occurrence record (", VLOOKUP(A1873, [1]!Table9[#All], 27, FALSE), "). " ))</f>
        <v xml:space="preserve">Not discussed on USFS. </v>
      </c>
      <c r="N1873" s="10" t="str">
        <f>IF(D1873="No", "-- ", VLOOKUP(A1873, [1]!Table9[#All], 29, FALSE))</f>
        <v xml:space="preserve">-- </v>
      </c>
      <c r="O1873" s="10" t="str">
        <f>IF(D1873="No", "--", VLOOKUP(A1873, [1]!Table9[#All], 30, FALSE))</f>
        <v>--</v>
      </c>
      <c r="P1873" s="7" t="str">
        <f>IF(D1873="No", "Not discussed on USFS. ", IF(VLOOKUP(A1873, [1]!Table9[#All], 31, FALSE)="--", "--",  _xlfn.CONCAT(A1873, " (", VLOOKUP(A1873, [1]!Table9[#All], 11, FALSE), "; Habitat description: ", C1873, ") - Within 1-mi of a CNDDB/SCE/USFS occurrence record (", VLOOKUP(A1873, [1]!Table9[#All], 31, FALSE), "). " )))</f>
        <v xml:space="preserve">Not discussed on USFS. </v>
      </c>
      <c r="Q1873" s="6" t="str">
        <f>IF(D1873="No", "Not discussed on USFS. ", IF(VLOOKUP(A1873, [1]!Table9[#All], 31, FALSE)="--", "--",  VLOOKUP(A1873, [1]!Table9[#All], 32, FALSE)))</f>
        <v xml:space="preserve">Not discussed on USFS. </v>
      </c>
      <c r="R1873" s="6" t="str">
        <f>IF(D1873="No", "Not discussed on USFS. ", IF(VLOOKUP(A1873, [1]!Table9[#All], 31, FALSE)="--", "--", VLOOKUP(A1873, [1]!Table9[#All], 33, FALSE)))</f>
        <v xml:space="preserve">Not discussed on USFS. </v>
      </c>
      <c r="S1873" s="9" t="s">
        <v>2</v>
      </c>
      <c r="T1873" s="8" t="s">
        <v>2</v>
      </c>
      <c r="U1873" s="8" t="s">
        <v>2</v>
      </c>
      <c r="V1873" s="7" t="s">
        <v>2</v>
      </c>
      <c r="W1873" s="6" t="s">
        <v>2</v>
      </c>
      <c r="X1873" s="6" t="s">
        <v>2</v>
      </c>
    </row>
    <row r="1874" spans="1:24" ht="156" x14ac:dyDescent="0.2">
      <c r="A1874" s="20" t="s">
        <v>491</v>
      </c>
      <c r="B1874" s="20" t="str">
        <f>VLOOKUP(A1874, [1]!Table9[#All], 2, FALSE)</f>
        <v>Raillardella pringlei</v>
      </c>
      <c r="C1874" s="18" t="str">
        <f>VLOOKUP(A1874, [1]!Table9[#All], 13, FALSE)</f>
        <v>wet meadows, streambanks, seeps, on serpentine-derived soils, in conifer forest</v>
      </c>
      <c r="D1874" s="17" t="str">
        <f>IF(ISNUMBER(SEARCH("1",VLOOKUP(A1874, [1]!Table9[#All], 4, FALSE))), "Yes", "No")</f>
        <v>Yes</v>
      </c>
      <c r="E1874" s="16" t="str">
        <f>VLOOKUP(A1874, [1]!Table9[#All], 3, FALSE)</f>
        <v>Plant</v>
      </c>
      <c r="F1874" s="15" t="str">
        <f>VLOOKUP(A1874, [1]!Table9[#All], 26, FALSE)</f>
        <v>Formula</v>
      </c>
      <c r="G1874" s="15" t="str">
        <f>IF(D1874="No", "--",VLOOKUP(A1874, [1]!Table9[#All], 25, FALSE))</f>
        <v>Work area</v>
      </c>
      <c r="H1874" s="14" t="str">
        <f>IF(D1874="No", "Not discussed on USFS. ", VLOOKUP(A1874, [1]!Table9[#All], 24, FALSE))</f>
        <v>--</v>
      </c>
      <c r="I1874" s="14" t="str">
        <f>IF(NOT(ISBLANK(#REF!)),  "Pre-activity Survey Required", "")</f>
        <v>Pre-activity Survey Required</v>
      </c>
      <c r="J1874" s="13" t="str">
        <f>IF(D1874="No", "Not discussed on USFS. ", _xlfn.CONCAT(A1874, " (", VLOOKUP(A1874, [1]!Table9[#All], 11, FALSE), "; Habitat description: ", C1874, ") - Within 1-mi of a CNDDB/SCE/USFS occurrence record (", VLOOKUP(A1874, [1]!Table9[#All], 34, FALSE), "). " ))</f>
        <v xml:space="preserve">showy raillardella (FSS; CRPR 1B.2, Blooming Period: Jul - Oct; Habitat description: wet meadows, streambanks, seeps, on serpentine-derived soils, in conifer forest) - Within 1-mi of a CNDDB/SCE/USFS occurrence record (unsuitable habitat). </v>
      </c>
      <c r="K1874" s="10" t="str">
        <f>IF(D1874="No", "-- ", VLOOKUP(A1874, [1]!Table9[#All], 35, FALSE))</f>
        <v>Standard OMP BMPs.</v>
      </c>
      <c r="L1874" s="12" t="str">
        <f>IF(D1874="No", "--", VLOOKUP(A1874, [1]!Table9[#All], 28, FALSE))</f>
        <v>IIB</v>
      </c>
      <c r="M1874" s="11" t="str">
        <f>IF(D1874="No", "Not discussed on USFS. ", _xlfn.CONCAT(A1874, " (", VLOOKUP(A1874, [1]!Table9[#All], 11, FALSE), "; Habitat description: ", C1874, ") - Within 1-mi of a CNDDB/SCE/USFS occurrence record (", VLOOKUP(A1874, [1]!Table9[#All], 27, FALSE), "). " ))</f>
        <v xml:space="preserve">showy raillardella (FSS; CRPR 1B.2, Blooming Period: Jul - Oct; Habitat description: wet meadows, streambanks, seeps, on serpentine-derived soils, in conifer forest) - Within 1-mi of a CNDDB/SCE/USFS occurrence record (habitat present). </v>
      </c>
      <c r="N1874" s="10" t="str">
        <f>IF(D1874="No", "-- ", VLOOKUP(A1874, [1]!Table9[#All], 29, FALSE))</f>
        <v xml:space="preserve">BE BMP Plant-1(a)(c-d); 
General Measures and Standard OMP BMPs. </v>
      </c>
      <c r="O1874" s="10" t="str">
        <f>IF(D1874="No", "--", VLOOKUP(A1874, [1]!Table9[#All], 30, FALSE))</f>
        <v xml:space="preserve">Pre-Activity Survey (showy raillardella): A biological survey is required. 
FSS Plant Avoidance (showy raillardella): If showy raillardella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74" s="7" t="str">
        <f>IF(D1874="No", "Not discussed on USFS. ", IF(VLOOKUP(A1874, [1]!Table9[#All], 31, FALSE)="--", "--",  _xlfn.CONCAT(A1874, " (", VLOOKUP(A1874, [1]!Table9[#All], 11, FALSE), "; Habitat description: ", C1874, ") - Within 1-mi of a CNDDB/SCE/USFS occurrence record (", VLOOKUP(A1874, [1]!Table9[#All], 31, FALSE), "). " )))</f>
        <v>--</v>
      </c>
      <c r="Q1874" s="6" t="str">
        <f>IF(D1874="No", "Not discussed on USFS. ", IF(VLOOKUP(A1874, [1]!Table9[#All], 31, FALSE)="--", "--",  VLOOKUP(A1874, [1]!Table9[#All], 32, FALSE)))</f>
        <v>--</v>
      </c>
      <c r="R1874" s="6" t="str">
        <f>IF(D1874="No", "Not discussed on USFS. ", IF(VLOOKUP(A1874, [1]!Table9[#All], 31, FALSE)="--", "--", VLOOKUP(A1874, [1]!Table9[#All], 33, FALSE)))</f>
        <v>--</v>
      </c>
      <c r="S1874" s="9" t="s">
        <v>2</v>
      </c>
      <c r="T1874" s="8" t="s">
        <v>2</v>
      </c>
      <c r="U1874" s="8" t="s">
        <v>2</v>
      </c>
      <c r="V1874" s="7" t="s">
        <v>2</v>
      </c>
      <c r="W1874" s="6" t="s">
        <v>2</v>
      </c>
      <c r="X1874" s="6" t="s">
        <v>2</v>
      </c>
    </row>
    <row r="1875" spans="1:24" ht="48" x14ac:dyDescent="0.2">
      <c r="A1875" s="20" t="s">
        <v>490</v>
      </c>
      <c r="B1875" s="20" t="str">
        <f>VLOOKUP(A1875, [1]!Table9[#All], 2, FALSE)</f>
        <v>Abutilon abutiloides</v>
      </c>
      <c r="C1875" s="18" t="str">
        <f>VLOOKUP(A1875, [1]!Table9[#All], 13, FALSE)</f>
        <v>slopes with desert scrub, rocky areas</v>
      </c>
      <c r="D1875" s="17" t="str">
        <f>IF(ISNUMBER(SEARCH("1",VLOOKUP(A1875, [1]!Table9[#All], 4, FALSE))), "Yes", "No")</f>
        <v>No</v>
      </c>
      <c r="E1875" s="16" t="str">
        <f>VLOOKUP(A1875, [1]!Table9[#All], 3, FALSE)</f>
        <v>Plant</v>
      </c>
      <c r="F1875" s="15" t="str">
        <f>VLOOKUP(A1875, [1]!Table9[#All], 26, FALSE)</f>
        <v>Formula</v>
      </c>
      <c r="G1875" s="15" t="str">
        <f>IF(D1875="No", "--",VLOOKUP(A1875, [1]!Table9[#All], 25, FALSE))</f>
        <v>--</v>
      </c>
      <c r="H1875" s="14" t="str">
        <f>IF(D1875="No", "Not discussed on USFS. ", VLOOKUP(A1875, [1]!Table9[#All], 24, FALSE))</f>
        <v xml:space="preserve">Not discussed on USFS. </v>
      </c>
      <c r="I1875" s="14" t="str">
        <f>IF(NOT(ISBLANK(#REF!)),  "Pre-activity Survey Required", "")</f>
        <v>Pre-activity Survey Required</v>
      </c>
      <c r="J1875" s="13" t="str">
        <f>IF(D1875="No", "Not discussed on USFS. ", _xlfn.CONCAT(A1875, " (", VLOOKUP(A1875, [1]!Table9[#All], 11, FALSE), "; Habitat description: ", C1875, ") - Within 1-mi of a CNDDB/SCE/USFS occurrence record (", VLOOKUP(A1875, [1]!Table9[#All], 34, FALSE), "). " ))</f>
        <v xml:space="preserve">Not discussed on USFS. </v>
      </c>
      <c r="K1875" s="10" t="str">
        <f>IF(D1875="No", "-- ", VLOOKUP(A1875, [1]!Table9[#All], 35, FALSE))</f>
        <v xml:space="preserve">-- </v>
      </c>
      <c r="L1875" s="12" t="str">
        <f>IF(D1875="No", "--", VLOOKUP(A1875, [1]!Table9[#All], 28, FALSE))</f>
        <v>--</v>
      </c>
      <c r="M1875" s="11" t="str">
        <f>IF(D1875="No", "Not discussed on USFS. ", _xlfn.CONCAT(A1875, " (", VLOOKUP(A1875, [1]!Table9[#All], 11, FALSE), "; Habitat description: ", C1875, ") - Within 1-mi of a CNDDB/SCE/USFS occurrence record (", VLOOKUP(A1875, [1]!Table9[#All], 27, FALSE), "). " ))</f>
        <v xml:space="preserve">Not discussed on USFS. </v>
      </c>
      <c r="N1875" s="10" t="str">
        <f>IF(D1875="No", "-- ", VLOOKUP(A1875, [1]!Table9[#All], 29, FALSE))</f>
        <v xml:space="preserve">-- </v>
      </c>
      <c r="O1875" s="10" t="str">
        <f>IF(D1875="No", "--", VLOOKUP(A1875, [1]!Table9[#All], 30, FALSE))</f>
        <v>--</v>
      </c>
      <c r="P1875" s="7" t="str">
        <f>IF(D1875="No", "Not discussed on USFS. ", IF(VLOOKUP(A1875, [1]!Table9[#All], 31, FALSE)="--", "--",  _xlfn.CONCAT(A1875, " (", VLOOKUP(A1875, [1]!Table9[#All], 11, FALSE), "; Habitat description: ", C1875, ") - Within 1-mi of a CNDDB/SCE/USFS occurrence record (", VLOOKUP(A1875, [1]!Table9[#All], 31, FALSE), "). " )))</f>
        <v xml:space="preserve">Not discussed on USFS. </v>
      </c>
      <c r="Q1875" s="6" t="str">
        <f>IF(D1875="No", "Not discussed on USFS. ", IF(VLOOKUP(A1875, [1]!Table9[#All], 31, FALSE)="--", "--",  VLOOKUP(A1875, [1]!Table9[#All], 32, FALSE)))</f>
        <v xml:space="preserve">Not discussed on USFS. </v>
      </c>
      <c r="R1875" s="6" t="str">
        <f>IF(D1875="No", "Not discussed on USFS. ", IF(VLOOKUP(A1875, [1]!Table9[#All], 31, FALSE)="--", "--", VLOOKUP(A1875, [1]!Table9[#All], 33, FALSE)))</f>
        <v xml:space="preserve">Not discussed on USFS. </v>
      </c>
      <c r="S1875" s="9" t="s">
        <v>2</v>
      </c>
      <c r="T1875" s="8" t="s">
        <v>2</v>
      </c>
      <c r="U1875" s="8" t="s">
        <v>2</v>
      </c>
      <c r="V1875" s="7" t="s">
        <v>2</v>
      </c>
      <c r="W1875" s="6" t="s">
        <v>2</v>
      </c>
      <c r="X1875" s="6" t="s">
        <v>2</v>
      </c>
    </row>
    <row r="1876" spans="1:24" ht="156" x14ac:dyDescent="0.2">
      <c r="A1876" s="20" t="s">
        <v>489</v>
      </c>
      <c r="B1876" s="20" t="str">
        <f>VLOOKUP(A1876, [1]!Table9[#All], 2, FALSE)</f>
        <v>Erythronium pluriflorum</v>
      </c>
      <c r="C1876" s="18" t="str">
        <f>VLOOKUP(A1876, [1]!Table9[#All], 13, FALSE)</f>
        <v>open, rocky places</v>
      </c>
      <c r="D1876" s="17" t="str">
        <f>IF(ISNUMBER(SEARCH("1",VLOOKUP(A1876, [1]!Table9[#All], 4, FALSE))), "Yes", "No")</f>
        <v>Yes</v>
      </c>
      <c r="E1876" s="16" t="str">
        <f>VLOOKUP(A1876, [1]!Table9[#All], 3, FALSE)</f>
        <v>Plant</v>
      </c>
      <c r="F1876" s="15" t="str">
        <f>VLOOKUP(A1876, [1]!Table9[#All], 26, FALSE)</f>
        <v>Formula</v>
      </c>
      <c r="G1876" s="15" t="str">
        <f>IF(D1876="No", "--",VLOOKUP(A1876, [1]!Table9[#All], 25, FALSE))</f>
        <v>Work area</v>
      </c>
      <c r="H1876" s="14" t="str">
        <f>IF(D1876="No", "Not discussed on USFS. ", VLOOKUP(A1876, [1]!Table9[#All], 24, FALSE))</f>
        <v>--</v>
      </c>
      <c r="I1876" s="14" t="str">
        <f>IF(NOT(ISBLANK(#REF!)),  "Pre-activity Survey Required", "")</f>
        <v>Pre-activity Survey Required</v>
      </c>
      <c r="J1876" s="13" t="str">
        <f>IF(D1876="No", "Not discussed on USFS. ", _xlfn.CONCAT(A1876, " (", VLOOKUP(A1876, [1]!Table9[#All], 11, FALSE), "; Habitat description: ", C1876, ") - Within 1-mi of a CNDDB/SCE/USFS occurrence record (", VLOOKUP(A1876, [1]!Table9[#All], 34, FALSE), "). " ))</f>
        <v xml:space="preserve">Shuteye Peak fawn lily (FSS; CRPR 1B.3, Blooming Period: May - Jul; Habitat description: open, rocky places) - Within 1-mi of a CNDDB/SCE/USFS occurrence record (unsuitable habitat). </v>
      </c>
      <c r="K1876" s="10" t="str">
        <f>IF(D1876="No", "-- ", VLOOKUP(A1876, [1]!Table9[#All], 35, FALSE))</f>
        <v>Standard OMP BMPs.</v>
      </c>
      <c r="L1876" s="12" t="str">
        <f>IF(D1876="No", "--", VLOOKUP(A1876, [1]!Table9[#All], 28, FALSE))</f>
        <v>IIB</v>
      </c>
      <c r="M1876" s="11" t="str">
        <f>IF(D1876="No", "Not discussed on USFS. ", _xlfn.CONCAT(A1876, " (", VLOOKUP(A1876, [1]!Table9[#All], 11, FALSE), "; Habitat description: ", C1876, ") - Within 1-mi of a CNDDB/SCE/USFS occurrence record (", VLOOKUP(A1876, [1]!Table9[#All], 27, FALSE), "). " ))</f>
        <v xml:space="preserve">Shuteye Peak fawn lily (FSS; CRPR 1B.3, Blooming Period: May - Jul; Habitat description: open, rocky places) - Within 1-mi of a CNDDB/SCE/USFS occurrence record (habitat present). </v>
      </c>
      <c r="N1876" s="10" t="str">
        <f>IF(D1876="No", "-- ", VLOOKUP(A1876, [1]!Table9[#All], 29, FALSE))</f>
        <v xml:space="preserve">BE BMP Plant-1(a)(c-d); 
General Measures and Standard OMP BMPs. </v>
      </c>
      <c r="O1876" s="10" t="str">
        <f>IF(D1876="No", "--", VLOOKUP(A1876, [1]!Table9[#All], 30, FALSE))</f>
        <v xml:space="preserve">Pre-Activity Survey (Shuteye Peak fawn lily): A biological survey is required. 
FSS Plant Avoidance (Shuteye Peak fawn lily): If Shuteye Peak fawn 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76" s="7" t="str">
        <f>IF(D1876="No", "Not discussed on USFS. ", IF(VLOOKUP(A1876, [1]!Table9[#All], 31, FALSE)="--", "--",  _xlfn.CONCAT(A1876, " (", VLOOKUP(A1876, [1]!Table9[#All], 11, FALSE), "; Habitat description: ", C1876, ") - Within 1-mi of a CNDDB/SCE/USFS occurrence record (", VLOOKUP(A1876, [1]!Table9[#All], 31, FALSE), "). " )))</f>
        <v>--</v>
      </c>
      <c r="Q1876" s="6" t="str">
        <f>IF(D1876="No", "Not discussed on USFS. ", IF(VLOOKUP(A1876, [1]!Table9[#All], 31, FALSE)="--", "--",  VLOOKUP(A1876, [1]!Table9[#All], 32, FALSE)))</f>
        <v>--</v>
      </c>
      <c r="R1876" s="6" t="str">
        <f>IF(D1876="No", "Not discussed on USFS. ", IF(VLOOKUP(A1876, [1]!Table9[#All], 31, FALSE)="--", "--", VLOOKUP(A1876, [1]!Table9[#All], 33, FALSE)))</f>
        <v>--</v>
      </c>
      <c r="S1876" s="9" t="s">
        <v>2</v>
      </c>
      <c r="T1876" s="8" t="s">
        <v>2</v>
      </c>
      <c r="U1876" s="8" t="s">
        <v>2</v>
      </c>
      <c r="V1876" s="7" t="s">
        <v>2</v>
      </c>
      <c r="W1876" s="6" t="s">
        <v>2</v>
      </c>
      <c r="X1876" s="6" t="s">
        <v>2</v>
      </c>
    </row>
    <row r="1877" spans="1:24" ht="48" x14ac:dyDescent="0.2">
      <c r="A1877" s="20" t="s">
        <v>488</v>
      </c>
      <c r="B1877" s="20" t="str">
        <f>VLOOKUP(A1877, [1]!Table9[#All], 2, FALSE)</f>
        <v>Scutellaria lateriflora</v>
      </c>
      <c r="C1877" s="18" t="str">
        <f>VLOOKUP(A1877, [1]!Table9[#All], 13, FALSE)</f>
        <v>marshes, wet meadows</v>
      </c>
      <c r="D1877" s="17" t="str">
        <f>IF(ISNUMBER(SEARCH("1",VLOOKUP(A1877, [1]!Table9[#All], 4, FALSE))), "Yes", "No")</f>
        <v>No</v>
      </c>
      <c r="E1877" s="16" t="str">
        <f>VLOOKUP(A1877, [1]!Table9[#All], 3, FALSE)</f>
        <v>Plant</v>
      </c>
      <c r="F1877" s="15" t="str">
        <f>VLOOKUP(A1877, [1]!Table9[#All], 26, FALSE)</f>
        <v>Formula</v>
      </c>
      <c r="G1877" s="15" t="str">
        <f>IF(D1877="No", "--",VLOOKUP(A1877, [1]!Table9[#All], 25, FALSE))</f>
        <v>--</v>
      </c>
      <c r="H1877" s="14" t="str">
        <f>IF(D1877="No", "Not discussed on USFS. ", VLOOKUP(A1877, [1]!Table9[#All], 24, FALSE))</f>
        <v xml:space="preserve">Not discussed on USFS. </v>
      </c>
      <c r="I1877" s="14" t="str">
        <f>IF(NOT(ISBLANK(#REF!)),  "Pre-activity Survey Required", "")</f>
        <v>Pre-activity Survey Required</v>
      </c>
      <c r="J1877" s="13" t="str">
        <f>IF(D1877="No", "Not discussed on USFS. ", _xlfn.CONCAT(A1877, " (", VLOOKUP(A1877, [1]!Table9[#All], 11, FALSE), "; Habitat description: ", C1877, ") - Within 1-mi of a CNDDB/SCE/USFS occurrence record (", VLOOKUP(A1877, [1]!Table9[#All], 34, FALSE), "). " ))</f>
        <v xml:space="preserve">Not discussed on USFS. </v>
      </c>
      <c r="K1877" s="10" t="str">
        <f>IF(D1877="No", "-- ", VLOOKUP(A1877, [1]!Table9[#All], 35, FALSE))</f>
        <v xml:space="preserve">-- </v>
      </c>
      <c r="L1877" s="12" t="str">
        <f>IF(D1877="No", "--", VLOOKUP(A1877, [1]!Table9[#All], 28, FALSE))</f>
        <v>--</v>
      </c>
      <c r="M1877" s="11" t="str">
        <f>IF(D1877="No", "Not discussed on USFS. ", _xlfn.CONCAT(A1877, " (", VLOOKUP(A1877, [1]!Table9[#All], 11, FALSE), "; Habitat description: ", C1877, ") - Within 1-mi of a CNDDB/SCE/USFS occurrence record (", VLOOKUP(A1877, [1]!Table9[#All], 27, FALSE), "). " ))</f>
        <v xml:space="preserve">Not discussed on USFS. </v>
      </c>
      <c r="N1877" s="10" t="str">
        <f>IF(D1877="No", "-- ", VLOOKUP(A1877, [1]!Table9[#All], 29, FALSE))</f>
        <v xml:space="preserve">-- </v>
      </c>
      <c r="O1877" s="10" t="str">
        <f>IF(D1877="No", "--", VLOOKUP(A1877, [1]!Table9[#All], 30, FALSE))</f>
        <v>--</v>
      </c>
      <c r="P1877" s="7" t="str">
        <f>IF(D1877="No", "Not discussed on USFS. ", IF(VLOOKUP(A1877, [1]!Table9[#All], 31, FALSE)="--", "--",  _xlfn.CONCAT(A1877, " (", VLOOKUP(A1877, [1]!Table9[#All], 11, FALSE), "; Habitat description: ", C1877, ") - Within 1-mi of a CNDDB/SCE/USFS occurrence record (", VLOOKUP(A1877, [1]!Table9[#All], 31, FALSE), "). " )))</f>
        <v xml:space="preserve">Not discussed on USFS. </v>
      </c>
      <c r="Q1877" s="6" t="str">
        <f>IF(D1877="No", "Not discussed on USFS. ", IF(VLOOKUP(A1877, [1]!Table9[#All], 31, FALSE)="--", "--",  VLOOKUP(A1877, [1]!Table9[#All], 32, FALSE)))</f>
        <v xml:space="preserve">Not discussed on USFS. </v>
      </c>
      <c r="R1877" s="6" t="str">
        <f>IF(D1877="No", "Not discussed on USFS. ", IF(VLOOKUP(A1877, [1]!Table9[#All], 31, FALSE)="--", "--", VLOOKUP(A1877, [1]!Table9[#All], 33, FALSE)))</f>
        <v xml:space="preserve">Not discussed on USFS. </v>
      </c>
      <c r="S1877" s="9" t="s">
        <v>2</v>
      </c>
      <c r="T1877" s="8" t="s">
        <v>2</v>
      </c>
      <c r="U1877" s="8" t="s">
        <v>2</v>
      </c>
      <c r="V1877" s="7" t="s">
        <v>2</v>
      </c>
      <c r="W1877" s="6" t="s">
        <v>2</v>
      </c>
      <c r="X1877" s="6" t="s">
        <v>2</v>
      </c>
    </row>
    <row r="1878" spans="1:24" ht="96" x14ac:dyDescent="0.2">
      <c r="A1878" s="20" t="s">
        <v>487</v>
      </c>
      <c r="B1878" s="20" t="str">
        <f>VLOOKUP(A1878, [1]!Table9[#All], 2, FALSE)</f>
        <v>Carex cyrtostachya</v>
      </c>
      <c r="C1878" s="18" t="str">
        <f>VLOOKUP(A1878, [1]!Table9[#All], 13, FALSE)</f>
        <v>wet meadows, marshes, seasonally wet outcrops, seeps, swales, riparian margins, floodplain terraces</v>
      </c>
      <c r="D1878" s="17" t="str">
        <f>IF(ISNUMBER(SEARCH("1",VLOOKUP(A1878, [1]!Table9[#All], 4, FALSE))), "Yes", "No")</f>
        <v>No</v>
      </c>
      <c r="E1878" s="16" t="str">
        <f>VLOOKUP(A1878, [1]!Table9[#All], 3, FALSE)</f>
        <v>Plant</v>
      </c>
      <c r="F1878" s="15" t="str">
        <f>VLOOKUP(A1878, [1]!Table9[#All], 26, FALSE)</f>
        <v>Formula</v>
      </c>
      <c r="G1878" s="15" t="str">
        <f>IF(D1878="No", "--",VLOOKUP(A1878, [1]!Table9[#All], 25, FALSE))</f>
        <v>--</v>
      </c>
      <c r="H1878" s="14" t="str">
        <f>IF(D1878="No", "Not discussed on USFS. ", VLOOKUP(A1878, [1]!Table9[#All], 24, FALSE))</f>
        <v xml:space="preserve">Not discussed on USFS. </v>
      </c>
      <c r="I1878" s="14" t="str">
        <f>IF(NOT(ISBLANK(#REF!)),  "Pre-activity Survey Required", "")</f>
        <v>Pre-activity Survey Required</v>
      </c>
      <c r="J1878" s="13" t="str">
        <f>IF(D1878="No", "Not discussed on USFS. ", _xlfn.CONCAT(A1878, " (", VLOOKUP(A1878, [1]!Table9[#All], 11, FALSE), "; Habitat description: ", C1878, ") - Within 1-mi of a CNDDB/SCE/USFS occurrence record (", VLOOKUP(A1878, [1]!Table9[#All], 34, FALSE), "). " ))</f>
        <v xml:space="preserve">Not discussed on USFS. </v>
      </c>
      <c r="K1878" s="10" t="str">
        <f>IF(D1878="No", "-- ", VLOOKUP(A1878, [1]!Table9[#All], 35, FALSE))</f>
        <v xml:space="preserve">-- </v>
      </c>
      <c r="L1878" s="12" t="str">
        <f>IF(D1878="No", "--", VLOOKUP(A1878, [1]!Table9[#All], 28, FALSE))</f>
        <v>--</v>
      </c>
      <c r="M1878" s="11" t="str">
        <f>IF(D1878="No", "Not discussed on USFS. ", _xlfn.CONCAT(A1878, " (", VLOOKUP(A1878, [1]!Table9[#All], 11, FALSE), "; Habitat description: ", C1878, ") - Within 1-mi of a CNDDB/SCE/USFS occurrence record (", VLOOKUP(A1878, [1]!Table9[#All], 27, FALSE), "). " ))</f>
        <v xml:space="preserve">Not discussed on USFS. </v>
      </c>
      <c r="N1878" s="10" t="str">
        <f>IF(D1878="No", "-- ", VLOOKUP(A1878, [1]!Table9[#All], 29, FALSE))</f>
        <v xml:space="preserve">-- </v>
      </c>
      <c r="O1878" s="10" t="str">
        <f>IF(D1878="No", "--", VLOOKUP(A1878, [1]!Table9[#All], 30, FALSE))</f>
        <v>--</v>
      </c>
      <c r="P1878" s="7" t="str">
        <f>IF(D1878="No", "Not discussed on USFS. ", IF(VLOOKUP(A1878, [1]!Table9[#All], 31, FALSE)="--", "--",  _xlfn.CONCAT(A1878, " (", VLOOKUP(A1878, [1]!Table9[#All], 11, FALSE), "; Habitat description: ", C1878, ") - Within 1-mi of a CNDDB/SCE/USFS occurrence record (", VLOOKUP(A1878, [1]!Table9[#All], 31, FALSE), "). " )))</f>
        <v xml:space="preserve">Not discussed on USFS. </v>
      </c>
      <c r="Q1878" s="6" t="str">
        <f>IF(D1878="No", "Not discussed on USFS. ", IF(VLOOKUP(A1878, [1]!Table9[#All], 31, FALSE)="--", "--",  VLOOKUP(A1878, [1]!Table9[#All], 32, FALSE)))</f>
        <v xml:space="preserve">Not discussed on USFS. </v>
      </c>
      <c r="R1878" s="6" t="str">
        <f>IF(D1878="No", "Not discussed on USFS. ", IF(VLOOKUP(A1878, [1]!Table9[#All], 31, FALSE)="--", "--", VLOOKUP(A1878, [1]!Table9[#All], 33, FALSE)))</f>
        <v xml:space="preserve">Not discussed on USFS. </v>
      </c>
      <c r="S1878" s="9" t="s">
        <v>2</v>
      </c>
      <c r="T1878" s="8" t="s">
        <v>2</v>
      </c>
      <c r="U1878" s="8" t="s">
        <v>2</v>
      </c>
      <c r="V1878" s="7" t="s">
        <v>2</v>
      </c>
      <c r="W1878" s="6" t="s">
        <v>2</v>
      </c>
      <c r="X1878" s="6" t="s">
        <v>2</v>
      </c>
    </row>
    <row r="1879" spans="1:24" ht="156" x14ac:dyDescent="0.2">
      <c r="A1879" s="20" t="s">
        <v>486</v>
      </c>
      <c r="B1879" s="20" t="str">
        <f>VLOOKUP(A1879, [1]!Table9[#All], 2, FALSE)</f>
        <v>Poa sierrae</v>
      </c>
      <c r="C1879" s="18" t="str">
        <f>VLOOKUP(A1879, [1]!Table9[#All], 13, FALSE)</f>
        <v>shady moist slopes, often on mossy rocks, in canyons, forest</v>
      </c>
      <c r="D1879" s="17" t="str">
        <f>IF(ISNUMBER(SEARCH("1",VLOOKUP(A1879, [1]!Table9[#All], 4, FALSE))), "Yes", "No")</f>
        <v>Yes</v>
      </c>
      <c r="E1879" s="16" t="str">
        <f>VLOOKUP(A1879, [1]!Table9[#All], 3, FALSE)</f>
        <v>Plant</v>
      </c>
      <c r="F1879" s="15" t="str">
        <f>VLOOKUP(A1879, [1]!Table9[#All], 26, FALSE)</f>
        <v>Formula</v>
      </c>
      <c r="G1879" s="15" t="str">
        <f>IF(D1879="No", "--",VLOOKUP(A1879, [1]!Table9[#All], 25, FALSE))</f>
        <v>Work area</v>
      </c>
      <c r="H1879" s="14" t="str">
        <f>IF(D1879="No", "Not discussed on USFS. ", VLOOKUP(A1879, [1]!Table9[#All], 24, FALSE))</f>
        <v>--</v>
      </c>
      <c r="I1879" s="14" t="str">
        <f>IF(NOT(ISBLANK(#REF!)),  "Pre-activity Survey Required", "")</f>
        <v>Pre-activity Survey Required</v>
      </c>
      <c r="J1879" s="13" t="str">
        <f>IF(D1879="No", "Not discussed on USFS. ", _xlfn.CONCAT(A1879, " (", VLOOKUP(A1879, [1]!Table9[#All], 11, FALSE), "; Habitat description: ", C1879, ") - Within 1-mi of a CNDDB/SCE/USFS occurrence record (", VLOOKUP(A1879, [1]!Table9[#All], 34, FALSE), "). " ))</f>
        <v xml:space="preserve">Sierra blue grass (FSS; BLM:S; CRPR 1B.3, Blooming Period: Apr - Jun; Habitat description: shady moist slopes, often on mossy rocks, in canyons, forest) - Within 1-mi of a CNDDB/SCE/USFS occurrence record (unsuitable habitat). </v>
      </c>
      <c r="K1879" s="10" t="str">
        <f>IF(D1879="No", "-- ", VLOOKUP(A1879, [1]!Table9[#All], 35, FALSE))</f>
        <v>Standard OMP BMPs.</v>
      </c>
      <c r="L1879" s="12" t="str">
        <f>IF(D1879="No", "--", VLOOKUP(A1879, [1]!Table9[#All], 28, FALSE))</f>
        <v>IIB</v>
      </c>
      <c r="M1879" s="11" t="str">
        <f>IF(D1879="No", "Not discussed on USFS. ", _xlfn.CONCAT(A1879, " (", VLOOKUP(A1879, [1]!Table9[#All], 11, FALSE), "; Habitat description: ", C1879, ") - Within 1-mi of a CNDDB/SCE/USFS occurrence record (", VLOOKUP(A1879, [1]!Table9[#All], 27, FALSE), "). " ))</f>
        <v xml:space="preserve">Sierra blue grass (FSS; BLM:S; CRPR 1B.3, Blooming Period: Apr - Jun; Habitat description: shady moist slopes, often on mossy rocks, in canyons, forest) - Within 1-mi of a CNDDB/SCE/USFS occurrence record (habitat present). </v>
      </c>
      <c r="N1879" s="10" t="str">
        <f>IF(D1879="No", "-- ", VLOOKUP(A1879, [1]!Table9[#All], 29, FALSE))</f>
        <v xml:space="preserve">BE BMP Plant-1(a)(c-d); 
General Measures and Standard OMP BMPs. </v>
      </c>
      <c r="O1879" s="10" t="str">
        <f>IF(D1879="No", "--", VLOOKUP(A1879, [1]!Table9[#All], 30, FALSE))</f>
        <v xml:space="preserve">Pre-Activity Survey (Sierra blue grass): A biological survey is required. 
FSS Plant Avoidance (Sierra blue grass): If Sierra blue grass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79" s="7" t="str">
        <f>IF(D1879="No", "Not discussed on USFS. ", IF(VLOOKUP(A1879, [1]!Table9[#All], 31, FALSE)="--", "--",  _xlfn.CONCAT(A1879, " (", VLOOKUP(A1879, [1]!Table9[#All], 11, FALSE), "; Habitat description: ", C1879, ") - Within 1-mi of a CNDDB/SCE/USFS occurrence record (", VLOOKUP(A1879, [1]!Table9[#All], 31, FALSE), "). " )))</f>
        <v>--</v>
      </c>
      <c r="Q1879" s="6" t="str">
        <f>IF(D1879="No", "Not discussed on USFS. ", IF(VLOOKUP(A1879, [1]!Table9[#All], 31, FALSE)="--", "--",  VLOOKUP(A1879, [1]!Table9[#All], 32, FALSE)))</f>
        <v>--</v>
      </c>
      <c r="R1879" s="6" t="str">
        <f>IF(D1879="No", "Not discussed on USFS. ", IF(VLOOKUP(A1879, [1]!Table9[#All], 31, FALSE)="--", "--", VLOOKUP(A1879, [1]!Table9[#All], 33, FALSE)))</f>
        <v>--</v>
      </c>
      <c r="S1879" s="9" t="s">
        <v>2</v>
      </c>
      <c r="T1879" s="8" t="s">
        <v>2</v>
      </c>
      <c r="U1879" s="8" t="s">
        <v>2</v>
      </c>
      <c r="V1879" s="7" t="s">
        <v>2</v>
      </c>
      <c r="W1879" s="6" t="s">
        <v>2</v>
      </c>
      <c r="X1879" s="6" t="s">
        <v>2</v>
      </c>
    </row>
    <row r="1880" spans="1:24" ht="48" x14ac:dyDescent="0.2">
      <c r="A1880" s="20" t="s">
        <v>485</v>
      </c>
      <c r="B1880" s="20" t="str">
        <f>VLOOKUP(A1880, [1]!Table9[#All], 2, FALSE)</f>
        <v>Draba sierrae</v>
      </c>
      <c r="C1880" s="18" t="str">
        <f>VLOOKUP(A1880, [1]!Table9[#All], 13, FALSE)</f>
        <v>rock crevices, granite outcrops</v>
      </c>
      <c r="D1880" s="17" t="str">
        <f>IF(ISNUMBER(SEARCH("1",VLOOKUP(A1880, [1]!Table9[#All], 4, FALSE))), "Yes", "No")</f>
        <v>No</v>
      </c>
      <c r="E1880" s="16" t="str">
        <f>VLOOKUP(A1880, [1]!Table9[#All], 3, FALSE)</f>
        <v>Plant</v>
      </c>
      <c r="F1880" s="15" t="str">
        <f>VLOOKUP(A1880, [1]!Table9[#All], 26, FALSE)</f>
        <v>Formula</v>
      </c>
      <c r="G1880" s="15" t="str">
        <f>IF(D1880="No", "--",VLOOKUP(A1880, [1]!Table9[#All], 25, FALSE))</f>
        <v>--</v>
      </c>
      <c r="H1880" s="14" t="str">
        <f>IF(D1880="No", "Not discussed on USFS. ", VLOOKUP(A1880, [1]!Table9[#All], 24, FALSE))</f>
        <v xml:space="preserve">Not discussed on USFS. </v>
      </c>
      <c r="I1880" s="14" t="str">
        <f>IF(NOT(ISBLANK(#REF!)),  "Pre-activity Survey Required", "")</f>
        <v>Pre-activity Survey Required</v>
      </c>
      <c r="J1880" s="13" t="str">
        <f>IF(D1880="No", "Not discussed on USFS. ", _xlfn.CONCAT(A1880, " (", VLOOKUP(A1880, [1]!Table9[#All], 11, FALSE), "; Habitat description: ", C1880, ") - Within 1-mi of a CNDDB/SCE/USFS occurrence record (", VLOOKUP(A1880, [1]!Table9[#All], 34, FALSE), "). " ))</f>
        <v xml:space="preserve">Not discussed on USFS. </v>
      </c>
      <c r="K1880" s="10" t="str">
        <f>IF(D1880="No", "-- ", VLOOKUP(A1880, [1]!Table9[#All], 35, FALSE))</f>
        <v xml:space="preserve">-- </v>
      </c>
      <c r="L1880" s="12" t="str">
        <f>IF(D1880="No", "--", VLOOKUP(A1880, [1]!Table9[#All], 28, FALSE))</f>
        <v>--</v>
      </c>
      <c r="M1880" s="11" t="str">
        <f>IF(D1880="No", "Not discussed on USFS. ", _xlfn.CONCAT(A1880, " (", VLOOKUP(A1880, [1]!Table9[#All], 11, FALSE), "; Habitat description: ", C1880, ") - Within 1-mi of a CNDDB/SCE/USFS occurrence record (", VLOOKUP(A1880, [1]!Table9[#All], 27, FALSE), "). " ))</f>
        <v xml:space="preserve">Not discussed on USFS. </v>
      </c>
      <c r="N1880" s="10" t="str">
        <f>IF(D1880="No", "-- ", VLOOKUP(A1880, [1]!Table9[#All], 29, FALSE))</f>
        <v xml:space="preserve">-- </v>
      </c>
      <c r="O1880" s="10" t="str">
        <f>IF(D1880="No", "--", VLOOKUP(A1880, [1]!Table9[#All], 30, FALSE))</f>
        <v>--</v>
      </c>
      <c r="P1880" s="7" t="str">
        <f>IF(D1880="No", "Not discussed on USFS. ", IF(VLOOKUP(A1880, [1]!Table9[#All], 31, FALSE)="--", "--",  _xlfn.CONCAT(A1880, " (", VLOOKUP(A1880, [1]!Table9[#All], 11, FALSE), "; Habitat description: ", C1880, ") - Within 1-mi of a CNDDB/SCE/USFS occurrence record (", VLOOKUP(A1880, [1]!Table9[#All], 31, FALSE), "). " )))</f>
        <v xml:space="preserve">Not discussed on USFS. </v>
      </c>
      <c r="Q1880" s="6" t="str">
        <f>IF(D1880="No", "Not discussed on USFS. ", IF(VLOOKUP(A1880, [1]!Table9[#All], 31, FALSE)="--", "--",  VLOOKUP(A1880, [1]!Table9[#All], 32, FALSE)))</f>
        <v xml:space="preserve">Not discussed on USFS. </v>
      </c>
      <c r="R1880" s="6" t="str">
        <f>IF(D1880="No", "Not discussed on USFS. ", IF(VLOOKUP(A1880, [1]!Table9[#All], 31, FALSE)="--", "--", VLOOKUP(A1880, [1]!Table9[#All], 33, FALSE)))</f>
        <v xml:space="preserve">Not discussed on USFS. </v>
      </c>
      <c r="S1880" s="9" t="s">
        <v>2</v>
      </c>
      <c r="T1880" s="8" t="s">
        <v>2</v>
      </c>
      <c r="U1880" s="8" t="s">
        <v>2</v>
      </c>
      <c r="V1880" s="7" t="s">
        <v>2</v>
      </c>
      <c r="W1880" s="6" t="s">
        <v>2</v>
      </c>
      <c r="X1880" s="6" t="s">
        <v>2</v>
      </c>
    </row>
    <row r="1881" spans="1:24" ht="160" x14ac:dyDescent="0.2">
      <c r="A1881" s="20" t="s">
        <v>484</v>
      </c>
      <c r="B1881" s="20" t="str">
        <f>VLOOKUP(A1881, [1]!Table9[#All], 2, FALSE)</f>
        <v>Martes caurina sierrae</v>
      </c>
      <c r="C1881" s="18" t="str">
        <f>VLOOKUP(A1881, [1]!Table9[#All], 13, FALSE)</f>
        <v>mature, dense conifer forests or mixed conifer-hardwood forests</v>
      </c>
      <c r="D1881" s="17" t="str">
        <f>IF(ISNUMBER(SEARCH("1",VLOOKUP(A1881, [1]!Table9[#All], 4, FALSE))), "Yes", "No")</f>
        <v>Yes</v>
      </c>
      <c r="E1881" s="16" t="str">
        <f>VLOOKUP(A1881, [1]!Table9[#All], 3, FALSE)</f>
        <v>Mammal</v>
      </c>
      <c r="F1881" s="15" t="str">
        <f>VLOOKUP(A1881, [1]!Table9[#All], 26, FALSE)</f>
        <v>Formula</v>
      </c>
      <c r="G1881" s="15" t="str">
        <f>IF(D1881="No", "--",VLOOKUP(A1881, [1]!Table9[#All], 25, FALSE))</f>
        <v>Work area</v>
      </c>
      <c r="H1881" s="14" t="str">
        <f>IF(D1881="No", "Not discussed on USFS. ", VLOOKUP(A1881, [1]!Table9[#All], 24, FALSE))</f>
        <v xml:space="preserve">If you see an occurrence record within 1-mi for American marten (Martes americana) it is actually a Sierra marten occurrence. (Names were reclassified in 2012).
Assume habitat is suitable. Do not use human disturbance or development as a justification for absence of suitable habitat. This species is known to occur all around the Huntington Lake area in recreational and residential areas.  </v>
      </c>
      <c r="I1881" s="14" t="str">
        <f>IF(NOT(ISBLANK(#REF!)),  "Pre-activity Survey Required", "")</f>
        <v>Pre-activity Survey Required</v>
      </c>
      <c r="J1881" s="13" t="str">
        <f>IF(D1881="No", "Not discussed on USFS. ", _xlfn.CONCAT(A1881, " (", VLOOKUP(A1881, [1]!Table9[#All], 11, FALSE), "; Habitat description: ", C1881, ") - Within 1-mi of a CNDDB/SCE/USFS occurrence record (", VLOOKUP(A1881, [1]!Table9[#All], 34, FALSE), "). " ))</f>
        <v xml:space="preserve">Sierra marten (FSS; Habitat description: mature, dense conifer forests or mixed conifer-hardwood forests) - Within 1-mi of a CNDDB/SCE/USFS occurrence record (unsuitable habitat). </v>
      </c>
      <c r="K1881" s="10" t="str">
        <f>IF(D1881="No", "-- ", VLOOKUP(A1881, [1]!Table9[#All], 35, FALSE))</f>
        <v>Standard OMP BMPs.</v>
      </c>
      <c r="L1881" s="12" t="str">
        <f>IF(D1881="No", "--", VLOOKUP(A1881, [1]!Table9[#All], 28, FALSE))</f>
        <v>IIB</v>
      </c>
      <c r="M1881" s="11" t="str">
        <f>IF(D1881="No", "Not discussed on USFS. ", _xlfn.CONCAT(A1881, " (", VLOOKUP(A1881, [1]!Table9[#All], 11, FALSE), "; Habitat description: ", C1881, ") - Within 1-mi of a CNDDB/SCE/USFS occurrence record (", VLOOKUP(A1881, [1]!Table9[#All], 27, FALSE), "). " ))</f>
        <v xml:space="preserve">Sierra marten (FSS; Habitat description: mature, dense conifer forests or mixed conifer-hardwood forests) - Within 1-mi of a CNDDB/SCE/USFS occurrence record (habitat present). </v>
      </c>
      <c r="N1881" s="10" t="str">
        <f>IF(D1881="No", "-- ", VLOOKUP(A1881, [1]!Table9[#All], 29, FALSE))</f>
        <v xml:space="preserve">BE BMP Mammal-1; 
General Measures and Standard OMP BMPs. </v>
      </c>
      <c r="O1881" s="10" t="str">
        <f>IF(D1881="No", "--", VLOOKUP(A1881, [1]!Table9[#All], 30, FALSE))</f>
        <v xml:space="preserve">General Measures and Standard OMP BMPs. </v>
      </c>
      <c r="P1881" s="7" t="str">
        <f>IF(D1881="No", "Not discussed on USFS. ", IF(VLOOKUP(A1881, [1]!Table9[#All], 31, FALSE)="--", "--",  _xlfn.CONCAT(A1881, " (", VLOOKUP(A1881, [1]!Table9[#All], 11, FALSE), "; Habitat description: ", C1881, ") - Within 1-mi of a CNDDB/SCE/USFS occurrence record (", VLOOKUP(A1881, [1]!Table9[#All], 31, FALSE), "). " )))</f>
        <v>--</v>
      </c>
      <c r="Q1881" s="6" t="str">
        <f>IF(D1881="No", "Not discussed on USFS. ", IF(VLOOKUP(A1881, [1]!Table9[#All], 31, FALSE)="--", "--",  VLOOKUP(A1881, [1]!Table9[#All], 32, FALSE)))</f>
        <v>--</v>
      </c>
      <c r="R1881" s="6" t="str">
        <f>IF(D1881="No", "Not discussed on USFS. ", IF(VLOOKUP(A1881, [1]!Table9[#All], 31, FALSE)="--", "--", VLOOKUP(A1881, [1]!Table9[#All], 33, FALSE)))</f>
        <v>--</v>
      </c>
      <c r="S1881" s="9" t="s">
        <v>2</v>
      </c>
      <c r="T1881" s="8" t="s">
        <v>2</v>
      </c>
      <c r="U1881" s="8" t="s">
        <v>2</v>
      </c>
      <c r="V1881" s="7" t="s">
        <v>2</v>
      </c>
      <c r="W1881" s="6" t="s">
        <v>2</v>
      </c>
      <c r="X1881" s="6" t="s">
        <v>2</v>
      </c>
    </row>
    <row r="1882" spans="1:24" ht="132" x14ac:dyDescent="0.2">
      <c r="A1882" s="20" t="s">
        <v>483</v>
      </c>
      <c r="B1882" s="20" t="str">
        <f>VLOOKUP(A1882, [1]!Table9[#All], 2, FALSE)</f>
        <v>Ovis canadensis sierrae</v>
      </c>
      <c r="C1882" s="18" t="str">
        <f>VLOOKUP(A1882, [1]!Table9[#All], 13, FALSE)</f>
        <v>open upland, montane, and alpine areas near rugged rocky areas</v>
      </c>
      <c r="D1882" s="17" t="str">
        <f>IF(ISNUMBER(SEARCH("1",VLOOKUP(A1882, [1]!Table9[#All], 4, FALSE))), "Yes", "No")</f>
        <v>Yes</v>
      </c>
      <c r="E1882" s="16" t="str">
        <f>VLOOKUP(A1882, [1]!Table9[#All], 3, FALSE)</f>
        <v>Mammal</v>
      </c>
      <c r="F1882" s="15" t="str">
        <f>VLOOKUP(A1882, [1]!Table9[#All], 26, FALSE)</f>
        <v>Formula</v>
      </c>
      <c r="G1882" s="15" t="str">
        <f>IF(D1882="No", "--",VLOOKUP(A1882, [1]!Table9[#All], 25, FALSE))</f>
        <v>1-mi</v>
      </c>
      <c r="H1882" s="14" t="str">
        <f>IF(D1882="No", "Not discussed on USFS. ", VLOOKUP(A1882, [1]!Table9[#All], 24, FALSE))</f>
        <v>Apply if within 1-mi of herd unit</v>
      </c>
      <c r="I1882" s="14" t="str">
        <f>IF(NOT(ISBLANK(#REF!)),  "Pre-activity Survey Required", "")</f>
        <v>Pre-activity Survey Required</v>
      </c>
      <c r="J1882" s="13" t="str">
        <f>IF(D1882="No", "Not discussed on USFS. ", _xlfn.CONCAT(A1882, " (", VLOOKUP(A1882, [1]!Table9[#All], 11, FALSE), "; Habitat description: ", C1882, ") - Within 1-mi of a CNDDB/SCE/USFS occurrence record (", VLOOKUP(A1882, [1]!Table9[#All], 34, FALSE), "). " ))</f>
        <v xml:space="preserve">Sierra Nevada bighorn sheep (FE; SE; CDFW FP; Habitat description: open upland, montane, and alpine areas near rugged rocky areas) - Within 1-mi of a CNDDB/SCE/USFS occurrence record (not associated with a herd unit). </v>
      </c>
      <c r="K1882" s="10" t="str">
        <f>IF(D1882="No", "-- ", VLOOKUP(A1882, [1]!Table9[#All], 35, FALSE))</f>
        <v>Standard OMP BMPs.</v>
      </c>
      <c r="L1882" s="12" t="str">
        <f>IF(D1882="No", "--", VLOOKUP(A1882, [1]!Table9[#All], 28, FALSE))</f>
        <v>IIB</v>
      </c>
      <c r="M1882" s="11" t="str">
        <f>IF(D1882="No", "Not discussed on USFS. ", _xlfn.CONCAT(A1882, " (", VLOOKUP(A1882, [1]!Table9[#All], 11, FALSE), "; Habitat description: ", C1882, ") - Within 1-mi of a CNDDB/SCE/USFS occurrence record (", VLOOKUP(A1882, [1]!Table9[#All], 27, FALSE), "). " ))</f>
        <v xml:space="preserve">Sierra Nevada bighorn sheep (FE; SE; CDFW FP; Habitat description: open upland, montane, and alpine areas near rugged rocky areas) - Within 1-mi of a CNDDB/SCE/USFS occurrence record (within herd unit). </v>
      </c>
      <c r="N1882" s="10" t="str">
        <f>IF(D1882="No", "-- ", VLOOKUP(A1882, [1]!Table9[#All], 29, FALSE))</f>
        <v xml:space="preserve">RPM SNBS-1-5; 
General Measures and Standard OMP BMPs. </v>
      </c>
      <c r="O1882" s="10" t="str">
        <f>IF(D1882="No", "--", VLOOKUP(A1882, [1]!Table9[#All], 30, FALSE))</f>
        <v xml:space="preserve">Schedule Limitation (Sierra Nevada bighorn sheep): Schedule all work between July 16 and April 14; if the project cannot comply with these dates, contact SCE ED.
Aerial Site Access (Sierra Nevada bighorn sheep): Schedule helicopters and drones between July 16 and April 14. Helicopters and drones must be flown 1,640 above the terrain. If the project cannot comply with these standards, contact SCE ED. 
General Measures and Standard OMP BMPs. </v>
      </c>
      <c r="P1882" s="7" t="str">
        <f>IF(D1882="No", "Not discussed on USFS. ", IF(VLOOKUP(A1882, [1]!Table9[#All], 31, FALSE)="--", "--",  _xlfn.CONCAT(A1882, " (", VLOOKUP(A1882, [1]!Table9[#All], 11, FALSE), "; Habitat description: ", C1882, ") - Within 1-mi of a CNDDB/SCE/USFS occurrence record (", VLOOKUP(A1882, [1]!Table9[#All], 31, FALSE), "). " )))</f>
        <v xml:space="preserve">Sierra Nevada bighorn sheep (FE; SE; CDFW FP; Habitat description: open upland, montane, and alpine areas near rugged rocky areas) - Within 1-mi of a CNDDB/SCE/USFS occurrence record (within 1-mi of herd unit). </v>
      </c>
      <c r="Q1882" s="6" t="str">
        <f>IF(D1882="No", "Not discussed on USFS. ", IF(VLOOKUP(A1882, [1]!Table9[#All], 31, FALSE)="--", "--",  VLOOKUP(A1882, [1]!Table9[#All], 32, FALSE)))</f>
        <v xml:space="preserve">RPM SNBS-3-4; 
General Measures and Standard OMP BMPs. </v>
      </c>
      <c r="R1882" s="6" t="str">
        <f>IF(D1882="No", "Not discussed on USFS. ", IF(VLOOKUP(A1882, [1]!Table9[#All], 31, FALSE)="--", "--", VLOOKUP(A1882, [1]!Table9[#All], 33, FALSE)))</f>
        <v xml:space="preserve">Schedule Limitation (Sierra Nevada bighorn sheep): Schedule all work between July 16 and April 14; if the project cannot comply with these dates, contact SCE ED.
Aerial Site Access (Sierra Nevada bighorn sheep): Schedule helicopters and drones between July 16 and April 14. Helicopters and drones must be flown 1,640 above the terrain. If the project cannot comply with these standards, contact SCE ED. 
General Measures and Standard OMP BMPs. </v>
      </c>
      <c r="S1882" s="9" t="s">
        <v>2</v>
      </c>
      <c r="T1882" s="8" t="s">
        <v>2</v>
      </c>
      <c r="U1882" s="8" t="s">
        <v>2</v>
      </c>
      <c r="V1882" s="7" t="s">
        <v>2</v>
      </c>
      <c r="W1882" s="6" t="s">
        <v>2</v>
      </c>
      <c r="X1882" s="6" t="s">
        <v>2</v>
      </c>
    </row>
    <row r="1883" spans="1:24" ht="96" x14ac:dyDescent="0.2">
      <c r="A1883" s="20" t="s">
        <v>482</v>
      </c>
      <c r="B1883" s="20" t="str">
        <f>VLOOKUP(A1883, [1]!Table9[#All], 2, FALSE)</f>
        <v>Aplodontia rufa californica</v>
      </c>
      <c r="C1883" s="18" t="str">
        <f>VLOOKUP(A1883, [1]!Table9[#All], 13, FALSE)</f>
        <v>open and intermediate canopy coverage with a dense riparian understory near water</v>
      </c>
      <c r="D1883" s="17" t="str">
        <f>IF(ISNUMBER(SEARCH("1",VLOOKUP(A1883, [1]!Table9[#All], 4, FALSE))), "Yes", "No")</f>
        <v>No</v>
      </c>
      <c r="E1883" s="16" t="str">
        <f>VLOOKUP(A1883, [1]!Table9[#All], 3, FALSE)</f>
        <v>Mammal</v>
      </c>
      <c r="F1883" s="15" t="str">
        <f>VLOOKUP(A1883, [1]!Table9[#All], 26, FALSE)</f>
        <v>Formula</v>
      </c>
      <c r="G1883" s="15" t="str">
        <f>IF(D1883="No", "--",VLOOKUP(A1883, [1]!Table9[#All], 25, FALSE))</f>
        <v>--</v>
      </c>
      <c r="H1883" s="14" t="str">
        <f>IF(D1883="No", "Not discussed on USFS. ", VLOOKUP(A1883, [1]!Table9[#All], 24, FALSE))</f>
        <v xml:space="preserve">Not discussed on USFS. </v>
      </c>
      <c r="I1883" s="14" t="str">
        <f>IF(NOT(ISBLANK(#REF!)),  "Pre-activity Survey Required", "")</f>
        <v>Pre-activity Survey Required</v>
      </c>
      <c r="J1883" s="13" t="str">
        <f>IF(D1883="No", "Not discussed on USFS. ", _xlfn.CONCAT(A1883, " (", VLOOKUP(A1883, [1]!Table9[#All], 11, FALSE), "; Habitat description: ", C1883, ") - Within 1-mi of a CNDDB/SCE/USFS occurrence record (", VLOOKUP(A1883, [1]!Table9[#All], 34, FALSE), "). " ))</f>
        <v xml:space="preserve">Not discussed on USFS. </v>
      </c>
      <c r="K1883" s="10" t="str">
        <f>IF(D1883="No", "-- ", VLOOKUP(A1883, [1]!Table9[#All], 35, FALSE))</f>
        <v xml:space="preserve">-- </v>
      </c>
      <c r="L1883" s="12" t="str">
        <f>IF(D1883="No", "--", VLOOKUP(A1883, [1]!Table9[#All], 28, FALSE))</f>
        <v>--</v>
      </c>
      <c r="M1883" s="11" t="str">
        <f>IF(D1883="No", "Not discussed on USFS. ", _xlfn.CONCAT(A1883, " (", VLOOKUP(A1883, [1]!Table9[#All], 11, FALSE), "; Habitat description: ", C1883, ") - Within 1-mi of a CNDDB/SCE/USFS occurrence record (", VLOOKUP(A1883, [1]!Table9[#All], 27, FALSE), "). " ))</f>
        <v xml:space="preserve">Not discussed on USFS. </v>
      </c>
      <c r="N1883" s="10" t="str">
        <f>IF(D1883="No", "-- ", VLOOKUP(A1883, [1]!Table9[#All], 29, FALSE))</f>
        <v xml:space="preserve">-- </v>
      </c>
      <c r="O1883" s="10" t="str">
        <f>IF(D1883="No", "--", VLOOKUP(A1883, [1]!Table9[#All], 30, FALSE))</f>
        <v>--</v>
      </c>
      <c r="P1883" s="7" t="str">
        <f>IF(D1883="No", "Not discussed on USFS. ", IF(VLOOKUP(A1883, [1]!Table9[#All], 31, FALSE)="--", "--",  _xlfn.CONCAT(A1883, " (", VLOOKUP(A1883, [1]!Table9[#All], 11, FALSE), "; Habitat description: ", C1883, ") - Within 1-mi of a CNDDB/SCE/USFS occurrence record (", VLOOKUP(A1883, [1]!Table9[#All], 31, FALSE), "). " )))</f>
        <v xml:space="preserve">Not discussed on USFS. </v>
      </c>
      <c r="Q1883" s="6" t="str">
        <f>IF(D1883="No", "Not discussed on USFS. ", IF(VLOOKUP(A1883, [1]!Table9[#All], 31, FALSE)="--", "--",  VLOOKUP(A1883, [1]!Table9[#All], 32, FALSE)))</f>
        <v xml:space="preserve">Not discussed on USFS. </v>
      </c>
      <c r="R1883" s="6" t="str">
        <f>IF(D1883="No", "Not discussed on USFS. ", IF(VLOOKUP(A1883, [1]!Table9[#All], 31, FALSE)="--", "--", VLOOKUP(A1883, [1]!Table9[#All], 33, FALSE)))</f>
        <v xml:space="preserve">Not discussed on USFS. </v>
      </c>
      <c r="S1883" s="9" t="s">
        <v>2</v>
      </c>
      <c r="T1883" s="8" t="s">
        <v>2</v>
      </c>
      <c r="U1883" s="8" t="s">
        <v>2</v>
      </c>
      <c r="V1883" s="7" t="s">
        <v>2</v>
      </c>
      <c r="W1883" s="6" t="s">
        <v>2</v>
      </c>
      <c r="X1883" s="6" t="s">
        <v>2</v>
      </c>
    </row>
    <row r="1884" spans="1:24" ht="75" x14ac:dyDescent="0.2">
      <c r="A1884" s="20" t="s">
        <v>481</v>
      </c>
      <c r="B1884" s="20" t="str">
        <f>VLOOKUP(A1884, [1]!Table9[#All], 2, FALSE)</f>
        <v>Vulpes vulpes necator</v>
      </c>
      <c r="C1884" s="18" t="str">
        <f>VLOOKUP(A1884, [1]!Table9[#All], 13, FALSE)</f>
        <v>meadows, dense mature forest, talus, and fell fields</v>
      </c>
      <c r="D1884" s="17" t="str">
        <f>IF(ISNUMBER(SEARCH("1",VLOOKUP(A1884, [1]!Table9[#All], 4, FALSE))), "Yes", "No")</f>
        <v>Yes</v>
      </c>
      <c r="E1884" s="16" t="str">
        <f>VLOOKUP(A1884, [1]!Table9[#All], 3, FALSE)</f>
        <v>Mammal</v>
      </c>
      <c r="F1884" s="15" t="str">
        <f>VLOOKUP(A1884, [1]!Table9[#All], 26, FALSE)</f>
        <v>Formula</v>
      </c>
      <c r="G1884" s="15" t="str">
        <f>IF(D1884="No", "--",VLOOKUP(A1884, [1]!Table9[#All], 25, FALSE))</f>
        <v>Work area</v>
      </c>
      <c r="H1884" s="14" t="str">
        <f>IF(D1884="No", "Not discussed on USFS. ", VLOOKUP(A1884, [1]!Table9[#All], 24, FALSE))</f>
        <v>SNF: Likely extirpated, do not include as suitable unless directed otherwise by EI SME</v>
      </c>
      <c r="I1884" s="14" t="str">
        <f>IF(NOT(ISBLANK(#REF!)),  "Pre-activity Survey Required", "")</f>
        <v>Pre-activity Survey Required</v>
      </c>
      <c r="J1884" s="13" t="str">
        <f>IF(D1884="No", "Not discussed on USFS. ", _xlfn.CONCAT(A1884, " (", VLOOKUP(A1884, [1]!Table9[#All], 11, FALSE), "; Habitat description: ", C1884, ") - Within 1-mi of a CNDDB/SCE/USFS occurrence record (", VLOOKUP(A1884, [1]!Table9[#All], 34, FALSE), "). " ))</f>
        <v xml:space="preserve">Sierra Nevada red fox (ST; FSS; Habitat description: meadows, dense mature forest, talus, and fell fields) - Within 1-mi of a CNDDB/SCE/USFS occurrence record (likely extirpated). </v>
      </c>
      <c r="K1884" s="10" t="str">
        <f>IF(D1884="No", "-- ", VLOOKUP(A1884, [1]!Table9[#All], 35, FALSE))</f>
        <v>Standard OMP BMPs.</v>
      </c>
      <c r="L1884" s="12" t="str">
        <f>IF(D1884="No", "--", VLOOKUP(A1884, [1]!Table9[#All], 28, FALSE))</f>
        <v>IIB</v>
      </c>
      <c r="M1884" s="11" t="str">
        <f>IF(D1884="No", "Not discussed on USFS. ", _xlfn.CONCAT(A1884, " (", VLOOKUP(A1884, [1]!Table9[#All], 11, FALSE), "; Habitat description: ", C1884, ") - Within 1-mi of a CNDDB/SCE/USFS occurrence record (", VLOOKUP(A1884, [1]!Table9[#All], 27, FALSE), "). " ))</f>
        <v xml:space="preserve">Sierra Nevada red fox (ST; FSS; Habitat description: meadows, dense mature forest, talus, and fell fields) - Within 1-mi of a CNDDB/SCE/USFS occurrence record (habitat present). </v>
      </c>
      <c r="N1884" s="10" t="str">
        <f>IF(D1884="No", "-- ", VLOOKUP(A1884, [1]!Table9[#All], 29, FALSE))</f>
        <v xml:space="preserve">BE BMP Mammal-1; 
General Measures and Standard OMP BMPs. </v>
      </c>
      <c r="O1884" s="10" t="str">
        <f>IF(D1884="No", "--", VLOOKUP(A1884, [1]!Table9[#All], 30, FALSE))</f>
        <v xml:space="preserve">General Measures and Standard OMP BMPs. </v>
      </c>
      <c r="P1884" s="7" t="str">
        <f>IF(D1884="No", "Not discussed on USFS. ", IF(VLOOKUP(A1884, [1]!Table9[#All], 31, FALSE)="--", "--",  _xlfn.CONCAT(A1884, " (", VLOOKUP(A1884, [1]!Table9[#All], 11, FALSE), "; Habitat description: ", C1884, ") - Within 1-mi of a CNDDB/SCE/USFS occurrence record (", VLOOKUP(A1884, [1]!Table9[#All], 31, FALSE), "). " )))</f>
        <v>--</v>
      </c>
      <c r="Q1884" s="6" t="str">
        <f>IF(D1884="No", "Not discussed on USFS. ", IF(VLOOKUP(A1884, [1]!Table9[#All], 31, FALSE)="--", "--",  VLOOKUP(A1884, [1]!Table9[#All], 32, FALSE)))</f>
        <v>--</v>
      </c>
      <c r="R1884" s="6" t="str">
        <f>IF(D1884="No", "Not discussed on USFS. ", IF(VLOOKUP(A1884, [1]!Table9[#All], 31, FALSE)="--", "--", VLOOKUP(A1884, [1]!Table9[#All], 33, FALSE)))</f>
        <v>--</v>
      </c>
      <c r="S1884" s="9" t="s">
        <v>2</v>
      </c>
      <c r="T1884" s="8" t="s">
        <v>2</v>
      </c>
      <c r="U1884" s="8" t="s">
        <v>2</v>
      </c>
      <c r="V1884" s="7" t="s">
        <v>2</v>
      </c>
      <c r="W1884" s="6" t="s">
        <v>2</v>
      </c>
      <c r="X1884" s="6" t="s">
        <v>2</v>
      </c>
    </row>
    <row r="1885" spans="1:24" ht="64" x14ac:dyDescent="0.2">
      <c r="A1885" s="20" t="s">
        <v>480</v>
      </c>
      <c r="B1885" s="20" t="str">
        <f>VLOOKUP(A1885, [1]!Table9[#All], 2, FALSE)</f>
        <v>Lepus americanus tahoensis</v>
      </c>
      <c r="C1885" s="18" t="str">
        <f>VLOOKUP(A1885, [1]!Table9[#All], 13, FALSE)</f>
        <v>montane riparian vegetation, dense stands of conifers, chaparral</v>
      </c>
      <c r="D1885" s="17" t="str">
        <f>IF(ISNUMBER(SEARCH("1",VLOOKUP(A1885, [1]!Table9[#All], 4, FALSE))), "Yes", "No")</f>
        <v>No</v>
      </c>
      <c r="E1885" s="16" t="str">
        <f>VLOOKUP(A1885, [1]!Table9[#All], 3, FALSE)</f>
        <v>Mammal</v>
      </c>
      <c r="F1885" s="15" t="str">
        <f>VLOOKUP(A1885, [1]!Table9[#All], 26, FALSE)</f>
        <v>Formula</v>
      </c>
      <c r="G1885" s="15" t="str">
        <f>IF(D1885="No", "--",VLOOKUP(A1885, [1]!Table9[#All], 25, FALSE))</f>
        <v>--</v>
      </c>
      <c r="H1885" s="14" t="str">
        <f>IF(D1885="No", "Not discussed on USFS. ", VLOOKUP(A1885, [1]!Table9[#All], 24, FALSE))</f>
        <v xml:space="preserve">Not discussed on USFS. </v>
      </c>
      <c r="I1885" s="14" t="str">
        <f>IF(NOT(ISBLANK(#REF!)),  "Pre-activity Survey Required", "")</f>
        <v>Pre-activity Survey Required</v>
      </c>
      <c r="J1885" s="13" t="str">
        <f>IF(D1885="No", "Not discussed on USFS. ", _xlfn.CONCAT(A1885, " (", VLOOKUP(A1885, [1]!Table9[#All], 11, FALSE), "; Habitat description: ", C1885, ") - Within 1-mi of a CNDDB/SCE/USFS occurrence record (", VLOOKUP(A1885, [1]!Table9[#All], 34, FALSE), "). " ))</f>
        <v xml:space="preserve">Not discussed on USFS. </v>
      </c>
      <c r="K1885" s="10" t="str">
        <f>IF(D1885="No", "-- ", VLOOKUP(A1885, [1]!Table9[#All], 35, FALSE))</f>
        <v xml:space="preserve">-- </v>
      </c>
      <c r="L1885" s="12" t="str">
        <f>IF(D1885="No", "--", VLOOKUP(A1885, [1]!Table9[#All], 28, FALSE))</f>
        <v>--</v>
      </c>
      <c r="M1885" s="11" t="str">
        <f>IF(D1885="No", "Not discussed on USFS. ", _xlfn.CONCAT(A1885, " (", VLOOKUP(A1885, [1]!Table9[#All], 11, FALSE), "; Habitat description: ", C1885, ") - Within 1-mi of a CNDDB/SCE/USFS occurrence record (", VLOOKUP(A1885, [1]!Table9[#All], 27, FALSE), "). " ))</f>
        <v xml:space="preserve">Not discussed on USFS. </v>
      </c>
      <c r="N1885" s="10" t="str">
        <f>IF(D1885="No", "-- ", VLOOKUP(A1885, [1]!Table9[#All], 29, FALSE))</f>
        <v xml:space="preserve">-- </v>
      </c>
      <c r="O1885" s="10" t="str">
        <f>IF(D1885="No", "--", VLOOKUP(A1885, [1]!Table9[#All], 30, FALSE))</f>
        <v>--</v>
      </c>
      <c r="P1885" s="7" t="str">
        <f>IF(D1885="No", "Not discussed on USFS. ", IF(VLOOKUP(A1885, [1]!Table9[#All], 31, FALSE)="--", "--",  _xlfn.CONCAT(A1885, " (", VLOOKUP(A1885, [1]!Table9[#All], 11, FALSE), "; Habitat description: ", C1885, ") - Within 1-mi of a CNDDB/SCE/USFS occurrence record (", VLOOKUP(A1885, [1]!Table9[#All], 31, FALSE), "). " )))</f>
        <v xml:space="preserve">Not discussed on USFS. </v>
      </c>
      <c r="Q1885" s="6" t="str">
        <f>IF(D1885="No", "Not discussed on USFS. ", IF(VLOOKUP(A1885, [1]!Table9[#All], 31, FALSE)="--", "--",  VLOOKUP(A1885, [1]!Table9[#All], 32, FALSE)))</f>
        <v xml:space="preserve">Not discussed on USFS. </v>
      </c>
      <c r="R1885" s="6" t="str">
        <f>IF(D1885="No", "Not discussed on USFS. ", IF(VLOOKUP(A1885, [1]!Table9[#All], 31, FALSE)="--", "--", VLOOKUP(A1885, [1]!Table9[#All], 33, FALSE)))</f>
        <v xml:space="preserve">Not discussed on USFS. </v>
      </c>
      <c r="S1885" s="9" t="s">
        <v>2</v>
      </c>
      <c r="T1885" s="8" t="s">
        <v>2</v>
      </c>
      <c r="U1885" s="8" t="s">
        <v>2</v>
      </c>
      <c r="V1885" s="7" t="s">
        <v>2</v>
      </c>
      <c r="W1885" s="6" t="s">
        <v>2</v>
      </c>
      <c r="X1885" s="6" t="s">
        <v>2</v>
      </c>
    </row>
    <row r="1886" spans="1:24" ht="272" x14ac:dyDescent="0.2">
      <c r="A1886" s="20" t="s">
        <v>479</v>
      </c>
      <c r="B1886" s="20" t="str">
        <f>VLOOKUP(A1886, [1]!Table9[#All], 2, FALSE)</f>
        <v>Rana sierrae</v>
      </c>
      <c r="C1886" s="18" t="str">
        <f>VLOOKUP(A1886, [1]!Table9[#All], 13, FALSE)</f>
        <v>lakes, ponds, meadow streams, isolated pools, and sunny riverbanks, and upland meadows and conifer forest, within 82-ft of a perennial stream or lake</v>
      </c>
      <c r="D1886" s="17" t="str">
        <f>IF(ISNUMBER(SEARCH("1",VLOOKUP(A1886, [1]!Table9[#All], 4, FALSE))), "Yes", "No")</f>
        <v>Yes</v>
      </c>
      <c r="E1886" s="16" t="str">
        <f>VLOOKUP(A1886, [1]!Table9[#All], 3, FALSE)</f>
        <v>Amphibian</v>
      </c>
      <c r="F1886" s="15" t="str">
        <f>VLOOKUP(A1886, [1]!Table9[#All], 26, FALSE)</f>
        <v>Formula</v>
      </c>
      <c r="G1886" s="15" t="str">
        <f>IF(D1886="No", "--",VLOOKUP(A1886, [1]!Table9[#All], 25, FALSE))</f>
        <v>Work area</v>
      </c>
      <c r="H1886" s="14" t="str">
        <f>IF(D1886="No", "Not discussed on USFS. ", VLOOKUP(A1886, [1]!Table9[#All], 24, FALSE))</f>
        <v xml:space="preserve">•No need to mention SNYLF Occurrence Records. Only discuss USFS Mapped Habitat Layers. 
•Refer to the Layers as USFS Mapped Occupied Habitat and USFS Mapped Suitable Habitat. In AGOL, the Layers are called "Occupied" and "Occupied Unknown." Occupied Unknown = Suitable.
•No need to review in Huntington Lake, Rancheria Creek, and Kaiser Pass.
-&gt; Work near Huntington Lake, Rancheria Creek, and Kaiser Pass does not occur. 
No need to review aerial imagery or site photographs for a desktop habitat assessment. Always assume suitable habitat is present in the SNF Habitat Layers and apply the appropriate RPMs. </v>
      </c>
      <c r="I1886" s="14" t="str">
        <f>IF(NOT(ISBLANK(#REF!)),  "Pre-activity Survey Required", "")</f>
        <v>Pre-activity Survey Required</v>
      </c>
      <c r="J1886" s="13" t="s">
        <v>478</v>
      </c>
      <c r="K1886" s="10" t="str">
        <f>IF(D1886="No", "-- ", VLOOKUP(A1886, [1]!Table9[#All], 35, FALSE))</f>
        <v>RPM SNYLF-2(a) (Desktop Habitat Assessment); 
Standard OMP BMPs. 
***Note that this is also IIC</v>
      </c>
      <c r="L1886" s="12" t="str">
        <f>IF(D1886="No", "--", VLOOKUP(A1886, [1]!Table9[#All], 28, FALSE))</f>
        <v>IIC</v>
      </c>
      <c r="M1886" s="11" t="s">
        <v>477</v>
      </c>
      <c r="N1886" s="10" t="str">
        <f>IF(D1886="No", "-- ", VLOOKUP(A1886, [1]!Table9[#All], 29, FALSE))</f>
        <v xml:space="preserve">RPM SNYLF-1(b), 2(a) (Desktop Habitat Assessment), 3, 4; 
General Measures and Standard OMP BMPs. </v>
      </c>
      <c r="O1886" s="10" t="str">
        <f>IF(D1886="No", "--", VLOOKUP(A1886, [1]!Table9[#All], 30, FALSE))</f>
        <v xml:space="preserve">Biological Monitor (Sierra Nevada Yellow-Legged Frog): A biological monitor is required to survey the workspace and be present as needed. In addition, tailboard with the biological monitor is required prior to ground or vegetation disturbing activities. Any flagging used must be removed after work is completed. 
Weather-dependent Limitation (yellow-legged frog): No work will occur within 24 hours of a 0.25-inch or greater rain event. If there is a 70 percent of higher forecasted rain event of 0.25 inches or more, activities will be postponed until site conditions are dry enough to avoid potential impacts to yellow-legged frog. 
General Measures and Standard OMP BMPs. </v>
      </c>
      <c r="P1886" s="7" t="s">
        <v>476</v>
      </c>
      <c r="Q1886" s="6" t="str">
        <f>IF(D1886="No", "Not discussed on USFS. ", IF(VLOOKUP(A1886, [1]!Table9[#All], 31, FALSE)="--", "--",  VLOOKUP(A1886, [1]!Table9[#All], 32, FALSE)))</f>
        <v xml:space="preserve">RPM SNYLF-2(a) (Desktop Habitat Assessment), 3, 4; 
General Measures and Standard OMP BMPs. </v>
      </c>
      <c r="R1886" s="6" t="str">
        <f>IF(D1886="No", "Not discussed on USFS. ", IF(VLOOKUP(A1886, [1]!Table9[#All], 31, FALSE)="--", "--", VLOOKUP(A1886, [1]!Table9[#All], 33, FALSE)))</f>
        <v xml:space="preserve">Biological Monitor (Sierra Nevada Yellow-Legged Frog): A biological monitor is required to survey the workspace and be present as needed. In addition, tailboard with the biological monitor is required prior to ground or vegetation disturbing activities. Any flagging used must be removed after work is completed. 
Weather-dependent Limitation (yellow-legged frog): No work will occur within 24 hours of a 0.25-inch or greater rain event. If there is a 70 percent of higher forecasted rain event of 0.25 inches or more, activities will be postponed until site conditions are dry enough to avoid potential impacts to yellow-legged frog. 
General Measures and Standard OMP BMPs. </v>
      </c>
      <c r="S1886" s="9" t="s">
        <v>2</v>
      </c>
      <c r="T1886" s="8" t="s">
        <v>2</v>
      </c>
      <c r="U1886" s="8" t="s">
        <v>2</v>
      </c>
      <c r="V1886" s="7" t="s">
        <v>2</v>
      </c>
      <c r="W1886" s="6" t="s">
        <v>2</v>
      </c>
      <c r="X1886" s="6" t="s">
        <v>2</v>
      </c>
    </row>
    <row r="1887" spans="1:24" ht="96" x14ac:dyDescent="0.2">
      <c r="A1887" s="20" t="s">
        <v>475</v>
      </c>
      <c r="B1887" s="20" t="str">
        <f>VLOOKUP(A1887, [1]!Table9[#All], 2, FALSE)</f>
        <v>Xantusia vigilis sierrae</v>
      </c>
      <c r="C1887" s="18" t="str">
        <f>VLOOKUP(A1887, [1]!Table9[#All], 13, FALSE)</f>
        <v>rocky outcrops in open grassland with scattered oak woodland and low shrubs</v>
      </c>
      <c r="D1887" s="17" t="str">
        <f>IF(ISNUMBER(SEARCH("1",VLOOKUP(A1887, [1]!Table9[#All], 4, FALSE))), "Yes", "No")</f>
        <v>Yes</v>
      </c>
      <c r="E1887" s="16" t="str">
        <f>VLOOKUP(A1887, [1]!Table9[#All], 3, FALSE)</f>
        <v>Reptile</v>
      </c>
      <c r="F1887" s="15" t="str">
        <f>VLOOKUP(A1887, [1]!Table9[#All], 26, FALSE)</f>
        <v>Formula</v>
      </c>
      <c r="G1887" s="15" t="str">
        <f>IF(D1887="No", "--",VLOOKUP(A1887, [1]!Table9[#All], 25, FALSE))</f>
        <v>Work area</v>
      </c>
      <c r="H1887" s="14" t="str">
        <f>IF(D1887="No", "Not discussed on USFS. ", VLOOKUP(A1887, [1]!Table9[#All], 24, FALSE))</f>
        <v>--</v>
      </c>
      <c r="I1887" s="14" t="str">
        <f>IF(NOT(ISBLANK(#REF!)),  "Pre-activity Survey Required", "")</f>
        <v>Pre-activity Survey Required</v>
      </c>
      <c r="J1887" s="13" t="str">
        <f>IF(D1887="No", "Not discussed on USFS. ", _xlfn.CONCAT(A1887, " (", VLOOKUP(A1887, [1]!Table9[#All], 11, FALSE), "; Habitat description: ", C1887, ") - Within 1-mi of a CNDDB/SCE/USFS occurrence record (", VLOOKUP(A1887, [1]!Table9[#All], 34, FALSE), "). " ))</f>
        <v xml:space="preserve">Sierra night lizard (CDFW SSC; FSS; Habitat description: rocky outcrops in open grassland with scattered oak woodland and low shrubs) - Within 1-mi of a CNDDB/SCE/USFS occurrence record (unsuitable habitat). </v>
      </c>
      <c r="K1887" s="10" t="str">
        <f>IF(D1887="No", "-- ", VLOOKUP(A1887, [1]!Table9[#All], 35, FALSE))</f>
        <v>Standard OMP BMPs.</v>
      </c>
      <c r="L1887" s="12" t="str">
        <f>IF(D1887="No", "--", VLOOKUP(A1887, [1]!Table9[#All], 28, FALSE))</f>
        <v>IIB</v>
      </c>
      <c r="M1887" s="11" t="str">
        <f>IF(D1887="No", "Not discussed on USFS. ", _xlfn.CONCAT(A1887, " (", VLOOKUP(A1887, [1]!Table9[#All], 11, FALSE), "; Habitat description: ", C1887, ") - Within 1-mi of a CNDDB/SCE/USFS occurrence record (", VLOOKUP(A1887, [1]!Table9[#All], 27, FALSE), "). " ))</f>
        <v xml:space="preserve">Sierra night lizard (CDFW SSC; FSS; Habitat description: rocky outcrops in open grassland with scattered oak woodland and low shrubs) - Within 1-mi of a CNDDB/SCE/USFS occurrence record (habitat present). </v>
      </c>
      <c r="N1887" s="10" t="str">
        <f>IF(D1887="No", "-- ", VLOOKUP(A1887, [1]!Table9[#All], 29, FALSE))</f>
        <v xml:space="preserve">Biological Pre-activity Survey (Sierra night lizard; 
General Measures and Standard OMP BMPs. </v>
      </c>
      <c r="O1887" s="10" t="str">
        <f>IF(D1887="No", "--", VLOOKUP(A1887, [1]!Table9[#All], 30, FALSE))</f>
        <v xml:space="preserve">Biological Pre-activity Survey (Sierra night lizard): A biological survey is required. 
General Measures and Standard OMP BMPs. </v>
      </c>
      <c r="P1887" s="7" t="str">
        <f>IF(D1887="No", "Not discussed on USFS. ", IF(VLOOKUP(A1887, [1]!Table9[#All], 31, FALSE)="--", "--",  _xlfn.CONCAT(A1887, " (", VLOOKUP(A1887, [1]!Table9[#All], 11, FALSE), "; Habitat description: ", C1887, ") - Within 1-mi of a CNDDB/SCE/USFS occurrence record (", VLOOKUP(A1887, [1]!Table9[#All], 31, FALSE), "). " )))</f>
        <v>--</v>
      </c>
      <c r="Q1887" s="6" t="str">
        <f>IF(D1887="No", "Not discussed on USFS. ", IF(VLOOKUP(A1887, [1]!Table9[#All], 31, FALSE)="--", "--",  VLOOKUP(A1887, [1]!Table9[#All], 32, FALSE)))</f>
        <v>--</v>
      </c>
      <c r="R1887" s="6" t="str">
        <f>IF(D1887="No", "Not discussed on USFS. ", IF(VLOOKUP(A1887, [1]!Table9[#All], 31, FALSE)="--", "--", VLOOKUP(A1887, [1]!Table9[#All], 33, FALSE)))</f>
        <v>--</v>
      </c>
      <c r="S1887" s="9" t="s">
        <v>2</v>
      </c>
      <c r="T1887" s="8" t="s">
        <v>2</v>
      </c>
      <c r="U1887" s="8" t="s">
        <v>2</v>
      </c>
      <c r="V1887" s="7" t="s">
        <v>2</v>
      </c>
      <c r="W1887" s="6" t="s">
        <v>2</v>
      </c>
      <c r="X1887" s="6" t="s">
        <v>2</v>
      </c>
    </row>
    <row r="1888" spans="1:24" ht="64" x14ac:dyDescent="0.2">
      <c r="A1888" s="20" t="s">
        <v>474</v>
      </c>
      <c r="B1888" s="20" t="str">
        <f>VLOOKUP(A1888, [1]!Table9[#All], 2, FALSE)</f>
        <v>Juncus nevadensis var. inventus</v>
      </c>
      <c r="C1888" s="18" t="str">
        <f>VLOOKUP(A1888, [1]!Table9[#All], 13, FALSE)</f>
        <v>coastal peatlands, dune swales</v>
      </c>
      <c r="D1888" s="17" t="str">
        <f>IF(ISNUMBER(SEARCH("1",VLOOKUP(A1888, [1]!Table9[#All], 4, FALSE))), "Yes", "No")</f>
        <v>No</v>
      </c>
      <c r="E1888" s="16" t="str">
        <f>VLOOKUP(A1888, [1]!Table9[#All], 3, FALSE)</f>
        <v>Plant</v>
      </c>
      <c r="F1888" s="15" t="str">
        <f>VLOOKUP(A1888, [1]!Table9[#All], 26, FALSE)</f>
        <v>Formula</v>
      </c>
      <c r="G1888" s="15" t="str">
        <f>IF(D1888="No", "--",VLOOKUP(A1888, [1]!Table9[#All], 25, FALSE))</f>
        <v>--</v>
      </c>
      <c r="H1888" s="14" t="str">
        <f>IF(D1888="No", "Not discussed on USFS. ", VLOOKUP(A1888, [1]!Table9[#All], 24, FALSE))</f>
        <v xml:space="preserve">Not discussed on USFS. </v>
      </c>
      <c r="I1888" s="14" t="str">
        <f>IF(NOT(ISBLANK(#REF!)),  "Pre-activity Survey Required", "")</f>
        <v>Pre-activity Survey Required</v>
      </c>
      <c r="J1888" s="13" t="str">
        <f>IF(D1888="No", "Not discussed on USFS. ", _xlfn.CONCAT(A1888, " (", VLOOKUP(A1888, [1]!Table9[#All], 11, FALSE), "; Habitat description: ", C1888, ") - Within 1-mi of a CNDDB/SCE/USFS occurrence record (", VLOOKUP(A1888, [1]!Table9[#All], 34, FALSE), "). " ))</f>
        <v xml:space="preserve">Not discussed on USFS. </v>
      </c>
      <c r="K1888" s="10" t="str">
        <f>IF(D1888="No", "-- ", VLOOKUP(A1888, [1]!Table9[#All], 35, FALSE))</f>
        <v xml:space="preserve">-- </v>
      </c>
      <c r="L1888" s="12" t="str">
        <f>IF(D1888="No", "--", VLOOKUP(A1888, [1]!Table9[#All], 28, FALSE))</f>
        <v>--</v>
      </c>
      <c r="M1888" s="11" t="str">
        <f>IF(D1888="No", "Not discussed on USFS. ", _xlfn.CONCAT(A1888, " (", VLOOKUP(A1888, [1]!Table9[#All], 11, FALSE), "; Habitat description: ", C1888, ") - Within 1-mi of a CNDDB/SCE/USFS occurrence record (", VLOOKUP(A1888, [1]!Table9[#All], 27, FALSE), "). " ))</f>
        <v xml:space="preserve">Not discussed on USFS. </v>
      </c>
      <c r="N1888" s="10" t="str">
        <f>IF(D1888="No", "-- ", VLOOKUP(A1888, [1]!Table9[#All], 29, FALSE))</f>
        <v xml:space="preserve">-- </v>
      </c>
      <c r="O1888" s="10" t="str">
        <f>IF(D1888="No", "--", VLOOKUP(A1888, [1]!Table9[#All], 30, FALSE))</f>
        <v>--</v>
      </c>
      <c r="P1888" s="7" t="str">
        <f>IF(D1888="No", "Not discussed on USFS. ", IF(VLOOKUP(A1888, [1]!Table9[#All], 31, FALSE)="--", "--",  _xlfn.CONCAT(A1888, " (", VLOOKUP(A1888, [1]!Table9[#All], 11, FALSE), "; Habitat description: ", C1888, ") - Within 1-mi of a CNDDB/SCE/USFS occurrence record (", VLOOKUP(A1888, [1]!Table9[#All], 31, FALSE), "). " )))</f>
        <v xml:space="preserve">Not discussed on USFS. </v>
      </c>
      <c r="Q1888" s="6" t="str">
        <f>IF(D1888="No", "Not discussed on USFS. ", IF(VLOOKUP(A1888, [1]!Table9[#All], 31, FALSE)="--", "--",  VLOOKUP(A1888, [1]!Table9[#All], 32, FALSE)))</f>
        <v xml:space="preserve">Not discussed on USFS. </v>
      </c>
      <c r="R1888" s="6" t="str">
        <f>IF(D1888="No", "Not discussed on USFS. ", IF(VLOOKUP(A1888, [1]!Table9[#All], 31, FALSE)="--", "--", VLOOKUP(A1888, [1]!Table9[#All], 33, FALSE)))</f>
        <v xml:space="preserve">Not discussed on USFS. </v>
      </c>
      <c r="S1888" s="9" t="s">
        <v>2</v>
      </c>
      <c r="T1888" s="8" t="s">
        <v>2</v>
      </c>
      <c r="U1888" s="8" t="s">
        <v>2</v>
      </c>
      <c r="V1888" s="7" t="s">
        <v>2</v>
      </c>
      <c r="W1888" s="6" t="s">
        <v>2</v>
      </c>
      <c r="X1888" s="6" t="s">
        <v>2</v>
      </c>
    </row>
    <row r="1889" spans="1:24" ht="60" x14ac:dyDescent="0.2">
      <c r="A1889" s="20" t="s">
        <v>473</v>
      </c>
      <c r="B1889" s="20" t="str">
        <f>VLOOKUP(A1889, [1]!Table9[#All], 2, FALSE)</f>
        <v>Colias behrii</v>
      </c>
      <c r="C1889" s="18" t="str">
        <f>VLOOKUP(A1889, [1]!Table9[#All], 13, FALSE)</f>
        <v>alpine meadows and rocky areas</v>
      </c>
      <c r="D1889" s="17" t="str">
        <f>IF(ISNUMBER(SEARCH("1",VLOOKUP(A1889, [1]!Table9[#All], 4, FALSE))), "Yes", "No")</f>
        <v>Yes</v>
      </c>
      <c r="E1889" s="16" t="str">
        <f>VLOOKUP(A1889, [1]!Table9[#All], 3, FALSE)</f>
        <v>Invertebrate</v>
      </c>
      <c r="F1889" s="15" t="str">
        <f>VLOOKUP(A1889, [1]!Table9[#All], 26, FALSE)</f>
        <v>Formula</v>
      </c>
      <c r="G1889" s="15" t="str">
        <f>IF(D1889="No", "--",VLOOKUP(A1889, [1]!Table9[#All], 25, FALSE))</f>
        <v>Work area</v>
      </c>
      <c r="H1889" s="14" t="str">
        <f>IF(D1889="No", "Not discussed on USFS. ", VLOOKUP(A1889, [1]!Table9[#All], 24, FALSE))</f>
        <v>--</v>
      </c>
      <c r="I1889" s="14" t="str">
        <f>IF(NOT(ISBLANK(#REF!)),  "Pre-activity Survey Required", "")</f>
        <v>Pre-activity Survey Required</v>
      </c>
      <c r="J1889" s="13" t="str">
        <f>IF(D1889="No", "Not discussed on USFS. ", _xlfn.CONCAT(A1889, " (", VLOOKUP(A1889, [1]!Table9[#All], 11, FALSE), "; Habitat description: ", C1889, ") - Within 1-mi of a CNDDB/SCE/USFS occurrence record (", VLOOKUP(A1889, [1]!Table9[#All], 34, FALSE), "). " ))</f>
        <v xml:space="preserve">Sierra sulphur (INF:SCC; Habitat description: alpine meadows and rocky areas) - Within 1-mi of a CNDDB/SCE/USFS occurrence record (unsuitable habitat). </v>
      </c>
      <c r="K1889" s="10" t="str">
        <f>IF(D1889="No", "-- ", VLOOKUP(A1889, [1]!Table9[#All], 35, FALSE))</f>
        <v>Standard OMP BMPs.</v>
      </c>
      <c r="L1889" s="12" t="str">
        <f>IF(D1889="No", "--", VLOOKUP(A1889, [1]!Table9[#All], 28, FALSE))</f>
        <v>IIB</v>
      </c>
      <c r="M1889" s="11" t="str">
        <f>IF(D1889="No", "Not discussed on USFS. ", _xlfn.CONCAT(A1889, " (", VLOOKUP(A1889, [1]!Table9[#All], 11, FALSE), "; Habitat description: ", C1889, ") - Within 1-mi of a CNDDB/SCE/USFS occurrence record (", VLOOKUP(A1889, [1]!Table9[#All], 27, FALSE), "). " ))</f>
        <v xml:space="preserve">Sierra sulphur (INF:SCC; Habitat description: alpine meadows and rocky areas) - Within 1-mi of a CNDDB/SCE/USFS occurrence record (habitat present). </v>
      </c>
      <c r="N1889" s="10" t="str">
        <f>IF(D1889="No", "-- ", VLOOKUP(A1889, [1]!Table9[#All], 29, FALSE))</f>
        <v xml:space="preserve">General Measures and Standard OMP BMPs. </v>
      </c>
      <c r="O1889" s="10" t="str">
        <f>IF(D1889="No", "--", VLOOKUP(A1889, [1]!Table9[#All], 30, FALSE))</f>
        <v xml:space="preserve">General Measures and Standard OMP BMPs. </v>
      </c>
      <c r="P1889" s="7" t="str">
        <f>IF(D1889="No", "Not discussed on USFS. ", IF(VLOOKUP(A1889, [1]!Table9[#All], 31, FALSE)="--", "--",  _xlfn.CONCAT(A1889, " (", VLOOKUP(A1889, [1]!Table9[#All], 11, FALSE), "; Habitat description: ", C1889, ") - Within 1-mi of a CNDDB/SCE/USFS occurrence record (", VLOOKUP(A1889, [1]!Table9[#All], 31, FALSE), "). " )))</f>
        <v>--</v>
      </c>
      <c r="Q1889" s="6" t="str">
        <f>IF(D1889="No", "Not discussed on USFS. ", IF(VLOOKUP(A1889, [1]!Table9[#All], 31, FALSE)="--", "--",  VLOOKUP(A1889, [1]!Table9[#All], 32, FALSE)))</f>
        <v>--</v>
      </c>
      <c r="R1889" s="6" t="str">
        <f>IF(D1889="No", "Not discussed on USFS. ", IF(VLOOKUP(A1889, [1]!Table9[#All], 31, FALSE)="--", "--", VLOOKUP(A1889, [1]!Table9[#All], 33, FALSE)))</f>
        <v>--</v>
      </c>
      <c r="S1889" s="9" t="s">
        <v>2</v>
      </c>
      <c r="T1889" s="8" t="s">
        <v>2</v>
      </c>
      <c r="U1889" s="8" t="s">
        <v>2</v>
      </c>
      <c r="V1889" s="7" t="s">
        <v>2</v>
      </c>
      <c r="W1889" s="6" t="s">
        <v>2</v>
      </c>
      <c r="X1889" s="6" t="s">
        <v>2</v>
      </c>
    </row>
    <row r="1890" spans="1:24" ht="156" x14ac:dyDescent="0.2">
      <c r="A1890" s="20" t="s">
        <v>472</v>
      </c>
      <c r="B1890" s="20" t="str">
        <f>VLOOKUP(A1890, [1]!Table9[#All], 2, FALSE)</f>
        <v>Ivesia aperta var. aperta</v>
      </c>
      <c r="C1890" s="18" t="str">
        <f>VLOOKUP(A1890, [1]!Table9[#All], 13, FALSE)</f>
        <v>dry, rocky meadows</v>
      </c>
      <c r="D1890" s="17" t="str">
        <f>IF(ISNUMBER(SEARCH("1",VLOOKUP(A1890, [1]!Table9[#All], 4, FALSE))), "Yes", "No")</f>
        <v>Yes</v>
      </c>
      <c r="E1890" s="16" t="str">
        <f>VLOOKUP(A1890, [1]!Table9[#All], 3, FALSE)</f>
        <v>Plant</v>
      </c>
      <c r="F1890" s="15" t="str">
        <f>VLOOKUP(A1890, [1]!Table9[#All], 26, FALSE)</f>
        <v>Formula</v>
      </c>
      <c r="G1890" s="15" t="str">
        <f>IF(D1890="No", "--",VLOOKUP(A1890, [1]!Table9[#All], 25, FALSE))</f>
        <v>Work area</v>
      </c>
      <c r="H1890" s="14" t="str">
        <f>IF(D1890="No", "Not discussed on USFS. ", VLOOKUP(A1890, [1]!Table9[#All], 24, FALSE))</f>
        <v>--</v>
      </c>
      <c r="I1890" s="14" t="str">
        <f>IF(NOT(ISBLANK(#REF!)),  "Pre-activity Survey Required", "")</f>
        <v>Pre-activity Survey Required</v>
      </c>
      <c r="J1890" s="13" t="str">
        <f>IF(D1890="No", "Not discussed on USFS. ", _xlfn.CONCAT(A1890, " (", VLOOKUP(A1890, [1]!Table9[#All], 11, FALSE), "; Habitat description: ", C1890, ") - Within 1-mi of a CNDDB/SCE/USFS occurrence record (", VLOOKUP(A1890, [1]!Table9[#All], 34, FALSE), "). " ))</f>
        <v xml:space="preserve">Sierra Valley ivesia (FSS; BLM:S; CRPR 1B.2, Blooming Period: Jun - Sep; Habitat description: dry, rocky meadows) - Within 1-mi of a CNDDB/SCE/USFS occurrence record (unsuitable habitat). </v>
      </c>
      <c r="K1890" s="10" t="str">
        <f>IF(D1890="No", "-- ", VLOOKUP(A1890, [1]!Table9[#All], 35, FALSE))</f>
        <v>Standard OMP BMPs.</v>
      </c>
      <c r="L1890" s="12" t="str">
        <f>IF(D1890="No", "--", VLOOKUP(A1890, [1]!Table9[#All], 28, FALSE))</f>
        <v>IIB</v>
      </c>
      <c r="M1890" s="11" t="str">
        <f>IF(D1890="No", "Not discussed on USFS. ", _xlfn.CONCAT(A1890, " (", VLOOKUP(A1890, [1]!Table9[#All], 11, FALSE), "; Habitat description: ", C1890, ") - Within 1-mi of a CNDDB/SCE/USFS occurrence record (", VLOOKUP(A1890, [1]!Table9[#All], 27, FALSE), "). " ))</f>
        <v xml:space="preserve">Sierra Valley ivesia (FSS; BLM:S; CRPR 1B.2, Blooming Period: Jun - Sep; Habitat description: dry, rocky meadows) - Within 1-mi of a CNDDB/SCE/USFS occurrence record (habitat present). </v>
      </c>
      <c r="N1890" s="10" t="str">
        <f>IF(D1890="No", "-- ", VLOOKUP(A1890, [1]!Table9[#All], 29, FALSE))</f>
        <v xml:space="preserve">BE BMP Plant-1(a)(c-d); 
General Measures and Standard OMP BMPs. </v>
      </c>
      <c r="O1890" s="10" t="str">
        <f>IF(D1890="No", "--", VLOOKUP(A1890, [1]!Table9[#All], 30, FALSE))</f>
        <v xml:space="preserve">Pre-Activity Survey (Sierra Valley ivesia): A biological survey is required. 
FSS Plant Avoidance (Sierra Valley ivesia): If Sierra Valley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90" s="7" t="str">
        <f>IF(D1890="No", "Not discussed on USFS. ", IF(VLOOKUP(A1890, [1]!Table9[#All], 31, FALSE)="--", "--",  _xlfn.CONCAT(A1890, " (", VLOOKUP(A1890, [1]!Table9[#All], 11, FALSE), "; Habitat description: ", C1890, ") - Within 1-mi of a CNDDB/SCE/USFS occurrence record (", VLOOKUP(A1890, [1]!Table9[#All], 31, FALSE), "). " )))</f>
        <v>--</v>
      </c>
      <c r="Q1890" s="6" t="str">
        <f>IF(D1890="No", "Not discussed on USFS. ", IF(VLOOKUP(A1890, [1]!Table9[#All], 31, FALSE)="--", "--",  VLOOKUP(A1890, [1]!Table9[#All], 32, FALSE)))</f>
        <v>--</v>
      </c>
      <c r="R1890" s="6" t="str">
        <f>IF(D1890="No", "Not discussed on USFS. ", IF(VLOOKUP(A1890, [1]!Table9[#All], 31, FALSE)="--", "--", VLOOKUP(A1890, [1]!Table9[#All], 33, FALSE)))</f>
        <v>--</v>
      </c>
      <c r="S1890" s="9" t="s">
        <v>2</v>
      </c>
      <c r="T1890" s="8" t="s">
        <v>2</v>
      </c>
      <c r="U1890" s="8" t="s">
        <v>2</v>
      </c>
      <c r="V1890" s="7" t="s">
        <v>2</v>
      </c>
      <c r="W1890" s="6" t="s">
        <v>2</v>
      </c>
      <c r="X1890" s="6" t="s">
        <v>2</v>
      </c>
    </row>
    <row r="1891" spans="1:24" ht="48" x14ac:dyDescent="0.2">
      <c r="A1891" s="20" t="s">
        <v>471</v>
      </c>
      <c r="B1891" s="20" t="str">
        <f>VLOOKUP(A1891, [1]!Table9[#All], 2, FALSE)</f>
        <v>Balsamorhiza sericea</v>
      </c>
      <c r="C1891" s="18" t="str">
        <f>VLOOKUP(A1891, [1]!Table9[#All], 13, FALSE)</f>
        <v>serpentine outcrops, rocky slopes</v>
      </c>
      <c r="D1891" s="17" t="str">
        <f>IF(ISNUMBER(SEARCH("1",VLOOKUP(A1891, [1]!Table9[#All], 4, FALSE))), "Yes", "No")</f>
        <v>No</v>
      </c>
      <c r="E1891" s="16" t="str">
        <f>VLOOKUP(A1891, [1]!Table9[#All], 3, FALSE)</f>
        <v>Plant</v>
      </c>
      <c r="F1891" s="15" t="str">
        <f>VLOOKUP(A1891, [1]!Table9[#All], 26, FALSE)</f>
        <v>Formula</v>
      </c>
      <c r="G1891" s="15" t="str">
        <f>IF(D1891="No", "--",VLOOKUP(A1891, [1]!Table9[#All], 25, FALSE))</f>
        <v>--</v>
      </c>
      <c r="H1891" s="14" t="str">
        <f>IF(D1891="No", "Not discussed on USFS. ", VLOOKUP(A1891, [1]!Table9[#All], 24, FALSE))</f>
        <v xml:space="preserve">Not discussed on USFS. </v>
      </c>
      <c r="I1891" s="14" t="str">
        <f>IF(NOT(ISBLANK(#REF!)),  "Pre-activity Survey Required", "")</f>
        <v>Pre-activity Survey Required</v>
      </c>
      <c r="J1891" s="13" t="str">
        <f>IF(D1891="No", "Not discussed on USFS. ", _xlfn.CONCAT(A1891, " (", VLOOKUP(A1891, [1]!Table9[#All], 11, FALSE), "; Habitat description: ", C1891, ") - Within 1-mi of a CNDDB/SCE/USFS occurrence record (", VLOOKUP(A1891, [1]!Table9[#All], 34, FALSE), "). " ))</f>
        <v xml:space="preserve">Not discussed on USFS. </v>
      </c>
      <c r="K1891" s="10" t="str">
        <f>IF(D1891="No", "-- ", VLOOKUP(A1891, [1]!Table9[#All], 35, FALSE))</f>
        <v xml:space="preserve">-- </v>
      </c>
      <c r="L1891" s="12" t="str">
        <f>IF(D1891="No", "--", VLOOKUP(A1891, [1]!Table9[#All], 28, FALSE))</f>
        <v>--</v>
      </c>
      <c r="M1891" s="11" t="str">
        <f>IF(D1891="No", "Not discussed on USFS. ", _xlfn.CONCAT(A1891, " (", VLOOKUP(A1891, [1]!Table9[#All], 11, FALSE), "; Habitat description: ", C1891, ") - Within 1-mi of a CNDDB/SCE/USFS occurrence record (", VLOOKUP(A1891, [1]!Table9[#All], 27, FALSE), "). " ))</f>
        <v xml:space="preserve">Not discussed on USFS. </v>
      </c>
      <c r="N1891" s="10" t="str">
        <f>IF(D1891="No", "-- ", VLOOKUP(A1891, [1]!Table9[#All], 29, FALSE))</f>
        <v xml:space="preserve">-- </v>
      </c>
      <c r="O1891" s="10" t="str">
        <f>IF(D1891="No", "--", VLOOKUP(A1891, [1]!Table9[#All], 30, FALSE))</f>
        <v>--</v>
      </c>
      <c r="P1891" s="7" t="str">
        <f>IF(D1891="No", "Not discussed on USFS. ", IF(VLOOKUP(A1891, [1]!Table9[#All], 31, FALSE)="--", "--",  _xlfn.CONCAT(A1891, " (", VLOOKUP(A1891, [1]!Table9[#All], 11, FALSE), "; Habitat description: ", C1891, ") - Within 1-mi of a CNDDB/SCE/USFS occurrence record (", VLOOKUP(A1891, [1]!Table9[#All], 31, FALSE), "). " )))</f>
        <v xml:space="preserve">Not discussed on USFS. </v>
      </c>
      <c r="Q1891" s="6" t="str">
        <f>IF(D1891="No", "Not discussed on USFS. ", IF(VLOOKUP(A1891, [1]!Table9[#All], 31, FALSE)="--", "--",  VLOOKUP(A1891, [1]!Table9[#All], 32, FALSE)))</f>
        <v xml:space="preserve">Not discussed on USFS. </v>
      </c>
      <c r="R1891" s="6" t="str">
        <f>IF(D1891="No", "Not discussed on USFS. ", IF(VLOOKUP(A1891, [1]!Table9[#All], 31, FALSE)="--", "--", VLOOKUP(A1891, [1]!Table9[#All], 33, FALSE)))</f>
        <v xml:space="preserve">Not discussed on USFS. </v>
      </c>
      <c r="S1891" s="9" t="s">
        <v>2</v>
      </c>
      <c r="T1891" s="8" t="s">
        <v>2</v>
      </c>
      <c r="U1891" s="8" t="s">
        <v>2</v>
      </c>
      <c r="V1891" s="7" t="s">
        <v>2</v>
      </c>
      <c r="W1891" s="6" t="s">
        <v>2</v>
      </c>
      <c r="X1891" s="6" t="s">
        <v>2</v>
      </c>
    </row>
    <row r="1892" spans="1:24" ht="156" x14ac:dyDescent="0.2">
      <c r="A1892" s="20" t="s">
        <v>470</v>
      </c>
      <c r="B1892" s="20" t="str">
        <f>VLOOKUP(A1892, [1]!Table9[#All], 2, FALSE)</f>
        <v>Cryptantha crinita</v>
      </c>
      <c r="C1892" s="18" t="str">
        <f>VLOOKUP(A1892, [1]!Table9[#All], 13, FALSE)</f>
        <v>slopes, alluvial flats, washes, gravel bars, in chaparral, riparian woodland, oak woodland, and pine forest openings</v>
      </c>
      <c r="D1892" s="17" t="str">
        <f>IF(ISNUMBER(SEARCH("1",VLOOKUP(A1892, [1]!Table9[#All], 4, FALSE))), "Yes", "No")</f>
        <v>Yes</v>
      </c>
      <c r="E1892" s="16" t="str">
        <f>VLOOKUP(A1892, [1]!Table9[#All], 3, FALSE)</f>
        <v>Plant</v>
      </c>
      <c r="F1892" s="15" t="str">
        <f>VLOOKUP(A1892, [1]!Table9[#All], 26, FALSE)</f>
        <v>Formula</v>
      </c>
      <c r="G1892" s="15" t="str">
        <f>IF(D1892="No", "--",VLOOKUP(A1892, [1]!Table9[#All], 25, FALSE))</f>
        <v>Work area</v>
      </c>
      <c r="H1892" s="14" t="str">
        <f>IF(D1892="No", "Not discussed on USFS. ", VLOOKUP(A1892, [1]!Table9[#All], 24, FALSE))</f>
        <v>--</v>
      </c>
      <c r="I1892" s="14" t="str">
        <f>IF(NOT(ISBLANK(#REF!)),  "Pre-activity Survey Required", "")</f>
        <v>Pre-activity Survey Required</v>
      </c>
      <c r="J1892" s="13" t="str">
        <f>IF(D1892="No", "Not discussed on USFS. ", _xlfn.CONCAT(A1892, " (", VLOOKUP(A1892, [1]!Table9[#All], 11, FALSE), "; Habitat description: ", C1892, ") - Within 1-mi of a CNDDB/SCE/USFS occurrence record (", VLOOKUP(A1892, [1]!Table9[#All], 34, FALSE), "). " ))</f>
        <v xml:space="preserve">silky cryptantha (FSS; BLM:S; CRPR 1B.2, Blooming Period: Mar - Jun; Habitat description: slopes, alluvial flats, washes, gravel bars, in chaparral, riparian woodland, oak woodland, and pine forest openings) - Within 1-mi of a CNDDB/SCE/USFS occurrence record (unsuitable habitat). </v>
      </c>
      <c r="K1892" s="10" t="str">
        <f>IF(D1892="No", "-- ", VLOOKUP(A1892, [1]!Table9[#All], 35, FALSE))</f>
        <v>Standard OMP BMPs.</v>
      </c>
      <c r="L1892" s="12" t="str">
        <f>IF(D1892="No", "--", VLOOKUP(A1892, [1]!Table9[#All], 28, FALSE))</f>
        <v>IIB</v>
      </c>
      <c r="M1892" s="11" t="str">
        <f>IF(D1892="No", "Not discussed on USFS. ", _xlfn.CONCAT(A1892, " (", VLOOKUP(A1892, [1]!Table9[#All], 11, FALSE), "; Habitat description: ", C1892, ") - Within 1-mi of a CNDDB/SCE/USFS occurrence record (", VLOOKUP(A1892, [1]!Table9[#All], 27, FALSE), "). " ))</f>
        <v xml:space="preserve">silky cryptantha (FSS; BLM:S; CRPR 1B.2, Blooming Period: Mar - Jun; Habitat description: slopes, alluvial flats, washes, gravel bars, in chaparral, riparian woodland, oak woodland, and pine forest openings) - Within 1-mi of a CNDDB/SCE/USFS occurrence record (habitat present). </v>
      </c>
      <c r="N1892" s="10" t="str">
        <f>IF(D1892="No", "-- ", VLOOKUP(A1892, [1]!Table9[#All], 29, FALSE))</f>
        <v xml:space="preserve">BE BMP Plant-1(a)(c-d); 
General Measures and Standard OMP BMPs. </v>
      </c>
      <c r="O1892" s="10" t="str">
        <f>IF(D1892="No", "--", VLOOKUP(A1892, [1]!Table9[#All], 30, FALSE))</f>
        <v xml:space="preserve">Pre-Activity Survey (silky cryptantha): A biological survey is required. 
FSS Plant Avoidance (silky cryptantha): If silky cryptantha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92" s="7" t="str">
        <f>IF(D1892="No", "Not discussed on USFS. ", IF(VLOOKUP(A1892, [1]!Table9[#All], 31, FALSE)="--", "--",  _xlfn.CONCAT(A1892, " (", VLOOKUP(A1892, [1]!Table9[#All], 11, FALSE), "; Habitat description: ", C1892, ") - Within 1-mi of a CNDDB/SCE/USFS occurrence record (", VLOOKUP(A1892, [1]!Table9[#All], 31, FALSE), "). " )))</f>
        <v>--</v>
      </c>
      <c r="Q1892" s="6" t="str">
        <f>IF(D1892="No", "Not discussed on USFS. ", IF(VLOOKUP(A1892, [1]!Table9[#All], 31, FALSE)="--", "--",  VLOOKUP(A1892, [1]!Table9[#All], 32, FALSE)))</f>
        <v>--</v>
      </c>
      <c r="R1892" s="6" t="str">
        <f>IF(D1892="No", "Not discussed on USFS. ", IF(VLOOKUP(A1892, [1]!Table9[#All], 31, FALSE)="--", "--", VLOOKUP(A1892, [1]!Table9[#All], 33, FALSE)))</f>
        <v>--</v>
      </c>
      <c r="S1892" s="9" t="s">
        <v>2</v>
      </c>
      <c r="T1892" s="8" t="s">
        <v>2</v>
      </c>
      <c r="U1892" s="8" t="s">
        <v>2</v>
      </c>
      <c r="V1892" s="7" t="s">
        <v>2</v>
      </c>
      <c r="W1892" s="6" t="s">
        <v>2</v>
      </c>
      <c r="X1892" s="6" t="s">
        <v>2</v>
      </c>
    </row>
    <row r="1893" spans="1:24" ht="156" x14ac:dyDescent="0.2">
      <c r="A1893" s="20" t="s">
        <v>469</v>
      </c>
      <c r="B1893" s="20" t="str">
        <f>VLOOKUP(A1893, [1]!Table9[#All], 2, FALSE)</f>
        <v>Physaria ludoviciana</v>
      </c>
      <c r="C1893" s="18" t="str">
        <f>VLOOKUP(A1893, [1]!Table9[#All], 13, FALSE)</f>
        <v>sandy, gravelly soils, pastures, hillsides, limestone outcrops</v>
      </c>
      <c r="D1893" s="17" t="str">
        <f>IF(ISNUMBER(SEARCH("1",VLOOKUP(A1893, [1]!Table9[#All], 4, FALSE))), "Yes", "No")</f>
        <v>Yes</v>
      </c>
      <c r="E1893" s="16" t="str">
        <f>VLOOKUP(A1893, [1]!Table9[#All], 3, FALSE)</f>
        <v>Plant</v>
      </c>
      <c r="F1893" s="15" t="str">
        <f>VLOOKUP(A1893, [1]!Table9[#All], 26, FALSE)</f>
        <v>Formula</v>
      </c>
      <c r="G1893" s="15" t="str">
        <f>IF(D1893="No", "--",VLOOKUP(A1893, [1]!Table9[#All], 25, FALSE))</f>
        <v>Work area</v>
      </c>
      <c r="H1893" s="14" t="str">
        <f>IF(D1893="No", "Not discussed on USFS. ", VLOOKUP(A1893, [1]!Table9[#All], 24, FALSE))</f>
        <v>--</v>
      </c>
      <c r="I1893" s="14" t="str">
        <f>IF(NOT(ISBLANK(#REF!)),  "Pre-activity Survey Required", "")</f>
        <v>Pre-activity Survey Required</v>
      </c>
      <c r="J1893" s="13" t="str">
        <f>IF(D1893="No", "Not discussed on USFS. ", _xlfn.CONCAT(A1893, " (", VLOOKUP(A1893, [1]!Table9[#All], 11, FALSE), "; Habitat description: ", C1893, ") - Within 1-mi of a CNDDB/SCE/USFS occurrence record (", VLOOKUP(A1893, [1]!Table9[#All], 34, FALSE), "). " ))</f>
        <v xml:space="preserve">Silver bladderpod (INF:SCC; CRPR 2B.2, Blooming Period: Apr - Aug; Habitat description: sandy, gravelly soils, pastures, hillsides, limestone outcrops) - Within 1-mi of a CNDDB/SCE/USFS occurrence record (unsuitable habitat). </v>
      </c>
      <c r="K1893" s="10" t="str">
        <f>IF(D1893="No", "-- ", VLOOKUP(A1893, [1]!Table9[#All], 35, FALSE))</f>
        <v>Standard OMP BMPs.</v>
      </c>
      <c r="L1893" s="12" t="str">
        <f>IF(D1893="No", "--", VLOOKUP(A1893, [1]!Table9[#All], 28, FALSE))</f>
        <v>IIB</v>
      </c>
      <c r="M1893" s="11" t="str">
        <f>IF(D1893="No", "Not discussed on USFS. ", _xlfn.CONCAT(A1893, " (", VLOOKUP(A1893, [1]!Table9[#All], 11, FALSE), "; Habitat description: ", C1893, ") - Within 1-mi of a CNDDB/SCE/USFS occurrence record (", VLOOKUP(A1893, [1]!Table9[#All], 27, FALSE), "). " ))</f>
        <v xml:space="preserve">Silver bladderpod (INF:SCC; CRPR 2B.2, Blooming Period: Apr - Aug; Habitat description: sandy, gravelly soils, pastures, hillsides, limestone outcrops) - Within 1-mi of a CNDDB/SCE/USFS occurrence record (habitat present). </v>
      </c>
      <c r="N1893" s="10" t="str">
        <f>IF(D1893="No", "-- ", VLOOKUP(A1893, [1]!Table9[#All], 29, FALSE))</f>
        <v xml:space="preserve">BE BMP Plant-1(a)(c-d); 
General Measures and Standard OMP BMPs. </v>
      </c>
      <c r="O1893" s="10" t="str">
        <f>IF(D1893="No", "--", VLOOKUP(A1893, [1]!Table9[#All], 30, FALSE))</f>
        <v xml:space="preserve">Pre-Activity Survey (silver bladderpod): A biological survey is required. 
FSS Plant Avoidance (silver bladderpod): If silver bladderpod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93" s="7" t="str">
        <f>IF(D1893="No", "Not discussed on USFS. ", IF(VLOOKUP(A1893, [1]!Table9[#All], 31, FALSE)="--", "--",  _xlfn.CONCAT(A1893, " (", VLOOKUP(A1893, [1]!Table9[#All], 11, FALSE), "; Habitat description: ", C1893, ") - Within 1-mi of a CNDDB/SCE/USFS occurrence record (", VLOOKUP(A1893, [1]!Table9[#All], 31, FALSE), "). " )))</f>
        <v>--</v>
      </c>
      <c r="Q1893" s="6" t="str">
        <f>IF(D1893="No", "Not discussed on USFS. ", IF(VLOOKUP(A1893, [1]!Table9[#All], 31, FALSE)="--", "--",  VLOOKUP(A1893, [1]!Table9[#All], 32, FALSE)))</f>
        <v>--</v>
      </c>
      <c r="R1893" s="6" t="str">
        <f>IF(D1893="No", "Not discussed on USFS. ", IF(VLOOKUP(A1893, [1]!Table9[#All], 31, FALSE)="--", "--", VLOOKUP(A1893, [1]!Table9[#All], 33, FALSE)))</f>
        <v>--</v>
      </c>
      <c r="S1893" s="9" t="s">
        <v>2</v>
      </c>
      <c r="T1893" s="8" t="s">
        <v>2</v>
      </c>
      <c r="U1893" s="8" t="s">
        <v>2</v>
      </c>
      <c r="V1893" s="7" t="s">
        <v>2</v>
      </c>
      <c r="W1893" s="6" t="s">
        <v>2</v>
      </c>
      <c r="X1893" s="6" t="s">
        <v>2</v>
      </c>
    </row>
    <row r="1894" spans="1:24" ht="156" x14ac:dyDescent="0.2">
      <c r="A1894" s="20" t="s">
        <v>468</v>
      </c>
      <c r="B1894" s="20" t="str">
        <f>VLOOKUP(A1894, [1]!Table9[#All], 2, FALSE)</f>
        <v>Ivesia argyrocoma var. argyrocoma</v>
      </c>
      <c r="C1894" s="18" t="str">
        <f>VLOOKUP(A1894, [1]!Table9[#All], 13, FALSE)</f>
        <v>pebble plains, alkali meadows in conifer forest</v>
      </c>
      <c r="D1894" s="17" t="str">
        <f>IF(ISNUMBER(SEARCH("1",VLOOKUP(A1894, [1]!Table9[#All], 4, FALSE))), "Yes", "No")</f>
        <v>Yes</v>
      </c>
      <c r="E1894" s="16" t="str">
        <f>VLOOKUP(A1894, [1]!Table9[#All], 3, FALSE)</f>
        <v>Plant</v>
      </c>
      <c r="F1894" s="15" t="str">
        <f>VLOOKUP(A1894, [1]!Table9[#All], 26, FALSE)</f>
        <v>Formula</v>
      </c>
      <c r="G1894" s="15" t="str">
        <f>IF(D1894="No", "--",VLOOKUP(A1894, [1]!Table9[#All], 25, FALSE))</f>
        <v>Work area</v>
      </c>
      <c r="H1894" s="14" t="str">
        <f>IF(D1894="No", "Not discussed on USFS. ", VLOOKUP(A1894, [1]!Table9[#All], 24, FALSE))</f>
        <v>--</v>
      </c>
      <c r="I1894" s="14" t="str">
        <f>IF(NOT(ISBLANK(#REF!)),  "Pre-activity Survey Required", "")</f>
        <v>Pre-activity Survey Required</v>
      </c>
      <c r="J1894" s="13" t="str">
        <f>IF(D1894="No", "Not discussed on USFS. ", _xlfn.CONCAT(A1894, " (", VLOOKUP(A1894, [1]!Table9[#All], 11, FALSE), "; Habitat description: ", C1894, ") - Within 1-mi of a CNDDB/SCE/USFS occurrence record (", VLOOKUP(A1894, [1]!Table9[#All], 34, FALSE), "). " ))</f>
        <v xml:space="preserve">silver haired ivesia (FSS; CRPR 1B.2, Blooming Period: Apr - Jul; Habitat description: pebble plains, alkali meadows in conifer forest) - Within 1-mi of a CNDDB/SCE/USFS occurrence record (unsuitable habitat). </v>
      </c>
      <c r="K1894" s="10" t="str">
        <f>IF(D1894="No", "-- ", VLOOKUP(A1894, [1]!Table9[#All], 35, FALSE))</f>
        <v>Standard OMP BMPs.</v>
      </c>
      <c r="L1894" s="12" t="str">
        <f>IF(D1894="No", "--", VLOOKUP(A1894, [1]!Table9[#All], 28, FALSE))</f>
        <v>IIB</v>
      </c>
      <c r="M1894" s="11" t="str">
        <f>IF(D1894="No", "Not discussed on USFS. ", _xlfn.CONCAT(A1894, " (", VLOOKUP(A1894, [1]!Table9[#All], 11, FALSE), "; Habitat description: ", C1894, ") - Within 1-mi of a CNDDB/SCE/USFS occurrence record (", VLOOKUP(A1894, [1]!Table9[#All], 27, FALSE), "). " ))</f>
        <v xml:space="preserve">silver haired ivesia (FSS; CRPR 1B.2, Blooming Period: Apr - Jul; Habitat description: pebble plains, alkali meadows in conifer forest) - Within 1-mi of a CNDDB/SCE/USFS occurrence record (habitat present). </v>
      </c>
      <c r="N1894" s="10" t="str">
        <f>IF(D1894="No", "-- ", VLOOKUP(A1894, [1]!Table9[#All], 29, FALSE))</f>
        <v xml:space="preserve">BE BMP Plant-1(a)(c-d); 
General Measures and Standard OMP BMPs. </v>
      </c>
      <c r="O1894" s="10" t="str">
        <f>IF(D1894="No", "--", VLOOKUP(A1894, [1]!Table9[#All], 30, FALSE))</f>
        <v xml:space="preserve">Pre-Activity Survey (silver haired ivesia): A biological survey is required. 
FSS Plant Avoidance (silver haired ivesia): If silver haired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94" s="7" t="str">
        <f>IF(D1894="No", "Not discussed on USFS. ", IF(VLOOKUP(A1894, [1]!Table9[#All], 31, FALSE)="--", "--",  _xlfn.CONCAT(A1894, " (", VLOOKUP(A1894, [1]!Table9[#All], 11, FALSE), "; Habitat description: ", C1894, ") - Within 1-mi of a CNDDB/SCE/USFS occurrence record (", VLOOKUP(A1894, [1]!Table9[#All], 31, FALSE), "). " )))</f>
        <v>--</v>
      </c>
      <c r="Q1894" s="6" t="str">
        <f>IF(D1894="No", "Not discussed on USFS. ", IF(VLOOKUP(A1894, [1]!Table9[#All], 31, FALSE)="--", "--",  VLOOKUP(A1894, [1]!Table9[#All], 32, FALSE)))</f>
        <v>--</v>
      </c>
      <c r="R1894" s="6" t="str">
        <f>IF(D1894="No", "Not discussed on USFS. ", IF(VLOOKUP(A1894, [1]!Table9[#All], 31, FALSE)="--", "--", VLOOKUP(A1894, [1]!Table9[#All], 33, FALSE)))</f>
        <v>--</v>
      </c>
      <c r="S1894" s="9" t="s">
        <v>2</v>
      </c>
      <c r="T1894" s="8" t="s">
        <v>2</v>
      </c>
      <c r="U1894" s="8" t="s">
        <v>2</v>
      </c>
      <c r="V1894" s="7" t="s">
        <v>2</v>
      </c>
      <c r="W1894" s="6" t="s">
        <v>2</v>
      </c>
      <c r="X1894" s="6" t="s">
        <v>2</v>
      </c>
    </row>
    <row r="1895" spans="1:24" ht="64" x14ac:dyDescent="0.2">
      <c r="A1895" s="20" t="s">
        <v>467</v>
      </c>
      <c r="B1895" s="20" t="str">
        <f>VLOOKUP(A1895, [1]!Table9[#All], 2, FALSE)</f>
        <v>Astragalus argophyllus var. argophyllus</v>
      </c>
      <c r="C1895" s="18" t="str">
        <f>VLOOKUP(A1895, [1]!Table9[#All], 13, FALSE)</f>
        <v>meadows, seeps, playas</v>
      </c>
      <c r="D1895" s="17" t="str">
        <f>IF(ISNUMBER(SEARCH("1",VLOOKUP(A1895, [1]!Table9[#All], 4, FALSE))), "Yes", "No")</f>
        <v>No</v>
      </c>
      <c r="E1895" s="16" t="str">
        <f>VLOOKUP(A1895, [1]!Table9[#All], 3, FALSE)</f>
        <v>Plant</v>
      </c>
      <c r="F1895" s="15" t="str">
        <f>VLOOKUP(A1895, [1]!Table9[#All], 26, FALSE)</f>
        <v>Formula</v>
      </c>
      <c r="G1895" s="15" t="str">
        <f>IF(D1895="No", "--",VLOOKUP(A1895, [1]!Table9[#All], 25, FALSE))</f>
        <v>--</v>
      </c>
      <c r="H1895" s="14" t="str">
        <f>IF(D1895="No", "Not discussed on USFS. ", VLOOKUP(A1895, [1]!Table9[#All], 24, FALSE))</f>
        <v xml:space="preserve">Not discussed on USFS. </v>
      </c>
      <c r="I1895" s="14" t="str">
        <f>IF(NOT(ISBLANK(#REF!)),  "Pre-activity Survey Required", "")</f>
        <v>Pre-activity Survey Required</v>
      </c>
      <c r="J1895" s="13" t="str">
        <f>IF(D1895="No", "Not discussed on USFS. ", _xlfn.CONCAT(A1895, " (", VLOOKUP(A1895, [1]!Table9[#All], 11, FALSE), "; Habitat description: ", C1895, ") - Within 1-mi of a CNDDB/SCE/USFS occurrence record (", VLOOKUP(A1895, [1]!Table9[#All], 34, FALSE), "). " ))</f>
        <v xml:space="preserve">Not discussed on USFS. </v>
      </c>
      <c r="K1895" s="10" t="str">
        <f>IF(D1895="No", "-- ", VLOOKUP(A1895, [1]!Table9[#All], 35, FALSE))</f>
        <v xml:space="preserve">-- </v>
      </c>
      <c r="L1895" s="12" t="str">
        <f>IF(D1895="No", "--", VLOOKUP(A1895, [1]!Table9[#All], 28, FALSE))</f>
        <v>--</v>
      </c>
      <c r="M1895" s="11" t="str">
        <f>IF(D1895="No", "Not discussed on USFS. ", _xlfn.CONCAT(A1895, " (", VLOOKUP(A1895, [1]!Table9[#All], 11, FALSE), "; Habitat description: ", C1895, ") - Within 1-mi of a CNDDB/SCE/USFS occurrence record (", VLOOKUP(A1895, [1]!Table9[#All], 27, FALSE), "). " ))</f>
        <v xml:space="preserve">Not discussed on USFS. </v>
      </c>
      <c r="N1895" s="10" t="str">
        <f>IF(D1895="No", "-- ", VLOOKUP(A1895, [1]!Table9[#All], 29, FALSE))</f>
        <v xml:space="preserve">-- </v>
      </c>
      <c r="O1895" s="10" t="str">
        <f>IF(D1895="No", "--", VLOOKUP(A1895, [1]!Table9[#All], 30, FALSE))</f>
        <v>--</v>
      </c>
      <c r="P1895" s="7" t="str">
        <f>IF(D1895="No", "Not discussed on USFS. ", IF(VLOOKUP(A1895, [1]!Table9[#All], 31, FALSE)="--", "--",  _xlfn.CONCAT(A1895, " (", VLOOKUP(A1895, [1]!Table9[#All], 11, FALSE), "; Habitat description: ", C1895, ") - Within 1-mi of a CNDDB/SCE/USFS occurrence record (", VLOOKUP(A1895, [1]!Table9[#All], 31, FALSE), "). " )))</f>
        <v xml:space="preserve">Not discussed on USFS. </v>
      </c>
      <c r="Q1895" s="6" t="str">
        <f>IF(D1895="No", "Not discussed on USFS. ", IF(VLOOKUP(A1895, [1]!Table9[#All], 31, FALSE)="--", "--",  VLOOKUP(A1895, [1]!Table9[#All], 32, FALSE)))</f>
        <v xml:space="preserve">Not discussed on USFS. </v>
      </c>
      <c r="R1895" s="6" t="str">
        <f>IF(D1895="No", "Not discussed on USFS. ", IF(VLOOKUP(A1895, [1]!Table9[#All], 31, FALSE)="--", "--", VLOOKUP(A1895, [1]!Table9[#All], 33, FALSE)))</f>
        <v xml:space="preserve">Not discussed on USFS. </v>
      </c>
      <c r="S1895" s="9" t="s">
        <v>2</v>
      </c>
      <c r="T1895" s="8" t="s">
        <v>2</v>
      </c>
      <c r="U1895" s="8" t="s">
        <v>2</v>
      </c>
      <c r="V1895" s="7" t="s">
        <v>2</v>
      </c>
      <c r="W1895" s="6" t="s">
        <v>2</v>
      </c>
      <c r="X1895" s="6" t="s">
        <v>2</v>
      </c>
    </row>
    <row r="1896" spans="1:24" ht="48" x14ac:dyDescent="0.2">
      <c r="A1896" s="20" t="s">
        <v>466</v>
      </c>
      <c r="B1896" s="20" t="str">
        <f>VLOOKUP(A1896, [1]!Table9[#All], 2, FALSE)</f>
        <v>Calochortus monanthus</v>
      </c>
      <c r="C1896" s="18" t="str">
        <f>VLOOKUP(A1896, [1]!Table9[#All], 13, FALSE)</f>
        <v>vernal meadow</v>
      </c>
      <c r="D1896" s="17" t="str">
        <f>IF(ISNUMBER(SEARCH("1",VLOOKUP(A1896, [1]!Table9[#All], 4, FALSE))), "Yes", "No")</f>
        <v>No</v>
      </c>
      <c r="E1896" s="16" t="str">
        <f>VLOOKUP(A1896, [1]!Table9[#All], 3, FALSE)</f>
        <v>Plant</v>
      </c>
      <c r="F1896" s="15" t="str">
        <f>VLOOKUP(A1896, [1]!Table9[#All], 26, FALSE)</f>
        <v>Formula</v>
      </c>
      <c r="G1896" s="15" t="str">
        <f>IF(D1896="No", "--",VLOOKUP(A1896, [1]!Table9[#All], 25, FALSE))</f>
        <v>--</v>
      </c>
      <c r="H1896" s="14" t="str">
        <f>IF(D1896="No", "Not discussed on USFS. ", VLOOKUP(A1896, [1]!Table9[#All], 24, FALSE))</f>
        <v xml:space="preserve">Not discussed on USFS. </v>
      </c>
      <c r="I1896" s="14" t="str">
        <f>IF(NOT(ISBLANK(#REF!)),  "Pre-activity Survey Required", "")</f>
        <v>Pre-activity Survey Required</v>
      </c>
      <c r="J1896" s="13" t="str">
        <f>IF(D1896="No", "Not discussed on USFS. ", _xlfn.CONCAT(A1896, " (", VLOOKUP(A1896, [1]!Table9[#All], 11, FALSE), "; Habitat description: ", C1896, ") - Within 1-mi of a CNDDB/SCE/USFS occurrence record (", VLOOKUP(A1896, [1]!Table9[#All], 34, FALSE), "). " ))</f>
        <v xml:space="preserve">Not discussed on USFS. </v>
      </c>
      <c r="K1896" s="10" t="str">
        <f>IF(D1896="No", "-- ", VLOOKUP(A1896, [1]!Table9[#All], 35, FALSE))</f>
        <v xml:space="preserve">-- </v>
      </c>
      <c r="L1896" s="12" t="str">
        <f>IF(D1896="No", "--", VLOOKUP(A1896, [1]!Table9[#All], 28, FALSE))</f>
        <v>--</v>
      </c>
      <c r="M1896" s="11" t="str">
        <f>IF(D1896="No", "Not discussed on USFS. ", _xlfn.CONCAT(A1896, " (", VLOOKUP(A1896, [1]!Table9[#All], 11, FALSE), "; Habitat description: ", C1896, ") - Within 1-mi of a CNDDB/SCE/USFS occurrence record (", VLOOKUP(A1896, [1]!Table9[#All], 27, FALSE), "). " ))</f>
        <v xml:space="preserve">Not discussed on USFS. </v>
      </c>
      <c r="N1896" s="10" t="str">
        <f>IF(D1896="No", "-- ", VLOOKUP(A1896, [1]!Table9[#All], 29, FALSE))</f>
        <v xml:space="preserve">-- </v>
      </c>
      <c r="O1896" s="10" t="str">
        <f>IF(D1896="No", "--", VLOOKUP(A1896, [1]!Table9[#All], 30, FALSE))</f>
        <v>--</v>
      </c>
      <c r="P1896" s="7" t="str">
        <f>IF(D1896="No", "Not discussed on USFS. ", IF(VLOOKUP(A1896, [1]!Table9[#All], 31, FALSE)="--", "--",  _xlfn.CONCAT(A1896, " (", VLOOKUP(A1896, [1]!Table9[#All], 11, FALSE), "; Habitat description: ", C1896, ") - Within 1-mi of a CNDDB/SCE/USFS occurrence record (", VLOOKUP(A1896, [1]!Table9[#All], 31, FALSE), "). " )))</f>
        <v xml:space="preserve">Not discussed on USFS. </v>
      </c>
      <c r="Q1896" s="6" t="str">
        <f>IF(D1896="No", "Not discussed on USFS. ", IF(VLOOKUP(A1896, [1]!Table9[#All], 31, FALSE)="--", "--",  VLOOKUP(A1896, [1]!Table9[#All], 32, FALSE)))</f>
        <v xml:space="preserve">Not discussed on USFS. </v>
      </c>
      <c r="R1896" s="6" t="str">
        <f>IF(D1896="No", "Not discussed on USFS. ", IF(VLOOKUP(A1896, [1]!Table9[#All], 31, FALSE)="--", "--", VLOOKUP(A1896, [1]!Table9[#All], 33, FALSE)))</f>
        <v xml:space="preserve">Not discussed on USFS. </v>
      </c>
      <c r="S1896" s="9" t="s">
        <v>2</v>
      </c>
      <c r="T1896" s="8" t="s">
        <v>2</v>
      </c>
      <c r="U1896" s="8" t="s">
        <v>2</v>
      </c>
      <c r="V1896" s="7" t="s">
        <v>2</v>
      </c>
      <c r="W1896" s="6" t="s">
        <v>2</v>
      </c>
      <c r="X1896" s="6" t="s">
        <v>2</v>
      </c>
    </row>
    <row r="1897" spans="1:24" ht="80" x14ac:dyDescent="0.2">
      <c r="A1897" s="20" t="s">
        <v>465</v>
      </c>
      <c r="B1897" s="20" t="str">
        <f>VLOOKUP(A1897, [1]!Table9[#All], 2, FALSE)</f>
        <v>Rhus aromatica var. simplicifolia</v>
      </c>
      <c r="C1897" s="18" t="str">
        <f>VLOOKUP(A1897, [1]!Table9[#All], 13, FALSE)</f>
        <v>slopes, washes, scrub</v>
      </c>
      <c r="D1897" s="17" t="str">
        <f>IF(ISNUMBER(SEARCH("1",VLOOKUP(A1897, [1]!Table9[#All], 4, FALSE))), "Yes", "No")</f>
        <v>No</v>
      </c>
      <c r="E1897" s="16" t="str">
        <f>VLOOKUP(A1897, [1]!Table9[#All], 3, FALSE)</f>
        <v>Plant</v>
      </c>
      <c r="F1897" s="15" t="str">
        <f>VLOOKUP(A1897, [1]!Table9[#All], 26, FALSE)</f>
        <v>Formula</v>
      </c>
      <c r="G1897" s="15" t="str">
        <f>IF(D1897="No", "--",VLOOKUP(A1897, [1]!Table9[#All], 25, FALSE))</f>
        <v>--</v>
      </c>
      <c r="H1897" s="14" t="str">
        <f>IF(D1897="No", "Not discussed on USFS. ", VLOOKUP(A1897, [1]!Table9[#All], 24, FALSE))</f>
        <v xml:space="preserve">Not discussed on USFS. </v>
      </c>
      <c r="I1897" s="14" t="str">
        <f>IF(NOT(ISBLANK(#REF!)),  "Pre-activity Survey Required", "")</f>
        <v>Pre-activity Survey Required</v>
      </c>
      <c r="J1897" s="13" t="str">
        <f>IF(D1897="No", "Not discussed on USFS. ", _xlfn.CONCAT(A1897, " (", VLOOKUP(A1897, [1]!Table9[#All], 11, FALSE), "; Habitat description: ", C1897, ") - Within 1-mi of a CNDDB/SCE/USFS occurrence record (", VLOOKUP(A1897, [1]!Table9[#All], 34, FALSE), "). " ))</f>
        <v xml:space="preserve">Not discussed on USFS. </v>
      </c>
      <c r="K1897" s="10" t="str">
        <f>IF(D1897="No", "-- ", VLOOKUP(A1897, [1]!Table9[#All], 35, FALSE))</f>
        <v xml:space="preserve">-- </v>
      </c>
      <c r="L1897" s="12" t="str">
        <f>IF(D1897="No", "--", VLOOKUP(A1897, [1]!Table9[#All], 28, FALSE))</f>
        <v>--</v>
      </c>
      <c r="M1897" s="11" t="str">
        <f>IF(D1897="No", "Not discussed on USFS. ", _xlfn.CONCAT(A1897, " (", VLOOKUP(A1897, [1]!Table9[#All], 11, FALSE), "; Habitat description: ", C1897, ") - Within 1-mi of a CNDDB/SCE/USFS occurrence record (", VLOOKUP(A1897, [1]!Table9[#All], 27, FALSE), "). " ))</f>
        <v xml:space="preserve">Not discussed on USFS. </v>
      </c>
      <c r="N1897" s="10" t="str">
        <f>IF(D1897="No", "-- ", VLOOKUP(A1897, [1]!Table9[#All], 29, FALSE))</f>
        <v xml:space="preserve">-- </v>
      </c>
      <c r="O1897" s="10" t="str">
        <f>IF(D1897="No", "--", VLOOKUP(A1897, [1]!Table9[#All], 30, FALSE))</f>
        <v>--</v>
      </c>
      <c r="P1897" s="7" t="str">
        <f>IF(D1897="No", "Not discussed on USFS. ", IF(VLOOKUP(A1897, [1]!Table9[#All], 31, FALSE)="--", "--",  _xlfn.CONCAT(A1897, " (", VLOOKUP(A1897, [1]!Table9[#All], 11, FALSE), "; Habitat description: ", C1897, ") - Within 1-mi of a CNDDB/SCE/USFS occurrence record (", VLOOKUP(A1897, [1]!Table9[#All], 31, FALSE), "). " )))</f>
        <v xml:space="preserve">Not discussed on USFS. </v>
      </c>
      <c r="Q1897" s="6" t="str">
        <f>IF(D1897="No", "Not discussed on USFS. ", IF(VLOOKUP(A1897, [1]!Table9[#All], 31, FALSE)="--", "--",  VLOOKUP(A1897, [1]!Table9[#All], 32, FALSE)))</f>
        <v xml:space="preserve">Not discussed on USFS. </v>
      </c>
      <c r="R1897" s="6" t="str">
        <f>IF(D1897="No", "Not discussed on USFS. ", IF(VLOOKUP(A1897, [1]!Table9[#All], 31, FALSE)="--", "--", VLOOKUP(A1897, [1]!Table9[#All], 33, FALSE)))</f>
        <v xml:space="preserve">Not discussed on USFS. </v>
      </c>
      <c r="S1897" s="9" t="s">
        <v>2</v>
      </c>
      <c r="T1897" s="8" t="s">
        <v>2</v>
      </c>
      <c r="U1897" s="8" t="s">
        <v>2</v>
      </c>
      <c r="V1897" s="7" t="s">
        <v>2</v>
      </c>
      <c r="W1897" s="6" t="s">
        <v>2</v>
      </c>
      <c r="X1897" s="6" t="s">
        <v>2</v>
      </c>
    </row>
    <row r="1898" spans="1:24" ht="112" x14ac:dyDescent="0.2">
      <c r="A1898" s="20" t="s">
        <v>464</v>
      </c>
      <c r="B1898" s="20" t="str">
        <f>VLOOKUP(A1898, [1]!Table9[#All], 2, FALSE)</f>
        <v>Ambrosia monogyra</v>
      </c>
      <c r="C1898" s="18" t="str">
        <f>VLOOKUP(A1898, [1]!Table9[#All], 13, FALSE)</f>
        <v>riparian areas, washes, alluvial terraces, and canyon bottoms, in alluvial scrub, coastal sage scrub, chaparral, woodland</v>
      </c>
      <c r="D1898" s="17" t="str">
        <f>IF(ISNUMBER(SEARCH("1",VLOOKUP(A1898, [1]!Table9[#All], 4, FALSE))), "Yes", "No")</f>
        <v>No</v>
      </c>
      <c r="E1898" s="16" t="str">
        <f>VLOOKUP(A1898, [1]!Table9[#All], 3, FALSE)</f>
        <v>Plant</v>
      </c>
      <c r="F1898" s="15" t="str">
        <f>VLOOKUP(A1898, [1]!Table9[#All], 26, FALSE)</f>
        <v>Formula</v>
      </c>
      <c r="G1898" s="15" t="str">
        <f>IF(D1898="No", "--",VLOOKUP(A1898, [1]!Table9[#All], 25, FALSE))</f>
        <v>--</v>
      </c>
      <c r="H1898" s="14" t="str">
        <f>IF(D1898="No", "Not discussed on USFS. ", VLOOKUP(A1898, [1]!Table9[#All], 24, FALSE))</f>
        <v xml:space="preserve">Not discussed on USFS. </v>
      </c>
      <c r="I1898" s="14" t="str">
        <f>IF(NOT(ISBLANK(#REF!)),  "Pre-activity Survey Required", "")</f>
        <v>Pre-activity Survey Required</v>
      </c>
      <c r="J1898" s="13" t="str">
        <f>IF(D1898="No", "Not discussed on USFS. ", _xlfn.CONCAT(A1898, " (", VLOOKUP(A1898, [1]!Table9[#All], 11, FALSE), "; Habitat description: ", C1898, ") - Within 1-mi of a CNDDB/SCE/USFS occurrence record (", VLOOKUP(A1898, [1]!Table9[#All], 34, FALSE), "). " ))</f>
        <v xml:space="preserve">Not discussed on USFS. </v>
      </c>
      <c r="K1898" s="10" t="str">
        <f>IF(D1898="No", "-- ", VLOOKUP(A1898, [1]!Table9[#All], 35, FALSE))</f>
        <v xml:space="preserve">-- </v>
      </c>
      <c r="L1898" s="12" t="str">
        <f>IF(D1898="No", "--", VLOOKUP(A1898, [1]!Table9[#All], 28, FALSE))</f>
        <v>--</v>
      </c>
      <c r="M1898" s="11" t="str">
        <f>IF(D1898="No", "Not discussed on USFS. ", _xlfn.CONCAT(A1898, " (", VLOOKUP(A1898, [1]!Table9[#All], 11, FALSE), "; Habitat description: ", C1898, ") - Within 1-mi of a CNDDB/SCE/USFS occurrence record (", VLOOKUP(A1898, [1]!Table9[#All], 27, FALSE), "). " ))</f>
        <v xml:space="preserve">Not discussed on USFS. </v>
      </c>
      <c r="N1898" s="10" t="str">
        <f>IF(D1898="No", "-- ", VLOOKUP(A1898, [1]!Table9[#All], 29, FALSE))</f>
        <v xml:space="preserve">-- </v>
      </c>
      <c r="O1898" s="10" t="str">
        <f>IF(D1898="No", "--", VLOOKUP(A1898, [1]!Table9[#All], 30, FALSE))</f>
        <v>--</v>
      </c>
      <c r="P1898" s="7" t="str">
        <f>IF(D1898="No", "Not discussed on USFS. ", IF(VLOOKUP(A1898, [1]!Table9[#All], 31, FALSE)="--", "--",  _xlfn.CONCAT(A1898, " (", VLOOKUP(A1898, [1]!Table9[#All], 11, FALSE), "; Habitat description: ", C1898, ") - Within 1-mi of a CNDDB/SCE/USFS occurrence record (", VLOOKUP(A1898, [1]!Table9[#All], 31, FALSE), "). " )))</f>
        <v xml:space="preserve">Not discussed on USFS. </v>
      </c>
      <c r="Q1898" s="6" t="str">
        <f>IF(D1898="No", "Not discussed on USFS. ", IF(VLOOKUP(A1898, [1]!Table9[#All], 31, FALSE)="--", "--",  VLOOKUP(A1898, [1]!Table9[#All], 32, FALSE)))</f>
        <v xml:space="preserve">Not discussed on USFS. </v>
      </c>
      <c r="R1898" s="6" t="str">
        <f>IF(D1898="No", "Not discussed on USFS. ", IF(VLOOKUP(A1898, [1]!Table9[#All], 31, FALSE)="--", "--", VLOOKUP(A1898, [1]!Table9[#All], 33, FALSE)))</f>
        <v xml:space="preserve">Not discussed on USFS. </v>
      </c>
      <c r="S1898" s="9" t="s">
        <v>2</v>
      </c>
      <c r="T1898" s="8" t="s">
        <v>2</v>
      </c>
      <c r="U1898" s="8" t="s">
        <v>2</v>
      </c>
      <c r="V1898" s="7" t="s">
        <v>2</v>
      </c>
      <c r="W1898" s="6" t="s">
        <v>2</v>
      </c>
      <c r="X1898" s="6" t="s">
        <v>2</v>
      </c>
    </row>
    <row r="1899" spans="1:24" ht="156" x14ac:dyDescent="0.2">
      <c r="A1899" s="20" t="s">
        <v>463</v>
      </c>
      <c r="B1899" s="20" t="str">
        <f>VLOOKUP(A1899, [1]!Table9[#All], 2, FALSE)</f>
        <v>Prosartes parvifolia</v>
      </c>
      <c r="C1899" s="18" t="str">
        <f>VLOOKUP(A1899, [1]!Table9[#All], 13, FALSE)</f>
        <v>montane conifer, mixed-evergreen forest, exposed roadsides</v>
      </c>
      <c r="D1899" s="17" t="str">
        <f>IF(ISNUMBER(SEARCH("1",VLOOKUP(A1899, [1]!Table9[#All], 4, FALSE))), "Yes", "No")</f>
        <v>Yes</v>
      </c>
      <c r="E1899" s="16" t="str">
        <f>VLOOKUP(A1899, [1]!Table9[#All], 3, FALSE)</f>
        <v>Plant</v>
      </c>
      <c r="F1899" s="15" t="str">
        <f>VLOOKUP(A1899, [1]!Table9[#All], 26, FALSE)</f>
        <v>Formula</v>
      </c>
      <c r="G1899" s="15" t="str">
        <f>IF(D1899="No", "--",VLOOKUP(A1899, [1]!Table9[#All], 25, FALSE))</f>
        <v>Work area</v>
      </c>
      <c r="H1899" s="14" t="str">
        <f>IF(D1899="No", "Not discussed on USFS. ", VLOOKUP(A1899, [1]!Table9[#All], 24, FALSE))</f>
        <v>--</v>
      </c>
      <c r="I1899" s="14" t="str">
        <f>IF(NOT(ISBLANK(#REF!)),  "Pre-activity Survey Required", "")</f>
        <v>Pre-activity Survey Required</v>
      </c>
      <c r="J1899" s="13" t="str">
        <f>IF(D1899="No", "Not discussed on USFS. ", _xlfn.CONCAT(A1899, " (", VLOOKUP(A1899, [1]!Table9[#All], 11, FALSE), "; Habitat description: ", C1899, ") - Within 1-mi of a CNDDB/SCE/USFS occurrence record (", VLOOKUP(A1899, [1]!Table9[#All], 34, FALSE), "). " ))</f>
        <v xml:space="preserve">Siskiyou bells (FSS; CRPR 1B.2, Blooming Period: May - Jun; Habitat description: montane conifer, mixed-evergreen forest, exposed roadsides) - Within 1-mi of a CNDDB/SCE/USFS occurrence record (unsuitable habitat). </v>
      </c>
      <c r="K1899" s="10" t="str">
        <f>IF(D1899="No", "-- ", VLOOKUP(A1899, [1]!Table9[#All], 35, FALSE))</f>
        <v>Standard OMP BMPs.</v>
      </c>
      <c r="L1899" s="12" t="str">
        <f>IF(D1899="No", "--", VLOOKUP(A1899, [1]!Table9[#All], 28, FALSE))</f>
        <v>IIB</v>
      </c>
      <c r="M1899" s="11" t="str">
        <f>IF(D1899="No", "Not discussed on USFS. ", _xlfn.CONCAT(A1899, " (", VLOOKUP(A1899, [1]!Table9[#All], 11, FALSE), "; Habitat description: ", C1899, ") - Within 1-mi of a CNDDB/SCE/USFS occurrence record (", VLOOKUP(A1899, [1]!Table9[#All], 27, FALSE), "). " ))</f>
        <v xml:space="preserve">Siskiyou bells (FSS; CRPR 1B.2, Blooming Period: May - Jun; Habitat description: montane conifer, mixed-evergreen forest, exposed roadsides) - Within 1-mi of a CNDDB/SCE/USFS occurrence record (habitat present). </v>
      </c>
      <c r="N1899" s="10" t="str">
        <f>IF(D1899="No", "-- ", VLOOKUP(A1899, [1]!Table9[#All], 29, FALSE))</f>
        <v xml:space="preserve">BE BMP Plant-1(a)(c-d); 
General Measures and Standard OMP BMPs. </v>
      </c>
      <c r="O1899" s="10" t="str">
        <f>IF(D1899="No", "--", VLOOKUP(A1899, [1]!Table9[#All], 30, FALSE))</f>
        <v xml:space="preserve">Pre-Activity Survey (Siskiyou bells): A biological survey is required. 
FSS Plant Avoidance (Siskiyou bells): If Siskiyou bells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899" s="7" t="str">
        <f>IF(D1899="No", "Not discussed on USFS. ", IF(VLOOKUP(A1899, [1]!Table9[#All], 31, FALSE)="--", "--",  _xlfn.CONCAT(A1899, " (", VLOOKUP(A1899, [1]!Table9[#All], 11, FALSE), "; Habitat description: ", C1899, ") - Within 1-mi of a CNDDB/SCE/USFS occurrence record (", VLOOKUP(A1899, [1]!Table9[#All], 31, FALSE), "). " )))</f>
        <v>--</v>
      </c>
      <c r="Q1899" s="6" t="str">
        <f>IF(D1899="No", "Not discussed on USFS. ", IF(VLOOKUP(A1899, [1]!Table9[#All], 31, FALSE)="--", "--",  VLOOKUP(A1899, [1]!Table9[#All], 32, FALSE)))</f>
        <v>--</v>
      </c>
      <c r="R1899" s="6" t="str">
        <f>IF(D1899="No", "Not discussed on USFS. ", IF(VLOOKUP(A1899, [1]!Table9[#All], 31, FALSE)="--", "--", VLOOKUP(A1899, [1]!Table9[#All], 33, FALSE)))</f>
        <v>--</v>
      </c>
      <c r="S1899" s="9" t="s">
        <v>2</v>
      </c>
      <c r="T1899" s="8" t="s">
        <v>2</v>
      </c>
      <c r="U1899" s="8" t="s">
        <v>2</v>
      </c>
      <c r="V1899" s="7" t="s">
        <v>2</v>
      </c>
      <c r="W1899" s="6" t="s">
        <v>2</v>
      </c>
      <c r="X1899" s="6" t="s">
        <v>2</v>
      </c>
    </row>
    <row r="1900" spans="1:24" ht="48" x14ac:dyDescent="0.2">
      <c r="A1900" s="20" t="s">
        <v>462</v>
      </c>
      <c r="B1900" s="20" t="str">
        <f>VLOOKUP(A1900, [1]!Table9[#All], 2, FALSE)</f>
        <v>Sidalcea malviflora ssp. patula</v>
      </c>
      <c r="C1900" s="18" t="str">
        <f>VLOOKUP(A1900, [1]!Table9[#All], 13, FALSE)</f>
        <v>open coastal forests, bluffs</v>
      </c>
      <c r="D1900" s="17" t="str">
        <f>IF(ISNUMBER(SEARCH("1",VLOOKUP(A1900, [1]!Table9[#All], 4, FALSE))), "Yes", "No")</f>
        <v>No</v>
      </c>
      <c r="E1900" s="16" t="str">
        <f>VLOOKUP(A1900, [1]!Table9[#All], 3, FALSE)</f>
        <v>Plant</v>
      </c>
      <c r="F1900" s="15" t="str">
        <f>VLOOKUP(A1900, [1]!Table9[#All], 26, FALSE)</f>
        <v>Formula</v>
      </c>
      <c r="G1900" s="15" t="str">
        <f>IF(D1900="No", "--",VLOOKUP(A1900, [1]!Table9[#All], 25, FALSE))</f>
        <v>--</v>
      </c>
      <c r="H1900" s="14" t="str">
        <f>IF(D1900="No", "Not discussed on USFS. ", VLOOKUP(A1900, [1]!Table9[#All], 24, FALSE))</f>
        <v xml:space="preserve">Not discussed on USFS. </v>
      </c>
      <c r="I1900" s="14" t="str">
        <f>IF(NOT(ISBLANK(#REF!)),  "Pre-activity Survey Required", "")</f>
        <v>Pre-activity Survey Required</v>
      </c>
      <c r="J1900" s="13" t="str">
        <f>IF(D1900="No", "Not discussed on USFS. ", _xlfn.CONCAT(A1900, " (", VLOOKUP(A1900, [1]!Table9[#All], 11, FALSE), "; Habitat description: ", C1900, ") - Within 1-mi of a CNDDB/SCE/USFS occurrence record (", VLOOKUP(A1900, [1]!Table9[#All], 34, FALSE), "). " ))</f>
        <v xml:space="preserve">Not discussed on USFS. </v>
      </c>
      <c r="K1900" s="10" t="str">
        <f>IF(D1900="No", "-- ", VLOOKUP(A1900, [1]!Table9[#All], 35, FALSE))</f>
        <v xml:space="preserve">-- </v>
      </c>
      <c r="L1900" s="12" t="str">
        <f>IF(D1900="No", "--", VLOOKUP(A1900, [1]!Table9[#All], 28, FALSE))</f>
        <v>--</v>
      </c>
      <c r="M1900" s="11" t="str">
        <f>IF(D1900="No", "Not discussed on USFS. ", _xlfn.CONCAT(A1900, " (", VLOOKUP(A1900, [1]!Table9[#All], 11, FALSE), "; Habitat description: ", C1900, ") - Within 1-mi of a CNDDB/SCE/USFS occurrence record (", VLOOKUP(A1900, [1]!Table9[#All], 27, FALSE), "). " ))</f>
        <v xml:space="preserve">Not discussed on USFS. </v>
      </c>
      <c r="N1900" s="10" t="str">
        <f>IF(D1900="No", "-- ", VLOOKUP(A1900, [1]!Table9[#All], 29, FALSE))</f>
        <v xml:space="preserve">-- </v>
      </c>
      <c r="O1900" s="10" t="str">
        <f>IF(D1900="No", "--", VLOOKUP(A1900, [1]!Table9[#All], 30, FALSE))</f>
        <v>--</v>
      </c>
      <c r="P1900" s="7" t="str">
        <f>IF(D1900="No", "Not discussed on USFS. ", IF(VLOOKUP(A1900, [1]!Table9[#All], 31, FALSE)="--", "--",  _xlfn.CONCAT(A1900, " (", VLOOKUP(A1900, [1]!Table9[#All], 11, FALSE), "; Habitat description: ", C1900, ") - Within 1-mi of a CNDDB/SCE/USFS occurrence record (", VLOOKUP(A1900, [1]!Table9[#All], 31, FALSE), "). " )))</f>
        <v xml:space="preserve">Not discussed on USFS. </v>
      </c>
      <c r="Q1900" s="6" t="str">
        <f>IF(D1900="No", "Not discussed on USFS. ", IF(VLOOKUP(A1900, [1]!Table9[#All], 31, FALSE)="--", "--",  VLOOKUP(A1900, [1]!Table9[#All], 32, FALSE)))</f>
        <v xml:space="preserve">Not discussed on USFS. </v>
      </c>
      <c r="R1900" s="6" t="str">
        <f>IF(D1900="No", "Not discussed on USFS. ", IF(VLOOKUP(A1900, [1]!Table9[#All], 31, FALSE)="--", "--", VLOOKUP(A1900, [1]!Table9[#All], 33, FALSE)))</f>
        <v xml:space="preserve">Not discussed on USFS. </v>
      </c>
      <c r="S1900" s="9" t="s">
        <v>2</v>
      </c>
      <c r="T1900" s="8" t="s">
        <v>2</v>
      </c>
      <c r="U1900" s="8" t="s">
        <v>2</v>
      </c>
      <c r="V1900" s="7" t="s">
        <v>2</v>
      </c>
      <c r="W1900" s="6" t="s">
        <v>2</v>
      </c>
      <c r="X1900" s="6" t="s">
        <v>2</v>
      </c>
    </row>
    <row r="1901" spans="1:24" ht="48" x14ac:dyDescent="0.2">
      <c r="A1901" s="20" t="s">
        <v>461</v>
      </c>
      <c r="B1901" s="20" t="str">
        <f>VLOOKUP(A1901, [1]!Table9[#All], 2, FALSE)</f>
        <v>Trifolium siskiyouense</v>
      </c>
      <c r="C1901" s="18" t="str">
        <f>VLOOKUP(A1901, [1]!Table9[#All], 13, FALSE)</f>
        <v>wet mountain meadows</v>
      </c>
      <c r="D1901" s="17" t="str">
        <f>IF(ISNUMBER(SEARCH("1",VLOOKUP(A1901, [1]!Table9[#All], 4, FALSE))), "Yes", "No")</f>
        <v>No</v>
      </c>
      <c r="E1901" s="16" t="str">
        <f>VLOOKUP(A1901, [1]!Table9[#All], 3, FALSE)</f>
        <v>Plant</v>
      </c>
      <c r="F1901" s="15" t="str">
        <f>VLOOKUP(A1901, [1]!Table9[#All], 26, FALSE)</f>
        <v>Formula</v>
      </c>
      <c r="G1901" s="15" t="str">
        <f>IF(D1901="No", "--",VLOOKUP(A1901, [1]!Table9[#All], 25, FALSE))</f>
        <v>--</v>
      </c>
      <c r="H1901" s="14" t="str">
        <f>IF(D1901="No", "Not discussed on USFS. ", VLOOKUP(A1901, [1]!Table9[#All], 24, FALSE))</f>
        <v xml:space="preserve">Not discussed on USFS. </v>
      </c>
      <c r="I1901" s="14" t="str">
        <f>IF(NOT(ISBLANK(#REF!)),  "Pre-activity Survey Required", "")</f>
        <v>Pre-activity Survey Required</v>
      </c>
      <c r="J1901" s="13" t="str">
        <f>IF(D1901="No", "Not discussed on USFS. ", _xlfn.CONCAT(A1901, " (", VLOOKUP(A1901, [1]!Table9[#All], 11, FALSE), "; Habitat description: ", C1901, ") - Within 1-mi of a CNDDB/SCE/USFS occurrence record (", VLOOKUP(A1901, [1]!Table9[#All], 34, FALSE), "). " ))</f>
        <v xml:space="preserve">Not discussed on USFS. </v>
      </c>
      <c r="K1901" s="10" t="str">
        <f>IF(D1901="No", "-- ", VLOOKUP(A1901, [1]!Table9[#All], 35, FALSE))</f>
        <v xml:space="preserve">-- </v>
      </c>
      <c r="L1901" s="12" t="str">
        <f>IF(D1901="No", "--", VLOOKUP(A1901, [1]!Table9[#All], 28, FALSE))</f>
        <v>--</v>
      </c>
      <c r="M1901" s="11" t="str">
        <f>IF(D1901="No", "Not discussed on USFS. ", _xlfn.CONCAT(A1901, " (", VLOOKUP(A1901, [1]!Table9[#All], 11, FALSE), "; Habitat description: ", C1901, ") - Within 1-mi of a CNDDB/SCE/USFS occurrence record (", VLOOKUP(A1901, [1]!Table9[#All], 27, FALSE), "). " ))</f>
        <v xml:space="preserve">Not discussed on USFS. </v>
      </c>
      <c r="N1901" s="10" t="str">
        <f>IF(D1901="No", "-- ", VLOOKUP(A1901, [1]!Table9[#All], 29, FALSE))</f>
        <v xml:space="preserve">-- </v>
      </c>
      <c r="O1901" s="10" t="str">
        <f>IF(D1901="No", "--", VLOOKUP(A1901, [1]!Table9[#All], 30, FALSE))</f>
        <v>--</v>
      </c>
      <c r="P1901" s="7" t="str">
        <f>IF(D1901="No", "Not discussed on USFS. ", IF(VLOOKUP(A1901, [1]!Table9[#All], 31, FALSE)="--", "--",  _xlfn.CONCAT(A1901, " (", VLOOKUP(A1901, [1]!Table9[#All], 11, FALSE), "; Habitat description: ", C1901, ") - Within 1-mi of a CNDDB/SCE/USFS occurrence record (", VLOOKUP(A1901, [1]!Table9[#All], 31, FALSE), "). " )))</f>
        <v xml:space="preserve">Not discussed on USFS. </v>
      </c>
      <c r="Q1901" s="6" t="str">
        <f>IF(D1901="No", "Not discussed on USFS. ", IF(VLOOKUP(A1901, [1]!Table9[#All], 31, FALSE)="--", "--",  VLOOKUP(A1901, [1]!Table9[#All], 32, FALSE)))</f>
        <v xml:space="preserve">Not discussed on USFS. </v>
      </c>
      <c r="R1901" s="6" t="str">
        <f>IF(D1901="No", "Not discussed on USFS. ", IF(VLOOKUP(A1901, [1]!Table9[#All], 31, FALSE)="--", "--", VLOOKUP(A1901, [1]!Table9[#All], 33, FALSE)))</f>
        <v xml:space="preserve">Not discussed on USFS. </v>
      </c>
      <c r="S1901" s="9" t="s">
        <v>2</v>
      </c>
      <c r="T1901" s="8" t="s">
        <v>2</v>
      </c>
      <c r="U1901" s="8" t="s">
        <v>2</v>
      </c>
      <c r="V1901" s="7" t="s">
        <v>2</v>
      </c>
      <c r="W1901" s="6" t="s">
        <v>2</v>
      </c>
      <c r="X1901" s="6" t="s">
        <v>2</v>
      </c>
    </row>
    <row r="1902" spans="1:24" ht="48" x14ac:dyDescent="0.2">
      <c r="A1902" s="20" t="s">
        <v>460</v>
      </c>
      <c r="B1902" s="20" t="str">
        <f>VLOOKUP(A1902, [1]!Table9[#All], 2, FALSE)</f>
        <v>Epilobium siskiyouense</v>
      </c>
      <c r="C1902" s="18" t="str">
        <f>VLOOKUP(A1902, [1]!Table9[#All], 13, FALSE)</f>
        <v>scree, moist ledges, serpentine ridges</v>
      </c>
      <c r="D1902" s="17" t="str">
        <f>IF(ISNUMBER(SEARCH("1",VLOOKUP(A1902, [1]!Table9[#All], 4, FALSE))), "Yes", "No")</f>
        <v>No</v>
      </c>
      <c r="E1902" s="16" t="str">
        <f>VLOOKUP(A1902, [1]!Table9[#All], 3, FALSE)</f>
        <v>Plant</v>
      </c>
      <c r="F1902" s="15" t="str">
        <f>VLOOKUP(A1902, [1]!Table9[#All], 26, FALSE)</f>
        <v>Formula</v>
      </c>
      <c r="G1902" s="15" t="str">
        <f>IF(D1902="No", "--",VLOOKUP(A1902, [1]!Table9[#All], 25, FALSE))</f>
        <v>--</v>
      </c>
      <c r="H1902" s="14" t="str">
        <f>IF(D1902="No", "Not discussed on USFS. ", VLOOKUP(A1902, [1]!Table9[#All], 24, FALSE))</f>
        <v xml:space="preserve">Not discussed on USFS. </v>
      </c>
      <c r="I1902" s="14" t="str">
        <f>IF(NOT(ISBLANK(#REF!)),  "Pre-activity Survey Required", "")</f>
        <v>Pre-activity Survey Required</v>
      </c>
      <c r="J1902" s="13" t="str">
        <f>IF(D1902="No", "Not discussed on USFS. ", _xlfn.CONCAT(A1902, " (", VLOOKUP(A1902, [1]!Table9[#All], 11, FALSE), "; Habitat description: ", C1902, ") - Within 1-mi of a CNDDB/SCE/USFS occurrence record (", VLOOKUP(A1902, [1]!Table9[#All], 34, FALSE), "). " ))</f>
        <v xml:space="preserve">Not discussed on USFS. </v>
      </c>
      <c r="K1902" s="10" t="str">
        <f>IF(D1902="No", "-- ", VLOOKUP(A1902, [1]!Table9[#All], 35, FALSE))</f>
        <v xml:space="preserve">-- </v>
      </c>
      <c r="L1902" s="12" t="str">
        <f>IF(D1902="No", "--", VLOOKUP(A1902, [1]!Table9[#All], 28, FALSE))</f>
        <v>--</v>
      </c>
      <c r="M1902" s="11" t="str">
        <f>IF(D1902="No", "Not discussed on USFS. ", _xlfn.CONCAT(A1902, " (", VLOOKUP(A1902, [1]!Table9[#All], 11, FALSE), "; Habitat description: ", C1902, ") - Within 1-mi of a CNDDB/SCE/USFS occurrence record (", VLOOKUP(A1902, [1]!Table9[#All], 27, FALSE), "). " ))</f>
        <v xml:space="preserve">Not discussed on USFS. </v>
      </c>
      <c r="N1902" s="10" t="str">
        <f>IF(D1902="No", "-- ", VLOOKUP(A1902, [1]!Table9[#All], 29, FALSE))</f>
        <v xml:space="preserve">-- </v>
      </c>
      <c r="O1902" s="10" t="str">
        <f>IF(D1902="No", "--", VLOOKUP(A1902, [1]!Table9[#All], 30, FALSE))</f>
        <v>--</v>
      </c>
      <c r="P1902" s="7" t="str">
        <f>IF(D1902="No", "Not discussed on USFS. ", IF(VLOOKUP(A1902, [1]!Table9[#All], 31, FALSE)="--", "--",  _xlfn.CONCAT(A1902, " (", VLOOKUP(A1902, [1]!Table9[#All], 11, FALSE), "; Habitat description: ", C1902, ") - Within 1-mi of a CNDDB/SCE/USFS occurrence record (", VLOOKUP(A1902, [1]!Table9[#All], 31, FALSE), "). " )))</f>
        <v xml:space="preserve">Not discussed on USFS. </v>
      </c>
      <c r="Q1902" s="6" t="str">
        <f>IF(D1902="No", "Not discussed on USFS. ", IF(VLOOKUP(A1902, [1]!Table9[#All], 31, FALSE)="--", "--",  VLOOKUP(A1902, [1]!Table9[#All], 32, FALSE)))</f>
        <v xml:space="preserve">Not discussed on USFS. </v>
      </c>
      <c r="R1902" s="6" t="str">
        <f>IF(D1902="No", "Not discussed on USFS. ", IF(VLOOKUP(A1902, [1]!Table9[#All], 31, FALSE)="--", "--", VLOOKUP(A1902, [1]!Table9[#All], 33, FALSE)))</f>
        <v xml:space="preserve">Not discussed on USFS. </v>
      </c>
      <c r="S1902" s="9" t="s">
        <v>2</v>
      </c>
      <c r="T1902" s="8" t="s">
        <v>2</v>
      </c>
      <c r="U1902" s="8" t="s">
        <v>2</v>
      </c>
      <c r="V1902" s="7" t="s">
        <v>2</v>
      </c>
      <c r="W1902" s="6" t="s">
        <v>2</v>
      </c>
      <c r="X1902" s="6" t="s">
        <v>2</v>
      </c>
    </row>
    <row r="1903" spans="1:24" ht="144" x14ac:dyDescent="0.2">
      <c r="A1903" s="20" t="s">
        <v>459</v>
      </c>
      <c r="B1903" s="20" t="str">
        <f>VLOOKUP(A1903, [1]!Table9[#All], 2, FALSE)</f>
        <v>Calochortus persistens</v>
      </c>
      <c r="C1903" s="18" t="str">
        <f>VLOOKUP(A1903, [1]!Table9[#All], 13, FALSE)</f>
        <v>open, rocky areas</v>
      </c>
      <c r="D1903" s="17" t="str">
        <f>IF(ISNUMBER(SEARCH("1",VLOOKUP(A1903, [1]!Table9[#All], 4, FALSE))), "Yes", "No")</f>
        <v>Yes</v>
      </c>
      <c r="E1903" s="16" t="str">
        <f>VLOOKUP(A1903, [1]!Table9[#All], 3, FALSE)</f>
        <v>Plant</v>
      </c>
      <c r="F1903" s="15" t="str">
        <f>VLOOKUP(A1903, [1]!Table9[#All], 26, FALSE)</f>
        <v>Formula</v>
      </c>
      <c r="G1903" s="15" t="str">
        <f>IF(D1903="No", "--",VLOOKUP(A1903, [1]!Table9[#All], 25, FALSE))</f>
        <v>Work area</v>
      </c>
      <c r="H1903" s="14" t="str">
        <f>IF(D1903="No", "Not discussed on USFS. ", VLOOKUP(A1903, [1]!Table9[#All], 24, FALSE))</f>
        <v>--</v>
      </c>
      <c r="I1903" s="14" t="str">
        <f>IF(NOT(ISBLANK(#REF!)),  "Pre-activity Survey Required", "")</f>
        <v>Pre-activity Survey Required</v>
      </c>
      <c r="J1903" s="13" t="str">
        <f>IF(D1903="No", "Not discussed on USFS. ", _xlfn.CONCAT(A1903, " (", VLOOKUP(A1903, [1]!Table9[#All], 11, FALSE), "; Habitat description: ", C1903, ") - Within 1-mi of a CNDDB/SCE/USFS occurrence record (", VLOOKUP(A1903, [1]!Table9[#All], 34, FALSE), "). " ))</f>
        <v xml:space="preserve">Siskiyou mariposa-lily (SR; FSS; CRPR 1B.2, Blooming Period: Jun - Jul; Habitat description: open, rocky areas) - Within 1-mi of a CNDDB/SCE/USFS occurrence record (unsuitable habitat). </v>
      </c>
      <c r="K1903" s="10" t="str">
        <f>IF(D1903="No", "-- ", VLOOKUP(A1903, [1]!Table9[#All], 35, FALSE))</f>
        <v>Standard OMP BMPs.</v>
      </c>
      <c r="L1903" s="12" t="str">
        <f>IF(D1903="No", "--", VLOOKUP(A1903, [1]!Table9[#All], 28, FALSE))</f>
        <v>IIB</v>
      </c>
      <c r="M1903" s="11" t="str">
        <f>IF(D1903="No", "Not discussed on USFS. ", _xlfn.CONCAT(A1903, " (", VLOOKUP(A1903, [1]!Table9[#All], 11, FALSE), "; Habitat description: ", C1903, ") - Within 1-mi of a CNDDB/SCE/USFS occurrence record (", VLOOKUP(A1903, [1]!Table9[#All], 27, FALSE), "). " ))</f>
        <v xml:space="preserve">Siskiyou mariposa-lily (SR; FSS; CRPR 1B.2, Blooming Period: Jun - Jul; Habitat description: open, rocky areas) - Within 1-mi of a CNDDB/SCE/USFS occurrence record (habitat present). </v>
      </c>
      <c r="N1903" s="10" t="str">
        <f>IF(D1903="No", "-- ", VLOOKUP(A1903, [1]!Table9[#All], 29, FALSE))</f>
        <v xml:space="preserve">BE BMP Plant-1(a); 
General Measures and Standard OMP BMPs. </v>
      </c>
      <c r="O1903" s="10" t="str">
        <f>IF(D1903="No", "--", VLOOKUP(A1903, [1]!Table9[#All], 30, FALSE))</f>
        <v xml:space="preserve">Pre-Activity Survey (Siskiyou mariposa-lily): A biological survey is required. 
State Threatened Plant Avoidance (Siskiyou mariposa-lily): If Siskiyou mariposa-lilyis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903" s="7" t="str">
        <f>IF(D1903="No", "Not discussed on USFS. ", IF(VLOOKUP(A1903, [1]!Table9[#All], 31, FALSE)="--", "--",  _xlfn.CONCAT(A1903, " (", VLOOKUP(A1903, [1]!Table9[#All], 11, FALSE), "; Habitat description: ", C1903, ") - Within 1-mi of a CNDDB/SCE/USFS occurrence record (", VLOOKUP(A1903, [1]!Table9[#All], 31, FALSE), "). " )))</f>
        <v>--</v>
      </c>
      <c r="Q1903" s="6" t="str">
        <f>IF(D1903="No", "Not discussed on USFS. ", IF(VLOOKUP(A1903, [1]!Table9[#All], 31, FALSE)="--", "--",  VLOOKUP(A1903, [1]!Table9[#All], 32, FALSE)))</f>
        <v>--</v>
      </c>
      <c r="R1903" s="6" t="str">
        <f>IF(D1903="No", "Not discussed on USFS. ", IF(VLOOKUP(A1903, [1]!Table9[#All], 31, FALSE)="--", "--", VLOOKUP(A1903, [1]!Table9[#All], 33, FALSE)))</f>
        <v>--</v>
      </c>
      <c r="S1903" s="9" t="s">
        <v>2</v>
      </c>
      <c r="T1903" s="8" t="s">
        <v>2</v>
      </c>
      <c r="U1903" s="8" t="s">
        <v>2</v>
      </c>
      <c r="V1903" s="7" t="s">
        <v>2</v>
      </c>
      <c r="W1903" s="6" t="s">
        <v>2</v>
      </c>
      <c r="X1903" s="6" t="s">
        <v>2</v>
      </c>
    </row>
    <row r="1904" spans="1:24" ht="96" x14ac:dyDescent="0.2">
      <c r="A1904" s="20" t="s">
        <v>458</v>
      </c>
      <c r="B1904" s="20" t="str">
        <f>VLOOKUP(A1904, [1]!Table9[#All], 2, FALSE)</f>
        <v>Plethodon stormi</v>
      </c>
      <c r="C1904" s="18" t="str">
        <f>VLOOKUP(A1904, [1]!Table9[#All], 13, FALSE)</f>
        <v>rocky, forested areas; largest populations found in heavily wooded forest, on north-facing slopes with talus</v>
      </c>
      <c r="D1904" s="17" t="str">
        <f>IF(ISNUMBER(SEARCH("1",VLOOKUP(A1904, [1]!Table9[#All], 4, FALSE))), "Yes", "No")</f>
        <v>Yes</v>
      </c>
      <c r="E1904" s="16" t="str">
        <f>VLOOKUP(A1904, [1]!Table9[#All], 3, FALSE)</f>
        <v>Amphibian</v>
      </c>
      <c r="F1904" s="15" t="str">
        <f>VLOOKUP(A1904, [1]!Table9[#All], 26, FALSE)</f>
        <v>Formula</v>
      </c>
      <c r="G1904" s="15" t="str">
        <f>IF(D1904="No", "--",VLOOKUP(A1904, [1]!Table9[#All], 25, FALSE))</f>
        <v>--</v>
      </c>
      <c r="H1904" s="14" t="str">
        <f>IF(D1904="No", "Not discussed on USFS. ", VLOOKUP(A1904, [1]!Table9[#All], 24, FALSE))</f>
        <v>Notify SME if found on USFS</v>
      </c>
      <c r="I1904" s="14" t="str">
        <f>IF(NOT(ISBLANK(#REF!)),  "Pre-activity Survey Required", "")</f>
        <v>Pre-activity Survey Required</v>
      </c>
      <c r="J1904" s="13" t="str">
        <f>IF(D1904="No", "Not discussed on USFS. ", _xlfn.CONCAT(A1904, " (", VLOOKUP(A1904, [1]!Table9[#All], 11, FALSE), "; Habitat description: ", C1904, ") - Within 1-mi of a CNDDB/SCE/USFS occurrence record (", VLOOKUP(A1904, [1]!Table9[#All], 34, FALSE), "). " ))</f>
        <v xml:space="preserve">Siskiyou Mountains salamander (ST; FSS; Habitat description: rocky, forested areas; largest populations found in heavily wooded forest, on north-facing slopes with talus) - Within 1-mi of a CNDDB/SCE/USFS occurrence record (--). </v>
      </c>
      <c r="K1904" s="10" t="str">
        <f>IF(D1904="No", "-- ", VLOOKUP(A1904, [1]!Table9[#All], 35, FALSE))</f>
        <v>--</v>
      </c>
      <c r="L1904" s="12" t="str">
        <f>IF(D1904="No", "--", VLOOKUP(A1904, [1]!Table9[#All], 28, FALSE))</f>
        <v>--</v>
      </c>
      <c r="M1904" s="11" t="str">
        <f>IF(D1904="No", "Not discussed on USFS. ", _xlfn.CONCAT(A1904, " (", VLOOKUP(A1904, [1]!Table9[#All], 11, FALSE), "; Habitat description: ", C1904, ") - Within 1-mi of a CNDDB/SCE/USFS occurrence record (", VLOOKUP(A1904, [1]!Table9[#All], 27, FALSE), "). " ))</f>
        <v xml:space="preserve">Siskiyou Mountains salamander (ST; FSS; Habitat description: rocky, forested areas; largest populations found in heavily wooded forest, on north-facing slopes with talus) - Within 1-mi of a CNDDB/SCE/USFS occurrence record (--). </v>
      </c>
      <c r="N1904" s="10" t="str">
        <f>IF(D1904="No", "-- ", VLOOKUP(A1904, [1]!Table9[#All], 29, FALSE))</f>
        <v>Notify SME if found on USFS</v>
      </c>
      <c r="O1904" s="10" t="str">
        <f>IF(D1904="No", "--", VLOOKUP(A1904, [1]!Table9[#All], 30, FALSE))</f>
        <v>Notify SME if found on USFS</v>
      </c>
      <c r="P1904" s="7" t="str">
        <f>IF(D1904="No", "Not discussed on USFS. ", IF(VLOOKUP(A1904, [1]!Table9[#All], 31, FALSE)="--", "--",  _xlfn.CONCAT(A1904, " (", VLOOKUP(A1904, [1]!Table9[#All], 11, FALSE), "; Habitat description: ", C1904, ") - Within 1-mi of a CNDDB/SCE/USFS occurrence record (", VLOOKUP(A1904, [1]!Table9[#All], 31, FALSE), "). " )))</f>
        <v>--</v>
      </c>
      <c r="Q1904" s="6" t="str">
        <f>IF(D1904="No", "Not discussed on USFS. ", IF(VLOOKUP(A1904, [1]!Table9[#All], 31, FALSE)="--", "--",  VLOOKUP(A1904, [1]!Table9[#All], 32, FALSE)))</f>
        <v>--</v>
      </c>
      <c r="R1904" s="6" t="str">
        <f>IF(D1904="No", "Not discussed on USFS. ", IF(VLOOKUP(A1904, [1]!Table9[#All], 31, FALSE)="--", "--", VLOOKUP(A1904, [1]!Table9[#All], 33, FALSE)))</f>
        <v>--</v>
      </c>
      <c r="S1904" s="9" t="s">
        <v>2</v>
      </c>
      <c r="T1904" s="8" t="s">
        <v>2</v>
      </c>
      <c r="U1904" s="8" t="s">
        <v>2</v>
      </c>
      <c r="V1904" s="7" t="s">
        <v>2</v>
      </c>
      <c r="W1904" s="6" t="s">
        <v>2</v>
      </c>
      <c r="X1904" s="6" t="s">
        <v>2</v>
      </c>
    </row>
    <row r="1905" spans="1:24" ht="48" x14ac:dyDescent="0.2">
      <c r="A1905" s="20" t="s">
        <v>457</v>
      </c>
      <c r="B1905" s="20" t="str">
        <f>VLOOKUP(A1905, [1]!Table9[#All], 2, FALSE)</f>
        <v>Castilleja elata</v>
      </c>
      <c r="C1905" s="18" t="str">
        <f>VLOOKUP(A1905, [1]!Table9[#All], 13, FALSE)</f>
        <v>bogs, often on serpentine</v>
      </c>
      <c r="D1905" s="17" t="str">
        <f>IF(ISNUMBER(SEARCH("1",VLOOKUP(A1905, [1]!Table9[#All], 4, FALSE))), "Yes", "No")</f>
        <v>No</v>
      </c>
      <c r="E1905" s="16" t="str">
        <f>VLOOKUP(A1905, [1]!Table9[#All], 3, FALSE)</f>
        <v>Plant</v>
      </c>
      <c r="F1905" s="15" t="str">
        <f>VLOOKUP(A1905, [1]!Table9[#All], 26, FALSE)</f>
        <v>Formula</v>
      </c>
      <c r="G1905" s="15" t="str">
        <f>IF(D1905="No", "--",VLOOKUP(A1905, [1]!Table9[#All], 25, FALSE))</f>
        <v>--</v>
      </c>
      <c r="H1905" s="14" t="str">
        <f>IF(D1905="No", "Not discussed on USFS. ", VLOOKUP(A1905, [1]!Table9[#All], 24, FALSE))</f>
        <v xml:space="preserve">Not discussed on USFS. </v>
      </c>
      <c r="I1905" s="14" t="str">
        <f>IF(NOT(ISBLANK(#REF!)),  "Pre-activity Survey Required", "")</f>
        <v>Pre-activity Survey Required</v>
      </c>
      <c r="J1905" s="13" t="str">
        <f>IF(D1905="No", "Not discussed on USFS. ", _xlfn.CONCAT(A1905, " (", VLOOKUP(A1905, [1]!Table9[#All], 11, FALSE), "; Habitat description: ", C1905, ") - Within 1-mi of a CNDDB/SCE/USFS occurrence record (", VLOOKUP(A1905, [1]!Table9[#All], 34, FALSE), "). " ))</f>
        <v xml:space="preserve">Not discussed on USFS. </v>
      </c>
      <c r="K1905" s="10" t="str">
        <f>IF(D1905="No", "-- ", VLOOKUP(A1905, [1]!Table9[#All], 35, FALSE))</f>
        <v xml:space="preserve">-- </v>
      </c>
      <c r="L1905" s="12" t="str">
        <f>IF(D1905="No", "--", VLOOKUP(A1905, [1]!Table9[#All], 28, FALSE))</f>
        <v>--</v>
      </c>
      <c r="M1905" s="11" t="str">
        <f>IF(D1905="No", "Not discussed on USFS. ", _xlfn.CONCAT(A1905, " (", VLOOKUP(A1905, [1]!Table9[#All], 11, FALSE), "; Habitat description: ", C1905, ") - Within 1-mi of a CNDDB/SCE/USFS occurrence record (", VLOOKUP(A1905, [1]!Table9[#All], 27, FALSE), "). " ))</f>
        <v xml:space="preserve">Not discussed on USFS. </v>
      </c>
      <c r="N1905" s="10" t="str">
        <f>IF(D1905="No", "-- ", VLOOKUP(A1905, [1]!Table9[#All], 29, FALSE))</f>
        <v xml:space="preserve">-- </v>
      </c>
      <c r="O1905" s="10" t="str">
        <f>IF(D1905="No", "--", VLOOKUP(A1905, [1]!Table9[#All], 30, FALSE))</f>
        <v>--</v>
      </c>
      <c r="P1905" s="7" t="str">
        <f>IF(D1905="No", "Not discussed on USFS. ", IF(VLOOKUP(A1905, [1]!Table9[#All], 31, FALSE)="--", "--",  _xlfn.CONCAT(A1905, " (", VLOOKUP(A1905, [1]!Table9[#All], 11, FALSE), "; Habitat description: ", C1905, ") - Within 1-mi of a CNDDB/SCE/USFS occurrence record (", VLOOKUP(A1905, [1]!Table9[#All], 31, FALSE), "). " )))</f>
        <v xml:space="preserve">Not discussed on USFS. </v>
      </c>
      <c r="Q1905" s="6" t="str">
        <f>IF(D1905="No", "Not discussed on USFS. ", IF(VLOOKUP(A1905, [1]!Table9[#All], 31, FALSE)="--", "--",  VLOOKUP(A1905, [1]!Table9[#All], 32, FALSE)))</f>
        <v xml:space="preserve">Not discussed on USFS. </v>
      </c>
      <c r="R1905" s="6" t="str">
        <f>IF(D1905="No", "Not discussed on USFS. ", IF(VLOOKUP(A1905, [1]!Table9[#All], 31, FALSE)="--", "--", VLOOKUP(A1905, [1]!Table9[#All], 33, FALSE)))</f>
        <v xml:space="preserve">Not discussed on USFS. </v>
      </c>
      <c r="S1905" s="9" t="s">
        <v>2</v>
      </c>
      <c r="T1905" s="8" t="s">
        <v>2</v>
      </c>
      <c r="U1905" s="8" t="s">
        <v>2</v>
      </c>
      <c r="V1905" s="7" t="s">
        <v>2</v>
      </c>
      <c r="W1905" s="6" t="s">
        <v>2</v>
      </c>
      <c r="X1905" s="6" t="s">
        <v>2</v>
      </c>
    </row>
    <row r="1906" spans="1:24" ht="48" x14ac:dyDescent="0.2">
      <c r="A1906" s="20" t="s">
        <v>456</v>
      </c>
      <c r="B1906" s="20" t="str">
        <f>VLOOKUP(A1906, [1]!Table9[#All], 2, FALSE)</f>
        <v>Phacelia leonis</v>
      </c>
      <c r="C1906" s="18" t="str">
        <f>VLOOKUP(A1906, [1]!Table9[#All], 13, FALSE)</f>
        <v>sandy flats, slopes, conifer forest</v>
      </c>
      <c r="D1906" s="17" t="str">
        <f>IF(ISNUMBER(SEARCH("1",VLOOKUP(A1906, [1]!Table9[#All], 4, FALSE))), "Yes", "No")</f>
        <v>No</v>
      </c>
      <c r="E1906" s="16" t="str">
        <f>VLOOKUP(A1906, [1]!Table9[#All], 3, FALSE)</f>
        <v>Plant</v>
      </c>
      <c r="F1906" s="15" t="str">
        <f>VLOOKUP(A1906, [1]!Table9[#All], 26, FALSE)</f>
        <v>Formula</v>
      </c>
      <c r="G1906" s="15" t="str">
        <f>IF(D1906="No", "--",VLOOKUP(A1906, [1]!Table9[#All], 25, FALSE))</f>
        <v>--</v>
      </c>
      <c r="H1906" s="14" t="str">
        <f>IF(D1906="No", "Not discussed on USFS. ", VLOOKUP(A1906, [1]!Table9[#All], 24, FALSE))</f>
        <v xml:space="preserve">Not discussed on USFS. </v>
      </c>
      <c r="I1906" s="14" t="str">
        <f>IF(NOT(ISBLANK(#REF!)),  "Pre-activity Survey Required", "")</f>
        <v>Pre-activity Survey Required</v>
      </c>
      <c r="J1906" s="13" t="str">
        <f>IF(D1906="No", "Not discussed on USFS. ", _xlfn.CONCAT(A1906, " (", VLOOKUP(A1906, [1]!Table9[#All], 11, FALSE), "; Habitat description: ", C1906, ") - Within 1-mi of a CNDDB/SCE/USFS occurrence record (", VLOOKUP(A1906, [1]!Table9[#All], 34, FALSE), "). " ))</f>
        <v xml:space="preserve">Not discussed on USFS. </v>
      </c>
      <c r="K1906" s="10" t="str">
        <f>IF(D1906="No", "-- ", VLOOKUP(A1906, [1]!Table9[#All], 35, FALSE))</f>
        <v xml:space="preserve">-- </v>
      </c>
      <c r="L1906" s="12" t="str">
        <f>IF(D1906="No", "--", VLOOKUP(A1906, [1]!Table9[#All], 28, FALSE))</f>
        <v>--</v>
      </c>
      <c r="M1906" s="11" t="str">
        <f>IF(D1906="No", "Not discussed on USFS. ", _xlfn.CONCAT(A1906, " (", VLOOKUP(A1906, [1]!Table9[#All], 11, FALSE), "; Habitat description: ", C1906, ") - Within 1-mi of a CNDDB/SCE/USFS occurrence record (", VLOOKUP(A1906, [1]!Table9[#All], 27, FALSE), "). " ))</f>
        <v xml:space="preserve">Not discussed on USFS. </v>
      </c>
      <c r="N1906" s="10" t="str">
        <f>IF(D1906="No", "-- ", VLOOKUP(A1906, [1]!Table9[#All], 29, FALSE))</f>
        <v xml:space="preserve">-- </v>
      </c>
      <c r="O1906" s="10" t="str">
        <f>IF(D1906="No", "--", VLOOKUP(A1906, [1]!Table9[#All], 30, FALSE))</f>
        <v>--</v>
      </c>
      <c r="P1906" s="7" t="str">
        <f>IF(D1906="No", "Not discussed on USFS. ", IF(VLOOKUP(A1906, [1]!Table9[#All], 31, FALSE)="--", "--",  _xlfn.CONCAT(A1906, " (", VLOOKUP(A1906, [1]!Table9[#All], 11, FALSE), "; Habitat description: ", C1906, ") - Within 1-mi of a CNDDB/SCE/USFS occurrence record (", VLOOKUP(A1906, [1]!Table9[#All], 31, FALSE), "). " )))</f>
        <v xml:space="preserve">Not discussed on USFS. </v>
      </c>
      <c r="Q1906" s="6" t="str">
        <f>IF(D1906="No", "Not discussed on USFS. ", IF(VLOOKUP(A1906, [1]!Table9[#All], 31, FALSE)="--", "--",  VLOOKUP(A1906, [1]!Table9[#All], 32, FALSE)))</f>
        <v xml:space="preserve">Not discussed on USFS. </v>
      </c>
      <c r="R1906" s="6" t="str">
        <f>IF(D1906="No", "Not discussed on USFS. ", IF(VLOOKUP(A1906, [1]!Table9[#All], 31, FALSE)="--", "--", VLOOKUP(A1906, [1]!Table9[#All], 33, FALSE)))</f>
        <v xml:space="preserve">Not discussed on USFS. </v>
      </c>
      <c r="S1906" s="9" t="s">
        <v>2</v>
      </c>
      <c r="T1906" s="8" t="s">
        <v>2</v>
      </c>
      <c r="U1906" s="8" t="s">
        <v>2</v>
      </c>
      <c r="V1906" s="7" t="s">
        <v>2</v>
      </c>
      <c r="W1906" s="6" t="s">
        <v>2</v>
      </c>
      <c r="X1906" s="6" t="s">
        <v>2</v>
      </c>
    </row>
    <row r="1907" spans="1:24" ht="48" x14ac:dyDescent="0.2">
      <c r="A1907" s="20" t="s">
        <v>455</v>
      </c>
      <c r="B1907" s="20" t="str">
        <f>VLOOKUP(A1907, [1]!Table9[#All], 2, FALSE)</f>
        <v>Phacelia coerulea</v>
      </c>
      <c r="C1907" s="18" t="str">
        <f>VLOOKUP(A1907, [1]!Table9[#All], 13, FALSE)</f>
        <v>open, sandy to rocky areas, generally in scrub</v>
      </c>
      <c r="D1907" s="17" t="str">
        <f>IF(ISNUMBER(SEARCH("1",VLOOKUP(A1907, [1]!Table9[#All], 4, FALSE))), "Yes", "No")</f>
        <v>No</v>
      </c>
      <c r="E1907" s="16" t="str">
        <f>VLOOKUP(A1907, [1]!Table9[#All], 3, FALSE)</f>
        <v>Plant</v>
      </c>
      <c r="F1907" s="15" t="str">
        <f>VLOOKUP(A1907, [1]!Table9[#All], 26, FALSE)</f>
        <v>Formula</v>
      </c>
      <c r="G1907" s="15" t="str">
        <f>IF(D1907="No", "--",VLOOKUP(A1907, [1]!Table9[#All], 25, FALSE))</f>
        <v>--</v>
      </c>
      <c r="H1907" s="14" t="str">
        <f>IF(D1907="No", "Not discussed on USFS. ", VLOOKUP(A1907, [1]!Table9[#All], 24, FALSE))</f>
        <v xml:space="preserve">Not discussed on USFS. </v>
      </c>
      <c r="I1907" s="14" t="str">
        <f>IF(NOT(ISBLANK(#REF!)),  "Pre-activity Survey Required", "")</f>
        <v>Pre-activity Survey Required</v>
      </c>
      <c r="J1907" s="13" t="str">
        <f>IF(D1907="No", "Not discussed on USFS. ", _xlfn.CONCAT(A1907, " (", VLOOKUP(A1907, [1]!Table9[#All], 11, FALSE), "; Habitat description: ", C1907, ") - Within 1-mi of a CNDDB/SCE/USFS occurrence record (", VLOOKUP(A1907, [1]!Table9[#All], 34, FALSE), "). " ))</f>
        <v xml:space="preserve">Not discussed on USFS. </v>
      </c>
      <c r="K1907" s="10" t="str">
        <f>IF(D1907="No", "-- ", VLOOKUP(A1907, [1]!Table9[#All], 35, FALSE))</f>
        <v xml:space="preserve">-- </v>
      </c>
      <c r="L1907" s="12" t="str">
        <f>IF(D1907="No", "--", VLOOKUP(A1907, [1]!Table9[#All], 28, FALSE))</f>
        <v>--</v>
      </c>
      <c r="M1907" s="11" t="str">
        <f>IF(D1907="No", "Not discussed on USFS. ", _xlfn.CONCAT(A1907, " (", VLOOKUP(A1907, [1]!Table9[#All], 11, FALSE), "; Habitat description: ", C1907, ") - Within 1-mi of a CNDDB/SCE/USFS occurrence record (", VLOOKUP(A1907, [1]!Table9[#All], 27, FALSE), "). " ))</f>
        <v xml:space="preserve">Not discussed on USFS. </v>
      </c>
      <c r="N1907" s="10" t="str">
        <f>IF(D1907="No", "-- ", VLOOKUP(A1907, [1]!Table9[#All], 29, FALSE))</f>
        <v xml:space="preserve">-- </v>
      </c>
      <c r="O1907" s="10" t="str">
        <f>IF(D1907="No", "--", VLOOKUP(A1907, [1]!Table9[#All], 30, FALSE))</f>
        <v>--</v>
      </c>
      <c r="P1907" s="7" t="str">
        <f>IF(D1907="No", "Not discussed on USFS. ", IF(VLOOKUP(A1907, [1]!Table9[#All], 31, FALSE)="--", "--",  _xlfn.CONCAT(A1907, " (", VLOOKUP(A1907, [1]!Table9[#All], 11, FALSE), "; Habitat description: ", C1907, ") - Within 1-mi of a CNDDB/SCE/USFS occurrence record (", VLOOKUP(A1907, [1]!Table9[#All], 31, FALSE), "). " )))</f>
        <v xml:space="preserve">Not discussed on USFS. </v>
      </c>
      <c r="Q1907" s="6" t="str">
        <f>IF(D1907="No", "Not discussed on USFS. ", IF(VLOOKUP(A1907, [1]!Table9[#All], 31, FALSE)="--", "--",  VLOOKUP(A1907, [1]!Table9[#All], 32, FALSE)))</f>
        <v xml:space="preserve">Not discussed on USFS. </v>
      </c>
      <c r="R1907" s="6" t="str">
        <f>IF(D1907="No", "Not discussed on USFS. ", IF(VLOOKUP(A1907, [1]!Table9[#All], 31, FALSE)="--", "--", VLOOKUP(A1907, [1]!Table9[#All], 33, FALSE)))</f>
        <v xml:space="preserve">Not discussed on USFS. </v>
      </c>
      <c r="S1907" s="9" t="s">
        <v>2</v>
      </c>
      <c r="T1907" s="8" t="s">
        <v>2</v>
      </c>
      <c r="U1907" s="8" t="s">
        <v>2</v>
      </c>
      <c r="V1907" s="7" t="s">
        <v>2</v>
      </c>
      <c r="W1907" s="6" t="s">
        <v>2</v>
      </c>
      <c r="X1907" s="6" t="s">
        <v>2</v>
      </c>
    </row>
    <row r="1908" spans="1:24" ht="64" x14ac:dyDescent="0.2">
      <c r="A1908" s="20" t="s">
        <v>454</v>
      </c>
      <c r="B1908" s="20" t="str">
        <f>VLOOKUP(A1908, [1]!Table9[#All], 2, FALSE)</f>
        <v>Schoenoplectus heterochaetus</v>
      </c>
      <c r="C1908" s="18" t="str">
        <f>VLOOKUP(A1908, [1]!Table9[#All], 13, FALSE)</f>
        <v>fresh marshes, lakes, often emergent</v>
      </c>
      <c r="D1908" s="17" t="str">
        <f>IF(ISNUMBER(SEARCH("1",VLOOKUP(A1908, [1]!Table9[#All], 4, FALSE))), "Yes", "No")</f>
        <v>No</v>
      </c>
      <c r="E1908" s="16" t="str">
        <f>VLOOKUP(A1908, [1]!Table9[#All], 3, FALSE)</f>
        <v>Plant</v>
      </c>
      <c r="F1908" s="15" t="str">
        <f>VLOOKUP(A1908, [1]!Table9[#All], 26, FALSE)</f>
        <v>Formula</v>
      </c>
      <c r="G1908" s="15" t="str">
        <f>IF(D1908="No", "--",VLOOKUP(A1908, [1]!Table9[#All], 25, FALSE))</f>
        <v>--</v>
      </c>
      <c r="H1908" s="14" t="str">
        <f>IF(D1908="No", "Not discussed on USFS. ", VLOOKUP(A1908, [1]!Table9[#All], 24, FALSE))</f>
        <v xml:space="preserve">Not discussed on USFS. </v>
      </c>
      <c r="I1908" s="14" t="str">
        <f>IF(NOT(ISBLANK(#REF!)),  "Pre-activity Survey Required", "")</f>
        <v>Pre-activity Survey Required</v>
      </c>
      <c r="J1908" s="13" t="str">
        <f>IF(D1908="No", "Not discussed on USFS. ", _xlfn.CONCAT(A1908, " (", VLOOKUP(A1908, [1]!Table9[#All], 11, FALSE), "; Habitat description: ", C1908, ") - Within 1-mi of a CNDDB/SCE/USFS occurrence record (", VLOOKUP(A1908, [1]!Table9[#All], 34, FALSE), "). " ))</f>
        <v xml:space="preserve">Not discussed on USFS. </v>
      </c>
      <c r="K1908" s="10" t="str">
        <f>IF(D1908="No", "-- ", VLOOKUP(A1908, [1]!Table9[#All], 35, FALSE))</f>
        <v xml:space="preserve">-- </v>
      </c>
      <c r="L1908" s="12" t="str">
        <f>IF(D1908="No", "--", VLOOKUP(A1908, [1]!Table9[#All], 28, FALSE))</f>
        <v>--</v>
      </c>
      <c r="M1908" s="11" t="str">
        <f>IF(D1908="No", "Not discussed on USFS. ", _xlfn.CONCAT(A1908, " (", VLOOKUP(A1908, [1]!Table9[#All], 11, FALSE), "; Habitat description: ", C1908, ") - Within 1-mi of a CNDDB/SCE/USFS occurrence record (", VLOOKUP(A1908, [1]!Table9[#All], 27, FALSE), "). " ))</f>
        <v xml:space="preserve">Not discussed on USFS. </v>
      </c>
      <c r="N1908" s="10" t="str">
        <f>IF(D1908="No", "-- ", VLOOKUP(A1908, [1]!Table9[#All], 29, FALSE))</f>
        <v xml:space="preserve">-- </v>
      </c>
      <c r="O1908" s="10" t="str">
        <f>IF(D1908="No", "--", VLOOKUP(A1908, [1]!Table9[#All], 30, FALSE))</f>
        <v>--</v>
      </c>
      <c r="P1908" s="7" t="str">
        <f>IF(D1908="No", "Not discussed on USFS. ", IF(VLOOKUP(A1908, [1]!Table9[#All], 31, FALSE)="--", "--",  _xlfn.CONCAT(A1908, " (", VLOOKUP(A1908, [1]!Table9[#All], 11, FALSE), "; Habitat description: ", C1908, ") - Within 1-mi of a CNDDB/SCE/USFS occurrence record (", VLOOKUP(A1908, [1]!Table9[#All], 31, FALSE), "). " )))</f>
        <v xml:space="preserve">Not discussed on USFS. </v>
      </c>
      <c r="Q1908" s="6" t="str">
        <f>IF(D1908="No", "Not discussed on USFS. ", IF(VLOOKUP(A1908, [1]!Table9[#All], 31, FALSE)="--", "--",  VLOOKUP(A1908, [1]!Table9[#All], 32, FALSE)))</f>
        <v xml:space="preserve">Not discussed on USFS. </v>
      </c>
      <c r="R1908" s="6" t="str">
        <f>IF(D1908="No", "Not discussed on USFS. ", IF(VLOOKUP(A1908, [1]!Table9[#All], 31, FALSE)="--", "--", VLOOKUP(A1908, [1]!Table9[#All], 33, FALSE)))</f>
        <v xml:space="preserve">Not discussed on USFS. </v>
      </c>
      <c r="S1908" s="9" t="s">
        <v>2</v>
      </c>
      <c r="T1908" s="8" t="s">
        <v>2</v>
      </c>
      <c r="U1908" s="8" t="s">
        <v>2</v>
      </c>
      <c r="V1908" s="7" t="s">
        <v>2</v>
      </c>
      <c r="W1908" s="6" t="s">
        <v>2</v>
      </c>
      <c r="X1908" s="6" t="s">
        <v>2</v>
      </c>
    </row>
    <row r="1909" spans="1:24" ht="48" x14ac:dyDescent="0.2">
      <c r="A1909" s="20" t="s">
        <v>453</v>
      </c>
      <c r="B1909" s="20" t="str">
        <f>VLOOKUP(A1909, [1]!Table9[#All], 2, FALSE)</f>
        <v>Malacothamnus gracilis</v>
      </c>
      <c r="C1909" s="18" t="str">
        <f>VLOOKUP(A1909, [1]!Table9[#All], 13, FALSE)</f>
        <v>open chaparral in foothill woodland</v>
      </c>
      <c r="D1909" s="17" t="str">
        <f>IF(ISNUMBER(SEARCH("1",VLOOKUP(A1909, [1]!Table9[#All], 4, FALSE))), "Yes", "No")</f>
        <v>No</v>
      </c>
      <c r="E1909" s="16" t="str">
        <f>VLOOKUP(A1909, [1]!Table9[#All], 3, FALSE)</f>
        <v>Plant</v>
      </c>
      <c r="F1909" s="15" t="str">
        <f>VLOOKUP(A1909, [1]!Table9[#All], 26, FALSE)</f>
        <v>Formula</v>
      </c>
      <c r="G1909" s="15" t="str">
        <f>IF(D1909="No", "--",VLOOKUP(A1909, [1]!Table9[#All], 25, FALSE))</f>
        <v>--</v>
      </c>
      <c r="H1909" s="14" t="str">
        <f>IF(D1909="No", "Not discussed on USFS. ", VLOOKUP(A1909, [1]!Table9[#All], 24, FALSE))</f>
        <v xml:space="preserve">Not discussed on USFS. </v>
      </c>
      <c r="I1909" s="14" t="str">
        <f>IF(NOT(ISBLANK(#REF!)),  "Pre-activity Survey Required", "")</f>
        <v>Pre-activity Survey Required</v>
      </c>
      <c r="J1909" s="13" t="str">
        <f>IF(D1909="No", "Not discussed on USFS. ", _xlfn.CONCAT(A1909, " (", VLOOKUP(A1909, [1]!Table9[#All], 11, FALSE), "; Habitat description: ", C1909, ") - Within 1-mi of a CNDDB/SCE/USFS occurrence record (", VLOOKUP(A1909, [1]!Table9[#All], 34, FALSE), "). " ))</f>
        <v xml:space="preserve">Not discussed on USFS. </v>
      </c>
      <c r="K1909" s="10" t="str">
        <f>IF(D1909="No", "-- ", VLOOKUP(A1909, [1]!Table9[#All], 35, FALSE))</f>
        <v xml:space="preserve">-- </v>
      </c>
      <c r="L1909" s="12" t="str">
        <f>IF(D1909="No", "--", VLOOKUP(A1909, [1]!Table9[#All], 28, FALSE))</f>
        <v>--</v>
      </c>
      <c r="M1909" s="11" t="str">
        <f>IF(D1909="No", "Not discussed on USFS. ", _xlfn.CONCAT(A1909, " (", VLOOKUP(A1909, [1]!Table9[#All], 11, FALSE), "; Habitat description: ", C1909, ") - Within 1-mi of a CNDDB/SCE/USFS occurrence record (", VLOOKUP(A1909, [1]!Table9[#All], 27, FALSE), "). " ))</f>
        <v xml:space="preserve">Not discussed on USFS. </v>
      </c>
      <c r="N1909" s="10" t="str">
        <f>IF(D1909="No", "-- ", VLOOKUP(A1909, [1]!Table9[#All], 29, FALSE))</f>
        <v xml:space="preserve">-- </v>
      </c>
      <c r="O1909" s="10" t="str">
        <f>IF(D1909="No", "--", VLOOKUP(A1909, [1]!Table9[#All], 30, FALSE))</f>
        <v>--</v>
      </c>
      <c r="P1909" s="7" t="str">
        <f>IF(D1909="No", "Not discussed on USFS. ", IF(VLOOKUP(A1909, [1]!Table9[#All], 31, FALSE)="--", "--",  _xlfn.CONCAT(A1909, " (", VLOOKUP(A1909, [1]!Table9[#All], 11, FALSE), "; Habitat description: ", C1909, ") - Within 1-mi of a CNDDB/SCE/USFS occurrence record (", VLOOKUP(A1909, [1]!Table9[#All], 31, FALSE), "). " )))</f>
        <v xml:space="preserve">Not discussed on USFS. </v>
      </c>
      <c r="Q1909" s="6" t="str">
        <f>IF(D1909="No", "Not discussed on USFS. ", IF(VLOOKUP(A1909, [1]!Table9[#All], 31, FALSE)="--", "--",  VLOOKUP(A1909, [1]!Table9[#All], 32, FALSE)))</f>
        <v xml:space="preserve">Not discussed on USFS. </v>
      </c>
      <c r="R1909" s="6" t="str">
        <f>IF(D1909="No", "Not discussed on USFS. ", IF(VLOOKUP(A1909, [1]!Table9[#All], 31, FALSE)="--", "--", VLOOKUP(A1909, [1]!Table9[#All], 33, FALSE)))</f>
        <v xml:space="preserve">Not discussed on USFS. </v>
      </c>
      <c r="S1909" s="9" t="s">
        <v>2</v>
      </c>
      <c r="T1909" s="8" t="s">
        <v>2</v>
      </c>
      <c r="U1909" s="8" t="s">
        <v>2</v>
      </c>
      <c r="V1909" s="7" t="s">
        <v>2</v>
      </c>
      <c r="W1909" s="6" t="s">
        <v>2</v>
      </c>
      <c r="X1909" s="6" t="s">
        <v>2</v>
      </c>
    </row>
    <row r="1910" spans="1:24" ht="48" x14ac:dyDescent="0.2">
      <c r="A1910" s="20" t="s">
        <v>452</v>
      </c>
      <c r="B1910" s="20" t="str">
        <f>VLOOKUP(A1910, [1]!Table9[#All], 2, FALSE)</f>
        <v>Collomia tenella</v>
      </c>
      <c r="C1910" s="18" t="str">
        <f>VLOOKUP(A1910, [1]!Table9[#All], 13, FALSE)</f>
        <v>dry open areas, often in sagebrush</v>
      </c>
      <c r="D1910" s="17" t="str">
        <f>IF(ISNUMBER(SEARCH("1",VLOOKUP(A1910, [1]!Table9[#All], 4, FALSE))), "Yes", "No")</f>
        <v>No</v>
      </c>
      <c r="E1910" s="16" t="str">
        <f>VLOOKUP(A1910, [1]!Table9[#All], 3, FALSE)</f>
        <v>Plant</v>
      </c>
      <c r="F1910" s="15" t="str">
        <f>VLOOKUP(A1910, [1]!Table9[#All], 26, FALSE)</f>
        <v>Formula</v>
      </c>
      <c r="G1910" s="15" t="str">
        <f>IF(D1910="No", "--",VLOOKUP(A1910, [1]!Table9[#All], 25, FALSE))</f>
        <v>--</v>
      </c>
      <c r="H1910" s="14" t="str">
        <f>IF(D1910="No", "Not discussed on USFS. ", VLOOKUP(A1910, [1]!Table9[#All], 24, FALSE))</f>
        <v xml:space="preserve">Not discussed on USFS. </v>
      </c>
      <c r="I1910" s="14" t="str">
        <f>IF(NOT(ISBLANK(#REF!)),  "Pre-activity Survey Required", "")</f>
        <v>Pre-activity Survey Required</v>
      </c>
      <c r="J1910" s="13" t="str">
        <f>IF(D1910="No", "Not discussed on USFS. ", _xlfn.CONCAT(A1910, " (", VLOOKUP(A1910, [1]!Table9[#All], 11, FALSE), "; Habitat description: ", C1910, ") - Within 1-mi of a CNDDB/SCE/USFS occurrence record (", VLOOKUP(A1910, [1]!Table9[#All], 34, FALSE), "). " ))</f>
        <v xml:space="preserve">Not discussed on USFS. </v>
      </c>
      <c r="K1910" s="10" t="str">
        <f>IF(D1910="No", "-- ", VLOOKUP(A1910, [1]!Table9[#All], 35, FALSE))</f>
        <v xml:space="preserve">-- </v>
      </c>
      <c r="L1910" s="12" t="str">
        <f>IF(D1910="No", "--", VLOOKUP(A1910, [1]!Table9[#All], 28, FALSE))</f>
        <v>--</v>
      </c>
      <c r="M1910" s="11" t="str">
        <f>IF(D1910="No", "Not discussed on USFS. ", _xlfn.CONCAT(A1910, " (", VLOOKUP(A1910, [1]!Table9[#All], 11, FALSE), "; Habitat description: ", C1910, ") - Within 1-mi of a CNDDB/SCE/USFS occurrence record (", VLOOKUP(A1910, [1]!Table9[#All], 27, FALSE), "). " ))</f>
        <v xml:space="preserve">Not discussed on USFS. </v>
      </c>
      <c r="N1910" s="10" t="str">
        <f>IF(D1910="No", "-- ", VLOOKUP(A1910, [1]!Table9[#All], 29, FALSE))</f>
        <v xml:space="preserve">-- </v>
      </c>
      <c r="O1910" s="10" t="str">
        <f>IF(D1910="No", "--", VLOOKUP(A1910, [1]!Table9[#All], 30, FALSE))</f>
        <v>--</v>
      </c>
      <c r="P1910" s="7" t="str">
        <f>IF(D1910="No", "Not discussed on USFS. ", IF(VLOOKUP(A1910, [1]!Table9[#All], 31, FALSE)="--", "--",  _xlfn.CONCAT(A1910, " (", VLOOKUP(A1910, [1]!Table9[#All], 11, FALSE), "; Habitat description: ", C1910, ") - Within 1-mi of a CNDDB/SCE/USFS occurrence record (", VLOOKUP(A1910, [1]!Table9[#All], 31, FALSE), "). " )))</f>
        <v xml:space="preserve">Not discussed on USFS. </v>
      </c>
      <c r="Q1910" s="6" t="str">
        <f>IF(D1910="No", "Not discussed on USFS. ", IF(VLOOKUP(A1910, [1]!Table9[#All], 31, FALSE)="--", "--",  VLOOKUP(A1910, [1]!Table9[#All], 32, FALSE)))</f>
        <v xml:space="preserve">Not discussed on USFS. </v>
      </c>
      <c r="R1910" s="6" t="str">
        <f>IF(D1910="No", "Not discussed on USFS. ", IF(VLOOKUP(A1910, [1]!Table9[#All], 31, FALSE)="--", "--", VLOOKUP(A1910, [1]!Table9[#All], 33, FALSE)))</f>
        <v xml:space="preserve">Not discussed on USFS. </v>
      </c>
      <c r="S1910" s="9" t="s">
        <v>2</v>
      </c>
      <c r="T1910" s="8" t="s">
        <v>2</v>
      </c>
      <c r="U1910" s="8" t="s">
        <v>2</v>
      </c>
      <c r="V1910" s="7" t="s">
        <v>2</v>
      </c>
      <c r="W1910" s="6" t="s">
        <v>2</v>
      </c>
      <c r="X1910" s="6" t="s">
        <v>2</v>
      </c>
    </row>
    <row r="1911" spans="1:24" ht="80" x14ac:dyDescent="0.2">
      <c r="A1911" s="20" t="s">
        <v>451</v>
      </c>
      <c r="B1911" s="20" t="str">
        <f>VLOOKUP(A1911, [1]!Table9[#All], 2, FALSE)</f>
        <v>Nemacaulis denudata var. gracilis</v>
      </c>
      <c r="C1911" s="18" t="str">
        <f>VLOOKUP(A1911, [1]!Table9[#All], 13, FALSE)</f>
        <v>coastal and desert sands, saltbush, creosote bush, and coastal grassland communities</v>
      </c>
      <c r="D1911" s="17" t="str">
        <f>IF(ISNUMBER(SEARCH("1",VLOOKUP(A1911, [1]!Table9[#All], 4, FALSE))), "Yes", "No")</f>
        <v>No</v>
      </c>
      <c r="E1911" s="16" t="str">
        <f>VLOOKUP(A1911, [1]!Table9[#All], 3, FALSE)</f>
        <v>Plant</v>
      </c>
      <c r="F1911" s="15" t="str">
        <f>VLOOKUP(A1911, [1]!Table9[#All], 26, FALSE)</f>
        <v>Formula</v>
      </c>
      <c r="G1911" s="15" t="str">
        <f>IF(D1911="No", "--",VLOOKUP(A1911, [1]!Table9[#All], 25, FALSE))</f>
        <v>--</v>
      </c>
      <c r="H1911" s="14" t="str">
        <f>IF(D1911="No", "Not discussed on USFS. ", VLOOKUP(A1911, [1]!Table9[#All], 24, FALSE))</f>
        <v xml:space="preserve">Not discussed on USFS. </v>
      </c>
      <c r="I1911" s="14" t="str">
        <f>IF(NOT(ISBLANK(#REF!)),  "Pre-activity Survey Required", "")</f>
        <v>Pre-activity Survey Required</v>
      </c>
      <c r="J1911" s="13" t="str">
        <f>IF(D1911="No", "Not discussed on USFS. ", _xlfn.CONCAT(A1911, " (", VLOOKUP(A1911, [1]!Table9[#All], 11, FALSE), "; Habitat description: ", C1911, ") - Within 1-mi of a CNDDB/SCE/USFS occurrence record (", VLOOKUP(A1911, [1]!Table9[#All], 34, FALSE), "). " ))</f>
        <v xml:space="preserve">Not discussed on USFS. </v>
      </c>
      <c r="K1911" s="10" t="str">
        <f>IF(D1911="No", "-- ", VLOOKUP(A1911, [1]!Table9[#All], 35, FALSE))</f>
        <v xml:space="preserve">-- </v>
      </c>
      <c r="L1911" s="12" t="str">
        <f>IF(D1911="No", "--", VLOOKUP(A1911, [1]!Table9[#All], 28, FALSE))</f>
        <v>--</v>
      </c>
      <c r="M1911" s="11" t="str">
        <f>IF(D1911="No", "Not discussed on USFS. ", _xlfn.CONCAT(A1911, " (", VLOOKUP(A1911, [1]!Table9[#All], 11, FALSE), "; Habitat description: ", C1911, ") - Within 1-mi of a CNDDB/SCE/USFS occurrence record (", VLOOKUP(A1911, [1]!Table9[#All], 27, FALSE), "). " ))</f>
        <v xml:space="preserve">Not discussed on USFS. </v>
      </c>
      <c r="N1911" s="10" t="str">
        <f>IF(D1911="No", "-- ", VLOOKUP(A1911, [1]!Table9[#All], 29, FALSE))</f>
        <v xml:space="preserve">-- </v>
      </c>
      <c r="O1911" s="10" t="str">
        <f>IF(D1911="No", "--", VLOOKUP(A1911, [1]!Table9[#All], 30, FALSE))</f>
        <v>--</v>
      </c>
      <c r="P1911" s="7" t="str">
        <f>IF(D1911="No", "Not discussed on USFS. ", IF(VLOOKUP(A1911, [1]!Table9[#All], 31, FALSE)="--", "--",  _xlfn.CONCAT(A1911, " (", VLOOKUP(A1911, [1]!Table9[#All], 11, FALSE), "; Habitat description: ", C1911, ") - Within 1-mi of a CNDDB/SCE/USFS occurrence record (", VLOOKUP(A1911, [1]!Table9[#All], 31, FALSE), "). " )))</f>
        <v xml:space="preserve">Not discussed on USFS. </v>
      </c>
      <c r="Q1911" s="6" t="str">
        <f>IF(D1911="No", "Not discussed on USFS. ", IF(VLOOKUP(A1911, [1]!Table9[#All], 31, FALSE)="--", "--",  VLOOKUP(A1911, [1]!Table9[#All], 32, FALSE)))</f>
        <v xml:space="preserve">Not discussed on USFS. </v>
      </c>
      <c r="R1911" s="6" t="str">
        <f>IF(D1911="No", "Not discussed on USFS. ", IF(VLOOKUP(A1911, [1]!Table9[#All], 31, FALSE)="--", "--", VLOOKUP(A1911, [1]!Table9[#All], 33, FALSE)))</f>
        <v xml:space="preserve">Not discussed on USFS. </v>
      </c>
      <c r="S1911" s="9" t="s">
        <v>2</v>
      </c>
      <c r="T1911" s="8" t="s">
        <v>2</v>
      </c>
      <c r="U1911" s="8" t="s">
        <v>2</v>
      </c>
      <c r="V1911" s="7" t="s">
        <v>2</v>
      </c>
      <c r="W1911" s="6" t="s">
        <v>2</v>
      </c>
      <c r="X1911" s="6" t="s">
        <v>2</v>
      </c>
    </row>
    <row r="1912" spans="1:24" ht="180" x14ac:dyDescent="0.2">
      <c r="A1912" s="20" t="s">
        <v>450</v>
      </c>
      <c r="B1912" s="20" t="str">
        <f>VLOOKUP(A1912, [1]!Table9[#All], 2, FALSE)</f>
        <v>Dodecahema leptoceras</v>
      </c>
      <c r="C1912" s="18" t="str">
        <f>VLOOKUP(A1912, [1]!Table9[#All], 13, FALSE)</f>
        <v>sand/gravel alluvial fan benches, floodplain terraces in coastal scrub or chaparral</v>
      </c>
      <c r="D1912" s="17" t="str">
        <f>IF(ISNUMBER(SEARCH("1",VLOOKUP(A1912, [1]!Table9[#All], 4, FALSE))), "Yes", "No")</f>
        <v>Yes</v>
      </c>
      <c r="E1912" s="16" t="str">
        <f>VLOOKUP(A1912, [1]!Table9[#All], 3, FALSE)</f>
        <v>Plant</v>
      </c>
      <c r="F1912" s="15" t="str">
        <f>VLOOKUP(A1912, [1]!Table9[#All], 26, FALSE)</f>
        <v>Formula</v>
      </c>
      <c r="G1912" s="15" t="str">
        <f>IF(D1912="No", "--",VLOOKUP(A1912, [1]!Table9[#All], 25, FALSE))</f>
        <v>Work area</v>
      </c>
      <c r="H1912" s="14" t="str">
        <f>IF(D1912="No", "Not discussed on USFS. ", VLOOKUP(A1912, [1]!Table9[#All], 24, FALSE))</f>
        <v>--</v>
      </c>
      <c r="I1912" s="14" t="str">
        <f>IF(NOT(ISBLANK(#REF!)),  "Pre-activity Survey Required", "")</f>
        <v>Pre-activity Survey Required</v>
      </c>
      <c r="J1912" s="13" t="str">
        <f>IF(D1912="No", "Not discussed on USFS. ", _xlfn.CONCAT(A1912, " (", VLOOKUP(A1912, [1]!Table9[#All], 11, FALSE), "; Habitat description: ", C1912, ") - Within 1-mi of a CNDDB/SCE/USFS occurrence record (", VLOOKUP(A1912, [1]!Table9[#All], 34, FALSE), "). " ))</f>
        <v xml:space="preserve">slender-horned spineflower (FE; SE; CRPR 1B.1, Blooming Period: May - Jun; Habitat description: sand/gravel alluvial fan benches, floodplain terraces in coastal scrub or chaparral) - Within 1-mi of a CNDDB/SCE/USFS occurrence record (unsuitable habitat). </v>
      </c>
      <c r="K1912" s="10" t="str">
        <f>IF(D1912="No", "-- ", VLOOKUP(A1912, [1]!Table9[#All], 35, FALSE))</f>
        <v xml:space="preserve">RPM Plant 1; 
Standard OMP BMPs. </v>
      </c>
      <c r="L1912" s="12" t="str">
        <f>IF(D1912="No", "--", VLOOKUP(A1912, [1]!Table9[#All], 28, FALSE))</f>
        <v>IIB</v>
      </c>
      <c r="M1912" s="11" t="str">
        <f>IF(D1912="No", "Not discussed on USFS. ", _xlfn.CONCAT(A1912, " (", VLOOKUP(A1912, [1]!Table9[#All], 11, FALSE), "; Habitat description: ", C1912, ") - Within 1-mi of a CNDDB/SCE/USFS occurrence record (", VLOOKUP(A1912, [1]!Table9[#All], 27, FALSE), "). " ))</f>
        <v xml:space="preserve">slender-horned spineflower (FE; SE; CRPR 1B.1, Blooming Period: May - Jun; Habitat description: sand/gravel alluvial fan benches, floodplain terraces in coastal scrub or chaparral) - Within 1-mi of a CNDDB/SCE/USFS occurrence record (habitat present). </v>
      </c>
      <c r="N1912" s="10" t="str">
        <f>IF(D1912="No", "-- ", VLOOKUP(A1912, [1]!Table9[#All], 29, FALSE))</f>
        <v xml:space="preserve">RPM Plant-1-4; 
General Measures and Standard OMP BMPs. </v>
      </c>
      <c r="O1912" s="10" t="str">
        <f>IF(D1912="No", "--", VLOOKUP(A1912, [1]!Table9[#All], 30, FALSE))</f>
        <v xml:space="preserve">Rare Plant Survey and Avoidance (slender-horned spineflower): A qualified botanist will conduct a rare plant survey for slender-horned spineflower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(slender-horned spineflower): Schedule all work in the year rare plant surveys are conducted. Work can occur only after rare plant surveys occur. If work gets delayed for a subsequent year, contact Environmental Services Department. 
General Measures and Standard OMP BMPs. </v>
      </c>
      <c r="P1912" s="7" t="str">
        <f>IF(D1912="No", "Not discussed on USFS. ", IF(VLOOKUP(A1912, [1]!Table9[#All], 31, FALSE)="--", "--",  _xlfn.CONCAT(A1912, " (", VLOOKUP(A1912, [1]!Table9[#All], 11, FALSE), "; Habitat description: ", C1912, ") - Within 1-mi of a CNDDB/SCE/USFS occurrence record (", VLOOKUP(A1912, [1]!Table9[#All], 31, FALSE), "). " )))</f>
        <v>--</v>
      </c>
      <c r="Q1912" s="6" t="str">
        <f>IF(D1912="No", "Not discussed on USFS. ", IF(VLOOKUP(A1912, [1]!Table9[#All], 31, FALSE)="--", "--",  VLOOKUP(A1912, [1]!Table9[#All], 32, FALSE)))</f>
        <v>--</v>
      </c>
      <c r="R1912" s="6" t="str">
        <f>IF(D1912="No", "Not discussed on USFS. ", IF(VLOOKUP(A1912, [1]!Table9[#All], 31, FALSE)="--", "--", VLOOKUP(A1912, [1]!Table9[#All], 33, FALSE)))</f>
        <v>--</v>
      </c>
      <c r="S1912" s="9" t="s">
        <v>2</v>
      </c>
      <c r="T1912" s="8" t="s">
        <v>2</v>
      </c>
      <c r="U1912" s="8" t="s">
        <v>2</v>
      </c>
      <c r="V1912" s="7" t="s">
        <v>2</v>
      </c>
      <c r="W1912" s="6" t="s">
        <v>2</v>
      </c>
      <c r="X1912" s="6" t="s">
        <v>2</v>
      </c>
    </row>
    <row r="1913" spans="1:24" ht="48" x14ac:dyDescent="0.2">
      <c r="A1913" s="20" t="s">
        <v>449</v>
      </c>
      <c r="B1913" s="20" t="str">
        <f>VLOOKUP(A1913, [1]!Table9[#All], 2, FALSE)</f>
        <v>Ipomopsis tenuifolia</v>
      </c>
      <c r="C1913" s="18" t="str">
        <f>VLOOKUP(A1913, [1]!Table9[#All], 13, FALSE)</f>
        <v>gravelly to rocky slopes, canyons</v>
      </c>
      <c r="D1913" s="17" t="str">
        <f>IF(ISNUMBER(SEARCH("1",VLOOKUP(A1913, [1]!Table9[#All], 4, FALSE))), "Yes", "No")</f>
        <v>No</v>
      </c>
      <c r="E1913" s="16" t="str">
        <f>VLOOKUP(A1913, [1]!Table9[#All], 3, FALSE)</f>
        <v>Plant</v>
      </c>
      <c r="F1913" s="15" t="str">
        <f>VLOOKUP(A1913, [1]!Table9[#All], 26, FALSE)</f>
        <v>Formula</v>
      </c>
      <c r="G1913" s="15" t="str">
        <f>IF(D1913="No", "--",VLOOKUP(A1913, [1]!Table9[#All], 25, FALSE))</f>
        <v>--</v>
      </c>
      <c r="H1913" s="14" t="str">
        <f>IF(D1913="No", "Not discussed on USFS. ", VLOOKUP(A1913, [1]!Table9[#All], 24, FALSE))</f>
        <v xml:space="preserve">Not discussed on USFS. </v>
      </c>
      <c r="I1913" s="14" t="str">
        <f>IF(NOT(ISBLANK(#REF!)),  "Pre-activity Survey Required", "")</f>
        <v>Pre-activity Survey Required</v>
      </c>
      <c r="J1913" s="13" t="str">
        <f>IF(D1913="No", "Not discussed on USFS. ", _xlfn.CONCAT(A1913, " (", VLOOKUP(A1913, [1]!Table9[#All], 11, FALSE), "; Habitat description: ", C1913, ") - Within 1-mi of a CNDDB/SCE/USFS occurrence record (", VLOOKUP(A1913, [1]!Table9[#All], 34, FALSE), "). " ))</f>
        <v xml:space="preserve">Not discussed on USFS. </v>
      </c>
      <c r="K1913" s="10" t="str">
        <f>IF(D1913="No", "-- ", VLOOKUP(A1913, [1]!Table9[#All], 35, FALSE))</f>
        <v xml:space="preserve">-- </v>
      </c>
      <c r="L1913" s="12" t="str">
        <f>IF(D1913="No", "--", VLOOKUP(A1913, [1]!Table9[#All], 28, FALSE))</f>
        <v>--</v>
      </c>
      <c r="M1913" s="11" t="str">
        <f>IF(D1913="No", "Not discussed on USFS. ", _xlfn.CONCAT(A1913, " (", VLOOKUP(A1913, [1]!Table9[#All], 11, FALSE), "; Habitat description: ", C1913, ") - Within 1-mi of a CNDDB/SCE/USFS occurrence record (", VLOOKUP(A1913, [1]!Table9[#All], 27, FALSE), "). " ))</f>
        <v xml:space="preserve">Not discussed on USFS. </v>
      </c>
      <c r="N1913" s="10" t="str">
        <f>IF(D1913="No", "-- ", VLOOKUP(A1913, [1]!Table9[#All], 29, FALSE))</f>
        <v xml:space="preserve">-- </v>
      </c>
      <c r="O1913" s="10" t="str">
        <f>IF(D1913="No", "--", VLOOKUP(A1913, [1]!Table9[#All], 30, FALSE))</f>
        <v>--</v>
      </c>
      <c r="P1913" s="7" t="str">
        <f>IF(D1913="No", "Not discussed on USFS. ", IF(VLOOKUP(A1913, [1]!Table9[#All], 31, FALSE)="--", "--",  _xlfn.CONCAT(A1913, " (", VLOOKUP(A1913, [1]!Table9[#All], 11, FALSE), "; Habitat description: ", C1913, ") - Within 1-mi of a CNDDB/SCE/USFS occurrence record (", VLOOKUP(A1913, [1]!Table9[#All], 31, FALSE), "). " )))</f>
        <v xml:space="preserve">Not discussed on USFS. </v>
      </c>
      <c r="Q1913" s="6" t="str">
        <f>IF(D1913="No", "Not discussed on USFS. ", IF(VLOOKUP(A1913, [1]!Table9[#All], 31, FALSE)="--", "--",  VLOOKUP(A1913, [1]!Table9[#All], 32, FALSE)))</f>
        <v xml:space="preserve">Not discussed on USFS. </v>
      </c>
      <c r="R1913" s="6" t="str">
        <f>IF(D1913="No", "Not discussed on USFS. ", IF(VLOOKUP(A1913, [1]!Table9[#All], 31, FALSE)="--", "--", VLOOKUP(A1913, [1]!Table9[#All], 33, FALSE)))</f>
        <v xml:space="preserve">Not discussed on USFS. </v>
      </c>
      <c r="S1913" s="9" t="s">
        <v>2</v>
      </c>
      <c r="T1913" s="8" t="s">
        <v>2</v>
      </c>
      <c r="U1913" s="8" t="s">
        <v>2</v>
      </c>
      <c r="V1913" s="7" t="s">
        <v>2</v>
      </c>
      <c r="W1913" s="6" t="s">
        <v>2</v>
      </c>
      <c r="X1913" s="6" t="s">
        <v>2</v>
      </c>
    </row>
    <row r="1914" spans="1:24" ht="176" x14ac:dyDescent="0.2">
      <c r="A1914" s="20" t="s">
        <v>448</v>
      </c>
      <c r="B1914" s="20" t="str">
        <f>VLOOKUP(A1914, [1]!Table9[#All], 2, FALSE)</f>
        <v>Lupinus gracilentus</v>
      </c>
      <c r="C1914" s="18" t="str">
        <f>VLOOKUP(A1914, [1]!Table9[#All], 13, FALSE)</f>
        <v>open or partially shaded, moist sites, subalpine forest, along streams or areas where snowmelt saturates the soil for at least the early part of the growing season, and/or seasonally moist slopes</v>
      </c>
      <c r="D1914" s="17" t="str">
        <f>IF(ISNUMBER(SEARCH("1",VLOOKUP(A1914, [1]!Table9[#All], 4, FALSE))), "Yes", "No")</f>
        <v>No</v>
      </c>
      <c r="E1914" s="16" t="str">
        <f>VLOOKUP(A1914, [1]!Table9[#All], 3, FALSE)</f>
        <v>Plant</v>
      </c>
      <c r="F1914" s="15" t="str">
        <f>VLOOKUP(A1914, [1]!Table9[#All], 26, FALSE)</f>
        <v>Formula</v>
      </c>
      <c r="G1914" s="15" t="str">
        <f>IF(D1914="No", "--",VLOOKUP(A1914, [1]!Table9[#All], 25, FALSE))</f>
        <v>--</v>
      </c>
      <c r="H1914" s="14" t="str">
        <f>IF(D1914="No", "Not discussed on USFS. ", VLOOKUP(A1914, [1]!Table9[#All], 24, FALSE))</f>
        <v xml:space="preserve">Not discussed on USFS. </v>
      </c>
      <c r="I1914" s="14" t="str">
        <f>IF(NOT(ISBLANK(#REF!)),  "Pre-activity Survey Required", "")</f>
        <v>Pre-activity Survey Required</v>
      </c>
      <c r="J1914" s="13" t="str">
        <f>IF(D1914="No", "Not discussed on USFS. ", _xlfn.CONCAT(A1914, " (", VLOOKUP(A1914, [1]!Table9[#All], 11, FALSE), "; Habitat description: ", C1914, ") - Within 1-mi of a CNDDB/SCE/USFS occurrence record (", VLOOKUP(A1914, [1]!Table9[#All], 34, FALSE), "). " ))</f>
        <v xml:space="preserve">Not discussed on USFS. </v>
      </c>
      <c r="K1914" s="10" t="str">
        <f>IF(D1914="No", "-- ", VLOOKUP(A1914, [1]!Table9[#All], 35, FALSE))</f>
        <v xml:space="preserve">-- </v>
      </c>
      <c r="L1914" s="12" t="str">
        <f>IF(D1914="No", "--", VLOOKUP(A1914, [1]!Table9[#All], 28, FALSE))</f>
        <v>--</v>
      </c>
      <c r="M1914" s="11" t="str">
        <f>IF(D1914="No", "Not discussed on USFS. ", _xlfn.CONCAT(A1914, " (", VLOOKUP(A1914, [1]!Table9[#All], 11, FALSE), "; Habitat description: ", C1914, ") - Within 1-mi of a CNDDB/SCE/USFS occurrence record (", VLOOKUP(A1914, [1]!Table9[#All], 27, FALSE), "). " ))</f>
        <v xml:space="preserve">Not discussed on USFS. </v>
      </c>
      <c r="N1914" s="10" t="str">
        <f>IF(D1914="No", "-- ", VLOOKUP(A1914, [1]!Table9[#All], 29, FALSE))</f>
        <v xml:space="preserve">-- </v>
      </c>
      <c r="O1914" s="10" t="str">
        <f>IF(D1914="No", "--", VLOOKUP(A1914, [1]!Table9[#All], 30, FALSE))</f>
        <v>--</v>
      </c>
      <c r="P1914" s="7" t="str">
        <f>IF(D1914="No", "Not discussed on USFS. ", IF(VLOOKUP(A1914, [1]!Table9[#All], 31, FALSE)="--", "--",  _xlfn.CONCAT(A1914, " (", VLOOKUP(A1914, [1]!Table9[#All], 11, FALSE), "; Habitat description: ", C1914, ") - Within 1-mi of a CNDDB/SCE/USFS occurrence record (", VLOOKUP(A1914, [1]!Table9[#All], 31, FALSE), "). " )))</f>
        <v xml:space="preserve">Not discussed on USFS. </v>
      </c>
      <c r="Q1914" s="6" t="str">
        <f>IF(D1914="No", "Not discussed on USFS. ", IF(VLOOKUP(A1914, [1]!Table9[#All], 31, FALSE)="--", "--",  VLOOKUP(A1914, [1]!Table9[#All], 32, FALSE)))</f>
        <v xml:space="preserve">Not discussed on USFS. </v>
      </c>
      <c r="R1914" s="6" t="str">
        <f>IF(D1914="No", "Not discussed on USFS. ", IF(VLOOKUP(A1914, [1]!Table9[#All], 31, FALSE)="--", "--", VLOOKUP(A1914, [1]!Table9[#All], 33, FALSE)))</f>
        <v xml:space="preserve">Not discussed on USFS. </v>
      </c>
      <c r="S1914" s="9" t="s">
        <v>2</v>
      </c>
      <c r="T1914" s="8" t="s">
        <v>2</v>
      </c>
      <c r="U1914" s="8" t="s">
        <v>2</v>
      </c>
      <c r="V1914" s="7" t="s">
        <v>2</v>
      </c>
      <c r="W1914" s="6" t="s">
        <v>2</v>
      </c>
      <c r="X1914" s="6" t="s">
        <v>2</v>
      </c>
    </row>
    <row r="1915" spans="1:24" ht="156" x14ac:dyDescent="0.2">
      <c r="A1915" s="20" t="s">
        <v>447</v>
      </c>
      <c r="B1915" s="20" t="str">
        <f>VLOOKUP(A1915, [1]!Table9[#All], 2, FALSE)</f>
        <v>Calochortus clavatus var. gracilis</v>
      </c>
      <c r="C1915" s="18" t="str">
        <f>VLOOKUP(A1915, [1]!Table9[#All], 13, FALSE)</f>
        <v>shaded foothill canyons, chaparral and coastal scrub</v>
      </c>
      <c r="D1915" s="17" t="str">
        <f>IF(ISNUMBER(SEARCH("1",VLOOKUP(A1915, [1]!Table9[#All], 4, FALSE))), "Yes", "No")</f>
        <v>Yes</v>
      </c>
      <c r="E1915" s="16" t="str">
        <f>VLOOKUP(A1915, [1]!Table9[#All], 3, FALSE)</f>
        <v>Plant</v>
      </c>
      <c r="F1915" s="15" t="str">
        <f>VLOOKUP(A1915, [1]!Table9[#All], 26, FALSE)</f>
        <v>Formula</v>
      </c>
      <c r="G1915" s="15" t="str">
        <f>IF(D1915="No", "--",VLOOKUP(A1915, [1]!Table9[#All], 25, FALSE))</f>
        <v>Work area</v>
      </c>
      <c r="H1915" s="14" t="str">
        <f>IF(D1915="No", "Not discussed on USFS. ", VLOOKUP(A1915, [1]!Table9[#All], 24, FALSE))</f>
        <v>--</v>
      </c>
      <c r="I1915" s="14" t="str">
        <f>IF(NOT(ISBLANK(#REF!)),  "Pre-activity Survey Required", "")</f>
        <v>Pre-activity Survey Required</v>
      </c>
      <c r="J1915" s="13" t="str">
        <f>IF(D1915="No", "Not discussed on USFS. ", _xlfn.CONCAT(A1915, " (", VLOOKUP(A1915, [1]!Table9[#All], 11, FALSE), "; Habitat description: ", C1915, ") - Within 1-mi of a CNDDB/SCE/USFS occurrence record (", VLOOKUP(A1915, [1]!Table9[#All], 34, FALSE), "). " ))</f>
        <v xml:space="preserve">slender mariposa-lily (FSS; CRPR 1B.2, Blooming Period: May - Jun; Habitat description: shaded foothill canyons, chaparral and coastal scrub) - Within 1-mi of a CNDDB/SCE/USFS occurrence record (unsuitable habitat). </v>
      </c>
      <c r="K1915" s="10" t="str">
        <f>IF(D1915="No", "-- ", VLOOKUP(A1915, [1]!Table9[#All], 35, FALSE))</f>
        <v>Standard OMP BMPs.</v>
      </c>
      <c r="L1915" s="12" t="str">
        <f>IF(D1915="No", "--", VLOOKUP(A1915, [1]!Table9[#All], 28, FALSE))</f>
        <v>IIB</v>
      </c>
      <c r="M1915" s="11" t="str">
        <f>IF(D1915="No", "Not discussed on USFS. ", _xlfn.CONCAT(A1915, " (", VLOOKUP(A1915, [1]!Table9[#All], 11, FALSE), "; Habitat description: ", C1915, ") - Within 1-mi of a CNDDB/SCE/USFS occurrence record (", VLOOKUP(A1915, [1]!Table9[#All], 27, FALSE), "). " ))</f>
        <v xml:space="preserve">slender mariposa-lily (FSS; CRPR 1B.2, Blooming Period: May - Jun; Habitat description: shaded foothill canyons, chaparral and coastal scrub) - Within 1-mi of a CNDDB/SCE/USFS occurrence record (habitat present). </v>
      </c>
      <c r="N1915" s="10" t="str">
        <f>IF(D1915="No", "-- ", VLOOKUP(A1915, [1]!Table9[#All], 29, FALSE))</f>
        <v xml:space="preserve">BE BMP Plant-1(a)(c-d); 
General Measures and Standard OMP BMPs. </v>
      </c>
      <c r="O1915" s="10" t="str">
        <f>IF(D1915="No", "--", VLOOKUP(A1915, [1]!Table9[#All], 30, FALSE))</f>
        <v xml:space="preserve">Pre-Activity Survey (slender mariposa-lily): A biological survey is required. 
FSS Plant Avoidance (slender mariposa-lily): If slender mariposa-lily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15" s="7" t="str">
        <f>IF(D1915="No", "Not discussed on USFS. ", IF(VLOOKUP(A1915, [1]!Table9[#All], 31, FALSE)="--", "--",  _xlfn.CONCAT(A1915, " (", VLOOKUP(A1915, [1]!Table9[#All], 11, FALSE), "; Habitat description: ", C1915, ") - Within 1-mi of a CNDDB/SCE/USFS occurrence record (", VLOOKUP(A1915, [1]!Table9[#All], 31, FALSE), "). " )))</f>
        <v>--</v>
      </c>
      <c r="Q1915" s="6" t="str">
        <f>IF(D1915="No", "Not discussed on USFS. ", IF(VLOOKUP(A1915, [1]!Table9[#All], 31, FALSE)="--", "--",  VLOOKUP(A1915, [1]!Table9[#All], 32, FALSE)))</f>
        <v>--</v>
      </c>
      <c r="R1915" s="6" t="str">
        <f>IF(D1915="No", "Not discussed on USFS. ", IF(VLOOKUP(A1915, [1]!Table9[#All], 31, FALSE)="--", "--", VLOOKUP(A1915, [1]!Table9[#All], 33, FALSE)))</f>
        <v>--</v>
      </c>
      <c r="S1915" s="9" t="s">
        <v>2</v>
      </c>
      <c r="T1915" s="8" t="s">
        <v>2</v>
      </c>
      <c r="U1915" s="8" t="s">
        <v>2</v>
      </c>
      <c r="V1915" s="7" t="s">
        <v>2</v>
      </c>
      <c r="W1915" s="6" t="s">
        <v>2</v>
      </c>
      <c r="X1915" s="6" t="s">
        <v>2</v>
      </c>
    </row>
    <row r="1916" spans="1:24" ht="224" x14ac:dyDescent="0.2">
      <c r="A1916" s="20" t="s">
        <v>446</v>
      </c>
      <c r="B1916" s="20" t="str">
        <f>VLOOKUP(A1916, [1]!Table9[#All], 2, FALSE)</f>
        <v>Botrychium lineare</v>
      </c>
      <c r="C1916" s="18" t="str">
        <f>VLOOKUP(A1916, [1]!Table9[#All], 13, FALSE)</f>
        <v>wide range of habitats, from meadows dominated by knee-high grass, shaded woods and woodlands, grassy horizontal ledges on a north-facing limestone cliff, and a flat upland section of a river valley; possibly a colonizer of disturbed, early seral habitats</v>
      </c>
      <c r="D1916" s="17" t="str">
        <f>IF(ISNUMBER(SEARCH("1",VLOOKUP(A1916, [1]!Table9[#All], 4, FALSE))), "Yes", "No")</f>
        <v>Yes</v>
      </c>
      <c r="E1916" s="16" t="str">
        <f>VLOOKUP(A1916, [1]!Table9[#All], 3, FALSE)</f>
        <v>Plant</v>
      </c>
      <c r="F1916" s="15" t="str">
        <f>VLOOKUP(A1916, [1]!Table9[#All], 26, FALSE)</f>
        <v>Formula</v>
      </c>
      <c r="G1916" s="15" t="str">
        <f>IF(D1916="No", "--",VLOOKUP(A1916, [1]!Table9[#All], 25, FALSE))</f>
        <v>Work area</v>
      </c>
      <c r="H1916" s="14" t="str">
        <f>IF(D1916="No", "Not discussed on USFS. ", VLOOKUP(A1916, [1]!Table9[#All], 24, FALSE))</f>
        <v>--</v>
      </c>
      <c r="I1916" s="14" t="str">
        <f>IF(NOT(ISBLANK(#REF!)),  "Pre-activity Survey Required", "")</f>
        <v>Pre-activity Survey Required</v>
      </c>
      <c r="J1916" s="13" t="str">
        <f>IF(D1916="No", "Not discussed on USFS. ", _xlfn.CONCAT(A1916, " (", VLOOKUP(A1916, [1]!Table9[#All], 11, FALSE), "; Habitat description: ", C1916, ") - Within 1-mi of a CNDDB/SCE/USFS occurrence record (", VLOOKUP(A1916, [1]!Table9[#All], 34, FALSE), "). " ))</f>
        <v xml:space="preserve">slender moonwort (FSS; CRPR 1B.1; Habitat description: wide range of habitats, from meadows dominated by knee-high grass, shaded woods and woodlands, grassy horizontal ledges on a north-facing limestone cliff, and a flat upland section of a river valley; possibly a colonizer of disturbed, early seral habitats) - Within 1-mi of a CNDDB/SCE/USFS occurrence record (unsuitable habitat). </v>
      </c>
      <c r="K1916" s="10" t="str">
        <f>IF(D1916="No", "-- ", VLOOKUP(A1916, [1]!Table9[#All], 35, FALSE))</f>
        <v>Standard OMP BMPs.</v>
      </c>
      <c r="L1916" s="12" t="str">
        <f>IF(D1916="No", "--", VLOOKUP(A1916, [1]!Table9[#All], 28, FALSE))</f>
        <v>IIB</v>
      </c>
      <c r="M1916" s="11" t="str">
        <f>IF(D1916="No", "Not discussed on USFS. ", _xlfn.CONCAT(A1916, " (", VLOOKUP(A1916, [1]!Table9[#All], 11, FALSE), "; Habitat description: ", C1916, ") - Within 1-mi of a CNDDB/SCE/USFS occurrence record (", VLOOKUP(A1916, [1]!Table9[#All], 27, FALSE), "). " ))</f>
        <v xml:space="preserve">slender moonwort (FSS; CRPR 1B.1; Habitat description: wide range of habitats, from meadows dominated by knee-high grass, shaded woods and woodlands, grassy horizontal ledges on a north-facing limestone cliff, and a flat upland section of a river valley; possibly a colonizer of disturbed, early seral habitats) - Within 1-mi of a CNDDB/SCE/USFS occurrence record (habitat present). </v>
      </c>
      <c r="N1916" s="10" t="str">
        <f>IF(D1916="No", "-- ", VLOOKUP(A1916, [1]!Table9[#All], 29, FALSE))</f>
        <v xml:space="preserve">BE BMP Plant-1(a)(c-d); 
General Measures and Standard OMP BMPs. </v>
      </c>
      <c r="O1916" s="10" t="str">
        <f>IF(D1916="No", "--", VLOOKUP(A1916, [1]!Table9[#All], 30, FALSE))</f>
        <v xml:space="preserve">Pre-Activity Survey (slender moonwort): A biological survey is required. 
FSS Plant Avoidance (slender moonwort): If slender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16" s="7" t="str">
        <f>IF(D1916="No", "Not discussed on USFS. ", IF(VLOOKUP(A1916, [1]!Table9[#All], 31, FALSE)="--", "--",  _xlfn.CONCAT(A1916, " (", VLOOKUP(A1916, [1]!Table9[#All], 11, FALSE), "; Habitat description: ", C1916, ") - Within 1-mi of a CNDDB/SCE/USFS occurrence record (", VLOOKUP(A1916, [1]!Table9[#All], 31, FALSE), "). " )))</f>
        <v>--</v>
      </c>
      <c r="Q1916" s="6" t="str">
        <f>IF(D1916="No", "Not discussed on USFS. ", IF(VLOOKUP(A1916, [1]!Table9[#All], 31, FALSE)="--", "--",  VLOOKUP(A1916, [1]!Table9[#All], 32, FALSE)))</f>
        <v>--</v>
      </c>
      <c r="R1916" s="6" t="str">
        <f>IF(D1916="No", "Not discussed on USFS. ", IF(VLOOKUP(A1916, [1]!Table9[#All], 31, FALSE)="--", "--", VLOOKUP(A1916, [1]!Table9[#All], 33, FALSE)))</f>
        <v>--</v>
      </c>
      <c r="S1916" s="9" t="s">
        <v>2</v>
      </c>
      <c r="T1916" s="8" t="s">
        <v>2</v>
      </c>
      <c r="U1916" s="8" t="s">
        <v>2</v>
      </c>
      <c r="V1916" s="7" t="s">
        <v>2</v>
      </c>
      <c r="W1916" s="6" t="s">
        <v>2</v>
      </c>
      <c r="X1916" s="6" t="s">
        <v>2</v>
      </c>
    </row>
    <row r="1917" spans="1:24" ht="168" x14ac:dyDescent="0.2">
      <c r="A1917" s="20" t="s">
        <v>445</v>
      </c>
      <c r="B1917" s="20" t="str">
        <f>VLOOKUP(A1917, [1]!Table9[#All], 2, FALSE)</f>
        <v>Orcuttia tenuis</v>
      </c>
      <c r="C1917" s="18" t="str">
        <f>VLOOKUP(A1917, [1]!Table9[#All], 13, FALSE)</f>
        <v>vernal pools</v>
      </c>
      <c r="D1917" s="17" t="str">
        <f>IF(ISNUMBER(SEARCH("1",VLOOKUP(A1917, [1]!Table9[#All], 4, FALSE))), "Yes", "No")</f>
        <v>Yes</v>
      </c>
      <c r="E1917" s="16" t="str">
        <f>VLOOKUP(A1917, [1]!Table9[#All], 3, FALSE)</f>
        <v>Plant</v>
      </c>
      <c r="F1917" s="15" t="str">
        <f>VLOOKUP(A1917, [1]!Table9[#All], 26, FALSE)</f>
        <v>Formula</v>
      </c>
      <c r="G1917" s="15" t="str">
        <f>IF(D1917="No", "--",VLOOKUP(A1917, [1]!Table9[#All], 25, FALSE))</f>
        <v>Work area</v>
      </c>
      <c r="H1917" s="14" t="str">
        <f>IF(D1917="No", "Not discussed on USFS. ", VLOOKUP(A1917, [1]!Table9[#All], 24, FALSE))</f>
        <v>--</v>
      </c>
      <c r="I1917" s="14" t="str">
        <f>IF(NOT(ISBLANK(#REF!)),  "Pre-activity Survey Required", "")</f>
        <v>Pre-activity Survey Required</v>
      </c>
      <c r="J1917" s="13" t="str">
        <f>IF(D1917="No", "Not discussed on USFS. ", _xlfn.CONCAT(A1917, " (", VLOOKUP(A1917, [1]!Table9[#All], 11, FALSE), "; Habitat description: ", C1917, ") - Within 1-mi of a CNDDB/SCE/USFS occurrence record (", VLOOKUP(A1917, [1]!Table9[#All], 34, FALSE), "). " ))</f>
        <v xml:space="preserve">slender Orcutt grass (FT; SE; CRPR 1B.1, Blooming Period: May - Oct; Habitat description: vernal pools) - Within 1-mi of a CNDDB/SCE/USFS occurrence record (unsuitable habitat). </v>
      </c>
      <c r="K1917" s="10" t="str">
        <f>IF(D1917="No", "-- ", VLOOKUP(A1917, [1]!Table9[#All], 35, FALSE))</f>
        <v xml:space="preserve">RPM Plant 1; 
Standard OMP BMPs. </v>
      </c>
      <c r="L1917" s="12" t="str">
        <f>IF(D1917="No", "--", VLOOKUP(A1917, [1]!Table9[#All], 28, FALSE))</f>
        <v>IIB</v>
      </c>
      <c r="M1917" s="11" t="str">
        <f>IF(D1917="No", "Not discussed on USFS. ", _xlfn.CONCAT(A1917, " (", VLOOKUP(A1917, [1]!Table9[#All], 11, FALSE), "; Habitat description: ", C1917, ") - Within 1-mi of a CNDDB/SCE/USFS occurrence record (", VLOOKUP(A1917, [1]!Table9[#All], 27, FALSE), "). " ))</f>
        <v xml:space="preserve">slender Orcutt grass (FT; SE; CRPR 1B.1, Blooming Period: May - Oct; Habitat description: vernal pools) - Within 1-mi of a CNDDB/SCE/USFS occurrence record (habitat present). </v>
      </c>
      <c r="N1917" s="10" t="str">
        <f>IF(D1917="No", "-- ", VLOOKUP(A1917, [1]!Table9[#All], 29, FALSE))</f>
        <v xml:space="preserve">RPM Plant-1-4; 
General Measures and Standard OMP BMPs. </v>
      </c>
      <c r="O1917" s="10" t="str">
        <f>IF(D1917="No", "--", VLOOKUP(A1917, [1]!Table9[#All], 30, FALSE))</f>
        <v xml:space="preserve">Rare Plant Survey and Avoidance (slender Orcutt grass): A qualified botanist will conduct a rare plant survey for slender Orcutt grass within blooming season, verified by a reference population. All federally-listed plants within 100 feet of the work area will be flagged for avoidance. Coordination with Environmental Services Department will be required if full avoidance cannot be achieved. 
Schedule Limitation (slender Orcutt grass): Schedule all work in the year rare plant surveys are conducted. Work can occur only after rare plant surveys occur. If work gets delayed for a subsequent year, contact Environmental Services Department. 
General Measures and Standard OMP BMPs. </v>
      </c>
      <c r="P1917" s="7" t="str">
        <f>IF(D1917="No", "Not discussed on USFS. ", IF(VLOOKUP(A1917, [1]!Table9[#All], 31, FALSE)="--", "--",  _xlfn.CONCAT(A1917, " (", VLOOKUP(A1917, [1]!Table9[#All], 11, FALSE), "; Habitat description: ", C1917, ") - Within 1-mi of a CNDDB/SCE/USFS occurrence record (", VLOOKUP(A1917, [1]!Table9[#All], 31, FALSE), "). " )))</f>
        <v>--</v>
      </c>
      <c r="Q1917" s="6" t="str">
        <f>IF(D1917="No", "Not discussed on USFS. ", IF(VLOOKUP(A1917, [1]!Table9[#All], 31, FALSE)="--", "--",  VLOOKUP(A1917, [1]!Table9[#All], 32, FALSE)))</f>
        <v>--</v>
      </c>
      <c r="R1917" s="6" t="str">
        <f>IF(D1917="No", "Not discussed on USFS. ", IF(VLOOKUP(A1917, [1]!Table9[#All], 31, FALSE)="--", "--", VLOOKUP(A1917, [1]!Table9[#All], 33, FALSE)))</f>
        <v>--</v>
      </c>
      <c r="S1917" s="9" t="s">
        <v>2</v>
      </c>
      <c r="T1917" s="8" t="s">
        <v>2</v>
      </c>
      <c r="U1917" s="8" t="s">
        <v>2</v>
      </c>
      <c r="V1917" s="7" t="s">
        <v>2</v>
      </c>
      <c r="W1917" s="6" t="s">
        <v>2</v>
      </c>
      <c r="X1917" s="6" t="s">
        <v>2</v>
      </c>
    </row>
    <row r="1918" spans="1:24" ht="192" x14ac:dyDescent="0.2">
      <c r="A1918" s="20" t="s">
        <v>444</v>
      </c>
      <c r="B1918" s="20" t="str">
        <f>VLOOKUP(A1918, [1]!Table9[#All], 2, FALSE)</f>
        <v>Thelypodium stenopetalum</v>
      </c>
      <c r="C1918" s="18" t="str">
        <f>VLOOKUP(A1918, [1]!Table9[#All], 13, FALSE)</f>
        <v>alkaline flats, lake shores, meadows</v>
      </c>
      <c r="D1918" s="17" t="str">
        <f>IF(ISNUMBER(SEARCH("1",VLOOKUP(A1918, [1]!Table9[#All], 4, FALSE))), "Yes", "No")</f>
        <v>Yes</v>
      </c>
      <c r="E1918" s="16" t="str">
        <f>VLOOKUP(A1918, [1]!Table9[#All], 3, FALSE)</f>
        <v>Plant</v>
      </c>
      <c r="F1918" s="15" t="str">
        <f>VLOOKUP(A1918, [1]!Table9[#All], 26, FALSE)</f>
        <v>Formula</v>
      </c>
      <c r="G1918" s="15" t="str">
        <f>IF(D1918="No", "--",VLOOKUP(A1918, [1]!Table9[#All], 25, FALSE))</f>
        <v>Work area</v>
      </c>
      <c r="H1918" s="14" t="str">
        <f>IF(D1918="No", "Not discussed on USFS. ", VLOOKUP(A1918, [1]!Table9[#All], 24, FALSE))</f>
        <v>--</v>
      </c>
      <c r="I1918" s="14" t="str">
        <f>IF(NOT(ISBLANK(#REF!)),  "Pre-activity Survey Required", "")</f>
        <v>Pre-activity Survey Required</v>
      </c>
      <c r="J1918" s="13" t="str">
        <f>IF(D1918="No", "Not discussed on USFS. ", _xlfn.CONCAT(A1918, " (", VLOOKUP(A1918, [1]!Table9[#All], 11, FALSE), "; Habitat description: ", C1918, ") - Within 1-mi of a CNDDB/SCE/USFS occurrence record (", VLOOKUP(A1918, [1]!Table9[#All], 34, FALSE), "). " ))</f>
        <v xml:space="preserve">slender-petaled thelypodium (FE; SE; CRPR 1B.1, Blooming Period: May - Aug; Habitat description: alkaline flats, lake shores, meadows) - Within 1-mi of a CNDDB/SCE/USFS occurrence record (unsuitable habitat). </v>
      </c>
      <c r="K1918" s="10" t="str">
        <f>IF(D1918="No", "-- ", VLOOKUP(A1918, [1]!Table9[#All], 35, FALSE))</f>
        <v xml:space="preserve">RPM Plant 1; 
Standard OMP BMPs. </v>
      </c>
      <c r="L1918" s="12" t="str">
        <f>IF(D1918="No", "--", VLOOKUP(A1918, [1]!Table9[#All], 28, FALSE))</f>
        <v>IIB</v>
      </c>
      <c r="M1918" s="11" t="str">
        <f>IF(D1918="No", "Not discussed on USFS. ", _xlfn.CONCAT(A1918, " (", VLOOKUP(A1918, [1]!Table9[#All], 11, FALSE), "; Habitat description: ", C1918, ") - Within 1-mi of a CNDDB/SCE/USFS occurrence record (", VLOOKUP(A1918, [1]!Table9[#All], 27, FALSE), "). " ))</f>
        <v xml:space="preserve">slender-petaled thelypodium (FE; SE; CRPR 1B.1, Blooming Period: May - Aug; Habitat description: alkaline flats, lake shores, meadows) - Within 1-mi of a CNDDB/SCE/USFS occurrence record (habitat present). </v>
      </c>
      <c r="N1918" s="10" t="str">
        <f>IF(D1918="No", "-- ", VLOOKUP(A1918, [1]!Table9[#All], 29, FALSE))</f>
        <v xml:space="preserve">RPM Plant-1-4; 
General Measures and Standard OMP BMPs. </v>
      </c>
      <c r="O1918" s="10" t="str">
        <f>IF(D1918="No", "--", VLOOKUP(A1918, [1]!Table9[#All], 30, FALSE))</f>
        <v xml:space="preserve">Rare Plant Survey and Avoidance (slender-petaled thelypodium): A qualified botanist will conduct a rare plant survey for slender-petaled thelypodium within blooming season, verified by a reference population. All federally-listed plants within 100 feet of the work area will be flagged for avoidance. Coordination with Environmental Services Department will be required if full avoidance cannot be achieved. 
Schedule Limitation (slender-petaled thelypodium): Schedule all work in the year rare plant surveys are conducted. Work can occur only after rare plant surveys occur. If work gets delayed for a subsequent year, contact Environmental Services Department. 
General Measures and Standard OMP BMPs. </v>
      </c>
      <c r="P1918" s="7" t="str">
        <f>IF(D1918="No", "Not discussed on USFS. ", IF(VLOOKUP(A1918, [1]!Table9[#All], 31, FALSE)="--", "--",  _xlfn.CONCAT(A1918, " (", VLOOKUP(A1918, [1]!Table9[#All], 11, FALSE), "; Habitat description: ", C1918, ") - Within 1-mi of a CNDDB/SCE/USFS occurrence record (", VLOOKUP(A1918, [1]!Table9[#All], 31, FALSE), "). " )))</f>
        <v>--</v>
      </c>
      <c r="Q1918" s="6" t="str">
        <f>IF(D1918="No", "Not discussed on USFS. ", IF(VLOOKUP(A1918, [1]!Table9[#All], 31, FALSE)="--", "--",  VLOOKUP(A1918, [1]!Table9[#All], 32, FALSE)))</f>
        <v>--</v>
      </c>
      <c r="R1918" s="6" t="str">
        <f>IF(D1918="No", "Not discussed on USFS. ", IF(VLOOKUP(A1918, [1]!Table9[#All], 31, FALSE)="--", "--", VLOOKUP(A1918, [1]!Table9[#All], 33, FALSE)))</f>
        <v>--</v>
      </c>
      <c r="S1918" s="9" t="s">
        <v>2</v>
      </c>
      <c r="T1918" s="8" t="s">
        <v>2</v>
      </c>
      <c r="U1918" s="8" t="s">
        <v>2</v>
      </c>
      <c r="V1918" s="7" t="s">
        <v>2</v>
      </c>
      <c r="W1918" s="6" t="s">
        <v>2</v>
      </c>
      <c r="X1918" s="6" t="s">
        <v>2</v>
      </c>
    </row>
    <row r="1919" spans="1:24" ht="156" x14ac:dyDescent="0.2">
      <c r="A1919" s="20" t="s">
        <v>443</v>
      </c>
      <c r="B1919" s="20" t="str">
        <f>VLOOKUP(A1919, [1]!Table9[#All], 2, FALSE)</f>
        <v>Anomobryum julaceum</v>
      </c>
      <c r="C1919" s="18" t="str">
        <f>VLOOKUP(A1919, [1]!Table9[#All], 13, FALSE)</f>
        <v>thin soil over rocks primarily on roadcuts or cliff-bases, or along intermittent streamlets</v>
      </c>
      <c r="D1919" s="17" t="str">
        <f>IF(ISNUMBER(SEARCH("1",VLOOKUP(A1919, [1]!Table9[#All], 4, FALSE))), "Yes", "No")</f>
        <v>Yes</v>
      </c>
      <c r="E1919" s="16" t="str">
        <f>VLOOKUP(A1919, [1]!Table9[#All], 3, FALSE)</f>
        <v>Plant</v>
      </c>
      <c r="F1919" s="15" t="str">
        <f>VLOOKUP(A1919, [1]!Table9[#All], 26, FALSE)</f>
        <v>Formula</v>
      </c>
      <c r="G1919" s="15" t="str">
        <f>IF(D1919="No", "--",VLOOKUP(A1919, [1]!Table9[#All], 25, FALSE))</f>
        <v>Work area</v>
      </c>
      <c r="H1919" s="14" t="str">
        <f>IF(D1919="No", "Not discussed on USFS. ", VLOOKUP(A1919, [1]!Table9[#All], 24, FALSE))</f>
        <v xml:space="preserve">Only discussed in INF, if reviewing INF apply same RPM's and language as other CRPR 1/2 plant receive. </v>
      </c>
      <c r="I1919" s="14" t="str">
        <f>IF(NOT(ISBLANK(#REF!)),  "Pre-activity Survey Required", "")</f>
        <v>Pre-activity Survey Required</v>
      </c>
      <c r="J1919" s="13" t="str">
        <f>IF(D1919="No", "Not discussed on USFS. ", _xlfn.CONCAT(A1919, " (", VLOOKUP(A1919, [1]!Table9[#All], 11, FALSE), "; Habitat description: ", C1919, ") - Within 1-mi of a CNDDB/SCE/USFS occurrence record (", VLOOKUP(A1919, [1]!Table9[#All], 34, FALSE), "). " ))</f>
        <v xml:space="preserve">slender silver moss (INF:SCC; CRPR 4.2; Habitat description: thin soil over rocks primarily on roadcuts or cliff-bases, or along intermittent streamlets) - Within 1-mi of a CNDDB/SCE/USFS occurrence record (unsuitable habitat). </v>
      </c>
      <c r="K1919" s="10" t="str">
        <f>IF(D1919="No", "-- ", VLOOKUP(A1919, [1]!Table9[#All], 35, FALSE))</f>
        <v>Standard OMP BMPs.</v>
      </c>
      <c r="L1919" s="12" t="str">
        <f>IF(D1919="No", "--", VLOOKUP(A1919, [1]!Table9[#All], 28, FALSE))</f>
        <v>IIB</v>
      </c>
      <c r="M1919" s="11" t="str">
        <f>IF(D1919="No", "Not discussed on USFS. ", _xlfn.CONCAT(A1919, " (", VLOOKUP(A1919, [1]!Table9[#All], 11, FALSE), "; Habitat description: ", C1919, ") - Within 1-mi of a CNDDB/SCE/USFS occurrence record (", VLOOKUP(A1919, [1]!Table9[#All], 27, FALSE), "). " ))</f>
        <v xml:space="preserve">slender silver moss (INF:SCC; CRPR 4.2; Habitat description: thin soil over rocks primarily on roadcuts or cliff-bases, or along intermittent streamlets) - Within 1-mi of a CNDDB/SCE/USFS occurrence record (habitat present). </v>
      </c>
      <c r="N1919" s="10" t="str">
        <f>IF(D1919="No", "-- ", VLOOKUP(A1919, [1]!Table9[#All], 29, FALSE))</f>
        <v xml:space="preserve">BE BMP Plant-1(a)(c-d); 
General Measures and Standard OMP BMPs. </v>
      </c>
      <c r="O1919" s="10" t="str">
        <f>IF(D1919="No", "--", VLOOKUP(A1919, [1]!Table9[#All], 30, FALSE))</f>
        <v xml:space="preserve">Pre-Activity Survey (slender silver moss): A biological survey is required. 
FSS Plant Avoidance (slender silver moss): If slender silver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19" s="7" t="str">
        <f>IF(D1919="No", "Not discussed on USFS. ", IF(VLOOKUP(A1919, [1]!Table9[#All], 31, FALSE)="--", "--",  _xlfn.CONCAT(A1919, " (", VLOOKUP(A1919, [1]!Table9[#All], 11, FALSE), "; Habitat description: ", C1919, ") - Within 1-mi of a CNDDB/SCE/USFS occurrence record (", VLOOKUP(A1919, [1]!Table9[#All], 31, FALSE), "). " )))</f>
        <v>--</v>
      </c>
      <c r="Q1919" s="6" t="str">
        <f>IF(D1919="No", "Not discussed on USFS. ", IF(VLOOKUP(A1919, [1]!Table9[#All], 31, FALSE)="--", "--",  VLOOKUP(A1919, [1]!Table9[#All], 32, FALSE)))</f>
        <v>--</v>
      </c>
      <c r="R1919" s="6" t="str">
        <f>IF(D1919="No", "Not discussed on USFS. ", IF(VLOOKUP(A1919, [1]!Table9[#All], 31, FALSE)="--", "--", VLOOKUP(A1919, [1]!Table9[#All], 33, FALSE)))</f>
        <v>--</v>
      </c>
      <c r="S1919" s="9" t="s">
        <v>2</v>
      </c>
      <c r="T1919" s="8" t="s">
        <v>2</v>
      </c>
      <c r="U1919" s="8" t="s">
        <v>2</v>
      </c>
      <c r="V1919" s="7" t="s">
        <v>2</v>
      </c>
      <c r="W1919" s="6" t="s">
        <v>2</v>
      </c>
      <c r="X1919" s="6" t="s">
        <v>2</v>
      </c>
    </row>
    <row r="1920" spans="1:24" ht="48" x14ac:dyDescent="0.2">
      <c r="A1920" s="20" t="s">
        <v>442</v>
      </c>
      <c r="B1920" s="20" t="str">
        <f>VLOOKUP(A1920, [1]!Table9[#All], 2, FALSE)</f>
        <v>Koeberlinia spinosa var. tenuispina</v>
      </c>
      <c r="C1920" s="18" t="str">
        <f>VLOOKUP(A1920, [1]!Table9[#All], 13, FALSE)</f>
        <v>desert, dry, rocky environments</v>
      </c>
      <c r="D1920" s="17" t="str">
        <f>IF(ISNUMBER(SEARCH("1",VLOOKUP(A1920, [1]!Table9[#All], 4, FALSE))), "Yes", "No")</f>
        <v>No</v>
      </c>
      <c r="E1920" s="16" t="str">
        <f>VLOOKUP(A1920, [1]!Table9[#All], 3, FALSE)</f>
        <v>Plant</v>
      </c>
      <c r="F1920" s="15" t="str">
        <f>VLOOKUP(A1920, [1]!Table9[#All], 26, FALSE)</f>
        <v>Formula</v>
      </c>
      <c r="G1920" s="15" t="str">
        <f>IF(D1920="No", "--",VLOOKUP(A1920, [1]!Table9[#All], 25, FALSE))</f>
        <v>--</v>
      </c>
      <c r="H1920" s="14" t="str">
        <f>IF(D1920="No", "Not discussed on USFS. ", VLOOKUP(A1920, [1]!Table9[#All], 24, FALSE))</f>
        <v xml:space="preserve">Not discussed on USFS. </v>
      </c>
      <c r="I1920" s="14" t="str">
        <f>IF(NOT(ISBLANK(#REF!)),  "Pre-activity Survey Required", "")</f>
        <v>Pre-activity Survey Required</v>
      </c>
      <c r="J1920" s="13" t="str">
        <f>IF(D1920="No", "Not discussed on USFS. ", _xlfn.CONCAT(A1920, " (", VLOOKUP(A1920, [1]!Table9[#All], 11, FALSE), "; Habitat description: ", C1920, ") - Within 1-mi of a CNDDB/SCE/USFS occurrence record (", VLOOKUP(A1920, [1]!Table9[#All], 34, FALSE), "). " ))</f>
        <v xml:space="preserve">Not discussed on USFS. </v>
      </c>
      <c r="K1920" s="10" t="str">
        <f>IF(D1920="No", "-- ", VLOOKUP(A1920, [1]!Table9[#All], 35, FALSE))</f>
        <v xml:space="preserve">-- </v>
      </c>
      <c r="L1920" s="12" t="str">
        <f>IF(D1920="No", "--", VLOOKUP(A1920, [1]!Table9[#All], 28, FALSE))</f>
        <v>--</v>
      </c>
      <c r="M1920" s="11" t="str">
        <f>IF(D1920="No", "Not discussed on USFS. ", _xlfn.CONCAT(A1920, " (", VLOOKUP(A1920, [1]!Table9[#All], 11, FALSE), "; Habitat description: ", C1920, ") - Within 1-mi of a CNDDB/SCE/USFS occurrence record (", VLOOKUP(A1920, [1]!Table9[#All], 27, FALSE), "). " ))</f>
        <v xml:space="preserve">Not discussed on USFS. </v>
      </c>
      <c r="N1920" s="10" t="str">
        <f>IF(D1920="No", "-- ", VLOOKUP(A1920, [1]!Table9[#All], 29, FALSE))</f>
        <v xml:space="preserve">-- </v>
      </c>
      <c r="O1920" s="10" t="str">
        <f>IF(D1920="No", "--", VLOOKUP(A1920, [1]!Table9[#All], 30, FALSE))</f>
        <v>--</v>
      </c>
      <c r="P1920" s="7" t="str">
        <f>IF(D1920="No", "Not discussed on USFS. ", IF(VLOOKUP(A1920, [1]!Table9[#All], 31, FALSE)="--", "--",  _xlfn.CONCAT(A1920, " (", VLOOKUP(A1920, [1]!Table9[#All], 11, FALSE), "; Habitat description: ", C1920, ") - Within 1-mi of a CNDDB/SCE/USFS occurrence record (", VLOOKUP(A1920, [1]!Table9[#All], 31, FALSE), "). " )))</f>
        <v xml:space="preserve">Not discussed on USFS. </v>
      </c>
      <c r="Q1920" s="6" t="str">
        <f>IF(D1920="No", "Not discussed on USFS. ", IF(VLOOKUP(A1920, [1]!Table9[#All], 31, FALSE)="--", "--",  VLOOKUP(A1920, [1]!Table9[#All], 32, FALSE)))</f>
        <v xml:space="preserve">Not discussed on USFS. </v>
      </c>
      <c r="R1920" s="6" t="str">
        <f>IF(D1920="No", "Not discussed on USFS. ", IF(VLOOKUP(A1920, [1]!Table9[#All], 31, FALSE)="--", "--", VLOOKUP(A1920, [1]!Table9[#All], 33, FALSE)))</f>
        <v xml:space="preserve">Not discussed on USFS. </v>
      </c>
      <c r="S1920" s="9" t="s">
        <v>2</v>
      </c>
      <c r="T1920" s="8" t="s">
        <v>2</v>
      </c>
      <c r="U1920" s="8" t="s">
        <v>2</v>
      </c>
      <c r="V1920" s="7" t="s">
        <v>2</v>
      </c>
      <c r="W1920" s="6" t="s">
        <v>2</v>
      </c>
      <c r="X1920" s="6" t="s">
        <v>2</v>
      </c>
    </row>
    <row r="1921" spans="1:24" ht="156" x14ac:dyDescent="0.2">
      <c r="A1921" s="20" t="s">
        <v>441</v>
      </c>
      <c r="B1921" s="20" t="str">
        <f>VLOOKUP(A1921, [1]!Table9[#All], 2, FALSE)</f>
        <v>Erythranthe gracilipes</v>
      </c>
      <c r="C1921" s="18" t="str">
        <f>VLOOKUP(A1921, [1]!Table9[#All], 13, FALSE)</f>
        <v>rocky disturbed or burned areas in chaparral</v>
      </c>
      <c r="D1921" s="17" t="str">
        <f>IF(ISNUMBER(SEARCH("1",VLOOKUP(A1921, [1]!Table9[#All], 4, FALSE))), "Yes", "No")</f>
        <v>Yes</v>
      </c>
      <c r="E1921" s="16" t="str">
        <f>VLOOKUP(A1921, [1]!Table9[#All], 3, FALSE)</f>
        <v>Plant</v>
      </c>
      <c r="F1921" s="15" t="str">
        <f>VLOOKUP(A1921, [1]!Table9[#All], 26, FALSE)</f>
        <v>Formula</v>
      </c>
      <c r="G1921" s="15" t="str">
        <f>IF(D1921="No", "--",VLOOKUP(A1921, [1]!Table9[#All], 25, FALSE))</f>
        <v>Work area</v>
      </c>
      <c r="H1921" s="14" t="str">
        <f>IF(D1921="No", "Not discussed on USFS. ", VLOOKUP(A1921, [1]!Table9[#All], 24, FALSE))</f>
        <v>--</v>
      </c>
      <c r="I1921" s="14" t="str">
        <f>IF(NOT(ISBLANK(#REF!)),  "Pre-activity Survey Required", "")</f>
        <v>Pre-activity Survey Required</v>
      </c>
      <c r="J1921" s="13" t="str">
        <f>IF(D1921="No", "Not discussed on USFS. ", _xlfn.CONCAT(A1921, " (", VLOOKUP(A1921, [1]!Table9[#All], 11, FALSE), "; Habitat description: ", C1921, ") - Within 1-mi of a CNDDB/SCE/USFS occurrence record (", VLOOKUP(A1921, [1]!Table9[#All], 34, FALSE), "). " ))</f>
        <v xml:space="preserve">Slender stalked monkeyflower (FSS; CRPR 1B.2, Blooming Period: Apr - May; Habitat description: rocky disturbed or burned areas in chaparral) - Within 1-mi of a CNDDB/SCE/USFS occurrence record (unsuitable habitat). </v>
      </c>
      <c r="K1921" s="10" t="str">
        <f>IF(D1921="No", "-- ", VLOOKUP(A1921, [1]!Table9[#All], 35, FALSE))</f>
        <v>Standard OMP BMPs.</v>
      </c>
      <c r="L1921" s="12" t="str">
        <f>IF(D1921="No", "--", VLOOKUP(A1921, [1]!Table9[#All], 28, FALSE))</f>
        <v>IIB</v>
      </c>
      <c r="M1921" s="11" t="str">
        <f>IF(D1921="No", "Not discussed on USFS. ", _xlfn.CONCAT(A1921, " (", VLOOKUP(A1921, [1]!Table9[#All], 11, FALSE), "; Habitat description: ", C1921, ") - Within 1-mi of a CNDDB/SCE/USFS occurrence record (", VLOOKUP(A1921, [1]!Table9[#All], 27, FALSE), "). " ))</f>
        <v xml:space="preserve">Slender stalked monkeyflower (FSS; CRPR 1B.2, Blooming Period: Apr - May; Habitat description: rocky disturbed or burned areas in chaparral) - Within 1-mi of a CNDDB/SCE/USFS occurrence record (habitat present). </v>
      </c>
      <c r="N1921" s="10" t="str">
        <f>IF(D1921="No", "-- ", VLOOKUP(A1921, [1]!Table9[#All], 29, FALSE))</f>
        <v xml:space="preserve">BE BMP Plant-1(a)(c-d); 
General Measures and Standard OMP BMPs. </v>
      </c>
      <c r="O1921" s="10" t="str">
        <f>IF(D1921="No", "--", VLOOKUP(A1921, [1]!Table9[#All], 30, FALSE))</f>
        <v xml:space="preserve">Pre-Activity Survey (slender stalked monkeyflower): A biological survey is required. 
FSS Plant Avoidance (slender stalked monkeyflower): If slender stalked monkeyflower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21" s="7" t="str">
        <f>IF(D1921="No", "Not discussed on USFS. ", IF(VLOOKUP(A1921, [1]!Table9[#All], 31, FALSE)="--", "--",  _xlfn.CONCAT(A1921, " (", VLOOKUP(A1921, [1]!Table9[#All], 11, FALSE), "; Habitat description: ", C1921, ") - Within 1-mi of a CNDDB/SCE/USFS occurrence record (", VLOOKUP(A1921, [1]!Table9[#All], 31, FALSE), "). " )))</f>
        <v>--</v>
      </c>
      <c r="Q1921" s="6" t="str">
        <f>IF(D1921="No", "Not discussed on USFS. ", IF(VLOOKUP(A1921, [1]!Table9[#All], 31, FALSE)="--", "--",  VLOOKUP(A1921, [1]!Table9[#All], 32, FALSE)))</f>
        <v>--</v>
      </c>
      <c r="R1921" s="6" t="str">
        <f>IF(D1921="No", "Not discussed on USFS. ", IF(VLOOKUP(A1921, [1]!Table9[#All], 31, FALSE)="--", "--", VLOOKUP(A1921, [1]!Table9[#All], 33, FALSE)))</f>
        <v>--</v>
      </c>
      <c r="S1921" s="9" t="s">
        <v>2</v>
      </c>
      <c r="T1921" s="8" t="s">
        <v>2</v>
      </c>
      <c r="U1921" s="8" t="s">
        <v>2</v>
      </c>
      <c r="V1921" s="7" t="s">
        <v>2</v>
      </c>
      <c r="W1921" s="6" t="s">
        <v>2</v>
      </c>
      <c r="X1921" s="6" t="s">
        <v>2</v>
      </c>
    </row>
    <row r="1922" spans="1:24" ht="48" x14ac:dyDescent="0.2">
      <c r="A1922" s="20" t="s">
        <v>440</v>
      </c>
      <c r="B1922" s="20" t="str">
        <f>VLOOKUP(A1922, [1]!Table9[#All], 2, FALSE)</f>
        <v>Phaseolus filiformis</v>
      </c>
      <c r="C1922" s="18" t="str">
        <f>VLOOKUP(A1922, [1]!Table9[#All], 13, FALSE)</f>
        <v>desert washes, slopes and canyons</v>
      </c>
      <c r="D1922" s="17" t="str">
        <f>IF(ISNUMBER(SEARCH("1",VLOOKUP(A1922, [1]!Table9[#All], 4, FALSE))), "Yes", "No")</f>
        <v>No</v>
      </c>
      <c r="E1922" s="16" t="str">
        <f>VLOOKUP(A1922, [1]!Table9[#All], 3, FALSE)</f>
        <v>Plant</v>
      </c>
      <c r="F1922" s="15" t="str">
        <f>VLOOKUP(A1922, [1]!Table9[#All], 26, FALSE)</f>
        <v>Formula</v>
      </c>
      <c r="G1922" s="15" t="str">
        <f>IF(D1922="No", "--",VLOOKUP(A1922, [1]!Table9[#All], 25, FALSE))</f>
        <v>--</v>
      </c>
      <c r="H1922" s="14" t="str">
        <f>IF(D1922="No", "Not discussed on USFS. ", VLOOKUP(A1922, [1]!Table9[#All], 24, FALSE))</f>
        <v xml:space="preserve">Not discussed on USFS. </v>
      </c>
      <c r="I1922" s="14" t="str">
        <f>IF(NOT(ISBLANK(#REF!)),  "Pre-activity Survey Required", "")</f>
        <v>Pre-activity Survey Required</v>
      </c>
      <c r="J1922" s="13" t="str">
        <f>IF(D1922="No", "Not discussed on USFS. ", _xlfn.CONCAT(A1922, " (", VLOOKUP(A1922, [1]!Table9[#All], 11, FALSE), "; Habitat description: ", C1922, ") - Within 1-mi of a CNDDB/SCE/USFS occurrence record (", VLOOKUP(A1922, [1]!Table9[#All], 34, FALSE), "). " ))</f>
        <v xml:space="preserve">Not discussed on USFS. </v>
      </c>
      <c r="K1922" s="10" t="str">
        <f>IF(D1922="No", "-- ", VLOOKUP(A1922, [1]!Table9[#All], 35, FALSE))</f>
        <v xml:space="preserve">-- </v>
      </c>
      <c r="L1922" s="12" t="str">
        <f>IF(D1922="No", "--", VLOOKUP(A1922, [1]!Table9[#All], 28, FALSE))</f>
        <v>--</v>
      </c>
      <c r="M1922" s="11" t="str">
        <f>IF(D1922="No", "Not discussed on USFS. ", _xlfn.CONCAT(A1922, " (", VLOOKUP(A1922, [1]!Table9[#All], 11, FALSE), "; Habitat description: ", C1922, ") - Within 1-mi of a CNDDB/SCE/USFS occurrence record (", VLOOKUP(A1922, [1]!Table9[#All], 27, FALSE), "). " ))</f>
        <v xml:space="preserve">Not discussed on USFS. </v>
      </c>
      <c r="N1922" s="10" t="str">
        <f>IF(D1922="No", "-- ", VLOOKUP(A1922, [1]!Table9[#All], 29, FALSE))</f>
        <v xml:space="preserve">-- </v>
      </c>
      <c r="O1922" s="10" t="str">
        <f>IF(D1922="No", "--", VLOOKUP(A1922, [1]!Table9[#All], 30, FALSE))</f>
        <v>--</v>
      </c>
      <c r="P1922" s="7" t="str">
        <f>IF(D1922="No", "Not discussed on USFS. ", IF(VLOOKUP(A1922, [1]!Table9[#All], 31, FALSE)="--", "--",  _xlfn.CONCAT(A1922, " (", VLOOKUP(A1922, [1]!Table9[#All], 11, FALSE), "; Habitat description: ", C1922, ") - Within 1-mi of a CNDDB/SCE/USFS occurrence record (", VLOOKUP(A1922, [1]!Table9[#All], 31, FALSE), "). " )))</f>
        <v xml:space="preserve">Not discussed on USFS. </v>
      </c>
      <c r="Q1922" s="6" t="str">
        <f>IF(D1922="No", "Not discussed on USFS. ", IF(VLOOKUP(A1922, [1]!Table9[#All], 31, FALSE)="--", "--",  VLOOKUP(A1922, [1]!Table9[#All], 32, FALSE)))</f>
        <v xml:space="preserve">Not discussed on USFS. </v>
      </c>
      <c r="R1922" s="6" t="str">
        <f>IF(D1922="No", "Not discussed on USFS. ", IF(VLOOKUP(A1922, [1]!Table9[#All], 31, FALSE)="--", "--", VLOOKUP(A1922, [1]!Table9[#All], 33, FALSE)))</f>
        <v xml:space="preserve">Not discussed on USFS. </v>
      </c>
      <c r="S1922" s="9" t="s">
        <v>2</v>
      </c>
      <c r="T1922" s="8" t="s">
        <v>2</v>
      </c>
      <c r="U1922" s="8" t="s">
        <v>2</v>
      </c>
      <c r="V1922" s="7" t="s">
        <v>2</v>
      </c>
      <c r="W1922" s="6" t="s">
        <v>2</v>
      </c>
      <c r="X1922" s="6" t="s">
        <v>2</v>
      </c>
    </row>
    <row r="1923" spans="1:24" ht="48" x14ac:dyDescent="0.2">
      <c r="A1923" s="20" t="s">
        <v>439</v>
      </c>
      <c r="B1923" s="20" t="str">
        <f>VLOOKUP(A1923, [1]!Table9[#All], 2, FALSE)</f>
        <v>Androsace filiformis</v>
      </c>
      <c r="C1923" s="18" t="str">
        <f>VLOOKUP(A1923, [1]!Table9[#All], 13, FALSE)</f>
        <v>meadows</v>
      </c>
      <c r="D1923" s="17" t="str">
        <f>IF(ISNUMBER(SEARCH("1",VLOOKUP(A1923, [1]!Table9[#All], 4, FALSE))), "Yes", "No")</f>
        <v>No</v>
      </c>
      <c r="E1923" s="16" t="str">
        <f>VLOOKUP(A1923, [1]!Table9[#All], 3, FALSE)</f>
        <v>Plant</v>
      </c>
      <c r="F1923" s="15" t="str">
        <f>VLOOKUP(A1923, [1]!Table9[#All], 26, FALSE)</f>
        <v>Formula</v>
      </c>
      <c r="G1923" s="15" t="str">
        <f>IF(D1923="No", "--",VLOOKUP(A1923, [1]!Table9[#All], 25, FALSE))</f>
        <v>--</v>
      </c>
      <c r="H1923" s="14" t="str">
        <f>IF(D1923="No", "Not discussed on USFS. ", VLOOKUP(A1923, [1]!Table9[#All], 24, FALSE))</f>
        <v xml:space="preserve">Not discussed on USFS. </v>
      </c>
      <c r="I1923" s="14" t="str">
        <f>IF(NOT(ISBLANK(#REF!)),  "Pre-activity Survey Required", "")</f>
        <v>Pre-activity Survey Required</v>
      </c>
      <c r="J1923" s="13" t="str">
        <f>IF(D1923="No", "Not discussed on USFS. ", _xlfn.CONCAT(A1923, " (", VLOOKUP(A1923, [1]!Table9[#All], 11, FALSE), "; Habitat description: ", C1923, ") - Within 1-mi of a CNDDB/SCE/USFS occurrence record (", VLOOKUP(A1923, [1]!Table9[#All], 34, FALSE), "). " ))</f>
        <v xml:space="preserve">Not discussed on USFS. </v>
      </c>
      <c r="K1923" s="10" t="str">
        <f>IF(D1923="No", "-- ", VLOOKUP(A1923, [1]!Table9[#All], 35, FALSE))</f>
        <v xml:space="preserve">-- </v>
      </c>
      <c r="L1923" s="12" t="str">
        <f>IF(D1923="No", "--", VLOOKUP(A1923, [1]!Table9[#All], 28, FALSE))</f>
        <v>--</v>
      </c>
      <c r="M1923" s="11" t="str">
        <f>IF(D1923="No", "Not discussed on USFS. ", _xlfn.CONCAT(A1923, " (", VLOOKUP(A1923, [1]!Table9[#All], 11, FALSE), "; Habitat description: ", C1923, ") - Within 1-mi of a CNDDB/SCE/USFS occurrence record (", VLOOKUP(A1923, [1]!Table9[#All], 27, FALSE), "). " ))</f>
        <v xml:space="preserve">Not discussed on USFS. </v>
      </c>
      <c r="N1923" s="10" t="str">
        <f>IF(D1923="No", "-- ", VLOOKUP(A1923, [1]!Table9[#All], 29, FALSE))</f>
        <v xml:space="preserve">-- </v>
      </c>
      <c r="O1923" s="10" t="str">
        <f>IF(D1923="No", "--", VLOOKUP(A1923, [1]!Table9[#All], 30, FALSE))</f>
        <v>--</v>
      </c>
      <c r="P1923" s="7" t="str">
        <f>IF(D1923="No", "Not discussed on USFS. ", IF(VLOOKUP(A1923, [1]!Table9[#All], 31, FALSE)="--", "--",  _xlfn.CONCAT(A1923, " (", VLOOKUP(A1923, [1]!Table9[#All], 11, FALSE), "; Habitat description: ", C1923, ") - Within 1-mi of a CNDDB/SCE/USFS occurrence record (", VLOOKUP(A1923, [1]!Table9[#All], 31, FALSE), "). " )))</f>
        <v xml:space="preserve">Not discussed on USFS. </v>
      </c>
      <c r="Q1923" s="6" t="str">
        <f>IF(D1923="No", "Not discussed on USFS. ", IF(VLOOKUP(A1923, [1]!Table9[#All], 31, FALSE)="--", "--",  VLOOKUP(A1923, [1]!Table9[#All], 32, FALSE)))</f>
        <v xml:space="preserve">Not discussed on USFS. </v>
      </c>
      <c r="R1923" s="6" t="str">
        <f>IF(D1923="No", "Not discussed on USFS. ", IF(VLOOKUP(A1923, [1]!Table9[#All], 31, FALSE)="--", "--", VLOOKUP(A1923, [1]!Table9[#All], 33, FALSE)))</f>
        <v xml:space="preserve">Not discussed on USFS. </v>
      </c>
      <c r="S1923" s="9" t="s">
        <v>2</v>
      </c>
      <c r="T1923" s="8" t="s">
        <v>2</v>
      </c>
      <c r="U1923" s="8" t="s">
        <v>2</v>
      </c>
      <c r="V1923" s="7" t="s">
        <v>2</v>
      </c>
      <c r="W1923" s="6" t="s">
        <v>2</v>
      </c>
      <c r="X1923" s="6" t="s">
        <v>2</v>
      </c>
    </row>
    <row r="1924" spans="1:24" ht="156" x14ac:dyDescent="0.2">
      <c r="A1924" s="20" t="s">
        <v>438</v>
      </c>
      <c r="B1924" s="20" t="str">
        <f>VLOOKUP(A1924, [1]!Table9[#All], 2, FALSE)</f>
        <v>Erythranthe filicaulis</v>
      </c>
      <c r="C1924" s="18" t="str">
        <f>VLOOKUP(A1924, [1]!Table9[#All], 13, FALSE)</f>
        <v>disturbed, moist loamy soil, generally in partial shade</v>
      </c>
      <c r="D1924" s="17" t="str">
        <f>IF(ISNUMBER(SEARCH("1",VLOOKUP(A1924, [1]!Table9[#All], 4, FALSE))), "Yes", "No")</f>
        <v>Yes</v>
      </c>
      <c r="E1924" s="16" t="str">
        <f>VLOOKUP(A1924, [1]!Table9[#All], 3, FALSE)</f>
        <v>Plant</v>
      </c>
      <c r="F1924" s="15" t="str">
        <f>VLOOKUP(A1924, [1]!Table9[#All], 26, FALSE)</f>
        <v>Formula</v>
      </c>
      <c r="G1924" s="15" t="str">
        <f>IF(D1924="No", "--",VLOOKUP(A1924, [1]!Table9[#All], 25, FALSE))</f>
        <v>Work area</v>
      </c>
      <c r="H1924" s="14" t="str">
        <f>IF(D1924="No", "Not discussed on USFS. ", VLOOKUP(A1924, [1]!Table9[#All], 24, FALSE))</f>
        <v>--</v>
      </c>
      <c r="I1924" s="14" t="str">
        <f>IF(NOT(ISBLANK(#REF!)),  "Pre-activity Survey Required", "")</f>
        <v>Pre-activity Survey Required</v>
      </c>
      <c r="J1924" s="13" t="str">
        <f>IF(D1924="No", "Not discussed on USFS. ", _xlfn.CONCAT(A1924, " (", VLOOKUP(A1924, [1]!Table9[#All], 11, FALSE), "; Habitat description: ", C1924, ") - Within 1-mi of a CNDDB/SCE/USFS occurrence record (", VLOOKUP(A1924, [1]!Table9[#All], 34, FALSE), "). " ))</f>
        <v xml:space="preserve">slender stemmed monkeyflower (FSS; BLM:S; CRPR 1B.2, Blooming Period: May - Jul; Habitat description: disturbed, moist loamy soil, generally in partial shade) - Within 1-mi of a CNDDB/SCE/USFS occurrence record (unsuitable habitat). </v>
      </c>
      <c r="K1924" s="10" t="str">
        <f>IF(D1924="No", "-- ", VLOOKUP(A1924, [1]!Table9[#All], 35, FALSE))</f>
        <v>Standard OMP BMPs.</v>
      </c>
      <c r="L1924" s="12" t="str">
        <f>IF(D1924="No", "--", VLOOKUP(A1924, [1]!Table9[#All], 28, FALSE))</f>
        <v>IIB</v>
      </c>
      <c r="M1924" s="11" t="str">
        <f>IF(D1924="No", "Not discussed on USFS. ", _xlfn.CONCAT(A1924, " (", VLOOKUP(A1924, [1]!Table9[#All], 11, FALSE), "; Habitat description: ", C1924, ") - Within 1-mi of a CNDDB/SCE/USFS occurrence record (", VLOOKUP(A1924, [1]!Table9[#All], 27, FALSE), "). " ))</f>
        <v xml:space="preserve">slender stemmed monkeyflower (FSS; BLM:S; CRPR 1B.2, Blooming Period: May - Jul; Habitat description: disturbed, moist loamy soil, generally in partial shade) - Within 1-mi of a CNDDB/SCE/USFS occurrence record (habitat present). </v>
      </c>
      <c r="N1924" s="10" t="str">
        <f>IF(D1924="No", "-- ", VLOOKUP(A1924, [1]!Table9[#All], 29, FALSE))</f>
        <v xml:space="preserve">BE BMP Plant-1(a)(c-d); 
General Measures and Standard OMP BMPs. </v>
      </c>
      <c r="O1924" s="10" t="str">
        <f>IF(D1924="No", "--", VLOOKUP(A1924, [1]!Table9[#All], 30, FALSE))</f>
        <v xml:space="preserve">Pre-Activity Survey (slender stemmed monkeyflower): A biological survey is required. 
FSS Plant Avoidance (slender stemmed monkeyflower): If slender stemmed monkeyflower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24" s="7" t="str">
        <f>IF(D1924="No", "Not discussed on USFS. ", IF(VLOOKUP(A1924, [1]!Table9[#All], 31, FALSE)="--", "--",  _xlfn.CONCAT(A1924, " (", VLOOKUP(A1924, [1]!Table9[#All], 11, FALSE), "; Habitat description: ", C1924, ") - Within 1-mi of a CNDDB/SCE/USFS occurrence record (", VLOOKUP(A1924, [1]!Table9[#All], 31, FALSE), "). " )))</f>
        <v>--</v>
      </c>
      <c r="Q1924" s="6" t="str">
        <f>IF(D1924="No", "Not discussed on USFS. ", IF(VLOOKUP(A1924, [1]!Table9[#All], 31, FALSE)="--", "--",  VLOOKUP(A1924, [1]!Table9[#All], 32, FALSE)))</f>
        <v>--</v>
      </c>
      <c r="R1924" s="6" t="str">
        <f>IF(D1924="No", "Not discussed on USFS. ", IF(VLOOKUP(A1924, [1]!Table9[#All], 31, FALSE)="--", "--", VLOOKUP(A1924, [1]!Table9[#All], 33, FALSE)))</f>
        <v>--</v>
      </c>
      <c r="S1924" s="9" t="s">
        <v>2</v>
      </c>
      <c r="T1924" s="8" t="s">
        <v>2</v>
      </c>
      <c r="U1924" s="8" t="s">
        <v>2</v>
      </c>
      <c r="V1924" s="7" t="s">
        <v>2</v>
      </c>
      <c r="W1924" s="6" t="s">
        <v>2</v>
      </c>
      <c r="X1924" s="6" t="s">
        <v>2</v>
      </c>
    </row>
    <row r="1925" spans="1:24" ht="156" x14ac:dyDescent="0.2">
      <c r="A1925" s="20" t="s">
        <v>437</v>
      </c>
      <c r="B1925" s="20" t="str">
        <f>VLOOKUP(A1925, [1]!Table9[#All], 2, FALSE)</f>
        <v>Townsendia leptotes</v>
      </c>
      <c r="C1925" s="18" t="str">
        <f>VLOOKUP(A1925, [1]!Table9[#All], 13, FALSE)</f>
        <v>rocky or sandy slopes</v>
      </c>
      <c r="D1925" s="17" t="str">
        <f>IF(ISNUMBER(SEARCH("1",VLOOKUP(A1925, [1]!Table9[#All], 4, FALSE))), "Yes", "No")</f>
        <v>Yes</v>
      </c>
      <c r="E1925" s="16" t="str">
        <f>VLOOKUP(A1925, [1]!Table9[#All], 3, FALSE)</f>
        <v>Plant</v>
      </c>
      <c r="F1925" s="15" t="str">
        <f>VLOOKUP(A1925, [1]!Table9[#All], 26, FALSE)</f>
        <v>Formula</v>
      </c>
      <c r="G1925" s="15" t="str">
        <f>IF(D1925="No", "--",VLOOKUP(A1925, [1]!Table9[#All], 25, FALSE))</f>
        <v>Work area</v>
      </c>
      <c r="H1925" s="14" t="str">
        <f>IF(D1925="No", "Not discussed on USFS. ", VLOOKUP(A1925, [1]!Table9[#All], 24, FALSE))</f>
        <v>--</v>
      </c>
      <c r="I1925" s="14" t="str">
        <f>IF(NOT(ISBLANK(#REF!)),  "Pre-activity Survey Required", "")</f>
        <v>Pre-activity Survey Required</v>
      </c>
      <c r="J1925" s="13" t="str">
        <f>IF(D1925="No", "Not discussed on USFS. ", _xlfn.CONCAT(A1925, " (", VLOOKUP(A1925, [1]!Table9[#All], 11, FALSE), "; Habitat description: ", C1925, ") - Within 1-mi of a CNDDB/SCE/USFS occurrence record (", VLOOKUP(A1925, [1]!Table9[#All], 34, FALSE), "). " ))</f>
        <v xml:space="preserve">Slender townsendia (INF:SCC; CRPR 2B.3, Blooming Period: Jun - Jul; Habitat description: rocky or sandy slopes) - Within 1-mi of a CNDDB/SCE/USFS occurrence record (unsuitable habitat). </v>
      </c>
      <c r="K1925" s="10" t="str">
        <f>IF(D1925="No", "-- ", VLOOKUP(A1925, [1]!Table9[#All], 35, FALSE))</f>
        <v>Standard OMP BMPs.</v>
      </c>
      <c r="L1925" s="12" t="str">
        <f>IF(D1925="No", "--", VLOOKUP(A1925, [1]!Table9[#All], 28, FALSE))</f>
        <v>IIB</v>
      </c>
      <c r="M1925" s="11" t="str">
        <f>IF(D1925="No", "Not discussed on USFS. ", _xlfn.CONCAT(A1925, " (", VLOOKUP(A1925, [1]!Table9[#All], 11, FALSE), "; Habitat description: ", C1925, ") - Within 1-mi of a CNDDB/SCE/USFS occurrence record (", VLOOKUP(A1925, [1]!Table9[#All], 27, FALSE), "). " ))</f>
        <v xml:space="preserve">Slender townsendia (INF:SCC; CRPR 2B.3, Blooming Period: Jun - Jul; Habitat description: rocky or sandy slopes) - Within 1-mi of a CNDDB/SCE/USFS occurrence record (habitat present). </v>
      </c>
      <c r="N1925" s="10" t="str">
        <f>IF(D1925="No", "-- ", VLOOKUP(A1925, [1]!Table9[#All], 29, FALSE))</f>
        <v xml:space="preserve">BE BMP Plant-1(a)(c-d); 
General Measures and Standard OMP BMPs. </v>
      </c>
      <c r="O1925" s="10" t="str">
        <f>IF(D1925="No", "--", VLOOKUP(A1925, [1]!Table9[#All], 30, FALSE))</f>
        <v xml:space="preserve">Pre-Activity Survey (slender townsendia): A biological survey is required. 
FSS Plant Avoidance (slender townsendia): If slender townsendia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25" s="7" t="str">
        <f>IF(D1925="No", "Not discussed on USFS. ", IF(VLOOKUP(A1925, [1]!Table9[#All], 31, FALSE)="--", "--",  _xlfn.CONCAT(A1925, " (", VLOOKUP(A1925, [1]!Table9[#All], 11, FALSE), "; Habitat description: ", C1925, ") - Within 1-mi of a CNDDB/SCE/USFS occurrence record (", VLOOKUP(A1925, [1]!Table9[#All], 31, FALSE), "). " )))</f>
        <v>--</v>
      </c>
      <c r="Q1925" s="6" t="str">
        <f>IF(D1925="No", "Not discussed on USFS. ", IF(VLOOKUP(A1925, [1]!Table9[#All], 31, FALSE)="--", "--",  VLOOKUP(A1925, [1]!Table9[#All], 32, FALSE)))</f>
        <v>--</v>
      </c>
      <c r="R1925" s="6" t="str">
        <f>IF(D1925="No", "Not discussed on USFS. ", IF(VLOOKUP(A1925, [1]!Table9[#All], 31, FALSE)="--", "--", VLOOKUP(A1925, [1]!Table9[#All], 33, FALSE)))</f>
        <v>--</v>
      </c>
      <c r="S1925" s="9" t="s">
        <v>2</v>
      </c>
      <c r="T1925" s="8" t="s">
        <v>2</v>
      </c>
      <c r="U1925" s="8" t="s">
        <v>2</v>
      </c>
      <c r="V1925" s="7" t="s">
        <v>2</v>
      </c>
      <c r="W1925" s="6" t="s">
        <v>2</v>
      </c>
      <c r="X1925" s="6" t="s">
        <v>2</v>
      </c>
    </row>
    <row r="1926" spans="1:24" ht="48" x14ac:dyDescent="0.2">
      <c r="A1926" s="20" t="s">
        <v>436</v>
      </c>
      <c r="B1926" s="20" t="str">
        <f>VLOOKUP(A1926, [1]!Table9[#All], 2, FALSE)</f>
        <v>Cirsium crassicaule</v>
      </c>
      <c r="C1926" s="18" t="str">
        <f>VLOOKUP(A1926, [1]!Table9[#All], 13, FALSE)</f>
        <v>freshwater marshes, riparian scrub</v>
      </c>
      <c r="D1926" s="17" t="str">
        <f>IF(ISNUMBER(SEARCH("1",VLOOKUP(A1926, [1]!Table9[#All], 4, FALSE))), "Yes", "No")</f>
        <v>No</v>
      </c>
      <c r="E1926" s="16" t="str">
        <f>VLOOKUP(A1926, [1]!Table9[#All], 3, FALSE)</f>
        <v>Plant</v>
      </c>
      <c r="F1926" s="15" t="str">
        <f>VLOOKUP(A1926, [1]!Table9[#All], 26, FALSE)</f>
        <v>Formula</v>
      </c>
      <c r="G1926" s="15" t="str">
        <f>IF(D1926="No", "--",VLOOKUP(A1926, [1]!Table9[#All], 25, FALSE))</f>
        <v>--</v>
      </c>
      <c r="H1926" s="14" t="str">
        <f>IF(D1926="No", "Not discussed on USFS. ", VLOOKUP(A1926, [1]!Table9[#All], 24, FALSE))</f>
        <v xml:space="preserve">Not discussed on USFS. </v>
      </c>
      <c r="I1926" s="14" t="str">
        <f>IF(NOT(ISBLANK(#REF!)),  "Pre-activity Survey Required", "")</f>
        <v>Pre-activity Survey Required</v>
      </c>
      <c r="J1926" s="13" t="str">
        <f>IF(D1926="No", "Not discussed on USFS. ", _xlfn.CONCAT(A1926, " (", VLOOKUP(A1926, [1]!Table9[#All], 11, FALSE), "; Habitat description: ", C1926, ") - Within 1-mi of a CNDDB/SCE/USFS occurrence record (", VLOOKUP(A1926, [1]!Table9[#All], 34, FALSE), "). " ))</f>
        <v xml:space="preserve">Not discussed on USFS. </v>
      </c>
      <c r="K1926" s="10" t="str">
        <f>IF(D1926="No", "-- ", VLOOKUP(A1926, [1]!Table9[#All], 35, FALSE))</f>
        <v xml:space="preserve">-- </v>
      </c>
      <c r="L1926" s="12" t="str">
        <f>IF(D1926="No", "--", VLOOKUP(A1926, [1]!Table9[#All], 28, FALSE))</f>
        <v>--</v>
      </c>
      <c r="M1926" s="11" t="str">
        <f>IF(D1926="No", "Not discussed on USFS. ", _xlfn.CONCAT(A1926, " (", VLOOKUP(A1926, [1]!Table9[#All], 11, FALSE), "; Habitat description: ", C1926, ") - Within 1-mi of a CNDDB/SCE/USFS occurrence record (", VLOOKUP(A1926, [1]!Table9[#All], 27, FALSE), "). " ))</f>
        <v xml:space="preserve">Not discussed on USFS. </v>
      </c>
      <c r="N1926" s="10" t="str">
        <f>IF(D1926="No", "-- ", VLOOKUP(A1926, [1]!Table9[#All], 29, FALSE))</f>
        <v xml:space="preserve">-- </v>
      </c>
      <c r="O1926" s="10" t="str">
        <f>IF(D1926="No", "--", VLOOKUP(A1926, [1]!Table9[#All], 30, FALSE))</f>
        <v>--</v>
      </c>
      <c r="P1926" s="7" t="str">
        <f>IF(D1926="No", "Not discussed on USFS. ", IF(VLOOKUP(A1926, [1]!Table9[#All], 31, FALSE)="--", "--",  _xlfn.CONCAT(A1926, " (", VLOOKUP(A1926, [1]!Table9[#All], 11, FALSE), "; Habitat description: ", C1926, ") - Within 1-mi of a CNDDB/SCE/USFS occurrence record (", VLOOKUP(A1926, [1]!Table9[#All], 31, FALSE), "). " )))</f>
        <v xml:space="preserve">Not discussed on USFS. </v>
      </c>
      <c r="Q1926" s="6" t="str">
        <f>IF(D1926="No", "Not discussed on USFS. ", IF(VLOOKUP(A1926, [1]!Table9[#All], 31, FALSE)="--", "--",  VLOOKUP(A1926, [1]!Table9[#All], 32, FALSE)))</f>
        <v xml:space="preserve">Not discussed on USFS. </v>
      </c>
      <c r="R1926" s="6" t="str">
        <f>IF(D1926="No", "Not discussed on USFS. ", IF(VLOOKUP(A1926, [1]!Table9[#All], 31, FALSE)="--", "--", VLOOKUP(A1926, [1]!Table9[#All], 33, FALSE)))</f>
        <v xml:space="preserve">Not discussed on USFS. </v>
      </c>
      <c r="S1926" s="9" t="s">
        <v>2</v>
      </c>
      <c r="T1926" s="8" t="s">
        <v>2</v>
      </c>
      <c r="U1926" s="8" t="s">
        <v>2</v>
      </c>
      <c r="V1926" s="7" t="s">
        <v>2</v>
      </c>
      <c r="W1926" s="6" t="s">
        <v>2</v>
      </c>
      <c r="X1926" s="6" t="s">
        <v>2</v>
      </c>
    </row>
    <row r="1927" spans="1:24" ht="48" x14ac:dyDescent="0.2">
      <c r="A1927" s="20" t="s">
        <v>435</v>
      </c>
      <c r="B1927" s="20" t="str">
        <f>VLOOKUP(A1927, [1]!Table9[#All], 2, FALSE)</f>
        <v>Androstephium breviflorum</v>
      </c>
      <c r="C1927" s="18" t="str">
        <f>VLOOKUP(A1927, [1]!Table9[#All], 13, FALSE)</f>
        <v>open desert scrub, sandy to rocky soil</v>
      </c>
      <c r="D1927" s="17" t="str">
        <f>IF(ISNUMBER(SEARCH("1",VLOOKUP(A1927, [1]!Table9[#All], 4, FALSE))), "Yes", "No")</f>
        <v>No</v>
      </c>
      <c r="E1927" s="16" t="str">
        <f>VLOOKUP(A1927, [1]!Table9[#All], 3, FALSE)</f>
        <v>Plant</v>
      </c>
      <c r="F1927" s="15" t="str">
        <f>VLOOKUP(A1927, [1]!Table9[#All], 26, FALSE)</f>
        <v>Formula</v>
      </c>
      <c r="G1927" s="15" t="str">
        <f>IF(D1927="No", "--",VLOOKUP(A1927, [1]!Table9[#All], 25, FALSE))</f>
        <v>--</v>
      </c>
      <c r="H1927" s="14" t="str">
        <f>IF(D1927="No", "Not discussed on USFS. ", VLOOKUP(A1927, [1]!Table9[#All], 24, FALSE))</f>
        <v xml:space="preserve">Not discussed on USFS. </v>
      </c>
      <c r="I1927" s="14" t="str">
        <f>IF(NOT(ISBLANK(#REF!)),  "Pre-activity Survey Required", "")</f>
        <v>Pre-activity Survey Required</v>
      </c>
      <c r="J1927" s="13" t="str">
        <f>IF(D1927="No", "Not discussed on USFS. ", _xlfn.CONCAT(A1927, " (", VLOOKUP(A1927, [1]!Table9[#All], 11, FALSE), "; Habitat description: ", C1927, ") - Within 1-mi of a CNDDB/SCE/USFS occurrence record (", VLOOKUP(A1927, [1]!Table9[#All], 34, FALSE), "). " ))</f>
        <v xml:space="preserve">Not discussed on USFS. </v>
      </c>
      <c r="K1927" s="10" t="str">
        <f>IF(D1927="No", "-- ", VLOOKUP(A1927, [1]!Table9[#All], 35, FALSE))</f>
        <v xml:space="preserve">-- </v>
      </c>
      <c r="L1927" s="12" t="str">
        <f>IF(D1927="No", "--", VLOOKUP(A1927, [1]!Table9[#All], 28, FALSE))</f>
        <v>--</v>
      </c>
      <c r="M1927" s="11" t="str">
        <f>IF(D1927="No", "Not discussed on USFS. ", _xlfn.CONCAT(A1927, " (", VLOOKUP(A1927, [1]!Table9[#All], 11, FALSE), "; Habitat description: ", C1927, ") - Within 1-mi of a CNDDB/SCE/USFS occurrence record (", VLOOKUP(A1927, [1]!Table9[#All], 27, FALSE), "). " ))</f>
        <v xml:space="preserve">Not discussed on USFS. </v>
      </c>
      <c r="N1927" s="10" t="str">
        <f>IF(D1927="No", "-- ", VLOOKUP(A1927, [1]!Table9[#All], 29, FALSE))</f>
        <v xml:space="preserve">-- </v>
      </c>
      <c r="O1927" s="10" t="str">
        <f>IF(D1927="No", "--", VLOOKUP(A1927, [1]!Table9[#All], 30, FALSE))</f>
        <v>--</v>
      </c>
      <c r="P1927" s="7" t="str">
        <f>IF(D1927="No", "Not discussed on USFS. ", IF(VLOOKUP(A1927, [1]!Table9[#All], 31, FALSE)="--", "--",  _xlfn.CONCAT(A1927, " (", VLOOKUP(A1927, [1]!Table9[#All], 11, FALSE), "; Habitat description: ", C1927, ") - Within 1-mi of a CNDDB/SCE/USFS occurrence record (", VLOOKUP(A1927, [1]!Table9[#All], 31, FALSE), "). " )))</f>
        <v xml:space="preserve">Not discussed on USFS. </v>
      </c>
      <c r="Q1927" s="6" t="str">
        <f>IF(D1927="No", "Not discussed on USFS. ", IF(VLOOKUP(A1927, [1]!Table9[#All], 31, FALSE)="--", "--",  VLOOKUP(A1927, [1]!Table9[#All], 32, FALSE)))</f>
        <v xml:space="preserve">Not discussed on USFS. </v>
      </c>
      <c r="R1927" s="6" t="str">
        <f>IF(D1927="No", "Not discussed on USFS. ", IF(VLOOKUP(A1927, [1]!Table9[#All], 31, FALSE)="--", "--", VLOOKUP(A1927, [1]!Table9[#All], 33, FALSE)))</f>
        <v xml:space="preserve">Not discussed on USFS. </v>
      </c>
      <c r="S1927" s="9" t="s">
        <v>2</v>
      </c>
      <c r="T1927" s="8" t="s">
        <v>2</v>
      </c>
      <c r="U1927" s="8" t="s">
        <v>2</v>
      </c>
      <c r="V1927" s="7" t="s">
        <v>2</v>
      </c>
      <c r="W1927" s="6" t="s">
        <v>2</v>
      </c>
      <c r="X1927" s="6" t="s">
        <v>2</v>
      </c>
    </row>
    <row r="1928" spans="1:24" ht="64" x14ac:dyDescent="0.2">
      <c r="A1928" s="20" t="s">
        <v>434</v>
      </c>
      <c r="B1928" s="20" t="str">
        <f>VLOOKUP(A1928, [1]!Table9[#All], 2, FALSE)</f>
        <v>Cordylanthus parviflorus</v>
      </c>
      <c r="C1928" s="18" t="str">
        <f>VLOOKUP(A1928, [1]!Table9[#All], 13, FALSE)</f>
        <v>dry sagebrush scrub, pinyon/juniper and Joshua-tree woodland</v>
      </c>
      <c r="D1928" s="17" t="str">
        <f>IF(ISNUMBER(SEARCH("1",VLOOKUP(A1928, [1]!Table9[#All], 4, FALSE))), "Yes", "No")</f>
        <v>No</v>
      </c>
      <c r="E1928" s="16" t="str">
        <f>VLOOKUP(A1928, [1]!Table9[#All], 3, FALSE)</f>
        <v>Plant</v>
      </c>
      <c r="F1928" s="15" t="str">
        <f>VLOOKUP(A1928, [1]!Table9[#All], 26, FALSE)</f>
        <v>Formula</v>
      </c>
      <c r="G1928" s="15" t="str">
        <f>IF(D1928="No", "--",VLOOKUP(A1928, [1]!Table9[#All], 25, FALSE))</f>
        <v>--</v>
      </c>
      <c r="H1928" s="14" t="str">
        <f>IF(D1928="No", "Not discussed on USFS. ", VLOOKUP(A1928, [1]!Table9[#All], 24, FALSE))</f>
        <v xml:space="preserve">Not discussed on USFS. </v>
      </c>
      <c r="I1928" s="14" t="str">
        <f>IF(NOT(ISBLANK(#REF!)),  "Pre-activity Survey Required", "")</f>
        <v>Pre-activity Survey Required</v>
      </c>
      <c r="J1928" s="13" t="str">
        <f>IF(D1928="No", "Not discussed on USFS. ", _xlfn.CONCAT(A1928, " (", VLOOKUP(A1928, [1]!Table9[#All], 11, FALSE), "; Habitat description: ", C1928, ") - Within 1-mi of a CNDDB/SCE/USFS occurrence record (", VLOOKUP(A1928, [1]!Table9[#All], 34, FALSE), "). " ))</f>
        <v xml:space="preserve">Not discussed on USFS. </v>
      </c>
      <c r="K1928" s="10" t="str">
        <f>IF(D1928="No", "-- ", VLOOKUP(A1928, [1]!Table9[#All], 35, FALSE))</f>
        <v xml:space="preserve">-- </v>
      </c>
      <c r="L1928" s="12" t="str">
        <f>IF(D1928="No", "--", VLOOKUP(A1928, [1]!Table9[#All], 28, FALSE))</f>
        <v>--</v>
      </c>
      <c r="M1928" s="11" t="str">
        <f>IF(D1928="No", "Not discussed on USFS. ", _xlfn.CONCAT(A1928, " (", VLOOKUP(A1928, [1]!Table9[#All], 11, FALSE), "; Habitat description: ", C1928, ") - Within 1-mi of a CNDDB/SCE/USFS occurrence record (", VLOOKUP(A1928, [1]!Table9[#All], 27, FALSE), "). " ))</f>
        <v xml:space="preserve">Not discussed on USFS. </v>
      </c>
      <c r="N1928" s="10" t="str">
        <f>IF(D1928="No", "-- ", VLOOKUP(A1928, [1]!Table9[#All], 29, FALSE))</f>
        <v xml:space="preserve">-- </v>
      </c>
      <c r="O1928" s="10" t="str">
        <f>IF(D1928="No", "--", VLOOKUP(A1928, [1]!Table9[#All], 30, FALSE))</f>
        <v>--</v>
      </c>
      <c r="P1928" s="7" t="str">
        <f>IF(D1928="No", "Not discussed on USFS. ", IF(VLOOKUP(A1928, [1]!Table9[#All], 31, FALSE)="--", "--",  _xlfn.CONCAT(A1928, " (", VLOOKUP(A1928, [1]!Table9[#All], 11, FALSE), "; Habitat description: ", C1928, ") - Within 1-mi of a CNDDB/SCE/USFS occurrence record (", VLOOKUP(A1928, [1]!Table9[#All], 31, FALSE), "). " )))</f>
        <v xml:space="preserve">Not discussed on USFS. </v>
      </c>
      <c r="Q1928" s="6" t="str">
        <f>IF(D1928="No", "Not discussed on USFS. ", IF(VLOOKUP(A1928, [1]!Table9[#All], 31, FALSE)="--", "--",  VLOOKUP(A1928, [1]!Table9[#All], 32, FALSE)))</f>
        <v xml:space="preserve">Not discussed on USFS. </v>
      </c>
      <c r="R1928" s="6" t="str">
        <f>IF(D1928="No", "Not discussed on USFS. ", IF(VLOOKUP(A1928, [1]!Table9[#All], 31, FALSE)="--", "--", VLOOKUP(A1928, [1]!Table9[#All], 33, FALSE)))</f>
        <v xml:space="preserve">Not discussed on USFS. </v>
      </c>
      <c r="S1928" s="9" t="s">
        <v>2</v>
      </c>
      <c r="T1928" s="8" t="s">
        <v>2</v>
      </c>
      <c r="U1928" s="8" t="s">
        <v>2</v>
      </c>
      <c r="V1928" s="7" t="s">
        <v>2</v>
      </c>
      <c r="W1928" s="6" t="s">
        <v>2</v>
      </c>
      <c r="X1928" s="6" t="s">
        <v>2</v>
      </c>
    </row>
    <row r="1929" spans="1:24" ht="156" x14ac:dyDescent="0.2">
      <c r="A1929" s="20" t="s">
        <v>433</v>
      </c>
      <c r="B1929" s="20" t="str">
        <f>VLOOKUP(A1929, [1]!Table9[#All], 2, FALSE)</f>
        <v>Calycadenia micrantha</v>
      </c>
      <c r="C1929" s="18" t="str">
        <f>VLOOKUP(A1929, [1]!Table9[#All], 13, FALSE)</f>
        <v>dry, open rocky ridges, hillsides, talus; openings in scrub, woodland</v>
      </c>
      <c r="D1929" s="17" t="str">
        <f>IF(ISNUMBER(SEARCH("1",VLOOKUP(A1929, [1]!Table9[#All], 4, FALSE))), "Yes", "No")</f>
        <v>Yes</v>
      </c>
      <c r="E1929" s="16" t="str">
        <f>VLOOKUP(A1929, [1]!Table9[#All], 3, FALSE)</f>
        <v>Plant</v>
      </c>
      <c r="F1929" s="15" t="str">
        <f>VLOOKUP(A1929, [1]!Table9[#All], 26, FALSE)</f>
        <v>Formula</v>
      </c>
      <c r="G1929" s="15" t="str">
        <f>IF(D1929="No", "--",VLOOKUP(A1929, [1]!Table9[#All], 25, FALSE))</f>
        <v>Work area</v>
      </c>
      <c r="H1929" s="14" t="str">
        <f>IF(D1929="No", "Not discussed on USFS. ", VLOOKUP(A1929, [1]!Table9[#All], 24, FALSE))</f>
        <v>--</v>
      </c>
      <c r="I1929" s="14" t="str">
        <f>IF(NOT(ISBLANK(#REF!)),  "Pre-activity Survey Required", "")</f>
        <v>Pre-activity Survey Required</v>
      </c>
      <c r="J1929" s="13" t="str">
        <f>IF(D1929="No", "Not discussed on USFS. ", _xlfn.CONCAT(A1929, " (", VLOOKUP(A1929, [1]!Table9[#All], 11, FALSE), "; Habitat description: ", C1929, ") - Within 1-mi of a CNDDB/SCE/USFS occurrence record (", VLOOKUP(A1929, [1]!Table9[#All], 34, FALSE), "). " ))</f>
        <v xml:space="preserve">small flowered calycadenia (FSS; CRPR 1B.2, Blooming Period: Jun - Oct; Habitat description: dry, open rocky ridges, hillsides, talus; openings in scrub, woodland) - Within 1-mi of a CNDDB/SCE/USFS occurrence record (unsuitable habitat). </v>
      </c>
      <c r="K1929" s="10" t="str">
        <f>IF(D1929="No", "-- ", VLOOKUP(A1929, [1]!Table9[#All], 35, FALSE))</f>
        <v>Standard OMP BMPs.</v>
      </c>
      <c r="L1929" s="12" t="str">
        <f>IF(D1929="No", "--", VLOOKUP(A1929, [1]!Table9[#All], 28, FALSE))</f>
        <v>IIB</v>
      </c>
      <c r="M1929" s="11" t="str">
        <f>IF(D1929="No", "Not discussed on USFS. ", _xlfn.CONCAT(A1929, " (", VLOOKUP(A1929, [1]!Table9[#All], 11, FALSE), "; Habitat description: ", C1929, ") - Within 1-mi of a CNDDB/SCE/USFS occurrence record (", VLOOKUP(A1929, [1]!Table9[#All], 27, FALSE), "). " ))</f>
        <v xml:space="preserve">small flowered calycadenia (FSS; CRPR 1B.2, Blooming Period: Jun - Oct; Habitat description: dry, open rocky ridges, hillsides, talus; openings in scrub, woodland) - Within 1-mi of a CNDDB/SCE/USFS occurrence record (habitat present). </v>
      </c>
      <c r="N1929" s="10" t="str">
        <f>IF(D1929="No", "-- ", VLOOKUP(A1929, [1]!Table9[#All], 29, FALSE))</f>
        <v xml:space="preserve">BE BMP Plant-1(a)(c-d); 
General Measures and Standard OMP BMPs. </v>
      </c>
      <c r="O1929" s="10" t="str">
        <f>IF(D1929="No", "--", VLOOKUP(A1929, [1]!Table9[#All], 30, FALSE))</f>
        <v xml:space="preserve">Pre-Activity Survey (small flowered calycadenia): A biological survey is required. 
FSS Plant Avoidance (small flowered calycadenia): If small flowered calycadenia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29" s="7" t="str">
        <f>IF(D1929="No", "Not discussed on USFS. ", IF(VLOOKUP(A1929, [1]!Table9[#All], 31, FALSE)="--", "--",  _xlfn.CONCAT(A1929, " (", VLOOKUP(A1929, [1]!Table9[#All], 11, FALSE), "; Habitat description: ", C1929, ") - Within 1-mi of a CNDDB/SCE/USFS occurrence record (", VLOOKUP(A1929, [1]!Table9[#All], 31, FALSE), "). " )))</f>
        <v>--</v>
      </c>
      <c r="Q1929" s="6" t="str">
        <f>IF(D1929="No", "Not discussed on USFS. ", IF(VLOOKUP(A1929, [1]!Table9[#All], 31, FALSE)="--", "--",  VLOOKUP(A1929, [1]!Table9[#All], 32, FALSE)))</f>
        <v>--</v>
      </c>
      <c r="R1929" s="6" t="str">
        <f>IF(D1929="No", "Not discussed on USFS. ", IF(VLOOKUP(A1929, [1]!Table9[#All], 31, FALSE)="--", "--", VLOOKUP(A1929, [1]!Table9[#All], 33, FALSE)))</f>
        <v>--</v>
      </c>
      <c r="S1929" s="9" t="s">
        <v>2</v>
      </c>
      <c r="T1929" s="8" t="s">
        <v>2</v>
      </c>
      <c r="U1929" s="8" t="s">
        <v>2</v>
      </c>
      <c r="V1929" s="7" t="s">
        <v>2</v>
      </c>
      <c r="W1929" s="6" t="s">
        <v>2</v>
      </c>
      <c r="X1929" s="6" t="s">
        <v>2</v>
      </c>
    </row>
    <row r="1930" spans="1:24" ht="48" x14ac:dyDescent="0.2">
      <c r="A1930" s="20" t="s">
        <v>432</v>
      </c>
      <c r="B1930" s="20" t="str">
        <f>VLOOKUP(A1930, [1]!Table9[#All], 2, FALSE)</f>
        <v>Festuca minutiflora</v>
      </c>
      <c r="C1930" s="18" t="str">
        <f>VLOOKUP(A1930, [1]!Table9[#All], 13, FALSE)</f>
        <v>moist, shady banks</v>
      </c>
      <c r="D1930" s="17" t="str">
        <f>IF(ISNUMBER(SEARCH("1",VLOOKUP(A1930, [1]!Table9[#All], 4, FALSE))), "Yes", "No")</f>
        <v>No</v>
      </c>
      <c r="E1930" s="16" t="str">
        <f>VLOOKUP(A1930, [1]!Table9[#All], 3, FALSE)</f>
        <v>Plant</v>
      </c>
      <c r="F1930" s="15" t="str">
        <f>VLOOKUP(A1930, [1]!Table9[#All], 26, FALSE)</f>
        <v>Formula</v>
      </c>
      <c r="G1930" s="15" t="str">
        <f>IF(D1930="No", "--",VLOOKUP(A1930, [1]!Table9[#All], 25, FALSE))</f>
        <v>--</v>
      </c>
      <c r="H1930" s="14" t="str">
        <f>IF(D1930="No", "Not discussed on USFS. ", VLOOKUP(A1930, [1]!Table9[#All], 24, FALSE))</f>
        <v xml:space="preserve">Not discussed on USFS. </v>
      </c>
      <c r="I1930" s="14" t="str">
        <f>IF(NOT(ISBLANK(#REF!)),  "Pre-activity Survey Required", "")</f>
        <v>Pre-activity Survey Required</v>
      </c>
      <c r="J1930" s="13" t="str">
        <f>IF(D1930="No", "Not discussed on USFS. ", _xlfn.CONCAT(A1930, " (", VLOOKUP(A1930, [1]!Table9[#All], 11, FALSE), "; Habitat description: ", C1930, ") - Within 1-mi of a CNDDB/SCE/USFS occurrence record (", VLOOKUP(A1930, [1]!Table9[#All], 34, FALSE), "). " ))</f>
        <v xml:space="preserve">Not discussed on USFS. </v>
      </c>
      <c r="K1930" s="10" t="str">
        <f>IF(D1930="No", "-- ", VLOOKUP(A1930, [1]!Table9[#All], 35, FALSE))</f>
        <v xml:space="preserve">-- </v>
      </c>
      <c r="L1930" s="12" t="str">
        <f>IF(D1930="No", "--", VLOOKUP(A1930, [1]!Table9[#All], 28, FALSE))</f>
        <v>--</v>
      </c>
      <c r="M1930" s="11" t="str">
        <f>IF(D1930="No", "Not discussed on USFS. ", _xlfn.CONCAT(A1930, " (", VLOOKUP(A1930, [1]!Table9[#All], 11, FALSE), "; Habitat description: ", C1930, ") - Within 1-mi of a CNDDB/SCE/USFS occurrence record (", VLOOKUP(A1930, [1]!Table9[#All], 27, FALSE), "). " ))</f>
        <v xml:space="preserve">Not discussed on USFS. </v>
      </c>
      <c r="N1930" s="10" t="str">
        <f>IF(D1930="No", "-- ", VLOOKUP(A1930, [1]!Table9[#All], 29, FALSE))</f>
        <v xml:space="preserve">-- </v>
      </c>
      <c r="O1930" s="10" t="str">
        <f>IF(D1930="No", "--", VLOOKUP(A1930, [1]!Table9[#All], 30, FALSE))</f>
        <v>--</v>
      </c>
      <c r="P1930" s="7" t="str">
        <f>IF(D1930="No", "Not discussed on USFS. ", IF(VLOOKUP(A1930, [1]!Table9[#All], 31, FALSE)="--", "--",  _xlfn.CONCAT(A1930, " (", VLOOKUP(A1930, [1]!Table9[#All], 11, FALSE), "; Habitat description: ", C1930, ") - Within 1-mi of a CNDDB/SCE/USFS occurrence record (", VLOOKUP(A1930, [1]!Table9[#All], 31, FALSE), "). " )))</f>
        <v xml:space="preserve">Not discussed on USFS. </v>
      </c>
      <c r="Q1930" s="6" t="str">
        <f>IF(D1930="No", "Not discussed on USFS. ", IF(VLOOKUP(A1930, [1]!Table9[#All], 31, FALSE)="--", "--",  VLOOKUP(A1930, [1]!Table9[#All], 32, FALSE)))</f>
        <v xml:space="preserve">Not discussed on USFS. </v>
      </c>
      <c r="R1930" s="6" t="str">
        <f>IF(D1930="No", "Not discussed on USFS. ", IF(VLOOKUP(A1930, [1]!Table9[#All], 31, FALSE)="--", "--", VLOOKUP(A1930, [1]!Table9[#All], 33, FALSE)))</f>
        <v xml:space="preserve">Not discussed on USFS. </v>
      </c>
      <c r="S1930" s="9" t="s">
        <v>2</v>
      </c>
      <c r="T1930" s="8" t="s">
        <v>2</v>
      </c>
      <c r="U1930" s="8" t="s">
        <v>2</v>
      </c>
      <c r="V1930" s="7" t="s">
        <v>2</v>
      </c>
      <c r="W1930" s="6" t="s">
        <v>2</v>
      </c>
      <c r="X1930" s="6" t="s">
        <v>2</v>
      </c>
    </row>
    <row r="1931" spans="1:24" ht="48" x14ac:dyDescent="0.2">
      <c r="A1931" s="20" t="s">
        <v>431</v>
      </c>
      <c r="B1931" s="20" t="str">
        <f>VLOOKUP(A1931, [1]!Table9[#All], 2, FALSE)</f>
        <v>Parnassia parviflora</v>
      </c>
      <c r="C1931" s="18" t="str">
        <f>VLOOKUP(A1931, [1]!Table9[#All], 13, FALSE)</f>
        <v>rocky seeps, wetland-riparian</v>
      </c>
      <c r="D1931" s="17" t="str">
        <f>IF(ISNUMBER(SEARCH("1",VLOOKUP(A1931, [1]!Table9[#All], 4, FALSE))), "Yes", "No")</f>
        <v>No</v>
      </c>
      <c r="E1931" s="16" t="str">
        <f>VLOOKUP(A1931, [1]!Table9[#All], 3, FALSE)</f>
        <v>Plant</v>
      </c>
      <c r="F1931" s="15" t="str">
        <f>VLOOKUP(A1931, [1]!Table9[#All], 26, FALSE)</f>
        <v>Formula</v>
      </c>
      <c r="G1931" s="15" t="str">
        <f>IF(D1931="No", "--",VLOOKUP(A1931, [1]!Table9[#All], 25, FALSE))</f>
        <v>--</v>
      </c>
      <c r="H1931" s="14" t="str">
        <f>IF(D1931="No", "Not discussed on USFS. ", VLOOKUP(A1931, [1]!Table9[#All], 24, FALSE))</f>
        <v xml:space="preserve">Not discussed on USFS. </v>
      </c>
      <c r="I1931" s="14" t="str">
        <f>IF(NOT(ISBLANK(#REF!)),  "Pre-activity Survey Required", "")</f>
        <v>Pre-activity Survey Required</v>
      </c>
      <c r="J1931" s="13" t="str">
        <f>IF(D1931="No", "Not discussed on USFS. ", _xlfn.CONCAT(A1931, " (", VLOOKUP(A1931, [1]!Table9[#All], 11, FALSE), "; Habitat description: ", C1931, ") - Within 1-mi of a CNDDB/SCE/USFS occurrence record (", VLOOKUP(A1931, [1]!Table9[#All], 34, FALSE), "). " ))</f>
        <v xml:space="preserve">Not discussed on USFS. </v>
      </c>
      <c r="K1931" s="10" t="str">
        <f>IF(D1931="No", "-- ", VLOOKUP(A1931, [1]!Table9[#All], 35, FALSE))</f>
        <v xml:space="preserve">-- </v>
      </c>
      <c r="L1931" s="12" t="str">
        <f>IF(D1931="No", "--", VLOOKUP(A1931, [1]!Table9[#All], 28, FALSE))</f>
        <v>--</v>
      </c>
      <c r="M1931" s="11" t="str">
        <f>IF(D1931="No", "Not discussed on USFS. ", _xlfn.CONCAT(A1931, " (", VLOOKUP(A1931, [1]!Table9[#All], 11, FALSE), "; Habitat description: ", C1931, ") - Within 1-mi of a CNDDB/SCE/USFS occurrence record (", VLOOKUP(A1931, [1]!Table9[#All], 27, FALSE), "). " ))</f>
        <v xml:space="preserve">Not discussed on USFS. </v>
      </c>
      <c r="N1931" s="10" t="str">
        <f>IF(D1931="No", "-- ", VLOOKUP(A1931, [1]!Table9[#All], 29, FALSE))</f>
        <v xml:space="preserve">-- </v>
      </c>
      <c r="O1931" s="10" t="str">
        <f>IF(D1931="No", "--", VLOOKUP(A1931, [1]!Table9[#All], 30, FALSE))</f>
        <v>--</v>
      </c>
      <c r="P1931" s="7" t="str">
        <f>IF(D1931="No", "Not discussed on USFS. ", IF(VLOOKUP(A1931, [1]!Table9[#All], 31, FALSE)="--", "--",  _xlfn.CONCAT(A1931, " (", VLOOKUP(A1931, [1]!Table9[#All], 11, FALSE), "; Habitat description: ", C1931, ") - Within 1-mi of a CNDDB/SCE/USFS occurrence record (", VLOOKUP(A1931, [1]!Table9[#All], 31, FALSE), "). " )))</f>
        <v xml:space="preserve">Not discussed on USFS. </v>
      </c>
      <c r="Q1931" s="6" t="str">
        <f>IF(D1931="No", "Not discussed on USFS. ", IF(VLOOKUP(A1931, [1]!Table9[#All], 31, FALSE)="--", "--",  VLOOKUP(A1931, [1]!Table9[#All], 32, FALSE)))</f>
        <v xml:space="preserve">Not discussed on USFS. </v>
      </c>
      <c r="R1931" s="6" t="str">
        <f>IF(D1931="No", "Not discussed on USFS. ", IF(VLOOKUP(A1931, [1]!Table9[#All], 31, FALSE)="--", "--", VLOOKUP(A1931, [1]!Table9[#All], 33, FALSE)))</f>
        <v xml:space="preserve">Not discussed on USFS. </v>
      </c>
      <c r="S1931" s="9" t="s">
        <v>2</v>
      </c>
      <c r="T1931" s="8" t="s">
        <v>2</v>
      </c>
      <c r="U1931" s="8" t="s">
        <v>2</v>
      </c>
      <c r="V1931" s="7" t="s">
        <v>2</v>
      </c>
      <c r="W1931" s="6" t="s">
        <v>2</v>
      </c>
      <c r="X1931" s="6" t="s">
        <v>2</v>
      </c>
    </row>
    <row r="1932" spans="1:24" ht="156" x14ac:dyDescent="0.2">
      <c r="A1932" s="20" t="s">
        <v>430</v>
      </c>
      <c r="B1932" s="20" t="str">
        <f>VLOOKUP(A1932, [1]!Table9[#All], 2, FALSE)</f>
        <v>Stipa divaricata</v>
      </c>
      <c r="C1932" s="18" t="str">
        <f>VLOOKUP(A1932, [1]!Table9[#All], 13, FALSE)</f>
        <v>gravel benches, rocky slopes, creek banks</v>
      </c>
      <c r="D1932" s="17" t="str">
        <f>IF(ISNUMBER(SEARCH("1",VLOOKUP(A1932, [1]!Table9[#All], 4, FALSE))), "Yes", "No")</f>
        <v>Yes</v>
      </c>
      <c r="E1932" s="16" t="str">
        <f>VLOOKUP(A1932, [1]!Table9[#All], 3, FALSE)</f>
        <v>Plant</v>
      </c>
      <c r="F1932" s="15" t="str">
        <f>VLOOKUP(A1932, [1]!Table9[#All], 26, FALSE)</f>
        <v>Formula</v>
      </c>
      <c r="G1932" s="15" t="str">
        <f>IF(D1932="No", "--",VLOOKUP(A1932, [1]!Table9[#All], 25, FALSE))</f>
        <v>Work area</v>
      </c>
      <c r="H1932" s="14" t="str">
        <f>IF(D1932="No", "Not discussed on USFS. ", VLOOKUP(A1932, [1]!Table9[#All], 24, FALSE))</f>
        <v>--</v>
      </c>
      <c r="I1932" s="14" t="str">
        <f>IF(NOT(ISBLANK(#REF!)),  "Pre-activity Survey Required", "")</f>
        <v>Pre-activity Survey Required</v>
      </c>
      <c r="J1932" s="13" t="str">
        <f>IF(D1932="No", "Not discussed on USFS. ", _xlfn.CONCAT(A1932, " (", VLOOKUP(A1932, [1]!Table9[#All], 11, FALSE), "; Habitat description: ", C1932, ") - Within 1-mi of a CNDDB/SCE/USFS occurrence record (", VLOOKUP(A1932, [1]!Table9[#All], 34, FALSE), "). " ))</f>
        <v xml:space="preserve">small flowered rice grass (INF:SCC; CRPR 2B.3, Blooming Period: Jun - Sep; Habitat description: gravel benches, rocky slopes, creek banks) - Within 1-mi of a CNDDB/SCE/USFS occurrence record (unsuitable habitat). </v>
      </c>
      <c r="K1932" s="10" t="str">
        <f>IF(D1932="No", "-- ", VLOOKUP(A1932, [1]!Table9[#All], 35, FALSE))</f>
        <v>Standard OMP BMPs.</v>
      </c>
      <c r="L1932" s="12" t="str">
        <f>IF(D1932="No", "--", VLOOKUP(A1932, [1]!Table9[#All], 28, FALSE))</f>
        <v>IIB</v>
      </c>
      <c r="M1932" s="11" t="str">
        <f>IF(D1932="No", "Not discussed on USFS. ", _xlfn.CONCAT(A1932, " (", VLOOKUP(A1932, [1]!Table9[#All], 11, FALSE), "; Habitat description: ", C1932, ") - Within 1-mi of a CNDDB/SCE/USFS occurrence record (", VLOOKUP(A1932, [1]!Table9[#All], 27, FALSE), "). " ))</f>
        <v xml:space="preserve">small flowered rice grass (INF:SCC; CRPR 2B.3, Blooming Period: Jun - Sep; Habitat description: gravel benches, rocky slopes, creek banks) - Within 1-mi of a CNDDB/SCE/USFS occurrence record (habitat present). </v>
      </c>
      <c r="N1932" s="10" t="str">
        <f>IF(D1932="No", "-- ", VLOOKUP(A1932, [1]!Table9[#All], 29, FALSE))</f>
        <v xml:space="preserve">BE BMP Plant-1(a)(c-d); 
General Measures and Standard OMP BMPs. </v>
      </c>
      <c r="O1932" s="10" t="str">
        <f>IF(D1932="No", "--", VLOOKUP(A1932, [1]!Table9[#All], 30, FALSE))</f>
        <v xml:space="preserve">Pre-Activity Survey (small flowered rice grass): A biological survey is required. 
FSS Plant Avoidance (small flowered rice grass): If small flowered rice grass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32" s="7" t="str">
        <f>IF(D1932="No", "Not discussed on USFS. ", IF(VLOOKUP(A1932, [1]!Table9[#All], 31, FALSE)="--", "--",  _xlfn.CONCAT(A1932, " (", VLOOKUP(A1932, [1]!Table9[#All], 11, FALSE), "; Habitat description: ", C1932, ") - Within 1-mi of a CNDDB/SCE/USFS occurrence record (", VLOOKUP(A1932, [1]!Table9[#All], 31, FALSE), "). " )))</f>
        <v>--</v>
      </c>
      <c r="Q1932" s="6" t="str">
        <f>IF(D1932="No", "Not discussed on USFS. ", IF(VLOOKUP(A1932, [1]!Table9[#All], 31, FALSE)="--", "--",  VLOOKUP(A1932, [1]!Table9[#All], 32, FALSE)))</f>
        <v>--</v>
      </c>
      <c r="R1932" s="6" t="str">
        <f>IF(D1932="No", "Not discussed on USFS. ", IF(VLOOKUP(A1932, [1]!Table9[#All], 31, FALSE)="--", "--", VLOOKUP(A1932, [1]!Table9[#All], 33, FALSE)))</f>
        <v>--</v>
      </c>
      <c r="S1932" s="9" t="s">
        <v>2</v>
      </c>
      <c r="T1932" s="8" t="s">
        <v>2</v>
      </c>
      <c r="U1932" s="8" t="s">
        <v>2</v>
      </c>
      <c r="V1932" s="7" t="s">
        <v>2</v>
      </c>
      <c r="W1932" s="6" t="s">
        <v>2</v>
      </c>
      <c r="X1932" s="6" t="s">
        <v>2</v>
      </c>
    </row>
    <row r="1933" spans="1:24" ht="48" x14ac:dyDescent="0.2">
      <c r="A1933" s="20" t="s">
        <v>429</v>
      </c>
      <c r="B1933" s="20" t="str">
        <f>VLOOKUP(A1933, [1]!Table9[#All], 2, FALSE)</f>
        <v>Tripterocalyx micranthus</v>
      </c>
      <c r="C1933" s="18" t="str">
        <f>VLOOKUP(A1933, [1]!Table9[#All], 13, FALSE)</f>
        <v>sand dunes</v>
      </c>
      <c r="D1933" s="17" t="str">
        <f>IF(ISNUMBER(SEARCH("1",VLOOKUP(A1933, [1]!Table9[#All], 4, FALSE))), "Yes", "No")</f>
        <v>No</v>
      </c>
      <c r="E1933" s="16" t="str">
        <f>VLOOKUP(A1933, [1]!Table9[#All], 3, FALSE)</f>
        <v>Plant</v>
      </c>
      <c r="F1933" s="15" t="str">
        <f>VLOOKUP(A1933, [1]!Table9[#All], 26, FALSE)</f>
        <v>Formula</v>
      </c>
      <c r="G1933" s="15" t="str">
        <f>IF(D1933="No", "--",VLOOKUP(A1933, [1]!Table9[#All], 25, FALSE))</f>
        <v>--</v>
      </c>
      <c r="H1933" s="14" t="str">
        <f>IF(D1933="No", "Not discussed on USFS. ", VLOOKUP(A1933, [1]!Table9[#All], 24, FALSE))</f>
        <v xml:space="preserve">Not discussed on USFS. </v>
      </c>
      <c r="I1933" s="14" t="str">
        <f>IF(NOT(ISBLANK(#REF!)),  "Pre-activity Survey Required", "")</f>
        <v>Pre-activity Survey Required</v>
      </c>
      <c r="J1933" s="13" t="str">
        <f>IF(D1933="No", "Not discussed on USFS. ", _xlfn.CONCAT(A1933, " (", VLOOKUP(A1933, [1]!Table9[#All], 11, FALSE), "; Habitat description: ", C1933, ") - Within 1-mi of a CNDDB/SCE/USFS occurrence record (", VLOOKUP(A1933, [1]!Table9[#All], 34, FALSE), "). " ))</f>
        <v xml:space="preserve">Not discussed on USFS. </v>
      </c>
      <c r="K1933" s="10" t="str">
        <f>IF(D1933="No", "-- ", VLOOKUP(A1933, [1]!Table9[#All], 35, FALSE))</f>
        <v xml:space="preserve">-- </v>
      </c>
      <c r="L1933" s="12" t="str">
        <f>IF(D1933="No", "--", VLOOKUP(A1933, [1]!Table9[#All], 28, FALSE))</f>
        <v>--</v>
      </c>
      <c r="M1933" s="11" t="str">
        <f>IF(D1933="No", "Not discussed on USFS. ", _xlfn.CONCAT(A1933, " (", VLOOKUP(A1933, [1]!Table9[#All], 11, FALSE), "; Habitat description: ", C1933, ") - Within 1-mi of a CNDDB/SCE/USFS occurrence record (", VLOOKUP(A1933, [1]!Table9[#All], 27, FALSE), "). " ))</f>
        <v xml:space="preserve">Not discussed on USFS. </v>
      </c>
      <c r="N1933" s="10" t="str">
        <f>IF(D1933="No", "-- ", VLOOKUP(A1933, [1]!Table9[#All], 29, FALSE))</f>
        <v xml:space="preserve">-- </v>
      </c>
      <c r="O1933" s="10" t="str">
        <f>IF(D1933="No", "--", VLOOKUP(A1933, [1]!Table9[#All], 30, FALSE))</f>
        <v>--</v>
      </c>
      <c r="P1933" s="7" t="str">
        <f>IF(D1933="No", "Not discussed on USFS. ", IF(VLOOKUP(A1933, [1]!Table9[#All], 31, FALSE)="--", "--",  _xlfn.CONCAT(A1933, " (", VLOOKUP(A1933, [1]!Table9[#All], 11, FALSE), "; Habitat description: ", C1933, ") - Within 1-mi of a CNDDB/SCE/USFS occurrence record (", VLOOKUP(A1933, [1]!Table9[#All], 31, FALSE), "). " )))</f>
        <v xml:space="preserve">Not discussed on USFS. </v>
      </c>
      <c r="Q1933" s="6" t="str">
        <f>IF(D1933="No", "Not discussed on USFS. ", IF(VLOOKUP(A1933, [1]!Table9[#All], 31, FALSE)="--", "--",  VLOOKUP(A1933, [1]!Table9[#All], 32, FALSE)))</f>
        <v xml:space="preserve">Not discussed on USFS. </v>
      </c>
      <c r="R1933" s="6" t="str">
        <f>IF(D1933="No", "Not discussed on USFS. ", IF(VLOOKUP(A1933, [1]!Table9[#All], 31, FALSE)="--", "--", VLOOKUP(A1933, [1]!Table9[#All], 33, FALSE)))</f>
        <v xml:space="preserve">Not discussed on USFS. </v>
      </c>
      <c r="S1933" s="9" t="s">
        <v>2</v>
      </c>
      <c r="T1933" s="8" t="s">
        <v>2</v>
      </c>
      <c r="U1933" s="8" t="s">
        <v>2</v>
      </c>
      <c r="V1933" s="7" t="s">
        <v>2</v>
      </c>
      <c r="W1933" s="6" t="s">
        <v>2</v>
      </c>
      <c r="X1933" s="6" t="s">
        <v>2</v>
      </c>
    </row>
    <row r="1934" spans="1:24" ht="48" x14ac:dyDescent="0.2">
      <c r="A1934" s="20" t="s">
        <v>428</v>
      </c>
      <c r="B1934" s="20" t="str">
        <f>VLOOKUP(A1934, [1]!Table9[#All], 2, FALSE)</f>
        <v>Kopsiopsis hookeri</v>
      </c>
      <c r="C1934" s="18" t="str">
        <f>VLOOKUP(A1934, [1]!Table9[#All], 13, FALSE)</f>
        <v>open woodland, mixed conifer forest</v>
      </c>
      <c r="D1934" s="17" t="str">
        <f>IF(ISNUMBER(SEARCH("1",VLOOKUP(A1934, [1]!Table9[#All], 4, FALSE))), "Yes", "No")</f>
        <v>No</v>
      </c>
      <c r="E1934" s="16" t="str">
        <f>VLOOKUP(A1934, [1]!Table9[#All], 3, FALSE)</f>
        <v>Plant</v>
      </c>
      <c r="F1934" s="15" t="str">
        <f>VLOOKUP(A1934, [1]!Table9[#All], 26, FALSE)</f>
        <v>Formula</v>
      </c>
      <c r="G1934" s="15" t="str">
        <f>IF(D1934="No", "--",VLOOKUP(A1934, [1]!Table9[#All], 25, FALSE))</f>
        <v>--</v>
      </c>
      <c r="H1934" s="14" t="str">
        <f>IF(D1934="No", "Not discussed on USFS. ", VLOOKUP(A1934, [1]!Table9[#All], 24, FALSE))</f>
        <v xml:space="preserve">Not discussed on USFS. </v>
      </c>
      <c r="I1934" s="14" t="str">
        <f>IF(NOT(ISBLANK(#REF!)),  "Pre-activity Survey Required", "")</f>
        <v>Pre-activity Survey Required</v>
      </c>
      <c r="J1934" s="13" t="str">
        <f>IF(D1934="No", "Not discussed on USFS. ", _xlfn.CONCAT(A1934, " (", VLOOKUP(A1934, [1]!Table9[#All], 11, FALSE), "; Habitat description: ", C1934, ") - Within 1-mi of a CNDDB/SCE/USFS occurrence record (", VLOOKUP(A1934, [1]!Table9[#All], 34, FALSE), "). " ))</f>
        <v xml:space="preserve">Not discussed on USFS. </v>
      </c>
      <c r="K1934" s="10" t="str">
        <f>IF(D1934="No", "-- ", VLOOKUP(A1934, [1]!Table9[#All], 35, FALSE))</f>
        <v xml:space="preserve">-- </v>
      </c>
      <c r="L1934" s="12" t="str">
        <f>IF(D1934="No", "--", VLOOKUP(A1934, [1]!Table9[#All], 28, FALSE))</f>
        <v>--</v>
      </c>
      <c r="M1934" s="11" t="str">
        <f>IF(D1934="No", "Not discussed on USFS. ", _xlfn.CONCAT(A1934, " (", VLOOKUP(A1934, [1]!Table9[#All], 11, FALSE), "; Habitat description: ", C1934, ") - Within 1-mi of a CNDDB/SCE/USFS occurrence record (", VLOOKUP(A1934, [1]!Table9[#All], 27, FALSE), "). " ))</f>
        <v xml:space="preserve">Not discussed on USFS. </v>
      </c>
      <c r="N1934" s="10" t="str">
        <f>IF(D1934="No", "-- ", VLOOKUP(A1934, [1]!Table9[#All], 29, FALSE))</f>
        <v xml:space="preserve">-- </v>
      </c>
      <c r="O1934" s="10" t="str">
        <f>IF(D1934="No", "--", VLOOKUP(A1934, [1]!Table9[#All], 30, FALSE))</f>
        <v>--</v>
      </c>
      <c r="P1934" s="7" t="str">
        <f>IF(D1934="No", "Not discussed on USFS. ", IF(VLOOKUP(A1934, [1]!Table9[#All], 31, FALSE)="--", "--",  _xlfn.CONCAT(A1934, " (", VLOOKUP(A1934, [1]!Table9[#All], 11, FALSE), "; Habitat description: ", C1934, ") - Within 1-mi of a CNDDB/SCE/USFS occurrence record (", VLOOKUP(A1934, [1]!Table9[#All], 31, FALSE), "). " )))</f>
        <v xml:space="preserve">Not discussed on USFS. </v>
      </c>
      <c r="Q1934" s="6" t="str">
        <f>IF(D1934="No", "Not discussed on USFS. ", IF(VLOOKUP(A1934, [1]!Table9[#All], 31, FALSE)="--", "--",  VLOOKUP(A1934, [1]!Table9[#All], 32, FALSE)))</f>
        <v xml:space="preserve">Not discussed on USFS. </v>
      </c>
      <c r="R1934" s="6" t="str">
        <f>IF(D1934="No", "Not discussed on USFS. ", IF(VLOOKUP(A1934, [1]!Table9[#All], 31, FALSE)="--", "--", VLOOKUP(A1934, [1]!Table9[#All], 33, FALSE)))</f>
        <v xml:space="preserve">Not discussed on USFS. </v>
      </c>
      <c r="S1934" s="9" t="s">
        <v>2</v>
      </c>
      <c r="T1934" s="8" t="s">
        <v>2</v>
      </c>
      <c r="U1934" s="8" t="s">
        <v>2</v>
      </c>
      <c r="V1934" s="7" t="s">
        <v>2</v>
      </c>
      <c r="W1934" s="6" t="s">
        <v>2</v>
      </c>
      <c r="X1934" s="6" t="s">
        <v>2</v>
      </c>
    </row>
    <row r="1935" spans="1:24" ht="132" x14ac:dyDescent="0.2">
      <c r="A1935" s="20" t="s">
        <v>427</v>
      </c>
      <c r="B1935" s="20" t="str">
        <f>VLOOKUP(A1935, [1]!Table9[#All], 2, FALSE)</f>
        <v>Rosa minutifolia</v>
      </c>
      <c r="C1935" s="18" t="str">
        <f>VLOOKUP(A1935, [1]!Table9[#All], 13, FALSE)</f>
        <v>chaparral</v>
      </c>
      <c r="D1935" s="17" t="str">
        <f>IF(ISNUMBER(SEARCH("1",VLOOKUP(A1935, [1]!Table9[#All], 4, FALSE))), "Yes", "No")</f>
        <v>Yes</v>
      </c>
      <c r="E1935" s="16" t="str">
        <f>VLOOKUP(A1935, [1]!Table9[#All], 3, FALSE)</f>
        <v>Plant</v>
      </c>
      <c r="F1935" s="15" t="str">
        <f>VLOOKUP(A1935, [1]!Table9[#All], 26, FALSE)</f>
        <v>Formula</v>
      </c>
      <c r="G1935" s="15" t="str">
        <f>IF(D1935="No", "--",VLOOKUP(A1935, [1]!Table9[#All], 25, FALSE))</f>
        <v>Work area</v>
      </c>
      <c r="H1935" s="14" t="str">
        <f>IF(D1935="No", "Not discussed on USFS. ", VLOOKUP(A1935, [1]!Table9[#All], 24, FALSE))</f>
        <v>--</v>
      </c>
      <c r="I1935" s="14" t="str">
        <f>IF(NOT(ISBLANK(#REF!)),  "Pre-activity Survey Required", "")</f>
        <v>Pre-activity Survey Required</v>
      </c>
      <c r="J1935" s="13" t="str">
        <f>IF(D1935="No", "Not discussed on USFS. ", _xlfn.CONCAT(A1935, " (", VLOOKUP(A1935, [1]!Table9[#All], 11, FALSE), "; Habitat description: ", C1935, ") - Within 1-mi of a CNDDB/SCE/USFS occurrence record (", VLOOKUP(A1935, [1]!Table9[#All], 34, FALSE), "). " ))</f>
        <v xml:space="preserve">Small-leaved rose (SE; CRPR 2B.1, Blooming Period: Feb - Apr; Habitat description: chaparral) - Within 1-mi of a CNDDB/SCE/USFS occurrence record (unsuitable habitat). </v>
      </c>
      <c r="K1935" s="10" t="str">
        <f>IF(D1935="No", "-- ", VLOOKUP(A1935, [1]!Table9[#All], 35, FALSE))</f>
        <v>Standard OMP BMPs.</v>
      </c>
      <c r="L1935" s="12" t="str">
        <f>IF(D1935="No", "--", VLOOKUP(A1935, [1]!Table9[#All], 28, FALSE))</f>
        <v>IIB</v>
      </c>
      <c r="M1935" s="11" t="str">
        <f>IF(D1935="No", "Not discussed on USFS. ", _xlfn.CONCAT(A1935, " (", VLOOKUP(A1935, [1]!Table9[#All], 11, FALSE), "; Habitat description: ", C1935, ") - Within 1-mi of a CNDDB/SCE/USFS occurrence record (", VLOOKUP(A1935, [1]!Table9[#All], 27, FALSE), "). " ))</f>
        <v xml:space="preserve">Small-leaved rose (SE; CRPR 2B.1, Blooming Period: Feb - Apr; Habitat description: chaparral) - Within 1-mi of a CNDDB/SCE/USFS occurrence record (habitat present). </v>
      </c>
      <c r="N1935" s="10" t="str">
        <f>IF(D1935="No", "-- ", VLOOKUP(A1935, [1]!Table9[#All], 29, FALSE))</f>
        <v xml:space="preserve">BE BMP Plant-1(a); 
General Measures and Standard OMP BMPs. </v>
      </c>
      <c r="O1935" s="10" t="str">
        <f>IF(D1935="No", "--", VLOOKUP(A1935, [1]!Table9[#All], 30, FALSE))</f>
        <v xml:space="preserve">Pre-Activity Survey (Small-leaved rose): A biological survey is required. 
State Threatened Plant Avoidance (Small-leaved rose): If Small-leaved roseis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935" s="7" t="str">
        <f>IF(D1935="No", "Not discussed on USFS. ", IF(VLOOKUP(A1935, [1]!Table9[#All], 31, FALSE)="--", "--",  _xlfn.CONCAT(A1935, " (", VLOOKUP(A1935, [1]!Table9[#All], 11, FALSE), "; Habitat description: ", C1935, ") - Within 1-mi of a CNDDB/SCE/USFS occurrence record (", VLOOKUP(A1935, [1]!Table9[#All], 31, FALSE), "). " )))</f>
        <v>--</v>
      </c>
      <c r="Q1935" s="6" t="str">
        <f>IF(D1935="No", "Not discussed on USFS. ", IF(VLOOKUP(A1935, [1]!Table9[#All], 31, FALSE)="--", "--",  VLOOKUP(A1935, [1]!Table9[#All], 32, FALSE)))</f>
        <v>--</v>
      </c>
      <c r="R1935" s="6" t="str">
        <f>IF(D1935="No", "Not discussed on USFS. ", IF(VLOOKUP(A1935, [1]!Table9[#All], 31, FALSE)="--", "--", VLOOKUP(A1935, [1]!Table9[#All], 33, FALSE)))</f>
        <v>--</v>
      </c>
      <c r="S1935" s="9" t="s">
        <v>2</v>
      </c>
      <c r="T1935" s="8" t="s">
        <v>2</v>
      </c>
      <c r="U1935" s="8" t="s">
        <v>2</v>
      </c>
      <c r="V1935" s="7" t="s">
        <v>2</v>
      </c>
      <c r="W1935" s="6" t="s">
        <v>2</v>
      </c>
      <c r="X1935" s="6" t="s">
        <v>2</v>
      </c>
    </row>
    <row r="1936" spans="1:24" ht="80" x14ac:dyDescent="0.2">
      <c r="A1936" s="20" t="s">
        <v>426</v>
      </c>
      <c r="B1936" s="20" t="str">
        <f>VLOOKUP(A1936, [1]!Table9[#All], 2, FALSE)</f>
        <v>Myurella julacea</v>
      </c>
      <c r="C1936" s="18" t="str">
        <f>VLOOKUP(A1936, [1]!Table9[#All], 13, FALSE)</f>
        <v>rock outcrops, seepages, rock crevices, fens, boreal and arctic areas, montane areas</v>
      </c>
      <c r="D1936" s="17" t="str">
        <f>IF(ISNUMBER(SEARCH("1",VLOOKUP(A1936, [1]!Table9[#All], 4, FALSE))), "Yes", "No")</f>
        <v>No</v>
      </c>
      <c r="E1936" s="16" t="str">
        <f>VLOOKUP(A1936, [1]!Table9[#All], 3, FALSE)</f>
        <v>Plant</v>
      </c>
      <c r="F1936" s="15" t="str">
        <f>VLOOKUP(A1936, [1]!Table9[#All], 26, FALSE)</f>
        <v>Formula</v>
      </c>
      <c r="G1936" s="15" t="str">
        <f>IF(D1936="No", "--",VLOOKUP(A1936, [1]!Table9[#All], 25, FALSE))</f>
        <v>--</v>
      </c>
      <c r="H1936" s="14" t="str">
        <f>IF(D1936="No", "Not discussed on USFS. ", VLOOKUP(A1936, [1]!Table9[#All], 24, FALSE))</f>
        <v xml:space="preserve">Not discussed on USFS. </v>
      </c>
      <c r="I1936" s="14" t="str">
        <f>IF(NOT(ISBLANK(#REF!)),  "Pre-activity Survey Required", "")</f>
        <v>Pre-activity Survey Required</v>
      </c>
      <c r="J1936" s="13" t="str">
        <f>IF(D1936="No", "Not discussed on USFS. ", _xlfn.CONCAT(A1936, " (", VLOOKUP(A1936, [1]!Table9[#All], 11, FALSE), "; Habitat description: ", C1936, ") - Within 1-mi of a CNDDB/SCE/USFS occurrence record (", VLOOKUP(A1936, [1]!Table9[#All], 34, FALSE), "). " ))</f>
        <v xml:space="preserve">Not discussed on USFS. </v>
      </c>
      <c r="K1936" s="10" t="str">
        <f>IF(D1936="No", "-- ", VLOOKUP(A1936, [1]!Table9[#All], 35, FALSE))</f>
        <v xml:space="preserve">-- </v>
      </c>
      <c r="L1936" s="12" t="str">
        <f>IF(D1936="No", "--", VLOOKUP(A1936, [1]!Table9[#All], 28, FALSE))</f>
        <v>--</v>
      </c>
      <c r="M1936" s="11" t="str">
        <f>IF(D1936="No", "Not discussed on USFS. ", _xlfn.CONCAT(A1936, " (", VLOOKUP(A1936, [1]!Table9[#All], 11, FALSE), "; Habitat description: ", C1936, ") - Within 1-mi of a CNDDB/SCE/USFS occurrence record (", VLOOKUP(A1936, [1]!Table9[#All], 27, FALSE), "). " ))</f>
        <v xml:space="preserve">Not discussed on USFS. </v>
      </c>
      <c r="N1936" s="10" t="str">
        <f>IF(D1936="No", "-- ", VLOOKUP(A1936, [1]!Table9[#All], 29, FALSE))</f>
        <v xml:space="preserve">-- </v>
      </c>
      <c r="O1936" s="10" t="str">
        <f>IF(D1936="No", "--", VLOOKUP(A1936, [1]!Table9[#All], 30, FALSE))</f>
        <v>--</v>
      </c>
      <c r="P1936" s="7" t="str">
        <f>IF(D1936="No", "Not discussed on USFS. ", IF(VLOOKUP(A1936, [1]!Table9[#All], 31, FALSE)="--", "--",  _xlfn.CONCAT(A1936, " (", VLOOKUP(A1936, [1]!Table9[#All], 11, FALSE), "; Habitat description: ", C1936, ") - Within 1-mi of a CNDDB/SCE/USFS occurrence record (", VLOOKUP(A1936, [1]!Table9[#All], 31, FALSE), "). " )))</f>
        <v xml:space="preserve">Not discussed on USFS. </v>
      </c>
      <c r="Q1936" s="6" t="str">
        <f>IF(D1936="No", "Not discussed on USFS. ", IF(VLOOKUP(A1936, [1]!Table9[#All], 31, FALSE)="--", "--",  VLOOKUP(A1936, [1]!Table9[#All], 32, FALSE)))</f>
        <v xml:space="preserve">Not discussed on USFS. </v>
      </c>
      <c r="R1936" s="6" t="str">
        <f>IF(D1936="No", "Not discussed on USFS. ", IF(VLOOKUP(A1936, [1]!Table9[#All], 31, FALSE)="--", "--", VLOOKUP(A1936, [1]!Table9[#All], 33, FALSE)))</f>
        <v xml:space="preserve">Not discussed on USFS. </v>
      </c>
      <c r="S1936" s="9" t="s">
        <v>2</v>
      </c>
      <c r="T1936" s="8" t="s">
        <v>2</v>
      </c>
      <c r="U1936" s="8" t="s">
        <v>2</v>
      </c>
      <c r="V1936" s="7" t="s">
        <v>2</v>
      </c>
      <c r="W1936" s="6" t="s">
        <v>2</v>
      </c>
      <c r="X1936" s="6" t="s">
        <v>2</v>
      </c>
    </row>
    <row r="1937" spans="1:24" ht="48" x14ac:dyDescent="0.2">
      <c r="A1937" s="20" t="s">
        <v>425</v>
      </c>
      <c r="B1937" s="20" t="str">
        <f>VLOOKUP(A1937, [1]!Table9[#All], 2, FALSE)</f>
        <v>Navarretia myersii ssp. deminuta</v>
      </c>
      <c r="C1937" s="18" t="str">
        <f>VLOOKUP(A1937, [1]!Table9[#All], 13, FALSE)</f>
        <v>vernal pools</v>
      </c>
      <c r="D1937" s="17" t="str">
        <f>IF(ISNUMBER(SEARCH("1",VLOOKUP(A1937, [1]!Table9[#All], 4, FALSE))), "Yes", "No")</f>
        <v>No</v>
      </c>
      <c r="E1937" s="16" t="str">
        <f>VLOOKUP(A1937, [1]!Table9[#All], 3, FALSE)</f>
        <v>Plant</v>
      </c>
      <c r="F1937" s="15" t="str">
        <f>VLOOKUP(A1937, [1]!Table9[#All], 26, FALSE)</f>
        <v>Formula</v>
      </c>
      <c r="G1937" s="15" t="str">
        <f>IF(D1937="No", "--",VLOOKUP(A1937, [1]!Table9[#All], 25, FALSE))</f>
        <v>--</v>
      </c>
      <c r="H1937" s="14" t="str">
        <f>IF(D1937="No", "Not discussed on USFS. ", VLOOKUP(A1937, [1]!Table9[#All], 24, FALSE))</f>
        <v xml:space="preserve">Not discussed on USFS. </v>
      </c>
      <c r="I1937" s="14" t="str">
        <f>IF(NOT(ISBLANK(#REF!)),  "Pre-activity Survey Required", "")</f>
        <v>Pre-activity Survey Required</v>
      </c>
      <c r="J1937" s="13" t="str">
        <f>IF(D1937="No", "Not discussed on USFS. ", _xlfn.CONCAT(A1937, " (", VLOOKUP(A1937, [1]!Table9[#All], 11, FALSE), "; Habitat description: ", C1937, ") - Within 1-mi of a CNDDB/SCE/USFS occurrence record (", VLOOKUP(A1937, [1]!Table9[#All], 34, FALSE), "). " ))</f>
        <v xml:space="preserve">Not discussed on USFS. </v>
      </c>
      <c r="K1937" s="10" t="str">
        <f>IF(D1937="No", "-- ", VLOOKUP(A1937, [1]!Table9[#All], 35, FALSE))</f>
        <v xml:space="preserve">-- </v>
      </c>
      <c r="L1937" s="12" t="str">
        <f>IF(D1937="No", "--", VLOOKUP(A1937, [1]!Table9[#All], 28, FALSE))</f>
        <v>--</v>
      </c>
      <c r="M1937" s="11" t="str">
        <f>IF(D1937="No", "Not discussed on USFS. ", _xlfn.CONCAT(A1937, " (", VLOOKUP(A1937, [1]!Table9[#All], 11, FALSE), "; Habitat description: ", C1937, ") - Within 1-mi of a CNDDB/SCE/USFS occurrence record (", VLOOKUP(A1937, [1]!Table9[#All], 27, FALSE), "). " ))</f>
        <v xml:space="preserve">Not discussed on USFS. </v>
      </c>
      <c r="N1937" s="10" t="str">
        <f>IF(D1937="No", "-- ", VLOOKUP(A1937, [1]!Table9[#All], 29, FALSE))</f>
        <v xml:space="preserve">-- </v>
      </c>
      <c r="O1937" s="10" t="str">
        <f>IF(D1937="No", "--", VLOOKUP(A1937, [1]!Table9[#All], 30, FALSE))</f>
        <v>--</v>
      </c>
      <c r="P1937" s="7" t="str">
        <f>IF(D1937="No", "Not discussed on USFS. ", IF(VLOOKUP(A1937, [1]!Table9[#All], 31, FALSE)="--", "--",  _xlfn.CONCAT(A1937, " (", VLOOKUP(A1937, [1]!Table9[#All], 11, FALSE), "; Habitat description: ", C1937, ") - Within 1-mi of a CNDDB/SCE/USFS occurrence record (", VLOOKUP(A1937, [1]!Table9[#All], 31, FALSE), "). " )))</f>
        <v xml:space="preserve">Not discussed on USFS. </v>
      </c>
      <c r="Q1937" s="6" t="str">
        <f>IF(D1937="No", "Not discussed on USFS. ", IF(VLOOKUP(A1937, [1]!Table9[#All], 31, FALSE)="--", "--",  VLOOKUP(A1937, [1]!Table9[#All], 32, FALSE)))</f>
        <v xml:space="preserve">Not discussed on USFS. </v>
      </c>
      <c r="R1937" s="6" t="str">
        <f>IF(D1937="No", "Not discussed on USFS. ", IF(VLOOKUP(A1937, [1]!Table9[#All], 31, FALSE)="--", "--", VLOOKUP(A1937, [1]!Table9[#All], 33, FALSE)))</f>
        <v xml:space="preserve">Not discussed on USFS. </v>
      </c>
      <c r="S1937" s="9" t="s">
        <v>2</v>
      </c>
      <c r="T1937" s="8" t="s">
        <v>2</v>
      </c>
      <c r="U1937" s="8" t="s">
        <v>2</v>
      </c>
      <c r="V1937" s="7" t="s">
        <v>2</v>
      </c>
      <c r="W1937" s="6" t="s">
        <v>2</v>
      </c>
      <c r="X1937" s="6" t="s">
        <v>2</v>
      </c>
    </row>
    <row r="1938" spans="1:24" ht="156" x14ac:dyDescent="0.2">
      <c r="A1938" s="20" t="s">
        <v>424</v>
      </c>
      <c r="B1938" s="20" t="str">
        <f>VLOOKUP(A1938, [1]!Table9[#All], 2, FALSE)</f>
        <v>Clarkia australis</v>
      </c>
      <c r="C1938" s="18" t="str">
        <f>VLOOKUP(A1938, [1]!Table9[#All], 13, FALSE)</f>
        <v>lower montane coniferous forest</v>
      </c>
      <c r="D1938" s="17" t="str">
        <f>IF(ISNUMBER(SEARCH("1",VLOOKUP(A1938, [1]!Table9[#All], 4, FALSE))), "Yes", "No")</f>
        <v>Yes</v>
      </c>
      <c r="E1938" s="16" t="str">
        <f>VLOOKUP(A1938, [1]!Table9[#All], 3, FALSE)</f>
        <v>Plant</v>
      </c>
      <c r="F1938" s="15" t="str">
        <f>VLOOKUP(A1938, [1]!Table9[#All], 26, FALSE)</f>
        <v>Formula</v>
      </c>
      <c r="G1938" s="15" t="str">
        <f>IF(D1938="No", "--",VLOOKUP(A1938, [1]!Table9[#All], 25, FALSE))</f>
        <v>Work area</v>
      </c>
      <c r="H1938" s="14" t="str">
        <f>IF(D1938="No", "Not discussed on USFS. ", VLOOKUP(A1938, [1]!Table9[#All], 24, FALSE))</f>
        <v>--</v>
      </c>
      <c r="I1938" s="14" t="str">
        <f>IF(NOT(ISBLANK(#REF!)),  "Pre-activity Survey Required", "")</f>
        <v>Pre-activity Survey Required</v>
      </c>
      <c r="J1938" s="13" t="str">
        <f>IF(D1938="No", "Not discussed on USFS. ", _xlfn.CONCAT(A1938, " (", VLOOKUP(A1938, [1]!Table9[#All], 11, FALSE), "; Habitat description: ", C1938, ") - Within 1-mi of a CNDDB/SCE/USFS occurrence record (", VLOOKUP(A1938, [1]!Table9[#All], 34, FALSE), "). " ))</f>
        <v xml:space="preserve">Small's southern clarkia (FSS; BLM:S; CRPR 1B.2, Blooming Period: Jun - Jul; Habitat description: lower montane coniferous forest) - Within 1-mi of a CNDDB/SCE/USFS occurrence record (unsuitable habitat). </v>
      </c>
      <c r="K1938" s="10" t="str">
        <f>IF(D1938="No", "-- ", VLOOKUP(A1938, [1]!Table9[#All], 35, FALSE))</f>
        <v>Standard OMP BMPs.</v>
      </c>
      <c r="L1938" s="12" t="str">
        <f>IF(D1938="No", "--", VLOOKUP(A1938, [1]!Table9[#All], 28, FALSE))</f>
        <v>IIB</v>
      </c>
      <c r="M1938" s="11" t="str">
        <f>IF(D1938="No", "Not discussed on USFS. ", _xlfn.CONCAT(A1938, " (", VLOOKUP(A1938, [1]!Table9[#All], 11, FALSE), "; Habitat description: ", C1938, ") - Within 1-mi of a CNDDB/SCE/USFS occurrence record (", VLOOKUP(A1938, [1]!Table9[#All], 27, FALSE), "). " ))</f>
        <v xml:space="preserve">Small's southern clarkia (FSS; BLM:S; CRPR 1B.2, Blooming Period: Jun - Jul; Habitat description: lower montane coniferous forest) - Within 1-mi of a CNDDB/SCE/USFS occurrence record (habitat present). </v>
      </c>
      <c r="N1938" s="10" t="str">
        <f>IF(D1938="No", "-- ", VLOOKUP(A1938, [1]!Table9[#All], 29, FALSE))</f>
        <v xml:space="preserve">BE BMP Plant-1(a)(c-d); 
General Measures and Standard OMP BMPs. </v>
      </c>
      <c r="O1938" s="10" t="str">
        <f>IF(D1938="No", "--", VLOOKUP(A1938, [1]!Table9[#All], 30, FALSE))</f>
        <v xml:space="preserve">Pre-Activity Survey (Small's southern clarkia): A biological survey is required. 
FSS Plant Avoidance (Small's southern clarkia): If Small's southern clarkia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38" s="7" t="str">
        <f>IF(D1938="No", "Not discussed on USFS. ", IF(VLOOKUP(A1938, [1]!Table9[#All], 31, FALSE)="--", "--",  _xlfn.CONCAT(A1938, " (", VLOOKUP(A1938, [1]!Table9[#All], 11, FALSE), "; Habitat description: ", C1938, ") - Within 1-mi of a CNDDB/SCE/USFS occurrence record (", VLOOKUP(A1938, [1]!Table9[#All], 31, FALSE), "). " )))</f>
        <v>--</v>
      </c>
      <c r="Q1938" s="6" t="str">
        <f>IF(D1938="No", "Not discussed on USFS. ", IF(VLOOKUP(A1938, [1]!Table9[#All], 31, FALSE)="--", "--",  VLOOKUP(A1938, [1]!Table9[#All], 32, FALSE)))</f>
        <v>--</v>
      </c>
      <c r="R1938" s="6" t="str">
        <f>IF(D1938="No", "Not discussed on USFS. ", IF(VLOOKUP(A1938, [1]!Table9[#All], 31, FALSE)="--", "--", VLOOKUP(A1938, [1]!Table9[#All], 33, FALSE)))</f>
        <v>--</v>
      </c>
      <c r="S1938" s="9" t="s">
        <v>2</v>
      </c>
      <c r="T1938" s="8" t="s">
        <v>2</v>
      </c>
      <c r="U1938" s="8" t="s">
        <v>2</v>
      </c>
      <c r="V1938" s="7" t="s">
        <v>2</v>
      </c>
      <c r="W1938" s="6" t="s">
        <v>2</v>
      </c>
      <c r="X1938" s="6" t="s">
        <v>2</v>
      </c>
    </row>
    <row r="1939" spans="1:24" ht="48" x14ac:dyDescent="0.2">
      <c r="A1939" s="20" t="s">
        <v>423</v>
      </c>
      <c r="B1939" s="20" t="str">
        <f>VLOOKUP(A1939, [1]!Table9[#All], 2, FALSE)</f>
        <v>Sedum patens</v>
      </c>
      <c r="C1939" s="18" t="str">
        <f>VLOOKUP(A1939, [1]!Table9[#All], 13, FALSE)</f>
        <v>dry rocky slopes, talus, sunny cliffs, on serpentine</v>
      </c>
      <c r="D1939" s="17" t="str">
        <f>IF(ISNUMBER(SEARCH("1",VLOOKUP(A1939, [1]!Table9[#All], 4, FALSE))), "Yes", "No")</f>
        <v>No</v>
      </c>
      <c r="E1939" s="16" t="str">
        <f>VLOOKUP(A1939, [1]!Table9[#All], 3, FALSE)</f>
        <v>Plant</v>
      </c>
      <c r="F1939" s="15" t="str">
        <f>VLOOKUP(A1939, [1]!Table9[#All], 26, FALSE)</f>
        <v>Formula</v>
      </c>
      <c r="G1939" s="15" t="str">
        <f>IF(D1939="No", "--",VLOOKUP(A1939, [1]!Table9[#All], 25, FALSE))</f>
        <v>--</v>
      </c>
      <c r="H1939" s="14" t="str">
        <f>IF(D1939="No", "Not discussed on USFS. ", VLOOKUP(A1939, [1]!Table9[#All], 24, FALSE))</f>
        <v xml:space="preserve">Not discussed on USFS. </v>
      </c>
      <c r="I1939" s="14" t="str">
        <f>IF(NOT(ISBLANK(#REF!)),  "Pre-activity Survey Required", "")</f>
        <v>Pre-activity Survey Required</v>
      </c>
      <c r="J1939" s="13" t="str">
        <f>IF(D1939="No", "Not discussed on USFS. ", _xlfn.CONCAT(A1939, " (", VLOOKUP(A1939, [1]!Table9[#All], 11, FALSE), "; Habitat description: ", C1939, ") - Within 1-mi of a CNDDB/SCE/USFS occurrence record (", VLOOKUP(A1939, [1]!Table9[#All], 34, FALSE), "). " ))</f>
        <v xml:space="preserve">Not discussed on USFS. </v>
      </c>
      <c r="K1939" s="10" t="str">
        <f>IF(D1939="No", "-- ", VLOOKUP(A1939, [1]!Table9[#All], 35, FALSE))</f>
        <v xml:space="preserve">-- </v>
      </c>
      <c r="L1939" s="12" t="str">
        <f>IF(D1939="No", "--", VLOOKUP(A1939, [1]!Table9[#All], 28, FALSE))</f>
        <v>--</v>
      </c>
      <c r="M1939" s="11" t="str">
        <f>IF(D1939="No", "Not discussed on USFS. ", _xlfn.CONCAT(A1939, " (", VLOOKUP(A1939, [1]!Table9[#All], 11, FALSE), "; Habitat description: ", C1939, ") - Within 1-mi of a CNDDB/SCE/USFS occurrence record (", VLOOKUP(A1939, [1]!Table9[#All], 27, FALSE), "). " ))</f>
        <v xml:space="preserve">Not discussed on USFS. </v>
      </c>
      <c r="N1939" s="10" t="str">
        <f>IF(D1939="No", "-- ", VLOOKUP(A1939, [1]!Table9[#All], 29, FALSE))</f>
        <v xml:space="preserve">-- </v>
      </c>
      <c r="O1939" s="10" t="str">
        <f>IF(D1939="No", "--", VLOOKUP(A1939, [1]!Table9[#All], 30, FALSE))</f>
        <v>--</v>
      </c>
      <c r="P1939" s="7" t="str">
        <f>IF(D1939="No", "Not discussed on USFS. ", IF(VLOOKUP(A1939, [1]!Table9[#All], 31, FALSE)="--", "--",  _xlfn.CONCAT(A1939, " (", VLOOKUP(A1939, [1]!Table9[#All], 11, FALSE), "; Habitat description: ", C1939, ") - Within 1-mi of a CNDDB/SCE/USFS occurrence record (", VLOOKUP(A1939, [1]!Table9[#All], 31, FALSE), "). " )))</f>
        <v xml:space="preserve">Not discussed on USFS. </v>
      </c>
      <c r="Q1939" s="6" t="str">
        <f>IF(D1939="No", "Not discussed on USFS. ", IF(VLOOKUP(A1939, [1]!Table9[#All], 31, FALSE)="--", "--",  VLOOKUP(A1939, [1]!Table9[#All], 32, FALSE)))</f>
        <v xml:space="preserve">Not discussed on USFS. </v>
      </c>
      <c r="R1939" s="6" t="str">
        <f>IF(D1939="No", "Not discussed on USFS. ", IF(VLOOKUP(A1939, [1]!Table9[#All], 31, FALSE)="--", "--", VLOOKUP(A1939, [1]!Table9[#All], 33, FALSE)))</f>
        <v xml:space="preserve">Not discussed on USFS. </v>
      </c>
      <c r="S1939" s="9" t="s">
        <v>2</v>
      </c>
      <c r="T1939" s="8" t="s">
        <v>2</v>
      </c>
      <c r="U1939" s="8" t="s">
        <v>2</v>
      </c>
      <c r="V1939" s="7" t="s">
        <v>2</v>
      </c>
      <c r="W1939" s="6" t="s">
        <v>2</v>
      </c>
      <c r="X1939" s="6" t="s">
        <v>2</v>
      </c>
    </row>
    <row r="1940" spans="1:24" ht="208" x14ac:dyDescent="0.2">
      <c r="A1940" s="20" t="s">
        <v>422</v>
      </c>
      <c r="B1940" s="20" t="str">
        <f>VLOOKUP(A1940, [1]!Table9[#All], 2, FALSE)</f>
        <v>Euphilotes enoptes smithi</v>
      </c>
      <c r="C1940" s="18" t="str">
        <f>VLOOKUP(A1940, [1]!Table9[#All], 13, FALSE)</f>
        <v>coastal dunes, inland sand dunes, cliff-side coastal scrub and chaparral, and grassland habitats; larval hostplants limited to sea cliff buckwheat (erioginum parvifolium), and coast buckwheat (erioginum latifolium)</v>
      </c>
      <c r="D1940" s="17" t="str">
        <f>IF(ISNUMBER(SEARCH("1",VLOOKUP(A1940, [1]!Table9[#All], 4, FALSE))), "Yes", "No")</f>
        <v>Yes</v>
      </c>
      <c r="E1940" s="16" t="str">
        <f>VLOOKUP(A1940, [1]!Table9[#All], 3, FALSE)</f>
        <v>Invertebrate</v>
      </c>
      <c r="F1940" s="15" t="str">
        <f>VLOOKUP(A1940, [1]!Table9[#All], 26, FALSE)</f>
        <v>Formula</v>
      </c>
      <c r="G1940" s="15" t="str">
        <f>IF(D1940="No", "--",VLOOKUP(A1940, [1]!Table9[#All], 25, FALSE))</f>
        <v>Work area</v>
      </c>
      <c r="H1940" s="14" t="str">
        <f>IF(D1940="No", "Not discussed on USFS. ", VLOOKUP(A1940, [1]!Table9[#All], 24, FALSE))</f>
        <v>Contact PM if occurring on USFS</v>
      </c>
      <c r="I1940" s="14" t="str">
        <f>IF(NOT(ISBLANK(#REF!)),  "Pre-activity Survey Required", "")</f>
        <v>Pre-activity Survey Required</v>
      </c>
      <c r="J1940" s="13" t="str">
        <f>IF(D1940="No", "Not discussed on USFS. ", _xlfn.CONCAT(A1940, " (", VLOOKUP(A1940, [1]!Table9[#All], 11, FALSE), "; Habitat description: ", C1940, ") - Within 1-mi of a CNDDB/SCE/USFS occurrence record (", VLOOKUP(A1940, [1]!Table9[#All], 34, FALSE), "). " ))</f>
        <v xml:space="preserve">Smith's blue butterfly (FE; Habitat description: coastal dunes, inland sand dunes, cliff-side coastal scrub and chaparral, and grassland habitats; larval hostplants limited to sea cliff buckwheat (erioginum parvifolium), and coast buckwheat (erioginum latifolium)) - Within 1-mi of a CNDDB/SCE/USFS occurrence record (unsuitable habitat). </v>
      </c>
      <c r="K1940" s="10" t="str">
        <f>IF(D1940="No", "-- ", VLOOKUP(A1940, [1]!Table9[#All], 35, FALSE))</f>
        <v>Standard OMP BMPs.</v>
      </c>
      <c r="L1940" s="12" t="str">
        <f>IF(D1940="No", "--", VLOOKUP(A1940, [1]!Table9[#All], 28, FALSE))</f>
        <v>IIB</v>
      </c>
      <c r="M1940" s="11" t="str">
        <f>IF(D1940="No", "Not discussed on USFS. ", _xlfn.CONCAT(A1940, " (", VLOOKUP(A1940, [1]!Table9[#All], 11, FALSE), "; Habitat description: ", C1940, ") - Within 1-mi of a CNDDB/SCE/USFS occurrence record (", VLOOKUP(A1940, [1]!Table9[#All], 27, FALSE), "). " ))</f>
        <v xml:space="preserve">Smith's blue butterfly (FE; Habitat description: coastal dunes, inland sand dunes, cliff-side coastal scrub and chaparral, and grassland habitats; larval hostplants limited to sea cliff buckwheat (erioginum parvifolium), and coast buckwheat (erioginum latifolium)) - Within 1-mi of a CNDDB/SCE/USFS occurrence record (habitat present). </v>
      </c>
      <c r="N1940" s="10" t="str">
        <f>IF(D1940="No", "-- ", VLOOKUP(A1940, [1]!Table9[#All], 29, FALSE))</f>
        <v>Contact PM if occurring on USFS</v>
      </c>
      <c r="O1940" s="10" t="str">
        <f>IF(D1940="No", "--", VLOOKUP(A1940, [1]!Table9[#All], 30, FALSE))</f>
        <v>Contact PM if occurring on USFS</v>
      </c>
      <c r="P1940" s="7" t="str">
        <f>IF(D1940="No", "Not discussed on USFS. ", IF(VLOOKUP(A1940, [1]!Table9[#All], 31, FALSE)="--", "--",  _xlfn.CONCAT(A1940, " (", VLOOKUP(A1940, [1]!Table9[#All], 11, FALSE), "; Habitat description: ", C1940, ") - Within 1-mi of a CNDDB/SCE/USFS occurrence record (", VLOOKUP(A1940, [1]!Table9[#All], 31, FALSE), "). " )))</f>
        <v>--</v>
      </c>
      <c r="Q1940" s="6" t="str">
        <f>IF(D1940="No", "Not discussed on USFS. ", IF(VLOOKUP(A1940, [1]!Table9[#All], 31, FALSE)="--", "--",  VLOOKUP(A1940, [1]!Table9[#All], 32, FALSE)))</f>
        <v>--</v>
      </c>
      <c r="R1940" s="6" t="str">
        <f>IF(D1940="No", "Not discussed on USFS. ", IF(VLOOKUP(A1940, [1]!Table9[#All], 31, FALSE)="--", "--", VLOOKUP(A1940, [1]!Table9[#All], 33, FALSE)))</f>
        <v>--</v>
      </c>
      <c r="S1940" s="9" t="s">
        <v>2</v>
      </c>
      <c r="T1940" s="8" t="s">
        <v>2</v>
      </c>
      <c r="U1940" s="8" t="s">
        <v>2</v>
      </c>
      <c r="V1940" s="7" t="s">
        <v>2</v>
      </c>
      <c r="W1940" s="6" t="s">
        <v>2</v>
      </c>
      <c r="X1940" s="6" t="s">
        <v>2</v>
      </c>
    </row>
    <row r="1941" spans="1:24" ht="64" x14ac:dyDescent="0.2">
      <c r="A1941" s="20" t="s">
        <v>421</v>
      </c>
      <c r="B1941" s="20" t="str">
        <f>VLOOKUP(A1941, [1]!Table9[#All], 2, FALSE)</f>
        <v>Lessingia micradenia var. glabrata</v>
      </c>
      <c r="C1941" s="18" t="str">
        <f>VLOOKUP(A1941, [1]!Table9[#All], 13, FALSE)</f>
        <v>serpentine outcrops, gravelly roadcuts</v>
      </c>
      <c r="D1941" s="17" t="str">
        <f>IF(ISNUMBER(SEARCH("1",VLOOKUP(A1941, [1]!Table9[#All], 4, FALSE))), "Yes", "No")</f>
        <v>No</v>
      </c>
      <c r="E1941" s="16" t="str">
        <f>VLOOKUP(A1941, [1]!Table9[#All], 3, FALSE)</f>
        <v>Plant</v>
      </c>
      <c r="F1941" s="15" t="str">
        <f>VLOOKUP(A1941, [1]!Table9[#All], 26, FALSE)</f>
        <v>Formula</v>
      </c>
      <c r="G1941" s="15" t="str">
        <f>IF(D1941="No", "--",VLOOKUP(A1941, [1]!Table9[#All], 25, FALSE))</f>
        <v>--</v>
      </c>
      <c r="H1941" s="14" t="str">
        <f>IF(D1941="No", "Not discussed on USFS. ", VLOOKUP(A1941, [1]!Table9[#All], 24, FALSE))</f>
        <v xml:space="preserve">Not discussed on USFS. </v>
      </c>
      <c r="I1941" s="14" t="str">
        <f>IF(NOT(ISBLANK(#REF!)),  "Pre-activity Survey Required", "")</f>
        <v>Pre-activity Survey Required</v>
      </c>
      <c r="J1941" s="13" t="str">
        <f>IF(D1941="No", "Not discussed on USFS. ", _xlfn.CONCAT(A1941, " (", VLOOKUP(A1941, [1]!Table9[#All], 11, FALSE), "; Habitat description: ", C1941, ") - Within 1-mi of a CNDDB/SCE/USFS occurrence record (", VLOOKUP(A1941, [1]!Table9[#All], 34, FALSE), "). " ))</f>
        <v xml:space="preserve">Not discussed on USFS. </v>
      </c>
      <c r="K1941" s="10" t="str">
        <f>IF(D1941="No", "-- ", VLOOKUP(A1941, [1]!Table9[#All], 35, FALSE))</f>
        <v xml:space="preserve">-- </v>
      </c>
      <c r="L1941" s="12" t="str">
        <f>IF(D1941="No", "--", VLOOKUP(A1941, [1]!Table9[#All], 28, FALSE))</f>
        <v>--</v>
      </c>
      <c r="M1941" s="11" t="str">
        <f>IF(D1941="No", "Not discussed on USFS. ", _xlfn.CONCAT(A1941, " (", VLOOKUP(A1941, [1]!Table9[#All], 11, FALSE), "; Habitat description: ", C1941, ") - Within 1-mi of a CNDDB/SCE/USFS occurrence record (", VLOOKUP(A1941, [1]!Table9[#All], 27, FALSE), "). " ))</f>
        <v xml:space="preserve">Not discussed on USFS. </v>
      </c>
      <c r="N1941" s="10" t="str">
        <f>IF(D1941="No", "-- ", VLOOKUP(A1941, [1]!Table9[#All], 29, FALSE))</f>
        <v xml:space="preserve">-- </v>
      </c>
      <c r="O1941" s="10" t="str">
        <f>IF(D1941="No", "--", VLOOKUP(A1941, [1]!Table9[#All], 30, FALSE))</f>
        <v>--</v>
      </c>
      <c r="P1941" s="7" t="str">
        <f>IF(D1941="No", "Not discussed on USFS. ", IF(VLOOKUP(A1941, [1]!Table9[#All], 31, FALSE)="--", "--",  _xlfn.CONCAT(A1941, " (", VLOOKUP(A1941, [1]!Table9[#All], 11, FALSE), "; Habitat description: ", C1941, ") - Within 1-mi of a CNDDB/SCE/USFS occurrence record (", VLOOKUP(A1941, [1]!Table9[#All], 31, FALSE), "). " )))</f>
        <v xml:space="preserve">Not discussed on USFS. </v>
      </c>
      <c r="Q1941" s="6" t="str">
        <f>IF(D1941="No", "Not discussed on USFS. ", IF(VLOOKUP(A1941, [1]!Table9[#All], 31, FALSE)="--", "--",  VLOOKUP(A1941, [1]!Table9[#All], 32, FALSE)))</f>
        <v xml:space="preserve">Not discussed on USFS. </v>
      </c>
      <c r="R1941" s="6" t="str">
        <f>IF(D1941="No", "Not discussed on USFS. ", IF(VLOOKUP(A1941, [1]!Table9[#All], 31, FALSE)="--", "--", VLOOKUP(A1941, [1]!Table9[#All], 33, FALSE)))</f>
        <v xml:space="preserve">Not discussed on USFS. </v>
      </c>
      <c r="S1941" s="9" t="s">
        <v>2</v>
      </c>
      <c r="T1941" s="8" t="s">
        <v>2</v>
      </c>
      <c r="U1941" s="8" t="s">
        <v>2</v>
      </c>
      <c r="V1941" s="7" t="s">
        <v>2</v>
      </c>
      <c r="W1941" s="6" t="s">
        <v>2</v>
      </c>
      <c r="X1941" s="6" t="s">
        <v>2</v>
      </c>
    </row>
    <row r="1942" spans="1:24" ht="64" x14ac:dyDescent="0.2">
      <c r="A1942" s="20" t="s">
        <v>420</v>
      </c>
      <c r="B1942" s="20" t="str">
        <f>VLOOKUP(A1942, [1]!Table9[#All], 2, FALSE)</f>
        <v>Atriplex pusilla</v>
      </c>
      <c r="C1942" s="18" t="str">
        <f>VLOOKUP(A1942, [1]!Table9[#All], 13, FALSE)</f>
        <v>alkaline soils in valley bottoms, playas, and along drainages, hot springs</v>
      </c>
      <c r="D1942" s="17" t="str">
        <f>IF(ISNUMBER(SEARCH("1",VLOOKUP(A1942, [1]!Table9[#All], 4, FALSE))), "Yes", "No")</f>
        <v>No</v>
      </c>
      <c r="E1942" s="16" t="str">
        <f>VLOOKUP(A1942, [1]!Table9[#All], 3, FALSE)</f>
        <v>Plant</v>
      </c>
      <c r="F1942" s="15" t="str">
        <f>VLOOKUP(A1942, [1]!Table9[#All], 26, FALSE)</f>
        <v>Formula</v>
      </c>
      <c r="G1942" s="15" t="str">
        <f>IF(D1942="No", "--",VLOOKUP(A1942, [1]!Table9[#All], 25, FALSE))</f>
        <v>--</v>
      </c>
      <c r="H1942" s="14" t="str">
        <f>IF(D1942="No", "Not discussed on USFS. ", VLOOKUP(A1942, [1]!Table9[#All], 24, FALSE))</f>
        <v xml:space="preserve">Not discussed on USFS. </v>
      </c>
      <c r="I1942" s="14" t="str">
        <f>IF(NOT(ISBLANK(#REF!)),  "Pre-activity Survey Required", "")</f>
        <v>Pre-activity Survey Required</v>
      </c>
      <c r="J1942" s="13" t="str">
        <f>IF(D1942="No", "Not discussed on USFS. ", _xlfn.CONCAT(A1942, " (", VLOOKUP(A1942, [1]!Table9[#All], 11, FALSE), "; Habitat description: ", C1942, ") - Within 1-mi of a CNDDB/SCE/USFS occurrence record (", VLOOKUP(A1942, [1]!Table9[#All], 34, FALSE), "). " ))</f>
        <v xml:space="preserve">Not discussed on USFS. </v>
      </c>
      <c r="K1942" s="10" t="str">
        <f>IF(D1942="No", "-- ", VLOOKUP(A1942, [1]!Table9[#All], 35, FALSE))</f>
        <v xml:space="preserve">-- </v>
      </c>
      <c r="L1942" s="12" t="str">
        <f>IF(D1942="No", "--", VLOOKUP(A1942, [1]!Table9[#All], 28, FALSE))</f>
        <v>--</v>
      </c>
      <c r="M1942" s="11" t="str">
        <f>IF(D1942="No", "Not discussed on USFS. ", _xlfn.CONCAT(A1942, " (", VLOOKUP(A1942, [1]!Table9[#All], 11, FALSE), "; Habitat description: ", C1942, ") - Within 1-mi of a CNDDB/SCE/USFS occurrence record (", VLOOKUP(A1942, [1]!Table9[#All], 27, FALSE), "). " ))</f>
        <v xml:space="preserve">Not discussed on USFS. </v>
      </c>
      <c r="N1942" s="10" t="str">
        <f>IF(D1942="No", "-- ", VLOOKUP(A1942, [1]!Table9[#All], 29, FALSE))</f>
        <v xml:space="preserve">-- </v>
      </c>
      <c r="O1942" s="10" t="str">
        <f>IF(D1942="No", "--", VLOOKUP(A1942, [1]!Table9[#All], 30, FALSE))</f>
        <v>--</v>
      </c>
      <c r="P1942" s="7" t="str">
        <f>IF(D1942="No", "Not discussed on USFS. ", IF(VLOOKUP(A1942, [1]!Table9[#All], 31, FALSE)="--", "--",  _xlfn.CONCAT(A1942, " (", VLOOKUP(A1942, [1]!Table9[#All], 11, FALSE), "; Habitat description: ", C1942, ") - Within 1-mi of a CNDDB/SCE/USFS occurrence record (", VLOOKUP(A1942, [1]!Table9[#All], 31, FALSE), "). " )))</f>
        <v xml:space="preserve">Not discussed on USFS. </v>
      </c>
      <c r="Q1942" s="6" t="str">
        <f>IF(D1942="No", "Not discussed on USFS. ", IF(VLOOKUP(A1942, [1]!Table9[#All], 31, FALSE)="--", "--",  VLOOKUP(A1942, [1]!Table9[#All], 32, FALSE)))</f>
        <v xml:space="preserve">Not discussed on USFS. </v>
      </c>
      <c r="R1942" s="6" t="str">
        <f>IF(D1942="No", "Not discussed on USFS. ", IF(VLOOKUP(A1942, [1]!Table9[#All], 31, FALSE)="--", "--", VLOOKUP(A1942, [1]!Table9[#All], 33, FALSE)))</f>
        <v xml:space="preserve">Not discussed on USFS. </v>
      </c>
      <c r="S1942" s="9" t="s">
        <v>2</v>
      </c>
      <c r="T1942" s="8" t="s">
        <v>2</v>
      </c>
      <c r="U1942" s="8" t="s">
        <v>2</v>
      </c>
      <c r="V1942" s="7" t="s">
        <v>2</v>
      </c>
      <c r="W1942" s="6" t="s">
        <v>2</v>
      </c>
      <c r="X1942" s="6" t="s">
        <v>2</v>
      </c>
    </row>
    <row r="1943" spans="1:24" ht="96" x14ac:dyDescent="0.2">
      <c r="A1943" s="20" t="s">
        <v>419</v>
      </c>
      <c r="B1943" s="20" t="str">
        <f>VLOOKUP(A1943, [1]!Table9[#All], 2, FALSE)</f>
        <v>Centromadia pungens ssp. laevis</v>
      </c>
      <c r="C1943" s="18" t="str">
        <f>VLOOKUP(A1943, [1]!Table9[#All], 13, FALSE)</f>
        <v>open, poorly drained flats, depressions, waterway banks and beds, grassland, coastal scrub, disturbed sites</v>
      </c>
      <c r="D1943" s="17" t="str">
        <f>IF(ISNUMBER(SEARCH("1",VLOOKUP(A1943, [1]!Table9[#All], 4, FALSE))), "Yes", "No")</f>
        <v>No</v>
      </c>
      <c r="E1943" s="16" t="str">
        <f>VLOOKUP(A1943, [1]!Table9[#All], 3, FALSE)</f>
        <v>Plant</v>
      </c>
      <c r="F1943" s="15" t="str">
        <f>VLOOKUP(A1943, [1]!Table9[#All], 26, FALSE)</f>
        <v>Formula</v>
      </c>
      <c r="G1943" s="15" t="str">
        <f>IF(D1943="No", "--",VLOOKUP(A1943, [1]!Table9[#All], 25, FALSE))</f>
        <v>--</v>
      </c>
      <c r="H1943" s="14" t="str">
        <f>IF(D1943="No", "Not discussed on USFS. ", VLOOKUP(A1943, [1]!Table9[#All], 24, FALSE))</f>
        <v xml:space="preserve">Not discussed on USFS. </v>
      </c>
      <c r="I1943" s="14" t="str">
        <f>IF(NOT(ISBLANK(#REF!)),  "Pre-activity Survey Required", "")</f>
        <v>Pre-activity Survey Required</v>
      </c>
      <c r="J1943" s="13" t="str">
        <f>IF(D1943="No", "Not discussed on USFS. ", _xlfn.CONCAT(A1943, " (", VLOOKUP(A1943, [1]!Table9[#All], 11, FALSE), "; Habitat description: ", C1943, ") - Within 1-mi of a CNDDB/SCE/USFS occurrence record (", VLOOKUP(A1943, [1]!Table9[#All], 34, FALSE), "). " ))</f>
        <v xml:space="preserve">Not discussed on USFS. </v>
      </c>
      <c r="K1943" s="10" t="str">
        <f>IF(D1943="No", "-- ", VLOOKUP(A1943, [1]!Table9[#All], 35, FALSE))</f>
        <v xml:space="preserve">-- </v>
      </c>
      <c r="L1943" s="12" t="str">
        <f>IF(D1943="No", "--", VLOOKUP(A1943, [1]!Table9[#All], 28, FALSE))</f>
        <v>--</v>
      </c>
      <c r="M1943" s="11" t="str">
        <f>IF(D1943="No", "Not discussed on USFS. ", _xlfn.CONCAT(A1943, " (", VLOOKUP(A1943, [1]!Table9[#All], 11, FALSE), "; Habitat description: ", C1943, ") - Within 1-mi of a CNDDB/SCE/USFS occurrence record (", VLOOKUP(A1943, [1]!Table9[#All], 27, FALSE), "). " ))</f>
        <v xml:space="preserve">Not discussed on USFS. </v>
      </c>
      <c r="N1943" s="10" t="str">
        <f>IF(D1943="No", "-- ", VLOOKUP(A1943, [1]!Table9[#All], 29, FALSE))</f>
        <v xml:space="preserve">-- </v>
      </c>
      <c r="O1943" s="10" t="str">
        <f>IF(D1943="No", "--", VLOOKUP(A1943, [1]!Table9[#All], 30, FALSE))</f>
        <v>--</v>
      </c>
      <c r="P1943" s="7" t="str">
        <f>IF(D1943="No", "Not discussed on USFS. ", IF(VLOOKUP(A1943, [1]!Table9[#All], 31, FALSE)="--", "--",  _xlfn.CONCAT(A1943, " (", VLOOKUP(A1943, [1]!Table9[#All], 11, FALSE), "; Habitat description: ", C1943, ") - Within 1-mi of a CNDDB/SCE/USFS occurrence record (", VLOOKUP(A1943, [1]!Table9[#All], 31, FALSE), "). " )))</f>
        <v xml:space="preserve">Not discussed on USFS. </v>
      </c>
      <c r="Q1943" s="6" t="str">
        <f>IF(D1943="No", "Not discussed on USFS. ", IF(VLOOKUP(A1943, [1]!Table9[#All], 31, FALSE)="--", "--",  VLOOKUP(A1943, [1]!Table9[#All], 32, FALSE)))</f>
        <v xml:space="preserve">Not discussed on USFS. </v>
      </c>
      <c r="R1943" s="6" t="str">
        <f>IF(D1943="No", "Not discussed on USFS. ", IF(VLOOKUP(A1943, [1]!Table9[#All], 31, FALSE)="--", "--", VLOOKUP(A1943, [1]!Table9[#All], 33, FALSE)))</f>
        <v xml:space="preserve">Not discussed on USFS. </v>
      </c>
      <c r="S1943" s="9" t="s">
        <v>2</v>
      </c>
      <c r="T1943" s="8" t="s">
        <v>2</v>
      </c>
      <c r="U1943" s="8" t="s">
        <v>2</v>
      </c>
      <c r="V1943" s="7" t="s">
        <v>2</v>
      </c>
      <c r="W1943" s="6" t="s">
        <v>2</v>
      </c>
      <c r="X1943" s="6" t="s">
        <v>2</v>
      </c>
    </row>
    <row r="1944" spans="1:24" ht="80" x14ac:dyDescent="0.2">
      <c r="A1944" s="20" t="s">
        <v>418</v>
      </c>
      <c r="B1944" s="20" t="str">
        <f>VLOOKUP(A1944, [1]!Table9[#All], 2, FALSE)</f>
        <v>Cylindropuntia californica var. californica</v>
      </c>
      <c r="C1944" s="18" t="str">
        <f>VLOOKUP(A1944, [1]!Table9[#All], 13, FALSE)</f>
        <v>slopes, canyon bottoms, and alluvial flats, with coastal sage scrub and coastal chaparral</v>
      </c>
      <c r="D1944" s="17" t="str">
        <f>IF(ISNUMBER(SEARCH("1",VLOOKUP(A1944, [1]!Table9[#All], 4, FALSE))), "Yes", "No")</f>
        <v>No</v>
      </c>
      <c r="E1944" s="16" t="str">
        <f>VLOOKUP(A1944, [1]!Table9[#All], 3, FALSE)</f>
        <v>Plant</v>
      </c>
      <c r="F1944" s="15" t="str">
        <f>VLOOKUP(A1944, [1]!Table9[#All], 26, FALSE)</f>
        <v>Formula</v>
      </c>
      <c r="G1944" s="15" t="str">
        <f>IF(D1944="No", "--",VLOOKUP(A1944, [1]!Table9[#All], 25, FALSE))</f>
        <v>--</v>
      </c>
      <c r="H1944" s="14" t="str">
        <f>IF(D1944="No", "Not discussed on USFS. ", VLOOKUP(A1944, [1]!Table9[#All], 24, FALSE))</f>
        <v xml:space="preserve">Not discussed on USFS. </v>
      </c>
      <c r="I1944" s="14" t="str">
        <f>IF(NOT(ISBLANK(#REF!)),  "Pre-activity Survey Required", "")</f>
        <v>Pre-activity Survey Required</v>
      </c>
      <c r="J1944" s="13" t="str">
        <f>IF(D1944="No", "Not discussed on USFS. ", _xlfn.CONCAT(A1944, " (", VLOOKUP(A1944, [1]!Table9[#All], 11, FALSE), "; Habitat description: ", C1944, ") - Within 1-mi of a CNDDB/SCE/USFS occurrence record (", VLOOKUP(A1944, [1]!Table9[#All], 34, FALSE), "). " ))</f>
        <v xml:space="preserve">Not discussed on USFS. </v>
      </c>
      <c r="K1944" s="10" t="str">
        <f>IF(D1944="No", "-- ", VLOOKUP(A1944, [1]!Table9[#All], 35, FALSE))</f>
        <v xml:space="preserve">-- </v>
      </c>
      <c r="L1944" s="12" t="str">
        <f>IF(D1944="No", "--", VLOOKUP(A1944, [1]!Table9[#All], 28, FALSE))</f>
        <v>--</v>
      </c>
      <c r="M1944" s="11" t="str">
        <f>IF(D1944="No", "Not discussed on USFS. ", _xlfn.CONCAT(A1944, " (", VLOOKUP(A1944, [1]!Table9[#All], 11, FALSE), "; Habitat description: ", C1944, ") - Within 1-mi of a CNDDB/SCE/USFS occurrence record (", VLOOKUP(A1944, [1]!Table9[#All], 27, FALSE), "). " ))</f>
        <v xml:space="preserve">Not discussed on USFS. </v>
      </c>
      <c r="N1944" s="10" t="str">
        <f>IF(D1944="No", "-- ", VLOOKUP(A1944, [1]!Table9[#All], 29, FALSE))</f>
        <v xml:space="preserve">-- </v>
      </c>
      <c r="O1944" s="10" t="str">
        <f>IF(D1944="No", "--", VLOOKUP(A1944, [1]!Table9[#All], 30, FALSE))</f>
        <v>--</v>
      </c>
      <c r="P1944" s="7" t="str">
        <f>IF(D1944="No", "Not discussed on USFS. ", IF(VLOOKUP(A1944, [1]!Table9[#All], 31, FALSE)="--", "--",  _xlfn.CONCAT(A1944, " (", VLOOKUP(A1944, [1]!Table9[#All], 11, FALSE), "; Habitat description: ", C1944, ") - Within 1-mi of a CNDDB/SCE/USFS occurrence record (", VLOOKUP(A1944, [1]!Table9[#All], 31, FALSE), "). " )))</f>
        <v xml:space="preserve">Not discussed on USFS. </v>
      </c>
      <c r="Q1944" s="6" t="str">
        <f>IF(D1944="No", "Not discussed on USFS. ", IF(VLOOKUP(A1944, [1]!Table9[#All], 31, FALSE)="--", "--",  VLOOKUP(A1944, [1]!Table9[#All], 32, FALSE)))</f>
        <v xml:space="preserve">Not discussed on USFS. </v>
      </c>
      <c r="R1944" s="6" t="str">
        <f>IF(D1944="No", "Not discussed on USFS. ", IF(VLOOKUP(A1944, [1]!Table9[#All], 31, FALSE)="--", "--", VLOOKUP(A1944, [1]!Table9[#All], 33, FALSE)))</f>
        <v xml:space="preserve">Not discussed on USFS. </v>
      </c>
      <c r="S1944" s="9" t="s">
        <v>2</v>
      </c>
      <c r="T1944" s="8" t="s">
        <v>2</v>
      </c>
      <c r="U1944" s="8" t="s">
        <v>2</v>
      </c>
      <c r="V1944" s="7" t="s">
        <v>2</v>
      </c>
      <c r="W1944" s="6" t="s">
        <v>2</v>
      </c>
      <c r="X1944" s="6" t="s">
        <v>2</v>
      </c>
    </row>
    <row r="1945" spans="1:24" ht="48" x14ac:dyDescent="0.2">
      <c r="A1945" s="20" t="s">
        <v>417</v>
      </c>
      <c r="B1945" s="20" t="str">
        <f>VLOOKUP(A1945, [1]!Table9[#All], 2, FALSE)</f>
        <v>Rubus nivalis</v>
      </c>
      <c r="C1945" s="18" t="str">
        <f>VLOOKUP(A1945, [1]!Table9[#All], 13, FALSE)</f>
        <v>moist semi-shaded to open areas</v>
      </c>
      <c r="D1945" s="17" t="str">
        <f>IF(ISNUMBER(SEARCH("1",VLOOKUP(A1945, [1]!Table9[#All], 4, FALSE))), "Yes", "No")</f>
        <v>No</v>
      </c>
      <c r="E1945" s="16" t="str">
        <f>VLOOKUP(A1945, [1]!Table9[#All], 3, FALSE)</f>
        <v>Plant</v>
      </c>
      <c r="F1945" s="15" t="str">
        <f>VLOOKUP(A1945, [1]!Table9[#All], 26, FALSE)</f>
        <v>Formula</v>
      </c>
      <c r="G1945" s="15" t="str">
        <f>IF(D1945="No", "--",VLOOKUP(A1945, [1]!Table9[#All], 25, FALSE))</f>
        <v>--</v>
      </c>
      <c r="H1945" s="14" t="str">
        <f>IF(D1945="No", "Not discussed on USFS. ", VLOOKUP(A1945, [1]!Table9[#All], 24, FALSE))</f>
        <v xml:space="preserve">Not discussed on USFS. </v>
      </c>
      <c r="I1945" s="14" t="str">
        <f>IF(NOT(ISBLANK(#REF!)),  "Pre-activity Survey Required", "")</f>
        <v>Pre-activity Survey Required</v>
      </c>
      <c r="J1945" s="13" t="str">
        <f>IF(D1945="No", "Not discussed on USFS. ", _xlfn.CONCAT(A1945, " (", VLOOKUP(A1945, [1]!Table9[#All], 11, FALSE), "; Habitat description: ", C1945, ") - Within 1-mi of a CNDDB/SCE/USFS occurrence record (", VLOOKUP(A1945, [1]!Table9[#All], 34, FALSE), "). " ))</f>
        <v xml:space="preserve">Not discussed on USFS. </v>
      </c>
      <c r="K1945" s="10" t="str">
        <f>IF(D1945="No", "-- ", VLOOKUP(A1945, [1]!Table9[#All], 35, FALSE))</f>
        <v xml:space="preserve">-- </v>
      </c>
      <c r="L1945" s="12" t="str">
        <f>IF(D1945="No", "--", VLOOKUP(A1945, [1]!Table9[#All], 28, FALSE))</f>
        <v>--</v>
      </c>
      <c r="M1945" s="11" t="str">
        <f>IF(D1945="No", "Not discussed on USFS. ", _xlfn.CONCAT(A1945, " (", VLOOKUP(A1945, [1]!Table9[#All], 11, FALSE), "; Habitat description: ", C1945, ") - Within 1-mi of a CNDDB/SCE/USFS occurrence record (", VLOOKUP(A1945, [1]!Table9[#All], 27, FALSE), "). " ))</f>
        <v xml:space="preserve">Not discussed on USFS. </v>
      </c>
      <c r="N1945" s="10" t="str">
        <f>IF(D1945="No", "-- ", VLOOKUP(A1945, [1]!Table9[#All], 29, FALSE))</f>
        <v xml:space="preserve">-- </v>
      </c>
      <c r="O1945" s="10" t="str">
        <f>IF(D1945="No", "--", VLOOKUP(A1945, [1]!Table9[#All], 30, FALSE))</f>
        <v>--</v>
      </c>
      <c r="P1945" s="7" t="str">
        <f>IF(D1945="No", "Not discussed on USFS. ", IF(VLOOKUP(A1945, [1]!Table9[#All], 31, FALSE)="--", "--",  _xlfn.CONCAT(A1945, " (", VLOOKUP(A1945, [1]!Table9[#All], 11, FALSE), "; Habitat description: ", C1945, ") - Within 1-mi of a CNDDB/SCE/USFS occurrence record (", VLOOKUP(A1945, [1]!Table9[#All], 31, FALSE), "). " )))</f>
        <v xml:space="preserve">Not discussed on USFS. </v>
      </c>
      <c r="Q1945" s="6" t="str">
        <f>IF(D1945="No", "Not discussed on USFS. ", IF(VLOOKUP(A1945, [1]!Table9[#All], 31, FALSE)="--", "--",  VLOOKUP(A1945, [1]!Table9[#All], 32, FALSE)))</f>
        <v xml:space="preserve">Not discussed on USFS. </v>
      </c>
      <c r="R1945" s="6" t="str">
        <f>IF(D1945="No", "Not discussed on USFS. ", IF(VLOOKUP(A1945, [1]!Table9[#All], 31, FALSE)="--", "--", VLOOKUP(A1945, [1]!Table9[#All], 33, FALSE)))</f>
        <v xml:space="preserve">Not discussed on USFS. </v>
      </c>
      <c r="S1945" s="9" t="s">
        <v>2</v>
      </c>
      <c r="T1945" s="8" t="s">
        <v>2</v>
      </c>
      <c r="U1945" s="8" t="s">
        <v>2</v>
      </c>
      <c r="V1945" s="7" t="s">
        <v>2</v>
      </c>
      <c r="W1945" s="6" t="s">
        <v>2</v>
      </c>
      <c r="X1945" s="6" t="s">
        <v>2</v>
      </c>
    </row>
    <row r="1946" spans="1:24" ht="48" x14ac:dyDescent="0.2">
      <c r="A1946" s="20" t="s">
        <v>416</v>
      </c>
      <c r="B1946" s="20" t="str">
        <f>VLOOKUP(A1946, [1]!Table9[#All], 2, FALSE)</f>
        <v>Erigeron nivalis</v>
      </c>
      <c r="C1946" s="18" t="str">
        <f>VLOOKUP(A1946, [1]!Table9[#All], 13, FALSE)</f>
        <v>volcanic rocks, meadows</v>
      </c>
      <c r="D1946" s="17" t="str">
        <f>IF(ISNUMBER(SEARCH("1",VLOOKUP(A1946, [1]!Table9[#All], 4, FALSE))), "Yes", "No")</f>
        <v>No</v>
      </c>
      <c r="E1946" s="16" t="str">
        <f>VLOOKUP(A1946, [1]!Table9[#All], 3, FALSE)</f>
        <v>Plant</v>
      </c>
      <c r="F1946" s="15" t="str">
        <f>VLOOKUP(A1946, [1]!Table9[#All], 26, FALSE)</f>
        <v>Formula</v>
      </c>
      <c r="G1946" s="15" t="str">
        <f>IF(D1946="No", "--",VLOOKUP(A1946, [1]!Table9[#All], 25, FALSE))</f>
        <v>--</v>
      </c>
      <c r="H1946" s="14" t="str">
        <f>IF(D1946="No", "Not discussed on USFS. ", VLOOKUP(A1946, [1]!Table9[#All], 24, FALSE))</f>
        <v xml:space="preserve">Not discussed on USFS. </v>
      </c>
      <c r="I1946" s="14" t="str">
        <f>IF(NOT(ISBLANK(#REF!)),  "Pre-activity Survey Required", "")</f>
        <v>Pre-activity Survey Required</v>
      </c>
      <c r="J1946" s="13" t="str">
        <f>IF(D1946="No", "Not discussed on USFS. ", _xlfn.CONCAT(A1946, " (", VLOOKUP(A1946, [1]!Table9[#All], 11, FALSE), "; Habitat description: ", C1946, ") - Within 1-mi of a CNDDB/SCE/USFS occurrence record (", VLOOKUP(A1946, [1]!Table9[#All], 34, FALSE), "). " ))</f>
        <v xml:space="preserve">Not discussed on USFS. </v>
      </c>
      <c r="K1946" s="10" t="str">
        <f>IF(D1946="No", "-- ", VLOOKUP(A1946, [1]!Table9[#All], 35, FALSE))</f>
        <v xml:space="preserve">-- </v>
      </c>
      <c r="L1946" s="12" t="str">
        <f>IF(D1946="No", "--", VLOOKUP(A1946, [1]!Table9[#All], 28, FALSE))</f>
        <v>--</v>
      </c>
      <c r="M1946" s="11" t="str">
        <f>IF(D1946="No", "Not discussed on USFS. ", _xlfn.CONCAT(A1946, " (", VLOOKUP(A1946, [1]!Table9[#All], 11, FALSE), "; Habitat description: ", C1946, ") - Within 1-mi of a CNDDB/SCE/USFS occurrence record (", VLOOKUP(A1946, [1]!Table9[#All], 27, FALSE), "). " ))</f>
        <v xml:space="preserve">Not discussed on USFS. </v>
      </c>
      <c r="N1946" s="10" t="str">
        <f>IF(D1946="No", "-- ", VLOOKUP(A1946, [1]!Table9[#All], 29, FALSE))</f>
        <v xml:space="preserve">-- </v>
      </c>
      <c r="O1946" s="10" t="str">
        <f>IF(D1946="No", "--", VLOOKUP(A1946, [1]!Table9[#All], 30, FALSE))</f>
        <v>--</v>
      </c>
      <c r="P1946" s="7" t="str">
        <f>IF(D1946="No", "Not discussed on USFS. ", IF(VLOOKUP(A1946, [1]!Table9[#All], 31, FALSE)="--", "--",  _xlfn.CONCAT(A1946, " (", VLOOKUP(A1946, [1]!Table9[#All], 11, FALSE), "; Habitat description: ", C1946, ") - Within 1-mi of a CNDDB/SCE/USFS occurrence record (", VLOOKUP(A1946, [1]!Table9[#All], 31, FALSE), "). " )))</f>
        <v xml:space="preserve">Not discussed on USFS. </v>
      </c>
      <c r="Q1946" s="6" t="str">
        <f>IF(D1946="No", "Not discussed on USFS. ", IF(VLOOKUP(A1946, [1]!Table9[#All], 31, FALSE)="--", "--",  VLOOKUP(A1946, [1]!Table9[#All], 32, FALSE)))</f>
        <v xml:space="preserve">Not discussed on USFS. </v>
      </c>
      <c r="R1946" s="6" t="str">
        <f>IF(D1946="No", "Not discussed on USFS. ", IF(VLOOKUP(A1946, [1]!Table9[#All], 31, FALSE)="--", "--", VLOOKUP(A1946, [1]!Table9[#All], 33, FALSE)))</f>
        <v xml:space="preserve">Not discussed on USFS. </v>
      </c>
      <c r="S1946" s="9" t="s">
        <v>2</v>
      </c>
      <c r="T1946" s="8" t="s">
        <v>2</v>
      </c>
      <c r="U1946" s="8" t="s">
        <v>2</v>
      </c>
      <c r="V1946" s="7" t="s">
        <v>2</v>
      </c>
      <c r="W1946" s="6" t="s">
        <v>2</v>
      </c>
      <c r="X1946" s="6" t="s">
        <v>2</v>
      </c>
    </row>
    <row r="1947" spans="1:24" ht="156" x14ac:dyDescent="0.2">
      <c r="A1947" s="20" t="s">
        <v>415</v>
      </c>
      <c r="B1947" s="20" t="str">
        <f>VLOOKUP(A1947, [1]!Table9[#All], 2, FALSE)</f>
        <v>Eriogonum nervulosum</v>
      </c>
      <c r="C1947" s="18" t="str">
        <f>VLOOKUP(A1947, [1]!Table9[#All], 13, FALSE)</f>
        <v>sand and gravel of sagebrush, mountain mahogany, and montane conifer woodlands</v>
      </c>
      <c r="D1947" s="17" t="str">
        <f>IF(ISNUMBER(SEARCH("1",VLOOKUP(A1947, [1]!Table9[#All], 4, FALSE))), "Yes", "No")</f>
        <v>Yes</v>
      </c>
      <c r="E1947" s="16" t="str">
        <f>VLOOKUP(A1947, [1]!Table9[#All], 3, FALSE)</f>
        <v>Plant</v>
      </c>
      <c r="F1947" s="15" t="str">
        <f>VLOOKUP(A1947, [1]!Table9[#All], 26, FALSE)</f>
        <v>Formula</v>
      </c>
      <c r="G1947" s="15" t="str">
        <f>IF(D1947="No", "--",VLOOKUP(A1947, [1]!Table9[#All], 25, FALSE))</f>
        <v>Work area</v>
      </c>
      <c r="H1947" s="14" t="str">
        <f>IF(D1947="No", "Not discussed on USFS. ", VLOOKUP(A1947, [1]!Table9[#All], 24, FALSE))</f>
        <v>--</v>
      </c>
      <c r="I1947" s="14" t="str">
        <f>IF(NOT(ISBLANK(#REF!)),  "Pre-activity Survey Required", "")</f>
        <v>Pre-activity Survey Required</v>
      </c>
      <c r="J1947" s="13" t="str">
        <f>IF(D1947="No", "Not discussed on USFS. ", _xlfn.CONCAT(A1947, " (", VLOOKUP(A1947, [1]!Table9[#All], 11, FALSE), "; Habitat description: ", C1947, ") - Within 1-mi of a CNDDB/SCE/USFS occurrence record (", VLOOKUP(A1947, [1]!Table9[#All], 34, FALSE), "). " ))</f>
        <v xml:space="preserve">Snow Mountain buckwheat (FSS; BLM:S; CRPR 1B.2, Blooming Period: May - Oct; Habitat description: sand and gravel of sagebrush, mountain mahogany, and montane conifer woodlands) - Within 1-mi of a CNDDB/SCE/USFS occurrence record (unsuitable habitat). </v>
      </c>
      <c r="K1947" s="10" t="str">
        <f>IF(D1947="No", "-- ", VLOOKUP(A1947, [1]!Table9[#All], 35, FALSE))</f>
        <v>Standard OMP BMPs.</v>
      </c>
      <c r="L1947" s="12" t="str">
        <f>IF(D1947="No", "--", VLOOKUP(A1947, [1]!Table9[#All], 28, FALSE))</f>
        <v>IIB</v>
      </c>
      <c r="M1947" s="11" t="str">
        <f>IF(D1947="No", "Not discussed on USFS. ", _xlfn.CONCAT(A1947, " (", VLOOKUP(A1947, [1]!Table9[#All], 11, FALSE), "; Habitat description: ", C1947, ") - Within 1-mi of a CNDDB/SCE/USFS occurrence record (", VLOOKUP(A1947, [1]!Table9[#All], 27, FALSE), "). " ))</f>
        <v xml:space="preserve">Snow Mountain buckwheat (FSS; BLM:S; CRPR 1B.2, Blooming Period: May - Oct; Habitat description: sand and gravel of sagebrush, mountain mahogany, and montane conifer woodlands) - Within 1-mi of a CNDDB/SCE/USFS occurrence record (habitat present). </v>
      </c>
      <c r="N1947" s="10" t="str">
        <f>IF(D1947="No", "-- ", VLOOKUP(A1947, [1]!Table9[#All], 29, FALSE))</f>
        <v xml:space="preserve">BE BMP Plant-1(a)(c-d); 
General Measures and Standard OMP BMPs. </v>
      </c>
      <c r="O1947" s="10" t="str">
        <f>IF(D1947="No", "--", VLOOKUP(A1947, [1]!Table9[#All], 30, FALSE))</f>
        <v xml:space="preserve">Pre-Activity Survey (Snow Mountain buckwheat): A biological survey is required. 
FSS Plant Avoidance (Snow Mountain buckwheat): If Snow Mountain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47" s="7" t="str">
        <f>IF(D1947="No", "Not discussed on USFS. ", IF(VLOOKUP(A1947, [1]!Table9[#All], 31, FALSE)="--", "--",  _xlfn.CONCAT(A1947, " (", VLOOKUP(A1947, [1]!Table9[#All], 11, FALSE), "; Habitat description: ", C1947, ") - Within 1-mi of a CNDDB/SCE/USFS occurrence record (", VLOOKUP(A1947, [1]!Table9[#All], 31, FALSE), "). " )))</f>
        <v>--</v>
      </c>
      <c r="Q1947" s="6" t="str">
        <f>IF(D1947="No", "Not discussed on USFS. ", IF(VLOOKUP(A1947, [1]!Table9[#All], 31, FALSE)="--", "--",  VLOOKUP(A1947, [1]!Table9[#All], 32, FALSE)))</f>
        <v>--</v>
      </c>
      <c r="R1947" s="6" t="str">
        <f>IF(D1947="No", "Not discussed on USFS. ", IF(VLOOKUP(A1947, [1]!Table9[#All], 31, FALSE)="--", "--", VLOOKUP(A1947, [1]!Table9[#All], 33, FALSE)))</f>
        <v>--</v>
      </c>
      <c r="S1947" s="9" t="s">
        <v>2</v>
      </c>
      <c r="T1947" s="8" t="s">
        <v>2</v>
      </c>
      <c r="U1947" s="8" t="s">
        <v>2</v>
      </c>
      <c r="V1947" s="7" t="s">
        <v>2</v>
      </c>
      <c r="W1947" s="6" t="s">
        <v>2</v>
      </c>
      <c r="X1947" s="6" t="s">
        <v>2</v>
      </c>
    </row>
    <row r="1948" spans="1:24" ht="48" x14ac:dyDescent="0.2">
      <c r="A1948" s="20" t="s">
        <v>414</v>
      </c>
      <c r="B1948" s="20" t="str">
        <f>VLOOKUP(A1948, [1]!Table9[#All], 2, FALSE)</f>
        <v>Boechera ultraalsa</v>
      </c>
      <c r="C1948" s="18" t="str">
        <f>VLOOKUP(A1948, [1]!Table9[#All], 13, FALSE)</f>
        <v>rocky soils</v>
      </c>
      <c r="D1948" s="17" t="str">
        <f>IF(ISNUMBER(SEARCH("1",VLOOKUP(A1948, [1]!Table9[#All], 4, FALSE))), "Yes", "No")</f>
        <v>No</v>
      </c>
      <c r="E1948" s="16" t="str">
        <f>VLOOKUP(A1948, [1]!Table9[#All], 3, FALSE)</f>
        <v>Plant</v>
      </c>
      <c r="F1948" s="15" t="str">
        <f>VLOOKUP(A1948, [1]!Table9[#All], 26, FALSE)</f>
        <v>Formula</v>
      </c>
      <c r="G1948" s="15" t="str">
        <f>IF(D1948="No", "--",VLOOKUP(A1948, [1]!Table9[#All], 25, FALSE))</f>
        <v>--</v>
      </c>
      <c r="H1948" s="14" t="str">
        <f>IF(D1948="No", "Not discussed on USFS. ", VLOOKUP(A1948, [1]!Table9[#All], 24, FALSE))</f>
        <v xml:space="preserve">Not discussed on USFS. </v>
      </c>
      <c r="I1948" s="14" t="str">
        <f>IF(NOT(ISBLANK(#REF!)),  "Pre-activity Survey Required", "")</f>
        <v>Pre-activity Survey Required</v>
      </c>
      <c r="J1948" s="13" t="str">
        <f>IF(D1948="No", "Not discussed on USFS. ", _xlfn.CONCAT(A1948, " (", VLOOKUP(A1948, [1]!Table9[#All], 11, FALSE), "; Habitat description: ", C1948, ") - Within 1-mi of a CNDDB/SCE/USFS occurrence record (", VLOOKUP(A1948, [1]!Table9[#All], 34, FALSE), "). " ))</f>
        <v xml:space="preserve">Not discussed on USFS. </v>
      </c>
      <c r="K1948" s="10" t="str">
        <f>IF(D1948="No", "-- ", VLOOKUP(A1948, [1]!Table9[#All], 35, FALSE))</f>
        <v xml:space="preserve">-- </v>
      </c>
      <c r="L1948" s="12" t="str">
        <f>IF(D1948="No", "--", VLOOKUP(A1948, [1]!Table9[#All], 28, FALSE))</f>
        <v>--</v>
      </c>
      <c r="M1948" s="11" t="str">
        <f>IF(D1948="No", "Not discussed on USFS. ", _xlfn.CONCAT(A1948, " (", VLOOKUP(A1948, [1]!Table9[#All], 11, FALSE), "; Habitat description: ", C1948, ") - Within 1-mi of a CNDDB/SCE/USFS occurrence record (", VLOOKUP(A1948, [1]!Table9[#All], 27, FALSE), "). " ))</f>
        <v xml:space="preserve">Not discussed on USFS. </v>
      </c>
      <c r="N1948" s="10" t="str">
        <f>IF(D1948="No", "-- ", VLOOKUP(A1948, [1]!Table9[#All], 29, FALSE))</f>
        <v xml:space="preserve">-- </v>
      </c>
      <c r="O1948" s="10" t="str">
        <f>IF(D1948="No", "--", VLOOKUP(A1948, [1]!Table9[#All], 30, FALSE))</f>
        <v>--</v>
      </c>
      <c r="P1948" s="7" t="str">
        <f>IF(D1948="No", "Not discussed on USFS. ", IF(VLOOKUP(A1948, [1]!Table9[#All], 31, FALSE)="--", "--",  _xlfn.CONCAT(A1948, " (", VLOOKUP(A1948, [1]!Table9[#All], 11, FALSE), "; Habitat description: ", C1948, ") - Within 1-mi of a CNDDB/SCE/USFS occurrence record (", VLOOKUP(A1948, [1]!Table9[#All], 31, FALSE), "). " )))</f>
        <v xml:space="preserve">Not discussed on USFS. </v>
      </c>
      <c r="Q1948" s="6" t="str">
        <f>IF(D1948="No", "Not discussed on USFS. ", IF(VLOOKUP(A1948, [1]!Table9[#All], 31, FALSE)="--", "--",  VLOOKUP(A1948, [1]!Table9[#All], 32, FALSE)))</f>
        <v xml:space="preserve">Not discussed on USFS. </v>
      </c>
      <c r="R1948" s="6" t="str">
        <f>IF(D1948="No", "Not discussed on USFS. ", IF(VLOOKUP(A1948, [1]!Table9[#All], 31, FALSE)="--", "--", VLOOKUP(A1948, [1]!Table9[#All], 33, FALSE)))</f>
        <v xml:space="preserve">Not discussed on USFS. </v>
      </c>
      <c r="S1948" s="9" t="s">
        <v>2</v>
      </c>
      <c r="T1948" s="8" t="s">
        <v>2</v>
      </c>
      <c r="U1948" s="8" t="s">
        <v>2</v>
      </c>
      <c r="V1948" s="7" t="s">
        <v>2</v>
      </c>
      <c r="W1948" s="6" t="s">
        <v>2</v>
      </c>
      <c r="X1948" s="6" t="s">
        <v>2</v>
      </c>
    </row>
    <row r="1949" spans="1:24" ht="156" x14ac:dyDescent="0.2">
      <c r="A1949" s="20" t="s">
        <v>413</v>
      </c>
      <c r="B1949" s="20" t="str">
        <f>VLOOKUP(A1949, [1]!Table9[#All], 2, FALSE)</f>
        <v>Epilobium nivium</v>
      </c>
      <c r="C1949" s="18" t="str">
        <f>VLOOKUP(A1949, [1]!Table9[#All], 13, FALSE)</f>
        <v>dry talus, shaly slopes</v>
      </c>
      <c r="D1949" s="17" t="str">
        <f>IF(ISNUMBER(SEARCH("1",VLOOKUP(A1949, [1]!Table9[#All], 4, FALSE))), "Yes", "No")</f>
        <v>Yes</v>
      </c>
      <c r="E1949" s="16" t="str">
        <f>VLOOKUP(A1949, [1]!Table9[#All], 3, FALSE)</f>
        <v>Plant</v>
      </c>
      <c r="F1949" s="15" t="str">
        <f>VLOOKUP(A1949, [1]!Table9[#All], 26, FALSE)</f>
        <v>Formula</v>
      </c>
      <c r="G1949" s="15" t="str">
        <f>IF(D1949="No", "--",VLOOKUP(A1949, [1]!Table9[#All], 25, FALSE))</f>
        <v>Work area</v>
      </c>
      <c r="H1949" s="14" t="str">
        <f>IF(D1949="No", "Not discussed on USFS. ", VLOOKUP(A1949, [1]!Table9[#All], 24, FALSE))</f>
        <v>--</v>
      </c>
      <c r="I1949" s="14" t="str">
        <f>IF(NOT(ISBLANK(#REF!)),  "Pre-activity Survey Required", "")</f>
        <v>Pre-activity Survey Required</v>
      </c>
      <c r="J1949" s="13" t="str">
        <f>IF(D1949="No", "Not discussed on USFS. ", _xlfn.CONCAT(A1949, " (", VLOOKUP(A1949, [1]!Table9[#All], 11, FALSE), "; Habitat description: ", C1949, ") - Within 1-mi of a CNDDB/SCE/USFS occurrence record (", VLOOKUP(A1949, [1]!Table9[#All], 34, FALSE), "). " ))</f>
        <v xml:space="preserve">Snow Mountain willowherb (FSS; CRPR 1B.2, Blooming Period: Jul - Sep; Habitat description: dry talus, shaly slopes) - Within 1-mi of a CNDDB/SCE/USFS occurrence record (unsuitable habitat). </v>
      </c>
      <c r="K1949" s="10" t="str">
        <f>IF(D1949="No", "-- ", VLOOKUP(A1949, [1]!Table9[#All], 35, FALSE))</f>
        <v>Standard OMP BMPs.</v>
      </c>
      <c r="L1949" s="12" t="str">
        <f>IF(D1949="No", "--", VLOOKUP(A1949, [1]!Table9[#All], 28, FALSE))</f>
        <v>IIB</v>
      </c>
      <c r="M1949" s="11" t="str">
        <f>IF(D1949="No", "Not discussed on USFS. ", _xlfn.CONCAT(A1949, " (", VLOOKUP(A1949, [1]!Table9[#All], 11, FALSE), "; Habitat description: ", C1949, ") - Within 1-mi of a CNDDB/SCE/USFS occurrence record (", VLOOKUP(A1949, [1]!Table9[#All], 27, FALSE), "). " ))</f>
        <v xml:space="preserve">Snow Mountain willowherb (FSS; CRPR 1B.2, Blooming Period: Jul - Sep; Habitat description: dry talus, shaly slopes) - Within 1-mi of a CNDDB/SCE/USFS occurrence record (habitat present). </v>
      </c>
      <c r="N1949" s="10" t="str">
        <f>IF(D1949="No", "-- ", VLOOKUP(A1949, [1]!Table9[#All], 29, FALSE))</f>
        <v xml:space="preserve">BE BMP Plant-1(a)(c-d); 
General Measures and Standard OMP BMPs. </v>
      </c>
      <c r="O1949" s="10" t="str">
        <f>IF(D1949="No", "--", VLOOKUP(A1949, [1]!Table9[#All], 30, FALSE))</f>
        <v xml:space="preserve">Pre-Activity Survey (Snow Mountain willowherb): A biological survey is required. 
FSS Plant Avoidance (Snow Mountain willowherb): If Snow Mountain willowherb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49" s="7" t="str">
        <f>IF(D1949="No", "Not discussed on USFS. ", IF(VLOOKUP(A1949, [1]!Table9[#All], 31, FALSE)="--", "--",  _xlfn.CONCAT(A1949, " (", VLOOKUP(A1949, [1]!Table9[#All], 11, FALSE), "; Habitat description: ", C1949, ") - Within 1-mi of a CNDDB/SCE/USFS occurrence record (", VLOOKUP(A1949, [1]!Table9[#All], 31, FALSE), "). " )))</f>
        <v>--</v>
      </c>
      <c r="Q1949" s="6" t="str">
        <f>IF(D1949="No", "Not discussed on USFS. ", IF(VLOOKUP(A1949, [1]!Table9[#All], 31, FALSE)="--", "--",  VLOOKUP(A1949, [1]!Table9[#All], 32, FALSE)))</f>
        <v>--</v>
      </c>
      <c r="R1949" s="6" t="str">
        <f>IF(D1949="No", "Not discussed on USFS. ", IF(VLOOKUP(A1949, [1]!Table9[#All], 31, FALSE)="--", "--", VLOOKUP(A1949, [1]!Table9[#All], 33, FALSE)))</f>
        <v>--</v>
      </c>
      <c r="S1949" s="9" t="s">
        <v>2</v>
      </c>
      <c r="T1949" s="8" t="s">
        <v>2</v>
      </c>
      <c r="U1949" s="8" t="s">
        <v>2</v>
      </c>
      <c r="V1949" s="7" t="s">
        <v>2</v>
      </c>
      <c r="W1949" s="6" t="s">
        <v>2</v>
      </c>
      <c r="X1949" s="6" t="s">
        <v>2</v>
      </c>
    </row>
    <row r="1950" spans="1:24" ht="48" x14ac:dyDescent="0.2">
      <c r="A1950" s="20" t="s">
        <v>412</v>
      </c>
      <c r="B1950" s="20" t="str">
        <f>VLOOKUP(A1950, [1]!Table9[#All], 2, FALSE)</f>
        <v>Salix nivalis</v>
      </c>
      <c r="C1950" s="18" t="str">
        <f>VLOOKUP(A1950, [1]!Table9[#All], 13, FALSE)</f>
        <v>alpine cirques</v>
      </c>
      <c r="D1950" s="17" t="str">
        <f>IF(ISNUMBER(SEARCH("1",VLOOKUP(A1950, [1]!Table9[#All], 4, FALSE))), "Yes", "No")</f>
        <v>No</v>
      </c>
      <c r="E1950" s="16" t="str">
        <f>VLOOKUP(A1950, [1]!Table9[#All], 3, FALSE)</f>
        <v>Plant</v>
      </c>
      <c r="F1950" s="15" t="str">
        <f>VLOOKUP(A1950, [1]!Table9[#All], 26, FALSE)</f>
        <v>Formula</v>
      </c>
      <c r="G1950" s="15" t="str">
        <f>IF(D1950="No", "--",VLOOKUP(A1950, [1]!Table9[#All], 25, FALSE))</f>
        <v>--</v>
      </c>
      <c r="H1950" s="14" t="str">
        <f>IF(D1950="No", "Not discussed on USFS. ", VLOOKUP(A1950, [1]!Table9[#All], 24, FALSE))</f>
        <v xml:space="preserve">Not discussed on USFS. </v>
      </c>
      <c r="I1950" s="14" t="str">
        <f>IF(NOT(ISBLANK(#REF!)),  "Pre-activity Survey Required", "")</f>
        <v>Pre-activity Survey Required</v>
      </c>
      <c r="J1950" s="13" t="str">
        <f>IF(D1950="No", "Not discussed on USFS. ", _xlfn.CONCAT(A1950, " (", VLOOKUP(A1950, [1]!Table9[#All], 11, FALSE), "; Habitat description: ", C1950, ") - Within 1-mi of a CNDDB/SCE/USFS occurrence record (", VLOOKUP(A1950, [1]!Table9[#All], 34, FALSE), "). " ))</f>
        <v xml:space="preserve">Not discussed on USFS. </v>
      </c>
      <c r="K1950" s="10" t="str">
        <f>IF(D1950="No", "-- ", VLOOKUP(A1950, [1]!Table9[#All], 35, FALSE))</f>
        <v xml:space="preserve">-- </v>
      </c>
      <c r="L1950" s="12" t="str">
        <f>IF(D1950="No", "--", VLOOKUP(A1950, [1]!Table9[#All], 28, FALSE))</f>
        <v>--</v>
      </c>
      <c r="M1950" s="11" t="str">
        <f>IF(D1950="No", "Not discussed on USFS. ", _xlfn.CONCAT(A1950, " (", VLOOKUP(A1950, [1]!Table9[#All], 11, FALSE), "; Habitat description: ", C1950, ") - Within 1-mi of a CNDDB/SCE/USFS occurrence record (", VLOOKUP(A1950, [1]!Table9[#All], 27, FALSE), "). " ))</f>
        <v xml:space="preserve">Not discussed on USFS. </v>
      </c>
      <c r="N1950" s="10" t="str">
        <f>IF(D1950="No", "-- ", VLOOKUP(A1950, [1]!Table9[#All], 29, FALSE))</f>
        <v xml:space="preserve">-- </v>
      </c>
      <c r="O1950" s="10" t="str">
        <f>IF(D1950="No", "--", VLOOKUP(A1950, [1]!Table9[#All], 30, FALSE))</f>
        <v>--</v>
      </c>
      <c r="P1950" s="7" t="str">
        <f>IF(D1950="No", "Not discussed on USFS. ", IF(VLOOKUP(A1950, [1]!Table9[#All], 31, FALSE)="--", "--",  _xlfn.CONCAT(A1950, " (", VLOOKUP(A1950, [1]!Table9[#All], 11, FALSE), "; Habitat description: ", C1950, ") - Within 1-mi of a CNDDB/SCE/USFS occurrence record (", VLOOKUP(A1950, [1]!Table9[#All], 31, FALSE), "). " )))</f>
        <v xml:space="preserve">Not discussed on USFS. </v>
      </c>
      <c r="Q1950" s="6" t="str">
        <f>IF(D1950="No", "Not discussed on USFS. ", IF(VLOOKUP(A1950, [1]!Table9[#All], 31, FALSE)="--", "--",  VLOOKUP(A1950, [1]!Table9[#All], 32, FALSE)))</f>
        <v xml:space="preserve">Not discussed on USFS. </v>
      </c>
      <c r="R1950" s="6" t="str">
        <f>IF(D1950="No", "Not discussed on USFS. ", IF(VLOOKUP(A1950, [1]!Table9[#All], 31, FALSE)="--", "--", VLOOKUP(A1950, [1]!Table9[#All], 33, FALSE)))</f>
        <v xml:space="preserve">Not discussed on USFS. </v>
      </c>
      <c r="S1950" s="9" t="s">
        <v>2</v>
      </c>
      <c r="T1950" s="8" t="s">
        <v>2</v>
      </c>
      <c r="U1950" s="8" t="s">
        <v>2</v>
      </c>
      <c r="V1950" s="7" t="s">
        <v>2</v>
      </c>
      <c r="W1950" s="6" t="s">
        <v>2</v>
      </c>
      <c r="X1950" s="6" t="s">
        <v>2</v>
      </c>
    </row>
    <row r="1951" spans="1:24" ht="80" x14ac:dyDescent="0.2">
      <c r="A1951" s="20" t="s">
        <v>411</v>
      </c>
      <c r="B1951" s="20" t="str">
        <f>VLOOKUP(A1951, [1]!Table9[#All], 2, FALSE)</f>
        <v>Streptanthus brachiatus ssp. brachiatus</v>
      </c>
      <c r="C1951" s="18" t="str">
        <f>VLOOKUP(A1951, [1]!Table9[#All], 13, FALSE)</f>
        <v>serpentine barrens, open chaparral or woodland</v>
      </c>
      <c r="D1951" s="17" t="str">
        <f>IF(ISNUMBER(SEARCH("1",VLOOKUP(A1951, [1]!Table9[#All], 4, FALSE))), "Yes", "No")</f>
        <v>No</v>
      </c>
      <c r="E1951" s="16" t="str">
        <f>VLOOKUP(A1951, [1]!Table9[#All], 3, FALSE)</f>
        <v>Plant</v>
      </c>
      <c r="F1951" s="15" t="str">
        <f>VLOOKUP(A1951, [1]!Table9[#All], 26, FALSE)</f>
        <v>Formula</v>
      </c>
      <c r="G1951" s="15" t="str">
        <f>IF(D1951="No", "--",VLOOKUP(A1951, [1]!Table9[#All], 25, FALSE))</f>
        <v>--</v>
      </c>
      <c r="H1951" s="14" t="str">
        <f>IF(D1951="No", "Not discussed on USFS. ", VLOOKUP(A1951, [1]!Table9[#All], 24, FALSE))</f>
        <v xml:space="preserve">Not discussed on USFS. </v>
      </c>
      <c r="I1951" s="14" t="str">
        <f>IF(NOT(ISBLANK(#REF!)),  "Pre-activity Survey Required", "")</f>
        <v>Pre-activity Survey Required</v>
      </c>
      <c r="J1951" s="13" t="str">
        <f>IF(D1951="No", "Not discussed on USFS. ", _xlfn.CONCAT(A1951, " (", VLOOKUP(A1951, [1]!Table9[#All], 11, FALSE), "; Habitat description: ", C1951, ") - Within 1-mi of a CNDDB/SCE/USFS occurrence record (", VLOOKUP(A1951, [1]!Table9[#All], 34, FALSE), "). " ))</f>
        <v xml:space="preserve">Not discussed on USFS. </v>
      </c>
      <c r="K1951" s="10" t="str">
        <f>IF(D1951="No", "-- ", VLOOKUP(A1951, [1]!Table9[#All], 35, FALSE))</f>
        <v xml:space="preserve">-- </v>
      </c>
      <c r="L1951" s="12" t="str">
        <f>IF(D1951="No", "--", VLOOKUP(A1951, [1]!Table9[#All], 28, FALSE))</f>
        <v>--</v>
      </c>
      <c r="M1951" s="11" t="str">
        <f>IF(D1951="No", "Not discussed on USFS. ", _xlfn.CONCAT(A1951, " (", VLOOKUP(A1951, [1]!Table9[#All], 11, FALSE), "; Habitat description: ", C1951, ") - Within 1-mi of a CNDDB/SCE/USFS occurrence record (", VLOOKUP(A1951, [1]!Table9[#All], 27, FALSE), "). " ))</f>
        <v xml:space="preserve">Not discussed on USFS. </v>
      </c>
      <c r="N1951" s="10" t="str">
        <f>IF(D1951="No", "-- ", VLOOKUP(A1951, [1]!Table9[#All], 29, FALSE))</f>
        <v xml:space="preserve">-- </v>
      </c>
      <c r="O1951" s="10" t="str">
        <f>IF(D1951="No", "--", VLOOKUP(A1951, [1]!Table9[#All], 30, FALSE))</f>
        <v>--</v>
      </c>
      <c r="P1951" s="7" t="str">
        <f>IF(D1951="No", "Not discussed on USFS. ", IF(VLOOKUP(A1951, [1]!Table9[#All], 31, FALSE)="--", "--",  _xlfn.CONCAT(A1951, " (", VLOOKUP(A1951, [1]!Table9[#All], 11, FALSE), "; Habitat description: ", C1951, ") - Within 1-mi of a CNDDB/SCE/USFS occurrence record (", VLOOKUP(A1951, [1]!Table9[#All], 31, FALSE), "). " )))</f>
        <v xml:space="preserve">Not discussed on USFS. </v>
      </c>
      <c r="Q1951" s="6" t="str">
        <f>IF(D1951="No", "Not discussed on USFS. ", IF(VLOOKUP(A1951, [1]!Table9[#All], 31, FALSE)="--", "--",  VLOOKUP(A1951, [1]!Table9[#All], 32, FALSE)))</f>
        <v xml:space="preserve">Not discussed on USFS. </v>
      </c>
      <c r="R1951" s="6" t="str">
        <f>IF(D1951="No", "Not discussed on USFS. ", IF(VLOOKUP(A1951, [1]!Table9[#All], 31, FALSE)="--", "--", VLOOKUP(A1951, [1]!Table9[#All], 33, FALSE)))</f>
        <v xml:space="preserve">Not discussed on USFS. </v>
      </c>
      <c r="S1951" s="9" t="s">
        <v>2</v>
      </c>
      <c r="T1951" s="8" t="s">
        <v>2</v>
      </c>
      <c r="U1951" s="8" t="s">
        <v>2</v>
      </c>
      <c r="V1951" s="7" t="s">
        <v>2</v>
      </c>
      <c r="W1951" s="6" t="s">
        <v>2</v>
      </c>
      <c r="X1951" s="6" t="s">
        <v>2</v>
      </c>
    </row>
    <row r="1952" spans="1:24" ht="144" x14ac:dyDescent="0.2">
      <c r="A1952" s="20" t="s">
        <v>410</v>
      </c>
      <c r="B1952" s="20" t="str">
        <f>VLOOKUP(A1952, [1]!Table9[#All], 2, FALSE)</f>
        <v>Astragalus lentiginosus var. sesquimetralis</v>
      </c>
      <c r="C1952" s="18" t="str">
        <f>VLOOKUP(A1952, [1]!Table9[#All], 13, FALSE)</f>
        <v>moist, alkaline flats</v>
      </c>
      <c r="D1952" s="17" t="str">
        <f>IF(ISNUMBER(SEARCH("1",VLOOKUP(A1952, [1]!Table9[#All], 4, FALSE))), "Yes", "No")</f>
        <v>Yes</v>
      </c>
      <c r="E1952" s="16" t="str">
        <f>VLOOKUP(A1952, [1]!Table9[#All], 3, FALSE)</f>
        <v>Plant</v>
      </c>
      <c r="F1952" s="15" t="str">
        <f>VLOOKUP(A1952, [1]!Table9[#All], 26, FALSE)</f>
        <v>Formula</v>
      </c>
      <c r="G1952" s="15" t="str">
        <f>IF(D1952="No", "--",VLOOKUP(A1952, [1]!Table9[#All], 25, FALSE))</f>
        <v>Work area</v>
      </c>
      <c r="H1952" s="14" t="str">
        <f>IF(D1952="No", "Not discussed on USFS. ", VLOOKUP(A1952, [1]!Table9[#All], 24, FALSE))</f>
        <v>--</v>
      </c>
      <c r="I1952" s="14" t="str">
        <f>IF(NOT(ISBLANK(#REF!)),  "Pre-activity Survey Required", "")</f>
        <v>Pre-activity Survey Required</v>
      </c>
      <c r="J1952" s="13" t="str">
        <f>IF(D1952="No", "Not discussed on USFS. ", _xlfn.CONCAT(A1952, " (", VLOOKUP(A1952, [1]!Table9[#All], 11, FALSE), "; Habitat description: ", C1952, ") - Within 1-mi of a CNDDB/SCE/USFS occurrence record (", VLOOKUP(A1952, [1]!Table9[#All], 34, FALSE), "). " ))</f>
        <v xml:space="preserve">Sodaville milk-vetch (SE; CRPR 1B.1, Blooming Period: May - Jun; Habitat description: moist, alkaline flats) - Within 1-mi of a CNDDB/SCE/USFS occurrence record (unsuitable habitat). </v>
      </c>
      <c r="K1952" s="10" t="str">
        <f>IF(D1952="No", "-- ", VLOOKUP(A1952, [1]!Table9[#All], 35, FALSE))</f>
        <v>Standard OMP BMPs.</v>
      </c>
      <c r="L1952" s="12" t="str">
        <f>IF(D1952="No", "--", VLOOKUP(A1952, [1]!Table9[#All], 28, FALSE))</f>
        <v>IIB</v>
      </c>
      <c r="M1952" s="11" t="str">
        <f>IF(D1952="No", "Not discussed on USFS. ", _xlfn.CONCAT(A1952, " (", VLOOKUP(A1952, [1]!Table9[#All], 11, FALSE), "; Habitat description: ", C1952, ") - Within 1-mi of a CNDDB/SCE/USFS occurrence record (", VLOOKUP(A1952, [1]!Table9[#All], 27, FALSE), "). " ))</f>
        <v xml:space="preserve">Sodaville milk-vetch (SE; CRPR 1B.1, Blooming Period: May - Jun; Habitat description: moist, alkaline flats) - Within 1-mi of a CNDDB/SCE/USFS occurrence record (habitat present). </v>
      </c>
      <c r="N1952" s="10" t="str">
        <f>IF(D1952="No", "-- ", VLOOKUP(A1952, [1]!Table9[#All], 29, FALSE))</f>
        <v xml:space="preserve">BE BMP Plant-1(a); 
General Measures and Standard OMP BMPs. </v>
      </c>
      <c r="O1952" s="10" t="str">
        <f>IF(D1952="No", "--", VLOOKUP(A1952, [1]!Table9[#All], 30, FALSE))</f>
        <v xml:space="preserve">Pre-Activity Survey (Sodaville milk-vetch): A biological survey is required. 
State Threatened Plant Avoidance (Sodaville milk-vetch): If Sodaville milk-vetchis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1952" s="7" t="str">
        <f>IF(D1952="No", "Not discussed on USFS. ", IF(VLOOKUP(A1952, [1]!Table9[#All], 31, FALSE)="--", "--",  _xlfn.CONCAT(A1952, " (", VLOOKUP(A1952, [1]!Table9[#All], 11, FALSE), "; Habitat description: ", C1952, ") - Within 1-mi of a CNDDB/SCE/USFS occurrence record (", VLOOKUP(A1952, [1]!Table9[#All], 31, FALSE), "). " )))</f>
        <v>--</v>
      </c>
      <c r="Q1952" s="6" t="str">
        <f>IF(D1952="No", "Not discussed on USFS. ", IF(VLOOKUP(A1952, [1]!Table9[#All], 31, FALSE)="--", "--",  VLOOKUP(A1952, [1]!Table9[#All], 32, FALSE)))</f>
        <v>--</v>
      </c>
      <c r="R1952" s="6" t="str">
        <f>IF(D1952="No", "Not discussed on USFS. ", IF(VLOOKUP(A1952, [1]!Table9[#All], 31, FALSE)="--", "--", VLOOKUP(A1952, [1]!Table9[#All], 33, FALSE)))</f>
        <v>--</v>
      </c>
      <c r="S1952" s="9" t="s">
        <v>2</v>
      </c>
      <c r="T1952" s="8" t="s">
        <v>2</v>
      </c>
      <c r="U1952" s="8" t="s">
        <v>2</v>
      </c>
      <c r="V1952" s="7" t="s">
        <v>2</v>
      </c>
      <c r="W1952" s="6" t="s">
        <v>2</v>
      </c>
      <c r="X1952" s="6" t="s">
        <v>2</v>
      </c>
    </row>
    <row r="1953" spans="1:24" ht="168" x14ac:dyDescent="0.2">
      <c r="A1953" s="20" t="s">
        <v>409</v>
      </c>
      <c r="B1953" s="20" t="str">
        <f>VLOOKUP(A1953, [1]!Table9[#All], 2, FALSE)</f>
        <v>Castilleja mollis</v>
      </c>
      <c r="C1953" s="18" t="str">
        <f>VLOOKUP(A1953, [1]!Table9[#All], 13, FALSE)</f>
        <v>coastal dunes</v>
      </c>
      <c r="D1953" s="17" t="str">
        <f>IF(ISNUMBER(SEARCH("1",VLOOKUP(A1953, [1]!Table9[#All], 4, FALSE))), "Yes", "No")</f>
        <v>Yes</v>
      </c>
      <c r="E1953" s="16" t="str">
        <f>VLOOKUP(A1953, [1]!Table9[#All], 3, FALSE)</f>
        <v>Plant</v>
      </c>
      <c r="F1953" s="15" t="str">
        <f>VLOOKUP(A1953, [1]!Table9[#All], 26, FALSE)</f>
        <v>Formula</v>
      </c>
      <c r="G1953" s="15" t="str">
        <f>IF(D1953="No", "--",VLOOKUP(A1953, [1]!Table9[#All], 25, FALSE))</f>
        <v>Work area</v>
      </c>
      <c r="H1953" s="14" t="str">
        <f>IF(D1953="No", "Not discussed on USFS. ", VLOOKUP(A1953, [1]!Table9[#All], 24, FALSE))</f>
        <v>--</v>
      </c>
      <c r="I1953" s="14" t="str">
        <f>IF(NOT(ISBLANK(#REF!)),  "Pre-activity Survey Required", "")</f>
        <v>Pre-activity Survey Required</v>
      </c>
      <c r="J1953" s="13" t="str">
        <f>IF(D1953="No", "Not discussed on USFS. ", _xlfn.CONCAT(A1953, " (", VLOOKUP(A1953, [1]!Table9[#All], 11, FALSE), "; Habitat description: ", C1953, ") - Within 1-mi of a CNDDB/SCE/USFS occurrence record (", VLOOKUP(A1953, [1]!Table9[#All], 34, FALSE), "). " ))</f>
        <v xml:space="preserve">soft-leaved paintbrush (FE; CRPR 1B.1, Blooming Period: Apr - Aug; Habitat description: coastal dunes) - Within 1-mi of a CNDDB/SCE/USFS occurrence record (unsuitable habitat). </v>
      </c>
      <c r="K1953" s="10" t="str">
        <f>IF(D1953="No", "-- ", VLOOKUP(A1953, [1]!Table9[#All], 35, FALSE))</f>
        <v xml:space="preserve">RPM Plant 1; 
Standard OMP BMPs. </v>
      </c>
      <c r="L1953" s="12" t="str">
        <f>IF(D1953="No", "--", VLOOKUP(A1953, [1]!Table9[#All], 28, FALSE))</f>
        <v>IIB</v>
      </c>
      <c r="M1953" s="11" t="str">
        <f>IF(D1953="No", "Not discussed on USFS. ", _xlfn.CONCAT(A1953, " (", VLOOKUP(A1953, [1]!Table9[#All], 11, FALSE), "; Habitat description: ", C1953, ") - Within 1-mi of a CNDDB/SCE/USFS occurrence record (", VLOOKUP(A1953, [1]!Table9[#All], 27, FALSE), "). " ))</f>
        <v xml:space="preserve">soft-leaved paintbrush (FE; CRPR 1B.1, Blooming Period: Apr - Aug; Habitat description: coastal dunes) - Within 1-mi of a CNDDB/SCE/USFS occurrence record (habitat present). </v>
      </c>
      <c r="N1953" s="10" t="str">
        <f>IF(D1953="No", "-- ", VLOOKUP(A1953, [1]!Table9[#All], 29, FALSE))</f>
        <v xml:space="preserve">RPM Plant-1-4; 
General Measures and Standard OMP BMPs. </v>
      </c>
      <c r="O1953" s="10" t="str">
        <f>IF(D1953="No", "--", VLOOKUP(A1953, [1]!Table9[#All], 30, FALSE))</f>
        <v xml:space="preserve">Rare Plant Survey and Avoidance (soft-leaved paintbrush): A qualified botanist will conduct a rare plant survey for soft-leaved paintbrush within blooming season, verified by a reference population. All federally-listed plants within 100 feet of the work area will be flagged for avoidance. Coordination with Environmental Services Department will be required if full avoidance cannot be achieved. 
Schedule Limitation (soft-leaved paintbrush): Schedule all work in the year rare plant surveys are conducted. Work can occur only after rare plant surveys occur. If work gets delayed for a subsequent year, contact Environmental Services Department. 
General Measures and Standard OMP BMPs. </v>
      </c>
      <c r="P1953" s="7" t="str">
        <f>IF(D1953="No", "Not discussed on USFS. ", IF(VLOOKUP(A1953, [1]!Table9[#All], 31, FALSE)="--", "--",  _xlfn.CONCAT(A1953, " (", VLOOKUP(A1953, [1]!Table9[#All], 11, FALSE), "; Habitat description: ", C1953, ") - Within 1-mi of a CNDDB/SCE/USFS occurrence record (", VLOOKUP(A1953, [1]!Table9[#All], 31, FALSE), "). " )))</f>
        <v>--</v>
      </c>
      <c r="Q1953" s="6" t="str">
        <f>IF(D1953="No", "Not discussed on USFS. ", IF(VLOOKUP(A1953, [1]!Table9[#All], 31, FALSE)="--", "--",  VLOOKUP(A1953, [1]!Table9[#All], 32, FALSE)))</f>
        <v>--</v>
      </c>
      <c r="R1953" s="6" t="str">
        <f>IF(D1953="No", "Not discussed on USFS. ", IF(VLOOKUP(A1953, [1]!Table9[#All], 31, FALSE)="--", "--", VLOOKUP(A1953, [1]!Table9[#All], 33, FALSE)))</f>
        <v>--</v>
      </c>
      <c r="S1953" s="9" t="s">
        <v>2</v>
      </c>
      <c r="T1953" s="8" t="s">
        <v>2</v>
      </c>
      <c r="U1953" s="8" t="s">
        <v>2</v>
      </c>
      <c r="V1953" s="7" t="s">
        <v>2</v>
      </c>
      <c r="W1953" s="6" t="s">
        <v>2</v>
      </c>
      <c r="X1953" s="6" t="s">
        <v>2</v>
      </c>
    </row>
    <row r="1954" spans="1:24" ht="48" x14ac:dyDescent="0.2">
      <c r="A1954" s="20" t="s">
        <v>408</v>
      </c>
      <c r="B1954" s="20" t="e">
        <f>VLOOKUP(A1954, [1]!Table9[#All], 2, FALSE)</f>
        <v>#N/A</v>
      </c>
      <c r="C1954" s="18" t="e">
        <f>VLOOKUP(A1954, [1]!Table9[#All], 13, FALSE)</f>
        <v>#N/A</v>
      </c>
      <c r="D1954" s="17" t="str">
        <f>IF(ISNUMBER(SEARCH("1",VLOOKUP(A1954, [1]!Table9[#All], 4, FALSE))), "Yes", "No")</f>
        <v>No</v>
      </c>
      <c r="E1954" s="16" t="e">
        <f>VLOOKUP(A1954, [1]!Table9[#All], 3, FALSE)</f>
        <v>#N/A</v>
      </c>
      <c r="F1954" s="15" t="e">
        <f>VLOOKUP(A1954, [1]!Table9[#All], 26, FALSE)</f>
        <v>#N/A</v>
      </c>
      <c r="G1954" s="15" t="str">
        <f>IF(D1954="No", "--",VLOOKUP(A1954, [1]!Table9[#All], 25, FALSE))</f>
        <v>--</v>
      </c>
      <c r="H1954" s="14" t="str">
        <f>IF(D1954="No", "Not discussed on USFS. ", VLOOKUP(A1954, [1]!Table9[#All], 24, FALSE))</f>
        <v xml:space="preserve">Not discussed on USFS. </v>
      </c>
      <c r="I1954" s="14" t="str">
        <f>IF(NOT(ISBLANK(#REF!)),  "Pre-activity Survey Required", "")</f>
        <v>Pre-activity Survey Required</v>
      </c>
      <c r="J1954" s="13" t="str">
        <f>IF(D1954="No", "Not discussed on USFS. ", _xlfn.CONCAT(A1954, " (", VLOOKUP(A1954, [1]!Table9[#All], 11, FALSE), "; Habitat description: ", C1954, ") - Within 1-mi of a CNDDB/SCE/USFS occurrence record (", VLOOKUP(A1954, [1]!Table9[#All], 34, FALSE), "). " ))</f>
        <v xml:space="preserve">Not discussed on USFS. </v>
      </c>
      <c r="K1954" s="10" t="str">
        <f>IF(D1954="No", "-- ", VLOOKUP(A1954, [1]!Table9[#All], 35, FALSE))</f>
        <v xml:space="preserve">-- </v>
      </c>
      <c r="L1954" s="12" t="str">
        <f>IF(D1954="No", "--", VLOOKUP(A1954, [1]!Table9[#All], 28, FALSE))</f>
        <v>--</v>
      </c>
      <c r="M1954" s="11" t="str">
        <f>IF(D1954="No", "Not discussed on USFS. ", _xlfn.CONCAT(A1954, " (", VLOOKUP(A1954, [1]!Table9[#All], 11, FALSE), "; Habitat description: ", C1954, ") - Within 1-mi of a CNDDB/SCE/USFS occurrence record (", VLOOKUP(A1954, [1]!Table9[#All], 27, FALSE), "). " ))</f>
        <v xml:space="preserve">Not discussed on USFS. </v>
      </c>
      <c r="N1954" s="10" t="str">
        <f>IF(D1954="No", "-- ", VLOOKUP(A1954, [1]!Table9[#All], 29, FALSE))</f>
        <v xml:space="preserve">-- </v>
      </c>
      <c r="O1954" s="10" t="str">
        <f>IF(D1954="No", "--", VLOOKUP(A1954, [1]!Table9[#All], 30, FALSE))</f>
        <v>--</v>
      </c>
      <c r="P1954" s="7" t="str">
        <f>IF(D1954="No", "Not discussed on USFS. ", IF(VLOOKUP(A1954, [1]!Table9[#All], 31, FALSE)="--", "--",  _xlfn.CONCAT(A1954, " (", VLOOKUP(A1954, [1]!Table9[#All], 11, FALSE), "; Habitat description: ", C1954, ") - Within 1-mi of a CNDDB/SCE/USFS occurrence record (", VLOOKUP(A1954, [1]!Table9[#All], 31, FALSE), "). " )))</f>
        <v xml:space="preserve">Not discussed on USFS. </v>
      </c>
      <c r="Q1954" s="6" t="str">
        <f>IF(D1954="No", "Not discussed on USFS. ", IF(VLOOKUP(A1954, [1]!Table9[#All], 31, FALSE)="--", "--",  VLOOKUP(A1954, [1]!Table9[#All], 32, FALSE)))</f>
        <v xml:space="preserve">Not discussed on USFS. </v>
      </c>
      <c r="R1954" s="6" t="str">
        <f>IF(D1954="No", "Not discussed on USFS. ", IF(VLOOKUP(A1954, [1]!Table9[#All], 31, FALSE)="--", "--", VLOOKUP(A1954, [1]!Table9[#All], 33, FALSE)))</f>
        <v xml:space="preserve">Not discussed on USFS. </v>
      </c>
      <c r="S1954" s="9" t="s">
        <v>2</v>
      </c>
      <c r="T1954" s="8" t="s">
        <v>2</v>
      </c>
      <c r="U1954" s="8" t="s">
        <v>2</v>
      </c>
      <c r="V1954" s="7" t="s">
        <v>2</v>
      </c>
      <c r="W1954" s="6" t="s">
        <v>2</v>
      </c>
      <c r="X1954" s="6" t="s">
        <v>2</v>
      </c>
    </row>
    <row r="1955" spans="1:24" ht="48" x14ac:dyDescent="0.2">
      <c r="A1955" s="20" t="s">
        <v>407</v>
      </c>
      <c r="B1955" s="20" t="str">
        <f>VLOOKUP(A1955, [1]!Table9[#All], 2, FALSE)</f>
        <v>Melospiza melodia</v>
      </c>
      <c r="C1955" s="18" t="str">
        <f>VLOOKUP(A1955, [1]!Table9[#All], 13, FALSE)</f>
        <v>thickets, brush, marshes, roadsides, gardens</v>
      </c>
      <c r="D1955" s="17" t="str">
        <f>IF(ISNUMBER(SEARCH("1",VLOOKUP(A1955, [1]!Table9[#All], 4, FALSE))), "Yes", "No")</f>
        <v>No</v>
      </c>
      <c r="E1955" s="16" t="str">
        <f>VLOOKUP(A1955, [1]!Table9[#All], 3, FALSE)</f>
        <v>Bird</v>
      </c>
      <c r="F1955" s="15" t="str">
        <f>VLOOKUP(A1955, [1]!Table9[#All], 26, FALSE)</f>
        <v>Formula</v>
      </c>
      <c r="G1955" s="15" t="str">
        <f>IF(D1955="No", "--",VLOOKUP(A1955, [1]!Table9[#All], 25, FALSE))</f>
        <v>--</v>
      </c>
      <c r="H1955" s="14" t="str">
        <f>IF(D1955="No", "Not discussed on USFS. ", VLOOKUP(A1955, [1]!Table9[#All], 24, FALSE))</f>
        <v xml:space="preserve">Not discussed on USFS. </v>
      </c>
      <c r="I1955" s="14" t="str">
        <f>IF(NOT(ISBLANK(#REF!)),  "Pre-activity Survey Required", "")</f>
        <v>Pre-activity Survey Required</v>
      </c>
      <c r="J1955" s="13" t="str">
        <f>IF(D1955="No", "Not discussed on USFS. ", _xlfn.CONCAT(A1955, " (", VLOOKUP(A1955, [1]!Table9[#All], 11, FALSE), "; Habitat description: ", C1955, ") - Within 1-mi of a CNDDB/SCE/USFS occurrence record (", VLOOKUP(A1955, [1]!Table9[#All], 34, FALSE), "). " ))</f>
        <v xml:space="preserve">Not discussed on USFS. </v>
      </c>
      <c r="K1955" s="10" t="str">
        <f>IF(D1955="No", "-- ", VLOOKUP(A1955, [1]!Table9[#All], 35, FALSE))</f>
        <v xml:space="preserve">-- </v>
      </c>
      <c r="L1955" s="12" t="str">
        <f>IF(D1955="No", "--", VLOOKUP(A1955, [1]!Table9[#All], 28, FALSE))</f>
        <v>--</v>
      </c>
      <c r="M1955" s="11" t="str">
        <f>IF(D1955="No", "Not discussed on USFS. ", _xlfn.CONCAT(A1955, " (", VLOOKUP(A1955, [1]!Table9[#All], 11, FALSE), "; Habitat description: ", C1955, ") - Within 1-mi of a CNDDB/SCE/USFS occurrence record (", VLOOKUP(A1955, [1]!Table9[#All], 27, FALSE), "). " ))</f>
        <v xml:space="preserve">Not discussed on USFS. </v>
      </c>
      <c r="N1955" s="10" t="str">
        <f>IF(D1955="No", "-- ", VLOOKUP(A1955, [1]!Table9[#All], 29, FALSE))</f>
        <v xml:space="preserve">-- </v>
      </c>
      <c r="O1955" s="10" t="str">
        <f>IF(D1955="No", "--", VLOOKUP(A1955, [1]!Table9[#All], 30, FALSE))</f>
        <v>--</v>
      </c>
      <c r="P1955" s="7" t="str">
        <f>IF(D1955="No", "Not discussed on USFS. ", IF(VLOOKUP(A1955, [1]!Table9[#All], 31, FALSE)="--", "--",  _xlfn.CONCAT(A1955, " (", VLOOKUP(A1955, [1]!Table9[#All], 11, FALSE), "; Habitat description: ", C1955, ") - Within 1-mi of a CNDDB/SCE/USFS occurrence record (", VLOOKUP(A1955, [1]!Table9[#All], 31, FALSE), "). " )))</f>
        <v xml:space="preserve">Not discussed on USFS. </v>
      </c>
      <c r="Q1955" s="6" t="str">
        <f>IF(D1955="No", "Not discussed on USFS. ", IF(VLOOKUP(A1955, [1]!Table9[#All], 31, FALSE)="--", "--",  VLOOKUP(A1955, [1]!Table9[#All], 32, FALSE)))</f>
        <v xml:space="preserve">Not discussed on USFS. </v>
      </c>
      <c r="R1955" s="6" t="str">
        <f>IF(D1955="No", "Not discussed on USFS. ", IF(VLOOKUP(A1955, [1]!Table9[#All], 31, FALSE)="--", "--", VLOOKUP(A1955, [1]!Table9[#All], 33, FALSE)))</f>
        <v xml:space="preserve">Not discussed on USFS. </v>
      </c>
      <c r="S1955" s="9" t="s">
        <v>2</v>
      </c>
      <c r="T1955" s="8" t="s">
        <v>2</v>
      </c>
      <c r="U1955" s="8" t="s">
        <v>2</v>
      </c>
      <c r="V1955" s="7" t="s">
        <v>2</v>
      </c>
      <c r="W1955" s="6" t="s">
        <v>2</v>
      </c>
      <c r="X1955" s="6" t="s">
        <v>2</v>
      </c>
    </row>
    <row r="1956" spans="1:24" ht="168" x14ac:dyDescent="0.2">
      <c r="A1956" s="20" t="s">
        <v>406</v>
      </c>
      <c r="B1956" s="20" t="str">
        <f>VLOOKUP(A1956, [1]!Table9[#All], 2, FALSE)</f>
        <v>Alopecurus aequalis var. sonomensis</v>
      </c>
      <c r="C1956" s="18" t="str">
        <f>VLOOKUP(A1956, [1]!Table9[#All], 13, FALSE)</f>
        <v>freshwater marshes, riparian scrub</v>
      </c>
      <c r="D1956" s="17" t="str">
        <f>IF(ISNUMBER(SEARCH("1",VLOOKUP(A1956, [1]!Table9[#All], 4, FALSE))), "Yes", "No")</f>
        <v>Yes</v>
      </c>
      <c r="E1956" s="16" t="str">
        <f>VLOOKUP(A1956, [1]!Table9[#All], 3, FALSE)</f>
        <v>Plant</v>
      </c>
      <c r="F1956" s="15" t="str">
        <f>VLOOKUP(A1956, [1]!Table9[#All], 26, FALSE)</f>
        <v>Formula</v>
      </c>
      <c r="G1956" s="15" t="str">
        <f>IF(D1956="No", "--",VLOOKUP(A1956, [1]!Table9[#All], 25, FALSE))</f>
        <v>Work area</v>
      </c>
      <c r="H1956" s="14" t="str">
        <f>IF(D1956="No", "Not discussed on USFS. ", VLOOKUP(A1956, [1]!Table9[#All], 24, FALSE))</f>
        <v>--</v>
      </c>
      <c r="I1956" s="14" t="str">
        <f>IF(NOT(ISBLANK(#REF!)),  "Pre-activity Survey Required", "")</f>
        <v>Pre-activity Survey Required</v>
      </c>
      <c r="J1956" s="13" t="str">
        <f>IF(D1956="No", "Not discussed on USFS. ", _xlfn.CONCAT(A1956, " (", VLOOKUP(A1956, [1]!Table9[#All], 11, FALSE), "; Habitat description: ", C1956, ") - Within 1-mi of a CNDDB/SCE/USFS occurrence record (", VLOOKUP(A1956, [1]!Table9[#All], 34, FALSE), "). " ))</f>
        <v xml:space="preserve">Sonoma alopecurus (FE; CRPR 1B.1, Blooming Period: May - Jul; Habitat description: freshwater marshes, riparian scrub) - Within 1-mi of a CNDDB/SCE/USFS occurrence record (unsuitable habitat). </v>
      </c>
      <c r="K1956" s="10" t="str">
        <f>IF(D1956="No", "-- ", VLOOKUP(A1956, [1]!Table9[#All], 35, FALSE))</f>
        <v xml:space="preserve">RPM Plant 1; 
Standard OMP BMPs. </v>
      </c>
      <c r="L1956" s="12" t="str">
        <f>IF(D1956="No", "--", VLOOKUP(A1956, [1]!Table9[#All], 28, FALSE))</f>
        <v>IIB</v>
      </c>
      <c r="M1956" s="11" t="str">
        <f>IF(D1956="No", "Not discussed on USFS. ", _xlfn.CONCAT(A1956, " (", VLOOKUP(A1956, [1]!Table9[#All], 11, FALSE), "; Habitat description: ", C1956, ") - Within 1-mi of a CNDDB/SCE/USFS occurrence record (", VLOOKUP(A1956, [1]!Table9[#All], 27, FALSE), "). " ))</f>
        <v xml:space="preserve">Sonoma alopecurus (FE; CRPR 1B.1, Blooming Period: May - Jul; Habitat description: freshwater marshes, riparian scrub) - Within 1-mi of a CNDDB/SCE/USFS occurrence record (habitat present). </v>
      </c>
      <c r="N1956" s="10" t="str">
        <f>IF(D1956="No", "-- ", VLOOKUP(A1956, [1]!Table9[#All], 29, FALSE))</f>
        <v xml:space="preserve">RPM Plant-1-4; 
General Measures and Standard OMP BMPs. </v>
      </c>
      <c r="O1956" s="10" t="str">
        <f>IF(D1956="No", "--", VLOOKUP(A1956, [1]!Table9[#All], 30, FALSE))</f>
        <v xml:space="preserve">Rare Plant Survey and Avoidance (Sonoma alopecurus): A qualified botanist will conduct a rare plant survey for Sonoma alopecurus within blooming season, verified by a reference population. All federally-listed plants within 100 feet of the work area will be flagged for avoidance. Coordination with Environmental Services Department will be required if full avoidance cannot be achieved. 
Schedule Limitation (Sonoma alopecurus): Schedule all work in the year rare plant surveys are conducted. Work can occur only after rare plant surveys occur. If work gets delayed for a subsequent year, contact Environmental Services Department. 
General Measures and Standard OMP BMPs. </v>
      </c>
      <c r="P1956" s="7" t="str">
        <f>IF(D1956="No", "Not discussed on USFS. ", IF(VLOOKUP(A1956, [1]!Table9[#All], 31, FALSE)="--", "--",  _xlfn.CONCAT(A1956, " (", VLOOKUP(A1956, [1]!Table9[#All], 11, FALSE), "; Habitat description: ", C1956, ") - Within 1-mi of a CNDDB/SCE/USFS occurrence record (", VLOOKUP(A1956, [1]!Table9[#All], 31, FALSE), "). " )))</f>
        <v>--</v>
      </c>
      <c r="Q1956" s="6" t="str">
        <f>IF(D1956="No", "Not discussed on USFS. ", IF(VLOOKUP(A1956, [1]!Table9[#All], 31, FALSE)="--", "--",  VLOOKUP(A1956, [1]!Table9[#All], 32, FALSE)))</f>
        <v>--</v>
      </c>
      <c r="R1956" s="6" t="str">
        <f>IF(D1956="No", "Not discussed on USFS. ", IF(VLOOKUP(A1956, [1]!Table9[#All], 31, FALSE)="--", "--", VLOOKUP(A1956, [1]!Table9[#All], 33, FALSE)))</f>
        <v>--</v>
      </c>
      <c r="S1956" s="9" t="s">
        <v>2</v>
      </c>
      <c r="T1956" s="8" t="s">
        <v>2</v>
      </c>
      <c r="U1956" s="8" t="s">
        <v>2</v>
      </c>
      <c r="V1956" s="7" t="s">
        <v>2</v>
      </c>
      <c r="W1956" s="6" t="s">
        <v>2</v>
      </c>
      <c r="X1956" s="6" t="s">
        <v>2</v>
      </c>
    </row>
    <row r="1957" spans="1:24" ht="64" x14ac:dyDescent="0.2">
      <c r="A1957" s="20" t="s">
        <v>405</v>
      </c>
      <c r="B1957" s="20" t="str">
        <f>VLOOKUP(A1957, [1]!Table9[#All], 2, FALSE)</f>
        <v>Penstemon newberryi var. sonomensis</v>
      </c>
      <c r="C1957" s="18" t="str">
        <f>VLOOKUP(A1957, [1]!Table9[#All], 13, FALSE)</f>
        <v>outcrops, talus</v>
      </c>
      <c r="D1957" s="17" t="str">
        <f>IF(ISNUMBER(SEARCH("1",VLOOKUP(A1957, [1]!Table9[#All], 4, FALSE))), "Yes", "No")</f>
        <v>No</v>
      </c>
      <c r="E1957" s="16" t="str">
        <f>VLOOKUP(A1957, [1]!Table9[#All], 3, FALSE)</f>
        <v>Plant</v>
      </c>
      <c r="F1957" s="15" t="str">
        <f>VLOOKUP(A1957, [1]!Table9[#All], 26, FALSE)</f>
        <v>Formula</v>
      </c>
      <c r="G1957" s="15" t="str">
        <f>IF(D1957="No", "--",VLOOKUP(A1957, [1]!Table9[#All], 25, FALSE))</f>
        <v>--</v>
      </c>
      <c r="H1957" s="14" t="str">
        <f>IF(D1957="No", "Not discussed on USFS. ", VLOOKUP(A1957, [1]!Table9[#All], 24, FALSE))</f>
        <v xml:space="preserve">Not discussed on USFS. </v>
      </c>
      <c r="I1957" s="14" t="str">
        <f>IF(NOT(ISBLANK(#REF!)),  "Pre-activity Survey Required", "")</f>
        <v>Pre-activity Survey Required</v>
      </c>
      <c r="J1957" s="13" t="str">
        <f>IF(D1957="No", "Not discussed on USFS. ", _xlfn.CONCAT(A1957, " (", VLOOKUP(A1957, [1]!Table9[#All], 11, FALSE), "; Habitat description: ", C1957, ") - Within 1-mi of a CNDDB/SCE/USFS occurrence record (", VLOOKUP(A1957, [1]!Table9[#All], 34, FALSE), "). " ))</f>
        <v xml:space="preserve">Not discussed on USFS. </v>
      </c>
      <c r="K1957" s="10" t="str">
        <f>IF(D1957="No", "-- ", VLOOKUP(A1957, [1]!Table9[#All], 35, FALSE))</f>
        <v xml:space="preserve">-- </v>
      </c>
      <c r="L1957" s="12" t="str">
        <f>IF(D1957="No", "--", VLOOKUP(A1957, [1]!Table9[#All], 28, FALSE))</f>
        <v>--</v>
      </c>
      <c r="M1957" s="11" t="str">
        <f>IF(D1957="No", "Not discussed on USFS. ", _xlfn.CONCAT(A1957, " (", VLOOKUP(A1957, [1]!Table9[#All], 11, FALSE), "; Habitat description: ", C1957, ") - Within 1-mi of a CNDDB/SCE/USFS occurrence record (", VLOOKUP(A1957, [1]!Table9[#All], 27, FALSE), "). " ))</f>
        <v xml:space="preserve">Not discussed on USFS. </v>
      </c>
      <c r="N1957" s="10" t="str">
        <f>IF(D1957="No", "-- ", VLOOKUP(A1957, [1]!Table9[#All], 29, FALSE))</f>
        <v xml:space="preserve">-- </v>
      </c>
      <c r="O1957" s="10" t="str">
        <f>IF(D1957="No", "--", VLOOKUP(A1957, [1]!Table9[#All], 30, FALSE))</f>
        <v>--</v>
      </c>
      <c r="P1957" s="7" t="str">
        <f>IF(D1957="No", "Not discussed on USFS. ", IF(VLOOKUP(A1957, [1]!Table9[#All], 31, FALSE)="--", "--",  _xlfn.CONCAT(A1957, " (", VLOOKUP(A1957, [1]!Table9[#All], 11, FALSE), "; Habitat description: ", C1957, ") - Within 1-mi of a CNDDB/SCE/USFS occurrence record (", VLOOKUP(A1957, [1]!Table9[#All], 31, FALSE), "). " )))</f>
        <v xml:space="preserve">Not discussed on USFS. </v>
      </c>
      <c r="Q1957" s="6" t="str">
        <f>IF(D1957="No", "Not discussed on USFS. ", IF(VLOOKUP(A1957, [1]!Table9[#All], 31, FALSE)="--", "--",  VLOOKUP(A1957, [1]!Table9[#All], 32, FALSE)))</f>
        <v xml:space="preserve">Not discussed on USFS. </v>
      </c>
      <c r="R1957" s="6" t="str">
        <f>IF(D1957="No", "Not discussed on USFS. ", IF(VLOOKUP(A1957, [1]!Table9[#All], 31, FALSE)="--", "--", VLOOKUP(A1957, [1]!Table9[#All], 33, FALSE)))</f>
        <v xml:space="preserve">Not discussed on USFS. </v>
      </c>
      <c r="S1957" s="9" t="s">
        <v>2</v>
      </c>
      <c r="T1957" s="8" t="s">
        <v>2</v>
      </c>
      <c r="U1957" s="8" t="s">
        <v>2</v>
      </c>
      <c r="V1957" s="7" t="s">
        <v>2</v>
      </c>
      <c r="W1957" s="6" t="s">
        <v>2</v>
      </c>
      <c r="X1957" s="6" t="s">
        <v>2</v>
      </c>
    </row>
    <row r="1958" spans="1:24" ht="48" x14ac:dyDescent="0.2">
      <c r="A1958" s="20" t="s">
        <v>404</v>
      </c>
      <c r="B1958" s="20" t="str">
        <f>VLOOKUP(A1958, [1]!Table9[#All], 2, FALSE)</f>
        <v>Ceanothus sonomensis</v>
      </c>
      <c r="C1958" s="18" t="str">
        <f>VLOOKUP(A1958, [1]!Table9[#All], 13, FALSE)</f>
        <v>serpentine or volcanic substrates, chaparral</v>
      </c>
      <c r="D1958" s="17" t="str">
        <f>IF(ISNUMBER(SEARCH("1",VLOOKUP(A1958, [1]!Table9[#All], 4, FALSE))), "Yes", "No")</f>
        <v>No</v>
      </c>
      <c r="E1958" s="16" t="str">
        <f>VLOOKUP(A1958, [1]!Table9[#All], 3, FALSE)</f>
        <v>Plant</v>
      </c>
      <c r="F1958" s="15" t="str">
        <f>VLOOKUP(A1958, [1]!Table9[#All], 26, FALSE)</f>
        <v>Formula</v>
      </c>
      <c r="G1958" s="15" t="str">
        <f>IF(D1958="No", "--",VLOOKUP(A1958, [1]!Table9[#All], 25, FALSE))</f>
        <v>--</v>
      </c>
      <c r="H1958" s="14" t="str">
        <f>IF(D1958="No", "Not discussed on USFS. ", VLOOKUP(A1958, [1]!Table9[#All], 24, FALSE))</f>
        <v xml:space="preserve">Not discussed on USFS. </v>
      </c>
      <c r="I1958" s="14" t="str">
        <f>IF(NOT(ISBLANK(#REF!)),  "Pre-activity Survey Required", "")</f>
        <v>Pre-activity Survey Required</v>
      </c>
      <c r="J1958" s="13" t="str">
        <f>IF(D1958="No", "Not discussed on USFS. ", _xlfn.CONCAT(A1958, " (", VLOOKUP(A1958, [1]!Table9[#All], 11, FALSE), "; Habitat description: ", C1958, ") - Within 1-mi of a CNDDB/SCE/USFS occurrence record (", VLOOKUP(A1958, [1]!Table9[#All], 34, FALSE), "). " ))</f>
        <v xml:space="preserve">Not discussed on USFS. </v>
      </c>
      <c r="K1958" s="10" t="str">
        <f>IF(D1958="No", "-- ", VLOOKUP(A1958, [1]!Table9[#All], 35, FALSE))</f>
        <v xml:space="preserve">-- </v>
      </c>
      <c r="L1958" s="12" t="str">
        <f>IF(D1958="No", "--", VLOOKUP(A1958, [1]!Table9[#All], 28, FALSE))</f>
        <v>--</v>
      </c>
      <c r="M1958" s="11" t="str">
        <f>IF(D1958="No", "Not discussed on USFS. ", _xlfn.CONCAT(A1958, " (", VLOOKUP(A1958, [1]!Table9[#All], 11, FALSE), "; Habitat description: ", C1958, ") - Within 1-mi of a CNDDB/SCE/USFS occurrence record (", VLOOKUP(A1958, [1]!Table9[#All], 27, FALSE), "). " ))</f>
        <v xml:space="preserve">Not discussed on USFS. </v>
      </c>
      <c r="N1958" s="10" t="str">
        <f>IF(D1958="No", "-- ", VLOOKUP(A1958, [1]!Table9[#All], 29, FALSE))</f>
        <v xml:space="preserve">-- </v>
      </c>
      <c r="O1958" s="10" t="str">
        <f>IF(D1958="No", "--", VLOOKUP(A1958, [1]!Table9[#All], 30, FALSE))</f>
        <v>--</v>
      </c>
      <c r="P1958" s="7" t="str">
        <f>IF(D1958="No", "Not discussed on USFS. ", IF(VLOOKUP(A1958, [1]!Table9[#All], 31, FALSE)="--", "--",  _xlfn.CONCAT(A1958, " (", VLOOKUP(A1958, [1]!Table9[#All], 11, FALSE), "; Habitat description: ", C1958, ") - Within 1-mi of a CNDDB/SCE/USFS occurrence record (", VLOOKUP(A1958, [1]!Table9[#All], 31, FALSE), "). " )))</f>
        <v xml:space="preserve">Not discussed on USFS. </v>
      </c>
      <c r="Q1958" s="6" t="str">
        <f>IF(D1958="No", "Not discussed on USFS. ", IF(VLOOKUP(A1958, [1]!Table9[#All], 31, FALSE)="--", "--",  VLOOKUP(A1958, [1]!Table9[#All], 32, FALSE)))</f>
        <v xml:space="preserve">Not discussed on USFS. </v>
      </c>
      <c r="R1958" s="6" t="str">
        <f>IF(D1958="No", "Not discussed on USFS. ", IF(VLOOKUP(A1958, [1]!Table9[#All], 31, FALSE)="--", "--", VLOOKUP(A1958, [1]!Table9[#All], 33, FALSE)))</f>
        <v xml:space="preserve">Not discussed on USFS. </v>
      </c>
      <c r="S1958" s="9" t="s">
        <v>2</v>
      </c>
      <c r="T1958" s="8" t="s">
        <v>2</v>
      </c>
      <c r="U1958" s="8" t="s">
        <v>2</v>
      </c>
      <c r="V1958" s="7" t="s">
        <v>2</v>
      </c>
      <c r="W1958" s="6" t="s">
        <v>2</v>
      </c>
      <c r="X1958" s="6" t="s">
        <v>2</v>
      </c>
    </row>
    <row r="1959" spans="1:24" ht="168" x14ac:dyDescent="0.2">
      <c r="A1959" s="20" t="s">
        <v>403</v>
      </c>
      <c r="B1959" s="20" t="str">
        <f>VLOOKUP(A1959, [1]!Table9[#All], 2, FALSE)</f>
        <v>Chorizanthe valida</v>
      </c>
      <c r="C1959" s="18" t="str">
        <f>VLOOKUP(A1959, [1]!Table9[#All], 13, FALSE)</f>
        <v>sandy soils of the coast-prairie grassland</v>
      </c>
      <c r="D1959" s="17" t="str">
        <f>IF(ISNUMBER(SEARCH("1",VLOOKUP(A1959, [1]!Table9[#All], 4, FALSE))), "Yes", "No")</f>
        <v>Yes</v>
      </c>
      <c r="E1959" s="16" t="str">
        <f>VLOOKUP(A1959, [1]!Table9[#All], 3, FALSE)</f>
        <v>Plant</v>
      </c>
      <c r="F1959" s="15" t="str">
        <f>VLOOKUP(A1959, [1]!Table9[#All], 26, FALSE)</f>
        <v>Formula</v>
      </c>
      <c r="G1959" s="15" t="str">
        <f>IF(D1959="No", "--",VLOOKUP(A1959, [1]!Table9[#All], 25, FALSE))</f>
        <v>Work area</v>
      </c>
      <c r="H1959" s="14" t="str">
        <f>IF(D1959="No", "Not discussed on USFS. ", VLOOKUP(A1959, [1]!Table9[#All], 24, FALSE))</f>
        <v>--</v>
      </c>
      <c r="I1959" s="14" t="str">
        <f>IF(NOT(ISBLANK(#REF!)),  "Pre-activity Survey Required", "")</f>
        <v>Pre-activity Survey Required</v>
      </c>
      <c r="J1959" s="13" t="str">
        <f>IF(D1959="No", "Not discussed on USFS. ", _xlfn.CONCAT(A1959, " (", VLOOKUP(A1959, [1]!Table9[#All], 11, FALSE), "; Habitat description: ", C1959, ") - Within 1-mi of a CNDDB/SCE/USFS occurrence record (", VLOOKUP(A1959, [1]!Table9[#All], 34, FALSE), "). " ))</f>
        <v xml:space="preserve">Sonoma spineflower (FE; SE; CRPR 1B.1, Blooming Period: Jun - Aug; Habitat description: sandy soils of the coast-prairie grassland) - Within 1-mi of a CNDDB/SCE/USFS occurrence record (unsuitable habitat). </v>
      </c>
      <c r="K1959" s="10" t="str">
        <f>IF(D1959="No", "-- ", VLOOKUP(A1959, [1]!Table9[#All], 35, FALSE))</f>
        <v xml:space="preserve">RPM Plant 1; 
Standard OMP BMPs. </v>
      </c>
      <c r="L1959" s="12" t="str">
        <f>IF(D1959="No", "--", VLOOKUP(A1959, [1]!Table9[#All], 28, FALSE))</f>
        <v>IIB</v>
      </c>
      <c r="M1959" s="11" t="str">
        <f>IF(D1959="No", "Not discussed on USFS. ", _xlfn.CONCAT(A1959, " (", VLOOKUP(A1959, [1]!Table9[#All], 11, FALSE), "; Habitat description: ", C1959, ") - Within 1-mi of a CNDDB/SCE/USFS occurrence record (", VLOOKUP(A1959, [1]!Table9[#All], 27, FALSE), "). " ))</f>
        <v xml:space="preserve">Sonoma spineflower (FE; SE; CRPR 1B.1, Blooming Period: Jun - Aug; Habitat description: sandy soils of the coast-prairie grassland) - Within 1-mi of a CNDDB/SCE/USFS occurrence record (habitat present). </v>
      </c>
      <c r="N1959" s="10" t="str">
        <f>IF(D1959="No", "-- ", VLOOKUP(A1959, [1]!Table9[#All], 29, FALSE))</f>
        <v xml:space="preserve">RPM Plant-1-4; 
General Measures and Standard OMP BMPs. </v>
      </c>
      <c r="O1959" s="10" t="str">
        <f>IF(D1959="No", "--", VLOOKUP(A1959, [1]!Table9[#All], 30, FALSE))</f>
        <v xml:space="preserve">Rare Plant Survey and Avoidance (Sonoma spineflower): A qualified botanist will conduct a rare plant survey for Sonoma spineflower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(Sonoma spineflower): Schedule all work in the year rare plant surveys are conducted. Work can occur only after rare plant surveys occur. If work gets delayed for a subsequent year, contact Environmental Services Department. 
General Measures and Standard OMP BMPs. </v>
      </c>
      <c r="P1959" s="7" t="str">
        <f>IF(D1959="No", "Not discussed on USFS. ", IF(VLOOKUP(A1959, [1]!Table9[#All], 31, FALSE)="--", "--",  _xlfn.CONCAT(A1959, " (", VLOOKUP(A1959, [1]!Table9[#All], 11, FALSE), "; Habitat description: ", C1959, ") - Within 1-mi of a CNDDB/SCE/USFS occurrence record (", VLOOKUP(A1959, [1]!Table9[#All], 31, FALSE), "). " )))</f>
        <v>--</v>
      </c>
      <c r="Q1959" s="6" t="str">
        <f>IF(D1959="No", "Not discussed on USFS. ", IF(VLOOKUP(A1959, [1]!Table9[#All], 31, FALSE)="--", "--",  VLOOKUP(A1959, [1]!Table9[#All], 32, FALSE)))</f>
        <v>--</v>
      </c>
      <c r="R1959" s="6" t="str">
        <f>IF(D1959="No", "Not discussed on USFS. ", IF(VLOOKUP(A1959, [1]!Table9[#All], 31, FALSE)="--", "--", VLOOKUP(A1959, [1]!Table9[#All], 33, FALSE)))</f>
        <v>--</v>
      </c>
      <c r="S1959" s="9" t="s">
        <v>2</v>
      </c>
      <c r="T1959" s="8" t="s">
        <v>2</v>
      </c>
      <c r="U1959" s="8" t="s">
        <v>2</v>
      </c>
      <c r="V1959" s="7" t="s">
        <v>2</v>
      </c>
      <c r="W1959" s="6" t="s">
        <v>2</v>
      </c>
      <c r="X1959" s="6" t="s">
        <v>2</v>
      </c>
    </row>
    <row r="1960" spans="1:24" ht="168" x14ac:dyDescent="0.2">
      <c r="A1960" s="20" t="s">
        <v>402</v>
      </c>
      <c r="B1960" s="20" t="str">
        <f>VLOOKUP(A1960, [1]!Table9[#All], 2, FALSE)</f>
        <v>Blennosperma bakeri</v>
      </c>
      <c r="C1960" s="18" t="str">
        <f>VLOOKUP(A1960, [1]!Table9[#All], 13, FALSE)</f>
        <v>grassy margins of swales, vernal pools</v>
      </c>
      <c r="D1960" s="17" t="str">
        <f>IF(ISNUMBER(SEARCH("1",VLOOKUP(A1960, [1]!Table9[#All], 4, FALSE))), "Yes", "No")</f>
        <v>Yes</v>
      </c>
      <c r="E1960" s="16" t="str">
        <f>VLOOKUP(A1960, [1]!Table9[#All], 3, FALSE)</f>
        <v>Plant</v>
      </c>
      <c r="F1960" s="15" t="str">
        <f>VLOOKUP(A1960, [1]!Table9[#All], 26, FALSE)</f>
        <v>Formula</v>
      </c>
      <c r="G1960" s="15" t="str">
        <f>IF(D1960="No", "--",VLOOKUP(A1960, [1]!Table9[#All], 25, FALSE))</f>
        <v>Work area</v>
      </c>
      <c r="H1960" s="14" t="str">
        <f>IF(D1960="No", "Not discussed on USFS. ", VLOOKUP(A1960, [1]!Table9[#All], 24, FALSE))</f>
        <v>--</v>
      </c>
      <c r="I1960" s="14" t="str">
        <f>IF(NOT(ISBLANK(#REF!)),  "Pre-activity Survey Required", "")</f>
        <v>Pre-activity Survey Required</v>
      </c>
      <c r="J1960" s="13" t="str">
        <f>IF(D1960="No", "Not discussed on USFS. ", _xlfn.CONCAT(A1960, " (", VLOOKUP(A1960, [1]!Table9[#All], 11, FALSE), "; Habitat description: ", C1960, ") - Within 1-mi of a CNDDB/SCE/USFS occurrence record (", VLOOKUP(A1960, [1]!Table9[#All], 34, FALSE), "). " ))</f>
        <v xml:space="preserve">Sonoma sunshine (FE; SE; CRPR 1B.1, Blooming Period: Feb - Apr; Habitat description: grassy margins of swales, vernal pools) - Within 1-mi of a CNDDB/SCE/USFS occurrence record (unsuitable habitat). </v>
      </c>
      <c r="K1960" s="10" t="str">
        <f>IF(D1960="No", "-- ", VLOOKUP(A1960, [1]!Table9[#All], 35, FALSE))</f>
        <v xml:space="preserve">RPM Plant 1; 
Standard OMP BMPs. </v>
      </c>
      <c r="L1960" s="12" t="str">
        <f>IF(D1960="No", "--", VLOOKUP(A1960, [1]!Table9[#All], 28, FALSE))</f>
        <v>IIB</v>
      </c>
      <c r="M1960" s="11" t="str">
        <f>IF(D1960="No", "Not discussed on USFS. ", _xlfn.CONCAT(A1960, " (", VLOOKUP(A1960, [1]!Table9[#All], 11, FALSE), "; Habitat description: ", C1960, ") - Within 1-mi of a CNDDB/SCE/USFS occurrence record (", VLOOKUP(A1960, [1]!Table9[#All], 27, FALSE), "). " ))</f>
        <v xml:space="preserve">Sonoma sunshine (FE; SE; CRPR 1B.1, Blooming Period: Feb - Apr; Habitat description: grassy margins of swales, vernal pools) - Within 1-mi of a CNDDB/SCE/USFS occurrence record (habitat present). </v>
      </c>
      <c r="N1960" s="10" t="str">
        <f>IF(D1960="No", "-- ", VLOOKUP(A1960, [1]!Table9[#All], 29, FALSE))</f>
        <v xml:space="preserve">RPM Plant-1-4; 
General Measures and Standard OMP BMPs. </v>
      </c>
      <c r="O1960" s="10" t="str">
        <f>IF(D1960="No", "--", VLOOKUP(A1960, [1]!Table9[#All], 30, FALSE))</f>
        <v xml:space="preserve">Rare Plant Survey and Avoidance (Sonoma sunshine): A qualified botanist will conduct a rare plant survey for Sonoma sunshine within blooming season, verified by a reference population. All federally-listed plants within 100 feet of the work area will be flagged for avoidance. Coordination with Environmental Services Department will be required if full avoidance cannot be achieved. 
Schedule Limitation (Sonoma sunshine): Schedule all work in the year rare plant surveys are conducted. Work can occur only after rare plant surveys occur. If work gets delayed for a subsequent year, contact Environmental Services Department. 
General Measures and Standard OMP BMPs. </v>
      </c>
      <c r="P1960" s="7" t="str">
        <f>IF(D1960="No", "Not discussed on USFS. ", IF(VLOOKUP(A1960, [1]!Table9[#All], 31, FALSE)="--", "--",  _xlfn.CONCAT(A1960, " (", VLOOKUP(A1960, [1]!Table9[#All], 11, FALSE), "; Habitat description: ", C1960, ") - Within 1-mi of a CNDDB/SCE/USFS occurrence record (", VLOOKUP(A1960, [1]!Table9[#All], 31, FALSE), "). " )))</f>
        <v>--</v>
      </c>
      <c r="Q1960" s="6" t="str">
        <f>IF(D1960="No", "Not discussed on USFS. ", IF(VLOOKUP(A1960, [1]!Table9[#All], 31, FALSE)="--", "--",  VLOOKUP(A1960, [1]!Table9[#All], 32, FALSE)))</f>
        <v>--</v>
      </c>
      <c r="R1960" s="6" t="str">
        <f>IF(D1960="No", "Not discussed on USFS. ", IF(VLOOKUP(A1960, [1]!Table9[#All], 31, FALSE)="--", "--", VLOOKUP(A1960, [1]!Table9[#All], 33, FALSE)))</f>
        <v>--</v>
      </c>
      <c r="S1960" s="9" t="s">
        <v>2</v>
      </c>
      <c r="T1960" s="8" t="s">
        <v>2</v>
      </c>
      <c r="U1960" s="8" t="s">
        <v>2</v>
      </c>
      <c r="V1960" s="7" t="s">
        <v>2</v>
      </c>
      <c r="W1960" s="6" t="s">
        <v>2</v>
      </c>
      <c r="X1960" s="6" t="s">
        <v>2</v>
      </c>
    </row>
    <row r="1961" spans="1:24" ht="48" x14ac:dyDescent="0.2">
      <c r="A1961" s="20" t="s">
        <v>401</v>
      </c>
      <c r="B1961" s="20" t="str">
        <f>VLOOKUP(A1961, [1]!Table9[#All], 2, FALSE)</f>
        <v>Arborimus pomo</v>
      </c>
      <c r="C1961" s="18" t="str">
        <f>VLOOKUP(A1961, [1]!Table9[#All], 13, FALSE)</f>
        <v>old-growth douglas-fir forests</v>
      </c>
      <c r="D1961" s="17" t="str">
        <f>IF(ISNUMBER(SEARCH("1",VLOOKUP(A1961, [1]!Table9[#All], 4, FALSE))), "Yes", "No")</f>
        <v>No</v>
      </c>
      <c r="E1961" s="16" t="str">
        <f>VLOOKUP(A1961, [1]!Table9[#All], 3, FALSE)</f>
        <v>Mammal</v>
      </c>
      <c r="F1961" s="15" t="str">
        <f>VLOOKUP(A1961, [1]!Table9[#All], 26, FALSE)</f>
        <v>Formula</v>
      </c>
      <c r="G1961" s="15" t="str">
        <f>IF(D1961="No", "--",VLOOKUP(A1961, [1]!Table9[#All], 25, FALSE))</f>
        <v>--</v>
      </c>
      <c r="H1961" s="14" t="str">
        <f>IF(D1961="No", "Not discussed on USFS. ", VLOOKUP(A1961, [1]!Table9[#All], 24, FALSE))</f>
        <v xml:space="preserve">Not discussed on USFS. </v>
      </c>
      <c r="I1961" s="14" t="str">
        <f>IF(NOT(ISBLANK(#REF!)),  "Pre-activity Survey Required", "")</f>
        <v>Pre-activity Survey Required</v>
      </c>
      <c r="J1961" s="13" t="str">
        <f>IF(D1961="No", "Not discussed on USFS. ", _xlfn.CONCAT(A1961, " (", VLOOKUP(A1961, [1]!Table9[#All], 11, FALSE), "; Habitat description: ", C1961, ") - Within 1-mi of a CNDDB/SCE/USFS occurrence record (", VLOOKUP(A1961, [1]!Table9[#All], 34, FALSE), "). " ))</f>
        <v xml:space="preserve">Not discussed on USFS. </v>
      </c>
      <c r="K1961" s="10" t="str">
        <f>IF(D1961="No", "-- ", VLOOKUP(A1961, [1]!Table9[#All], 35, FALSE))</f>
        <v xml:space="preserve">-- </v>
      </c>
      <c r="L1961" s="12" t="str">
        <f>IF(D1961="No", "--", VLOOKUP(A1961, [1]!Table9[#All], 28, FALSE))</f>
        <v>--</v>
      </c>
      <c r="M1961" s="11" t="str">
        <f>IF(D1961="No", "Not discussed on USFS. ", _xlfn.CONCAT(A1961, " (", VLOOKUP(A1961, [1]!Table9[#All], 11, FALSE), "; Habitat description: ", C1961, ") - Within 1-mi of a CNDDB/SCE/USFS occurrence record (", VLOOKUP(A1961, [1]!Table9[#All], 27, FALSE), "). " ))</f>
        <v xml:space="preserve">Not discussed on USFS. </v>
      </c>
      <c r="N1961" s="10" t="str">
        <f>IF(D1961="No", "-- ", VLOOKUP(A1961, [1]!Table9[#All], 29, FALSE))</f>
        <v xml:space="preserve">-- </v>
      </c>
      <c r="O1961" s="10" t="str">
        <f>IF(D1961="No", "--", VLOOKUP(A1961, [1]!Table9[#All], 30, FALSE))</f>
        <v>--</v>
      </c>
      <c r="P1961" s="7" t="str">
        <f>IF(D1961="No", "Not discussed on USFS. ", IF(VLOOKUP(A1961, [1]!Table9[#All], 31, FALSE)="--", "--",  _xlfn.CONCAT(A1961, " (", VLOOKUP(A1961, [1]!Table9[#All], 11, FALSE), "; Habitat description: ", C1961, ") - Within 1-mi of a CNDDB/SCE/USFS occurrence record (", VLOOKUP(A1961, [1]!Table9[#All], 31, FALSE), "). " )))</f>
        <v xml:space="preserve">Not discussed on USFS. </v>
      </c>
      <c r="Q1961" s="6" t="str">
        <f>IF(D1961="No", "Not discussed on USFS. ", IF(VLOOKUP(A1961, [1]!Table9[#All], 31, FALSE)="--", "--",  VLOOKUP(A1961, [1]!Table9[#All], 32, FALSE)))</f>
        <v xml:space="preserve">Not discussed on USFS. </v>
      </c>
      <c r="R1961" s="6" t="str">
        <f>IF(D1961="No", "Not discussed on USFS. ", IF(VLOOKUP(A1961, [1]!Table9[#All], 31, FALSE)="--", "--", VLOOKUP(A1961, [1]!Table9[#All], 33, FALSE)))</f>
        <v xml:space="preserve">Not discussed on USFS. </v>
      </c>
      <c r="S1961" s="9" t="s">
        <v>2</v>
      </c>
      <c r="T1961" s="8" t="s">
        <v>2</v>
      </c>
      <c r="U1961" s="8" t="s">
        <v>2</v>
      </c>
      <c r="V1961" s="7" t="s">
        <v>2</v>
      </c>
      <c r="W1961" s="6" t="s">
        <v>2</v>
      </c>
      <c r="X1961" s="6" t="s">
        <v>2</v>
      </c>
    </row>
    <row r="1962" spans="1:24" ht="160" x14ac:dyDescent="0.2">
      <c r="A1962" s="20" t="s">
        <v>400</v>
      </c>
      <c r="B1962" s="20" t="str">
        <f>VLOOKUP(A1962, [1]!Table9[#All], 2, FALSE)</f>
        <v>Incilius alvarius</v>
      </c>
      <c r="C1962" s="18" t="str">
        <f>VLOOKUP(A1962, [1]!Table9[#All], 13, FALSE)</f>
        <v>near washes, river bottoms, springs, reservoirs, canals, irrigation ditches, stock ponds, streams, temporary pools, grasslands, arid desert lowlands, mountain canyons, mountain forests</v>
      </c>
      <c r="D1962" s="17" t="str">
        <f>IF(ISNUMBER(SEARCH("1",VLOOKUP(A1962, [1]!Table9[#All], 4, FALSE))), "Yes", "No")</f>
        <v>No</v>
      </c>
      <c r="E1962" s="16" t="str">
        <f>VLOOKUP(A1962, [1]!Table9[#All], 3, FALSE)</f>
        <v>Amphibian</v>
      </c>
      <c r="F1962" s="15" t="str">
        <f>VLOOKUP(A1962, [1]!Table9[#All], 26, FALSE)</f>
        <v>Formula</v>
      </c>
      <c r="G1962" s="15" t="str">
        <f>IF(D1962="No", "--",VLOOKUP(A1962, [1]!Table9[#All], 25, FALSE))</f>
        <v>--</v>
      </c>
      <c r="H1962" s="14" t="str">
        <f>IF(D1962="No", "Not discussed on USFS. ", VLOOKUP(A1962, [1]!Table9[#All], 24, FALSE))</f>
        <v xml:space="preserve">Not discussed on USFS. </v>
      </c>
      <c r="I1962" s="14" t="str">
        <f>IF(NOT(ISBLANK(#REF!)),  "Pre-activity Survey Required", "")</f>
        <v>Pre-activity Survey Required</v>
      </c>
      <c r="J1962" s="13" t="str">
        <f>IF(D1962="No", "Not discussed on USFS. ", _xlfn.CONCAT(A1962, " (", VLOOKUP(A1962, [1]!Table9[#All], 11, FALSE), "; Habitat description: ", C1962, ") - Within 1-mi of a CNDDB/SCE/USFS occurrence record (", VLOOKUP(A1962, [1]!Table9[#All], 34, FALSE), "). " ))</f>
        <v xml:space="preserve">Not discussed on USFS. </v>
      </c>
      <c r="K1962" s="10" t="str">
        <f>IF(D1962="No", "-- ", VLOOKUP(A1962, [1]!Table9[#All], 35, FALSE))</f>
        <v xml:space="preserve">-- </v>
      </c>
      <c r="L1962" s="12" t="str">
        <f>IF(D1962="No", "--", VLOOKUP(A1962, [1]!Table9[#All], 28, FALSE))</f>
        <v>--</v>
      </c>
      <c r="M1962" s="11" t="str">
        <f>IF(D1962="No", "Not discussed on USFS. ", _xlfn.CONCAT(A1962, " (", VLOOKUP(A1962, [1]!Table9[#All], 11, FALSE), "; Habitat description: ", C1962, ") - Within 1-mi of a CNDDB/SCE/USFS occurrence record (", VLOOKUP(A1962, [1]!Table9[#All], 27, FALSE), "). " ))</f>
        <v xml:space="preserve">Not discussed on USFS. </v>
      </c>
      <c r="N1962" s="10" t="str">
        <f>IF(D1962="No", "-- ", VLOOKUP(A1962, [1]!Table9[#All], 29, FALSE))</f>
        <v xml:space="preserve">-- </v>
      </c>
      <c r="O1962" s="10" t="str">
        <f>IF(D1962="No", "--", VLOOKUP(A1962, [1]!Table9[#All], 30, FALSE))</f>
        <v>--</v>
      </c>
      <c r="P1962" s="7" t="str">
        <f>IF(D1962="No", "Not discussed on USFS. ", IF(VLOOKUP(A1962, [1]!Table9[#All], 31, FALSE)="--", "--",  _xlfn.CONCAT(A1962, " (", VLOOKUP(A1962, [1]!Table9[#All], 11, FALSE), "; Habitat description: ", C1962, ") - Within 1-mi of a CNDDB/SCE/USFS occurrence record (", VLOOKUP(A1962, [1]!Table9[#All], 31, FALSE), "). " )))</f>
        <v xml:space="preserve">Not discussed on USFS. </v>
      </c>
      <c r="Q1962" s="6" t="str">
        <f>IF(D1962="No", "Not discussed on USFS. ", IF(VLOOKUP(A1962, [1]!Table9[#All], 31, FALSE)="--", "--",  VLOOKUP(A1962, [1]!Table9[#All], 32, FALSE)))</f>
        <v xml:space="preserve">Not discussed on USFS. </v>
      </c>
      <c r="R1962" s="6" t="str">
        <f>IF(D1962="No", "Not discussed on USFS. ", IF(VLOOKUP(A1962, [1]!Table9[#All], 31, FALSE)="--", "--", VLOOKUP(A1962, [1]!Table9[#All], 33, FALSE)))</f>
        <v xml:space="preserve">Not discussed on USFS. </v>
      </c>
      <c r="S1962" s="9" t="s">
        <v>2</v>
      </c>
      <c r="T1962" s="8" t="s">
        <v>2</v>
      </c>
      <c r="U1962" s="8" t="s">
        <v>2</v>
      </c>
      <c r="V1962" s="7" t="s">
        <v>2</v>
      </c>
      <c r="W1962" s="6" t="s">
        <v>2</v>
      </c>
      <c r="X1962" s="6" t="s">
        <v>2</v>
      </c>
    </row>
    <row r="1963" spans="1:24" ht="156" x14ac:dyDescent="0.2">
      <c r="A1963" s="20" t="s">
        <v>399</v>
      </c>
      <c r="B1963" s="20" t="str">
        <f>VLOOKUP(A1963, [1]!Table9[#All], 2, FALSE)</f>
        <v>Thelypteris puberula var. sonorensis</v>
      </c>
      <c r="C1963" s="18" t="str">
        <f>VLOOKUP(A1963, [1]!Table9[#All], 13, FALSE)</f>
        <v>occasionally found on calcareous substrates, in canyons, especially along streams and seepage areas</v>
      </c>
      <c r="D1963" s="17" t="str">
        <f>IF(ISNUMBER(SEARCH("1",VLOOKUP(A1963, [1]!Table9[#All], 4, FALSE))), "Yes", "No")</f>
        <v>Yes</v>
      </c>
      <c r="E1963" s="16" t="str">
        <f>VLOOKUP(A1963, [1]!Table9[#All], 3, FALSE)</f>
        <v>Plant</v>
      </c>
      <c r="F1963" s="15" t="str">
        <f>VLOOKUP(A1963, [1]!Table9[#All], 26, FALSE)</f>
        <v>Formula</v>
      </c>
      <c r="G1963" s="15" t="str">
        <f>IF(D1963="No", "--",VLOOKUP(A1963, [1]!Table9[#All], 25, FALSE))</f>
        <v>Work area</v>
      </c>
      <c r="H1963" s="14" t="str">
        <f>IF(D1963="No", "Not discussed on USFS. ", VLOOKUP(A1963, [1]!Table9[#All], 24, FALSE))</f>
        <v>--</v>
      </c>
      <c r="I1963" s="14" t="str">
        <f>IF(NOT(ISBLANK(#REF!)),  "Pre-activity Survey Required", "")</f>
        <v>Pre-activity Survey Required</v>
      </c>
      <c r="J1963" s="13" t="str">
        <f>IF(D1963="No", "Not discussed on USFS. ", _xlfn.CONCAT(A1963, " (", VLOOKUP(A1963, [1]!Table9[#All], 11, FALSE), "; Habitat description: ", C1963, ") - Within 1-mi of a CNDDB/SCE/USFS occurrence record (", VLOOKUP(A1963, [1]!Table9[#All], 34, FALSE), "). " ))</f>
        <v xml:space="preserve">Sonoran maiden fern (FSS; CRPR 2B.2; Habitat description: occasionally found on calcareous substrates, in canyons, especially along streams and seepage areas) - Within 1-mi of a CNDDB/SCE/USFS occurrence record (unsuitable habitat). </v>
      </c>
      <c r="K1963" s="10" t="str">
        <f>IF(D1963="No", "-- ", VLOOKUP(A1963, [1]!Table9[#All], 35, FALSE))</f>
        <v>Standard OMP BMPs.</v>
      </c>
      <c r="L1963" s="12" t="str">
        <f>IF(D1963="No", "--", VLOOKUP(A1963, [1]!Table9[#All], 28, FALSE))</f>
        <v>IIB</v>
      </c>
      <c r="M1963" s="11" t="str">
        <f>IF(D1963="No", "Not discussed on USFS. ", _xlfn.CONCAT(A1963, " (", VLOOKUP(A1963, [1]!Table9[#All], 11, FALSE), "; Habitat description: ", C1963, ") - Within 1-mi of a CNDDB/SCE/USFS occurrence record (", VLOOKUP(A1963, [1]!Table9[#All], 27, FALSE), "). " ))</f>
        <v xml:space="preserve">Sonoran maiden fern (FSS; CRPR 2B.2; Habitat description: occasionally found on calcareous substrates, in canyons, especially along streams and seepage areas) - Within 1-mi of a CNDDB/SCE/USFS occurrence record (habitat present). </v>
      </c>
      <c r="N1963" s="10" t="str">
        <f>IF(D1963="No", "-- ", VLOOKUP(A1963, [1]!Table9[#All], 29, FALSE))</f>
        <v xml:space="preserve">BE BMP Plant-1(a)(c-d); 
General Measures and Standard OMP BMPs. </v>
      </c>
      <c r="O1963" s="10" t="str">
        <f>IF(D1963="No", "--", VLOOKUP(A1963, [1]!Table9[#All], 30, FALSE))</f>
        <v xml:space="preserve">Pre-Activity Survey (Sonoran maiden fern): A biological survey is required. 
FSS Plant Avoidance (Sonoran maiden fern): If Sonoran maiden fern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63" s="7" t="str">
        <f>IF(D1963="No", "Not discussed on USFS. ", IF(VLOOKUP(A1963, [1]!Table9[#All], 31, FALSE)="--", "--",  _xlfn.CONCAT(A1963, " (", VLOOKUP(A1963, [1]!Table9[#All], 11, FALSE), "; Habitat description: ", C1963, ") - Within 1-mi of a CNDDB/SCE/USFS occurrence record (", VLOOKUP(A1963, [1]!Table9[#All], 31, FALSE), "). " )))</f>
        <v>--</v>
      </c>
      <c r="Q1963" s="6" t="str">
        <f>IF(D1963="No", "Not discussed on USFS. ", IF(VLOOKUP(A1963, [1]!Table9[#All], 31, FALSE)="--", "--",  VLOOKUP(A1963, [1]!Table9[#All], 32, FALSE)))</f>
        <v>--</v>
      </c>
      <c r="R1963" s="6" t="str">
        <f>IF(D1963="No", "Not discussed on USFS. ", IF(VLOOKUP(A1963, [1]!Table9[#All], 31, FALSE)="--", "--", VLOOKUP(A1963, [1]!Table9[#All], 33, FALSE)))</f>
        <v>--</v>
      </c>
      <c r="S1963" s="9" t="s">
        <v>2</v>
      </c>
      <c r="T1963" s="8" t="s">
        <v>2</v>
      </c>
      <c r="U1963" s="8" t="s">
        <v>2</v>
      </c>
      <c r="V1963" s="7" t="s">
        <v>2</v>
      </c>
      <c r="W1963" s="6" t="s">
        <v>2</v>
      </c>
      <c r="X1963" s="6" t="s">
        <v>2</v>
      </c>
    </row>
    <row r="1964" spans="1:24" ht="64" x14ac:dyDescent="0.2">
      <c r="A1964" s="20" t="s">
        <v>398</v>
      </c>
      <c r="B1964" s="20" t="str">
        <f>VLOOKUP(A1964, [1]!Table9[#All], 2, FALSE)</f>
        <v>Kinosternon sonoriense</v>
      </c>
      <c r="C1964" s="18" t="str">
        <f>VLOOKUP(A1964, [1]!Table9[#All], 13, FALSE)</f>
        <v>ponds, slow-moving tree-lined streams, and adjacent grasslands</v>
      </c>
      <c r="D1964" s="17" t="str">
        <f>IF(ISNUMBER(SEARCH("1",VLOOKUP(A1964, [1]!Table9[#All], 4, FALSE))), "Yes", "No")</f>
        <v>No</v>
      </c>
      <c r="E1964" s="16" t="str">
        <f>VLOOKUP(A1964, [1]!Table9[#All], 3, FALSE)</f>
        <v>Reptile</v>
      </c>
      <c r="F1964" s="15" t="str">
        <f>VLOOKUP(A1964, [1]!Table9[#All], 26, FALSE)</f>
        <v>Formula</v>
      </c>
      <c r="G1964" s="15" t="str">
        <f>IF(D1964="No", "--",VLOOKUP(A1964, [1]!Table9[#All], 25, FALSE))</f>
        <v>--</v>
      </c>
      <c r="H1964" s="14" t="str">
        <f>IF(D1964="No", "Not discussed on USFS. ", VLOOKUP(A1964, [1]!Table9[#All], 24, FALSE))</f>
        <v xml:space="preserve">Not discussed on USFS. </v>
      </c>
      <c r="I1964" s="14" t="str">
        <f>IF(NOT(ISBLANK(#REF!)),  "Pre-activity Survey Required", "")</f>
        <v>Pre-activity Survey Required</v>
      </c>
      <c r="J1964" s="13" t="str">
        <f>IF(D1964="No", "Not discussed on USFS. ", _xlfn.CONCAT(A1964, " (", VLOOKUP(A1964, [1]!Table9[#All], 11, FALSE), "; Habitat description: ", C1964, ") - Within 1-mi of a CNDDB/SCE/USFS occurrence record (", VLOOKUP(A1964, [1]!Table9[#All], 34, FALSE), "). " ))</f>
        <v xml:space="preserve">Not discussed on USFS. </v>
      </c>
      <c r="K1964" s="10" t="str">
        <f>IF(D1964="No", "-- ", VLOOKUP(A1964, [1]!Table9[#All], 35, FALSE))</f>
        <v xml:space="preserve">-- </v>
      </c>
      <c r="L1964" s="12" t="str">
        <f>IF(D1964="No", "--", VLOOKUP(A1964, [1]!Table9[#All], 28, FALSE))</f>
        <v>--</v>
      </c>
      <c r="M1964" s="11" t="str">
        <f>IF(D1964="No", "Not discussed on USFS. ", _xlfn.CONCAT(A1964, " (", VLOOKUP(A1964, [1]!Table9[#All], 11, FALSE), "; Habitat description: ", C1964, ") - Within 1-mi of a CNDDB/SCE/USFS occurrence record (", VLOOKUP(A1964, [1]!Table9[#All], 27, FALSE), "). " ))</f>
        <v xml:space="preserve">Not discussed on USFS. </v>
      </c>
      <c r="N1964" s="10" t="str">
        <f>IF(D1964="No", "-- ", VLOOKUP(A1964, [1]!Table9[#All], 29, FALSE))</f>
        <v xml:space="preserve">-- </v>
      </c>
      <c r="O1964" s="10" t="str">
        <f>IF(D1964="No", "--", VLOOKUP(A1964, [1]!Table9[#All], 30, FALSE))</f>
        <v>--</v>
      </c>
      <c r="P1964" s="7" t="str">
        <f>IF(D1964="No", "Not discussed on USFS. ", IF(VLOOKUP(A1964, [1]!Table9[#All], 31, FALSE)="--", "--",  _xlfn.CONCAT(A1964, " (", VLOOKUP(A1964, [1]!Table9[#All], 11, FALSE), "; Habitat description: ", C1964, ") - Within 1-mi of a CNDDB/SCE/USFS occurrence record (", VLOOKUP(A1964, [1]!Table9[#All], 31, FALSE), "). " )))</f>
        <v xml:space="preserve">Not discussed on USFS. </v>
      </c>
      <c r="Q1964" s="6" t="str">
        <f>IF(D1964="No", "Not discussed on USFS. ", IF(VLOOKUP(A1964, [1]!Table9[#All], 31, FALSE)="--", "--",  VLOOKUP(A1964, [1]!Table9[#All], 32, FALSE)))</f>
        <v xml:space="preserve">Not discussed on USFS. </v>
      </c>
      <c r="R1964" s="6" t="str">
        <f>IF(D1964="No", "Not discussed on USFS. ", IF(VLOOKUP(A1964, [1]!Table9[#All], 31, FALSE)="--", "--", VLOOKUP(A1964, [1]!Table9[#All], 33, FALSE)))</f>
        <v xml:space="preserve">Not discussed on USFS. </v>
      </c>
      <c r="S1964" s="9" t="s">
        <v>2</v>
      </c>
      <c r="T1964" s="8" t="s">
        <v>2</v>
      </c>
      <c r="U1964" s="8" t="s">
        <v>2</v>
      </c>
      <c r="V1964" s="7" t="s">
        <v>2</v>
      </c>
      <c r="W1964" s="6" t="s">
        <v>2</v>
      </c>
      <c r="X1964" s="6" t="s">
        <v>2</v>
      </c>
    </row>
    <row r="1965" spans="1:24" ht="64" x14ac:dyDescent="0.2">
      <c r="A1965" s="20" t="s">
        <v>397</v>
      </c>
      <c r="B1965" s="20" t="str">
        <f>VLOOKUP(A1965, [1]!Table9[#All], 2, FALSE)</f>
        <v>Setophaga petechia sonorana</v>
      </c>
      <c r="C1965" s="18" t="str">
        <f>VLOOKUP(A1965, [1]!Table9[#All], 13, FALSE)</f>
        <v>willows, cottonwoods or sycamores in the Sonoran desert</v>
      </c>
      <c r="D1965" s="17" t="str">
        <f>IF(ISNUMBER(SEARCH("1",VLOOKUP(A1965, [1]!Table9[#All], 4, FALSE))), "Yes", "No")</f>
        <v>No</v>
      </c>
      <c r="E1965" s="16" t="str">
        <f>VLOOKUP(A1965, [1]!Table9[#All], 3, FALSE)</f>
        <v>Bird</v>
      </c>
      <c r="F1965" s="15" t="str">
        <f>VLOOKUP(A1965, [1]!Table9[#All], 26, FALSE)</f>
        <v>Formula</v>
      </c>
      <c r="G1965" s="15" t="str">
        <f>IF(D1965="No", "--",VLOOKUP(A1965, [1]!Table9[#All], 25, FALSE))</f>
        <v>--</v>
      </c>
      <c r="H1965" s="14" t="str">
        <f>IF(D1965="No", "Not discussed on USFS. ", VLOOKUP(A1965, [1]!Table9[#All], 24, FALSE))</f>
        <v xml:space="preserve">Not discussed on USFS. </v>
      </c>
      <c r="I1965" s="14" t="str">
        <f>IF(NOT(ISBLANK(#REF!)),  "Pre-activity Survey Required", "")</f>
        <v>Pre-activity Survey Required</v>
      </c>
      <c r="J1965" s="13" t="str">
        <f>IF(D1965="No", "Not discussed on USFS. ", _xlfn.CONCAT(A1965, " (", VLOOKUP(A1965, [1]!Table9[#All], 11, FALSE), "; Habitat description: ", C1965, ") - Within 1-mi of a CNDDB/SCE/USFS occurrence record (", VLOOKUP(A1965, [1]!Table9[#All], 34, FALSE), "). " ))</f>
        <v xml:space="preserve">Not discussed on USFS. </v>
      </c>
      <c r="K1965" s="10" t="str">
        <f>IF(D1965="No", "-- ", VLOOKUP(A1965, [1]!Table9[#All], 35, FALSE))</f>
        <v xml:space="preserve">-- </v>
      </c>
      <c r="L1965" s="12" t="str">
        <f>IF(D1965="No", "--", VLOOKUP(A1965, [1]!Table9[#All], 28, FALSE))</f>
        <v>--</v>
      </c>
      <c r="M1965" s="11" t="str">
        <f>IF(D1965="No", "Not discussed on USFS. ", _xlfn.CONCAT(A1965, " (", VLOOKUP(A1965, [1]!Table9[#All], 11, FALSE), "; Habitat description: ", C1965, ") - Within 1-mi of a CNDDB/SCE/USFS occurrence record (", VLOOKUP(A1965, [1]!Table9[#All], 27, FALSE), "). " ))</f>
        <v xml:space="preserve">Not discussed on USFS. </v>
      </c>
      <c r="N1965" s="10" t="str">
        <f>IF(D1965="No", "-- ", VLOOKUP(A1965, [1]!Table9[#All], 29, FALSE))</f>
        <v xml:space="preserve">-- </v>
      </c>
      <c r="O1965" s="10" t="str">
        <f>IF(D1965="No", "--", VLOOKUP(A1965, [1]!Table9[#All], 30, FALSE))</f>
        <v>--</v>
      </c>
      <c r="P1965" s="7" t="str">
        <f>IF(D1965="No", "Not discussed on USFS. ", IF(VLOOKUP(A1965, [1]!Table9[#All], 31, FALSE)="--", "--",  _xlfn.CONCAT(A1965, " (", VLOOKUP(A1965, [1]!Table9[#All], 11, FALSE), "; Habitat description: ", C1965, ") - Within 1-mi of a CNDDB/SCE/USFS occurrence record (", VLOOKUP(A1965, [1]!Table9[#All], 31, FALSE), "). " )))</f>
        <v xml:space="preserve">Not discussed on USFS. </v>
      </c>
      <c r="Q1965" s="6" t="str">
        <f>IF(D1965="No", "Not discussed on USFS. ", IF(VLOOKUP(A1965, [1]!Table9[#All], 31, FALSE)="--", "--",  VLOOKUP(A1965, [1]!Table9[#All], 32, FALSE)))</f>
        <v xml:space="preserve">Not discussed on USFS. </v>
      </c>
      <c r="R1965" s="6" t="str">
        <f>IF(D1965="No", "Not discussed on USFS. ", IF(VLOOKUP(A1965, [1]!Table9[#All], 31, FALSE)="--", "--", VLOOKUP(A1965, [1]!Table9[#All], 33, FALSE)))</f>
        <v xml:space="preserve">Not discussed on USFS. </v>
      </c>
      <c r="S1965" s="9" t="s">
        <v>2</v>
      </c>
      <c r="T1965" s="8" t="s">
        <v>2</v>
      </c>
      <c r="U1965" s="8" t="s">
        <v>2</v>
      </c>
      <c r="V1965" s="7" t="s">
        <v>2</v>
      </c>
      <c r="W1965" s="6" t="s">
        <v>2</v>
      </c>
      <c r="X1965" s="6" t="s">
        <v>2</v>
      </c>
    </row>
    <row r="1966" spans="1:24" ht="96" x14ac:dyDescent="0.2">
      <c r="A1966" s="20" t="s">
        <v>396</v>
      </c>
      <c r="B1966" s="20" t="str">
        <f>VLOOKUP(A1966, [1]!Table9[#All], 2, FALSE)</f>
        <v>Thamnophis sirtalis</v>
      </c>
      <c r="C1966" s="18" t="str">
        <f>VLOOKUP(A1966, [1]!Table9[#All], 13, FALSE)</f>
        <v>forests, mixed woodlands, grassland, chaparral, farmlands, often near ponds, marshes, or streams</v>
      </c>
      <c r="D1966" s="17" t="str">
        <f>IF(ISNUMBER(SEARCH("1",VLOOKUP(A1966, [1]!Table9[#All], 4, FALSE))), "Yes", "No")</f>
        <v>No</v>
      </c>
      <c r="E1966" s="16" t="str">
        <f>VLOOKUP(A1966, [1]!Table9[#All], 3, FALSE)</f>
        <v>Reptile</v>
      </c>
      <c r="F1966" s="15" t="str">
        <f>VLOOKUP(A1966, [1]!Table9[#All], 26, FALSE)</f>
        <v>Formula</v>
      </c>
      <c r="G1966" s="15" t="str">
        <f>IF(D1966="No", "--",VLOOKUP(A1966, [1]!Table9[#All], 25, FALSE))</f>
        <v>--</v>
      </c>
      <c r="H1966" s="14" t="str">
        <f>IF(D1966="No", "Not discussed on USFS. ", VLOOKUP(A1966, [1]!Table9[#All], 24, FALSE))</f>
        <v xml:space="preserve">Not discussed on USFS. </v>
      </c>
      <c r="I1966" s="14" t="str">
        <f>IF(NOT(ISBLANK(#REF!)),  "Pre-activity Survey Required", "")</f>
        <v>Pre-activity Survey Required</v>
      </c>
      <c r="J1966" s="13" t="str">
        <f>IF(D1966="No", "Not discussed on USFS. ", _xlfn.CONCAT(A1966, " (", VLOOKUP(A1966, [1]!Table9[#All], 11, FALSE), "; Habitat description: ", C1966, ") - Within 1-mi of a CNDDB/SCE/USFS occurrence record (", VLOOKUP(A1966, [1]!Table9[#All], 34, FALSE), "). " ))</f>
        <v xml:space="preserve">Not discussed on USFS. </v>
      </c>
      <c r="K1966" s="10" t="str">
        <f>IF(D1966="No", "-- ", VLOOKUP(A1966, [1]!Table9[#All], 35, FALSE))</f>
        <v xml:space="preserve">-- </v>
      </c>
      <c r="L1966" s="12" t="str">
        <f>IF(D1966="No", "--", VLOOKUP(A1966, [1]!Table9[#All], 28, FALSE))</f>
        <v>--</v>
      </c>
      <c r="M1966" s="11" t="str">
        <f>IF(D1966="No", "Not discussed on USFS. ", _xlfn.CONCAT(A1966, " (", VLOOKUP(A1966, [1]!Table9[#All], 11, FALSE), "; Habitat description: ", C1966, ") - Within 1-mi of a CNDDB/SCE/USFS occurrence record (", VLOOKUP(A1966, [1]!Table9[#All], 27, FALSE), "). " ))</f>
        <v xml:space="preserve">Not discussed on USFS. </v>
      </c>
      <c r="N1966" s="10" t="str">
        <f>IF(D1966="No", "-- ", VLOOKUP(A1966, [1]!Table9[#All], 29, FALSE))</f>
        <v xml:space="preserve">-- </v>
      </c>
      <c r="O1966" s="10" t="str">
        <f>IF(D1966="No", "--", VLOOKUP(A1966, [1]!Table9[#All], 30, FALSE))</f>
        <v>--</v>
      </c>
      <c r="P1966" s="7" t="str">
        <f>IF(D1966="No", "Not discussed on USFS. ", IF(VLOOKUP(A1966, [1]!Table9[#All], 31, FALSE)="--", "--",  _xlfn.CONCAT(A1966, " (", VLOOKUP(A1966, [1]!Table9[#All], 11, FALSE), "; Habitat description: ", C1966, ") - Within 1-mi of a CNDDB/SCE/USFS occurrence record (", VLOOKUP(A1966, [1]!Table9[#All], 31, FALSE), "). " )))</f>
        <v xml:space="preserve">Not discussed on USFS. </v>
      </c>
      <c r="Q1966" s="6" t="str">
        <f>IF(D1966="No", "Not discussed on USFS. ", IF(VLOOKUP(A1966, [1]!Table9[#All], 31, FALSE)="--", "--",  VLOOKUP(A1966, [1]!Table9[#All], 32, FALSE)))</f>
        <v xml:space="preserve">Not discussed on USFS. </v>
      </c>
      <c r="R1966" s="6" t="str">
        <f>IF(D1966="No", "Not discussed on USFS. ", IF(VLOOKUP(A1966, [1]!Table9[#All], 31, FALSE)="--", "--", VLOOKUP(A1966, [1]!Table9[#All], 33, FALSE)))</f>
        <v xml:space="preserve">Not discussed on USFS. </v>
      </c>
      <c r="S1966" s="9" t="s">
        <v>2</v>
      </c>
      <c r="T1966" s="8" t="s">
        <v>2</v>
      </c>
      <c r="U1966" s="8" t="s">
        <v>2</v>
      </c>
      <c r="V1966" s="7" t="s">
        <v>2</v>
      </c>
      <c r="W1966" s="6" t="s">
        <v>2</v>
      </c>
      <c r="X1966" s="6" t="s">
        <v>2</v>
      </c>
    </row>
    <row r="1967" spans="1:24" ht="48" x14ac:dyDescent="0.2">
      <c r="A1967" s="20" t="s">
        <v>395</v>
      </c>
      <c r="B1967" s="20" t="str">
        <f>VLOOKUP(A1967, [1]!Table9[#All], 2, FALSE)</f>
        <v>Microtus californicus stephensi</v>
      </c>
      <c r="C1967" s="18" t="str">
        <f>VLOOKUP(A1967, [1]!Table9[#All], 13, FALSE)</f>
        <v>saltwater marshes, freshwater marshes, and wet meadows</v>
      </c>
      <c r="D1967" s="17" t="str">
        <f>IF(ISNUMBER(SEARCH("1",VLOOKUP(A1967, [1]!Table9[#All], 4, FALSE))), "Yes", "No")</f>
        <v>No</v>
      </c>
      <c r="E1967" s="16" t="str">
        <f>VLOOKUP(A1967, [1]!Table9[#All], 3, FALSE)</f>
        <v>Mammal</v>
      </c>
      <c r="F1967" s="15" t="str">
        <f>VLOOKUP(A1967, [1]!Table9[#All], 26, FALSE)</f>
        <v>Formula</v>
      </c>
      <c r="G1967" s="15" t="str">
        <f>IF(D1967="No", "--",VLOOKUP(A1967, [1]!Table9[#All], 25, FALSE))</f>
        <v>--</v>
      </c>
      <c r="H1967" s="14" t="str">
        <f>IF(D1967="No", "Not discussed on USFS. ", VLOOKUP(A1967, [1]!Table9[#All], 24, FALSE))</f>
        <v xml:space="preserve">Not discussed on USFS. </v>
      </c>
      <c r="I1967" s="14" t="str">
        <f>IF(NOT(ISBLANK(#REF!)),  "Pre-activity Survey Required", "")</f>
        <v>Pre-activity Survey Required</v>
      </c>
      <c r="J1967" s="13" t="str">
        <f>IF(D1967="No", "Not discussed on USFS. ", _xlfn.CONCAT(A1967, " (", VLOOKUP(A1967, [1]!Table9[#All], 11, FALSE), "; Habitat description: ", C1967, ") - Within 1-mi of a CNDDB/SCE/USFS occurrence record (", VLOOKUP(A1967, [1]!Table9[#All], 34, FALSE), "). " ))</f>
        <v xml:space="preserve">Not discussed on USFS. </v>
      </c>
      <c r="K1967" s="10" t="str">
        <f>IF(D1967="No", "-- ", VLOOKUP(A1967, [1]!Table9[#All], 35, FALSE))</f>
        <v xml:space="preserve">-- </v>
      </c>
      <c r="L1967" s="12" t="str">
        <f>IF(D1967="No", "--", VLOOKUP(A1967, [1]!Table9[#All], 28, FALSE))</f>
        <v>--</v>
      </c>
      <c r="M1967" s="11" t="str">
        <f>IF(D1967="No", "Not discussed on USFS. ", _xlfn.CONCAT(A1967, " (", VLOOKUP(A1967, [1]!Table9[#All], 11, FALSE), "; Habitat description: ", C1967, ") - Within 1-mi of a CNDDB/SCE/USFS occurrence record (", VLOOKUP(A1967, [1]!Table9[#All], 27, FALSE), "). " ))</f>
        <v xml:space="preserve">Not discussed on USFS. </v>
      </c>
      <c r="N1967" s="10" t="str">
        <f>IF(D1967="No", "-- ", VLOOKUP(A1967, [1]!Table9[#All], 29, FALSE))</f>
        <v xml:space="preserve">-- </v>
      </c>
      <c r="O1967" s="10" t="str">
        <f>IF(D1967="No", "--", VLOOKUP(A1967, [1]!Table9[#All], 30, FALSE))</f>
        <v>--</v>
      </c>
      <c r="P1967" s="7" t="str">
        <f>IF(D1967="No", "Not discussed on USFS. ", IF(VLOOKUP(A1967, [1]!Table9[#All], 31, FALSE)="--", "--",  _xlfn.CONCAT(A1967, " (", VLOOKUP(A1967, [1]!Table9[#All], 11, FALSE), "; Habitat description: ", C1967, ") - Within 1-mi of a CNDDB/SCE/USFS occurrence record (", VLOOKUP(A1967, [1]!Table9[#All], 31, FALSE), "). " )))</f>
        <v xml:space="preserve">Not discussed on USFS. </v>
      </c>
      <c r="Q1967" s="6" t="str">
        <f>IF(D1967="No", "Not discussed on USFS. ", IF(VLOOKUP(A1967, [1]!Table9[#All], 31, FALSE)="--", "--",  VLOOKUP(A1967, [1]!Table9[#All], 32, FALSE)))</f>
        <v xml:space="preserve">Not discussed on USFS. </v>
      </c>
      <c r="R1967" s="6" t="str">
        <f>IF(D1967="No", "Not discussed on USFS. ", IF(VLOOKUP(A1967, [1]!Table9[#All], 31, FALSE)="--", "--", VLOOKUP(A1967, [1]!Table9[#All], 33, FALSE)))</f>
        <v xml:space="preserve">Not discussed on USFS. </v>
      </c>
      <c r="S1967" s="9" t="s">
        <v>2</v>
      </c>
      <c r="T1967" s="8" t="s">
        <v>2</v>
      </c>
      <c r="U1967" s="8" t="s">
        <v>2</v>
      </c>
      <c r="V1967" s="7" t="s">
        <v>2</v>
      </c>
      <c r="W1967" s="6" t="s">
        <v>2</v>
      </c>
      <c r="X1967" s="6" t="s">
        <v>2</v>
      </c>
    </row>
    <row r="1968" spans="1:24" ht="48" x14ac:dyDescent="0.2">
      <c r="A1968" s="20" t="s">
        <v>394</v>
      </c>
      <c r="B1968" s="20" t="str">
        <f>VLOOKUP(A1968, [1]!Table9[#All], 2, FALSE)</f>
        <v>Atriplex pacifica</v>
      </c>
      <c r="C1968" s="18" t="str">
        <f>VLOOKUP(A1968, [1]!Table9[#All], 13, FALSE)</f>
        <v>coastal bluff scrub, dunes</v>
      </c>
      <c r="D1968" s="17" t="str">
        <f>IF(ISNUMBER(SEARCH("1",VLOOKUP(A1968, [1]!Table9[#All], 4, FALSE))), "Yes", "No")</f>
        <v>No</v>
      </c>
      <c r="E1968" s="16" t="str">
        <f>VLOOKUP(A1968, [1]!Table9[#All], 3, FALSE)</f>
        <v>Plant</v>
      </c>
      <c r="F1968" s="15" t="str">
        <f>VLOOKUP(A1968, [1]!Table9[#All], 26, FALSE)</f>
        <v>Formula</v>
      </c>
      <c r="G1968" s="15" t="str">
        <f>IF(D1968="No", "--",VLOOKUP(A1968, [1]!Table9[#All], 25, FALSE))</f>
        <v>--</v>
      </c>
      <c r="H1968" s="14" t="str">
        <f>IF(D1968="No", "Not discussed on USFS. ", VLOOKUP(A1968, [1]!Table9[#All], 24, FALSE))</f>
        <v xml:space="preserve">Not discussed on USFS. </v>
      </c>
      <c r="I1968" s="14" t="str">
        <f>IF(NOT(ISBLANK(#REF!)),  "Pre-activity Survey Required", "")</f>
        <v>Pre-activity Survey Required</v>
      </c>
      <c r="J1968" s="13" t="str">
        <f>IF(D1968="No", "Not discussed on USFS. ", _xlfn.CONCAT(A1968, " (", VLOOKUP(A1968, [1]!Table9[#All], 11, FALSE), "; Habitat description: ", C1968, ") - Within 1-mi of a CNDDB/SCE/USFS occurrence record (", VLOOKUP(A1968, [1]!Table9[#All], 34, FALSE), "). " ))</f>
        <v xml:space="preserve">Not discussed on USFS. </v>
      </c>
      <c r="K1968" s="10" t="str">
        <f>IF(D1968="No", "-- ", VLOOKUP(A1968, [1]!Table9[#All], 35, FALSE))</f>
        <v xml:space="preserve">-- </v>
      </c>
      <c r="L1968" s="12" t="str">
        <f>IF(D1968="No", "--", VLOOKUP(A1968, [1]!Table9[#All], 28, FALSE))</f>
        <v>--</v>
      </c>
      <c r="M1968" s="11" t="str">
        <f>IF(D1968="No", "Not discussed on USFS. ", _xlfn.CONCAT(A1968, " (", VLOOKUP(A1968, [1]!Table9[#All], 11, FALSE), "; Habitat description: ", C1968, ") - Within 1-mi of a CNDDB/SCE/USFS occurrence record (", VLOOKUP(A1968, [1]!Table9[#All], 27, FALSE), "). " ))</f>
        <v xml:space="preserve">Not discussed on USFS. </v>
      </c>
      <c r="N1968" s="10" t="str">
        <f>IF(D1968="No", "-- ", VLOOKUP(A1968, [1]!Table9[#All], 29, FALSE))</f>
        <v xml:space="preserve">-- </v>
      </c>
      <c r="O1968" s="10" t="str">
        <f>IF(D1968="No", "--", VLOOKUP(A1968, [1]!Table9[#All], 30, FALSE))</f>
        <v>--</v>
      </c>
      <c r="P1968" s="7" t="str">
        <f>IF(D1968="No", "Not discussed on USFS. ", IF(VLOOKUP(A1968, [1]!Table9[#All], 31, FALSE)="--", "--",  _xlfn.CONCAT(A1968, " (", VLOOKUP(A1968, [1]!Table9[#All], 11, FALSE), "; Habitat description: ", C1968, ") - Within 1-mi of a CNDDB/SCE/USFS occurrence record (", VLOOKUP(A1968, [1]!Table9[#All], 31, FALSE), "). " )))</f>
        <v xml:space="preserve">Not discussed on USFS. </v>
      </c>
      <c r="Q1968" s="6" t="str">
        <f>IF(D1968="No", "Not discussed on USFS. ", IF(VLOOKUP(A1968, [1]!Table9[#All], 31, FALSE)="--", "--",  VLOOKUP(A1968, [1]!Table9[#All], 32, FALSE)))</f>
        <v xml:space="preserve">Not discussed on USFS. </v>
      </c>
      <c r="R1968" s="6" t="str">
        <f>IF(D1968="No", "Not discussed on USFS. ", IF(VLOOKUP(A1968, [1]!Table9[#All], 31, FALSE)="--", "--", VLOOKUP(A1968, [1]!Table9[#All], 33, FALSE)))</f>
        <v xml:space="preserve">Not discussed on USFS. </v>
      </c>
      <c r="S1968" s="9" t="s">
        <v>2</v>
      </c>
      <c r="T1968" s="8" t="s">
        <v>2</v>
      </c>
      <c r="U1968" s="8" t="s">
        <v>2</v>
      </c>
      <c r="V1968" s="7" t="s">
        <v>2</v>
      </c>
      <c r="W1968" s="6" t="s">
        <v>2</v>
      </c>
      <c r="X1968" s="6" t="s">
        <v>2</v>
      </c>
    </row>
    <row r="1969" spans="1:24" ht="48" x14ac:dyDescent="0.2">
      <c r="A1969" s="20" t="s">
        <v>393</v>
      </c>
      <c r="B1969" s="20" t="str">
        <f>VLOOKUP(A1969, [1]!Table9[#All], 2, FALSE)</f>
        <v>Lupinus elmeri</v>
      </c>
      <c r="C1969" s="18" t="str">
        <f>VLOOKUP(A1969, [1]!Table9[#All], 13, FALSE)</f>
        <v>open areas in conifer forest</v>
      </c>
      <c r="D1969" s="17" t="str">
        <f>IF(ISNUMBER(SEARCH("1",VLOOKUP(A1969, [1]!Table9[#All], 4, FALSE))), "Yes", "No")</f>
        <v>No</v>
      </c>
      <c r="E1969" s="16" t="str">
        <f>VLOOKUP(A1969, [1]!Table9[#All], 3, FALSE)</f>
        <v>Plant</v>
      </c>
      <c r="F1969" s="15" t="str">
        <f>VLOOKUP(A1969, [1]!Table9[#All], 26, FALSE)</f>
        <v>Formula</v>
      </c>
      <c r="G1969" s="15" t="str">
        <f>IF(D1969="No", "--",VLOOKUP(A1969, [1]!Table9[#All], 25, FALSE))</f>
        <v>--</v>
      </c>
      <c r="H1969" s="14" t="str">
        <f>IF(D1969="No", "Not discussed on USFS. ", VLOOKUP(A1969, [1]!Table9[#All], 24, FALSE))</f>
        <v xml:space="preserve">Not discussed on USFS. </v>
      </c>
      <c r="I1969" s="14" t="str">
        <f>IF(NOT(ISBLANK(#REF!)),  "Pre-activity Survey Required", "")</f>
        <v>Pre-activity Survey Required</v>
      </c>
      <c r="J1969" s="13" t="str">
        <f>IF(D1969="No", "Not discussed on USFS. ", _xlfn.CONCAT(A1969, " (", VLOOKUP(A1969, [1]!Table9[#All], 11, FALSE), "; Habitat description: ", C1969, ") - Within 1-mi of a CNDDB/SCE/USFS occurrence record (", VLOOKUP(A1969, [1]!Table9[#All], 34, FALSE), "). " ))</f>
        <v xml:space="preserve">Not discussed on USFS. </v>
      </c>
      <c r="K1969" s="10" t="str">
        <f>IF(D1969="No", "-- ", VLOOKUP(A1969, [1]!Table9[#All], 35, FALSE))</f>
        <v xml:space="preserve">-- </v>
      </c>
      <c r="L1969" s="12" t="str">
        <f>IF(D1969="No", "--", VLOOKUP(A1969, [1]!Table9[#All], 28, FALSE))</f>
        <v>--</v>
      </c>
      <c r="M1969" s="11" t="str">
        <f>IF(D1969="No", "Not discussed on USFS. ", _xlfn.CONCAT(A1969, " (", VLOOKUP(A1969, [1]!Table9[#All], 11, FALSE), "; Habitat description: ", C1969, ") - Within 1-mi of a CNDDB/SCE/USFS occurrence record (", VLOOKUP(A1969, [1]!Table9[#All], 27, FALSE), "). " ))</f>
        <v xml:space="preserve">Not discussed on USFS. </v>
      </c>
      <c r="N1969" s="10" t="str">
        <f>IF(D1969="No", "-- ", VLOOKUP(A1969, [1]!Table9[#All], 29, FALSE))</f>
        <v xml:space="preserve">-- </v>
      </c>
      <c r="O1969" s="10" t="str">
        <f>IF(D1969="No", "--", VLOOKUP(A1969, [1]!Table9[#All], 30, FALSE))</f>
        <v>--</v>
      </c>
      <c r="P1969" s="7" t="str">
        <f>IF(D1969="No", "Not discussed on USFS. ", IF(VLOOKUP(A1969, [1]!Table9[#All], 31, FALSE)="--", "--",  _xlfn.CONCAT(A1969, " (", VLOOKUP(A1969, [1]!Table9[#All], 11, FALSE), "; Habitat description: ", C1969, ") - Within 1-mi of a CNDDB/SCE/USFS occurrence record (", VLOOKUP(A1969, [1]!Table9[#All], 31, FALSE), "). " )))</f>
        <v xml:space="preserve">Not discussed on USFS. </v>
      </c>
      <c r="Q1969" s="6" t="str">
        <f>IF(D1969="No", "Not discussed on USFS. ", IF(VLOOKUP(A1969, [1]!Table9[#All], 31, FALSE)="--", "--",  VLOOKUP(A1969, [1]!Table9[#All], 32, FALSE)))</f>
        <v xml:space="preserve">Not discussed on USFS. </v>
      </c>
      <c r="R1969" s="6" t="str">
        <f>IF(D1969="No", "Not discussed on USFS. ", IF(VLOOKUP(A1969, [1]!Table9[#All], 31, FALSE)="--", "--", VLOOKUP(A1969, [1]!Table9[#All], 33, FALSE)))</f>
        <v xml:space="preserve">Not discussed on USFS. </v>
      </c>
      <c r="S1969" s="9" t="s">
        <v>2</v>
      </c>
      <c r="T1969" s="8" t="s">
        <v>2</v>
      </c>
      <c r="U1969" s="8" t="s">
        <v>2</v>
      </c>
      <c r="V1969" s="7" t="s">
        <v>2</v>
      </c>
      <c r="W1969" s="6" t="s">
        <v>2</v>
      </c>
      <c r="X1969" s="6" t="s">
        <v>2</v>
      </c>
    </row>
    <row r="1970" spans="1:24" ht="156" x14ac:dyDescent="0.2">
      <c r="A1970" s="20" t="s">
        <v>392</v>
      </c>
      <c r="B1970" s="20" t="str">
        <f>VLOOKUP(A1970, [1]!Table9[#All], 2, FALSE)</f>
        <v>Dendromecon harfordii var. rhamnoides</v>
      </c>
      <c r="C1970" s="18" t="str">
        <f>VLOOKUP(A1970, [1]!Table9[#All], 13, FALSE)</f>
        <v>slopes, canyons, and gullies, with coastal sage scrub and chaparral</v>
      </c>
      <c r="D1970" s="17" t="str">
        <f>IF(ISNUMBER(SEARCH("1",VLOOKUP(A1970, [1]!Table9[#All], 4, FALSE))), "Yes", "No")</f>
        <v>Yes</v>
      </c>
      <c r="E1970" s="16" t="str">
        <f>VLOOKUP(A1970, [1]!Table9[#All], 3, FALSE)</f>
        <v>Plant</v>
      </c>
      <c r="F1970" s="15" t="str">
        <f>VLOOKUP(A1970, [1]!Table9[#All], 26, FALSE)</f>
        <v>Formula</v>
      </c>
      <c r="G1970" s="15" t="str">
        <f>IF(D1970="No", "--",VLOOKUP(A1970, [1]!Table9[#All], 25, FALSE))</f>
        <v>Work area</v>
      </c>
      <c r="H1970" s="14" t="str">
        <f>IF(D1970="No", "Not discussed on USFS. ", VLOOKUP(A1970, [1]!Table9[#All], 24, FALSE))</f>
        <v xml:space="preserve">Only discussed in INF, if reviewing INF apply same RPM's and language as other CRPR 1/2 plant receive. </v>
      </c>
      <c r="I1970" s="14" t="str">
        <f>IF(NOT(ISBLANK(#REF!)),  "Pre-activity Survey Required", "")</f>
        <v>Pre-activity Survey Required</v>
      </c>
      <c r="J1970" s="13" t="str">
        <f>IF(D1970="No", "Not discussed on USFS. ", _xlfn.CONCAT(A1970, " (", VLOOKUP(A1970, [1]!Table9[#All], 11, FALSE), "; Habitat description: ", C1970, ") - Within 1-mi of a CNDDB/SCE/USFS occurrence record (", VLOOKUP(A1970, [1]!Table9[#All], 34, FALSE), "). " ))</f>
        <v xml:space="preserve">south island bush poppy (INF:SCC; CRPR 3.1, Blooming Period: Apr - Jun; Habitat description: slopes, canyons, and gullies, with coastal sage scrub and chaparral) - Within 1-mi of a CNDDB/SCE/USFS occurrence record (unsuitable habitat). </v>
      </c>
      <c r="K1970" s="10" t="str">
        <f>IF(D1970="No", "-- ", VLOOKUP(A1970, [1]!Table9[#All], 35, FALSE))</f>
        <v>Standard OMP BMPs.</v>
      </c>
      <c r="L1970" s="12" t="str">
        <f>IF(D1970="No", "--", VLOOKUP(A1970, [1]!Table9[#All], 28, FALSE))</f>
        <v>IIB</v>
      </c>
      <c r="M1970" s="11" t="str">
        <f>IF(D1970="No", "Not discussed on USFS. ", _xlfn.CONCAT(A1970, " (", VLOOKUP(A1970, [1]!Table9[#All], 11, FALSE), "; Habitat description: ", C1970, ") - Within 1-mi of a CNDDB/SCE/USFS occurrence record (", VLOOKUP(A1970, [1]!Table9[#All], 27, FALSE), "). " ))</f>
        <v xml:space="preserve">south island bush poppy (INF:SCC; CRPR 3.1, Blooming Period: Apr - Jun; Habitat description: slopes, canyons, and gullies, with coastal sage scrub and chaparral) - Within 1-mi of a CNDDB/SCE/USFS occurrence record (habitat present). </v>
      </c>
      <c r="N1970" s="10" t="str">
        <f>IF(D1970="No", "-- ", VLOOKUP(A1970, [1]!Table9[#All], 29, FALSE))</f>
        <v xml:space="preserve">BE BMP Plant-1(a)(c-d); 
General Measures and Standard OMP BMPs. </v>
      </c>
      <c r="O1970" s="10" t="str">
        <f>IF(D1970="No", "--", VLOOKUP(A1970, [1]!Table9[#All], 30, FALSE))</f>
        <v xml:space="preserve">Pre-Activity Survey (south island bush poppy): A biological survey is required. 
FSS Plant Avoidance (south island bush poppy): If south island bush poppy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70" s="7" t="str">
        <f>IF(D1970="No", "Not discussed on USFS. ", IF(VLOOKUP(A1970, [1]!Table9[#All], 31, FALSE)="--", "--",  _xlfn.CONCAT(A1970, " (", VLOOKUP(A1970, [1]!Table9[#All], 11, FALSE), "; Habitat description: ", C1970, ") - Within 1-mi of a CNDDB/SCE/USFS occurrence record (", VLOOKUP(A1970, [1]!Table9[#All], 31, FALSE), "). " )))</f>
        <v>--</v>
      </c>
      <c r="Q1970" s="6" t="str">
        <f>IF(D1970="No", "Not discussed on USFS. ", IF(VLOOKUP(A1970, [1]!Table9[#All], 31, FALSE)="--", "--",  VLOOKUP(A1970, [1]!Table9[#All], 32, FALSE)))</f>
        <v>--</v>
      </c>
      <c r="R1970" s="6" t="str">
        <f>IF(D1970="No", "Not discussed on USFS. ", IF(VLOOKUP(A1970, [1]!Table9[#All], 31, FALSE)="--", "--", VLOOKUP(A1970, [1]!Table9[#All], 33, FALSE)))</f>
        <v>--</v>
      </c>
      <c r="S1970" s="9" t="s">
        <v>2</v>
      </c>
      <c r="T1970" s="8" t="s">
        <v>2</v>
      </c>
      <c r="U1970" s="8" t="s">
        <v>2</v>
      </c>
      <c r="V1970" s="7" t="s">
        <v>2</v>
      </c>
      <c r="W1970" s="6" t="s">
        <v>2</v>
      </c>
      <c r="X1970" s="6" t="s">
        <v>2</v>
      </c>
    </row>
    <row r="1971" spans="1:24" ht="156" x14ac:dyDescent="0.2">
      <c r="A1971" s="20" t="s">
        <v>391</v>
      </c>
      <c r="B1971" s="20" t="str">
        <f>VLOOKUP(A1971, [1]!Table9[#All], 2, FALSE)</f>
        <v>Eriogonum kennedyi var. alpigenum</v>
      </c>
      <c r="C1971" s="18" t="str">
        <f>VLOOKUP(A1971, [1]!Table9[#All], 13, FALSE)</f>
        <v>gravelly to rocky slopes and ridges, sagebrush communities, alpine conifer woodlands</v>
      </c>
      <c r="D1971" s="17" t="str">
        <f>IF(ISNUMBER(SEARCH("1",VLOOKUP(A1971, [1]!Table9[#All], 4, FALSE))), "Yes", "No")</f>
        <v>Yes</v>
      </c>
      <c r="E1971" s="16" t="str">
        <f>VLOOKUP(A1971, [1]!Table9[#All], 3, FALSE)</f>
        <v>Plant</v>
      </c>
      <c r="F1971" s="15" t="str">
        <f>VLOOKUP(A1971, [1]!Table9[#All], 26, FALSE)</f>
        <v>Formula</v>
      </c>
      <c r="G1971" s="15" t="str">
        <f>IF(D1971="No", "--",VLOOKUP(A1971, [1]!Table9[#All], 25, FALSE))</f>
        <v>Work area</v>
      </c>
      <c r="H1971" s="14" t="str">
        <f>IF(D1971="No", "Not discussed on USFS. ", VLOOKUP(A1971, [1]!Table9[#All], 24, FALSE))</f>
        <v>--</v>
      </c>
      <c r="I1971" s="14" t="str">
        <f>IF(NOT(ISBLANK(#REF!)),  "Pre-activity Survey Required", "")</f>
        <v>Pre-activity Survey Required</v>
      </c>
      <c r="J1971" s="13" t="str">
        <f>IF(D1971="No", "Not discussed on USFS. ", _xlfn.CONCAT(A1971, " (", VLOOKUP(A1971, [1]!Table9[#All], 11, FALSE), "; Habitat description: ", C1971, ") - Within 1-mi of a CNDDB/SCE/USFS occurrence record (", VLOOKUP(A1971, [1]!Table9[#All], 34, FALSE), "). " ))</f>
        <v xml:space="preserve">southern alpine buckwheat (FSS; CRPR 1B.3, Blooming Period: Jul - Aug; Habitat description: gravelly to rocky slopes and ridges, sagebrush communities, alpine conifer woodlands) - Within 1-mi of a CNDDB/SCE/USFS occurrence record (unsuitable habitat). </v>
      </c>
      <c r="K1971" s="10" t="str">
        <f>IF(D1971="No", "-- ", VLOOKUP(A1971, [1]!Table9[#All], 35, FALSE))</f>
        <v>Standard OMP BMPs.</v>
      </c>
      <c r="L1971" s="12" t="str">
        <f>IF(D1971="No", "--", VLOOKUP(A1971, [1]!Table9[#All], 28, FALSE))</f>
        <v>IIB</v>
      </c>
      <c r="M1971" s="11" t="str">
        <f>IF(D1971="No", "Not discussed on USFS. ", _xlfn.CONCAT(A1971, " (", VLOOKUP(A1971, [1]!Table9[#All], 11, FALSE), "; Habitat description: ", C1971, ") - Within 1-mi of a CNDDB/SCE/USFS occurrence record (", VLOOKUP(A1971, [1]!Table9[#All], 27, FALSE), "). " ))</f>
        <v xml:space="preserve">southern alpine buckwheat (FSS; CRPR 1B.3, Blooming Period: Jul - Aug; Habitat description: gravelly to rocky slopes and ridges, sagebrush communities, alpine conifer woodlands) - Within 1-mi of a CNDDB/SCE/USFS occurrence record (habitat present). </v>
      </c>
      <c r="N1971" s="10" t="str">
        <f>IF(D1971="No", "-- ", VLOOKUP(A1971, [1]!Table9[#All], 29, FALSE))</f>
        <v xml:space="preserve">BE BMP Plant-1(a)(c-d); 
General Measures and Standard OMP BMPs. </v>
      </c>
      <c r="O1971" s="10" t="str">
        <f>IF(D1971="No", "--", VLOOKUP(A1971, [1]!Table9[#All], 30, FALSE))</f>
        <v xml:space="preserve">Pre-Activity Survey (southern alpine buckwheat): A biological survey is required. 
FSS Plant Avoidance (southern alpine buckwheat): If southern alpine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71" s="7" t="str">
        <f>IF(D1971="No", "Not discussed on USFS. ", IF(VLOOKUP(A1971, [1]!Table9[#All], 31, FALSE)="--", "--",  _xlfn.CONCAT(A1971, " (", VLOOKUP(A1971, [1]!Table9[#All], 11, FALSE), "; Habitat description: ", C1971, ") - Within 1-mi of a CNDDB/SCE/USFS occurrence record (", VLOOKUP(A1971, [1]!Table9[#All], 31, FALSE), "). " )))</f>
        <v>--</v>
      </c>
      <c r="Q1971" s="6" t="str">
        <f>IF(D1971="No", "Not discussed on USFS. ", IF(VLOOKUP(A1971, [1]!Table9[#All], 31, FALSE)="--", "--",  VLOOKUP(A1971, [1]!Table9[#All], 32, FALSE)))</f>
        <v>--</v>
      </c>
      <c r="R1971" s="6" t="str">
        <f>IF(D1971="No", "Not discussed on USFS. ", IF(VLOOKUP(A1971, [1]!Table9[#All], 31, FALSE)="--", "--", VLOOKUP(A1971, [1]!Table9[#All], 33, FALSE)))</f>
        <v>--</v>
      </c>
      <c r="S1971" s="9" t="s">
        <v>2</v>
      </c>
      <c r="T1971" s="8" t="s">
        <v>2</v>
      </c>
      <c r="U1971" s="8" t="s">
        <v>2</v>
      </c>
      <c r="V1971" s="7" t="s">
        <v>2</v>
      </c>
      <c r="W1971" s="6" t="s">
        <v>2</v>
      </c>
      <c r="X1971" s="6" t="s">
        <v>2</v>
      </c>
    </row>
    <row r="1972" spans="1:24" ht="156" x14ac:dyDescent="0.2">
      <c r="A1972" s="20" t="s">
        <v>390</v>
      </c>
      <c r="B1972" s="20" t="str">
        <f>VLOOKUP(A1972, [1]!Table9[#All], 2, FALSE)</f>
        <v>Juglans californica</v>
      </c>
      <c r="C1972" s="18" t="str">
        <f>VLOOKUP(A1972, [1]!Table9[#All], 13, FALSE)</f>
        <v>mesic sites such as north slopes, creekbeds, canyon bottoms, and alluvial terraces at elevations ranging from 165 ft to 2955 ft</v>
      </c>
      <c r="D1972" s="17" t="str">
        <f>IF(ISNUMBER(SEARCH("1",VLOOKUP(A1972, [1]!Table9[#All], 4, FALSE))), "Yes", "No")</f>
        <v>Yes</v>
      </c>
      <c r="E1972" s="16" t="str">
        <f>VLOOKUP(A1972, [1]!Table9[#All], 3, FALSE)</f>
        <v>Plant</v>
      </c>
      <c r="F1972" s="15" t="str">
        <f>VLOOKUP(A1972, [1]!Table9[#All], 26, FALSE)</f>
        <v>Formula</v>
      </c>
      <c r="G1972" s="15" t="str">
        <f>IF(D1972="No", "--",VLOOKUP(A1972, [1]!Table9[#All], 25, FALSE))</f>
        <v>Work area</v>
      </c>
      <c r="H1972" s="14" t="str">
        <f>IF(D1972="No", "Not discussed on USFS. ", VLOOKUP(A1972, [1]!Table9[#All], 24, FALSE))</f>
        <v xml:space="preserve">Only discussed in INF, if reviewing INF apply same RPM's and language as other CRPR 1/2 plant receive. </v>
      </c>
      <c r="I1972" s="14" t="str">
        <f>IF(NOT(ISBLANK(#REF!)),  "Pre-activity Survey Required", "")</f>
        <v>Pre-activity Survey Required</v>
      </c>
      <c r="J1972" s="13" t="str">
        <f>IF(D1972="No", "Not discussed on USFS. ", _xlfn.CONCAT(A1972, " (", VLOOKUP(A1972, [1]!Table9[#All], 11, FALSE), "; Habitat description: ", C1972, ") - Within 1-mi of a CNDDB/SCE/USFS occurrence record (", VLOOKUP(A1972, [1]!Table9[#All], 34, FALSE), "). " ))</f>
        <v xml:space="preserve">southern California black walnut  (ANF: WL; SBNF: WL; CRPR 4.2, Blooming Period: Mar - May; Habitat description: mesic sites such as north slopes, creekbeds, canyon bottoms, and alluvial terraces at elevations ranging from 165 ft to 2955 ft) - Within 1-mi of a CNDDB/SCE/USFS occurrence record (unsuitable habitat). </v>
      </c>
      <c r="K1972" s="10" t="str">
        <f>IF(D1972="No", "-- ", VLOOKUP(A1972, [1]!Table9[#All], 35, FALSE))</f>
        <v>Standard OMP BMPs.</v>
      </c>
      <c r="L1972" s="12" t="str">
        <f>IF(D1972="No", "--", VLOOKUP(A1972, [1]!Table9[#All], 28, FALSE))</f>
        <v>IIB</v>
      </c>
      <c r="M1972" s="11" t="str">
        <f>IF(D1972="No", "Not discussed on USFS. ", _xlfn.CONCAT(A1972, " (", VLOOKUP(A1972, [1]!Table9[#All], 11, FALSE), "; Habitat description: ", C1972, ") - Within 1-mi of a CNDDB/SCE/USFS occurrence record (", VLOOKUP(A1972, [1]!Table9[#All], 27, FALSE), "). " ))</f>
        <v xml:space="preserve">southern California black walnut  (ANF: WL; SBNF: WL; CRPR 4.2, Blooming Period: Mar - May; Habitat description: mesic sites such as north slopes, creekbeds, canyon bottoms, and alluvial terraces at elevations ranging from 165 ft to 2955 ft) - Within 1-mi of a CNDDB/SCE/USFS occurrence record (habitat present). </v>
      </c>
      <c r="N1972" s="10" t="str">
        <f>IF(D1972="No", "-- ", VLOOKUP(A1972, [1]!Table9[#All], 29, FALSE))</f>
        <v xml:space="preserve">BE BMP Plant-1(a)(c-d); 
General Measures and Standard OMP BMPs. </v>
      </c>
      <c r="O1972" s="10" t="str">
        <f>IF(D1972="No", "--", VLOOKUP(A1972, [1]!Table9[#All], 30, FALSE))</f>
        <v xml:space="preserve">Pre-Activity Survey (southern California black walnut ): A biological survey is required. 
FSS Plant Avoidance (southern California black walnut ): If southern California black walnut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72" s="7" t="str">
        <f>IF(D1972="No", "Not discussed on USFS. ", IF(VLOOKUP(A1972, [1]!Table9[#All], 31, FALSE)="--", "--",  _xlfn.CONCAT(A1972, " (", VLOOKUP(A1972, [1]!Table9[#All], 11, FALSE), "; Habitat description: ", C1972, ") - Within 1-mi of a CNDDB/SCE/USFS occurrence record (", VLOOKUP(A1972, [1]!Table9[#All], 31, FALSE), "). " )))</f>
        <v>--</v>
      </c>
      <c r="Q1972" s="6" t="str">
        <f>IF(D1972="No", "Not discussed on USFS. ", IF(VLOOKUP(A1972, [1]!Table9[#All], 31, FALSE)="--", "--",  VLOOKUP(A1972, [1]!Table9[#All], 32, FALSE)))</f>
        <v>--</v>
      </c>
      <c r="R1972" s="6" t="str">
        <f>IF(D1972="No", "Not discussed on USFS. ", IF(VLOOKUP(A1972, [1]!Table9[#All], 31, FALSE)="--", "--", VLOOKUP(A1972, [1]!Table9[#All], 33, FALSE)))</f>
        <v>--</v>
      </c>
      <c r="S1972" s="9" t="s">
        <v>2</v>
      </c>
      <c r="T1972" s="8" t="s">
        <v>2</v>
      </c>
      <c r="U1972" s="8" t="s">
        <v>2</v>
      </c>
      <c r="V1972" s="7" t="s">
        <v>2</v>
      </c>
      <c r="W1972" s="6" t="s">
        <v>2</v>
      </c>
      <c r="X1972" s="6" t="s">
        <v>2</v>
      </c>
    </row>
    <row r="1973" spans="1:24" ht="112" x14ac:dyDescent="0.2">
      <c r="A1973" s="20" t="s">
        <v>389</v>
      </c>
      <c r="B1973" s="20" t="str">
        <f>VLOOKUP(A1973, [1]!Table9[#All], 2, FALSE)</f>
        <v>Anniella stebbinsi</v>
      </c>
      <c r="C1973" s="18" t="str">
        <f>VLOOKUP(A1973, [1]!Table9[#All], 13, FALSE)</f>
        <v>coastal sand dunes, sandy washes, alluvial fans, stream terraces and thickets, chaparral scrub, oak and conifer woodland</v>
      </c>
      <c r="D1973" s="17" t="str">
        <f>IF(ISNUMBER(SEARCH("1",VLOOKUP(A1973, [1]!Table9[#All], 4, FALSE))), "Yes", "No")</f>
        <v>Yes</v>
      </c>
      <c r="E1973" s="16" t="str">
        <f>VLOOKUP(A1973, [1]!Table9[#All], 3, FALSE)</f>
        <v>Reptile</v>
      </c>
      <c r="F1973" s="15" t="str">
        <f>VLOOKUP(A1973, [1]!Table9[#All], 26, FALSE)</f>
        <v>Formula</v>
      </c>
      <c r="G1973" s="15" t="str">
        <f>IF(D1973="No", "--",VLOOKUP(A1973, [1]!Table9[#All], 25, FALSE))</f>
        <v>Work area</v>
      </c>
      <c r="H1973" s="14" t="str">
        <f>IF(D1973="No", "Not discussed on USFS. ", VLOOKUP(A1973, [1]!Table9[#All], 24, FALSE))</f>
        <v>--</v>
      </c>
      <c r="I1973" s="14" t="str">
        <f>IF(NOT(ISBLANK(#REF!)),  "Pre-activity Survey Required", "")</f>
        <v>Pre-activity Survey Required</v>
      </c>
      <c r="J1973" s="13" t="str">
        <f>IF(D1973="No", "Not discussed on USFS. ", _xlfn.CONCAT(A1973, " (", VLOOKUP(A1973, [1]!Table9[#All], 11, FALSE), "; Habitat description: ", C1973, ") - Within 1-mi of a CNDDB/SCE/USFS occurrence record (", VLOOKUP(A1973, [1]!Table9[#All], 34, FALSE), "). " ))</f>
        <v xml:space="preserve">southern California legless lizard (CDFW SSC; FSS; Habitat description: coastal sand dunes, sandy washes, alluvial fans, stream terraces and thickets, chaparral scrub, oak and conifer woodland) - Within 1-mi of a CNDDB/SCE/USFS occurrence record (unsuitable habitat). </v>
      </c>
      <c r="K1973" s="10" t="str">
        <f>IF(D1973="No", "-- ", VLOOKUP(A1973, [1]!Table9[#All], 35, FALSE))</f>
        <v>Standard OMP BMPs.</v>
      </c>
      <c r="L1973" s="12" t="str">
        <f>IF(D1973="No", "--", VLOOKUP(A1973, [1]!Table9[#All], 28, FALSE))</f>
        <v>IIB</v>
      </c>
      <c r="M1973" s="11" t="str">
        <f>IF(D1973="No", "Not discussed on USFS. ", _xlfn.CONCAT(A1973, " (", VLOOKUP(A1973, [1]!Table9[#All], 11, FALSE), "; Habitat description: ", C1973, ") - Within 1-mi of a CNDDB/SCE/USFS occurrence record (", VLOOKUP(A1973, [1]!Table9[#All], 27, FALSE), "). " ))</f>
        <v xml:space="preserve">southern California legless lizard (CDFW SSC; FSS; Habitat description: coastal sand dunes, sandy washes, alluvial fans, stream terraces and thickets, chaparral scrub, oak and conifer woodland) - Within 1-mi of a CNDDB/SCE/USFS occurrence record (habitat present). </v>
      </c>
      <c r="N1973" s="10" t="str">
        <f>IF(D1973="No", "-- ", VLOOKUP(A1973, [1]!Table9[#All], 29, FALSE))</f>
        <v xml:space="preserve">Biological Pre-activity Survey (Southern California legless lizard; 
General Measures and Standard OMP BMPs. </v>
      </c>
      <c r="O1973" s="10" t="str">
        <f>IF(D1973="No", "--", VLOOKUP(A1973, [1]!Table9[#All], 30, FALSE))</f>
        <v xml:space="preserve">Biological Pre-activity Survey (Southern California legless lizard): A biological survey is required. 
General Measures and Standard OMP BMPs. </v>
      </c>
      <c r="P1973" s="7" t="str">
        <f>IF(D1973="No", "Not discussed on USFS. ", IF(VLOOKUP(A1973, [1]!Table9[#All], 31, FALSE)="--", "--",  _xlfn.CONCAT(A1973, " (", VLOOKUP(A1973, [1]!Table9[#All], 11, FALSE), "; Habitat description: ", C1973, ") - Within 1-mi of a CNDDB/SCE/USFS occurrence record (", VLOOKUP(A1973, [1]!Table9[#All], 31, FALSE), "). " )))</f>
        <v>--</v>
      </c>
      <c r="Q1973" s="6" t="str">
        <f>IF(D1973="No", "Not discussed on USFS. ", IF(VLOOKUP(A1973, [1]!Table9[#All], 31, FALSE)="--", "--",  VLOOKUP(A1973, [1]!Table9[#All], 32, FALSE)))</f>
        <v>--</v>
      </c>
      <c r="R1973" s="6" t="str">
        <f>IF(D1973="No", "Not discussed on USFS. ", IF(VLOOKUP(A1973, [1]!Table9[#All], 31, FALSE)="--", "--", VLOOKUP(A1973, [1]!Table9[#All], 33, FALSE)))</f>
        <v>--</v>
      </c>
      <c r="S1973" s="9" t="s">
        <v>2</v>
      </c>
      <c r="T1973" s="8" t="s">
        <v>2</v>
      </c>
      <c r="U1973" s="8" t="s">
        <v>2</v>
      </c>
      <c r="V1973" s="7" t="s">
        <v>2</v>
      </c>
      <c r="W1973" s="6" t="s">
        <v>2</v>
      </c>
      <c r="X1973" s="6" t="s">
        <v>2</v>
      </c>
    </row>
    <row r="1974" spans="1:24" ht="156" x14ac:dyDescent="0.2">
      <c r="A1974" s="20" t="s">
        <v>388</v>
      </c>
      <c r="B1974" s="20" t="str">
        <f>VLOOKUP(A1974, [1]!Table9[#All], 2, FALSE)</f>
        <v>Draba saxosa</v>
      </c>
      <c r="C1974" s="18" t="str">
        <f>VLOOKUP(A1974, [1]!Table9[#All], 13, FALSE)</f>
        <v xml:space="preserve">finely weathered rock, loose soil, ridges, slopes, scree margins, fell-fields and cliffs from montane to alpine habitats </v>
      </c>
      <c r="D1974" s="17" t="str">
        <f>IF(ISNUMBER(SEARCH("1",VLOOKUP(A1974, [1]!Table9[#All], 4, FALSE))), "Yes", "No")</f>
        <v>Yes</v>
      </c>
      <c r="E1974" s="16" t="str">
        <f>VLOOKUP(A1974, [1]!Table9[#All], 3, FALSE)</f>
        <v>Plant</v>
      </c>
      <c r="F1974" s="15" t="str">
        <f>VLOOKUP(A1974, [1]!Table9[#All], 26, FALSE)</f>
        <v>Formula</v>
      </c>
      <c r="G1974" s="15" t="str">
        <f>IF(D1974="No", "--",VLOOKUP(A1974, [1]!Table9[#All], 25, FALSE))</f>
        <v>Work area</v>
      </c>
      <c r="H1974" s="14" t="str">
        <f>IF(D1974="No", "Not discussed on USFS. ", VLOOKUP(A1974, [1]!Table9[#All], 24, FALSE))</f>
        <v>--</v>
      </c>
      <c r="I1974" s="14" t="str">
        <f>IF(NOT(ISBLANK(#REF!)),  "Pre-activity Survey Required", "")</f>
        <v>Pre-activity Survey Required</v>
      </c>
      <c r="J1974" s="13" t="str">
        <f>IF(D1974="No", "Not discussed on USFS. ", _xlfn.CONCAT(A1974, " (", VLOOKUP(A1974, [1]!Table9[#All], 11, FALSE), "; Habitat description: ", C1974, ") - Within 1-mi of a CNDDB/SCE/USFS occurrence record (", VLOOKUP(A1974, [1]!Table9[#All], 34, FALSE), "). " ))</f>
        <v xml:space="preserve">Southern California rock draba (FSS; CRPR 1B.3, Blooming Period: Jun - Jul; Habitat description: finely weathered rock, loose soil, ridges, slopes, scree margins, fell-fields and cliffs from montane to alpine habitats ) - Within 1-mi of a CNDDB/SCE/USFS occurrence record (unsuitable habitat). </v>
      </c>
      <c r="K1974" s="10" t="str">
        <f>IF(D1974="No", "-- ", VLOOKUP(A1974, [1]!Table9[#All], 35, FALSE))</f>
        <v>Standard OMP BMPs.</v>
      </c>
      <c r="L1974" s="12" t="str">
        <f>IF(D1974="No", "--", VLOOKUP(A1974, [1]!Table9[#All], 28, FALSE))</f>
        <v>IIB</v>
      </c>
      <c r="M1974" s="11" t="str">
        <f>IF(D1974="No", "Not discussed on USFS. ", _xlfn.CONCAT(A1974, " (", VLOOKUP(A1974, [1]!Table9[#All], 11, FALSE), "; Habitat description: ", C1974, ") - Within 1-mi of a CNDDB/SCE/USFS occurrence record (", VLOOKUP(A1974, [1]!Table9[#All], 27, FALSE), "). " ))</f>
        <v xml:space="preserve">Southern California rock draba (FSS; CRPR 1B.3, Blooming Period: Jun - Jul; Habitat description: finely weathered rock, loose soil, ridges, slopes, scree margins, fell-fields and cliffs from montane to alpine habitats ) - Within 1-mi of a CNDDB/SCE/USFS occurrence record (habitat present). </v>
      </c>
      <c r="N1974" s="10" t="str">
        <f>IF(D1974="No", "-- ", VLOOKUP(A1974, [1]!Table9[#All], 29, FALSE))</f>
        <v xml:space="preserve">BE BMP Plant-1(a)(c-d); 
General Measures and Standard OMP BMPs. </v>
      </c>
      <c r="O1974" s="10" t="str">
        <f>IF(D1974="No", "--", VLOOKUP(A1974, [1]!Table9[#All], 30, FALSE))</f>
        <v xml:space="preserve">Pre-Activity Survey (Southern California rock draba): A biological survey is required. 
FSS Plant Avoidance (Southern California rock draba): If Southern California rock draba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74" s="7" t="str">
        <f>IF(D1974="No", "Not discussed on USFS. ", IF(VLOOKUP(A1974, [1]!Table9[#All], 31, FALSE)="--", "--",  _xlfn.CONCAT(A1974, " (", VLOOKUP(A1974, [1]!Table9[#All], 11, FALSE), "; Habitat description: ", C1974, ") - Within 1-mi of a CNDDB/SCE/USFS occurrence record (", VLOOKUP(A1974, [1]!Table9[#All], 31, FALSE), "). " )))</f>
        <v>--</v>
      </c>
      <c r="Q1974" s="6" t="str">
        <f>IF(D1974="No", "Not discussed on USFS. ", IF(VLOOKUP(A1974, [1]!Table9[#All], 31, FALSE)="--", "--",  VLOOKUP(A1974, [1]!Table9[#All], 32, FALSE)))</f>
        <v>--</v>
      </c>
      <c r="R1974" s="6" t="str">
        <f>IF(D1974="No", "Not discussed on USFS. ", IF(VLOOKUP(A1974, [1]!Table9[#All], 31, FALSE)="--", "--", VLOOKUP(A1974, [1]!Table9[#All], 33, FALSE)))</f>
        <v>--</v>
      </c>
      <c r="S1974" s="9" t="s">
        <v>2</v>
      </c>
      <c r="T1974" s="8" t="s">
        <v>2</v>
      </c>
      <c r="U1974" s="8" t="s">
        <v>2</v>
      </c>
      <c r="V1974" s="7" t="s">
        <v>2</v>
      </c>
      <c r="W1974" s="6" t="s">
        <v>2</v>
      </c>
      <c r="X1974" s="6" t="s">
        <v>2</v>
      </c>
    </row>
    <row r="1975" spans="1:24" ht="96" x14ac:dyDescent="0.2">
      <c r="A1975" s="20" t="s">
        <v>387</v>
      </c>
      <c r="B1975" s="20" t="str">
        <f>VLOOKUP(A1975, [1]!Table9[#All], 2, FALSE)</f>
        <v>Aimophila ruficeps canescens</v>
      </c>
      <c r="C1975" s="18" t="str">
        <f>VLOOKUP(A1975, [1]!Table9[#All], 13, FALSE)</f>
        <v>coastal lowland and foothills with sage scrub, broken or burned chaparral, and grassland with scattered shrubs</v>
      </c>
      <c r="D1975" s="17" t="str">
        <f>IF(ISNUMBER(SEARCH("1",VLOOKUP(A1975, [1]!Table9[#All], 4, FALSE))), "Yes", "No")</f>
        <v>No</v>
      </c>
      <c r="E1975" s="16" t="str">
        <f>VLOOKUP(A1975, [1]!Table9[#All], 3, FALSE)</f>
        <v>Bird</v>
      </c>
      <c r="F1975" s="15" t="str">
        <f>VLOOKUP(A1975, [1]!Table9[#All], 26, FALSE)</f>
        <v>Formula</v>
      </c>
      <c r="G1975" s="15" t="str">
        <f>IF(D1975="No", "--",VLOOKUP(A1975, [1]!Table9[#All], 25, FALSE))</f>
        <v>--</v>
      </c>
      <c r="H1975" s="14" t="str">
        <f>IF(D1975="No", "Not discussed on USFS. ", VLOOKUP(A1975, [1]!Table9[#All], 24, FALSE))</f>
        <v xml:space="preserve">Not discussed on USFS. </v>
      </c>
      <c r="I1975" s="14" t="str">
        <f>IF(NOT(ISBLANK(#REF!)),  "Pre-activity Survey Required", "")</f>
        <v>Pre-activity Survey Required</v>
      </c>
      <c r="J1975" s="13" t="str">
        <f>IF(D1975="No", "Not discussed on USFS. ", _xlfn.CONCAT(A1975, " (", VLOOKUP(A1975, [1]!Table9[#All], 11, FALSE), "; Habitat description: ", C1975, ") - Within 1-mi of a CNDDB/SCE/USFS occurrence record (", VLOOKUP(A1975, [1]!Table9[#All], 34, FALSE), "). " ))</f>
        <v xml:space="preserve">Not discussed on USFS. </v>
      </c>
      <c r="K1975" s="10" t="str">
        <f>IF(D1975="No", "-- ", VLOOKUP(A1975, [1]!Table9[#All], 35, FALSE))</f>
        <v xml:space="preserve">-- </v>
      </c>
      <c r="L1975" s="12" t="str">
        <f>IF(D1975="No", "--", VLOOKUP(A1975, [1]!Table9[#All], 28, FALSE))</f>
        <v>--</v>
      </c>
      <c r="M1975" s="11" t="str">
        <f>IF(D1975="No", "Not discussed on USFS. ", _xlfn.CONCAT(A1975, " (", VLOOKUP(A1975, [1]!Table9[#All], 11, FALSE), "; Habitat description: ", C1975, ") - Within 1-mi of a CNDDB/SCE/USFS occurrence record (", VLOOKUP(A1975, [1]!Table9[#All], 27, FALSE), "). " ))</f>
        <v xml:space="preserve">Not discussed on USFS. </v>
      </c>
      <c r="N1975" s="10" t="str">
        <f>IF(D1975="No", "-- ", VLOOKUP(A1975, [1]!Table9[#All], 29, FALSE))</f>
        <v xml:space="preserve">-- </v>
      </c>
      <c r="O1975" s="10" t="str">
        <f>IF(D1975="No", "--", VLOOKUP(A1975, [1]!Table9[#All], 30, FALSE))</f>
        <v>--</v>
      </c>
      <c r="P1975" s="7" t="str">
        <f>IF(D1975="No", "Not discussed on USFS. ", IF(VLOOKUP(A1975, [1]!Table9[#All], 31, FALSE)="--", "--",  _xlfn.CONCAT(A1975, " (", VLOOKUP(A1975, [1]!Table9[#All], 11, FALSE), "; Habitat description: ", C1975, ") - Within 1-mi of a CNDDB/SCE/USFS occurrence record (", VLOOKUP(A1975, [1]!Table9[#All], 31, FALSE), "). " )))</f>
        <v xml:space="preserve">Not discussed on USFS. </v>
      </c>
      <c r="Q1975" s="6" t="str">
        <f>IF(D1975="No", "Not discussed on USFS. ", IF(VLOOKUP(A1975, [1]!Table9[#All], 31, FALSE)="--", "--",  VLOOKUP(A1975, [1]!Table9[#All], 32, FALSE)))</f>
        <v xml:space="preserve">Not discussed on USFS. </v>
      </c>
      <c r="R1975" s="6" t="str">
        <f>IF(D1975="No", "Not discussed on USFS. ", IF(VLOOKUP(A1975, [1]!Table9[#All], 31, FALSE)="--", "--", VLOOKUP(A1975, [1]!Table9[#All], 33, FALSE)))</f>
        <v xml:space="preserve">Not discussed on USFS. </v>
      </c>
      <c r="S1975" s="9" t="s">
        <v>2</v>
      </c>
      <c r="T1975" s="8" t="s">
        <v>2</v>
      </c>
      <c r="U1975" s="8" t="s">
        <v>2</v>
      </c>
      <c r="V1975" s="7" t="s">
        <v>2</v>
      </c>
      <c r="W1975" s="6" t="s">
        <v>2</v>
      </c>
      <c r="X1975" s="6" t="s">
        <v>2</v>
      </c>
    </row>
    <row r="1976" spans="1:24" ht="48" x14ac:dyDescent="0.2">
      <c r="A1976" s="20" t="s">
        <v>386</v>
      </c>
      <c r="B1976" s="20" t="str">
        <f>VLOOKUP(A1976, [1]!Table9[#All], 2, FALSE)</f>
        <v>Sorex ornatus salicornicus</v>
      </c>
      <c r="C1976" s="18" t="str">
        <f>VLOOKUP(A1976, [1]!Table9[#All], 13, FALSE)</f>
        <v>coastal salt marshes</v>
      </c>
      <c r="D1976" s="17" t="str">
        <f>IF(ISNUMBER(SEARCH("1",VLOOKUP(A1976, [1]!Table9[#All], 4, FALSE))), "Yes", "No")</f>
        <v>No</v>
      </c>
      <c r="E1976" s="16" t="str">
        <f>VLOOKUP(A1976, [1]!Table9[#All], 3, FALSE)</f>
        <v>Mammal</v>
      </c>
      <c r="F1976" s="15" t="str">
        <f>VLOOKUP(A1976, [1]!Table9[#All], 26, FALSE)</f>
        <v>Formula</v>
      </c>
      <c r="G1976" s="15" t="str">
        <f>IF(D1976="No", "--",VLOOKUP(A1976, [1]!Table9[#All], 25, FALSE))</f>
        <v>--</v>
      </c>
      <c r="H1976" s="14" t="str">
        <f>IF(D1976="No", "Not discussed on USFS. ", VLOOKUP(A1976, [1]!Table9[#All], 24, FALSE))</f>
        <v xml:space="preserve">Not discussed on USFS. </v>
      </c>
      <c r="I1976" s="14" t="str">
        <f>IF(NOT(ISBLANK(#REF!)),  "Pre-activity Survey Required", "")</f>
        <v>Pre-activity Survey Required</v>
      </c>
      <c r="J1976" s="13" t="str">
        <f>IF(D1976="No", "Not discussed on USFS. ", _xlfn.CONCAT(A1976, " (", VLOOKUP(A1976, [1]!Table9[#All], 11, FALSE), "; Habitat description: ", C1976, ") - Within 1-mi of a CNDDB/SCE/USFS occurrence record (", VLOOKUP(A1976, [1]!Table9[#All], 34, FALSE), "). " ))</f>
        <v xml:space="preserve">Not discussed on USFS. </v>
      </c>
      <c r="K1976" s="10" t="str">
        <f>IF(D1976="No", "-- ", VLOOKUP(A1976, [1]!Table9[#All], 35, FALSE))</f>
        <v xml:space="preserve">-- </v>
      </c>
      <c r="L1976" s="12" t="str">
        <f>IF(D1976="No", "--", VLOOKUP(A1976, [1]!Table9[#All], 28, FALSE))</f>
        <v>--</v>
      </c>
      <c r="M1976" s="11" t="str">
        <f>IF(D1976="No", "Not discussed on USFS. ", _xlfn.CONCAT(A1976, " (", VLOOKUP(A1976, [1]!Table9[#All], 11, FALSE), "; Habitat description: ", C1976, ") - Within 1-mi of a CNDDB/SCE/USFS occurrence record (", VLOOKUP(A1976, [1]!Table9[#All], 27, FALSE), "). " ))</f>
        <v xml:space="preserve">Not discussed on USFS. </v>
      </c>
      <c r="N1976" s="10" t="str">
        <f>IF(D1976="No", "-- ", VLOOKUP(A1976, [1]!Table9[#All], 29, FALSE))</f>
        <v xml:space="preserve">-- </v>
      </c>
      <c r="O1976" s="10" t="str">
        <f>IF(D1976="No", "--", VLOOKUP(A1976, [1]!Table9[#All], 30, FALSE))</f>
        <v>--</v>
      </c>
      <c r="P1976" s="7" t="str">
        <f>IF(D1976="No", "Not discussed on USFS. ", IF(VLOOKUP(A1976, [1]!Table9[#All], 31, FALSE)="--", "--",  _xlfn.CONCAT(A1976, " (", VLOOKUP(A1976, [1]!Table9[#All], 11, FALSE), "; Habitat description: ", C1976, ") - Within 1-mi of a CNDDB/SCE/USFS occurrence record (", VLOOKUP(A1976, [1]!Table9[#All], 31, FALSE), "). " )))</f>
        <v xml:space="preserve">Not discussed on USFS. </v>
      </c>
      <c r="Q1976" s="6" t="str">
        <f>IF(D1976="No", "Not discussed on USFS. ", IF(VLOOKUP(A1976, [1]!Table9[#All], 31, FALSE)="--", "--",  VLOOKUP(A1976, [1]!Table9[#All], 32, FALSE)))</f>
        <v xml:space="preserve">Not discussed on USFS. </v>
      </c>
      <c r="R1976" s="6" t="str">
        <f>IF(D1976="No", "Not discussed on USFS. ", IF(VLOOKUP(A1976, [1]!Table9[#All], 31, FALSE)="--", "--", VLOOKUP(A1976, [1]!Table9[#All], 33, FALSE)))</f>
        <v xml:space="preserve">Not discussed on USFS. </v>
      </c>
      <c r="S1976" s="9" t="s">
        <v>2</v>
      </c>
      <c r="T1976" s="8" t="s">
        <v>2</v>
      </c>
      <c r="U1976" s="8" t="s">
        <v>2</v>
      </c>
      <c r="V1976" s="7" t="s">
        <v>2</v>
      </c>
      <c r="W1976" s="6" t="s">
        <v>2</v>
      </c>
      <c r="X1976" s="6" t="s">
        <v>2</v>
      </c>
    </row>
    <row r="1977" spans="1:24" ht="80" x14ac:dyDescent="0.2">
      <c r="A1977" s="20" t="s">
        <v>385</v>
      </c>
      <c r="B1977" s="20" t="str">
        <f>VLOOKUP(A1977, [1]!Table9[#All], 2, FALSE)</f>
        <v>Hesperoleucus venustus subditus</v>
      </c>
      <c r="C1977" s="18" t="str">
        <f>VLOOKUP(A1977, [1]!Table9[#All], 13, FALSE)</f>
        <v>intermittent or perennial stream, pond, lake or jurisdictional waters feature</v>
      </c>
      <c r="D1977" s="17" t="str">
        <f>IF(ISNUMBER(SEARCH("1",VLOOKUP(A1977, [1]!Table9[#All], 4, FALSE))), "Yes", "No")</f>
        <v>No</v>
      </c>
      <c r="E1977" s="16" t="str">
        <f>VLOOKUP(A1977, [1]!Table9[#All], 3, FALSE)</f>
        <v>Fish</v>
      </c>
      <c r="F1977" s="15" t="str">
        <f>VLOOKUP(A1977, [1]!Table9[#All], 26, FALSE)</f>
        <v>Formula</v>
      </c>
      <c r="G1977" s="15" t="str">
        <f>IF(D1977="No", "--",VLOOKUP(A1977, [1]!Table9[#All], 25, FALSE))</f>
        <v>--</v>
      </c>
      <c r="H1977" s="14" t="str">
        <f>IF(D1977="No", "Not discussed on USFS. ", VLOOKUP(A1977, [1]!Table9[#All], 24, FALSE))</f>
        <v xml:space="preserve">Not discussed on USFS. </v>
      </c>
      <c r="I1977" s="14" t="str">
        <f>IF(NOT(ISBLANK(#REF!)),  "Pre-activity Survey Required", "")</f>
        <v>Pre-activity Survey Required</v>
      </c>
      <c r="J1977" s="13" t="str">
        <f>IF(D1977="No", "Not discussed on USFS. ", _xlfn.CONCAT(A1977, " (", VLOOKUP(A1977, [1]!Table9[#All], 11, FALSE), "; Habitat description: ", C1977, ") - Within 1-mi of a CNDDB/SCE/USFS occurrence record (", VLOOKUP(A1977, [1]!Table9[#All], 34, FALSE), "). " ))</f>
        <v xml:space="preserve">Not discussed on USFS. </v>
      </c>
      <c r="K1977" s="10" t="str">
        <f>IF(D1977="No", "-- ", VLOOKUP(A1977, [1]!Table9[#All], 35, FALSE))</f>
        <v xml:space="preserve">-- </v>
      </c>
      <c r="L1977" s="12" t="str">
        <f>IF(D1977="No", "--", VLOOKUP(A1977, [1]!Table9[#All], 28, FALSE))</f>
        <v>--</v>
      </c>
      <c r="M1977" s="11" t="str">
        <f>IF(D1977="No", "Not discussed on USFS. ", _xlfn.CONCAT(A1977, " (", VLOOKUP(A1977, [1]!Table9[#All], 11, FALSE), "; Habitat description: ", C1977, ") - Within 1-mi of a CNDDB/SCE/USFS occurrence record (", VLOOKUP(A1977, [1]!Table9[#All], 27, FALSE), "). " ))</f>
        <v xml:space="preserve">Not discussed on USFS. </v>
      </c>
      <c r="N1977" s="10" t="str">
        <f>IF(D1977="No", "-- ", VLOOKUP(A1977, [1]!Table9[#All], 29, FALSE))</f>
        <v xml:space="preserve">-- </v>
      </c>
      <c r="O1977" s="10" t="str">
        <f>IF(D1977="No", "--", VLOOKUP(A1977, [1]!Table9[#All], 30, FALSE))</f>
        <v>--</v>
      </c>
      <c r="P1977" s="7" t="str">
        <f>IF(D1977="No", "Not discussed on USFS. ", IF(VLOOKUP(A1977, [1]!Table9[#All], 31, FALSE)="--", "--",  _xlfn.CONCAT(A1977, " (", VLOOKUP(A1977, [1]!Table9[#All], 11, FALSE), "; Habitat description: ", C1977, ") - Within 1-mi of a CNDDB/SCE/USFS occurrence record (", VLOOKUP(A1977, [1]!Table9[#All], 31, FALSE), "). " )))</f>
        <v xml:space="preserve">Not discussed on USFS. </v>
      </c>
      <c r="Q1977" s="6" t="str">
        <f>IF(D1977="No", "Not discussed on USFS. ", IF(VLOOKUP(A1977, [1]!Table9[#All], 31, FALSE)="--", "--",  VLOOKUP(A1977, [1]!Table9[#All], 32, FALSE)))</f>
        <v xml:space="preserve">Not discussed on USFS. </v>
      </c>
      <c r="R1977" s="6" t="str">
        <f>IF(D1977="No", "Not discussed on USFS. ", IF(VLOOKUP(A1977, [1]!Table9[#All], 31, FALSE)="--", "--", VLOOKUP(A1977, [1]!Table9[#All], 33, FALSE)))</f>
        <v xml:space="preserve">Not discussed on USFS. </v>
      </c>
      <c r="S1977" s="9" t="s">
        <v>2</v>
      </c>
      <c r="T1977" s="8" t="s">
        <v>2</v>
      </c>
      <c r="U1977" s="8" t="s">
        <v>2</v>
      </c>
      <c r="V1977" s="7" t="s">
        <v>2</v>
      </c>
      <c r="W1977" s="6" t="s">
        <v>2</v>
      </c>
      <c r="X1977" s="6" t="s">
        <v>2</v>
      </c>
    </row>
    <row r="1978" spans="1:24" ht="80" x14ac:dyDescent="0.2">
      <c r="A1978" s="20" t="s">
        <v>384</v>
      </c>
      <c r="B1978" s="20" t="str">
        <f>VLOOKUP(A1978, [1]!Table9[#All], 2, FALSE)</f>
        <v>Monardella sinuata ssp. sinuata</v>
      </c>
      <c r="C1978" s="18" t="str">
        <f>VLOOKUP(A1978, [1]!Table9[#All], 13, FALSE)</f>
        <v>sandy soils, coastal strand, dune and sagebrush scrub, coastal chaparral and oak woodland</v>
      </c>
      <c r="D1978" s="17" t="str">
        <f>IF(ISNUMBER(SEARCH("1",VLOOKUP(A1978, [1]!Table9[#All], 4, FALSE))), "Yes", "No")</f>
        <v>No</v>
      </c>
      <c r="E1978" s="16" t="str">
        <f>VLOOKUP(A1978, [1]!Table9[#All], 3, FALSE)</f>
        <v>Plant</v>
      </c>
      <c r="F1978" s="15" t="str">
        <f>VLOOKUP(A1978, [1]!Table9[#All], 26, FALSE)</f>
        <v>Formula</v>
      </c>
      <c r="G1978" s="15" t="str">
        <f>IF(D1978="No", "--",VLOOKUP(A1978, [1]!Table9[#All], 25, FALSE))</f>
        <v>--</v>
      </c>
      <c r="H1978" s="14" t="str">
        <f>IF(D1978="No", "Not discussed on USFS. ", VLOOKUP(A1978, [1]!Table9[#All], 24, FALSE))</f>
        <v xml:space="preserve">Not discussed on USFS. </v>
      </c>
      <c r="I1978" s="14" t="str">
        <f>IF(NOT(ISBLANK(#REF!)),  "Pre-activity Survey Required", "")</f>
        <v>Pre-activity Survey Required</v>
      </c>
      <c r="J1978" s="13" t="str">
        <f>IF(D1978="No", "Not discussed on USFS. ", _xlfn.CONCAT(A1978, " (", VLOOKUP(A1978, [1]!Table9[#All], 11, FALSE), "; Habitat description: ", C1978, ") - Within 1-mi of a CNDDB/SCE/USFS occurrence record (", VLOOKUP(A1978, [1]!Table9[#All], 34, FALSE), "). " ))</f>
        <v xml:space="preserve">Not discussed on USFS. </v>
      </c>
      <c r="K1978" s="10" t="str">
        <f>IF(D1978="No", "-- ", VLOOKUP(A1978, [1]!Table9[#All], 35, FALSE))</f>
        <v xml:space="preserve">-- </v>
      </c>
      <c r="L1978" s="12" t="str">
        <f>IF(D1978="No", "--", VLOOKUP(A1978, [1]!Table9[#All], 28, FALSE))</f>
        <v>--</v>
      </c>
      <c r="M1978" s="11" t="str">
        <f>IF(D1978="No", "Not discussed on USFS. ", _xlfn.CONCAT(A1978, " (", VLOOKUP(A1978, [1]!Table9[#All], 11, FALSE), "; Habitat description: ", C1978, ") - Within 1-mi of a CNDDB/SCE/USFS occurrence record (", VLOOKUP(A1978, [1]!Table9[#All], 27, FALSE), "). " ))</f>
        <v xml:space="preserve">Not discussed on USFS. </v>
      </c>
      <c r="N1978" s="10" t="str">
        <f>IF(D1978="No", "-- ", VLOOKUP(A1978, [1]!Table9[#All], 29, FALSE))</f>
        <v xml:space="preserve">-- </v>
      </c>
      <c r="O1978" s="10" t="str">
        <f>IF(D1978="No", "--", VLOOKUP(A1978, [1]!Table9[#All], 30, FALSE))</f>
        <v>--</v>
      </c>
      <c r="P1978" s="7" t="str">
        <f>IF(D1978="No", "Not discussed on USFS. ", IF(VLOOKUP(A1978, [1]!Table9[#All], 31, FALSE)="--", "--",  _xlfn.CONCAT(A1978, " (", VLOOKUP(A1978, [1]!Table9[#All], 11, FALSE), "; Habitat description: ", C1978, ") - Within 1-mi of a CNDDB/SCE/USFS occurrence record (", VLOOKUP(A1978, [1]!Table9[#All], 31, FALSE), "). " )))</f>
        <v xml:space="preserve">Not discussed on USFS. </v>
      </c>
      <c r="Q1978" s="6" t="str">
        <f>IF(D1978="No", "Not discussed on USFS. ", IF(VLOOKUP(A1978, [1]!Table9[#All], 31, FALSE)="--", "--",  VLOOKUP(A1978, [1]!Table9[#All], 32, FALSE)))</f>
        <v xml:space="preserve">Not discussed on USFS. </v>
      </c>
      <c r="R1978" s="6" t="str">
        <f>IF(D1978="No", "Not discussed on USFS. ", IF(VLOOKUP(A1978, [1]!Table9[#All], 31, FALSE)="--", "--", VLOOKUP(A1978, [1]!Table9[#All], 33, FALSE)))</f>
        <v xml:space="preserve">Not discussed on USFS. </v>
      </c>
      <c r="S1978" s="9" t="s">
        <v>2</v>
      </c>
      <c r="T1978" s="8" t="s">
        <v>2</v>
      </c>
      <c r="U1978" s="8" t="s">
        <v>2</v>
      </c>
      <c r="V1978" s="7" t="s">
        <v>2</v>
      </c>
      <c r="W1978" s="6" t="s">
        <v>2</v>
      </c>
      <c r="X1978" s="6" t="s">
        <v>2</v>
      </c>
    </row>
    <row r="1979" spans="1:24" ht="48" x14ac:dyDescent="0.2">
      <c r="A1979" s="20" t="s">
        <v>383</v>
      </c>
      <c r="B1979" s="20" t="str">
        <f>VLOOKUP(A1979, [1]!Table9[#All], 2, FALSE)</f>
        <v>Onychomys torridus ramona</v>
      </c>
      <c r="C1979" s="18" t="str">
        <f>VLOOKUP(A1979, [1]!Table9[#All], 13, FALSE)</f>
        <v>shortgrass prairies, and desert scrub</v>
      </c>
      <c r="D1979" s="17" t="str">
        <f>IF(ISNUMBER(SEARCH("1",VLOOKUP(A1979, [1]!Table9[#All], 4, FALSE))), "Yes", "No")</f>
        <v>No</v>
      </c>
      <c r="E1979" s="16" t="str">
        <f>VLOOKUP(A1979, [1]!Table9[#All], 3, FALSE)</f>
        <v>Mammal</v>
      </c>
      <c r="F1979" s="15" t="str">
        <f>VLOOKUP(A1979, [1]!Table9[#All], 26, FALSE)</f>
        <v>Formula</v>
      </c>
      <c r="G1979" s="15" t="str">
        <f>IF(D1979="No", "--",VLOOKUP(A1979, [1]!Table9[#All], 25, FALSE))</f>
        <v>--</v>
      </c>
      <c r="H1979" s="14" t="str">
        <f>IF(D1979="No", "Not discussed on USFS. ", VLOOKUP(A1979, [1]!Table9[#All], 24, FALSE))</f>
        <v xml:space="preserve">Not discussed on USFS. </v>
      </c>
      <c r="I1979" s="14" t="str">
        <f>IF(NOT(ISBLANK(#REF!)),  "Pre-activity Survey Required", "")</f>
        <v>Pre-activity Survey Required</v>
      </c>
      <c r="J1979" s="13" t="str">
        <f>IF(D1979="No", "Not discussed on USFS. ", _xlfn.CONCAT(A1979, " (", VLOOKUP(A1979, [1]!Table9[#All], 11, FALSE), "; Habitat description: ", C1979, ") - Within 1-mi of a CNDDB/SCE/USFS occurrence record (", VLOOKUP(A1979, [1]!Table9[#All], 34, FALSE), "). " ))</f>
        <v xml:space="preserve">Not discussed on USFS. </v>
      </c>
      <c r="K1979" s="10" t="str">
        <f>IF(D1979="No", "-- ", VLOOKUP(A1979, [1]!Table9[#All], 35, FALSE))</f>
        <v xml:space="preserve">-- </v>
      </c>
      <c r="L1979" s="12" t="str">
        <f>IF(D1979="No", "--", VLOOKUP(A1979, [1]!Table9[#All], 28, FALSE))</f>
        <v>--</v>
      </c>
      <c r="M1979" s="11" t="str">
        <f>IF(D1979="No", "Not discussed on USFS. ", _xlfn.CONCAT(A1979, " (", VLOOKUP(A1979, [1]!Table9[#All], 11, FALSE), "; Habitat description: ", C1979, ") - Within 1-mi of a CNDDB/SCE/USFS occurrence record (", VLOOKUP(A1979, [1]!Table9[#All], 27, FALSE), "). " ))</f>
        <v xml:space="preserve">Not discussed on USFS. </v>
      </c>
      <c r="N1979" s="10" t="str">
        <f>IF(D1979="No", "-- ", VLOOKUP(A1979, [1]!Table9[#All], 29, FALSE))</f>
        <v xml:space="preserve">-- </v>
      </c>
      <c r="O1979" s="10" t="str">
        <f>IF(D1979="No", "--", VLOOKUP(A1979, [1]!Table9[#All], 30, FALSE))</f>
        <v>--</v>
      </c>
      <c r="P1979" s="7" t="str">
        <f>IF(D1979="No", "Not discussed on USFS. ", IF(VLOOKUP(A1979, [1]!Table9[#All], 31, FALSE)="--", "--",  _xlfn.CONCAT(A1979, " (", VLOOKUP(A1979, [1]!Table9[#All], 11, FALSE), "; Habitat description: ", C1979, ") - Within 1-mi of a CNDDB/SCE/USFS occurrence record (", VLOOKUP(A1979, [1]!Table9[#All], 31, FALSE), "). " )))</f>
        <v xml:space="preserve">Not discussed on USFS. </v>
      </c>
      <c r="Q1979" s="6" t="str">
        <f>IF(D1979="No", "Not discussed on USFS. ", IF(VLOOKUP(A1979, [1]!Table9[#All], 31, FALSE)="--", "--",  VLOOKUP(A1979, [1]!Table9[#All], 32, FALSE)))</f>
        <v xml:space="preserve">Not discussed on USFS. </v>
      </c>
      <c r="R1979" s="6" t="str">
        <f>IF(D1979="No", "Not discussed on USFS. ", IF(VLOOKUP(A1979, [1]!Table9[#All], 31, FALSE)="--", "--", VLOOKUP(A1979, [1]!Table9[#All], 33, FALSE)))</f>
        <v xml:space="preserve">Not discussed on USFS. </v>
      </c>
      <c r="S1979" s="9" t="s">
        <v>2</v>
      </c>
      <c r="T1979" s="8" t="s">
        <v>2</v>
      </c>
      <c r="U1979" s="8" t="s">
        <v>2</v>
      </c>
      <c r="V1979" s="7" t="s">
        <v>2</v>
      </c>
      <c r="W1979" s="6" t="s">
        <v>2</v>
      </c>
      <c r="X1979" s="6" t="s">
        <v>2</v>
      </c>
    </row>
    <row r="1980" spans="1:24" ht="64" x14ac:dyDescent="0.2">
      <c r="A1980" s="20" t="s">
        <v>382</v>
      </c>
      <c r="B1980" s="20" t="str">
        <f>VLOOKUP(A1980, [1]!Table9[#All], 2, FALSE)</f>
        <v>Lavatera assurgentiflora ssp. glabra</v>
      </c>
      <c r="C1980" s="18" t="str">
        <f>VLOOKUP(A1980, [1]!Table9[#All], 13, FALSE)</f>
        <v>coastal sage scrub</v>
      </c>
      <c r="D1980" s="17" t="str">
        <f>IF(ISNUMBER(SEARCH("1",VLOOKUP(A1980, [1]!Table9[#All], 4, FALSE))), "Yes", "No")</f>
        <v>No</v>
      </c>
      <c r="E1980" s="16" t="str">
        <f>VLOOKUP(A1980, [1]!Table9[#All], 3, FALSE)</f>
        <v>Plant</v>
      </c>
      <c r="F1980" s="15" t="str">
        <f>VLOOKUP(A1980, [1]!Table9[#All], 26, FALSE)</f>
        <v>Formula</v>
      </c>
      <c r="G1980" s="15" t="str">
        <f>IF(D1980="No", "--",VLOOKUP(A1980, [1]!Table9[#All], 25, FALSE))</f>
        <v>--</v>
      </c>
      <c r="H1980" s="14" t="str">
        <f>IF(D1980="No", "Not discussed on USFS. ", VLOOKUP(A1980, [1]!Table9[#All], 24, FALSE))</f>
        <v xml:space="preserve">Not discussed on USFS. </v>
      </c>
      <c r="I1980" s="14" t="str">
        <f>IF(NOT(ISBLANK(#REF!)),  "Pre-activity Survey Required", "")</f>
        <v>Pre-activity Survey Required</v>
      </c>
      <c r="J1980" s="13" t="str">
        <f>IF(D1980="No", "Not discussed on USFS. ", _xlfn.CONCAT(A1980, " (", VLOOKUP(A1980, [1]!Table9[#All], 11, FALSE), "; Habitat description: ", C1980, ") - Within 1-mi of a CNDDB/SCE/USFS occurrence record (", VLOOKUP(A1980, [1]!Table9[#All], 34, FALSE), "). " ))</f>
        <v xml:space="preserve">Not discussed on USFS. </v>
      </c>
      <c r="K1980" s="10" t="str">
        <f>IF(D1980="No", "-- ", VLOOKUP(A1980, [1]!Table9[#All], 35, FALSE))</f>
        <v xml:space="preserve">-- </v>
      </c>
      <c r="L1980" s="12" t="str">
        <f>IF(D1980="No", "--", VLOOKUP(A1980, [1]!Table9[#All], 28, FALSE))</f>
        <v>--</v>
      </c>
      <c r="M1980" s="11" t="str">
        <f>IF(D1980="No", "Not discussed on USFS. ", _xlfn.CONCAT(A1980, " (", VLOOKUP(A1980, [1]!Table9[#All], 11, FALSE), "; Habitat description: ", C1980, ") - Within 1-mi of a CNDDB/SCE/USFS occurrence record (", VLOOKUP(A1980, [1]!Table9[#All], 27, FALSE), "). " ))</f>
        <v xml:space="preserve">Not discussed on USFS. </v>
      </c>
      <c r="N1980" s="10" t="str">
        <f>IF(D1980="No", "-- ", VLOOKUP(A1980, [1]!Table9[#All], 29, FALSE))</f>
        <v xml:space="preserve">-- </v>
      </c>
      <c r="O1980" s="10" t="str">
        <f>IF(D1980="No", "--", VLOOKUP(A1980, [1]!Table9[#All], 30, FALSE))</f>
        <v>--</v>
      </c>
      <c r="P1980" s="7" t="str">
        <f>IF(D1980="No", "Not discussed on USFS. ", IF(VLOOKUP(A1980, [1]!Table9[#All], 31, FALSE)="--", "--",  _xlfn.CONCAT(A1980, " (", VLOOKUP(A1980, [1]!Table9[#All], 11, FALSE), "; Habitat description: ", C1980, ") - Within 1-mi of a CNDDB/SCE/USFS occurrence record (", VLOOKUP(A1980, [1]!Table9[#All], 31, FALSE), "). " )))</f>
        <v xml:space="preserve">Not discussed on USFS. </v>
      </c>
      <c r="Q1980" s="6" t="str">
        <f>IF(D1980="No", "Not discussed on USFS. ", IF(VLOOKUP(A1980, [1]!Table9[#All], 31, FALSE)="--", "--",  VLOOKUP(A1980, [1]!Table9[#All], 32, FALSE)))</f>
        <v xml:space="preserve">Not discussed on USFS. </v>
      </c>
      <c r="R1980" s="6" t="str">
        <f>IF(D1980="No", "Not discussed on USFS. ", IF(VLOOKUP(A1980, [1]!Table9[#All], 31, FALSE)="--", "--", VLOOKUP(A1980, [1]!Table9[#All], 33, FALSE)))</f>
        <v xml:space="preserve">Not discussed on USFS. </v>
      </c>
      <c r="S1980" s="9" t="s">
        <v>2</v>
      </c>
      <c r="T1980" s="8" t="s">
        <v>2</v>
      </c>
      <c r="U1980" s="8" t="s">
        <v>2</v>
      </c>
      <c r="V1980" s="7" t="s">
        <v>2</v>
      </c>
      <c r="W1980" s="6" t="s">
        <v>2</v>
      </c>
      <c r="X1980" s="6" t="s">
        <v>2</v>
      </c>
    </row>
    <row r="1981" spans="1:24" ht="156" x14ac:dyDescent="0.2">
      <c r="A1981" s="20" t="s">
        <v>381</v>
      </c>
      <c r="B1981" s="20" t="str">
        <f>VLOOKUP(A1981, [1]!Table9[#All], 2, FALSE)</f>
        <v>Streptanthus campestris</v>
      </c>
      <c r="C1981" s="18" t="str">
        <f>VLOOKUP(A1981, [1]!Table9[#All], 13, FALSE)</f>
        <v>open, rocky slopes in burn scars, conifer forest, chaparral, pinyon-juniper or oak woodland</v>
      </c>
      <c r="D1981" s="17" t="str">
        <f>IF(ISNUMBER(SEARCH("1",VLOOKUP(A1981, [1]!Table9[#All], 4, FALSE))), "Yes", "No")</f>
        <v>Yes</v>
      </c>
      <c r="E1981" s="16" t="str">
        <f>VLOOKUP(A1981, [1]!Table9[#All], 3, FALSE)</f>
        <v>Plant</v>
      </c>
      <c r="F1981" s="15" t="str">
        <f>VLOOKUP(A1981, [1]!Table9[#All], 26, FALSE)</f>
        <v>Formula</v>
      </c>
      <c r="G1981" s="15" t="str">
        <f>IF(D1981="No", "--",VLOOKUP(A1981, [1]!Table9[#All], 25, FALSE))</f>
        <v>Work area</v>
      </c>
      <c r="H1981" s="14" t="str">
        <f>IF(D1981="No", "Not discussed on USFS. ", VLOOKUP(A1981, [1]!Table9[#All], 24, FALSE))</f>
        <v>--</v>
      </c>
      <c r="I1981" s="14" t="str">
        <f>IF(NOT(ISBLANK(#REF!)),  "Pre-activity Survey Required", "")</f>
        <v>Pre-activity Survey Required</v>
      </c>
      <c r="J1981" s="13" t="str">
        <f>IF(D1981="No", "Not discussed on USFS. ", _xlfn.CONCAT(A1981, " (", VLOOKUP(A1981, [1]!Table9[#All], 11, FALSE), "; Habitat description: ", C1981, ") - Within 1-mi of a CNDDB/SCE/USFS occurrence record (", VLOOKUP(A1981, [1]!Table9[#All], 34, FALSE), "). " ))</f>
        <v xml:space="preserve">southern jewelflower (FSS; BLM:S; CRPR 1B.3, Blooming Period: May - Jun; Habitat description: open, rocky slopes in burn scars, conifer forest, chaparral, pinyon-juniper or oak woodland) - Within 1-mi of a CNDDB/SCE/USFS occurrence record (unsuitable habitat). </v>
      </c>
      <c r="K1981" s="10" t="str">
        <f>IF(D1981="No", "-- ", VLOOKUP(A1981, [1]!Table9[#All], 35, FALSE))</f>
        <v>Standard OMP BMPs.</v>
      </c>
      <c r="L1981" s="12" t="str">
        <f>IF(D1981="No", "--", VLOOKUP(A1981, [1]!Table9[#All], 28, FALSE))</f>
        <v>IIB</v>
      </c>
      <c r="M1981" s="11" t="str">
        <f>IF(D1981="No", "Not discussed on USFS. ", _xlfn.CONCAT(A1981, " (", VLOOKUP(A1981, [1]!Table9[#All], 11, FALSE), "; Habitat description: ", C1981, ") - Within 1-mi of a CNDDB/SCE/USFS occurrence record (", VLOOKUP(A1981, [1]!Table9[#All], 27, FALSE), "). " ))</f>
        <v xml:space="preserve">southern jewelflower (FSS; BLM:S; CRPR 1B.3, Blooming Period: May - Jun; Habitat description: open, rocky slopes in burn scars, conifer forest, chaparral, pinyon-juniper or oak woodland) - Within 1-mi of a CNDDB/SCE/USFS occurrence record (habitat present). </v>
      </c>
      <c r="N1981" s="10" t="str">
        <f>IF(D1981="No", "-- ", VLOOKUP(A1981, [1]!Table9[#All], 29, FALSE))</f>
        <v xml:space="preserve">BE BMP Plant-1(a)(c-d); 
General Measures and Standard OMP BMPs. </v>
      </c>
      <c r="O1981" s="10" t="str">
        <f>IF(D1981="No", "--", VLOOKUP(A1981, [1]!Table9[#All], 30, FALSE))</f>
        <v xml:space="preserve">Pre-Activity Survey (southern jewelflower): A biological survey is required. 
FSS Plant Avoidance (southern jewelflower): If southern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81" s="7" t="str">
        <f>IF(D1981="No", "Not discussed on USFS. ", IF(VLOOKUP(A1981, [1]!Table9[#All], 31, FALSE)="--", "--",  _xlfn.CONCAT(A1981, " (", VLOOKUP(A1981, [1]!Table9[#All], 11, FALSE), "; Habitat description: ", C1981, ") - Within 1-mi of a CNDDB/SCE/USFS occurrence record (", VLOOKUP(A1981, [1]!Table9[#All], 31, FALSE), "). " )))</f>
        <v>--</v>
      </c>
      <c r="Q1981" s="6" t="str">
        <f>IF(D1981="No", "Not discussed on USFS. ", IF(VLOOKUP(A1981, [1]!Table9[#All], 31, FALSE)="--", "--",  VLOOKUP(A1981, [1]!Table9[#All], 32, FALSE)))</f>
        <v>--</v>
      </c>
      <c r="R1981" s="6" t="str">
        <f>IF(D1981="No", "Not discussed on USFS. ", IF(VLOOKUP(A1981, [1]!Table9[#All], 31, FALSE)="--", "--", VLOOKUP(A1981, [1]!Table9[#All], 33, FALSE)))</f>
        <v>--</v>
      </c>
      <c r="S1981" s="9" t="s">
        <v>2</v>
      </c>
      <c r="T1981" s="8" t="s">
        <v>2</v>
      </c>
      <c r="U1981" s="8" t="s">
        <v>2</v>
      </c>
      <c r="V1981" s="7" t="s">
        <v>2</v>
      </c>
      <c r="W1981" s="6" t="s">
        <v>2</v>
      </c>
      <c r="X1981" s="6" t="s">
        <v>2</v>
      </c>
    </row>
    <row r="1982" spans="1:24" ht="64" x14ac:dyDescent="0.2">
      <c r="A1982" s="20" t="s">
        <v>380</v>
      </c>
      <c r="B1982" s="20" t="str">
        <f>VLOOKUP(A1982, [1]!Table9[#All], 2, FALSE)</f>
        <v>Ambystoma macrodactylum sigillatum</v>
      </c>
      <c r="C1982" s="18" t="str">
        <f>VLOOKUP(A1982, [1]!Table9[#All], 13, FALSE)</f>
        <v>alpine meadows, high mountain ponds and lakes</v>
      </c>
      <c r="D1982" s="17" t="str">
        <f>IF(ISNUMBER(SEARCH("1",VLOOKUP(A1982, [1]!Table9[#All], 4, FALSE))), "Yes", "No")</f>
        <v>No</v>
      </c>
      <c r="E1982" s="16" t="str">
        <f>VLOOKUP(A1982, [1]!Table9[#All], 3, FALSE)</f>
        <v>Amphibian</v>
      </c>
      <c r="F1982" s="15" t="str">
        <f>VLOOKUP(A1982, [1]!Table9[#All], 26, FALSE)</f>
        <v>Formula</v>
      </c>
      <c r="G1982" s="15" t="str">
        <f>IF(D1982="No", "--",VLOOKUP(A1982, [1]!Table9[#All], 25, FALSE))</f>
        <v>--</v>
      </c>
      <c r="H1982" s="14" t="str">
        <f>IF(D1982="No", "Not discussed on USFS. ", VLOOKUP(A1982, [1]!Table9[#All], 24, FALSE))</f>
        <v xml:space="preserve">Not discussed on USFS. </v>
      </c>
      <c r="I1982" s="14" t="str">
        <f>IF(NOT(ISBLANK(#REF!)),  "Pre-activity Survey Required", "")</f>
        <v>Pre-activity Survey Required</v>
      </c>
      <c r="J1982" s="13" t="str">
        <f>IF(D1982="No", "Not discussed on USFS. ", _xlfn.CONCAT(A1982, " (", VLOOKUP(A1982, [1]!Table9[#All], 11, FALSE), "; Habitat description: ", C1982, ") - Within 1-mi of a CNDDB/SCE/USFS occurrence record (", VLOOKUP(A1982, [1]!Table9[#All], 34, FALSE), "). " ))</f>
        <v xml:space="preserve">Not discussed on USFS. </v>
      </c>
      <c r="K1982" s="10" t="str">
        <f>IF(D1982="No", "-- ", VLOOKUP(A1982, [1]!Table9[#All], 35, FALSE))</f>
        <v xml:space="preserve">-- </v>
      </c>
      <c r="L1982" s="12" t="str">
        <f>IF(D1982="No", "--", VLOOKUP(A1982, [1]!Table9[#All], 28, FALSE))</f>
        <v>--</v>
      </c>
      <c r="M1982" s="11" t="str">
        <f>IF(D1982="No", "Not discussed on USFS. ", _xlfn.CONCAT(A1982, " (", VLOOKUP(A1982, [1]!Table9[#All], 11, FALSE), "; Habitat description: ", C1982, ") - Within 1-mi of a CNDDB/SCE/USFS occurrence record (", VLOOKUP(A1982, [1]!Table9[#All], 27, FALSE), "). " ))</f>
        <v xml:space="preserve">Not discussed on USFS. </v>
      </c>
      <c r="N1982" s="10" t="str">
        <f>IF(D1982="No", "-- ", VLOOKUP(A1982, [1]!Table9[#All], 29, FALSE))</f>
        <v xml:space="preserve">-- </v>
      </c>
      <c r="O1982" s="10" t="str">
        <f>IF(D1982="No", "--", VLOOKUP(A1982, [1]!Table9[#All], 30, FALSE))</f>
        <v>--</v>
      </c>
      <c r="P1982" s="7" t="str">
        <f>IF(D1982="No", "Not discussed on USFS. ", IF(VLOOKUP(A1982, [1]!Table9[#All], 31, FALSE)="--", "--",  _xlfn.CONCAT(A1982, " (", VLOOKUP(A1982, [1]!Table9[#All], 11, FALSE), "; Habitat description: ", C1982, ") - Within 1-mi of a CNDDB/SCE/USFS occurrence record (", VLOOKUP(A1982, [1]!Table9[#All], 31, FALSE), "). " )))</f>
        <v xml:space="preserve">Not discussed on USFS. </v>
      </c>
      <c r="Q1982" s="6" t="str">
        <f>IF(D1982="No", "Not discussed on USFS. ", IF(VLOOKUP(A1982, [1]!Table9[#All], 31, FALSE)="--", "--",  VLOOKUP(A1982, [1]!Table9[#All], 32, FALSE)))</f>
        <v xml:space="preserve">Not discussed on USFS. </v>
      </c>
      <c r="R1982" s="6" t="str">
        <f>IF(D1982="No", "Not discussed on USFS. ", IF(VLOOKUP(A1982, [1]!Table9[#All], 31, FALSE)="--", "--", VLOOKUP(A1982, [1]!Table9[#All], 33, FALSE)))</f>
        <v xml:space="preserve">Not discussed on USFS. </v>
      </c>
      <c r="S1982" s="9" t="s">
        <v>2</v>
      </c>
      <c r="T1982" s="8" t="s">
        <v>2</v>
      </c>
      <c r="U1982" s="8" t="s">
        <v>2</v>
      </c>
      <c r="V1982" s="7" t="s">
        <v>2</v>
      </c>
      <c r="W1982" s="6" t="s">
        <v>2</v>
      </c>
      <c r="X1982" s="6" t="s">
        <v>2</v>
      </c>
    </row>
    <row r="1983" spans="1:24" ht="192" x14ac:dyDescent="0.2">
      <c r="A1983" s="20" t="s">
        <v>379</v>
      </c>
      <c r="B1983" s="20" t="str">
        <f>VLOOKUP(A1983, [1]!Table9[#All], 2, FALSE)</f>
        <v>Eriogonum kennedyi var. austromontanum</v>
      </c>
      <c r="C1983" s="18" t="str">
        <f>VLOOKUP(A1983, [1]!Table9[#All], 13, FALSE)</f>
        <v>pebble plains: dense clay soils, usually covered with a cobble pavement of quartzite</v>
      </c>
      <c r="D1983" s="17" t="str">
        <f>IF(ISNUMBER(SEARCH("1",VLOOKUP(A1983, [1]!Table9[#All], 4, FALSE))), "Yes", "No")</f>
        <v>Yes</v>
      </c>
      <c r="E1983" s="16" t="str">
        <f>VLOOKUP(A1983, [1]!Table9[#All], 3, FALSE)</f>
        <v>Plant</v>
      </c>
      <c r="F1983" s="15" t="str">
        <f>VLOOKUP(A1983, [1]!Table9[#All], 26, FALSE)</f>
        <v>Formula</v>
      </c>
      <c r="G1983" s="15" t="str">
        <f>IF(D1983="No", "--",VLOOKUP(A1983, [1]!Table9[#All], 25, FALSE))</f>
        <v>Work area</v>
      </c>
      <c r="H1983" s="14" t="str">
        <f>IF(D1983="No", "Not discussed on USFS. ", VLOOKUP(A1983, [1]!Table9[#All], 24, FALSE))</f>
        <v>--</v>
      </c>
      <c r="I1983" s="14" t="str">
        <f>IF(NOT(ISBLANK(#REF!)),  "Pre-activity Survey Required", "")</f>
        <v>Pre-activity Survey Required</v>
      </c>
      <c r="J1983" s="13" t="str">
        <f>IF(D1983="No", "Not discussed on USFS. ", _xlfn.CONCAT(A1983, " (", VLOOKUP(A1983, [1]!Table9[#All], 11, FALSE), "; Habitat description: ", C1983, ") - Within 1-mi of a CNDDB/SCE/USFS occurrence record (", VLOOKUP(A1983, [1]!Table9[#All], 34, FALSE), "). " ))</f>
        <v xml:space="preserve">southern-mountain buckwheat (FT; CRPR 1B.2, Blooming Period: Jun - Aug; Habitat description: pebble plains: dense clay soils, usually covered with a cobble pavement of quartzite) - Within 1-mi of a CNDDB/SCE/USFS occurrence record (unsuitable habitat). </v>
      </c>
      <c r="K1983" s="10" t="str">
        <f>IF(D1983="No", "-- ", VLOOKUP(A1983, [1]!Table9[#All], 35, FALSE))</f>
        <v xml:space="preserve">RPM Plant 1; 
Standard OMP BMPs. </v>
      </c>
      <c r="L1983" s="12" t="str">
        <f>IF(D1983="No", "--", VLOOKUP(A1983, [1]!Table9[#All], 28, FALSE))</f>
        <v>IIB</v>
      </c>
      <c r="M1983" s="11" t="str">
        <f>IF(D1983="No", "Not discussed on USFS. ", _xlfn.CONCAT(A1983, " (", VLOOKUP(A1983, [1]!Table9[#All], 11, FALSE), "; Habitat description: ", C1983, ") - Within 1-mi of a CNDDB/SCE/USFS occurrence record (", VLOOKUP(A1983, [1]!Table9[#All], 27, FALSE), "). " ))</f>
        <v xml:space="preserve">southern-mountain buckwheat (FT; CRPR 1B.2, Blooming Period: Jun - Aug; Habitat description: pebble plains: dense clay soils, usually covered with a cobble pavement of quartzite) - Within 1-mi of a CNDDB/SCE/USFS occurrence record (habitat present). </v>
      </c>
      <c r="N1983" s="10" t="str">
        <f>IF(D1983="No", "-- ", VLOOKUP(A1983, [1]!Table9[#All], 29, FALSE))</f>
        <v xml:space="preserve">RPM Plant-1-4; 
General Measures and Standard OMP BMPs. </v>
      </c>
      <c r="O1983" s="10" t="str">
        <f>IF(D1983="No", "--", VLOOKUP(A1983, [1]!Table9[#All], 30, FALSE))</f>
        <v xml:space="preserve">Rare Plant Survey and Avoidance (southern-mountain buckwheat): A qualified botanist will conduct a rare plant survey for southern-mountain buckwheat within blooming season, verified by a reference population. All federally-listed plants within 100 feet of the work area will be flagged for avoidance. Coordination with Environmental Services Department will be required if full avoidance cannot be achieved. 
Schedule Limitation (southern-mountain buckwheat): Schedule all work in the year rare plant surveys are conducted. Work can occur only after rare plant surveys occur. If work gets delayed for a subsequent year, contact Environmental Services Department. 
General Measures and Standard OMP BMPs. </v>
      </c>
      <c r="P1983" s="7" t="str">
        <f>IF(D1983="No", "Not discussed on USFS. ", IF(VLOOKUP(A1983, [1]!Table9[#All], 31, FALSE)="--", "--",  _xlfn.CONCAT(A1983, " (", VLOOKUP(A1983, [1]!Table9[#All], 11, FALSE), "; Habitat description: ", C1983, ") - Within 1-mi of a CNDDB/SCE/USFS occurrence record (", VLOOKUP(A1983, [1]!Table9[#All], 31, FALSE), "). " )))</f>
        <v>--</v>
      </c>
      <c r="Q1983" s="6" t="str">
        <f>IF(D1983="No", "Not discussed on USFS. ", IF(VLOOKUP(A1983, [1]!Table9[#All], 31, FALSE)="--", "--",  VLOOKUP(A1983, [1]!Table9[#All], 32, FALSE)))</f>
        <v>--</v>
      </c>
      <c r="R1983" s="6" t="str">
        <f>IF(D1983="No", "Not discussed on USFS. ", IF(VLOOKUP(A1983, [1]!Table9[#All], 31, FALSE)="--", "--", VLOOKUP(A1983, [1]!Table9[#All], 33, FALSE)))</f>
        <v>--</v>
      </c>
      <c r="S1983" s="9" t="s">
        <v>2</v>
      </c>
      <c r="T1983" s="8" t="s">
        <v>2</v>
      </c>
      <c r="U1983" s="8" t="s">
        <v>2</v>
      </c>
      <c r="V1983" s="7" t="s">
        <v>2</v>
      </c>
      <c r="W1983" s="6" t="s">
        <v>2</v>
      </c>
      <c r="X1983" s="6" t="s">
        <v>2</v>
      </c>
    </row>
    <row r="1984" spans="1:24" ht="180" x14ac:dyDescent="0.2">
      <c r="A1984" s="20" t="s">
        <v>378</v>
      </c>
      <c r="B1984" s="20" t="str">
        <f>VLOOKUP(A1984, [1]!Table9[#All], 2, FALSE)</f>
        <v>Rana muscosa</v>
      </c>
      <c r="C1984" s="18" t="str">
        <f>VLOOKUP(A1984, [1]!Table9[#All], 13, FALSE)</f>
        <v>streams, lakes, wet meadows, and ponds, or upland chaparral, montane riparian, conifer forest, within 82-ft of a perennial stream or lake</v>
      </c>
      <c r="D1984" s="17" t="str">
        <f>IF(ISNUMBER(SEARCH("1",VLOOKUP(A1984, [1]!Table9[#All], 4, FALSE))), "Yes", "No")</f>
        <v>Yes</v>
      </c>
      <c r="E1984" s="16" t="str">
        <f>VLOOKUP(A1984, [1]!Table9[#All], 3, FALSE)</f>
        <v>Amphibian</v>
      </c>
      <c r="F1984" s="15" t="str">
        <f>VLOOKUP(A1984, [1]!Table9[#All], 26, FALSE)</f>
        <v>Formula</v>
      </c>
      <c r="G1984" s="15" t="str">
        <f>IF(D1984="No", "--",VLOOKUP(A1984, [1]!Table9[#All], 25, FALSE))</f>
        <v>Work Area</v>
      </c>
      <c r="H1984" s="14" t="str">
        <f>IF(D1984="No", "Not discussed on USFS. ", VLOOKUP(A1984, [1]!Table9[#All], 24, FALSE))</f>
        <v>Known Occupied = Within 1-mi of stream associated with ANF T&amp;E layer
Known Occupied = Within 1-mi of stream associated with SBNF T&amp;E layer
Known Occupied = Within 0.3-mi of occurrence record
Unknown Occupied = Over 0.3-mi of occurrence record</v>
      </c>
      <c r="I1984" s="14" t="str">
        <f>IF(NOT(ISBLANK(#REF!)),  "Pre-activity Survey Required", "")</f>
        <v>Pre-activity Survey Required</v>
      </c>
      <c r="J1984" s="13" t="str">
        <f>IF(D1984="No", "Not discussed on USFS. ", _xlfn.CONCAT(A1984, " (", VLOOKUP(A1984, [1]!Table9[#All], 11, FALSE), "; Habitat description: ", C1984, ") - Within 1-mi of a CNDDB/SCE/USFS occurrence record (", VLOOKUP(A1984, [1]!Table9[#All], 34, FALSE), "). " ))</f>
        <v xml:space="preserve">southern mountain yellow-legged frog (FE; SE; CDFW WL; Habitat description: streams, lakes, wet meadows, and ponds, or upland chaparral, montane riparian, conifer forest, within 82-ft of a perennial stream or lake) - Within 1-mi of a CNDDB/SCE/USFS occurrence record (unsuitable habitat). </v>
      </c>
      <c r="K1984" s="10" t="str">
        <f>IF(D1984="No", "-- ", VLOOKUP(A1984, [1]!Table9[#All], 35, FALSE))</f>
        <v xml:space="preserve">RPM MYLF-2(a) (Desktop Habitat Assessment); 
Standard OMP BMPs. </v>
      </c>
      <c r="L1984" s="12" t="str">
        <f>IF(D1984="No", "--", VLOOKUP(A1984, [1]!Table9[#All], 28, FALSE))</f>
        <v>IIC</v>
      </c>
      <c r="M1984" s="11" t="str">
        <f>IF(D1984="No", "Not discussed on USFS. ", _xlfn.CONCAT(A1984, " (", VLOOKUP(A1984, [1]!Table9[#All], 11, FALSE), "; Habitat description: ", C1984, ") - Within 1-mi of a CNDDB/SCE/USFS occurrence record (", VLOOKUP(A1984, [1]!Table9[#All], 27, FALSE), "). " ))</f>
        <v xml:space="preserve">southern mountain yellow-legged frog (FE; SE; CDFW WL; Habitat description: streams, lakes, wet meadows, and ponds, or upland chaparral, montane riparian, conifer forest, within 82-ft of a perennial stream or lake) - Within 1-mi of a CNDDB/SCE/USFS occurrence record (known occupied habitat). </v>
      </c>
      <c r="N1984" s="10" t="str">
        <f>IF(D1984="No", "-- ", VLOOKUP(A1984, [1]!Table9[#All], 29, FALSE))</f>
        <v xml:space="preserve">RPM MYLF-1(b), 2(a) (Desktop Habitat Assessment), 3, 4; General Measures and Standard OMP BMPs. </v>
      </c>
      <c r="O1984" s="10" t="str">
        <f>IF(D1984="No", "--", VLOOKUP(A1984, [1]!Table9[#All], 30, FALSE))</f>
        <v xml:space="preserve">Biological Monitor (SMYLF): A biological monitor is required to survey the workspace and be present as needed. In addition, tailboard with the biological monitor is required prior to ground or vegetation disturbing activities. Any flagging used must be removed after work is completed. 
Weather-dependent Limitation (yellow-legged frog): Work shall be conducted only in daylight and during dry conditions. No work will occur within 24 hours of a 0.25-inch or greater rain event. If there is a 70 percent of higher forecasted rain event of 0.25 inches or more, activities will be postponed until site conditions are dry enough to avoid potential impacts to yellow-legged frog. 
General Measures and Standard OMP BMPs. </v>
      </c>
      <c r="P1984" s="7" t="str">
        <f>IF(D1984="No", "Not discussed on USFS. ", IF(VLOOKUP(A1984, [1]!Table9[#All], 31, FALSE)="--", "--",  _xlfn.CONCAT(A1984, " (", VLOOKUP(A1984, [1]!Table9[#All], 11, FALSE), "; Habitat description: ", C1984, ") - Within 1-mi of a CNDDB/SCE/USFS occurrence record (", VLOOKUP(A1984, [1]!Table9[#All], 31, FALSE), "). " )))</f>
        <v xml:space="preserve">southern mountain yellow-legged frog (FE; SE; CDFW WL; Habitat description: streams, lakes, wet meadows, and ponds, or upland chaparral, montane riparian, conifer forest, within 82-ft of a perennial stream or lake) - Within 1-mi of a CNDDB/SCE/USFS occurrence record (suitable but unknown occupied habitat). </v>
      </c>
      <c r="Q1984" s="6" t="str">
        <f>IF(D1984="No", "Not discussed on USFS. ", IF(VLOOKUP(A1984, [1]!Table9[#All], 31, FALSE)="--", "--",  VLOOKUP(A1984, [1]!Table9[#All], 32, FALSE)))</f>
        <v xml:space="preserve">Class= IIB
RPM MYLF-2(a) (Desktop Habitat Assessment), 3, 4; General Measures and Standard OMP BMPs. </v>
      </c>
      <c r="R1984" s="6" t="str">
        <f>IF(D1984="No", "Not discussed on USFS. ", IF(VLOOKUP(A1984, [1]!Table9[#All], 31, FALSE)="--", "--", VLOOKUP(A1984, [1]!Table9[#All], 33, FALSE)))</f>
        <v xml:space="preserve">Biological Monitor (SMYLF): A biological monitor is required to survey the workspace and be present as needed. In addition, tailboard with the biological monitor is required prior to ground or vegetation disturbing activities. Any flagging used must be removed after work is completed. 
Weather-dependent Limitation (yellow-legged frog): Work shall be conducted only in daylight and during dry conditions. No work will occur within 24 hours of a 0.25-inch or greater rain event. If there is a 70 percent of higher forecasted rain event of 0.25 inches or more, activities will be postponed until site conditions are dry enough to avoid potential impacts to yellow-legged frog. 
General Measures and Standard OMP BMPs. </v>
      </c>
      <c r="S1984" s="9" t="s">
        <v>2</v>
      </c>
      <c r="T1984" s="8" t="s">
        <v>2</v>
      </c>
      <c r="U1984" s="8" t="s">
        <v>2</v>
      </c>
      <c r="V1984" s="7" t="s">
        <v>2</v>
      </c>
      <c r="W1984" s="6" t="s">
        <v>2</v>
      </c>
      <c r="X1984" s="6" t="s">
        <v>2</v>
      </c>
    </row>
    <row r="1985" spans="1:24" ht="156" x14ac:dyDescent="0.2">
      <c r="A1985" s="20" t="s">
        <v>377</v>
      </c>
      <c r="B1985" s="20" t="str">
        <f>VLOOKUP(A1985, [1]!Table9[#All], 2, FALSE)</f>
        <v>Scutellaria bolanderi ssp. austromontana</v>
      </c>
      <c r="C1985" s="18" t="str">
        <f>VLOOKUP(A1985, [1]!Table9[#All], 13, FALSE)</f>
        <v>gravels and stream banks in oak or conifer woodland</v>
      </c>
      <c r="D1985" s="17" t="str">
        <f>IF(ISNUMBER(SEARCH("1",VLOOKUP(A1985, [1]!Table9[#All], 4, FALSE))), "Yes", "No")</f>
        <v>Yes</v>
      </c>
      <c r="E1985" s="16" t="str">
        <f>VLOOKUP(A1985, [1]!Table9[#All], 3, FALSE)</f>
        <v>Plant</v>
      </c>
      <c r="F1985" s="15" t="str">
        <f>VLOOKUP(A1985, [1]!Table9[#All], 26, FALSE)</f>
        <v>Formula</v>
      </c>
      <c r="G1985" s="15" t="str">
        <f>IF(D1985="No", "--",VLOOKUP(A1985, [1]!Table9[#All], 25, FALSE))</f>
        <v>Work area</v>
      </c>
      <c r="H1985" s="14" t="str">
        <f>IF(D1985="No", "Not discussed on USFS. ", VLOOKUP(A1985, [1]!Table9[#All], 24, FALSE))</f>
        <v>--</v>
      </c>
      <c r="I1985" s="14" t="str">
        <f>IF(NOT(ISBLANK(#REF!)),  "Pre-activity Survey Required", "")</f>
        <v>Pre-activity Survey Required</v>
      </c>
      <c r="J1985" s="13" t="str">
        <f>IF(D1985="No", "Not discussed on USFS. ", _xlfn.CONCAT(A1985, " (", VLOOKUP(A1985, [1]!Table9[#All], 11, FALSE), "; Habitat description: ", C1985, ") - Within 1-mi of a CNDDB/SCE/USFS occurrence record (", VLOOKUP(A1985, [1]!Table9[#All], 34, FALSE), "). " ))</f>
        <v xml:space="preserve">southern mountains skullcap (FSS; CRPR 1B.2, Blooming Period: Jun - Aug; Habitat description: gravels and stream banks in oak or conifer woodland) - Within 1-mi of a CNDDB/SCE/USFS occurrence record (unsuitable habitat). </v>
      </c>
      <c r="K1985" s="10" t="str">
        <f>IF(D1985="No", "-- ", VLOOKUP(A1985, [1]!Table9[#All], 35, FALSE))</f>
        <v>Standard OMP BMPs.</v>
      </c>
      <c r="L1985" s="12" t="str">
        <f>IF(D1985="No", "--", VLOOKUP(A1985, [1]!Table9[#All], 28, FALSE))</f>
        <v>IIB</v>
      </c>
      <c r="M1985" s="11" t="str">
        <f>IF(D1985="No", "Not discussed on USFS. ", _xlfn.CONCAT(A1985, " (", VLOOKUP(A1985, [1]!Table9[#All], 11, FALSE), "; Habitat description: ", C1985, ") - Within 1-mi of a CNDDB/SCE/USFS occurrence record (", VLOOKUP(A1985, [1]!Table9[#All], 27, FALSE), "). " ))</f>
        <v xml:space="preserve">southern mountains skullcap (FSS; CRPR 1B.2, Blooming Period: Jun - Aug; Habitat description: gravels and stream banks in oak or conifer woodland) - Within 1-mi of a CNDDB/SCE/USFS occurrence record (habitat present). </v>
      </c>
      <c r="N1985" s="10" t="str">
        <f>IF(D1985="No", "-- ", VLOOKUP(A1985, [1]!Table9[#All], 29, FALSE))</f>
        <v xml:space="preserve">BE BMP Plant-1(a)(c-d); 
General Measures and Standard OMP BMPs. </v>
      </c>
      <c r="O1985" s="10" t="str">
        <f>IF(D1985="No", "--", VLOOKUP(A1985, [1]!Table9[#All], 30, FALSE))</f>
        <v xml:space="preserve">Pre-Activity Survey (southern mountains skullcap): A biological survey is required. 
FSS Plant Avoidance (southern mountains skullcap): If southern mountains skullcap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85" s="7" t="str">
        <f>IF(D1985="No", "Not discussed on USFS. ", IF(VLOOKUP(A1985, [1]!Table9[#All], 31, FALSE)="--", "--",  _xlfn.CONCAT(A1985, " (", VLOOKUP(A1985, [1]!Table9[#All], 11, FALSE), "; Habitat description: ", C1985, ") - Within 1-mi of a CNDDB/SCE/USFS occurrence record (", VLOOKUP(A1985, [1]!Table9[#All], 31, FALSE), "). " )))</f>
        <v>--</v>
      </c>
      <c r="Q1985" s="6" t="str">
        <f>IF(D1985="No", "Not discussed on USFS. ", IF(VLOOKUP(A1985, [1]!Table9[#All], 31, FALSE)="--", "--",  VLOOKUP(A1985, [1]!Table9[#All], 32, FALSE)))</f>
        <v>--</v>
      </c>
      <c r="R1985" s="6" t="str">
        <f>IF(D1985="No", "Not discussed on USFS. ", IF(VLOOKUP(A1985, [1]!Table9[#All], 31, FALSE)="--", "--", VLOOKUP(A1985, [1]!Table9[#All], 33, FALSE)))</f>
        <v>--</v>
      </c>
      <c r="S1985" s="9" t="s">
        <v>2</v>
      </c>
      <c r="T1985" s="8" t="s">
        <v>2</v>
      </c>
      <c r="U1985" s="8" t="s">
        <v>2</v>
      </c>
      <c r="V1985" s="7" t="s">
        <v>2</v>
      </c>
      <c r="W1985" s="6" t="s">
        <v>2</v>
      </c>
      <c r="X1985" s="6" t="s">
        <v>2</v>
      </c>
    </row>
    <row r="1986" spans="1:24" ht="144" x14ac:dyDescent="0.2">
      <c r="A1986" s="20" t="s">
        <v>376</v>
      </c>
      <c r="B1986" s="20" t="str">
        <f>VLOOKUP(A1986, [1]!Table9[#All], 2, FALSE)</f>
        <v>Charina umbratica</v>
      </c>
      <c r="C1986" s="18" t="str">
        <f>VLOOKUP(A1986, [1]!Table9[#All], 13, FALSE)</f>
        <v>transitional conifer-oak forests and woodlands in the San Bernadino and San Jacinto mountain ranges with damp soils and rocks, leaf litter, and logs for shelter</v>
      </c>
      <c r="D1986" s="17" t="str">
        <f>IF(ISNUMBER(SEARCH("1",VLOOKUP(A1986, [1]!Table9[#All], 4, FALSE))), "Yes", "No")</f>
        <v>Yes</v>
      </c>
      <c r="E1986" s="16" t="str">
        <f>VLOOKUP(A1986, [1]!Table9[#All], 3, FALSE)</f>
        <v>Reptile</v>
      </c>
      <c r="F1986" s="15" t="str">
        <f>VLOOKUP(A1986, [1]!Table9[#All], 26, FALSE)</f>
        <v>Formula</v>
      </c>
      <c r="G1986" s="15" t="str">
        <f>IF(D1986="No", "--",VLOOKUP(A1986, [1]!Table9[#All], 25, FALSE))</f>
        <v>Work Area</v>
      </c>
      <c r="H1986" s="14" t="str">
        <f>IF(D1986="No", "Not discussed on USFS. ", VLOOKUP(A1986, [1]!Table9[#All], 24, FALSE))</f>
        <v xml:space="preserve">Per SCE- all populations of Southern Rubber Boa (even hybrids) have to be treated as State-listed.   </v>
      </c>
      <c r="I1986" s="14" t="str">
        <f>IF(NOT(ISBLANK(#REF!)),  "Pre-activity Survey Required", "")</f>
        <v>Pre-activity Survey Required</v>
      </c>
      <c r="J1986" s="13" t="str">
        <f>IF(D1986="No", "Not discussed on USFS. ", _xlfn.CONCAT(A1986, " (", VLOOKUP(A1986, [1]!Table9[#All], 11, FALSE), "; Habitat description: ", C1986, ") - Within 1-mi of a CNDDB/SCE/USFS occurrence record (", VLOOKUP(A1986, [1]!Table9[#All], 34, FALSE), "). " ))</f>
        <v xml:space="preserve">southern rubber boa (ST; FSS; Habitat description: transitional conifer-oak forests and woodlands in the San Bernadino and San Jacinto mountain ranges with damp soils and rocks, leaf litter, and logs for shelter) - Within 1-mi of a CNDDB/SCE/USFS occurrence record (unsuitable habitat). </v>
      </c>
      <c r="K1986" s="10" t="str">
        <f>IF(D1986="No", "-- ", VLOOKUP(A1986, [1]!Table9[#All], 35, FALSE))</f>
        <v>Standard OMP BMPs.</v>
      </c>
      <c r="L1986" s="12" t="str">
        <f>IF(D1986="No", "--", VLOOKUP(A1986, [1]!Table9[#All], 28, FALSE))</f>
        <v>IIB</v>
      </c>
      <c r="M1986" s="11" t="str">
        <f>IF(D1986="No", "Not discussed on USFS. ", _xlfn.CONCAT(A1986, " (", VLOOKUP(A1986, [1]!Table9[#All], 11, FALSE), "; Habitat description: ", C1986, ") - Within 1-mi of a CNDDB/SCE/USFS occurrence record (", VLOOKUP(A1986, [1]!Table9[#All], 27, FALSE), "). " ))</f>
        <v xml:space="preserve">southern rubber boa (ST; FSS; Habitat description: transitional conifer-oak forests and woodlands in the San Bernadino and San Jacinto mountain ranges with damp soils and rocks, leaf litter, and logs for shelter) - Within 1-mi of a CNDDB/SCE/USFS occurrence record (habitat present). </v>
      </c>
      <c r="N1986" s="10" t="str">
        <f>IF(D1986="No", "-- ", VLOOKUP(A1986, [1]!Table9[#All], 29, FALSE))</f>
        <v xml:space="preserve">Pre-activity Survey (SRB); General Measures and Standard OMP BMPs. </v>
      </c>
      <c r="O1986" s="10" t="str">
        <f>IF(D1986="No", "--", VLOOKUP(A1986, [1]!Table9[#All], 30, FALSE))</f>
        <v xml:space="preserve">Biological Pre-activity Survey (southern rubber boa): A biological survey is required. 
General Measures and Standard OMP BMPs. </v>
      </c>
      <c r="P1986" s="7" t="str">
        <f>IF(D1986="No", "Not discussed on USFS. ", IF(VLOOKUP(A1986, [1]!Table9[#All], 31, FALSE)="--", "--",  _xlfn.CONCAT(A1986, " (", VLOOKUP(A1986, [1]!Table9[#All], 11, FALSE), "; Habitat description: ", C1986, ") - Within 1-mi of a CNDDB/SCE/USFS occurrence record (", VLOOKUP(A1986, [1]!Table9[#All], 31, FALSE), "). " )))</f>
        <v>--</v>
      </c>
      <c r="Q1986" s="6" t="str">
        <f>IF(D1986="No", "Not discussed on USFS. ", IF(VLOOKUP(A1986, [1]!Table9[#All], 31, FALSE)="--", "--",  VLOOKUP(A1986, [1]!Table9[#All], 32, FALSE)))</f>
        <v>--</v>
      </c>
      <c r="R1986" s="6" t="str">
        <f>IF(D1986="No", "Not discussed on USFS. ", IF(VLOOKUP(A1986, [1]!Table9[#All], 31, FALSE)="--", "--", VLOOKUP(A1986, [1]!Table9[#All], 33, FALSE)))</f>
        <v>--</v>
      </c>
      <c r="S1986" s="9" t="s">
        <v>2</v>
      </c>
      <c r="T1986" s="8" t="s">
        <v>2</v>
      </c>
      <c r="U1986" s="8" t="s">
        <v>2</v>
      </c>
      <c r="V1986" s="7" t="s">
        <v>2</v>
      </c>
      <c r="W1986" s="6" t="s">
        <v>2</v>
      </c>
      <c r="X1986" s="6" t="s">
        <v>2</v>
      </c>
    </row>
    <row r="1987" spans="1:24" ht="60" x14ac:dyDescent="0.2">
      <c r="A1987" s="20" t="s">
        <v>375</v>
      </c>
      <c r="B1987" s="20" t="str">
        <f>VLOOKUP(A1987, [1]!Table9[#All], 2, FALSE)</f>
        <v>Enhydra lutris nereis</v>
      </c>
      <c r="C1987" s="18" t="str">
        <f>VLOOKUP(A1987, [1]!Table9[#All], 13, FALSE)</f>
        <v>marine coastal areas along the central California coastline</v>
      </c>
      <c r="D1987" s="17" t="str">
        <f>IF(ISNUMBER(SEARCH("1",VLOOKUP(A1987, [1]!Table9[#All], 4, FALSE))), "Yes", "No")</f>
        <v>Yes</v>
      </c>
      <c r="E1987" s="16" t="str">
        <f>VLOOKUP(A1987, [1]!Table9[#All], 3, FALSE)</f>
        <v>Mammal</v>
      </c>
      <c r="F1987" s="15" t="str">
        <f>VLOOKUP(A1987, [1]!Table9[#All], 26, FALSE)</f>
        <v>Formula</v>
      </c>
      <c r="G1987" s="15" t="str">
        <f>IF(D1987="No", "--",VLOOKUP(A1987, [1]!Table9[#All], 25, FALSE))</f>
        <v>--</v>
      </c>
      <c r="H1987" s="14" t="str">
        <f>IF(D1987="No", "Not discussed on USFS. ", VLOOKUP(A1987, [1]!Table9[#All], 24, FALSE))</f>
        <v>Notify SME if found on USFS</v>
      </c>
      <c r="I1987" s="14" t="str">
        <f>IF(NOT(ISBLANK(#REF!)),  "Pre-activity Survey Required", "")</f>
        <v>Pre-activity Survey Required</v>
      </c>
      <c r="J1987" s="13" t="str">
        <f>IF(D1987="No", "Not discussed on USFS. ", _xlfn.CONCAT(A1987, " (", VLOOKUP(A1987, [1]!Table9[#All], 11, FALSE), "; Habitat description: ", C1987, ") - Within 1-mi of a CNDDB/SCE/USFS occurrence record (", VLOOKUP(A1987, [1]!Table9[#All], 34, FALSE), "). " ))</f>
        <v xml:space="preserve">southern sea otter (FT; CDFW FP; Habitat description: marine coastal areas along the central California coastline) - Within 1-mi of a CNDDB/SCE/USFS occurrence record (--). </v>
      </c>
      <c r="K1987" s="10" t="str">
        <f>IF(D1987="No", "-- ", VLOOKUP(A1987, [1]!Table9[#All], 35, FALSE))</f>
        <v>--</v>
      </c>
      <c r="L1987" s="12" t="str">
        <f>IF(D1987="No", "--", VLOOKUP(A1987, [1]!Table9[#All], 28, FALSE))</f>
        <v>--</v>
      </c>
      <c r="M1987" s="11" t="str">
        <f>IF(D1987="No", "Not discussed on USFS. ", _xlfn.CONCAT(A1987, " (", VLOOKUP(A1987, [1]!Table9[#All], 11, FALSE), "; Habitat description: ", C1987, ") - Within 1-mi of a CNDDB/SCE/USFS occurrence record (", VLOOKUP(A1987, [1]!Table9[#All], 27, FALSE), "). " ))</f>
        <v xml:space="preserve">southern sea otter (FT; CDFW FP; Habitat description: marine coastal areas along the central California coastline) - Within 1-mi of a CNDDB/SCE/USFS occurrence record (--). </v>
      </c>
      <c r="N1987" s="10" t="str">
        <f>IF(D1987="No", "-- ", VLOOKUP(A1987, [1]!Table9[#All], 29, FALSE))</f>
        <v>Notify SME if found on USFS</v>
      </c>
      <c r="O1987" s="10" t="str">
        <f>IF(D1987="No", "--", VLOOKUP(A1987, [1]!Table9[#All], 30, FALSE))</f>
        <v>Notify SME if found on USFS</v>
      </c>
      <c r="P1987" s="7" t="str">
        <f>IF(D1987="No", "Not discussed on USFS. ", IF(VLOOKUP(A1987, [1]!Table9[#All], 31, FALSE)="--", "--",  _xlfn.CONCAT(A1987, " (", VLOOKUP(A1987, [1]!Table9[#All], 11, FALSE), "; Habitat description: ", C1987, ") - Within 1-mi of a CNDDB/SCE/USFS occurrence record (", VLOOKUP(A1987, [1]!Table9[#All], 31, FALSE), "). " )))</f>
        <v>--</v>
      </c>
      <c r="Q1987" s="6" t="str">
        <f>IF(D1987="No", "Not discussed on USFS. ", IF(VLOOKUP(A1987, [1]!Table9[#All], 31, FALSE)="--", "--",  VLOOKUP(A1987, [1]!Table9[#All], 32, FALSE)))</f>
        <v>--</v>
      </c>
      <c r="R1987" s="6" t="str">
        <f>IF(D1987="No", "Not discussed on USFS. ", IF(VLOOKUP(A1987, [1]!Table9[#All], 31, FALSE)="--", "--", VLOOKUP(A1987, [1]!Table9[#All], 33, FALSE)))</f>
        <v>--</v>
      </c>
      <c r="S1987" s="9" t="s">
        <v>2</v>
      </c>
      <c r="T1987" s="8" t="s">
        <v>2</v>
      </c>
      <c r="U1987" s="8" t="s">
        <v>2</v>
      </c>
      <c r="V1987" s="7" t="s">
        <v>2</v>
      </c>
      <c r="W1987" s="6" t="s">
        <v>2</v>
      </c>
      <c r="X1987" s="6" t="s">
        <v>2</v>
      </c>
    </row>
    <row r="1988" spans="1:24" ht="96" x14ac:dyDescent="0.2">
      <c r="A1988" s="20" t="s">
        <v>374</v>
      </c>
      <c r="B1988" s="20" t="str">
        <f>VLOOKUP(A1988, [1]!Table9[#All], 2, FALSE)</f>
        <v>Anniella campi</v>
      </c>
      <c r="C1988" s="18" t="str">
        <f>VLOOKUP(A1988, [1]!Table9[#All], 13, FALSE)</f>
        <v>dunes, chaparral, pine-oak woodlands, desert scrub and washes</v>
      </c>
      <c r="D1988" s="17" t="str">
        <f>IF(ISNUMBER(SEARCH("1",VLOOKUP(A1988, [1]!Table9[#All], 4, FALSE))), "Yes", "No")</f>
        <v>Yes</v>
      </c>
      <c r="E1988" s="16" t="str">
        <f>VLOOKUP(A1988, [1]!Table9[#All], 3, FALSE)</f>
        <v>Reptile</v>
      </c>
      <c r="F1988" s="15" t="str">
        <f>VLOOKUP(A1988, [1]!Table9[#All], 26, FALSE)</f>
        <v>Formula</v>
      </c>
      <c r="G1988" s="15" t="str">
        <f>IF(D1988="No", "--",VLOOKUP(A1988, [1]!Table9[#All], 25, FALSE))</f>
        <v>Work area</v>
      </c>
      <c r="H1988" s="14" t="str">
        <f>IF(D1988="No", "Not discussed on USFS. ", VLOOKUP(A1988, [1]!Table9[#All], 24, FALSE))</f>
        <v>--</v>
      </c>
      <c r="I1988" s="14" t="str">
        <f>IF(NOT(ISBLANK(#REF!)),  "Pre-activity Survey Required", "")</f>
        <v>Pre-activity Survey Required</v>
      </c>
      <c r="J1988" s="13" t="str">
        <f>IF(D1988="No", "Not discussed on USFS. ", _xlfn.CONCAT(A1988, " (", VLOOKUP(A1988, [1]!Table9[#All], 11, FALSE), "; Habitat description: ", C1988, ") - Within 1-mi of a CNDDB/SCE/USFS occurrence record (", VLOOKUP(A1988, [1]!Table9[#All], 34, FALSE), "). " ))</f>
        <v xml:space="preserve">southern Sierra legless lizard (CDFW SSC; FSS; Habitat description: dunes, chaparral, pine-oak woodlands, desert scrub and washes) - Within 1-mi of a CNDDB/SCE/USFS occurrence record (unsuitable habitat). </v>
      </c>
      <c r="K1988" s="10" t="str">
        <f>IF(D1988="No", "-- ", VLOOKUP(A1988, [1]!Table9[#All], 35, FALSE))</f>
        <v>Standard OMP BMPs.</v>
      </c>
      <c r="L1988" s="12" t="str">
        <f>IF(D1988="No", "--", VLOOKUP(A1988, [1]!Table9[#All], 28, FALSE))</f>
        <v>IIB</v>
      </c>
      <c r="M1988" s="11" t="str">
        <f>IF(D1988="No", "Not discussed on USFS. ", _xlfn.CONCAT(A1988, " (", VLOOKUP(A1988, [1]!Table9[#All], 11, FALSE), "; Habitat description: ", C1988, ") - Within 1-mi of a CNDDB/SCE/USFS occurrence record (", VLOOKUP(A1988, [1]!Table9[#All], 27, FALSE), "). " ))</f>
        <v xml:space="preserve">southern Sierra legless lizard (CDFW SSC; FSS; Habitat description: dunes, chaparral, pine-oak woodlands, desert scrub and washes) - Within 1-mi of a CNDDB/SCE/USFS occurrence record (habitat present). </v>
      </c>
      <c r="N1988" s="10" t="str">
        <f>IF(D1988="No", "-- ", VLOOKUP(A1988, [1]!Table9[#All], 29, FALSE))</f>
        <v xml:space="preserve">Biological Pre-activity Survey (Southern Sierra legless lizard; 
General Measures and Standard OMP BMPs. </v>
      </c>
      <c r="O1988" s="10" t="str">
        <f>IF(D1988="No", "--", VLOOKUP(A1988, [1]!Table9[#All], 30, FALSE))</f>
        <v xml:space="preserve">Biological Pre-activity Survey (Southern Sierra legless lizard): A biological survey is required. 
General Measures and Standard OMP BMPs. </v>
      </c>
      <c r="P1988" s="7" t="str">
        <f>IF(D1988="No", "Not discussed on USFS. ", IF(VLOOKUP(A1988, [1]!Table9[#All], 31, FALSE)="--", "--",  _xlfn.CONCAT(A1988, " (", VLOOKUP(A1988, [1]!Table9[#All], 11, FALSE), "; Habitat description: ", C1988, ") - Within 1-mi of a CNDDB/SCE/USFS occurrence record (", VLOOKUP(A1988, [1]!Table9[#All], 31, FALSE), "). " )))</f>
        <v>--</v>
      </c>
      <c r="Q1988" s="6" t="str">
        <f>IF(D1988="No", "Not discussed on USFS. ", IF(VLOOKUP(A1988, [1]!Table9[#All], 31, FALSE)="--", "--",  VLOOKUP(A1988, [1]!Table9[#All], 32, FALSE)))</f>
        <v>--</v>
      </c>
      <c r="R1988" s="6" t="str">
        <f>IF(D1988="No", "Not discussed on USFS. ", IF(VLOOKUP(A1988, [1]!Table9[#All], 31, FALSE)="--", "--", VLOOKUP(A1988, [1]!Table9[#All], 33, FALSE)))</f>
        <v>--</v>
      </c>
      <c r="S1988" s="9" t="s">
        <v>2</v>
      </c>
      <c r="T1988" s="8" t="s">
        <v>2</v>
      </c>
      <c r="U1988" s="8" t="s">
        <v>2</v>
      </c>
      <c r="V1988" s="7" t="s">
        <v>2</v>
      </c>
      <c r="W1988" s="6" t="s">
        <v>2</v>
      </c>
      <c r="X1988" s="6" t="s">
        <v>2</v>
      </c>
    </row>
    <row r="1989" spans="1:24" ht="80" x14ac:dyDescent="0.2">
      <c r="A1989" s="20" t="s">
        <v>373</v>
      </c>
      <c r="B1989" s="20" t="str">
        <f>VLOOKUP(A1989, [1]!Table9[#All], 2, FALSE)</f>
        <v>Monardella linoides ssp. anemonoides</v>
      </c>
      <c r="C1989" s="18" t="str">
        <f>VLOOKUP(A1989, [1]!Table9[#All], 13, FALSE)</f>
        <v>chaparral, montane forest</v>
      </c>
      <c r="D1989" s="17" t="str">
        <f>IF(ISNUMBER(SEARCH("1",VLOOKUP(A1989, [1]!Table9[#All], 4, FALSE))), "Yes", "No")</f>
        <v>No</v>
      </c>
      <c r="E1989" s="16" t="str">
        <f>VLOOKUP(A1989, [1]!Table9[#All], 3, FALSE)</f>
        <v>Plant</v>
      </c>
      <c r="F1989" s="15" t="str">
        <f>VLOOKUP(A1989, [1]!Table9[#All], 26, FALSE)</f>
        <v>Formula</v>
      </c>
      <c r="G1989" s="15" t="str">
        <f>IF(D1989="No", "--",VLOOKUP(A1989, [1]!Table9[#All], 25, FALSE))</f>
        <v>--</v>
      </c>
      <c r="H1989" s="14" t="str">
        <f>IF(D1989="No", "Not discussed on USFS. ", VLOOKUP(A1989, [1]!Table9[#All], 24, FALSE))</f>
        <v xml:space="preserve">Not discussed on USFS. </v>
      </c>
      <c r="I1989" s="14" t="str">
        <f>IF(NOT(ISBLANK(#REF!)),  "Pre-activity Survey Required", "")</f>
        <v>Pre-activity Survey Required</v>
      </c>
      <c r="J1989" s="13" t="str">
        <f>IF(D1989="No", "Not discussed on USFS. ", _xlfn.CONCAT(A1989, " (", VLOOKUP(A1989, [1]!Table9[#All], 11, FALSE), "; Habitat description: ", C1989, ") - Within 1-mi of a CNDDB/SCE/USFS occurrence record (", VLOOKUP(A1989, [1]!Table9[#All], 34, FALSE), "). " ))</f>
        <v xml:space="preserve">Not discussed on USFS. </v>
      </c>
      <c r="K1989" s="10" t="str">
        <f>IF(D1989="No", "-- ", VLOOKUP(A1989, [1]!Table9[#All], 35, FALSE))</f>
        <v xml:space="preserve">-- </v>
      </c>
      <c r="L1989" s="12" t="str">
        <f>IF(D1989="No", "--", VLOOKUP(A1989, [1]!Table9[#All], 28, FALSE))</f>
        <v>--</v>
      </c>
      <c r="M1989" s="11" t="str">
        <f>IF(D1989="No", "Not discussed on USFS. ", _xlfn.CONCAT(A1989, " (", VLOOKUP(A1989, [1]!Table9[#All], 11, FALSE), "; Habitat description: ", C1989, ") - Within 1-mi of a CNDDB/SCE/USFS occurrence record (", VLOOKUP(A1989, [1]!Table9[#All], 27, FALSE), "). " ))</f>
        <v xml:space="preserve">Not discussed on USFS. </v>
      </c>
      <c r="N1989" s="10" t="str">
        <f>IF(D1989="No", "-- ", VLOOKUP(A1989, [1]!Table9[#All], 29, FALSE))</f>
        <v xml:space="preserve">-- </v>
      </c>
      <c r="O1989" s="10" t="str">
        <f>IF(D1989="No", "--", VLOOKUP(A1989, [1]!Table9[#All], 30, FALSE))</f>
        <v>--</v>
      </c>
      <c r="P1989" s="7" t="str">
        <f>IF(D1989="No", "Not discussed on USFS. ", IF(VLOOKUP(A1989, [1]!Table9[#All], 31, FALSE)="--", "--",  _xlfn.CONCAT(A1989, " (", VLOOKUP(A1989, [1]!Table9[#All], 11, FALSE), "; Habitat description: ", C1989, ") - Within 1-mi of a CNDDB/SCE/USFS occurrence record (", VLOOKUP(A1989, [1]!Table9[#All], 31, FALSE), "). " )))</f>
        <v xml:space="preserve">Not discussed on USFS. </v>
      </c>
      <c r="Q1989" s="6" t="str">
        <f>IF(D1989="No", "Not discussed on USFS. ", IF(VLOOKUP(A1989, [1]!Table9[#All], 31, FALSE)="--", "--",  VLOOKUP(A1989, [1]!Table9[#All], 32, FALSE)))</f>
        <v xml:space="preserve">Not discussed on USFS. </v>
      </c>
      <c r="R1989" s="6" t="str">
        <f>IF(D1989="No", "Not discussed on USFS. ", IF(VLOOKUP(A1989, [1]!Table9[#All], 31, FALSE)="--", "--", VLOOKUP(A1989, [1]!Table9[#All], 33, FALSE)))</f>
        <v xml:space="preserve">Not discussed on USFS. </v>
      </c>
      <c r="S1989" s="9" t="s">
        <v>2</v>
      </c>
      <c r="T1989" s="8" t="s">
        <v>2</v>
      </c>
      <c r="U1989" s="8" t="s">
        <v>2</v>
      </c>
      <c r="V1989" s="7" t="s">
        <v>2</v>
      </c>
      <c r="W1989" s="6" t="s">
        <v>2</v>
      </c>
      <c r="X1989" s="6" t="s">
        <v>2</v>
      </c>
    </row>
    <row r="1990" spans="1:24" ht="48" x14ac:dyDescent="0.2">
      <c r="A1990" s="20" t="s">
        <v>372</v>
      </c>
      <c r="B1990" s="20" t="str">
        <f>VLOOKUP(A1990, [1]!Table9[#All], 2, FALSE)</f>
        <v>Centromadia parryi ssp. australis</v>
      </c>
      <c r="C1990" s="18" t="str">
        <f>VLOOKUP(A1990, [1]!Table9[#All], 13, FALSE)</f>
        <v>salt marshes, grassland, vernal pools, coastal scrub</v>
      </c>
      <c r="D1990" s="17" t="str">
        <f>IF(ISNUMBER(SEARCH("1",VLOOKUP(A1990, [1]!Table9[#All], 4, FALSE))), "Yes", "No")</f>
        <v>No</v>
      </c>
      <c r="E1990" s="16" t="str">
        <f>VLOOKUP(A1990, [1]!Table9[#All], 3, FALSE)</f>
        <v>Plant</v>
      </c>
      <c r="F1990" s="15" t="str">
        <f>VLOOKUP(A1990, [1]!Table9[#All], 26, FALSE)</f>
        <v>Formula</v>
      </c>
      <c r="G1990" s="15" t="str">
        <f>IF(D1990="No", "--",VLOOKUP(A1990, [1]!Table9[#All], 25, FALSE))</f>
        <v>--</v>
      </c>
      <c r="H1990" s="14" t="str">
        <f>IF(D1990="No", "Not discussed on USFS. ", VLOOKUP(A1990, [1]!Table9[#All], 24, FALSE))</f>
        <v xml:space="preserve">Not discussed on USFS. </v>
      </c>
      <c r="I1990" s="14" t="str">
        <f>IF(NOT(ISBLANK(#REF!)),  "Pre-activity Survey Required", "")</f>
        <v>Pre-activity Survey Required</v>
      </c>
      <c r="J1990" s="13" t="str">
        <f>IF(D1990="No", "Not discussed on USFS. ", _xlfn.CONCAT(A1990, " (", VLOOKUP(A1990, [1]!Table9[#All], 11, FALSE), "; Habitat description: ", C1990, ") - Within 1-mi of a CNDDB/SCE/USFS occurrence record (", VLOOKUP(A1990, [1]!Table9[#All], 34, FALSE), "). " ))</f>
        <v xml:space="preserve">Not discussed on USFS. </v>
      </c>
      <c r="K1990" s="10" t="str">
        <f>IF(D1990="No", "-- ", VLOOKUP(A1990, [1]!Table9[#All], 35, FALSE))</f>
        <v xml:space="preserve">-- </v>
      </c>
      <c r="L1990" s="12" t="str">
        <f>IF(D1990="No", "--", VLOOKUP(A1990, [1]!Table9[#All], 28, FALSE))</f>
        <v>--</v>
      </c>
      <c r="M1990" s="11" t="str">
        <f>IF(D1990="No", "Not discussed on USFS. ", _xlfn.CONCAT(A1990, " (", VLOOKUP(A1990, [1]!Table9[#All], 11, FALSE), "; Habitat description: ", C1990, ") - Within 1-mi of a CNDDB/SCE/USFS occurrence record (", VLOOKUP(A1990, [1]!Table9[#All], 27, FALSE), "). " ))</f>
        <v xml:space="preserve">Not discussed on USFS. </v>
      </c>
      <c r="N1990" s="10" t="str">
        <f>IF(D1990="No", "-- ", VLOOKUP(A1990, [1]!Table9[#All], 29, FALSE))</f>
        <v xml:space="preserve">-- </v>
      </c>
      <c r="O1990" s="10" t="str">
        <f>IF(D1990="No", "--", VLOOKUP(A1990, [1]!Table9[#All], 30, FALSE))</f>
        <v>--</v>
      </c>
      <c r="P1990" s="7" t="str">
        <f>IF(D1990="No", "Not discussed on USFS. ", IF(VLOOKUP(A1990, [1]!Table9[#All], 31, FALSE)="--", "--",  _xlfn.CONCAT(A1990, " (", VLOOKUP(A1990, [1]!Table9[#All], 11, FALSE), "; Habitat description: ", C1990, ") - Within 1-mi of a CNDDB/SCE/USFS occurrence record (", VLOOKUP(A1990, [1]!Table9[#All], 31, FALSE), "). " )))</f>
        <v xml:space="preserve">Not discussed on USFS. </v>
      </c>
      <c r="Q1990" s="6" t="str">
        <f>IF(D1990="No", "Not discussed on USFS. ", IF(VLOOKUP(A1990, [1]!Table9[#All], 31, FALSE)="--", "--",  VLOOKUP(A1990, [1]!Table9[#All], 32, FALSE)))</f>
        <v xml:space="preserve">Not discussed on USFS. </v>
      </c>
      <c r="R1990" s="6" t="str">
        <f>IF(D1990="No", "Not discussed on USFS. ", IF(VLOOKUP(A1990, [1]!Table9[#All], 31, FALSE)="--", "--", VLOOKUP(A1990, [1]!Table9[#All], 33, FALSE)))</f>
        <v xml:space="preserve">Not discussed on USFS. </v>
      </c>
      <c r="S1990" s="9" t="s">
        <v>2</v>
      </c>
      <c r="T1990" s="8" t="s">
        <v>2</v>
      </c>
      <c r="U1990" s="8" t="s">
        <v>2</v>
      </c>
      <c r="V1990" s="7" t="s">
        <v>2</v>
      </c>
      <c r="W1990" s="6" t="s">
        <v>2</v>
      </c>
      <c r="X1990" s="6" t="s">
        <v>2</v>
      </c>
    </row>
    <row r="1991" spans="1:24" ht="96" x14ac:dyDescent="0.2">
      <c r="A1991" s="20" t="s">
        <v>371</v>
      </c>
      <c r="B1991" s="20" t="str">
        <f>VLOOKUP(A1991, [1]!Table9[#All], 2, FALSE)</f>
        <v>Rhyacotriton variegatus</v>
      </c>
      <c r="C1991" s="18" t="str">
        <f>VLOOKUP(A1991, [1]!Table9[#All], 13, FALSE)</f>
        <v>shallow, cold, clear, well-shaded streams, waterfalls, rocky talis, adjacent riparian vegetation</v>
      </c>
      <c r="D1991" s="17" t="str">
        <f>IF(ISNUMBER(SEARCH("1",VLOOKUP(A1991, [1]!Table9[#All], 4, FALSE))), "Yes", "No")</f>
        <v>Yes</v>
      </c>
      <c r="E1991" s="16" t="str">
        <f>VLOOKUP(A1991, [1]!Table9[#All], 3, FALSE)</f>
        <v>Amphibian</v>
      </c>
      <c r="F1991" s="15" t="str">
        <f>VLOOKUP(A1991, [1]!Table9[#All], 26, FALSE)</f>
        <v>Formula</v>
      </c>
      <c r="G1991" s="15" t="str">
        <f>IF(D1991="No", "--",VLOOKUP(A1991, [1]!Table9[#All], 25, FALSE))</f>
        <v>Work area</v>
      </c>
      <c r="H1991" s="14" t="str">
        <f>IF(D1991="No", "Not discussed on USFS. ", VLOOKUP(A1991, [1]!Table9[#All], 24, FALSE))</f>
        <v>--</v>
      </c>
      <c r="I1991" s="14" t="str">
        <f>IF(NOT(ISBLANK(#REF!)),  "Pre-activity Survey Required", "")</f>
        <v>Pre-activity Survey Required</v>
      </c>
      <c r="J1991" s="13" t="str">
        <f>IF(D1991="No", "Not discussed on USFS. ", _xlfn.CONCAT(A1991, " (", VLOOKUP(A1991, [1]!Table9[#All], 11, FALSE), "; Habitat description: ", C1991, ") - Within 1-mi of a CNDDB/SCE/USFS occurrence record (", VLOOKUP(A1991, [1]!Table9[#All], 34, FALSE), "). " ))</f>
        <v xml:space="preserve">southern torrent salamander (CDFW SSC; FSS; Habitat description: shallow, cold, clear, well-shaded streams, waterfalls, rocky talis, adjacent riparian vegetation) - Within 1-mi of a CNDDB/SCE/USFS occurrence record (unsuitable habitat). </v>
      </c>
      <c r="K1991" s="10" t="str">
        <f>IF(D1991="No", "-- ", VLOOKUP(A1991, [1]!Table9[#All], 35, FALSE))</f>
        <v>Standard OMP BMPs.</v>
      </c>
      <c r="L1991" s="12" t="str">
        <f>IF(D1991="No", "--", VLOOKUP(A1991, [1]!Table9[#All], 28, FALSE))</f>
        <v>IIB</v>
      </c>
      <c r="M1991" s="11" t="str">
        <f>IF(D1991="No", "Not discussed on USFS. ", _xlfn.CONCAT(A1991, " (", VLOOKUP(A1991, [1]!Table9[#All], 11, FALSE), "; Habitat description: ", C1991, ") - Within 1-mi of a CNDDB/SCE/USFS occurrence record (", VLOOKUP(A1991, [1]!Table9[#All], 27, FALSE), "). " ))</f>
        <v xml:space="preserve">southern torrent salamander (CDFW SSC; FSS; Habitat description: shallow, cold, clear, well-shaded streams, waterfalls, rocky talis, adjacent riparian vegetation) - Within 1-mi of a CNDDB/SCE/USFS occurrence record (habitat present). </v>
      </c>
      <c r="N1991" s="10" t="str">
        <f>IF(D1991="No", "-- ", VLOOKUP(A1991, [1]!Table9[#All], 29, FALSE))</f>
        <v xml:space="preserve">Biological Pre-activity Survey (southern torrent salamander; 
General Measures and Standard OMP BMPs. </v>
      </c>
      <c r="O1991" s="10" t="str">
        <f>IF(D1991="No", "--", VLOOKUP(A1991, [1]!Table9[#All], 30, FALSE))</f>
        <v xml:space="preserve">Biological Pre-activity Survey (southern torrent salamander): A biological survey is required. 
General Measures and Standard OMP BMPs. </v>
      </c>
      <c r="P1991" s="7" t="str">
        <f>IF(D1991="No", "Not discussed on USFS. ", IF(VLOOKUP(A1991, [1]!Table9[#All], 31, FALSE)="--", "--",  _xlfn.CONCAT(A1991, " (", VLOOKUP(A1991, [1]!Table9[#All], 11, FALSE), "; Habitat description: ", C1991, ") - Within 1-mi of a CNDDB/SCE/USFS occurrence record (", VLOOKUP(A1991, [1]!Table9[#All], 31, FALSE), "). " )))</f>
        <v>--</v>
      </c>
      <c r="Q1991" s="6" t="str">
        <f>IF(D1991="No", "Not discussed on USFS. ", IF(VLOOKUP(A1991, [1]!Table9[#All], 31, FALSE)="--", "--",  VLOOKUP(A1991, [1]!Table9[#All], 32, FALSE)))</f>
        <v>--</v>
      </c>
      <c r="R1991" s="6" t="str">
        <f>IF(D1991="No", "Not discussed on USFS. ", IF(VLOOKUP(A1991, [1]!Table9[#All], 31, FALSE)="--", "--", VLOOKUP(A1991, [1]!Table9[#All], 33, FALSE)))</f>
        <v>--</v>
      </c>
      <c r="S1991" s="9" t="s">
        <v>2</v>
      </c>
      <c r="T1991" s="8" t="s">
        <v>2</v>
      </c>
      <c r="U1991" s="8" t="s">
        <v>2</v>
      </c>
      <c r="V1991" s="7" t="s">
        <v>2</v>
      </c>
      <c r="W1991" s="6" t="s">
        <v>2</v>
      </c>
      <c r="X1991" s="6" t="s">
        <v>2</v>
      </c>
    </row>
    <row r="1992" spans="1:24" ht="80" x14ac:dyDescent="0.2">
      <c r="A1992" s="20" t="s">
        <v>370</v>
      </c>
      <c r="B1992" s="20" t="str">
        <f>VLOOKUP(A1992, [1]!Table9[#All], 2, FALSE)</f>
        <v>Argyrochosma limitanea ssp. limitanea</v>
      </c>
      <c r="C1992" s="18" t="str">
        <f>VLOOKUP(A1992, [1]!Table9[#All], 13, FALSE)</f>
        <v>in crevices, especially bases of calcareous rocks</v>
      </c>
      <c r="D1992" s="17" t="str">
        <f>IF(ISNUMBER(SEARCH("1",VLOOKUP(A1992, [1]!Table9[#All], 4, FALSE))), "Yes", "No")</f>
        <v>No</v>
      </c>
      <c r="E1992" s="16" t="str">
        <f>VLOOKUP(A1992, [1]!Table9[#All], 3, FALSE)</f>
        <v>Plant</v>
      </c>
      <c r="F1992" s="15" t="str">
        <f>VLOOKUP(A1992, [1]!Table9[#All], 26, FALSE)</f>
        <v>Formula</v>
      </c>
      <c r="G1992" s="15" t="str">
        <f>IF(D1992="No", "--",VLOOKUP(A1992, [1]!Table9[#All], 25, FALSE))</f>
        <v>--</v>
      </c>
      <c r="H1992" s="14" t="str">
        <f>IF(D1992="No", "Not discussed on USFS. ", VLOOKUP(A1992, [1]!Table9[#All], 24, FALSE))</f>
        <v xml:space="preserve">Not discussed on USFS. </v>
      </c>
      <c r="I1992" s="14" t="str">
        <f>IF(NOT(ISBLANK(#REF!)),  "Pre-activity Survey Required", "")</f>
        <v>Pre-activity Survey Required</v>
      </c>
      <c r="J1992" s="13" t="str">
        <f>IF(D1992="No", "Not discussed on USFS. ", _xlfn.CONCAT(A1992, " (", VLOOKUP(A1992, [1]!Table9[#All], 11, FALSE), "; Habitat description: ", C1992, ") - Within 1-mi of a CNDDB/SCE/USFS occurrence record (", VLOOKUP(A1992, [1]!Table9[#All], 34, FALSE), "). " ))</f>
        <v xml:space="preserve">Not discussed on USFS. </v>
      </c>
      <c r="K1992" s="10" t="str">
        <f>IF(D1992="No", "-- ", VLOOKUP(A1992, [1]!Table9[#All], 35, FALSE))</f>
        <v xml:space="preserve">-- </v>
      </c>
      <c r="L1992" s="12" t="str">
        <f>IF(D1992="No", "--", VLOOKUP(A1992, [1]!Table9[#All], 28, FALSE))</f>
        <v>--</v>
      </c>
      <c r="M1992" s="11" t="str">
        <f>IF(D1992="No", "Not discussed on USFS. ", _xlfn.CONCAT(A1992, " (", VLOOKUP(A1992, [1]!Table9[#All], 11, FALSE), "; Habitat description: ", C1992, ") - Within 1-mi of a CNDDB/SCE/USFS occurrence record (", VLOOKUP(A1992, [1]!Table9[#All], 27, FALSE), "). " ))</f>
        <v xml:space="preserve">Not discussed on USFS. </v>
      </c>
      <c r="N1992" s="10" t="str">
        <f>IF(D1992="No", "-- ", VLOOKUP(A1992, [1]!Table9[#All], 29, FALSE))</f>
        <v xml:space="preserve">-- </v>
      </c>
      <c r="O1992" s="10" t="str">
        <f>IF(D1992="No", "--", VLOOKUP(A1992, [1]!Table9[#All], 30, FALSE))</f>
        <v>--</v>
      </c>
      <c r="P1992" s="7" t="str">
        <f>IF(D1992="No", "Not discussed on USFS. ", IF(VLOOKUP(A1992, [1]!Table9[#All], 31, FALSE)="--", "--",  _xlfn.CONCAT(A1992, " (", VLOOKUP(A1992, [1]!Table9[#All], 11, FALSE), "; Habitat description: ", C1992, ") - Within 1-mi of a CNDDB/SCE/USFS occurrence record (", VLOOKUP(A1992, [1]!Table9[#All], 31, FALSE), "). " )))</f>
        <v xml:space="preserve">Not discussed on USFS. </v>
      </c>
      <c r="Q1992" s="6" t="str">
        <f>IF(D1992="No", "Not discussed on USFS. ", IF(VLOOKUP(A1992, [1]!Table9[#All], 31, FALSE)="--", "--",  VLOOKUP(A1992, [1]!Table9[#All], 32, FALSE)))</f>
        <v xml:space="preserve">Not discussed on USFS. </v>
      </c>
      <c r="R1992" s="6" t="str">
        <f>IF(D1992="No", "Not discussed on USFS. ", IF(VLOOKUP(A1992, [1]!Table9[#All], 31, FALSE)="--", "--", VLOOKUP(A1992, [1]!Table9[#All], 33, FALSE)))</f>
        <v xml:space="preserve">Not discussed on USFS. </v>
      </c>
      <c r="S1992" s="9" t="s">
        <v>2</v>
      </c>
      <c r="T1992" s="8" t="s">
        <v>2</v>
      </c>
      <c r="U1992" s="8" t="s">
        <v>2</v>
      </c>
      <c r="V1992" s="7" t="s">
        <v>2</v>
      </c>
      <c r="W1992" s="6" t="s">
        <v>2</v>
      </c>
      <c r="X1992" s="6" t="s">
        <v>2</v>
      </c>
    </row>
    <row r="1993" spans="1:24" ht="80" x14ac:dyDescent="0.2">
      <c r="A1993" s="20" t="s">
        <v>369</v>
      </c>
      <c r="B1993" s="20" t="str">
        <f>VLOOKUP(A1993, [1]!Table9[#All], 2, FALSE)</f>
        <v>Monardella australis ssp. occidentalis</v>
      </c>
      <c r="C1993" s="18" t="str">
        <f>VLOOKUP(A1993, [1]!Table9[#All], 13, FALSE)</f>
        <v xml:space="preserve">dry, exposed rocky slopes, </v>
      </c>
      <c r="D1993" s="17" t="str">
        <f>IF(ISNUMBER(SEARCH("1",VLOOKUP(A1993, [1]!Table9[#All], 4, FALSE))), "Yes", "No")</f>
        <v>No</v>
      </c>
      <c r="E1993" s="16" t="str">
        <f>VLOOKUP(A1993, [1]!Table9[#All], 3, FALSE)</f>
        <v>Plant</v>
      </c>
      <c r="F1993" s="15" t="str">
        <f>VLOOKUP(A1993, [1]!Table9[#All], 26, FALSE)</f>
        <v>Formula</v>
      </c>
      <c r="G1993" s="15" t="str">
        <f>IF(D1993="No", "--",VLOOKUP(A1993, [1]!Table9[#All], 25, FALSE))</f>
        <v>--</v>
      </c>
      <c r="H1993" s="14" t="str">
        <f>IF(D1993="No", "Not discussed on USFS. ", VLOOKUP(A1993, [1]!Table9[#All], 24, FALSE))</f>
        <v xml:space="preserve">Not discussed on USFS. </v>
      </c>
      <c r="I1993" s="14" t="str">
        <f>IF(NOT(ISBLANK(#REF!)),  "Pre-activity Survey Required", "")</f>
        <v>Pre-activity Survey Required</v>
      </c>
      <c r="J1993" s="13" t="str">
        <f>IF(D1993="No", "Not discussed on USFS. ", _xlfn.CONCAT(A1993, " (", VLOOKUP(A1993, [1]!Table9[#All], 11, FALSE), "; Habitat description: ", C1993, ") - Within 1-mi of a CNDDB/SCE/USFS occurrence record (", VLOOKUP(A1993, [1]!Table9[#All], 34, FALSE), "). " ))</f>
        <v xml:space="preserve">Not discussed on USFS. </v>
      </c>
      <c r="K1993" s="10" t="str">
        <f>IF(D1993="No", "-- ", VLOOKUP(A1993, [1]!Table9[#All], 35, FALSE))</f>
        <v xml:space="preserve">-- </v>
      </c>
      <c r="L1993" s="12" t="str">
        <f>IF(D1993="No", "--", VLOOKUP(A1993, [1]!Table9[#All], 28, FALSE))</f>
        <v>--</v>
      </c>
      <c r="M1993" s="11" t="str">
        <f>IF(D1993="No", "Not discussed on USFS. ", _xlfn.CONCAT(A1993, " (", VLOOKUP(A1993, [1]!Table9[#All], 11, FALSE), "; Habitat description: ", C1993, ") - Within 1-mi of a CNDDB/SCE/USFS occurrence record (", VLOOKUP(A1993, [1]!Table9[#All], 27, FALSE), "). " ))</f>
        <v xml:space="preserve">Not discussed on USFS. </v>
      </c>
      <c r="N1993" s="10" t="str">
        <f>IF(D1993="No", "-- ", VLOOKUP(A1993, [1]!Table9[#All], 29, FALSE))</f>
        <v xml:space="preserve">-- </v>
      </c>
      <c r="O1993" s="10" t="str">
        <f>IF(D1993="No", "--", VLOOKUP(A1993, [1]!Table9[#All], 30, FALSE))</f>
        <v>--</v>
      </c>
      <c r="P1993" s="7" t="str">
        <f>IF(D1993="No", "Not discussed on USFS. ", IF(VLOOKUP(A1993, [1]!Table9[#All], 31, FALSE)="--", "--",  _xlfn.CONCAT(A1993, " (", VLOOKUP(A1993, [1]!Table9[#All], 11, FALSE), "; Habitat description: ", C1993, ") - Within 1-mi of a CNDDB/SCE/USFS occurrence record (", VLOOKUP(A1993, [1]!Table9[#All], 31, FALSE), "). " )))</f>
        <v xml:space="preserve">Not discussed on USFS. </v>
      </c>
      <c r="Q1993" s="6" t="str">
        <f>IF(D1993="No", "Not discussed on USFS. ", IF(VLOOKUP(A1993, [1]!Table9[#All], 31, FALSE)="--", "--",  VLOOKUP(A1993, [1]!Table9[#All], 32, FALSE)))</f>
        <v xml:space="preserve">Not discussed on USFS. </v>
      </c>
      <c r="R1993" s="6" t="str">
        <f>IF(D1993="No", "Not discussed on USFS. ", IF(VLOOKUP(A1993, [1]!Table9[#All], 31, FALSE)="--", "--", VLOOKUP(A1993, [1]!Table9[#All], 33, FALSE)))</f>
        <v xml:space="preserve">Not discussed on USFS. </v>
      </c>
      <c r="S1993" s="9" t="s">
        <v>2</v>
      </c>
      <c r="T1993" s="8" t="s">
        <v>2</v>
      </c>
      <c r="U1993" s="8" t="s">
        <v>2</v>
      </c>
      <c r="V1993" s="7" t="s">
        <v>2</v>
      </c>
      <c r="W1993" s="6" t="s">
        <v>2</v>
      </c>
      <c r="X1993" s="6" t="s">
        <v>2</v>
      </c>
    </row>
    <row r="1994" spans="1:24" ht="48" x14ac:dyDescent="0.2">
      <c r="A1994" s="20" t="s">
        <v>368</v>
      </c>
      <c r="B1994" s="20" t="str">
        <f>VLOOKUP(A1994, [1]!Table9[#All], 2, FALSE)</f>
        <v>Lontra canadensis sonora</v>
      </c>
      <c r="C1994" s="18" t="str">
        <f>VLOOKUP(A1994, [1]!Table9[#All], 13, FALSE)</f>
        <v>streams, rivers, lakes, ponds and marshes</v>
      </c>
      <c r="D1994" s="17" t="str">
        <f>IF(ISNUMBER(SEARCH("1",VLOOKUP(A1994, [1]!Table9[#All], 4, FALSE))), "Yes", "No")</f>
        <v>No</v>
      </c>
      <c r="E1994" s="16" t="str">
        <f>VLOOKUP(A1994, [1]!Table9[#All], 3, FALSE)</f>
        <v>Mammal</v>
      </c>
      <c r="F1994" s="15" t="str">
        <f>VLOOKUP(A1994, [1]!Table9[#All], 26, FALSE)</f>
        <v>Formula</v>
      </c>
      <c r="G1994" s="15" t="str">
        <f>IF(D1994="No", "--",VLOOKUP(A1994, [1]!Table9[#All], 25, FALSE))</f>
        <v>--</v>
      </c>
      <c r="H1994" s="14" t="str">
        <f>IF(D1994="No", "Not discussed on USFS. ", VLOOKUP(A1994, [1]!Table9[#All], 24, FALSE))</f>
        <v xml:space="preserve">Not discussed on USFS. </v>
      </c>
      <c r="I1994" s="14" t="str">
        <f>IF(NOT(ISBLANK(#REF!)),  "Pre-activity Survey Required", "")</f>
        <v>Pre-activity Survey Required</v>
      </c>
      <c r="J1994" s="13" t="str">
        <f>IF(D1994="No", "Not discussed on USFS. ", _xlfn.CONCAT(A1994, " (", VLOOKUP(A1994, [1]!Table9[#All], 11, FALSE), "; Habitat description: ", C1994, ") - Within 1-mi of a CNDDB/SCE/USFS occurrence record (", VLOOKUP(A1994, [1]!Table9[#All], 34, FALSE), "). " ))</f>
        <v xml:space="preserve">Not discussed on USFS. </v>
      </c>
      <c r="K1994" s="10" t="str">
        <f>IF(D1994="No", "-- ", VLOOKUP(A1994, [1]!Table9[#All], 35, FALSE))</f>
        <v xml:space="preserve">-- </v>
      </c>
      <c r="L1994" s="12" t="str">
        <f>IF(D1994="No", "--", VLOOKUP(A1994, [1]!Table9[#All], 28, FALSE))</f>
        <v>--</v>
      </c>
      <c r="M1994" s="11" t="str">
        <f>IF(D1994="No", "Not discussed on USFS. ", _xlfn.CONCAT(A1994, " (", VLOOKUP(A1994, [1]!Table9[#All], 11, FALSE), "; Habitat description: ", C1994, ") - Within 1-mi of a CNDDB/SCE/USFS occurrence record (", VLOOKUP(A1994, [1]!Table9[#All], 27, FALSE), "). " ))</f>
        <v xml:space="preserve">Not discussed on USFS. </v>
      </c>
      <c r="N1994" s="10" t="str">
        <f>IF(D1994="No", "-- ", VLOOKUP(A1994, [1]!Table9[#All], 29, FALSE))</f>
        <v xml:space="preserve">-- </v>
      </c>
      <c r="O1994" s="10" t="str">
        <f>IF(D1994="No", "--", VLOOKUP(A1994, [1]!Table9[#All], 30, FALSE))</f>
        <v>--</v>
      </c>
      <c r="P1994" s="7" t="str">
        <f>IF(D1994="No", "Not discussed on USFS. ", IF(VLOOKUP(A1994, [1]!Table9[#All], 31, FALSE)="--", "--",  _xlfn.CONCAT(A1994, " (", VLOOKUP(A1994, [1]!Table9[#All], 11, FALSE), "; Habitat description: ", C1994, ") - Within 1-mi of a CNDDB/SCE/USFS occurrence record (", VLOOKUP(A1994, [1]!Table9[#All], 31, FALSE), "). " )))</f>
        <v xml:space="preserve">Not discussed on USFS. </v>
      </c>
      <c r="Q1994" s="6" t="str">
        <f>IF(D1994="No", "Not discussed on USFS. ", IF(VLOOKUP(A1994, [1]!Table9[#All], 31, FALSE)="--", "--",  VLOOKUP(A1994, [1]!Table9[#All], 32, FALSE)))</f>
        <v xml:space="preserve">Not discussed on USFS. </v>
      </c>
      <c r="R1994" s="6" t="str">
        <f>IF(D1994="No", "Not discussed on USFS. ", IF(VLOOKUP(A1994, [1]!Table9[#All], 31, FALSE)="--", "--", VLOOKUP(A1994, [1]!Table9[#All], 33, FALSE)))</f>
        <v xml:space="preserve">Not discussed on USFS. </v>
      </c>
      <c r="S1994" s="9" t="s">
        <v>2</v>
      </c>
      <c r="T1994" s="8" t="s">
        <v>2</v>
      </c>
      <c r="U1994" s="8" t="s">
        <v>2</v>
      </c>
      <c r="V1994" s="7" t="s">
        <v>2</v>
      </c>
      <c r="W1994" s="6" t="s">
        <v>2</v>
      </c>
      <c r="X1994" s="6" t="s">
        <v>2</v>
      </c>
    </row>
    <row r="1995" spans="1:24" ht="132" x14ac:dyDescent="0.2">
      <c r="A1995" s="20" t="s">
        <v>367</v>
      </c>
      <c r="B1995" s="20" t="str">
        <f>VLOOKUP(A1995, [1]!Table9[#All], 2, FALSE)</f>
        <v>Empidonax traillii extimus</v>
      </c>
      <c r="C1995" s="18" t="str">
        <f>VLOOKUP(A1995, [1]!Table9[#All], 13, FALSE)</f>
        <v>riparian shrubs, dense trees, thickets, and tall shrubs near wet meadows, ponds, or backwaters</v>
      </c>
      <c r="D1995" s="17" t="str">
        <f>IF(ISNUMBER(SEARCH("1",VLOOKUP(A1995, [1]!Table9[#All], 4, FALSE))), "Yes", "No")</f>
        <v>Yes</v>
      </c>
      <c r="E1995" s="16" t="str">
        <f>VLOOKUP(A1995, [1]!Table9[#All], 3, FALSE)</f>
        <v>Bird</v>
      </c>
      <c r="F1995" s="15" t="str">
        <f>VLOOKUP(A1995, [1]!Table9[#All], 26, FALSE)</f>
        <v>Formula</v>
      </c>
      <c r="G1995" s="15" t="str">
        <f>IF(D1995="No", "--",VLOOKUP(A1995, [1]!Table9[#All], 25, FALSE))</f>
        <v>Work area</v>
      </c>
      <c r="H1995" s="14" t="str">
        <f>IF(D1995="No", "Not discussed on USFS. ", VLOOKUP(A1995, [1]!Table9[#All], 24, FALSE))</f>
        <v>--</v>
      </c>
      <c r="I1995" s="14" t="str">
        <f>IF(NOT(ISBLANK(#REF!)),  "Pre-activity Survey Required", "")</f>
        <v>Pre-activity Survey Required</v>
      </c>
      <c r="J1995" s="13" t="str">
        <f>IF(D1995="No", "Not discussed on USFS. ", _xlfn.CONCAT(A1995, " (", VLOOKUP(A1995, [1]!Table9[#All], 11, FALSE), "; Habitat description: ", C1995, ") - Within 1-mi of a CNDDB/SCE/USFS occurrence record (", VLOOKUP(A1995, [1]!Table9[#All], 34, FALSE), "). " ))</f>
        <v xml:space="preserve">Southwestern Willow Flycatcher (FE; SE; Habitat description: riparian shrubs, dense trees, thickets, and tall shrubs near wet meadows, ponds, or backwaters) - Within 1-mi of a CNDDB/SCE/USFS occurrence record (unsuitable habitat). </v>
      </c>
      <c r="K1995" s="10" t="str">
        <f>IF(D1995="No", "-- ", VLOOKUP(A1995, [1]!Table9[#All], 35, FALSE))</f>
        <v>Standard OMP BMPs.</v>
      </c>
      <c r="L1995" s="12" t="str">
        <f>IF(D1995="No", "--", VLOOKUP(A1995, [1]!Table9[#All], 28, FALSE))</f>
        <v>IIB</v>
      </c>
      <c r="M1995" s="11" t="str">
        <f>IF(D1995="No", "Not discussed on USFS. ", _xlfn.CONCAT(A1995, " (", VLOOKUP(A1995, [1]!Table9[#All], 11, FALSE), "; Habitat description: ", C1995, ") - Within 1-mi of a CNDDB/SCE/USFS occurrence record (", VLOOKUP(A1995, [1]!Table9[#All], 27, FALSE), "). " ))</f>
        <v xml:space="preserve">Southwestern Willow Flycatcher (FE; SE; Habitat description: riparian shrubs, dense trees, thickets, and tall shrubs near wet meadows, ponds, or backwaters) - Within 1-mi of a CNDDB/SCE/USFS occurrence record (habitat present). </v>
      </c>
      <c r="N1995" s="10" t="str">
        <f>IF(D1995="No", "-- ", VLOOKUP(A1995, [1]!Table9[#All], 29, FALSE))</f>
        <v xml:space="preserve">RPM SWFL-1-3, 4(b-c); 
General Measures and Standard OMP BMPs. </v>
      </c>
      <c r="O1995" s="10" t="str">
        <f>IF(D1995="No", "--", VLOOKUP(A1995, [1]!Table9[#All], 30, FALSE))</f>
        <v xml:space="preserve">Schedule Limitation (SWFL): Schedule all work between September 1 and February 28; if the project cannot comply with these dates, contact SCE ED. 
Biological Monitor (SWFL):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1995" s="7" t="str">
        <f>IF(D1995="No", "Not discussed on USFS. ", IF(VLOOKUP(A1995, [1]!Table9[#All], 31, FALSE)="--", "--",  _xlfn.CONCAT(A1995, " (", VLOOKUP(A1995, [1]!Table9[#All], 11, FALSE), "; Habitat description: ", C1995, ") - Within 1-mi of a CNDDB/SCE/USFS occurrence record (", VLOOKUP(A1995, [1]!Table9[#All], 31, FALSE), "). " )))</f>
        <v>--</v>
      </c>
      <c r="Q1995" s="6" t="str">
        <f>IF(D1995="No", "Not discussed on USFS. ", IF(VLOOKUP(A1995, [1]!Table9[#All], 31, FALSE)="--", "--",  VLOOKUP(A1995, [1]!Table9[#All], 32, FALSE)))</f>
        <v>--</v>
      </c>
      <c r="R1995" s="6" t="str">
        <f>IF(D1995="No", "Not discussed on USFS. ", IF(VLOOKUP(A1995, [1]!Table9[#All], 31, FALSE)="--", "--", VLOOKUP(A1995, [1]!Table9[#All], 33, FALSE)))</f>
        <v>--</v>
      </c>
      <c r="S1995" s="9" t="s">
        <v>2</v>
      </c>
      <c r="T1995" s="8" t="s">
        <v>2</v>
      </c>
      <c r="U1995" s="8" t="s">
        <v>2</v>
      </c>
      <c r="V1995" s="7" t="s">
        <v>2</v>
      </c>
      <c r="W1995" s="6" t="s">
        <v>2</v>
      </c>
      <c r="X1995" s="6" t="s">
        <v>2</v>
      </c>
    </row>
    <row r="1996" spans="1:24" ht="48" x14ac:dyDescent="0.2">
      <c r="A1996" s="20" t="s">
        <v>366</v>
      </c>
      <c r="B1996" s="20" t="str">
        <f>VLOOKUP(A1996, [1]!Table9[#All], 2, FALSE)</f>
        <v>Allium shevockii</v>
      </c>
      <c r="C1996" s="18" t="str">
        <f>VLOOKUP(A1996, [1]!Table9[#All], 13, FALSE)</f>
        <v>metamorphic outcrops, talus</v>
      </c>
      <c r="D1996" s="17" t="str">
        <f>IF(ISNUMBER(SEARCH("1",VLOOKUP(A1996, [1]!Table9[#All], 4, FALSE))), "Yes", "No")</f>
        <v>No</v>
      </c>
      <c r="E1996" s="16" t="str">
        <f>VLOOKUP(A1996, [1]!Table9[#All], 3, FALSE)</f>
        <v>Plant</v>
      </c>
      <c r="F1996" s="15" t="str">
        <f>VLOOKUP(A1996, [1]!Table9[#All], 26, FALSE)</f>
        <v>Formula</v>
      </c>
      <c r="G1996" s="15" t="str">
        <f>IF(D1996="No", "--",VLOOKUP(A1996, [1]!Table9[#All], 25, FALSE))</f>
        <v>--</v>
      </c>
      <c r="H1996" s="14" t="str">
        <f>IF(D1996="No", "Not discussed on USFS. ", VLOOKUP(A1996, [1]!Table9[#All], 24, FALSE))</f>
        <v xml:space="preserve">Not discussed on USFS. </v>
      </c>
      <c r="I1996" s="14" t="str">
        <f>IF(NOT(ISBLANK(#REF!)),  "Pre-activity Survey Required", "")</f>
        <v>Pre-activity Survey Required</v>
      </c>
      <c r="J1996" s="13" t="str">
        <f>IF(D1996="No", "Not discussed on USFS. ", _xlfn.CONCAT(A1996, " (", VLOOKUP(A1996, [1]!Table9[#All], 11, FALSE), "; Habitat description: ", C1996, ") - Within 1-mi of a CNDDB/SCE/USFS occurrence record (", VLOOKUP(A1996, [1]!Table9[#All], 34, FALSE), "). " ))</f>
        <v xml:space="preserve">Not discussed on USFS. </v>
      </c>
      <c r="K1996" s="10" t="str">
        <f>IF(D1996="No", "-- ", VLOOKUP(A1996, [1]!Table9[#All], 35, FALSE))</f>
        <v xml:space="preserve">-- </v>
      </c>
      <c r="L1996" s="12" t="str">
        <f>IF(D1996="No", "--", VLOOKUP(A1996, [1]!Table9[#All], 28, FALSE))</f>
        <v>--</v>
      </c>
      <c r="M1996" s="11" t="str">
        <f>IF(D1996="No", "Not discussed on USFS. ", _xlfn.CONCAT(A1996, " (", VLOOKUP(A1996, [1]!Table9[#All], 11, FALSE), "; Habitat description: ", C1996, ") - Within 1-mi of a CNDDB/SCE/USFS occurrence record (", VLOOKUP(A1996, [1]!Table9[#All], 27, FALSE), "). " ))</f>
        <v xml:space="preserve">Not discussed on USFS. </v>
      </c>
      <c r="N1996" s="10" t="str">
        <f>IF(D1996="No", "-- ", VLOOKUP(A1996, [1]!Table9[#All], 29, FALSE))</f>
        <v xml:space="preserve">-- </v>
      </c>
      <c r="O1996" s="10" t="str">
        <f>IF(D1996="No", "--", VLOOKUP(A1996, [1]!Table9[#All], 30, FALSE))</f>
        <v>--</v>
      </c>
      <c r="P1996" s="7" t="str">
        <f>IF(D1996="No", "Not discussed on USFS. ", IF(VLOOKUP(A1996, [1]!Table9[#All], 31, FALSE)="--", "--",  _xlfn.CONCAT(A1996, " (", VLOOKUP(A1996, [1]!Table9[#All], 11, FALSE), "; Habitat description: ", C1996, ") - Within 1-mi of a CNDDB/SCE/USFS occurrence record (", VLOOKUP(A1996, [1]!Table9[#All], 31, FALSE), "). " )))</f>
        <v xml:space="preserve">Not discussed on USFS. </v>
      </c>
      <c r="Q1996" s="6" t="str">
        <f>IF(D1996="No", "Not discussed on USFS. ", IF(VLOOKUP(A1996, [1]!Table9[#All], 31, FALSE)="--", "--",  VLOOKUP(A1996, [1]!Table9[#All], 32, FALSE)))</f>
        <v xml:space="preserve">Not discussed on USFS. </v>
      </c>
      <c r="R1996" s="6" t="str">
        <f>IF(D1996="No", "Not discussed on USFS. ", IF(VLOOKUP(A1996, [1]!Table9[#All], 31, FALSE)="--", "--", VLOOKUP(A1996, [1]!Table9[#All], 33, FALSE)))</f>
        <v xml:space="preserve">Not discussed on USFS. </v>
      </c>
      <c r="S1996" s="9" t="s">
        <v>2</v>
      </c>
      <c r="T1996" s="8" t="s">
        <v>2</v>
      </c>
      <c r="U1996" s="8" t="s">
        <v>2</v>
      </c>
      <c r="V1996" s="7" t="s">
        <v>2</v>
      </c>
      <c r="W1996" s="6" t="s">
        <v>2</v>
      </c>
      <c r="X1996" s="6" t="s">
        <v>2</v>
      </c>
    </row>
    <row r="1997" spans="1:24" ht="48" x14ac:dyDescent="0.2">
      <c r="A1997" s="20" t="s">
        <v>365</v>
      </c>
      <c r="B1997" s="20" t="str">
        <f>VLOOKUP(A1997, [1]!Table9[#All], 2, FALSE)</f>
        <v>Draba lonchocarpa</v>
      </c>
      <c r="C1997" s="18" t="str">
        <f>VLOOKUP(A1997, [1]!Table9[#All], 13, FALSE)</f>
        <v>calcareous scree</v>
      </c>
      <c r="D1997" s="17" t="str">
        <f>IF(ISNUMBER(SEARCH("1",VLOOKUP(A1997, [1]!Table9[#All], 4, FALSE))), "Yes", "No")</f>
        <v>No</v>
      </c>
      <c r="E1997" s="16" t="str">
        <f>VLOOKUP(A1997, [1]!Table9[#All], 3, FALSE)</f>
        <v>Plant</v>
      </c>
      <c r="F1997" s="15" t="str">
        <f>VLOOKUP(A1997, [1]!Table9[#All], 26, FALSE)</f>
        <v>Formula</v>
      </c>
      <c r="G1997" s="15" t="str">
        <f>IF(D1997="No", "--",VLOOKUP(A1997, [1]!Table9[#All], 25, FALSE))</f>
        <v>--</v>
      </c>
      <c r="H1997" s="14" t="str">
        <f>IF(D1997="No", "Not discussed on USFS. ", VLOOKUP(A1997, [1]!Table9[#All], 24, FALSE))</f>
        <v xml:space="preserve">Not discussed on USFS. </v>
      </c>
      <c r="I1997" s="14" t="str">
        <f>IF(NOT(ISBLANK(#REF!)),  "Pre-activity Survey Required", "")</f>
        <v>Pre-activity Survey Required</v>
      </c>
      <c r="J1997" s="13" t="str">
        <f>IF(D1997="No", "Not discussed on USFS. ", _xlfn.CONCAT(A1997, " (", VLOOKUP(A1997, [1]!Table9[#All], 11, FALSE), "; Habitat description: ", C1997, ") - Within 1-mi of a CNDDB/SCE/USFS occurrence record (", VLOOKUP(A1997, [1]!Table9[#All], 34, FALSE), "). " ))</f>
        <v xml:space="preserve">Not discussed on USFS. </v>
      </c>
      <c r="K1997" s="10" t="str">
        <f>IF(D1997="No", "-- ", VLOOKUP(A1997, [1]!Table9[#All], 35, FALSE))</f>
        <v xml:space="preserve">-- </v>
      </c>
      <c r="L1997" s="12" t="str">
        <f>IF(D1997="No", "--", VLOOKUP(A1997, [1]!Table9[#All], 28, FALSE))</f>
        <v>--</v>
      </c>
      <c r="M1997" s="11" t="str">
        <f>IF(D1997="No", "Not discussed on USFS. ", _xlfn.CONCAT(A1997, " (", VLOOKUP(A1997, [1]!Table9[#All], 11, FALSE), "; Habitat description: ", C1997, ") - Within 1-mi of a CNDDB/SCE/USFS occurrence record (", VLOOKUP(A1997, [1]!Table9[#All], 27, FALSE), "). " ))</f>
        <v xml:space="preserve">Not discussed on USFS. </v>
      </c>
      <c r="N1997" s="10" t="str">
        <f>IF(D1997="No", "-- ", VLOOKUP(A1997, [1]!Table9[#All], 29, FALSE))</f>
        <v xml:space="preserve">-- </v>
      </c>
      <c r="O1997" s="10" t="str">
        <f>IF(D1997="No", "--", VLOOKUP(A1997, [1]!Table9[#All], 30, FALSE))</f>
        <v>--</v>
      </c>
      <c r="P1997" s="7" t="str">
        <f>IF(D1997="No", "Not discussed on USFS. ", IF(VLOOKUP(A1997, [1]!Table9[#All], 31, FALSE)="--", "--",  _xlfn.CONCAT(A1997, " (", VLOOKUP(A1997, [1]!Table9[#All], 11, FALSE), "; Habitat description: ", C1997, ") - Within 1-mi of a CNDDB/SCE/USFS occurrence record (", VLOOKUP(A1997, [1]!Table9[#All], 31, FALSE), "). " )))</f>
        <v xml:space="preserve">Not discussed on USFS. </v>
      </c>
      <c r="Q1997" s="6" t="str">
        <f>IF(D1997="No", "Not discussed on USFS. ", IF(VLOOKUP(A1997, [1]!Table9[#All], 31, FALSE)="--", "--",  VLOOKUP(A1997, [1]!Table9[#All], 32, FALSE)))</f>
        <v xml:space="preserve">Not discussed on USFS. </v>
      </c>
      <c r="R1997" s="6" t="str">
        <f>IF(D1997="No", "Not discussed on USFS. ", IF(VLOOKUP(A1997, [1]!Table9[#All], 31, FALSE)="--", "--", VLOOKUP(A1997, [1]!Table9[#All], 33, FALSE)))</f>
        <v xml:space="preserve">Not discussed on USFS. </v>
      </c>
      <c r="S1997" s="9" t="s">
        <v>2</v>
      </c>
      <c r="T1997" s="8" t="s">
        <v>2</v>
      </c>
      <c r="U1997" s="8" t="s">
        <v>2</v>
      </c>
      <c r="V1997" s="7" t="s">
        <v>2</v>
      </c>
      <c r="W1997" s="6" t="s">
        <v>2</v>
      </c>
      <c r="X1997" s="6" t="s">
        <v>2</v>
      </c>
    </row>
    <row r="1998" spans="1:24" ht="156" x14ac:dyDescent="0.2">
      <c r="A1998" s="20" t="s">
        <v>364</v>
      </c>
      <c r="B1998" s="20" t="str">
        <f>VLOOKUP(A1998, [1]!Table9[#All], 2, FALSE)</f>
        <v>Matelea parvifolia</v>
      </c>
      <c r="C1998" s="18" t="str">
        <f>VLOOKUP(A1998, [1]!Table9[#All], 13, FALSE)</f>
        <v>dry rocky areas</v>
      </c>
      <c r="D1998" s="17" t="str">
        <f>IF(ISNUMBER(SEARCH("1",VLOOKUP(A1998, [1]!Table9[#All], 4, FALSE))), "Yes", "No")</f>
        <v>Yes</v>
      </c>
      <c r="E1998" s="16" t="str">
        <f>VLOOKUP(A1998, [1]!Table9[#All], 3, FALSE)</f>
        <v>Plant</v>
      </c>
      <c r="F1998" s="15" t="str">
        <f>VLOOKUP(A1998, [1]!Table9[#All], 26, FALSE)</f>
        <v>Formula</v>
      </c>
      <c r="G1998" s="15" t="str">
        <f>IF(D1998="No", "--",VLOOKUP(A1998, [1]!Table9[#All], 25, FALSE))</f>
        <v>Work area</v>
      </c>
      <c r="H1998" s="14" t="str">
        <f>IF(D1998="No", "Not discussed on USFS. ", VLOOKUP(A1998, [1]!Table9[#All], 24, FALSE))</f>
        <v>--</v>
      </c>
      <c r="I1998" s="14" t="str">
        <f>IF(NOT(ISBLANK(#REF!)),  "Pre-activity Survey Required", "")</f>
        <v>Pre-activity Survey Required</v>
      </c>
      <c r="J1998" s="13" t="str">
        <f>IF(D1998="No", "Not discussed on USFS. ", _xlfn.CONCAT(A1998, " (", VLOOKUP(A1998, [1]!Table9[#All], 11, FALSE), "; Habitat description: ", C1998, ") - Within 1-mi of a CNDDB/SCE/USFS occurrence record (", VLOOKUP(A1998, [1]!Table9[#All], 34, FALSE), "). " ))</f>
        <v xml:space="preserve">spear leaf matelea (FSS; CRPR 2B.3, Blooming Period: Mar - May; Habitat description: dry rocky areas) - Within 1-mi of a CNDDB/SCE/USFS occurrence record (unsuitable habitat). </v>
      </c>
      <c r="K1998" s="10" t="str">
        <f>IF(D1998="No", "-- ", VLOOKUP(A1998, [1]!Table9[#All], 35, FALSE))</f>
        <v>Standard OMP BMPs.</v>
      </c>
      <c r="L1998" s="12" t="str">
        <f>IF(D1998="No", "--", VLOOKUP(A1998, [1]!Table9[#All], 28, FALSE))</f>
        <v>IIB</v>
      </c>
      <c r="M1998" s="11" t="str">
        <f>IF(D1998="No", "Not discussed on USFS. ", _xlfn.CONCAT(A1998, " (", VLOOKUP(A1998, [1]!Table9[#All], 11, FALSE), "; Habitat description: ", C1998, ") - Within 1-mi of a CNDDB/SCE/USFS occurrence record (", VLOOKUP(A1998, [1]!Table9[#All], 27, FALSE), "). " ))</f>
        <v xml:space="preserve">spear leaf matelea (FSS; CRPR 2B.3, Blooming Period: Mar - May; Habitat description: dry rocky areas) - Within 1-mi of a CNDDB/SCE/USFS occurrence record (habitat present). </v>
      </c>
      <c r="N1998" s="10" t="str">
        <f>IF(D1998="No", "-- ", VLOOKUP(A1998, [1]!Table9[#All], 29, FALSE))</f>
        <v xml:space="preserve">BE BMP Plant-1(a)(c-d); 
General Measures and Standard OMP BMPs. </v>
      </c>
      <c r="O1998" s="10" t="str">
        <f>IF(D1998="No", "--", VLOOKUP(A1998, [1]!Table9[#All], 30, FALSE))</f>
        <v xml:space="preserve">Pre-Activity Survey (spear leaf matelea): A biological survey is required. 
FSS Plant Avoidance (spear leaf matelea): If spear leaf matelea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1998" s="7" t="str">
        <f>IF(D1998="No", "Not discussed on USFS. ", IF(VLOOKUP(A1998, [1]!Table9[#All], 31, FALSE)="--", "--",  _xlfn.CONCAT(A1998, " (", VLOOKUP(A1998, [1]!Table9[#All], 11, FALSE), "; Habitat description: ", C1998, ") - Within 1-mi of a CNDDB/SCE/USFS occurrence record (", VLOOKUP(A1998, [1]!Table9[#All], 31, FALSE), "). " )))</f>
        <v>--</v>
      </c>
      <c r="Q1998" s="6" t="str">
        <f>IF(D1998="No", "Not discussed on USFS. ", IF(VLOOKUP(A1998, [1]!Table9[#All], 31, FALSE)="--", "--",  VLOOKUP(A1998, [1]!Table9[#All], 32, FALSE)))</f>
        <v>--</v>
      </c>
      <c r="R1998" s="6" t="str">
        <f>IF(D1998="No", "Not discussed on USFS. ", IF(VLOOKUP(A1998, [1]!Table9[#All], 31, FALSE)="--", "--", VLOOKUP(A1998, [1]!Table9[#All], 33, FALSE)))</f>
        <v>--</v>
      </c>
      <c r="S1998" s="9" t="s">
        <v>2</v>
      </c>
      <c r="T1998" s="8" t="s">
        <v>2</v>
      </c>
      <c r="U1998" s="8" t="s">
        <v>2</v>
      </c>
      <c r="V1998" s="7" t="s">
        <v>2</v>
      </c>
      <c r="W1998" s="6" t="s">
        <v>2</v>
      </c>
      <c r="X1998" s="6" t="s">
        <v>2</v>
      </c>
    </row>
    <row r="1999" spans="1:24" ht="112" x14ac:dyDescent="0.2">
      <c r="A1999" s="20" t="s">
        <v>363</v>
      </c>
      <c r="B1999" s="20" t="str">
        <f>VLOOKUP(A1999, [1]!Table9[#All], 2, FALSE)</f>
        <v>Delphinium stachydeum</v>
      </c>
      <c r="C1999" s="18" t="str">
        <f>VLOOKUP(A1999, [1]!Table9[#All], 13, FALSE)</f>
        <v>slopes and rock outcrops in sagebrush scrub, sometimes with scattered junipers and white-barked pine</v>
      </c>
      <c r="D1999" s="17" t="str">
        <f>IF(ISNUMBER(SEARCH("1",VLOOKUP(A1999, [1]!Table9[#All], 4, FALSE))), "Yes", "No")</f>
        <v>No</v>
      </c>
      <c r="E1999" s="16" t="str">
        <f>VLOOKUP(A1999, [1]!Table9[#All], 3, FALSE)</f>
        <v>Plant</v>
      </c>
      <c r="F1999" s="15" t="str">
        <f>VLOOKUP(A1999, [1]!Table9[#All], 26, FALSE)</f>
        <v>Formula</v>
      </c>
      <c r="G1999" s="15" t="str">
        <f>IF(D1999="No", "--",VLOOKUP(A1999, [1]!Table9[#All], 25, FALSE))</f>
        <v>--</v>
      </c>
      <c r="H1999" s="14" t="str">
        <f>IF(D1999="No", "Not discussed on USFS. ", VLOOKUP(A1999, [1]!Table9[#All], 24, FALSE))</f>
        <v xml:space="preserve">Not discussed on USFS. </v>
      </c>
      <c r="I1999" s="14" t="str">
        <f>IF(NOT(ISBLANK(#REF!)),  "Pre-activity Survey Required", "")</f>
        <v>Pre-activity Survey Required</v>
      </c>
      <c r="J1999" s="13" t="str">
        <f>IF(D1999="No", "Not discussed on USFS. ", _xlfn.CONCAT(A1999, " (", VLOOKUP(A1999, [1]!Table9[#All], 11, FALSE), "; Habitat description: ", C1999, ") - Within 1-mi of a CNDDB/SCE/USFS occurrence record (", VLOOKUP(A1999, [1]!Table9[#All], 34, FALSE), "). " ))</f>
        <v xml:space="preserve">Not discussed on USFS. </v>
      </c>
      <c r="K1999" s="10" t="str">
        <f>IF(D1999="No", "-- ", VLOOKUP(A1999, [1]!Table9[#All], 35, FALSE))</f>
        <v xml:space="preserve">-- </v>
      </c>
      <c r="L1999" s="12" t="str">
        <f>IF(D1999="No", "--", VLOOKUP(A1999, [1]!Table9[#All], 28, FALSE))</f>
        <v>--</v>
      </c>
      <c r="M1999" s="11" t="str">
        <f>IF(D1999="No", "Not discussed on USFS. ", _xlfn.CONCAT(A1999, " (", VLOOKUP(A1999, [1]!Table9[#All], 11, FALSE), "; Habitat description: ", C1999, ") - Within 1-mi of a CNDDB/SCE/USFS occurrence record (", VLOOKUP(A1999, [1]!Table9[#All], 27, FALSE), "). " ))</f>
        <v xml:space="preserve">Not discussed on USFS. </v>
      </c>
      <c r="N1999" s="10" t="str">
        <f>IF(D1999="No", "-- ", VLOOKUP(A1999, [1]!Table9[#All], 29, FALSE))</f>
        <v xml:space="preserve">-- </v>
      </c>
      <c r="O1999" s="10" t="str">
        <f>IF(D1999="No", "--", VLOOKUP(A1999, [1]!Table9[#All], 30, FALSE))</f>
        <v>--</v>
      </c>
      <c r="P1999" s="7" t="str">
        <f>IF(D1999="No", "Not discussed on USFS. ", IF(VLOOKUP(A1999, [1]!Table9[#All], 31, FALSE)="--", "--",  _xlfn.CONCAT(A1999, " (", VLOOKUP(A1999, [1]!Table9[#All], 11, FALSE), "; Habitat description: ", C1999, ") - Within 1-mi of a CNDDB/SCE/USFS occurrence record (", VLOOKUP(A1999, [1]!Table9[#All], 31, FALSE), "). " )))</f>
        <v xml:space="preserve">Not discussed on USFS. </v>
      </c>
      <c r="Q1999" s="6" t="str">
        <f>IF(D1999="No", "Not discussed on USFS. ", IF(VLOOKUP(A1999, [1]!Table9[#All], 31, FALSE)="--", "--",  VLOOKUP(A1999, [1]!Table9[#All], 32, FALSE)))</f>
        <v xml:space="preserve">Not discussed on USFS. </v>
      </c>
      <c r="R1999" s="6" t="str">
        <f>IF(D1999="No", "Not discussed on USFS. ", IF(VLOOKUP(A1999, [1]!Table9[#All], 31, FALSE)="--", "--", VLOOKUP(A1999, [1]!Table9[#All], 33, FALSE)))</f>
        <v xml:space="preserve">Not discussed on USFS. </v>
      </c>
      <c r="S1999" s="9" t="s">
        <v>2</v>
      </c>
      <c r="T1999" s="8" t="s">
        <v>2</v>
      </c>
      <c r="U1999" s="8" t="s">
        <v>2</v>
      </c>
      <c r="V1999" s="7" t="s">
        <v>2</v>
      </c>
      <c r="W1999" s="6" t="s">
        <v>2</v>
      </c>
      <c r="X1999" s="6" t="s">
        <v>2</v>
      </c>
    </row>
    <row r="2000" spans="1:24" ht="156" x14ac:dyDescent="0.2">
      <c r="A2000" s="20" t="s">
        <v>362</v>
      </c>
      <c r="B2000" s="20" t="str">
        <f>VLOOKUP(A2000, [1]!Table9[#All], 2, FALSE)</f>
        <v>Carex duriuscula</v>
      </c>
      <c r="C2000" s="18" t="str">
        <f>VLOOKUP(A2000, [1]!Table9[#All], 13, FALSE)</f>
        <v>dry areas in sagebrush scrub, conifer forests</v>
      </c>
      <c r="D2000" s="17" t="str">
        <f>IF(ISNUMBER(SEARCH("1",VLOOKUP(A2000, [1]!Table9[#All], 4, FALSE))), "Yes", "No")</f>
        <v>Yes</v>
      </c>
      <c r="E2000" s="16" t="str">
        <f>VLOOKUP(A2000, [1]!Table9[#All], 3, FALSE)</f>
        <v>Plant</v>
      </c>
      <c r="F2000" s="15" t="str">
        <f>VLOOKUP(A2000, [1]!Table9[#All], 26, FALSE)</f>
        <v>Formula</v>
      </c>
      <c r="G2000" s="15" t="str">
        <f>IF(D2000="No", "--",VLOOKUP(A2000, [1]!Table9[#All], 25, FALSE))</f>
        <v>Work area</v>
      </c>
      <c r="H2000" s="14" t="str">
        <f>IF(D2000="No", "Not discussed on USFS. ", VLOOKUP(A2000, [1]!Table9[#All], 24, FALSE))</f>
        <v>--</v>
      </c>
      <c r="I2000" s="14" t="str">
        <f>IF(NOT(ISBLANK(#REF!)),  "Pre-activity Survey Required", "")</f>
        <v>Pre-activity Survey Required</v>
      </c>
      <c r="J2000" s="13" t="str">
        <f>IF(D2000="No", "Not discussed on USFS. ", _xlfn.CONCAT(A2000, " (", VLOOKUP(A2000, [1]!Table9[#All], 11, FALSE), "; Habitat description: ", C2000, ") - Within 1-mi of a CNDDB/SCE/USFS occurrence record (", VLOOKUP(A2000, [1]!Table9[#All], 34, FALSE), "). " ))</f>
        <v xml:space="preserve">spikerush sedge (INF:SCC; CRPR 2B.3, Blooming Period: Jul - Aug; Habitat description: dry areas in sagebrush scrub, conifer forests) - Within 1-mi of a CNDDB/SCE/USFS occurrence record (unsuitable habitat). </v>
      </c>
      <c r="K2000" s="10" t="str">
        <f>IF(D2000="No", "-- ", VLOOKUP(A2000, [1]!Table9[#All], 35, FALSE))</f>
        <v>Standard OMP BMPs.</v>
      </c>
      <c r="L2000" s="12" t="str">
        <f>IF(D2000="No", "--", VLOOKUP(A2000, [1]!Table9[#All], 28, FALSE))</f>
        <v>IIB</v>
      </c>
      <c r="M2000" s="11" t="str">
        <f>IF(D2000="No", "Not discussed on USFS. ", _xlfn.CONCAT(A2000, " (", VLOOKUP(A2000, [1]!Table9[#All], 11, FALSE), "; Habitat description: ", C2000, ") - Within 1-mi of a CNDDB/SCE/USFS occurrence record (", VLOOKUP(A2000, [1]!Table9[#All], 27, FALSE), "). " ))</f>
        <v xml:space="preserve">spikerush sedge (INF:SCC; CRPR 2B.3, Blooming Period: Jul - Aug; Habitat description: dry areas in sagebrush scrub, conifer forests) - Within 1-mi of a CNDDB/SCE/USFS occurrence record (habitat present). </v>
      </c>
      <c r="N2000" s="10" t="str">
        <f>IF(D2000="No", "-- ", VLOOKUP(A2000, [1]!Table9[#All], 29, FALSE))</f>
        <v xml:space="preserve">BE BMP Plant-1(a)(c-d); 
General Measures and Standard OMP BMPs. </v>
      </c>
      <c r="O2000" s="10" t="str">
        <f>IF(D2000="No", "--", VLOOKUP(A2000, [1]!Table9[#All], 30, FALSE))</f>
        <v xml:space="preserve">Pre-Activity Survey (spikerush sedge): A biological survey is required. 
FSS Plant Avoidance (spikerush sedge): If spikerush sedge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00" s="7" t="str">
        <f>IF(D2000="No", "Not discussed on USFS. ", IF(VLOOKUP(A2000, [1]!Table9[#All], 31, FALSE)="--", "--",  _xlfn.CONCAT(A2000, " (", VLOOKUP(A2000, [1]!Table9[#All], 11, FALSE), "; Habitat description: ", C2000, ") - Within 1-mi of a CNDDB/SCE/USFS occurrence record (", VLOOKUP(A2000, [1]!Table9[#All], 31, FALSE), "). " )))</f>
        <v>--</v>
      </c>
      <c r="Q2000" s="6" t="str">
        <f>IF(D2000="No", "Not discussed on USFS. ", IF(VLOOKUP(A2000, [1]!Table9[#All], 31, FALSE)="--", "--",  VLOOKUP(A2000, [1]!Table9[#All], 32, FALSE)))</f>
        <v>--</v>
      </c>
      <c r="R2000" s="6" t="str">
        <f>IF(D2000="No", "Not discussed on USFS. ", IF(VLOOKUP(A2000, [1]!Table9[#All], 31, FALSE)="--", "--", VLOOKUP(A2000, [1]!Table9[#All], 33, FALSE)))</f>
        <v>--</v>
      </c>
      <c r="S2000" s="9" t="s">
        <v>2</v>
      </c>
      <c r="T2000" s="8" t="s">
        <v>2</v>
      </c>
      <c r="U2000" s="8" t="s">
        <v>2</v>
      </c>
      <c r="V2000" s="7" t="s">
        <v>2</v>
      </c>
      <c r="W2000" s="6" t="s">
        <v>2</v>
      </c>
      <c r="X2000" s="6" t="s">
        <v>2</v>
      </c>
    </row>
    <row r="2001" spans="1:24" ht="48" x14ac:dyDescent="0.2">
      <c r="A2001" s="20" t="s">
        <v>361</v>
      </c>
      <c r="B2001" s="20" t="str">
        <f>VLOOKUP(A2001, [1]!Table9[#All], 2, FALSE)</f>
        <v>Peteria thompsoniae</v>
      </c>
      <c r="C2001" s="18" t="str">
        <f>VLOOKUP(A2001, [1]!Table9[#All], 13, FALSE)</f>
        <v>sandy alluvial fans</v>
      </c>
      <c r="D2001" s="17" t="str">
        <f>IF(ISNUMBER(SEARCH("1",VLOOKUP(A2001, [1]!Table9[#All], 4, FALSE))), "Yes", "No")</f>
        <v>No</v>
      </c>
      <c r="E2001" s="16" t="str">
        <f>VLOOKUP(A2001, [1]!Table9[#All], 3, FALSE)</f>
        <v>Plant</v>
      </c>
      <c r="F2001" s="15" t="str">
        <f>VLOOKUP(A2001, [1]!Table9[#All], 26, FALSE)</f>
        <v>Formula</v>
      </c>
      <c r="G2001" s="15" t="str">
        <f>IF(D2001="No", "--",VLOOKUP(A2001, [1]!Table9[#All], 25, FALSE))</f>
        <v>--</v>
      </c>
      <c r="H2001" s="14" t="str">
        <f>IF(D2001="No", "Not discussed on USFS. ", VLOOKUP(A2001, [1]!Table9[#All], 24, FALSE))</f>
        <v xml:space="preserve">Not discussed on USFS. </v>
      </c>
      <c r="I2001" s="14" t="str">
        <f>IF(NOT(ISBLANK(#REF!)),  "Pre-activity Survey Required", "")</f>
        <v>Pre-activity Survey Required</v>
      </c>
      <c r="J2001" s="13" t="str">
        <f>IF(D2001="No", "Not discussed on USFS. ", _xlfn.CONCAT(A2001, " (", VLOOKUP(A2001, [1]!Table9[#All], 11, FALSE), "; Habitat description: ", C2001, ") - Within 1-mi of a CNDDB/SCE/USFS occurrence record (", VLOOKUP(A2001, [1]!Table9[#All], 34, FALSE), "). " ))</f>
        <v xml:space="preserve">Not discussed on USFS. </v>
      </c>
      <c r="K2001" s="10" t="str">
        <f>IF(D2001="No", "-- ", VLOOKUP(A2001, [1]!Table9[#All], 35, FALSE))</f>
        <v xml:space="preserve">-- </v>
      </c>
      <c r="L2001" s="12" t="str">
        <f>IF(D2001="No", "--", VLOOKUP(A2001, [1]!Table9[#All], 28, FALSE))</f>
        <v>--</v>
      </c>
      <c r="M2001" s="11" t="str">
        <f>IF(D2001="No", "Not discussed on USFS. ", _xlfn.CONCAT(A2001, " (", VLOOKUP(A2001, [1]!Table9[#All], 11, FALSE), "; Habitat description: ", C2001, ") - Within 1-mi of a CNDDB/SCE/USFS occurrence record (", VLOOKUP(A2001, [1]!Table9[#All], 27, FALSE), "). " ))</f>
        <v xml:space="preserve">Not discussed on USFS. </v>
      </c>
      <c r="N2001" s="10" t="str">
        <f>IF(D2001="No", "-- ", VLOOKUP(A2001, [1]!Table9[#All], 29, FALSE))</f>
        <v xml:space="preserve">-- </v>
      </c>
      <c r="O2001" s="10" t="str">
        <f>IF(D2001="No", "--", VLOOKUP(A2001, [1]!Table9[#All], 30, FALSE))</f>
        <v>--</v>
      </c>
      <c r="P2001" s="7" t="str">
        <f>IF(D2001="No", "Not discussed on USFS. ", IF(VLOOKUP(A2001, [1]!Table9[#All], 31, FALSE)="--", "--",  _xlfn.CONCAT(A2001, " (", VLOOKUP(A2001, [1]!Table9[#All], 11, FALSE), "; Habitat description: ", C2001, ") - Within 1-mi of a CNDDB/SCE/USFS occurrence record (", VLOOKUP(A2001, [1]!Table9[#All], 31, FALSE), "). " )))</f>
        <v xml:space="preserve">Not discussed on USFS. </v>
      </c>
      <c r="Q2001" s="6" t="str">
        <f>IF(D2001="No", "Not discussed on USFS. ", IF(VLOOKUP(A2001, [1]!Table9[#All], 31, FALSE)="--", "--",  VLOOKUP(A2001, [1]!Table9[#All], 32, FALSE)))</f>
        <v xml:space="preserve">Not discussed on USFS. </v>
      </c>
      <c r="R2001" s="6" t="str">
        <f>IF(D2001="No", "Not discussed on USFS. ", IF(VLOOKUP(A2001, [1]!Table9[#All], 31, FALSE)="--", "--", VLOOKUP(A2001, [1]!Table9[#All], 33, FALSE)))</f>
        <v xml:space="preserve">Not discussed on USFS. </v>
      </c>
      <c r="S2001" s="9" t="s">
        <v>2</v>
      </c>
      <c r="T2001" s="8" t="s">
        <v>2</v>
      </c>
      <c r="U2001" s="8" t="s">
        <v>2</v>
      </c>
      <c r="V2001" s="7" t="s">
        <v>2</v>
      </c>
      <c r="W2001" s="6" t="s">
        <v>2</v>
      </c>
      <c r="X2001" s="6" t="s">
        <v>2</v>
      </c>
    </row>
    <row r="2002" spans="1:24" ht="64" x14ac:dyDescent="0.2">
      <c r="A2002" s="20" t="s">
        <v>360</v>
      </c>
      <c r="B2002" s="20" t="str">
        <f>VLOOKUP(A2002, [1]!Table9[#All], 2, FALSE)</f>
        <v>Pellaea truncata</v>
      </c>
      <c r="C2002" s="18" t="str">
        <f>VLOOKUP(A2002, [1]!Table9[#All], 13, FALSE)</f>
        <v>generally in crevices of or at bases of granite (in California ) or igneous rock</v>
      </c>
      <c r="D2002" s="17" t="str">
        <f>IF(ISNUMBER(SEARCH("1",VLOOKUP(A2002, [1]!Table9[#All], 4, FALSE))), "Yes", "No")</f>
        <v>No</v>
      </c>
      <c r="E2002" s="16" t="str">
        <f>VLOOKUP(A2002, [1]!Table9[#All], 3, FALSE)</f>
        <v>Plant</v>
      </c>
      <c r="F2002" s="15" t="str">
        <f>VLOOKUP(A2002, [1]!Table9[#All], 26, FALSE)</f>
        <v>Formula</v>
      </c>
      <c r="G2002" s="15" t="str">
        <f>IF(D2002="No", "--",VLOOKUP(A2002, [1]!Table9[#All], 25, FALSE))</f>
        <v>--</v>
      </c>
      <c r="H2002" s="14" t="str">
        <f>IF(D2002="No", "Not discussed on USFS. ", VLOOKUP(A2002, [1]!Table9[#All], 24, FALSE))</f>
        <v xml:space="preserve">Not discussed on USFS. </v>
      </c>
      <c r="I2002" s="14" t="str">
        <f>IF(NOT(ISBLANK(#REF!)),  "Pre-activity Survey Required", "")</f>
        <v>Pre-activity Survey Required</v>
      </c>
      <c r="J2002" s="13" t="str">
        <f>IF(D2002="No", "Not discussed on USFS. ", _xlfn.CONCAT(A2002, " (", VLOOKUP(A2002, [1]!Table9[#All], 11, FALSE), "; Habitat description: ", C2002, ") - Within 1-mi of a CNDDB/SCE/USFS occurrence record (", VLOOKUP(A2002, [1]!Table9[#All], 34, FALSE), "). " ))</f>
        <v xml:space="preserve">Not discussed on USFS. </v>
      </c>
      <c r="K2002" s="10" t="str">
        <f>IF(D2002="No", "-- ", VLOOKUP(A2002, [1]!Table9[#All], 35, FALSE))</f>
        <v xml:space="preserve">-- </v>
      </c>
      <c r="L2002" s="12" t="str">
        <f>IF(D2002="No", "--", VLOOKUP(A2002, [1]!Table9[#All], 28, FALSE))</f>
        <v>--</v>
      </c>
      <c r="M2002" s="11" t="str">
        <f>IF(D2002="No", "Not discussed on USFS. ", _xlfn.CONCAT(A2002, " (", VLOOKUP(A2002, [1]!Table9[#All], 11, FALSE), "; Habitat description: ", C2002, ") - Within 1-mi of a CNDDB/SCE/USFS occurrence record (", VLOOKUP(A2002, [1]!Table9[#All], 27, FALSE), "). " ))</f>
        <v xml:space="preserve">Not discussed on USFS. </v>
      </c>
      <c r="N2002" s="10" t="str">
        <f>IF(D2002="No", "-- ", VLOOKUP(A2002, [1]!Table9[#All], 29, FALSE))</f>
        <v xml:space="preserve">-- </v>
      </c>
      <c r="O2002" s="10" t="str">
        <f>IF(D2002="No", "--", VLOOKUP(A2002, [1]!Table9[#All], 30, FALSE))</f>
        <v>--</v>
      </c>
      <c r="P2002" s="7" t="str">
        <f>IF(D2002="No", "Not discussed on USFS. ", IF(VLOOKUP(A2002, [1]!Table9[#All], 31, FALSE)="--", "--",  _xlfn.CONCAT(A2002, " (", VLOOKUP(A2002, [1]!Table9[#All], 11, FALSE), "; Habitat description: ", C2002, ") - Within 1-mi of a CNDDB/SCE/USFS occurrence record (", VLOOKUP(A2002, [1]!Table9[#All], 31, FALSE), "). " )))</f>
        <v xml:space="preserve">Not discussed on USFS. </v>
      </c>
      <c r="Q2002" s="6" t="str">
        <f>IF(D2002="No", "Not discussed on USFS. ", IF(VLOOKUP(A2002, [1]!Table9[#All], 31, FALSE)="--", "--",  VLOOKUP(A2002, [1]!Table9[#All], 32, FALSE)))</f>
        <v xml:space="preserve">Not discussed on USFS. </v>
      </c>
      <c r="R2002" s="6" t="str">
        <f>IF(D2002="No", "Not discussed on USFS. ", IF(VLOOKUP(A2002, [1]!Table9[#All], 31, FALSE)="--", "--", VLOOKUP(A2002, [1]!Table9[#All], 33, FALSE)))</f>
        <v xml:space="preserve">Not discussed on USFS. </v>
      </c>
      <c r="S2002" s="9" t="s">
        <v>2</v>
      </c>
      <c r="T2002" s="8" t="s">
        <v>2</v>
      </c>
      <c r="U2002" s="8" t="s">
        <v>2</v>
      </c>
      <c r="V2002" s="7" t="s">
        <v>2</v>
      </c>
      <c r="W2002" s="6" t="s">
        <v>2</v>
      </c>
      <c r="X2002" s="6" t="s">
        <v>2</v>
      </c>
    </row>
    <row r="2003" spans="1:24" ht="48" x14ac:dyDescent="0.2">
      <c r="A2003" s="20" t="s">
        <v>359</v>
      </c>
      <c r="B2003" s="20" t="str">
        <f>VLOOKUP(A2003, [1]!Table9[#All], 2, FALSE)</f>
        <v>Mentzelia tricuspis</v>
      </c>
      <c r="C2003" s="18" t="str">
        <f>VLOOKUP(A2003, [1]!Table9[#All], 13, FALSE)</f>
        <v>sandy or gravelly slopes or washes in creosote-bush scrub</v>
      </c>
      <c r="D2003" s="17" t="str">
        <f>IF(ISNUMBER(SEARCH("1",VLOOKUP(A2003, [1]!Table9[#All], 4, FALSE))), "Yes", "No")</f>
        <v>No</v>
      </c>
      <c r="E2003" s="16" t="str">
        <f>VLOOKUP(A2003, [1]!Table9[#All], 3, FALSE)</f>
        <v>Plant</v>
      </c>
      <c r="F2003" s="15" t="str">
        <f>VLOOKUP(A2003, [1]!Table9[#All], 26, FALSE)</f>
        <v>Formula</v>
      </c>
      <c r="G2003" s="15" t="str">
        <f>IF(D2003="No", "--",VLOOKUP(A2003, [1]!Table9[#All], 25, FALSE))</f>
        <v>--</v>
      </c>
      <c r="H2003" s="14" t="str">
        <f>IF(D2003="No", "Not discussed on USFS. ", VLOOKUP(A2003, [1]!Table9[#All], 24, FALSE))</f>
        <v xml:space="preserve">Not discussed on USFS. </v>
      </c>
      <c r="I2003" s="14" t="str">
        <f>IF(NOT(ISBLANK(#REF!)),  "Pre-activity Survey Required", "")</f>
        <v>Pre-activity Survey Required</v>
      </c>
      <c r="J2003" s="13" t="str">
        <f>IF(D2003="No", "Not discussed on USFS. ", _xlfn.CONCAT(A2003, " (", VLOOKUP(A2003, [1]!Table9[#All], 11, FALSE), "; Habitat description: ", C2003, ") - Within 1-mi of a CNDDB/SCE/USFS occurrence record (", VLOOKUP(A2003, [1]!Table9[#All], 34, FALSE), "). " ))</f>
        <v xml:space="preserve">Not discussed on USFS. </v>
      </c>
      <c r="K2003" s="10" t="str">
        <f>IF(D2003="No", "-- ", VLOOKUP(A2003, [1]!Table9[#All], 35, FALSE))</f>
        <v xml:space="preserve">-- </v>
      </c>
      <c r="L2003" s="12" t="str">
        <f>IF(D2003="No", "--", VLOOKUP(A2003, [1]!Table9[#All], 28, FALSE))</f>
        <v>--</v>
      </c>
      <c r="M2003" s="11" t="str">
        <f>IF(D2003="No", "Not discussed on USFS. ", _xlfn.CONCAT(A2003, " (", VLOOKUP(A2003, [1]!Table9[#All], 11, FALSE), "; Habitat description: ", C2003, ") - Within 1-mi of a CNDDB/SCE/USFS occurrence record (", VLOOKUP(A2003, [1]!Table9[#All], 27, FALSE), "). " ))</f>
        <v xml:space="preserve">Not discussed on USFS. </v>
      </c>
      <c r="N2003" s="10" t="str">
        <f>IF(D2003="No", "-- ", VLOOKUP(A2003, [1]!Table9[#All], 29, FALSE))</f>
        <v xml:space="preserve">-- </v>
      </c>
      <c r="O2003" s="10" t="str">
        <f>IF(D2003="No", "--", VLOOKUP(A2003, [1]!Table9[#All], 30, FALSE))</f>
        <v>--</v>
      </c>
      <c r="P2003" s="7" t="str">
        <f>IF(D2003="No", "Not discussed on USFS. ", IF(VLOOKUP(A2003, [1]!Table9[#All], 31, FALSE)="--", "--",  _xlfn.CONCAT(A2003, " (", VLOOKUP(A2003, [1]!Table9[#All], 11, FALSE), "; Habitat description: ", C2003, ") - Within 1-mi of a CNDDB/SCE/USFS occurrence record (", VLOOKUP(A2003, [1]!Table9[#All], 31, FALSE), "). " )))</f>
        <v xml:space="preserve">Not discussed on USFS. </v>
      </c>
      <c r="Q2003" s="6" t="str">
        <f>IF(D2003="No", "Not discussed on USFS. ", IF(VLOOKUP(A2003, [1]!Table9[#All], 31, FALSE)="--", "--",  VLOOKUP(A2003, [1]!Table9[#All], 32, FALSE)))</f>
        <v xml:space="preserve">Not discussed on USFS. </v>
      </c>
      <c r="R2003" s="6" t="str">
        <f>IF(D2003="No", "Not discussed on USFS. ", IF(VLOOKUP(A2003, [1]!Table9[#All], 31, FALSE)="--", "--", VLOOKUP(A2003, [1]!Table9[#All], 33, FALSE)))</f>
        <v xml:space="preserve">Not discussed on USFS. </v>
      </c>
      <c r="S2003" s="9" t="s">
        <v>2</v>
      </c>
      <c r="T2003" s="8" t="s">
        <v>2</v>
      </c>
      <c r="U2003" s="8" t="s">
        <v>2</v>
      </c>
      <c r="V2003" s="7" t="s">
        <v>2</v>
      </c>
      <c r="W2003" s="6" t="s">
        <v>2</v>
      </c>
      <c r="X2003" s="6" t="s">
        <v>2</v>
      </c>
    </row>
    <row r="2004" spans="1:24" ht="156" x14ac:dyDescent="0.2">
      <c r="A2004" s="20" t="s">
        <v>358</v>
      </c>
      <c r="B2004" s="20" t="str">
        <f>VLOOKUP(A2004, [1]!Table9[#All], 2, FALSE)</f>
        <v>Astragalus kentrophyta var. elatus</v>
      </c>
      <c r="C2004" s="18" t="str">
        <f>VLOOKUP(A2004, [1]!Table9[#All], 13, FALSE)</f>
        <v>open rocky areas</v>
      </c>
      <c r="D2004" s="17" t="str">
        <f>IF(ISNUMBER(SEARCH("1",VLOOKUP(A2004, [1]!Table9[#All], 4, FALSE))), "Yes", "No")</f>
        <v>Yes</v>
      </c>
      <c r="E2004" s="16" t="str">
        <f>VLOOKUP(A2004, [1]!Table9[#All], 3, FALSE)</f>
        <v>Plant</v>
      </c>
      <c r="F2004" s="15" t="str">
        <f>VLOOKUP(A2004, [1]!Table9[#All], 26, FALSE)</f>
        <v>Formula</v>
      </c>
      <c r="G2004" s="15" t="str">
        <f>IF(D2004="No", "--",VLOOKUP(A2004, [1]!Table9[#All], 25, FALSE))</f>
        <v>Work area</v>
      </c>
      <c r="H2004" s="14" t="str">
        <f>IF(D2004="No", "Not discussed on USFS. ", VLOOKUP(A2004, [1]!Table9[#All], 24, FALSE))</f>
        <v>--</v>
      </c>
      <c r="I2004" s="14" t="str">
        <f>IF(NOT(ISBLANK(#REF!)),  "Pre-activity Survey Required", "")</f>
        <v>Pre-activity Survey Required</v>
      </c>
      <c r="J2004" s="13" t="str">
        <f>IF(D2004="No", "Not discussed on USFS. ", _xlfn.CONCAT(A2004, " (", VLOOKUP(A2004, [1]!Table9[#All], 11, FALSE), "; Habitat description: ", C2004, ") - Within 1-mi of a CNDDB/SCE/USFS occurrence record (", VLOOKUP(A2004, [1]!Table9[#All], 34, FALSE), "). " ))</f>
        <v xml:space="preserve">spiny leaved milk-vetch (INF:SCC; CRPR 2B.2, Blooming Period: Jun - Sep; Habitat description: open rocky areas) - Within 1-mi of a CNDDB/SCE/USFS occurrence record (unsuitable habitat). </v>
      </c>
      <c r="K2004" s="10" t="str">
        <f>IF(D2004="No", "-- ", VLOOKUP(A2004, [1]!Table9[#All], 35, FALSE))</f>
        <v>Standard OMP BMPs.</v>
      </c>
      <c r="L2004" s="12" t="str">
        <f>IF(D2004="No", "--", VLOOKUP(A2004, [1]!Table9[#All], 28, FALSE))</f>
        <v>IIB</v>
      </c>
      <c r="M2004" s="11" t="str">
        <f>IF(D2004="No", "Not discussed on USFS. ", _xlfn.CONCAT(A2004, " (", VLOOKUP(A2004, [1]!Table9[#All], 11, FALSE), "; Habitat description: ", C2004, ") - Within 1-mi of a CNDDB/SCE/USFS occurrence record (", VLOOKUP(A2004, [1]!Table9[#All], 27, FALSE), "). " ))</f>
        <v xml:space="preserve">spiny leaved milk-vetch (INF:SCC; CRPR 2B.2, Blooming Period: Jun - Sep; Habitat description: open rocky areas) - Within 1-mi of a CNDDB/SCE/USFS occurrence record (habitat present). </v>
      </c>
      <c r="N2004" s="10" t="str">
        <f>IF(D2004="No", "-- ", VLOOKUP(A2004, [1]!Table9[#All], 29, FALSE))</f>
        <v xml:space="preserve">BE BMP Plant-1(a)(c-d); 
General Measures and Standard OMP BMPs. </v>
      </c>
      <c r="O2004" s="10" t="str">
        <f>IF(D2004="No", "--", VLOOKUP(A2004, [1]!Table9[#All], 30, FALSE))</f>
        <v xml:space="preserve">Pre-Activity Survey (spiny leaved milk-vetch): A biological survey is required. 
FSS Plant Avoidance (spiny leaved milk-vetch): If spiny leaved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04" s="7" t="str">
        <f>IF(D2004="No", "Not discussed on USFS. ", IF(VLOOKUP(A2004, [1]!Table9[#All], 31, FALSE)="--", "--",  _xlfn.CONCAT(A2004, " (", VLOOKUP(A2004, [1]!Table9[#All], 11, FALSE), "; Habitat description: ", C2004, ") - Within 1-mi of a CNDDB/SCE/USFS occurrence record (", VLOOKUP(A2004, [1]!Table9[#All], 31, FALSE), "). " )))</f>
        <v>--</v>
      </c>
      <c r="Q2004" s="6" t="str">
        <f>IF(D2004="No", "Not discussed on USFS. ", IF(VLOOKUP(A2004, [1]!Table9[#All], 31, FALSE)="--", "--",  VLOOKUP(A2004, [1]!Table9[#All], 32, FALSE)))</f>
        <v>--</v>
      </c>
      <c r="R2004" s="6" t="str">
        <f>IF(D2004="No", "Not discussed on USFS. ", IF(VLOOKUP(A2004, [1]!Table9[#All], 31, FALSE)="--", "--", VLOOKUP(A2004, [1]!Table9[#All], 33, FALSE)))</f>
        <v>--</v>
      </c>
      <c r="S2004" s="9" t="s">
        <v>2</v>
      </c>
      <c r="T2004" s="8" t="s">
        <v>2</v>
      </c>
      <c r="U2004" s="8" t="s">
        <v>2</v>
      </c>
      <c r="V2004" s="7" t="s">
        <v>2</v>
      </c>
      <c r="W2004" s="6" t="s">
        <v>2</v>
      </c>
      <c r="X2004" s="6" t="s">
        <v>2</v>
      </c>
    </row>
    <row r="2005" spans="1:24" ht="80" x14ac:dyDescent="0.2">
      <c r="A2005" s="20" t="s">
        <v>357</v>
      </c>
      <c r="B2005" s="20" t="str">
        <f>VLOOKUP(A2005, [1]!Table9[#All], 2, FALSE)</f>
        <v>Astragalus kentrophyta var. ungulatus</v>
      </c>
      <c r="C2005" s="18" t="str">
        <f>VLOOKUP(A2005, [1]!Table9[#All], 13, FALSE)</f>
        <v>valley knolls, foothills, light clay or volcanic ash soils, in sagebrush/juniper stands</v>
      </c>
      <c r="D2005" s="17" t="str">
        <f>IF(ISNUMBER(SEARCH("1",VLOOKUP(A2005, [1]!Table9[#All], 4, FALSE))), "Yes", "No")</f>
        <v>No</v>
      </c>
      <c r="E2005" s="16" t="str">
        <f>VLOOKUP(A2005, [1]!Table9[#All], 3, FALSE)</f>
        <v>Plant</v>
      </c>
      <c r="F2005" s="15" t="str">
        <f>VLOOKUP(A2005, [1]!Table9[#All], 26, FALSE)</f>
        <v>Formula</v>
      </c>
      <c r="G2005" s="15" t="str">
        <f>IF(D2005="No", "--",VLOOKUP(A2005, [1]!Table9[#All], 25, FALSE))</f>
        <v>--</v>
      </c>
      <c r="H2005" s="14" t="str">
        <f>IF(D2005="No", "Not discussed on USFS. ", VLOOKUP(A2005, [1]!Table9[#All], 24, FALSE))</f>
        <v xml:space="preserve">Not discussed on USFS. </v>
      </c>
      <c r="I2005" s="14" t="str">
        <f>IF(NOT(ISBLANK(#REF!)),  "Pre-activity Survey Required", "")</f>
        <v>Pre-activity Survey Required</v>
      </c>
      <c r="J2005" s="13" t="str">
        <f>IF(D2005="No", "Not discussed on USFS. ", _xlfn.CONCAT(A2005, " (", VLOOKUP(A2005, [1]!Table9[#All], 11, FALSE), "; Habitat description: ", C2005, ") - Within 1-mi of a CNDDB/SCE/USFS occurrence record (", VLOOKUP(A2005, [1]!Table9[#All], 34, FALSE), "). " ))</f>
        <v xml:space="preserve">Not discussed on USFS. </v>
      </c>
      <c r="K2005" s="10" t="str">
        <f>IF(D2005="No", "-- ", VLOOKUP(A2005, [1]!Table9[#All], 35, FALSE))</f>
        <v xml:space="preserve">-- </v>
      </c>
      <c r="L2005" s="12" t="str">
        <f>IF(D2005="No", "--", VLOOKUP(A2005, [1]!Table9[#All], 28, FALSE))</f>
        <v>--</v>
      </c>
      <c r="M2005" s="11" t="str">
        <f>IF(D2005="No", "Not discussed on USFS. ", _xlfn.CONCAT(A2005, " (", VLOOKUP(A2005, [1]!Table9[#All], 11, FALSE), "; Habitat description: ", C2005, ") - Within 1-mi of a CNDDB/SCE/USFS occurrence record (", VLOOKUP(A2005, [1]!Table9[#All], 27, FALSE), "). " ))</f>
        <v xml:space="preserve">Not discussed on USFS. </v>
      </c>
      <c r="N2005" s="10" t="str">
        <f>IF(D2005="No", "-- ", VLOOKUP(A2005, [1]!Table9[#All], 29, FALSE))</f>
        <v xml:space="preserve">-- </v>
      </c>
      <c r="O2005" s="10" t="str">
        <f>IF(D2005="No", "--", VLOOKUP(A2005, [1]!Table9[#All], 30, FALSE))</f>
        <v>--</v>
      </c>
      <c r="P2005" s="7" t="str">
        <f>IF(D2005="No", "Not discussed on USFS. ", IF(VLOOKUP(A2005, [1]!Table9[#All], 31, FALSE)="--", "--",  _xlfn.CONCAT(A2005, " (", VLOOKUP(A2005, [1]!Table9[#All], 11, FALSE), "; Habitat description: ", C2005, ") - Within 1-mi of a CNDDB/SCE/USFS occurrence record (", VLOOKUP(A2005, [1]!Table9[#All], 31, FALSE), "). " )))</f>
        <v xml:space="preserve">Not discussed on USFS. </v>
      </c>
      <c r="Q2005" s="6" t="str">
        <f>IF(D2005="No", "Not discussed on USFS. ", IF(VLOOKUP(A2005, [1]!Table9[#All], 31, FALSE)="--", "--",  VLOOKUP(A2005, [1]!Table9[#All], 32, FALSE)))</f>
        <v xml:space="preserve">Not discussed on USFS. </v>
      </c>
      <c r="R2005" s="6" t="str">
        <f>IF(D2005="No", "Not discussed on USFS. ", IF(VLOOKUP(A2005, [1]!Table9[#All], 31, FALSE)="--", "--", VLOOKUP(A2005, [1]!Table9[#All], 33, FALSE)))</f>
        <v xml:space="preserve">Not discussed on USFS. </v>
      </c>
      <c r="S2005" s="9" t="s">
        <v>2</v>
      </c>
      <c r="T2005" s="8" t="s">
        <v>2</v>
      </c>
      <c r="U2005" s="8" t="s">
        <v>2</v>
      </c>
      <c r="V2005" s="7" t="s">
        <v>2</v>
      </c>
      <c r="W2005" s="6" t="s">
        <v>2</v>
      </c>
      <c r="X2005" s="6" t="s">
        <v>2</v>
      </c>
    </row>
    <row r="2006" spans="1:24" ht="64" x14ac:dyDescent="0.2">
      <c r="A2006" s="20" t="s">
        <v>356</v>
      </c>
      <c r="B2006" s="20" t="str">
        <f>VLOOKUP(A2006, [1]!Table9[#All], 2, FALSE)</f>
        <v>Polygala subspinosa</v>
      </c>
      <c r="C2006" s="18" t="str">
        <f>VLOOKUP(A2006, [1]!Table9[#All], 13, FALSE)</f>
        <v>gravelly washes, sagebrush scrub, alkaline calcareous hills, shadscale scrub</v>
      </c>
      <c r="D2006" s="17" t="str">
        <f>IF(ISNUMBER(SEARCH("1",VLOOKUP(A2006, [1]!Table9[#All], 4, FALSE))), "Yes", "No")</f>
        <v>No</v>
      </c>
      <c r="E2006" s="16" t="str">
        <f>VLOOKUP(A2006, [1]!Table9[#All], 3, FALSE)</f>
        <v>Plant</v>
      </c>
      <c r="F2006" s="15" t="str">
        <f>VLOOKUP(A2006, [1]!Table9[#All], 26, FALSE)</f>
        <v>Formula</v>
      </c>
      <c r="G2006" s="15" t="str">
        <f>IF(D2006="No", "--",VLOOKUP(A2006, [1]!Table9[#All], 25, FALSE))</f>
        <v>--</v>
      </c>
      <c r="H2006" s="14" t="str">
        <f>IF(D2006="No", "Not discussed on USFS. ", VLOOKUP(A2006, [1]!Table9[#All], 24, FALSE))</f>
        <v xml:space="preserve">Not discussed on USFS. </v>
      </c>
      <c r="I2006" s="14" t="str">
        <f>IF(NOT(ISBLANK(#REF!)),  "Pre-activity Survey Required", "")</f>
        <v>Pre-activity Survey Required</v>
      </c>
      <c r="J2006" s="13" t="str">
        <f>IF(D2006="No", "Not discussed on USFS. ", _xlfn.CONCAT(A2006, " (", VLOOKUP(A2006, [1]!Table9[#All], 11, FALSE), "; Habitat description: ", C2006, ") - Within 1-mi of a CNDDB/SCE/USFS occurrence record (", VLOOKUP(A2006, [1]!Table9[#All], 34, FALSE), "). " ))</f>
        <v xml:space="preserve">Not discussed on USFS. </v>
      </c>
      <c r="K2006" s="10" t="str">
        <f>IF(D2006="No", "-- ", VLOOKUP(A2006, [1]!Table9[#All], 35, FALSE))</f>
        <v xml:space="preserve">-- </v>
      </c>
      <c r="L2006" s="12" t="str">
        <f>IF(D2006="No", "--", VLOOKUP(A2006, [1]!Table9[#All], 28, FALSE))</f>
        <v>--</v>
      </c>
      <c r="M2006" s="11" t="str">
        <f>IF(D2006="No", "Not discussed on USFS. ", _xlfn.CONCAT(A2006, " (", VLOOKUP(A2006, [1]!Table9[#All], 11, FALSE), "; Habitat description: ", C2006, ") - Within 1-mi of a CNDDB/SCE/USFS occurrence record (", VLOOKUP(A2006, [1]!Table9[#All], 27, FALSE), "). " ))</f>
        <v xml:space="preserve">Not discussed on USFS. </v>
      </c>
      <c r="N2006" s="10" t="str">
        <f>IF(D2006="No", "-- ", VLOOKUP(A2006, [1]!Table9[#All], 29, FALSE))</f>
        <v xml:space="preserve">-- </v>
      </c>
      <c r="O2006" s="10" t="str">
        <f>IF(D2006="No", "--", VLOOKUP(A2006, [1]!Table9[#All], 30, FALSE))</f>
        <v>--</v>
      </c>
      <c r="P2006" s="7" t="str">
        <f>IF(D2006="No", "Not discussed on USFS. ", IF(VLOOKUP(A2006, [1]!Table9[#All], 31, FALSE)="--", "--",  _xlfn.CONCAT(A2006, " (", VLOOKUP(A2006, [1]!Table9[#All], 11, FALSE), "; Habitat description: ", C2006, ") - Within 1-mi of a CNDDB/SCE/USFS occurrence record (", VLOOKUP(A2006, [1]!Table9[#All], 31, FALSE), "). " )))</f>
        <v xml:space="preserve">Not discussed on USFS. </v>
      </c>
      <c r="Q2006" s="6" t="str">
        <f>IF(D2006="No", "Not discussed on USFS. ", IF(VLOOKUP(A2006, [1]!Table9[#All], 31, FALSE)="--", "--",  VLOOKUP(A2006, [1]!Table9[#All], 32, FALSE)))</f>
        <v xml:space="preserve">Not discussed on USFS. </v>
      </c>
      <c r="R2006" s="6" t="str">
        <f>IF(D2006="No", "Not discussed on USFS. ", IF(VLOOKUP(A2006, [1]!Table9[#All], 31, FALSE)="--", "--", VLOOKUP(A2006, [1]!Table9[#All], 33, FALSE)))</f>
        <v xml:space="preserve">Not discussed on USFS. </v>
      </c>
      <c r="S2006" s="9" t="s">
        <v>2</v>
      </c>
      <c r="T2006" s="8" t="s">
        <v>2</v>
      </c>
      <c r="U2006" s="8" t="s">
        <v>2</v>
      </c>
      <c r="V2006" s="7" t="s">
        <v>2</v>
      </c>
      <c r="W2006" s="6" t="s">
        <v>2</v>
      </c>
      <c r="X2006" s="6" t="s">
        <v>2</v>
      </c>
    </row>
    <row r="2007" spans="1:24" ht="48" x14ac:dyDescent="0.2">
      <c r="A2007" s="20" t="s">
        <v>355</v>
      </c>
      <c r="B2007" s="20" t="str">
        <f>VLOOKUP(A2007, [1]!Table9[#All], 2, FALSE)</f>
        <v>Eryngium spinosepalum</v>
      </c>
      <c r="C2007" s="18" t="str">
        <f>VLOOKUP(A2007, [1]!Table9[#All], 13, FALSE)</f>
        <v>vernal pools, swales, roadside ditches</v>
      </c>
      <c r="D2007" s="17" t="str">
        <f>IF(ISNUMBER(SEARCH("1",VLOOKUP(A2007, [1]!Table9[#All], 4, FALSE))), "Yes", "No")</f>
        <v>No</v>
      </c>
      <c r="E2007" s="16" t="str">
        <f>VLOOKUP(A2007, [1]!Table9[#All], 3, FALSE)</f>
        <v>Plant</v>
      </c>
      <c r="F2007" s="15" t="str">
        <f>VLOOKUP(A2007, [1]!Table9[#All], 26, FALSE)</f>
        <v>Formula</v>
      </c>
      <c r="G2007" s="15" t="str">
        <f>IF(D2007="No", "--",VLOOKUP(A2007, [1]!Table9[#All], 25, FALSE))</f>
        <v>--</v>
      </c>
      <c r="H2007" s="14" t="str">
        <f>IF(D2007="No", "Not discussed on USFS. ", VLOOKUP(A2007, [1]!Table9[#All], 24, FALSE))</f>
        <v xml:space="preserve">Not discussed on USFS. </v>
      </c>
      <c r="I2007" s="14" t="str">
        <f>IF(NOT(ISBLANK(#REF!)),  "Pre-activity Survey Required", "")</f>
        <v>Pre-activity Survey Required</v>
      </c>
      <c r="J2007" s="13" t="str">
        <f>IF(D2007="No", "Not discussed on USFS. ", _xlfn.CONCAT(A2007, " (", VLOOKUP(A2007, [1]!Table9[#All], 11, FALSE), "; Habitat description: ", C2007, ") - Within 1-mi of a CNDDB/SCE/USFS occurrence record (", VLOOKUP(A2007, [1]!Table9[#All], 34, FALSE), "). " ))</f>
        <v xml:space="preserve">Not discussed on USFS. </v>
      </c>
      <c r="K2007" s="10" t="str">
        <f>IF(D2007="No", "-- ", VLOOKUP(A2007, [1]!Table9[#All], 35, FALSE))</f>
        <v xml:space="preserve">-- </v>
      </c>
      <c r="L2007" s="12" t="str">
        <f>IF(D2007="No", "--", VLOOKUP(A2007, [1]!Table9[#All], 28, FALSE))</f>
        <v>--</v>
      </c>
      <c r="M2007" s="11" t="str">
        <f>IF(D2007="No", "Not discussed on USFS. ", _xlfn.CONCAT(A2007, " (", VLOOKUP(A2007, [1]!Table9[#All], 11, FALSE), "; Habitat description: ", C2007, ") - Within 1-mi of a CNDDB/SCE/USFS occurrence record (", VLOOKUP(A2007, [1]!Table9[#All], 27, FALSE), "). " ))</f>
        <v xml:space="preserve">Not discussed on USFS. </v>
      </c>
      <c r="N2007" s="10" t="str">
        <f>IF(D2007="No", "-- ", VLOOKUP(A2007, [1]!Table9[#All], 29, FALSE))</f>
        <v xml:space="preserve">-- </v>
      </c>
      <c r="O2007" s="10" t="str">
        <f>IF(D2007="No", "--", VLOOKUP(A2007, [1]!Table9[#All], 30, FALSE))</f>
        <v>--</v>
      </c>
      <c r="P2007" s="7" t="str">
        <f>IF(D2007="No", "Not discussed on USFS. ", IF(VLOOKUP(A2007, [1]!Table9[#All], 31, FALSE)="--", "--",  _xlfn.CONCAT(A2007, " (", VLOOKUP(A2007, [1]!Table9[#All], 11, FALSE), "; Habitat description: ", C2007, ") - Within 1-mi of a CNDDB/SCE/USFS occurrence record (", VLOOKUP(A2007, [1]!Table9[#All], 31, FALSE), "). " )))</f>
        <v xml:space="preserve">Not discussed on USFS. </v>
      </c>
      <c r="Q2007" s="6" t="str">
        <f>IF(D2007="No", "Not discussed on USFS. ", IF(VLOOKUP(A2007, [1]!Table9[#All], 31, FALSE)="--", "--",  VLOOKUP(A2007, [1]!Table9[#All], 32, FALSE)))</f>
        <v xml:space="preserve">Not discussed on USFS. </v>
      </c>
      <c r="R2007" s="6" t="str">
        <f>IF(D2007="No", "Not discussed on USFS. ", IF(VLOOKUP(A2007, [1]!Table9[#All], 31, FALSE)="--", "--", VLOOKUP(A2007, [1]!Table9[#All], 33, FALSE)))</f>
        <v xml:space="preserve">Not discussed on USFS. </v>
      </c>
      <c r="S2007" s="9" t="s">
        <v>2</v>
      </c>
      <c r="T2007" s="8" t="s">
        <v>2</v>
      </c>
      <c r="U2007" s="8" t="s">
        <v>2</v>
      </c>
      <c r="V2007" s="7" t="s">
        <v>2</v>
      </c>
      <c r="W2007" s="6" t="s">
        <v>2</v>
      </c>
      <c r="X2007" s="6" t="s">
        <v>2</v>
      </c>
    </row>
    <row r="2008" spans="1:24" ht="156" x14ac:dyDescent="0.2">
      <c r="A2008" s="20" t="s">
        <v>354</v>
      </c>
      <c r="B2008" s="20" t="str">
        <f>VLOOKUP(A2008, [1]!Table9[#All], 2, FALSE)</f>
        <v>Calicium adspersum</v>
      </c>
      <c r="C2008" s="18" t="str">
        <f>VLOOKUP(A2008, [1]!Table9[#All], 13, FALSE)</f>
        <v>lower montane coniferous forest; grows on the dry side of the bark or under limbs of grand fir, douglas fir, coast redwood, oaks, and western red cedar</v>
      </c>
      <c r="D2008" s="17" t="str">
        <f>IF(ISNUMBER(SEARCH("1",VLOOKUP(A2008, [1]!Table9[#All], 4, FALSE))), "Yes", "No")</f>
        <v>Yes</v>
      </c>
      <c r="E2008" s="16" t="str">
        <f>VLOOKUP(A2008, [1]!Table9[#All], 3, FALSE)</f>
        <v>Plant</v>
      </c>
      <c r="F2008" s="15" t="str">
        <f>VLOOKUP(A2008, [1]!Table9[#All], 26, FALSE)</f>
        <v>Formula</v>
      </c>
      <c r="G2008" s="15" t="str">
        <f>IF(D2008="No", "--",VLOOKUP(A2008, [1]!Table9[#All], 25, FALSE))</f>
        <v>Work area</v>
      </c>
      <c r="H2008" s="14" t="str">
        <f>IF(D2008="No", "Not discussed on USFS. ", VLOOKUP(A2008, [1]!Table9[#All], 24, FALSE))</f>
        <v>--</v>
      </c>
      <c r="I2008" s="14" t="str">
        <f>IF(NOT(ISBLANK(#REF!)),  "Pre-activity Survey Required", "")</f>
        <v>Pre-activity Survey Required</v>
      </c>
      <c r="J2008" s="13" t="str">
        <f>IF(D2008="No", "Not discussed on USFS. ", _xlfn.CONCAT(A2008, " (", VLOOKUP(A2008, [1]!Table9[#All], 11, FALSE), "; Habitat description: ", C2008, ") - Within 1-mi of a CNDDB/SCE/USFS occurrence record (", VLOOKUP(A2008, [1]!Table9[#All], 34, FALSE), "). " ))</f>
        <v xml:space="preserve">spiral spored gilded head pin lichen (FSS; CRPR 2B.2; Habitat description: lower montane coniferous forest; grows on the dry side of the bark or under limbs of grand fir, douglas fir, coast redwood, oaks, and western red cedar) - Within 1-mi of a CNDDB/SCE/USFS occurrence record (unsuitable habitat). </v>
      </c>
      <c r="K2008" s="10" t="str">
        <f>IF(D2008="No", "-- ", VLOOKUP(A2008, [1]!Table9[#All], 35, FALSE))</f>
        <v>Standard OMP BMPs.</v>
      </c>
      <c r="L2008" s="12" t="str">
        <f>IF(D2008="No", "--", VLOOKUP(A2008, [1]!Table9[#All], 28, FALSE))</f>
        <v>IIB</v>
      </c>
      <c r="M2008" s="11" t="str">
        <f>IF(D2008="No", "Not discussed on USFS. ", _xlfn.CONCAT(A2008, " (", VLOOKUP(A2008, [1]!Table9[#All], 11, FALSE), "; Habitat description: ", C2008, ") - Within 1-mi of a CNDDB/SCE/USFS occurrence record (", VLOOKUP(A2008, [1]!Table9[#All], 27, FALSE), "). " ))</f>
        <v xml:space="preserve">spiral spored gilded head pin lichen (FSS; CRPR 2B.2; Habitat description: lower montane coniferous forest; grows on the dry side of the bark or under limbs of grand fir, douglas fir, coast redwood, oaks, and western red cedar) - Within 1-mi of a CNDDB/SCE/USFS occurrence record (habitat present). </v>
      </c>
      <c r="N2008" s="10" t="str">
        <f>IF(D2008="No", "-- ", VLOOKUP(A2008, [1]!Table9[#All], 29, FALSE))</f>
        <v xml:space="preserve">BE BMP Plant-1(a)(c-d); 
General Measures and Standard OMP BMPs. </v>
      </c>
      <c r="O2008" s="10" t="str">
        <f>IF(D2008="No", "--", VLOOKUP(A2008, [1]!Table9[#All], 30, FALSE))</f>
        <v xml:space="preserve">Pre-Activity Survey (spiral spored gilded head pin lichen): A biological survey is required. 
FSS Plant Avoidance (spiral spored gilded head pin lichen): If spiral spored gilded head pin lichen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08" s="7" t="str">
        <f>IF(D2008="No", "Not discussed on USFS. ", IF(VLOOKUP(A2008, [1]!Table9[#All], 31, FALSE)="--", "--",  _xlfn.CONCAT(A2008, " (", VLOOKUP(A2008, [1]!Table9[#All], 11, FALSE), "; Habitat description: ", C2008, ") - Within 1-mi of a CNDDB/SCE/USFS occurrence record (", VLOOKUP(A2008, [1]!Table9[#All], 31, FALSE), "). " )))</f>
        <v>--</v>
      </c>
      <c r="Q2008" s="6" t="str">
        <f>IF(D2008="No", "Not discussed on USFS. ", IF(VLOOKUP(A2008, [1]!Table9[#All], 31, FALSE)="--", "--",  VLOOKUP(A2008, [1]!Table9[#All], 32, FALSE)))</f>
        <v>--</v>
      </c>
      <c r="R2008" s="6" t="str">
        <f>IF(D2008="No", "Not discussed on USFS. ", IF(VLOOKUP(A2008, [1]!Table9[#All], 31, FALSE)="--", "--", VLOOKUP(A2008, [1]!Table9[#All], 33, FALSE)))</f>
        <v>--</v>
      </c>
      <c r="S2008" s="9" t="s">
        <v>2</v>
      </c>
      <c r="T2008" s="8" t="s">
        <v>2</v>
      </c>
      <c r="U2008" s="8" t="s">
        <v>2</v>
      </c>
      <c r="V2008" s="7" t="s">
        <v>2</v>
      </c>
      <c r="W2008" s="6" t="s">
        <v>2</v>
      </c>
      <c r="X2008" s="6" t="s">
        <v>2</v>
      </c>
    </row>
    <row r="2009" spans="1:24" ht="80" x14ac:dyDescent="0.2">
      <c r="A2009" s="20" t="s">
        <v>353</v>
      </c>
      <c r="B2009" s="20" t="str">
        <f>VLOOKUP(A2009, [1]!Table9[#All], 2, FALSE)</f>
        <v>Orthotrichum spjutii</v>
      </c>
      <c r="C2009" s="18" t="str">
        <f>VLOOKUP(A2009, [1]!Table9[#All], 13, FALSE)</f>
        <v>shaded forests near stream beds, canyons, mountains, deciduous trees, shaded rock</v>
      </c>
      <c r="D2009" s="17" t="str">
        <f>IF(ISNUMBER(SEARCH("1",VLOOKUP(A2009, [1]!Table9[#All], 4, FALSE))), "Yes", "No")</f>
        <v>No</v>
      </c>
      <c r="E2009" s="16" t="str">
        <f>VLOOKUP(A2009, [1]!Table9[#All], 3, FALSE)</f>
        <v>Plant</v>
      </c>
      <c r="F2009" s="15" t="str">
        <f>VLOOKUP(A2009, [1]!Table9[#All], 26, FALSE)</f>
        <v>Formula</v>
      </c>
      <c r="G2009" s="15" t="str">
        <f>IF(D2009="No", "--",VLOOKUP(A2009, [1]!Table9[#All], 25, FALSE))</f>
        <v>--</v>
      </c>
      <c r="H2009" s="14" t="str">
        <f>IF(D2009="No", "Not discussed on USFS. ", VLOOKUP(A2009, [1]!Table9[#All], 24, FALSE))</f>
        <v xml:space="preserve">Not discussed on USFS. </v>
      </c>
      <c r="I2009" s="14" t="str">
        <f>IF(NOT(ISBLANK(#REF!)),  "Pre-activity Survey Required", "")</f>
        <v>Pre-activity Survey Required</v>
      </c>
      <c r="J2009" s="13" t="str">
        <f>IF(D2009="No", "Not discussed on USFS. ", _xlfn.CONCAT(A2009, " (", VLOOKUP(A2009, [1]!Table9[#All], 11, FALSE), "; Habitat description: ", C2009, ") - Within 1-mi of a CNDDB/SCE/USFS occurrence record (", VLOOKUP(A2009, [1]!Table9[#All], 34, FALSE), "). " ))</f>
        <v xml:space="preserve">Not discussed on USFS. </v>
      </c>
      <c r="K2009" s="10" t="str">
        <f>IF(D2009="No", "-- ", VLOOKUP(A2009, [1]!Table9[#All], 35, FALSE))</f>
        <v xml:space="preserve">-- </v>
      </c>
      <c r="L2009" s="12" t="str">
        <f>IF(D2009="No", "--", VLOOKUP(A2009, [1]!Table9[#All], 28, FALSE))</f>
        <v>--</v>
      </c>
      <c r="M2009" s="11" t="str">
        <f>IF(D2009="No", "Not discussed on USFS. ", _xlfn.CONCAT(A2009, " (", VLOOKUP(A2009, [1]!Table9[#All], 11, FALSE), "; Habitat description: ", C2009, ") - Within 1-mi of a CNDDB/SCE/USFS occurrence record (", VLOOKUP(A2009, [1]!Table9[#All], 27, FALSE), "). " ))</f>
        <v xml:space="preserve">Not discussed on USFS. </v>
      </c>
      <c r="N2009" s="10" t="str">
        <f>IF(D2009="No", "-- ", VLOOKUP(A2009, [1]!Table9[#All], 29, FALSE))</f>
        <v xml:space="preserve">-- </v>
      </c>
      <c r="O2009" s="10" t="str">
        <f>IF(D2009="No", "--", VLOOKUP(A2009, [1]!Table9[#All], 30, FALSE))</f>
        <v>--</v>
      </c>
      <c r="P2009" s="7" t="str">
        <f>IF(D2009="No", "Not discussed on USFS. ", IF(VLOOKUP(A2009, [1]!Table9[#All], 31, FALSE)="--", "--",  _xlfn.CONCAT(A2009, " (", VLOOKUP(A2009, [1]!Table9[#All], 11, FALSE), "; Habitat description: ", C2009, ") - Within 1-mi of a CNDDB/SCE/USFS occurrence record (", VLOOKUP(A2009, [1]!Table9[#All], 31, FALSE), "). " )))</f>
        <v xml:space="preserve">Not discussed on USFS. </v>
      </c>
      <c r="Q2009" s="6" t="str">
        <f>IF(D2009="No", "Not discussed on USFS. ", IF(VLOOKUP(A2009, [1]!Table9[#All], 31, FALSE)="--", "--",  VLOOKUP(A2009, [1]!Table9[#All], 32, FALSE)))</f>
        <v xml:space="preserve">Not discussed on USFS. </v>
      </c>
      <c r="R2009" s="6" t="str">
        <f>IF(D2009="No", "Not discussed on USFS. ", IF(VLOOKUP(A2009, [1]!Table9[#All], 31, FALSE)="--", "--", VLOOKUP(A2009, [1]!Table9[#All], 33, FALSE)))</f>
        <v xml:space="preserve">Not discussed on USFS. </v>
      </c>
      <c r="S2009" s="9" t="s">
        <v>2</v>
      </c>
      <c r="T2009" s="8" t="s">
        <v>2</v>
      </c>
      <c r="U2009" s="8" t="s">
        <v>2</v>
      </c>
      <c r="V2009" s="7" t="s">
        <v>2</v>
      </c>
      <c r="W2009" s="6" t="s">
        <v>2</v>
      </c>
      <c r="X2009" s="6" t="s">
        <v>2</v>
      </c>
    </row>
    <row r="2010" spans="1:24" ht="48" x14ac:dyDescent="0.2">
      <c r="A2010" s="20" t="s">
        <v>352</v>
      </c>
      <c r="B2010" s="20" t="str">
        <f>VLOOKUP(A2010, [1]!Table9[#All], 2, FALSE)</f>
        <v>Sulcaria isidiifera</v>
      </c>
      <c r="C2010" s="18" t="str">
        <f>VLOOKUP(A2010, [1]!Table9[#All], 13, FALSE)</f>
        <v>coastal chaparral scrub on stable sand dunes</v>
      </c>
      <c r="D2010" s="17" t="str">
        <f>IF(ISNUMBER(SEARCH("1",VLOOKUP(A2010, [1]!Table9[#All], 4, FALSE))), "Yes", "No")</f>
        <v>No</v>
      </c>
      <c r="E2010" s="16" t="str">
        <f>VLOOKUP(A2010, [1]!Table9[#All], 3, FALSE)</f>
        <v>Plant</v>
      </c>
      <c r="F2010" s="15" t="str">
        <f>VLOOKUP(A2010, [1]!Table9[#All], 26, FALSE)</f>
        <v>Formula</v>
      </c>
      <c r="G2010" s="15" t="str">
        <f>IF(D2010="No", "--",VLOOKUP(A2010, [1]!Table9[#All], 25, FALSE))</f>
        <v>--</v>
      </c>
      <c r="H2010" s="14" t="str">
        <f>IF(D2010="No", "Not discussed on USFS. ", VLOOKUP(A2010, [1]!Table9[#All], 24, FALSE))</f>
        <v xml:space="preserve">Not discussed on USFS. </v>
      </c>
      <c r="I2010" s="14" t="str">
        <f>IF(NOT(ISBLANK(#REF!)),  "Pre-activity Survey Required", "")</f>
        <v>Pre-activity Survey Required</v>
      </c>
      <c r="J2010" s="13" t="str">
        <f>IF(D2010="No", "Not discussed on USFS. ", _xlfn.CONCAT(A2010, " (", VLOOKUP(A2010, [1]!Table9[#All], 11, FALSE), "; Habitat description: ", C2010, ") - Within 1-mi of a CNDDB/SCE/USFS occurrence record (", VLOOKUP(A2010, [1]!Table9[#All], 34, FALSE), "). " ))</f>
        <v xml:space="preserve">Not discussed on USFS. </v>
      </c>
      <c r="K2010" s="10" t="str">
        <f>IF(D2010="No", "-- ", VLOOKUP(A2010, [1]!Table9[#All], 35, FALSE))</f>
        <v xml:space="preserve">-- </v>
      </c>
      <c r="L2010" s="12" t="str">
        <f>IF(D2010="No", "--", VLOOKUP(A2010, [1]!Table9[#All], 28, FALSE))</f>
        <v>--</v>
      </c>
      <c r="M2010" s="11" t="str">
        <f>IF(D2010="No", "Not discussed on USFS. ", _xlfn.CONCAT(A2010, " (", VLOOKUP(A2010, [1]!Table9[#All], 11, FALSE), "; Habitat description: ", C2010, ") - Within 1-mi of a CNDDB/SCE/USFS occurrence record (", VLOOKUP(A2010, [1]!Table9[#All], 27, FALSE), "). " ))</f>
        <v xml:space="preserve">Not discussed on USFS. </v>
      </c>
      <c r="N2010" s="10" t="str">
        <f>IF(D2010="No", "-- ", VLOOKUP(A2010, [1]!Table9[#All], 29, FALSE))</f>
        <v xml:space="preserve">-- </v>
      </c>
      <c r="O2010" s="10" t="str">
        <f>IF(D2010="No", "--", VLOOKUP(A2010, [1]!Table9[#All], 30, FALSE))</f>
        <v>--</v>
      </c>
      <c r="P2010" s="7" t="str">
        <f>IF(D2010="No", "Not discussed on USFS. ", IF(VLOOKUP(A2010, [1]!Table9[#All], 31, FALSE)="--", "--",  _xlfn.CONCAT(A2010, " (", VLOOKUP(A2010, [1]!Table9[#All], 11, FALSE), "; Habitat description: ", C2010, ") - Within 1-mi of a CNDDB/SCE/USFS occurrence record (", VLOOKUP(A2010, [1]!Table9[#All], 31, FALSE), "). " )))</f>
        <v xml:space="preserve">Not discussed on USFS. </v>
      </c>
      <c r="Q2010" s="6" t="str">
        <f>IF(D2010="No", "Not discussed on USFS. ", IF(VLOOKUP(A2010, [1]!Table9[#All], 31, FALSE)="--", "--",  VLOOKUP(A2010, [1]!Table9[#All], 32, FALSE)))</f>
        <v xml:space="preserve">Not discussed on USFS. </v>
      </c>
      <c r="R2010" s="6" t="str">
        <f>IF(D2010="No", "Not discussed on USFS. ", IF(VLOOKUP(A2010, [1]!Table9[#All], 31, FALSE)="--", "--", VLOOKUP(A2010, [1]!Table9[#All], 33, FALSE)))</f>
        <v xml:space="preserve">Not discussed on USFS. </v>
      </c>
      <c r="S2010" s="9" t="s">
        <v>2</v>
      </c>
      <c r="T2010" s="8" t="s">
        <v>2</v>
      </c>
      <c r="U2010" s="8" t="s">
        <v>2</v>
      </c>
      <c r="V2010" s="7" t="s">
        <v>2</v>
      </c>
      <c r="W2010" s="6" t="s">
        <v>2</v>
      </c>
      <c r="X2010" s="6" t="s">
        <v>2</v>
      </c>
    </row>
    <row r="2011" spans="1:24" ht="96" x14ac:dyDescent="0.2">
      <c r="A2011" s="20" t="s">
        <v>351</v>
      </c>
      <c r="B2011" s="20" t="str">
        <f>VLOOKUP(A2011, [1]!Table9[#All], 2, FALSE)</f>
        <v>Euderma maculatum</v>
      </c>
      <c r="C2011" s="18" t="str">
        <f>VLOOKUP(A2011, [1]!Table9[#All], 13, FALSE)</f>
        <v>rock crevices, cliffs, caves, canyons in desert scrub, open forest; occasionally isolated buildings, quarries</v>
      </c>
      <c r="D2011" s="17" t="str">
        <f>IF(ISNUMBER(SEARCH("1",VLOOKUP(A2011, [1]!Table9[#All], 4, FALSE))), "Yes", "No")</f>
        <v>Yes</v>
      </c>
      <c r="E2011" s="16" t="str">
        <f>VLOOKUP(A2011, [1]!Table9[#All], 3, FALSE)</f>
        <v>Mammal</v>
      </c>
      <c r="F2011" s="15" t="str">
        <f>VLOOKUP(A2011, [1]!Table9[#All], 26, FALSE)</f>
        <v>Formula</v>
      </c>
      <c r="G2011" s="15" t="str">
        <f>IF(D2011="No", "--",VLOOKUP(A2011, [1]!Table9[#All], 25, FALSE))</f>
        <v>Work area</v>
      </c>
      <c r="H2011" s="14" t="str">
        <f>IF(D2011="No", "Not discussed on USFS. ", VLOOKUP(A2011, [1]!Table9[#All], 24, FALSE))</f>
        <v>--</v>
      </c>
      <c r="I2011" s="14" t="str">
        <f>IF(NOT(ISBLANK(#REF!)),  "Pre-activity Survey Required", "")</f>
        <v>Pre-activity Survey Required</v>
      </c>
      <c r="J2011" s="13" t="str">
        <f>IF(D2011="No", "Not discussed on USFS. ", _xlfn.CONCAT(A2011, " (", VLOOKUP(A2011, [1]!Table9[#All], 11, FALSE), "; Habitat description: ", C2011, ") - Within 1-mi of a CNDDB/SCE/USFS occurrence record (", VLOOKUP(A2011, [1]!Table9[#All], 34, FALSE), "). " ))</f>
        <v xml:space="preserve">spotted bat (CDFW SSC; SBNF:WL; BLM:S; Habitat description: rock crevices, cliffs, caves, canyons in desert scrub, open forest; occasionally isolated buildings, quarries) - Within 1-mi of a CNDDB/SCE/USFS occurrence record (unsuitable habitat). </v>
      </c>
      <c r="K2011" s="10" t="str">
        <f>IF(D2011="No", "-- ", VLOOKUP(A2011, [1]!Table9[#All], 35, FALSE))</f>
        <v>Standard OMP BMPs.</v>
      </c>
      <c r="L2011" s="12" t="str">
        <f>IF(D2011="No", "--", VLOOKUP(A2011, [1]!Table9[#All], 28, FALSE))</f>
        <v>IIB</v>
      </c>
      <c r="M2011" s="11" t="str">
        <f>IF(D2011="No", "Not discussed on USFS. ", _xlfn.CONCAT(A2011, " (", VLOOKUP(A2011, [1]!Table9[#All], 11, FALSE), "; Habitat description: ", C2011, ") - Within 1-mi of a CNDDB/SCE/USFS occurrence record (", VLOOKUP(A2011, [1]!Table9[#All], 27, FALSE), "). " ))</f>
        <v xml:space="preserve">spotted bat (CDFW SSC; SBNF:WL; BLM:S; Habitat description: rock crevices, cliffs, caves, canyons in desert scrub, open forest; occasionally isolated buildings, quarries) - Within 1-mi of a CNDDB/SCE/USFS occurrence record (habitat present). </v>
      </c>
      <c r="N2011" s="10" t="str">
        <f>IF(D2011="No", "-- ", VLOOKUP(A2011, [1]!Table9[#All], 29, FALSE))</f>
        <v xml:space="preserve">BE BMP Mammal-1; 
General Measures and Standard OMP BMPs. </v>
      </c>
      <c r="O2011" s="10" t="str">
        <f>IF(D2011="No", "--", VLOOKUP(A2011, [1]!Table9[#All], 30, FALSE))</f>
        <v xml:space="preserve">General Measures and Standard OMP BMPs. </v>
      </c>
      <c r="P2011" s="7" t="str">
        <f>IF(D2011="No", "Not discussed on USFS. ", IF(VLOOKUP(A2011, [1]!Table9[#All], 31, FALSE)="--", "--",  _xlfn.CONCAT(A2011, " (", VLOOKUP(A2011, [1]!Table9[#All], 11, FALSE), "; Habitat description: ", C2011, ") - Within 1-mi of a CNDDB/SCE/USFS occurrence record (", VLOOKUP(A2011, [1]!Table9[#All], 31, FALSE), "). " )))</f>
        <v>--</v>
      </c>
      <c r="Q2011" s="6" t="str">
        <f>IF(D2011="No", "Not discussed on USFS. ", IF(VLOOKUP(A2011, [1]!Table9[#All], 31, FALSE)="--", "--",  VLOOKUP(A2011, [1]!Table9[#All], 32, FALSE)))</f>
        <v>--</v>
      </c>
      <c r="R2011" s="6" t="str">
        <f>IF(D2011="No", "Not discussed on USFS. ", IF(VLOOKUP(A2011, [1]!Table9[#All], 31, FALSE)="--", "--", VLOOKUP(A2011, [1]!Table9[#All], 33, FALSE)))</f>
        <v>--</v>
      </c>
      <c r="S2011" s="9" t="s">
        <v>2</v>
      </c>
      <c r="T2011" s="8" t="s">
        <v>2</v>
      </c>
      <c r="U2011" s="8" t="s">
        <v>2</v>
      </c>
      <c r="V2011" s="7" t="s">
        <v>2</v>
      </c>
      <c r="W2011" s="6" t="s">
        <v>2</v>
      </c>
      <c r="X2011" s="6" t="s">
        <v>2</v>
      </c>
    </row>
    <row r="2012" spans="1:24" ht="168" x14ac:dyDescent="0.2">
      <c r="A2012" s="20" t="s">
        <v>350</v>
      </c>
      <c r="B2012" s="20" t="str">
        <f>VLOOKUP(A2012, [1]!Table9[#All], 2, FALSE)</f>
        <v>Navarretia fossalis</v>
      </c>
      <c r="C2012" s="18" t="str">
        <f>VLOOKUP(A2012, [1]!Table9[#All], 13, FALSE)</f>
        <v>vernal pools, alkali playa, sinks, ditches</v>
      </c>
      <c r="D2012" s="17" t="str">
        <f>IF(ISNUMBER(SEARCH("1",VLOOKUP(A2012, [1]!Table9[#All], 4, FALSE))), "Yes", "No")</f>
        <v>Yes</v>
      </c>
      <c r="E2012" s="16" t="str">
        <f>VLOOKUP(A2012, [1]!Table9[#All], 3, FALSE)</f>
        <v>Plant</v>
      </c>
      <c r="F2012" s="15" t="str">
        <f>VLOOKUP(A2012, [1]!Table9[#All], 26, FALSE)</f>
        <v>Formula</v>
      </c>
      <c r="G2012" s="15" t="str">
        <f>IF(D2012="No", "--",VLOOKUP(A2012, [1]!Table9[#All], 25, FALSE))</f>
        <v>Work area</v>
      </c>
      <c r="H2012" s="14" t="str">
        <f>IF(D2012="No", "Not discussed on USFS. ", VLOOKUP(A2012, [1]!Table9[#All], 24, FALSE))</f>
        <v>--</v>
      </c>
      <c r="I2012" s="14" t="str">
        <f>IF(NOT(ISBLANK(#REF!)),  "Pre-activity Survey Required", "")</f>
        <v>Pre-activity Survey Required</v>
      </c>
      <c r="J2012" s="13" t="str">
        <f>IF(D2012="No", "Not discussed on USFS. ", _xlfn.CONCAT(A2012, " (", VLOOKUP(A2012, [1]!Table9[#All], 11, FALSE), "; Habitat description: ", C2012, ") - Within 1-mi of a CNDDB/SCE/USFS occurrence record (", VLOOKUP(A2012, [1]!Table9[#All], 34, FALSE), "). " ))</f>
        <v xml:space="preserve">spreading navarretia (FT; CRPR 1B.1, Blooming Period: Apr - Jun; Habitat description: vernal pools, alkali playa, sinks, ditches) - Within 1-mi of a CNDDB/SCE/USFS occurrence record (unsuitable habitat). </v>
      </c>
      <c r="K2012" s="10" t="str">
        <f>IF(D2012="No", "-- ", VLOOKUP(A2012, [1]!Table9[#All], 35, FALSE))</f>
        <v xml:space="preserve">RPM Plant 1; 
Standard OMP BMPs. </v>
      </c>
      <c r="L2012" s="12" t="str">
        <f>IF(D2012="No", "--", VLOOKUP(A2012, [1]!Table9[#All], 28, FALSE))</f>
        <v>IIB</v>
      </c>
      <c r="M2012" s="11" t="str">
        <f>IF(D2012="No", "Not discussed on USFS. ", _xlfn.CONCAT(A2012, " (", VLOOKUP(A2012, [1]!Table9[#All], 11, FALSE), "; Habitat description: ", C2012, ") - Within 1-mi of a CNDDB/SCE/USFS occurrence record (", VLOOKUP(A2012, [1]!Table9[#All], 27, FALSE), "). " ))</f>
        <v xml:space="preserve">spreading navarretia (FT; CRPR 1B.1, Blooming Period: Apr - Jun; Habitat description: vernal pools, alkali playa, sinks, ditches) - Within 1-mi of a CNDDB/SCE/USFS occurrence record (habitat present). </v>
      </c>
      <c r="N2012" s="10" t="str">
        <f>IF(D2012="No", "-- ", VLOOKUP(A2012, [1]!Table9[#All], 29, FALSE))</f>
        <v xml:space="preserve">RPM Plant-1-4; 
General Measures and Standard OMP BMPs. </v>
      </c>
      <c r="O2012" s="10" t="str">
        <f>IF(D2012="No", "--", VLOOKUP(A2012, [1]!Table9[#All], 30, FALSE))</f>
        <v xml:space="preserve">Rare Plant Survey and Avoidance (spreading navarretia): A qualified botanist will conduct a rare plant survey for spreading navarretia within blooming season, verified by a reference population. All federally-listed plants within 100 feet of the work area will be flagged for avoidance. Coordination with Environmental Services Department will be required if full avoidance cannot be achieved. 
Schedule Limitation (spreading navarretia): Schedule all work in the year rare plant surveys are conducted. Work can occur only after rare plant surveys occur. If work gets delayed for a subsequent year, contact Environmental Services Department. 
General Measures and Standard OMP BMPs. </v>
      </c>
      <c r="P2012" s="7" t="str">
        <f>IF(D2012="No", "Not discussed on USFS. ", IF(VLOOKUP(A2012, [1]!Table9[#All], 31, FALSE)="--", "--",  _xlfn.CONCAT(A2012, " (", VLOOKUP(A2012, [1]!Table9[#All], 11, FALSE), "; Habitat description: ", C2012, ") - Within 1-mi of a CNDDB/SCE/USFS occurrence record (", VLOOKUP(A2012, [1]!Table9[#All], 31, FALSE), "). " )))</f>
        <v>--</v>
      </c>
      <c r="Q2012" s="6" t="str">
        <f>IF(D2012="No", "Not discussed on USFS. ", IF(VLOOKUP(A2012, [1]!Table9[#All], 31, FALSE)="--", "--",  VLOOKUP(A2012, [1]!Table9[#All], 32, FALSE)))</f>
        <v>--</v>
      </c>
      <c r="R2012" s="6" t="str">
        <f>IF(D2012="No", "Not discussed on USFS. ", IF(VLOOKUP(A2012, [1]!Table9[#All], 31, FALSE)="--", "--", VLOOKUP(A2012, [1]!Table9[#All], 33, FALSE)))</f>
        <v>--</v>
      </c>
      <c r="S2012" s="9" t="s">
        <v>2</v>
      </c>
      <c r="T2012" s="8" t="s">
        <v>2</v>
      </c>
      <c r="U2012" s="8" t="s">
        <v>2</v>
      </c>
      <c r="V2012" s="7" t="s">
        <v>2</v>
      </c>
      <c r="W2012" s="6" t="s">
        <v>2</v>
      </c>
      <c r="X2012" s="6" t="s">
        <v>2</v>
      </c>
    </row>
    <row r="2013" spans="1:24" ht="168" x14ac:dyDescent="0.2">
      <c r="A2013" s="20" t="s">
        <v>349</v>
      </c>
      <c r="B2013" s="20" t="str">
        <f>VLOOKUP(A2013, [1]!Table9[#All], 2, FALSE)</f>
        <v>Clarkia springvillensis</v>
      </c>
      <c r="C2013" s="18" t="str">
        <f>VLOOKUP(A2013, [1]!Table9[#All], 13, FALSE)</f>
        <v>rocky soils including road banks in chaparral, valley grassland, foothill oak woodland</v>
      </c>
      <c r="D2013" s="17" t="str">
        <f>IF(ISNUMBER(SEARCH("1",VLOOKUP(A2013, [1]!Table9[#All], 4, FALSE))), "Yes", "No")</f>
        <v>Yes</v>
      </c>
      <c r="E2013" s="16" t="str">
        <f>VLOOKUP(A2013, [1]!Table9[#All], 3, FALSE)</f>
        <v>Plant</v>
      </c>
      <c r="F2013" s="15" t="str">
        <f>VLOOKUP(A2013, [1]!Table9[#All], 26, FALSE)</f>
        <v>Formula</v>
      </c>
      <c r="G2013" s="15" t="str">
        <f>IF(D2013="No", "--",VLOOKUP(A2013, [1]!Table9[#All], 25, FALSE))</f>
        <v>Work area</v>
      </c>
      <c r="H2013" s="14" t="str">
        <f>IF(D2013="No", "Not discussed on USFS. ", VLOOKUP(A2013, [1]!Table9[#All], 24, FALSE))</f>
        <v>--</v>
      </c>
      <c r="I2013" s="14" t="str">
        <f>IF(NOT(ISBLANK(#REF!)),  "Pre-activity Survey Required", "")</f>
        <v>Pre-activity Survey Required</v>
      </c>
      <c r="J2013" s="13" t="str">
        <f>IF(D2013="No", "Not discussed on USFS. ", _xlfn.CONCAT(A2013, " (", VLOOKUP(A2013, [1]!Table9[#All], 11, FALSE), "; Habitat description: ", C2013, ") - Within 1-mi of a CNDDB/SCE/USFS occurrence record (", VLOOKUP(A2013, [1]!Table9[#All], 34, FALSE), "). " ))</f>
        <v xml:space="preserve">springville clarkia (FT; SE; CRPR 1B.2, Blooming Period: May - May; Habitat description: rocky soils including road banks in chaparral, valley grassland, foothill oak woodland) - Within 1-mi of a CNDDB/SCE/USFS occurrence record (unsuitable habitat). </v>
      </c>
      <c r="K2013" s="10" t="str">
        <f>IF(D2013="No", "-- ", VLOOKUP(A2013, [1]!Table9[#All], 35, FALSE))</f>
        <v xml:space="preserve">RPM Plant 1; 
Standard OMP BMPs. </v>
      </c>
      <c r="L2013" s="12" t="str">
        <f>IF(D2013="No", "--", VLOOKUP(A2013, [1]!Table9[#All], 28, FALSE))</f>
        <v>IIB</v>
      </c>
      <c r="M2013" s="11" t="str">
        <f>IF(D2013="No", "Not discussed on USFS. ", _xlfn.CONCAT(A2013, " (", VLOOKUP(A2013, [1]!Table9[#All], 11, FALSE), "; Habitat description: ", C2013, ") - Within 1-mi of a CNDDB/SCE/USFS occurrence record (", VLOOKUP(A2013, [1]!Table9[#All], 27, FALSE), "). " ))</f>
        <v xml:space="preserve">springville clarkia (FT; SE; CRPR 1B.2, Blooming Period: May - May; Habitat description: rocky soils including road banks in chaparral, valley grassland, foothill oak woodland) - Within 1-mi of a CNDDB/SCE/USFS occurrence record (habitat present). </v>
      </c>
      <c r="N2013" s="10" t="str">
        <f>IF(D2013="No", "-- ", VLOOKUP(A2013, [1]!Table9[#All], 29, FALSE))</f>
        <v xml:space="preserve">RPM Plant-1-4; 
General Measures and Standard OMP BMPs. </v>
      </c>
      <c r="O2013" s="10" t="str">
        <f>IF(D2013="No", "--", VLOOKUP(A2013, [1]!Table9[#All], 30, FALSE))</f>
        <v xml:space="preserve">Rare Plant Survey and Avoidance (Springville clarkia): A qualified botanist will conduct a rare plant survey for Springville clarkia within blooming season, verified by a reference population. All federally-listed plants within 100 feet of the work area will be flagged for avoidance. Coordination with Environmental Services Department will be required if full avoidance cannot be achieved. 
Schedule Limitation (Springville clarkia): Schedule all work in the year rare plant surveys are conducted. Work can occur only after rare plant surveys occur. If work gets delayed for a subsequent year, contact Environmental Services Department. 
General Measures and Standard OMP BMPs. </v>
      </c>
      <c r="P2013" s="7" t="str">
        <f>IF(D2013="No", "Not discussed on USFS. ", IF(VLOOKUP(A2013, [1]!Table9[#All], 31, FALSE)="--", "--",  _xlfn.CONCAT(A2013, " (", VLOOKUP(A2013, [1]!Table9[#All], 11, FALSE), "; Habitat description: ", C2013, ") - Within 1-mi of a CNDDB/SCE/USFS occurrence record (", VLOOKUP(A2013, [1]!Table9[#All], 31, FALSE), "). " )))</f>
        <v>--</v>
      </c>
      <c r="Q2013" s="6" t="str">
        <f>IF(D2013="No", "Not discussed on USFS. ", IF(VLOOKUP(A2013, [1]!Table9[#All], 31, FALSE)="--", "--",  VLOOKUP(A2013, [1]!Table9[#All], 32, FALSE)))</f>
        <v>--</v>
      </c>
      <c r="R2013" s="6" t="str">
        <f>IF(D2013="No", "Not discussed on USFS. ", IF(VLOOKUP(A2013, [1]!Table9[#All], 31, FALSE)="--", "--", VLOOKUP(A2013, [1]!Table9[#All], 33, FALSE)))</f>
        <v>--</v>
      </c>
      <c r="S2013" s="9" t="s">
        <v>2</v>
      </c>
      <c r="T2013" s="8" t="s">
        <v>2</v>
      </c>
      <c r="U2013" s="8" t="s">
        <v>2</v>
      </c>
      <c r="V2013" s="7" t="s">
        <v>2</v>
      </c>
      <c r="W2013" s="6" t="s">
        <v>2</v>
      </c>
      <c r="X2013" s="6" t="s">
        <v>2</v>
      </c>
    </row>
    <row r="2014" spans="1:24" ht="75" x14ac:dyDescent="0.2">
      <c r="A2014" s="20" t="s">
        <v>348</v>
      </c>
      <c r="B2014" s="20" t="str">
        <f>VLOOKUP(A2014, [1]!Table9[#All], 2, FALSE)</f>
        <v>Euphilotes battoides mazourka</v>
      </c>
      <c r="C2014" s="18" t="str">
        <f>VLOOKUP(A2014, [1]!Table9[#All], 13, FALSE)</f>
        <v>arid desert regions with rocky outcrops and scattered vegetation</v>
      </c>
      <c r="D2014" s="17" t="str">
        <f>IF(ISNUMBER(SEARCH("1",VLOOKUP(A2014, [1]!Table9[#All], 4, FALSE))), "Yes", "No")</f>
        <v>Yes</v>
      </c>
      <c r="E2014" s="16" t="str">
        <f>VLOOKUP(A2014, [1]!Table9[#All], 3, FALSE)</f>
        <v>Invertebrate</v>
      </c>
      <c r="F2014" s="15" t="str">
        <f>VLOOKUP(A2014, [1]!Table9[#All], 26, FALSE)</f>
        <v>Formula</v>
      </c>
      <c r="G2014" s="15" t="str">
        <f>IF(D2014="No", "--",VLOOKUP(A2014, [1]!Table9[#All], 25, FALSE))</f>
        <v>Work area</v>
      </c>
      <c r="H2014" s="14" t="str">
        <f>IF(D2014="No", "Not discussed on USFS. ", VLOOKUP(A2014, [1]!Table9[#All], 24, FALSE))</f>
        <v>--</v>
      </c>
      <c r="I2014" s="14" t="str">
        <f>IF(NOT(ISBLANK(#REF!)),  "Pre-activity Survey Required", "")</f>
        <v>Pre-activity Survey Required</v>
      </c>
      <c r="J2014" s="13" t="str">
        <f>IF(D2014="No", "Not discussed on USFS. ", _xlfn.CONCAT(A2014, " (", VLOOKUP(A2014, [1]!Table9[#All], 11, FALSE), "; Habitat description: ", C2014, ") - Within 1-mi of a CNDDB/SCE/USFS occurrence record (", VLOOKUP(A2014, [1]!Table9[#All], 34, FALSE), "). " ))</f>
        <v xml:space="preserve">Square dotted blue (INF:SCC; Habitat description: arid desert regions with rocky outcrops and scattered vegetation) - Within 1-mi of a CNDDB/SCE/USFS occurrence record (unsuitable habitat). </v>
      </c>
      <c r="K2014" s="10" t="str">
        <f>IF(D2014="No", "-- ", VLOOKUP(A2014, [1]!Table9[#All], 35, FALSE))</f>
        <v>Standard OMP BMPs.</v>
      </c>
      <c r="L2014" s="12" t="str">
        <f>IF(D2014="No", "--", VLOOKUP(A2014, [1]!Table9[#All], 28, FALSE))</f>
        <v>IIB</v>
      </c>
      <c r="M2014" s="11" t="str">
        <f>IF(D2014="No", "Not discussed on USFS. ", _xlfn.CONCAT(A2014, " (", VLOOKUP(A2014, [1]!Table9[#All], 11, FALSE), "; Habitat description: ", C2014, ") - Within 1-mi of a CNDDB/SCE/USFS occurrence record (", VLOOKUP(A2014, [1]!Table9[#All], 27, FALSE), "). " ))</f>
        <v xml:space="preserve">Square dotted blue (INF:SCC; Habitat description: arid desert regions with rocky outcrops and scattered vegetation) - Within 1-mi of a CNDDB/SCE/USFS occurrence record (habitat present). </v>
      </c>
      <c r="N2014" s="10" t="str">
        <f>IF(D2014="No", "-- ", VLOOKUP(A2014, [1]!Table9[#All], 29, FALSE))</f>
        <v xml:space="preserve">General Measures and Standard OMP BMPs. </v>
      </c>
      <c r="O2014" s="10" t="str">
        <f>IF(D2014="No", "--", VLOOKUP(A2014, [1]!Table9[#All], 30, FALSE))</f>
        <v xml:space="preserve">General Measures and Standard OMP BMPs. </v>
      </c>
      <c r="P2014" s="7" t="str">
        <f>IF(D2014="No", "Not discussed on USFS. ", IF(VLOOKUP(A2014, [1]!Table9[#All], 31, FALSE)="--", "--",  _xlfn.CONCAT(A2014, " (", VLOOKUP(A2014, [1]!Table9[#All], 11, FALSE), "; Habitat description: ", C2014, ") - Within 1-mi of a CNDDB/SCE/USFS occurrence record (", VLOOKUP(A2014, [1]!Table9[#All], 31, FALSE), "). " )))</f>
        <v>--</v>
      </c>
      <c r="Q2014" s="6" t="str">
        <f>IF(D2014="No", "Not discussed on USFS. ", IF(VLOOKUP(A2014, [1]!Table9[#All], 31, FALSE)="--", "--",  VLOOKUP(A2014, [1]!Table9[#All], 32, FALSE)))</f>
        <v>--</v>
      </c>
      <c r="R2014" s="6" t="str">
        <f>IF(D2014="No", "Not discussed on USFS. ", IF(VLOOKUP(A2014, [1]!Table9[#All], 31, FALSE)="--", "--", VLOOKUP(A2014, [1]!Table9[#All], 33, FALSE)))</f>
        <v>--</v>
      </c>
      <c r="S2014" s="9" t="s">
        <v>2</v>
      </c>
      <c r="T2014" s="8" t="s">
        <v>2</v>
      </c>
      <c r="U2014" s="8" t="s">
        <v>2</v>
      </c>
      <c r="V2014" s="7" t="s">
        <v>2</v>
      </c>
      <c r="W2014" s="6" t="s">
        <v>2</v>
      </c>
      <c r="X2014" s="6" t="s">
        <v>2</v>
      </c>
    </row>
    <row r="2015" spans="1:24" ht="48" x14ac:dyDescent="0.2">
      <c r="A2015" s="20" t="s">
        <v>347</v>
      </c>
      <c r="B2015" s="20" t="str">
        <f>VLOOKUP(A2015, [1]!Table9[#All], 2, FALSE)</f>
        <v>Phlox muscoides</v>
      </c>
      <c r="C2015" s="18" t="str">
        <f>VLOOKUP(A2015, [1]!Table9[#All], 13, FALSE)</f>
        <v>open, rocky areas</v>
      </c>
      <c r="D2015" s="17" t="str">
        <f>IF(ISNUMBER(SEARCH("1",VLOOKUP(A2015, [1]!Table9[#All], 4, FALSE))), "Yes", "No")</f>
        <v>No</v>
      </c>
      <c r="E2015" s="16" t="str">
        <f>VLOOKUP(A2015, [1]!Table9[#All], 3, FALSE)</f>
        <v>Plant</v>
      </c>
      <c r="F2015" s="15" t="str">
        <f>VLOOKUP(A2015, [1]!Table9[#All], 26, FALSE)</f>
        <v>Formula</v>
      </c>
      <c r="G2015" s="15" t="str">
        <f>IF(D2015="No", "--",VLOOKUP(A2015, [1]!Table9[#All], 25, FALSE))</f>
        <v>--</v>
      </c>
      <c r="H2015" s="14" t="str">
        <f>IF(D2015="No", "Not discussed on USFS. ", VLOOKUP(A2015, [1]!Table9[#All], 24, FALSE))</f>
        <v xml:space="preserve">Not discussed on USFS. </v>
      </c>
      <c r="I2015" s="14" t="str">
        <f>IF(NOT(ISBLANK(#REF!)),  "Pre-activity Survey Required", "")</f>
        <v>Pre-activity Survey Required</v>
      </c>
      <c r="J2015" s="13" t="str">
        <f>IF(D2015="No", "Not discussed on USFS. ", _xlfn.CONCAT(A2015, " (", VLOOKUP(A2015, [1]!Table9[#All], 11, FALSE), "; Habitat description: ", C2015, ") - Within 1-mi of a CNDDB/SCE/USFS occurrence record (", VLOOKUP(A2015, [1]!Table9[#All], 34, FALSE), "). " ))</f>
        <v xml:space="preserve">Not discussed on USFS. </v>
      </c>
      <c r="K2015" s="10" t="str">
        <f>IF(D2015="No", "-- ", VLOOKUP(A2015, [1]!Table9[#All], 35, FALSE))</f>
        <v xml:space="preserve">-- </v>
      </c>
      <c r="L2015" s="12" t="str">
        <f>IF(D2015="No", "--", VLOOKUP(A2015, [1]!Table9[#All], 28, FALSE))</f>
        <v>--</v>
      </c>
      <c r="M2015" s="11" t="str">
        <f>IF(D2015="No", "Not discussed on USFS. ", _xlfn.CONCAT(A2015, " (", VLOOKUP(A2015, [1]!Table9[#All], 11, FALSE), "; Habitat description: ", C2015, ") - Within 1-mi of a CNDDB/SCE/USFS occurrence record (", VLOOKUP(A2015, [1]!Table9[#All], 27, FALSE), "). " ))</f>
        <v xml:space="preserve">Not discussed on USFS. </v>
      </c>
      <c r="N2015" s="10" t="str">
        <f>IF(D2015="No", "-- ", VLOOKUP(A2015, [1]!Table9[#All], 29, FALSE))</f>
        <v xml:space="preserve">-- </v>
      </c>
      <c r="O2015" s="10" t="str">
        <f>IF(D2015="No", "--", VLOOKUP(A2015, [1]!Table9[#All], 30, FALSE))</f>
        <v>--</v>
      </c>
      <c r="P2015" s="7" t="str">
        <f>IF(D2015="No", "Not discussed on USFS. ", IF(VLOOKUP(A2015, [1]!Table9[#All], 31, FALSE)="--", "--",  _xlfn.CONCAT(A2015, " (", VLOOKUP(A2015, [1]!Table9[#All], 11, FALSE), "; Habitat description: ", C2015, ") - Within 1-mi of a CNDDB/SCE/USFS occurrence record (", VLOOKUP(A2015, [1]!Table9[#All], 31, FALSE), "). " )))</f>
        <v xml:space="preserve">Not discussed on USFS. </v>
      </c>
      <c r="Q2015" s="6" t="str">
        <f>IF(D2015="No", "Not discussed on USFS. ", IF(VLOOKUP(A2015, [1]!Table9[#All], 31, FALSE)="--", "--",  VLOOKUP(A2015, [1]!Table9[#All], 32, FALSE)))</f>
        <v xml:space="preserve">Not discussed on USFS. </v>
      </c>
      <c r="R2015" s="6" t="str">
        <f>IF(D2015="No", "Not discussed on USFS. ", IF(VLOOKUP(A2015, [1]!Table9[#All], 31, FALSE)="--", "--", VLOOKUP(A2015, [1]!Table9[#All], 33, FALSE)))</f>
        <v xml:space="preserve">Not discussed on USFS. </v>
      </c>
      <c r="S2015" s="9" t="s">
        <v>2</v>
      </c>
      <c r="T2015" s="8" t="s">
        <v>2</v>
      </c>
      <c r="U2015" s="8" t="s">
        <v>2</v>
      </c>
      <c r="V2015" s="7" t="s">
        <v>2</v>
      </c>
      <c r="W2015" s="6" t="s">
        <v>2</v>
      </c>
      <c r="X2015" s="6" t="s">
        <v>2</v>
      </c>
    </row>
    <row r="2016" spans="1:24" ht="156" x14ac:dyDescent="0.2">
      <c r="A2016" s="20" t="s">
        <v>346</v>
      </c>
      <c r="B2016" s="20" t="str">
        <f>VLOOKUP(A2016, [1]!Table9[#All], 2, FALSE)</f>
        <v>Botrychium pedunculosum</v>
      </c>
      <c r="C2016" s="18" t="str">
        <f>VLOOKUP(A2016, [1]!Table9[#All], 13, FALSE)</f>
        <v>mountain meadows, willow thickets, streamside's, woodlands</v>
      </c>
      <c r="D2016" s="17" t="str">
        <f>IF(ISNUMBER(SEARCH("1",VLOOKUP(A2016, [1]!Table9[#All], 4, FALSE))), "Yes", "No")</f>
        <v>Yes</v>
      </c>
      <c r="E2016" s="16" t="str">
        <f>VLOOKUP(A2016, [1]!Table9[#All], 3, FALSE)</f>
        <v>Plant</v>
      </c>
      <c r="F2016" s="15" t="str">
        <f>VLOOKUP(A2016, [1]!Table9[#All], 26, FALSE)</f>
        <v>Formula</v>
      </c>
      <c r="G2016" s="15" t="str">
        <f>IF(D2016="No", "--",VLOOKUP(A2016, [1]!Table9[#All], 25, FALSE))</f>
        <v>Work area</v>
      </c>
      <c r="H2016" s="14" t="str">
        <f>IF(D2016="No", "Not discussed on USFS. ", VLOOKUP(A2016, [1]!Table9[#All], 24, FALSE))</f>
        <v>--</v>
      </c>
      <c r="I2016" s="14" t="str">
        <f>IF(NOT(ISBLANK(#REF!)),  "Pre-activity Survey Required", "")</f>
        <v>Pre-activity Survey Required</v>
      </c>
      <c r="J2016" s="13" t="str">
        <f>IF(D2016="No", "Not discussed on USFS. ", _xlfn.CONCAT(A2016, " (", VLOOKUP(A2016, [1]!Table9[#All], 11, FALSE), "; Habitat description: ", C2016, ") - Within 1-mi of a CNDDB/SCE/USFS occurrence record (", VLOOKUP(A2016, [1]!Table9[#All], 34, FALSE), "). " ))</f>
        <v xml:space="preserve">stalked moonwort (FSS; CRPR 2B.1, Blooming Period: Aug - Aug; Habitat description: mountain meadows, willow thickets, streamside's, woodlands) - Within 1-mi of a CNDDB/SCE/USFS occurrence record (unsuitable habitat). </v>
      </c>
      <c r="K2016" s="10" t="str">
        <f>IF(D2016="No", "-- ", VLOOKUP(A2016, [1]!Table9[#All], 35, FALSE))</f>
        <v>Standard OMP BMPs.</v>
      </c>
      <c r="L2016" s="12" t="str">
        <f>IF(D2016="No", "--", VLOOKUP(A2016, [1]!Table9[#All], 28, FALSE))</f>
        <v>IIB</v>
      </c>
      <c r="M2016" s="11" t="str">
        <f>IF(D2016="No", "Not discussed on USFS. ", _xlfn.CONCAT(A2016, " (", VLOOKUP(A2016, [1]!Table9[#All], 11, FALSE), "; Habitat description: ", C2016, ") - Within 1-mi of a CNDDB/SCE/USFS occurrence record (", VLOOKUP(A2016, [1]!Table9[#All], 27, FALSE), "). " ))</f>
        <v xml:space="preserve">stalked moonwort (FSS; CRPR 2B.1, Blooming Period: Aug - Aug; Habitat description: mountain meadows, willow thickets, streamside's, woodlands) - Within 1-mi of a CNDDB/SCE/USFS occurrence record (habitat present). </v>
      </c>
      <c r="N2016" s="10" t="str">
        <f>IF(D2016="No", "-- ", VLOOKUP(A2016, [1]!Table9[#All], 29, FALSE))</f>
        <v xml:space="preserve">BE BMP Plant-1(a)(c-d); 
General Measures and Standard OMP BMPs. </v>
      </c>
      <c r="O2016" s="10" t="str">
        <f>IF(D2016="No", "--", VLOOKUP(A2016, [1]!Table9[#All], 30, FALSE))</f>
        <v xml:space="preserve">Pre-Activity Survey (stalked moonwort): A biological survey is required. 
FSS Plant Avoidance (stalked moonwort): If stalked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16" s="7" t="str">
        <f>IF(D2016="No", "Not discussed on USFS. ", IF(VLOOKUP(A2016, [1]!Table9[#All], 31, FALSE)="--", "--",  _xlfn.CONCAT(A2016, " (", VLOOKUP(A2016, [1]!Table9[#All], 11, FALSE), "; Habitat description: ", C2016, ") - Within 1-mi of a CNDDB/SCE/USFS occurrence record (", VLOOKUP(A2016, [1]!Table9[#All], 31, FALSE), "). " )))</f>
        <v>--</v>
      </c>
      <c r="Q2016" s="6" t="str">
        <f>IF(D2016="No", "Not discussed on USFS. ", IF(VLOOKUP(A2016, [1]!Table9[#All], 31, FALSE)="--", "--",  VLOOKUP(A2016, [1]!Table9[#All], 32, FALSE)))</f>
        <v>--</v>
      </c>
      <c r="R2016" s="6" t="str">
        <f>IF(D2016="No", "Not discussed on USFS. ", IF(VLOOKUP(A2016, [1]!Table9[#All], 31, FALSE)="--", "--", VLOOKUP(A2016, [1]!Table9[#All], 33, FALSE)))</f>
        <v>--</v>
      </c>
      <c r="S2016" s="9" t="s">
        <v>2</v>
      </c>
      <c r="T2016" s="8" t="s">
        <v>2</v>
      </c>
      <c r="U2016" s="8" t="s">
        <v>2</v>
      </c>
      <c r="V2016" s="7" t="s">
        <v>2</v>
      </c>
      <c r="W2016" s="6" t="s">
        <v>2</v>
      </c>
      <c r="X2016" s="6" t="s">
        <v>2</v>
      </c>
    </row>
    <row r="2017" spans="1:24" ht="48" x14ac:dyDescent="0.2">
      <c r="A2017" s="20" t="s">
        <v>345</v>
      </c>
      <c r="B2017" s="20" t="str">
        <f>VLOOKUP(A2017, [1]!Table9[#All], 2, FALSE)</f>
        <v>Erythranthe marmorata</v>
      </c>
      <c r="C2017" s="18" t="str">
        <f>VLOOKUP(A2017, [1]!Table9[#All], 13, FALSE)</f>
        <v>seeps, streambanks</v>
      </c>
      <c r="D2017" s="17" t="str">
        <f>IF(ISNUMBER(SEARCH("1",VLOOKUP(A2017, [1]!Table9[#All], 4, FALSE))), "Yes", "No")</f>
        <v>No</v>
      </c>
      <c r="E2017" s="16" t="str">
        <f>VLOOKUP(A2017, [1]!Table9[#All], 3, FALSE)</f>
        <v>Plant</v>
      </c>
      <c r="F2017" s="15" t="str">
        <f>VLOOKUP(A2017, [1]!Table9[#All], 26, FALSE)</f>
        <v>Formula</v>
      </c>
      <c r="G2017" s="15" t="str">
        <f>IF(D2017="No", "--",VLOOKUP(A2017, [1]!Table9[#All], 25, FALSE))</f>
        <v>--</v>
      </c>
      <c r="H2017" s="14" t="str">
        <f>IF(D2017="No", "Not discussed on USFS. ", VLOOKUP(A2017, [1]!Table9[#All], 24, FALSE))</f>
        <v xml:space="preserve">Not discussed on USFS. </v>
      </c>
      <c r="I2017" s="14" t="str">
        <f>IF(NOT(ISBLANK(#REF!)),  "Pre-activity Survey Required", "")</f>
        <v>Pre-activity Survey Required</v>
      </c>
      <c r="J2017" s="13" t="str">
        <f>IF(D2017="No", "Not discussed on USFS. ", _xlfn.CONCAT(A2017, " (", VLOOKUP(A2017, [1]!Table9[#All], 11, FALSE), "; Habitat description: ", C2017, ") - Within 1-mi of a CNDDB/SCE/USFS occurrence record (", VLOOKUP(A2017, [1]!Table9[#All], 34, FALSE), "). " ))</f>
        <v xml:space="preserve">Not discussed on USFS. </v>
      </c>
      <c r="K2017" s="10" t="str">
        <f>IF(D2017="No", "-- ", VLOOKUP(A2017, [1]!Table9[#All], 35, FALSE))</f>
        <v xml:space="preserve">-- </v>
      </c>
      <c r="L2017" s="12" t="str">
        <f>IF(D2017="No", "--", VLOOKUP(A2017, [1]!Table9[#All], 28, FALSE))</f>
        <v>--</v>
      </c>
      <c r="M2017" s="11" t="str">
        <f>IF(D2017="No", "Not discussed on USFS. ", _xlfn.CONCAT(A2017, " (", VLOOKUP(A2017, [1]!Table9[#All], 11, FALSE), "; Habitat description: ", C2017, ") - Within 1-mi of a CNDDB/SCE/USFS occurrence record (", VLOOKUP(A2017, [1]!Table9[#All], 27, FALSE), "). " ))</f>
        <v xml:space="preserve">Not discussed on USFS. </v>
      </c>
      <c r="N2017" s="10" t="str">
        <f>IF(D2017="No", "-- ", VLOOKUP(A2017, [1]!Table9[#All], 29, FALSE))</f>
        <v xml:space="preserve">-- </v>
      </c>
      <c r="O2017" s="10" t="str">
        <f>IF(D2017="No", "--", VLOOKUP(A2017, [1]!Table9[#All], 30, FALSE))</f>
        <v>--</v>
      </c>
      <c r="P2017" s="7" t="str">
        <f>IF(D2017="No", "Not discussed on USFS. ", IF(VLOOKUP(A2017, [1]!Table9[#All], 31, FALSE)="--", "--",  _xlfn.CONCAT(A2017, " (", VLOOKUP(A2017, [1]!Table9[#All], 11, FALSE), "; Habitat description: ", C2017, ") - Within 1-mi of a CNDDB/SCE/USFS occurrence record (", VLOOKUP(A2017, [1]!Table9[#All], 31, FALSE), "). " )))</f>
        <v xml:space="preserve">Not discussed on USFS. </v>
      </c>
      <c r="Q2017" s="6" t="str">
        <f>IF(D2017="No", "Not discussed on USFS. ", IF(VLOOKUP(A2017, [1]!Table9[#All], 31, FALSE)="--", "--",  VLOOKUP(A2017, [1]!Table9[#All], 32, FALSE)))</f>
        <v xml:space="preserve">Not discussed on USFS. </v>
      </c>
      <c r="R2017" s="6" t="str">
        <f>IF(D2017="No", "Not discussed on USFS. ", IF(VLOOKUP(A2017, [1]!Table9[#All], 31, FALSE)="--", "--", VLOOKUP(A2017, [1]!Table9[#All], 33, FALSE)))</f>
        <v xml:space="preserve">Not discussed on USFS. </v>
      </c>
      <c r="S2017" s="9" t="s">
        <v>2</v>
      </c>
      <c r="T2017" s="8" t="s">
        <v>2</v>
      </c>
      <c r="U2017" s="8" t="s">
        <v>2</v>
      </c>
      <c r="V2017" s="7" t="s">
        <v>2</v>
      </c>
      <c r="W2017" s="6" t="s">
        <v>2</v>
      </c>
      <c r="X2017" s="6" t="s">
        <v>2</v>
      </c>
    </row>
    <row r="2018" spans="1:24" ht="156" x14ac:dyDescent="0.2">
      <c r="A2018" s="20" t="s">
        <v>344</v>
      </c>
      <c r="B2018" s="20" t="str">
        <f>VLOOKUP(A2018, [1]!Table9[#All], 2, FALSE)</f>
        <v>Erigeron miser</v>
      </c>
      <c r="C2018" s="18" t="str">
        <f>VLOOKUP(A2018, [1]!Table9[#All], 13, FALSE)</f>
        <v>upper montane coniferous forest, rocky soils</v>
      </c>
      <c r="D2018" s="17" t="str">
        <f>IF(ISNUMBER(SEARCH("1",VLOOKUP(A2018, [1]!Table9[#All], 4, FALSE))), "Yes", "No")</f>
        <v>Yes</v>
      </c>
      <c r="E2018" s="16" t="str">
        <f>VLOOKUP(A2018, [1]!Table9[#All], 3, FALSE)</f>
        <v>Plant</v>
      </c>
      <c r="F2018" s="15" t="str">
        <f>VLOOKUP(A2018, [1]!Table9[#All], 26, FALSE)</f>
        <v>Formula</v>
      </c>
      <c r="G2018" s="15" t="str">
        <f>IF(D2018="No", "--",VLOOKUP(A2018, [1]!Table9[#All], 25, FALSE))</f>
        <v>Work area</v>
      </c>
      <c r="H2018" s="14" t="str">
        <f>IF(D2018="No", "Not discussed on USFS. ", VLOOKUP(A2018, [1]!Table9[#All], 24, FALSE))</f>
        <v>--</v>
      </c>
      <c r="I2018" s="14" t="str">
        <f>IF(NOT(ISBLANK(#REF!)),  "Pre-activity Survey Required", "")</f>
        <v>Pre-activity Survey Required</v>
      </c>
      <c r="J2018" s="13" t="str">
        <f>IF(D2018="No", "Not discussed on USFS. ", _xlfn.CONCAT(A2018, " (", VLOOKUP(A2018, [1]!Table9[#All], 11, FALSE), "; Habitat description: ", C2018, ") - Within 1-mi of a CNDDB/SCE/USFS occurrence record (", VLOOKUP(A2018, [1]!Table9[#All], 34, FALSE), "). " ))</f>
        <v xml:space="preserve">starved daisy (FSS; CRPR 1B.3, Blooming Period: Jul - Oct; Habitat description: upper montane coniferous forest, rocky soils) - Within 1-mi of a CNDDB/SCE/USFS occurrence record (unsuitable habitat). </v>
      </c>
      <c r="K2018" s="10" t="str">
        <f>IF(D2018="No", "-- ", VLOOKUP(A2018, [1]!Table9[#All], 35, FALSE))</f>
        <v>Standard OMP BMPs.</v>
      </c>
      <c r="L2018" s="12" t="str">
        <f>IF(D2018="No", "--", VLOOKUP(A2018, [1]!Table9[#All], 28, FALSE))</f>
        <v>IIB</v>
      </c>
      <c r="M2018" s="11" t="str">
        <f>IF(D2018="No", "Not discussed on USFS. ", _xlfn.CONCAT(A2018, " (", VLOOKUP(A2018, [1]!Table9[#All], 11, FALSE), "; Habitat description: ", C2018, ") - Within 1-mi of a CNDDB/SCE/USFS occurrence record (", VLOOKUP(A2018, [1]!Table9[#All], 27, FALSE), "). " ))</f>
        <v xml:space="preserve">starved daisy (FSS; CRPR 1B.3, Blooming Period: Jul - Oct; Habitat description: upper montane coniferous forest, rocky soils) - Within 1-mi of a CNDDB/SCE/USFS occurrence record (habitat present). </v>
      </c>
      <c r="N2018" s="10" t="str">
        <f>IF(D2018="No", "-- ", VLOOKUP(A2018, [1]!Table9[#All], 29, FALSE))</f>
        <v xml:space="preserve">BE BMP Plant-1(a)(c-d); 
General Measures and Standard OMP BMPs. </v>
      </c>
      <c r="O2018" s="10" t="str">
        <f>IF(D2018="No", "--", VLOOKUP(A2018, [1]!Table9[#All], 30, FALSE))</f>
        <v xml:space="preserve">Pre-Activity Survey (starved daisy): A biological survey is required. 
FSS Plant Avoidance (starved daisy): If starved daisy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18" s="7" t="str">
        <f>IF(D2018="No", "Not discussed on USFS. ", IF(VLOOKUP(A2018, [1]!Table9[#All], 31, FALSE)="--", "--",  _xlfn.CONCAT(A2018, " (", VLOOKUP(A2018, [1]!Table9[#All], 11, FALSE), "; Habitat description: ", C2018, ") - Within 1-mi of a CNDDB/SCE/USFS occurrence record (", VLOOKUP(A2018, [1]!Table9[#All], 31, FALSE), "). " )))</f>
        <v>--</v>
      </c>
      <c r="Q2018" s="6" t="str">
        <f>IF(D2018="No", "Not discussed on USFS. ", IF(VLOOKUP(A2018, [1]!Table9[#All], 31, FALSE)="--", "--",  VLOOKUP(A2018, [1]!Table9[#All], 32, FALSE)))</f>
        <v>--</v>
      </c>
      <c r="R2018" s="6" t="str">
        <f>IF(D2018="No", "Not discussed on USFS. ", IF(VLOOKUP(A2018, [1]!Table9[#All], 31, FALSE)="--", "--", VLOOKUP(A2018, [1]!Table9[#All], 33, FALSE)))</f>
        <v>--</v>
      </c>
      <c r="S2018" s="9" t="s">
        <v>2</v>
      </c>
      <c r="T2018" s="8" t="s">
        <v>2</v>
      </c>
      <c r="U2018" s="8" t="s">
        <v>2</v>
      </c>
      <c r="V2018" s="7" t="s">
        <v>2</v>
      </c>
      <c r="W2018" s="6" t="s">
        <v>2</v>
      </c>
      <c r="X2018" s="6" t="s">
        <v>2</v>
      </c>
    </row>
    <row r="2019" spans="1:24" ht="156" x14ac:dyDescent="0.2">
      <c r="A2019" s="20" t="s">
        <v>343</v>
      </c>
      <c r="B2019" s="20" t="str">
        <f>VLOOKUP(A2019, [1]!Table9[#All], 2, FALSE)</f>
        <v>Harmonia stebbinsii</v>
      </c>
      <c r="C2019" s="18" t="str">
        <f>VLOOKUP(A2019, [1]!Table9[#All], 13, FALSE)</f>
        <v>serpentine slopes</v>
      </c>
      <c r="D2019" s="17" t="str">
        <f>IF(ISNUMBER(SEARCH("1",VLOOKUP(A2019, [1]!Table9[#All], 4, FALSE))), "Yes", "No")</f>
        <v>Yes</v>
      </c>
      <c r="E2019" s="16" t="str">
        <f>VLOOKUP(A2019, [1]!Table9[#All], 3, FALSE)</f>
        <v>Plant</v>
      </c>
      <c r="F2019" s="15" t="str">
        <f>VLOOKUP(A2019, [1]!Table9[#All], 26, FALSE)</f>
        <v>Formula</v>
      </c>
      <c r="G2019" s="15" t="str">
        <f>IF(D2019="No", "--",VLOOKUP(A2019, [1]!Table9[#All], 25, FALSE))</f>
        <v>Work area</v>
      </c>
      <c r="H2019" s="14" t="str">
        <f>IF(D2019="No", "Not discussed on USFS. ", VLOOKUP(A2019, [1]!Table9[#All], 24, FALSE))</f>
        <v>--</v>
      </c>
      <c r="I2019" s="14" t="str">
        <f>IF(NOT(ISBLANK(#REF!)),  "Pre-activity Survey Required", "")</f>
        <v>Pre-activity Survey Required</v>
      </c>
      <c r="J2019" s="13" t="str">
        <f>IF(D2019="No", "Not discussed on USFS. ", _xlfn.CONCAT(A2019, " (", VLOOKUP(A2019, [1]!Table9[#All], 11, FALSE), "; Habitat description: ", C2019, ") - Within 1-mi of a CNDDB/SCE/USFS occurrence record (", VLOOKUP(A2019, [1]!Table9[#All], 34, FALSE), "). " ))</f>
        <v xml:space="preserve">Stebbins' harmonia (FSS; BLM:S; CRPR 1B.2, Blooming Period: May - Jul; Habitat description: serpentine slopes) - Within 1-mi of a CNDDB/SCE/USFS occurrence record (unsuitable habitat). </v>
      </c>
      <c r="K2019" s="10" t="str">
        <f>IF(D2019="No", "-- ", VLOOKUP(A2019, [1]!Table9[#All], 35, FALSE))</f>
        <v>Standard OMP BMPs.</v>
      </c>
      <c r="L2019" s="12" t="str">
        <f>IF(D2019="No", "--", VLOOKUP(A2019, [1]!Table9[#All], 28, FALSE))</f>
        <v>IIB</v>
      </c>
      <c r="M2019" s="11" t="str">
        <f>IF(D2019="No", "Not discussed on USFS. ", _xlfn.CONCAT(A2019, " (", VLOOKUP(A2019, [1]!Table9[#All], 11, FALSE), "; Habitat description: ", C2019, ") - Within 1-mi of a CNDDB/SCE/USFS occurrence record (", VLOOKUP(A2019, [1]!Table9[#All], 27, FALSE), "). " ))</f>
        <v xml:space="preserve">Stebbins' harmonia (FSS; BLM:S; CRPR 1B.2, Blooming Period: May - Jul; Habitat description: serpentine slopes) - Within 1-mi of a CNDDB/SCE/USFS occurrence record (habitat present). </v>
      </c>
      <c r="N2019" s="10" t="str">
        <f>IF(D2019="No", "-- ", VLOOKUP(A2019, [1]!Table9[#All], 29, FALSE))</f>
        <v xml:space="preserve">BE BMP Plant-1(a)(c-d); 
General Measures and Standard OMP BMPs. </v>
      </c>
      <c r="O2019" s="10" t="str">
        <f>IF(D2019="No", "--", VLOOKUP(A2019, [1]!Table9[#All], 30, FALSE))</f>
        <v xml:space="preserve">Pre-Activity Survey (Stebbins' harmonia): A biological survey is required. 
FSS Plant Avoidance (Stebbins' harmonia): If Stebbins' harmonia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19" s="7" t="str">
        <f>IF(D2019="No", "Not discussed on USFS. ", IF(VLOOKUP(A2019, [1]!Table9[#All], 31, FALSE)="--", "--",  _xlfn.CONCAT(A2019, " (", VLOOKUP(A2019, [1]!Table9[#All], 11, FALSE), "; Habitat description: ", C2019, ") - Within 1-mi of a CNDDB/SCE/USFS occurrence record (", VLOOKUP(A2019, [1]!Table9[#All], 31, FALSE), "). " )))</f>
        <v>--</v>
      </c>
      <c r="Q2019" s="6" t="str">
        <f>IF(D2019="No", "Not discussed on USFS. ", IF(VLOOKUP(A2019, [1]!Table9[#All], 31, FALSE)="--", "--",  VLOOKUP(A2019, [1]!Table9[#All], 32, FALSE)))</f>
        <v>--</v>
      </c>
      <c r="R2019" s="6" t="str">
        <f>IF(D2019="No", "Not discussed on USFS. ", IF(VLOOKUP(A2019, [1]!Table9[#All], 31, FALSE)="--", "--", VLOOKUP(A2019, [1]!Table9[#All], 33, FALSE)))</f>
        <v>--</v>
      </c>
      <c r="S2019" s="9" t="s">
        <v>2</v>
      </c>
      <c r="T2019" s="8" t="s">
        <v>2</v>
      </c>
      <c r="U2019" s="8" t="s">
        <v>2</v>
      </c>
      <c r="V2019" s="7" t="s">
        <v>2</v>
      </c>
      <c r="W2019" s="6" t="s">
        <v>2</v>
      </c>
      <c r="X2019" s="6" t="s">
        <v>2</v>
      </c>
    </row>
    <row r="2020" spans="1:24" ht="156" x14ac:dyDescent="0.2">
      <c r="A2020" s="20" t="s">
        <v>342</v>
      </c>
      <c r="B2020" s="20" t="str">
        <f>VLOOKUP(A2020, [1]!Table9[#All], 2, FALSE)</f>
        <v>Lewisia stebbinsii</v>
      </c>
      <c r="C2020" s="18" t="str">
        <f>VLOOKUP(A2020, [1]!Table9[#All], 13, FALSE)</f>
        <v>open, gravelly sites, serpentine or not, conifer forest</v>
      </c>
      <c r="D2020" s="17" t="str">
        <f>IF(ISNUMBER(SEARCH("1",VLOOKUP(A2020, [1]!Table9[#All], 4, FALSE))), "Yes", "No")</f>
        <v>Yes</v>
      </c>
      <c r="E2020" s="16" t="str">
        <f>VLOOKUP(A2020, [1]!Table9[#All], 3, FALSE)</f>
        <v>Plant</v>
      </c>
      <c r="F2020" s="15" t="str">
        <f>VLOOKUP(A2020, [1]!Table9[#All], 26, FALSE)</f>
        <v>Formula</v>
      </c>
      <c r="G2020" s="15" t="str">
        <f>IF(D2020="No", "--",VLOOKUP(A2020, [1]!Table9[#All], 25, FALSE))</f>
        <v>Work area</v>
      </c>
      <c r="H2020" s="14" t="str">
        <f>IF(D2020="No", "Not discussed on USFS. ", VLOOKUP(A2020, [1]!Table9[#All], 24, FALSE))</f>
        <v>--</v>
      </c>
      <c r="I2020" s="14" t="str">
        <f>IF(NOT(ISBLANK(#REF!)),  "Pre-activity Survey Required", "")</f>
        <v>Pre-activity Survey Required</v>
      </c>
      <c r="J2020" s="13" t="str">
        <f>IF(D2020="No", "Not discussed on USFS. ", _xlfn.CONCAT(A2020, " (", VLOOKUP(A2020, [1]!Table9[#All], 11, FALSE), "; Habitat description: ", C2020, ") - Within 1-mi of a CNDDB/SCE/USFS occurrence record (", VLOOKUP(A2020, [1]!Table9[#All], 34, FALSE), "). " ))</f>
        <v xml:space="preserve">Stebbins' lewisia (FSS; CRPR 1B.2, Blooming Period: May - Jul; Habitat description: open, gravelly sites, serpentine or not, conifer forest) - Within 1-mi of a CNDDB/SCE/USFS occurrence record (unsuitable habitat). </v>
      </c>
      <c r="K2020" s="10" t="str">
        <f>IF(D2020="No", "-- ", VLOOKUP(A2020, [1]!Table9[#All], 35, FALSE))</f>
        <v>Standard OMP BMPs.</v>
      </c>
      <c r="L2020" s="12" t="str">
        <f>IF(D2020="No", "--", VLOOKUP(A2020, [1]!Table9[#All], 28, FALSE))</f>
        <v>IIB</v>
      </c>
      <c r="M2020" s="11" t="str">
        <f>IF(D2020="No", "Not discussed on USFS. ", _xlfn.CONCAT(A2020, " (", VLOOKUP(A2020, [1]!Table9[#All], 11, FALSE), "; Habitat description: ", C2020, ") - Within 1-mi of a CNDDB/SCE/USFS occurrence record (", VLOOKUP(A2020, [1]!Table9[#All], 27, FALSE), "). " ))</f>
        <v xml:space="preserve">Stebbins' lewisia (FSS; CRPR 1B.2, Blooming Period: May - Jul; Habitat description: open, gravelly sites, serpentine or not, conifer forest) - Within 1-mi of a CNDDB/SCE/USFS occurrence record (habitat present). </v>
      </c>
      <c r="N2020" s="10" t="str">
        <f>IF(D2020="No", "-- ", VLOOKUP(A2020, [1]!Table9[#All], 29, FALSE))</f>
        <v xml:space="preserve">BE BMP Plant-1(a)(c-d); 
General Measures and Standard OMP BMPs. </v>
      </c>
      <c r="O2020" s="10" t="str">
        <f>IF(D2020="No", "--", VLOOKUP(A2020, [1]!Table9[#All], 30, FALSE))</f>
        <v xml:space="preserve">Pre-Activity Survey (Stebbins' lewisia): A biological survey is required. 
FSS Plant Avoidance (Stebbins' lewisia): If Stebbins' lewisia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20" s="7" t="str">
        <f>IF(D2020="No", "Not discussed on USFS. ", IF(VLOOKUP(A2020, [1]!Table9[#All], 31, FALSE)="--", "--",  _xlfn.CONCAT(A2020, " (", VLOOKUP(A2020, [1]!Table9[#All], 11, FALSE), "; Habitat description: ", C2020, ") - Within 1-mi of a CNDDB/SCE/USFS occurrence record (", VLOOKUP(A2020, [1]!Table9[#All], 31, FALSE), "). " )))</f>
        <v>--</v>
      </c>
      <c r="Q2020" s="6" t="str">
        <f>IF(D2020="No", "Not discussed on USFS. ", IF(VLOOKUP(A2020, [1]!Table9[#All], 31, FALSE)="--", "--",  VLOOKUP(A2020, [1]!Table9[#All], 32, FALSE)))</f>
        <v>--</v>
      </c>
      <c r="R2020" s="6" t="str">
        <f>IF(D2020="No", "Not discussed on USFS. ", IF(VLOOKUP(A2020, [1]!Table9[#All], 31, FALSE)="--", "--", VLOOKUP(A2020, [1]!Table9[#All], 33, FALSE)))</f>
        <v>--</v>
      </c>
      <c r="S2020" s="9" t="s">
        <v>2</v>
      </c>
      <c r="T2020" s="8" t="s">
        <v>2</v>
      </c>
      <c r="U2020" s="8" t="s">
        <v>2</v>
      </c>
      <c r="V2020" s="7" t="s">
        <v>2</v>
      </c>
      <c r="W2020" s="6" t="s">
        <v>2</v>
      </c>
      <c r="X2020" s="6" t="s">
        <v>2</v>
      </c>
    </row>
    <row r="2021" spans="1:24" ht="156" x14ac:dyDescent="0.2">
      <c r="A2021" s="20" t="s">
        <v>341</v>
      </c>
      <c r="B2021" s="20" t="str">
        <f>VLOOKUP(A2021, [1]!Table9[#All], 2, FALSE)</f>
        <v>Lomatium stebbinsii</v>
      </c>
      <c r="C2021" s="18" t="str">
        <f>VLOOKUP(A2021, [1]!Table9[#All], 13, FALSE)</f>
        <v>yellow-pine forest on gravelly volcanic soil</v>
      </c>
      <c r="D2021" s="17" t="str">
        <f>IF(ISNUMBER(SEARCH("1",VLOOKUP(A2021, [1]!Table9[#All], 4, FALSE))), "Yes", "No")</f>
        <v>Yes</v>
      </c>
      <c r="E2021" s="16" t="str">
        <f>VLOOKUP(A2021, [1]!Table9[#All], 3, FALSE)</f>
        <v>Plant</v>
      </c>
      <c r="F2021" s="15" t="str">
        <f>VLOOKUP(A2021, [1]!Table9[#All], 26, FALSE)</f>
        <v>Formula</v>
      </c>
      <c r="G2021" s="15" t="str">
        <f>IF(D2021="No", "--",VLOOKUP(A2021, [1]!Table9[#All], 25, FALSE))</f>
        <v>Work area</v>
      </c>
      <c r="H2021" s="14" t="str">
        <f>IF(D2021="No", "Not discussed on USFS. ", VLOOKUP(A2021, [1]!Table9[#All], 24, FALSE))</f>
        <v>--</v>
      </c>
      <c r="I2021" s="14" t="str">
        <f>IF(NOT(ISBLANK(#REF!)),  "Pre-activity Survey Required", "")</f>
        <v>Pre-activity Survey Required</v>
      </c>
      <c r="J2021" s="13" t="str">
        <f>IF(D2021="No", "Not discussed on USFS. ", _xlfn.CONCAT(A2021, " (", VLOOKUP(A2021, [1]!Table9[#All], 11, FALSE), "; Habitat description: ", C2021, ") - Within 1-mi of a CNDDB/SCE/USFS occurrence record (", VLOOKUP(A2021, [1]!Table9[#All], 34, FALSE), "). " ))</f>
        <v xml:space="preserve">Stebbins' lomatium (FSS; CRPR 1B.1, Blooming Period: Mar - May; Habitat description: yellow-pine forest on gravelly volcanic soil) - Within 1-mi of a CNDDB/SCE/USFS occurrence record (unsuitable habitat). </v>
      </c>
      <c r="K2021" s="10" t="str">
        <f>IF(D2021="No", "-- ", VLOOKUP(A2021, [1]!Table9[#All], 35, FALSE))</f>
        <v>Standard OMP BMPs.</v>
      </c>
      <c r="L2021" s="12" t="str">
        <f>IF(D2021="No", "--", VLOOKUP(A2021, [1]!Table9[#All], 28, FALSE))</f>
        <v>IIB</v>
      </c>
      <c r="M2021" s="11" t="str">
        <f>IF(D2021="No", "Not discussed on USFS. ", _xlfn.CONCAT(A2021, " (", VLOOKUP(A2021, [1]!Table9[#All], 11, FALSE), "; Habitat description: ", C2021, ") - Within 1-mi of a CNDDB/SCE/USFS occurrence record (", VLOOKUP(A2021, [1]!Table9[#All], 27, FALSE), "). " ))</f>
        <v xml:space="preserve">Stebbins' lomatium (FSS; CRPR 1B.1, Blooming Period: Mar - May; Habitat description: yellow-pine forest on gravelly volcanic soil) - Within 1-mi of a CNDDB/SCE/USFS occurrence record (habitat present). </v>
      </c>
      <c r="N2021" s="10" t="str">
        <f>IF(D2021="No", "-- ", VLOOKUP(A2021, [1]!Table9[#All], 29, FALSE))</f>
        <v xml:space="preserve">BE BMP Plant-1(a)(c-d); 
General Measures and Standard OMP BMPs. </v>
      </c>
      <c r="O2021" s="10" t="str">
        <f>IF(D2021="No", "--", VLOOKUP(A2021, [1]!Table9[#All], 30, FALSE))</f>
        <v xml:space="preserve">Pre-Activity Survey (Stebbins' lomatium): A biological survey is required. 
FSS Plant Avoidance (Stebbins' lomatium): If Stebbins' lomatium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21" s="7" t="str">
        <f>IF(D2021="No", "Not discussed on USFS. ", IF(VLOOKUP(A2021, [1]!Table9[#All], 31, FALSE)="--", "--",  _xlfn.CONCAT(A2021, " (", VLOOKUP(A2021, [1]!Table9[#All], 11, FALSE), "; Habitat description: ", C2021, ") - Within 1-mi of a CNDDB/SCE/USFS occurrence record (", VLOOKUP(A2021, [1]!Table9[#All], 31, FALSE), "). " )))</f>
        <v>--</v>
      </c>
      <c r="Q2021" s="6" t="str">
        <f>IF(D2021="No", "Not discussed on USFS. ", IF(VLOOKUP(A2021, [1]!Table9[#All], 31, FALSE)="--", "--",  VLOOKUP(A2021, [1]!Table9[#All], 32, FALSE)))</f>
        <v>--</v>
      </c>
      <c r="R2021" s="6" t="str">
        <f>IF(D2021="No", "Not discussed on USFS. ", IF(VLOOKUP(A2021, [1]!Table9[#All], 31, FALSE)="--", "--", VLOOKUP(A2021, [1]!Table9[#All], 33, FALSE)))</f>
        <v>--</v>
      </c>
      <c r="S2021" s="9" t="s">
        <v>2</v>
      </c>
      <c r="T2021" s="8" t="s">
        <v>2</v>
      </c>
      <c r="U2021" s="8" t="s">
        <v>2</v>
      </c>
      <c r="V2021" s="7" t="s">
        <v>2</v>
      </c>
      <c r="W2021" s="6" t="s">
        <v>2</v>
      </c>
      <c r="X2021" s="6" t="s">
        <v>2</v>
      </c>
    </row>
    <row r="2022" spans="1:24" ht="156" x14ac:dyDescent="0.2">
      <c r="A2022" s="20" t="s">
        <v>340</v>
      </c>
      <c r="B2022" s="20" t="str">
        <f>VLOOKUP(A2022, [1]!Table9[#All], 2, FALSE)</f>
        <v>Monardella stebbinsii</v>
      </c>
      <c r="C2022" s="18" t="str">
        <f>VLOOKUP(A2022, [1]!Table9[#All], 13, FALSE)</f>
        <v>rocky serpentine slopes</v>
      </c>
      <c r="D2022" s="17" t="str">
        <f>IF(ISNUMBER(SEARCH("1",VLOOKUP(A2022, [1]!Table9[#All], 4, FALSE))), "Yes", "No")</f>
        <v>Yes</v>
      </c>
      <c r="E2022" s="16" t="str">
        <f>VLOOKUP(A2022, [1]!Table9[#All], 3, FALSE)</f>
        <v>Plant</v>
      </c>
      <c r="F2022" s="15" t="str">
        <f>VLOOKUP(A2022, [1]!Table9[#All], 26, FALSE)</f>
        <v>Formula</v>
      </c>
      <c r="G2022" s="15" t="str">
        <f>IF(D2022="No", "--",VLOOKUP(A2022, [1]!Table9[#All], 25, FALSE))</f>
        <v>Work area</v>
      </c>
      <c r="H2022" s="14" t="str">
        <f>IF(D2022="No", "Not discussed on USFS. ", VLOOKUP(A2022, [1]!Table9[#All], 24, FALSE))</f>
        <v>--</v>
      </c>
      <c r="I2022" s="14" t="str">
        <f>IF(NOT(ISBLANK(#REF!)),  "Pre-activity Survey Required", "")</f>
        <v>Pre-activity Survey Required</v>
      </c>
      <c r="J2022" s="13" t="str">
        <f>IF(D2022="No", "Not discussed on USFS. ", _xlfn.CONCAT(A2022, " (", VLOOKUP(A2022, [1]!Table9[#All], 11, FALSE), "; Habitat description: ", C2022, ") - Within 1-mi of a CNDDB/SCE/USFS occurrence record (", VLOOKUP(A2022, [1]!Table9[#All], 34, FALSE), "). " ))</f>
        <v xml:space="preserve">Stebbins' monardella (FSS; CRPR 1B.2, Blooming Period: Jul - Sep; Habitat description: rocky serpentine slopes) - Within 1-mi of a CNDDB/SCE/USFS occurrence record (unsuitable habitat). </v>
      </c>
      <c r="K2022" s="10" t="str">
        <f>IF(D2022="No", "-- ", VLOOKUP(A2022, [1]!Table9[#All], 35, FALSE))</f>
        <v>Standard OMP BMPs.</v>
      </c>
      <c r="L2022" s="12" t="str">
        <f>IF(D2022="No", "--", VLOOKUP(A2022, [1]!Table9[#All], 28, FALSE))</f>
        <v>IIB</v>
      </c>
      <c r="M2022" s="11" t="str">
        <f>IF(D2022="No", "Not discussed on USFS. ", _xlfn.CONCAT(A2022, " (", VLOOKUP(A2022, [1]!Table9[#All], 11, FALSE), "; Habitat description: ", C2022, ") - Within 1-mi of a CNDDB/SCE/USFS occurrence record (", VLOOKUP(A2022, [1]!Table9[#All], 27, FALSE), "). " ))</f>
        <v xml:space="preserve">Stebbins' monardella (FSS; CRPR 1B.2, Blooming Period: Jul - Sep; Habitat description: rocky serpentine slopes) - Within 1-mi of a CNDDB/SCE/USFS occurrence record (habitat present). </v>
      </c>
      <c r="N2022" s="10" t="str">
        <f>IF(D2022="No", "-- ", VLOOKUP(A2022, [1]!Table9[#All], 29, FALSE))</f>
        <v xml:space="preserve">BE BMP Plant-1(a)(c-d); 
General Measures and Standard OMP BMPs. </v>
      </c>
      <c r="O2022" s="10" t="str">
        <f>IF(D2022="No", "--", VLOOKUP(A2022, [1]!Table9[#All], 30, FALSE))</f>
        <v xml:space="preserve">Pre-Activity Survey (Stebbins' monardella): A biological survey is required. 
FSS Plant Avoidance (Stebbins' monardella): If Stebbins' monardella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22" s="7" t="str">
        <f>IF(D2022="No", "Not discussed on USFS. ", IF(VLOOKUP(A2022, [1]!Table9[#All], 31, FALSE)="--", "--",  _xlfn.CONCAT(A2022, " (", VLOOKUP(A2022, [1]!Table9[#All], 11, FALSE), "; Habitat description: ", C2022, ") - Within 1-mi of a CNDDB/SCE/USFS occurrence record (", VLOOKUP(A2022, [1]!Table9[#All], 31, FALSE), "). " )))</f>
        <v>--</v>
      </c>
      <c r="Q2022" s="6" t="str">
        <f>IF(D2022="No", "Not discussed on USFS. ", IF(VLOOKUP(A2022, [1]!Table9[#All], 31, FALSE)="--", "--",  VLOOKUP(A2022, [1]!Table9[#All], 32, FALSE)))</f>
        <v>--</v>
      </c>
      <c r="R2022" s="6" t="str">
        <f>IF(D2022="No", "Not discussed on USFS. ", IF(VLOOKUP(A2022, [1]!Table9[#All], 31, FALSE)="--", "--", VLOOKUP(A2022, [1]!Table9[#All], 33, FALSE)))</f>
        <v>--</v>
      </c>
      <c r="S2022" s="9" t="s">
        <v>2</v>
      </c>
      <c r="T2022" s="8" t="s">
        <v>2</v>
      </c>
      <c r="U2022" s="8" t="s">
        <v>2</v>
      </c>
      <c r="V2022" s="7" t="s">
        <v>2</v>
      </c>
      <c r="W2022" s="6" t="s">
        <v>2</v>
      </c>
      <c r="X2022" s="6" t="s">
        <v>2</v>
      </c>
    </row>
    <row r="2023" spans="1:24" ht="180" x14ac:dyDescent="0.2">
      <c r="A2023" s="20" t="s">
        <v>339</v>
      </c>
      <c r="B2023" s="20" t="str">
        <f>VLOOKUP(A2023, [1]!Table9[#All], 2, FALSE)</f>
        <v>Calystegia stebbinsii</v>
      </c>
      <c r="C2023" s="18" t="str">
        <f>VLOOKUP(A2023, [1]!Table9[#All], 13, FALSE)</f>
        <v>slopes, in chaparral, and pine and oak woodlands</v>
      </c>
      <c r="D2023" s="17" t="str">
        <f>IF(ISNUMBER(SEARCH("1",VLOOKUP(A2023, [1]!Table9[#All], 4, FALSE))), "Yes", "No")</f>
        <v>Yes</v>
      </c>
      <c r="E2023" s="16" t="str">
        <f>VLOOKUP(A2023, [1]!Table9[#All], 3, FALSE)</f>
        <v>Plant</v>
      </c>
      <c r="F2023" s="15" t="str">
        <f>VLOOKUP(A2023, [1]!Table9[#All], 26, FALSE)</f>
        <v>Formula</v>
      </c>
      <c r="G2023" s="15" t="str">
        <f>IF(D2023="No", "--",VLOOKUP(A2023, [1]!Table9[#All], 25, FALSE))</f>
        <v>Work area</v>
      </c>
      <c r="H2023" s="14" t="str">
        <f>IF(D2023="No", "Not discussed on USFS. ", VLOOKUP(A2023, [1]!Table9[#All], 24, FALSE))</f>
        <v>--</v>
      </c>
      <c r="I2023" s="14" t="str">
        <f>IF(NOT(ISBLANK(#REF!)),  "Pre-activity Survey Required", "")</f>
        <v>Pre-activity Survey Required</v>
      </c>
      <c r="J2023" s="13" t="str">
        <f>IF(D2023="No", "Not discussed on USFS. ", _xlfn.CONCAT(A2023, " (", VLOOKUP(A2023, [1]!Table9[#All], 11, FALSE), "; Habitat description: ", C2023, ") - Within 1-mi of a CNDDB/SCE/USFS occurrence record (", VLOOKUP(A2023, [1]!Table9[#All], 34, FALSE), "). " ))</f>
        <v xml:space="preserve">Stebbins' morning-glory (FE; SE; CRPR 1B.1, Blooming Period: Apr - Jul; Habitat description: slopes, in chaparral, and pine and oak woodlands) - Within 1-mi of a CNDDB/SCE/USFS occurrence record (unsuitable habitat). </v>
      </c>
      <c r="K2023" s="10" t="str">
        <f>IF(D2023="No", "-- ", VLOOKUP(A2023, [1]!Table9[#All], 35, FALSE))</f>
        <v xml:space="preserve">RPM Plant 1; 
Standard OMP BMPs. </v>
      </c>
      <c r="L2023" s="12" t="str">
        <f>IF(D2023="No", "--", VLOOKUP(A2023, [1]!Table9[#All], 28, FALSE))</f>
        <v>IIB</v>
      </c>
      <c r="M2023" s="11" t="str">
        <f>IF(D2023="No", "Not discussed on USFS. ", _xlfn.CONCAT(A2023, " (", VLOOKUP(A2023, [1]!Table9[#All], 11, FALSE), "; Habitat description: ", C2023, ") - Within 1-mi of a CNDDB/SCE/USFS occurrence record (", VLOOKUP(A2023, [1]!Table9[#All], 27, FALSE), "). " ))</f>
        <v xml:space="preserve">Stebbins' morning-glory (FE; SE; CRPR 1B.1, Blooming Period: Apr - Jul; Habitat description: slopes, in chaparral, and pine and oak woodlands) - Within 1-mi of a CNDDB/SCE/USFS occurrence record (habitat present). </v>
      </c>
      <c r="N2023" s="10" t="str">
        <f>IF(D2023="No", "-- ", VLOOKUP(A2023, [1]!Table9[#All], 29, FALSE))</f>
        <v xml:space="preserve">RPM Plant-1-4; 
General Measures and Standard OMP BMPs. </v>
      </c>
      <c r="O2023" s="10" t="str">
        <f>IF(D2023="No", "--", VLOOKUP(A2023, [1]!Table9[#All], 30, FALSE))</f>
        <v xml:space="preserve">Rare Plant Survey and Avoidance (Stebbins' morning-glory): A qualified botanist will conduct a rare plant survey for Stebbins' morning-glory within blooming season, verified by a reference population. All federally-listed plants within 100 feet of the work area will be flagged for avoidance. Coordination with Environmental Services Department will be required if full avoidance cannot be achieved. 
Schedule Limitation (Stebbins' morning-glory): Schedule all work in the year rare plant surveys are conducted. Work can occur only after rare plant surveys occur. If work gets delayed for a subsequent year, contact Environmental Services Department. 
General Measures and Standard OMP BMPs. </v>
      </c>
      <c r="P2023" s="7" t="str">
        <f>IF(D2023="No", "Not discussed on USFS. ", IF(VLOOKUP(A2023, [1]!Table9[#All], 31, FALSE)="--", "--",  _xlfn.CONCAT(A2023, " (", VLOOKUP(A2023, [1]!Table9[#All], 11, FALSE), "; Habitat description: ", C2023, ") - Within 1-mi of a CNDDB/SCE/USFS occurrence record (", VLOOKUP(A2023, [1]!Table9[#All], 31, FALSE), "). " )))</f>
        <v>--</v>
      </c>
      <c r="Q2023" s="6" t="str">
        <f>IF(D2023="No", "Not discussed on USFS. ", IF(VLOOKUP(A2023, [1]!Table9[#All], 31, FALSE)="--", "--",  VLOOKUP(A2023, [1]!Table9[#All], 32, FALSE)))</f>
        <v>--</v>
      </c>
      <c r="R2023" s="6" t="str">
        <f>IF(D2023="No", "Not discussed on USFS. ", IF(VLOOKUP(A2023, [1]!Table9[#All], 31, FALSE)="--", "--", VLOOKUP(A2023, [1]!Table9[#All], 33, FALSE)))</f>
        <v>--</v>
      </c>
      <c r="S2023" s="9" t="s">
        <v>2</v>
      </c>
      <c r="T2023" s="8" t="s">
        <v>2</v>
      </c>
      <c r="U2023" s="8" t="s">
        <v>2</v>
      </c>
      <c r="V2023" s="7" t="s">
        <v>2</v>
      </c>
      <c r="W2023" s="6" t="s">
        <v>2</v>
      </c>
      <c r="X2023" s="6" t="s">
        <v>2</v>
      </c>
    </row>
    <row r="2024" spans="1:24" ht="156" x14ac:dyDescent="0.2">
      <c r="A2024" s="20" t="s">
        <v>338</v>
      </c>
      <c r="B2024" s="20" t="str">
        <f>VLOOKUP(A2024, [1]!Table9[#All], 2, FALSE)</f>
        <v>Phacelia stebbinsii</v>
      </c>
      <c r="C2024" s="18" t="str">
        <f>VLOOKUP(A2024, [1]!Table9[#All], 13, FALSE)</f>
        <v>gravelly soils, meadows, conifer forest</v>
      </c>
      <c r="D2024" s="17" t="str">
        <f>IF(ISNUMBER(SEARCH("1",VLOOKUP(A2024, [1]!Table9[#All], 4, FALSE))), "Yes", "No")</f>
        <v>Yes</v>
      </c>
      <c r="E2024" s="16" t="str">
        <f>VLOOKUP(A2024, [1]!Table9[#All], 3, FALSE)</f>
        <v>Plant</v>
      </c>
      <c r="F2024" s="15" t="str">
        <f>VLOOKUP(A2024, [1]!Table9[#All], 26, FALSE)</f>
        <v>Formula</v>
      </c>
      <c r="G2024" s="15" t="str">
        <f>IF(D2024="No", "--",VLOOKUP(A2024, [1]!Table9[#All], 25, FALSE))</f>
        <v>Work area</v>
      </c>
      <c r="H2024" s="14" t="str">
        <f>IF(D2024="No", "Not discussed on USFS. ", VLOOKUP(A2024, [1]!Table9[#All], 24, FALSE))</f>
        <v>--</v>
      </c>
      <c r="I2024" s="14" t="str">
        <f>IF(NOT(ISBLANK(#REF!)),  "Pre-activity Survey Required", "")</f>
        <v>Pre-activity Survey Required</v>
      </c>
      <c r="J2024" s="13" t="str">
        <f>IF(D2024="No", "Not discussed on USFS. ", _xlfn.CONCAT(A2024, " (", VLOOKUP(A2024, [1]!Table9[#All], 11, FALSE), "; Habitat description: ", C2024, ") - Within 1-mi of a CNDDB/SCE/USFS occurrence record (", VLOOKUP(A2024, [1]!Table9[#All], 34, FALSE), "). " ))</f>
        <v xml:space="preserve">Stebbins' phacelia (FSS; CRPR 1B.2, Blooming Period: May - Jul; Habitat description: gravelly soils, meadows, conifer forest) - Within 1-mi of a CNDDB/SCE/USFS occurrence record (unsuitable habitat). </v>
      </c>
      <c r="K2024" s="10" t="str">
        <f>IF(D2024="No", "-- ", VLOOKUP(A2024, [1]!Table9[#All], 35, FALSE))</f>
        <v>Standard OMP BMPs.</v>
      </c>
      <c r="L2024" s="12" t="str">
        <f>IF(D2024="No", "--", VLOOKUP(A2024, [1]!Table9[#All], 28, FALSE))</f>
        <v>IIB</v>
      </c>
      <c r="M2024" s="11" t="str">
        <f>IF(D2024="No", "Not discussed on USFS. ", _xlfn.CONCAT(A2024, " (", VLOOKUP(A2024, [1]!Table9[#All], 11, FALSE), "; Habitat description: ", C2024, ") - Within 1-mi of a CNDDB/SCE/USFS occurrence record (", VLOOKUP(A2024, [1]!Table9[#All], 27, FALSE), "). " ))</f>
        <v xml:space="preserve">Stebbins' phacelia (FSS; CRPR 1B.2, Blooming Period: May - Jul; Habitat description: gravelly soils, meadows, conifer forest) - Within 1-mi of a CNDDB/SCE/USFS occurrence record (habitat present). </v>
      </c>
      <c r="N2024" s="10" t="str">
        <f>IF(D2024="No", "-- ", VLOOKUP(A2024, [1]!Table9[#All], 29, FALSE))</f>
        <v xml:space="preserve">BE BMP Plant-1(a)(c-d); 
General Measures and Standard OMP BMPs. </v>
      </c>
      <c r="O2024" s="10" t="str">
        <f>IF(D2024="No", "--", VLOOKUP(A2024, [1]!Table9[#All], 30, FALSE))</f>
        <v xml:space="preserve">Pre-Activity Survey (Stebbins' phacelia): A biological survey is required. 
FSS Plant Avoidance (Stebbins' phacelia): If Stebbins' phacelia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24" s="7" t="str">
        <f>IF(D2024="No", "Not discussed on USFS. ", IF(VLOOKUP(A2024, [1]!Table9[#All], 31, FALSE)="--", "--",  _xlfn.CONCAT(A2024, " (", VLOOKUP(A2024, [1]!Table9[#All], 11, FALSE), "; Habitat description: ", C2024, ") - Within 1-mi of a CNDDB/SCE/USFS occurrence record (", VLOOKUP(A2024, [1]!Table9[#All], 31, FALSE), "). " )))</f>
        <v>--</v>
      </c>
      <c r="Q2024" s="6" t="str">
        <f>IF(D2024="No", "Not discussed on USFS. ", IF(VLOOKUP(A2024, [1]!Table9[#All], 31, FALSE)="--", "--",  VLOOKUP(A2024, [1]!Table9[#All], 32, FALSE)))</f>
        <v>--</v>
      </c>
      <c r="R2024" s="6" t="str">
        <f>IF(D2024="No", "Not discussed on USFS. ", IF(VLOOKUP(A2024, [1]!Table9[#All], 31, FALSE)="--", "--", VLOOKUP(A2024, [1]!Table9[#All], 33, FALSE)))</f>
        <v>--</v>
      </c>
      <c r="S2024" s="9" t="s">
        <v>2</v>
      </c>
      <c r="T2024" s="8" t="s">
        <v>2</v>
      </c>
      <c r="U2024" s="8" t="s">
        <v>2</v>
      </c>
      <c r="V2024" s="7" t="s">
        <v>2</v>
      </c>
      <c r="W2024" s="6" t="s">
        <v>2</v>
      </c>
      <c r="X2024" s="6" t="s">
        <v>2</v>
      </c>
    </row>
    <row r="2025" spans="1:24" ht="168" x14ac:dyDescent="0.2">
      <c r="A2025" s="20" t="s">
        <v>337</v>
      </c>
      <c r="B2025" s="20" t="str">
        <f>VLOOKUP(A2025, [1]!Table9[#All], 2, FALSE)</f>
        <v>Oncorhynchus mykiss irideus</v>
      </c>
      <c r="C2025" s="18" t="str">
        <f>VLOOKUP(A2025, [1]!Table9[#All], 13, FALSE)</f>
        <v>intermittent or perennial stream, pond, lake or jurisdictional waters feature</v>
      </c>
      <c r="D2025" s="17" t="str">
        <f>IF(ISNUMBER(SEARCH("1",VLOOKUP(A2025, [1]!Table9[#All], 4, FALSE))), "Yes", "No")</f>
        <v>Yes</v>
      </c>
      <c r="E2025" s="16" t="str">
        <f>VLOOKUP(A2025, [1]!Table9[#All], 3, FALSE)</f>
        <v>Fish</v>
      </c>
      <c r="F2025" s="15" t="str">
        <f>VLOOKUP(A2025, [1]!Table9[#All], 26, FALSE)</f>
        <v>Formula</v>
      </c>
      <c r="G2025" s="15" t="str">
        <f>IF(D2025="No", "--",VLOOKUP(A2025, [1]!Table9[#All], 25, FALSE))</f>
        <v>250-ft</v>
      </c>
      <c r="H2025" s="14" t="str">
        <f>IF(D2025="No", "Not discussed on USFS. ", VLOOKUP(A2025, [1]!Table9[#All], 24, FALSE))</f>
        <v xml:space="preserve">USFWS Critical Habitat linear features (steelhead) are not buffered. Mention if work is within 250-ft of steelhead critical habitat.  
If occurrence record is vague about the species of fish occurrence, do not apply measures. Some region 5 layers in SNF state rainbow trout or steelhead trout. 
If within 250-ft of occupied or potentially occupied waterways apply measures. </v>
      </c>
      <c r="I2025" s="14" t="str">
        <f>IF(NOT(ISBLANK(#REF!)),  "Pre-activity Survey Required", "")</f>
        <v>Pre-activity Survey Required</v>
      </c>
      <c r="J2025" s="13" t="str">
        <f>IF(D2025="No", "Not discussed on USFS. ", _xlfn.CONCAT(A2025, " (", VLOOKUP(A2025, [1]!Table9[#All], 11, FALSE), "; Habitat description: ", C2025, ") - Within 1-mi of a CNDDB/SCE/USFS occurrence record (", VLOOKUP(A2025, [1]!Table9[#All], 34, FALSE), "). " ))</f>
        <v xml:space="preserve">steelhead - southern California DPS (FE; SC; Habitat description: intermittent or perennial stream, pond, lake or jurisdictional waters feature) - Within 1-mi of a CNDDB/SCE/USFS occurrence record (unsuitable habitat). </v>
      </c>
      <c r="K2025" s="10" t="str">
        <f>IF(D2025="No", "-- ", VLOOKUP(A2025, [1]!Table9[#All], 35, FALSE))</f>
        <v>Standard OMP BMPs.</v>
      </c>
      <c r="L2025" s="12" t="str">
        <f>IF(D2025="No", "--", VLOOKUP(A2025, [1]!Table9[#All], 28, FALSE))</f>
        <v>IIB</v>
      </c>
      <c r="M2025" s="11" t="str">
        <f>IF(D2025="No", "Not discussed on USFS. ", _xlfn.CONCAT(A2025, " (", VLOOKUP(A2025, [1]!Table9[#All], 11, FALSE), "; Habitat description: ", C2025, ") - Within 1-mi of a CNDDB/SCE/USFS occurrence record (", VLOOKUP(A2025, [1]!Table9[#All], 27, FALSE), "). " ))</f>
        <v xml:space="preserve">steelhead - southern California DPS (FE; SC; Habitat description: intermittent or perennial stream, pond, lake or jurisdictional waters feature) - Within 1-mi of a CNDDB/SCE/USFS occurrence record (habitat present). </v>
      </c>
      <c r="N2025" s="10" t="str">
        <f>IF(D2025="No", "-- ", VLOOKUP(A2025, [1]!Table9[#All], 29, FALSE))</f>
        <v xml:space="preserve">RPM Anadromous Fish-1, 4; 
General Measures and Standard OMP BMPs. </v>
      </c>
      <c r="O2025" s="10" t="str">
        <f>IF(D2025="No", "--", VLOOKUP(A2025, [1]!Table9[#All], 30, FALSE))</f>
        <v>No work activities will be conducted within occupied aquatic habitat or active stream channel. 
Schedule Limitation (steelhead): Schedule all work between June 1 and December 31; if the project cannot comply with these dates, contact SCE ED. 
Biological Monitor (steelhead):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v>
      </c>
      <c r="P2025" s="7" t="str">
        <f>IF(D2025="No", "Not discussed on USFS. ", IF(VLOOKUP(A2025, [1]!Table9[#All], 31, FALSE)="--", "--",  _xlfn.CONCAT(A2025, " (", VLOOKUP(A2025, [1]!Table9[#All], 11, FALSE), "; Habitat description: ", C2025, ") - Within 1-mi of a CNDDB/SCE/USFS occurrence record (", VLOOKUP(A2025, [1]!Table9[#All], 31, FALSE), "). " )))</f>
        <v>--</v>
      </c>
      <c r="Q2025" s="6" t="str">
        <f>IF(D2025="No", "Not discussed on USFS. ", IF(VLOOKUP(A2025, [1]!Table9[#All], 31, FALSE)="--", "--",  VLOOKUP(A2025, [1]!Table9[#All], 32, FALSE)))</f>
        <v>--</v>
      </c>
      <c r="R2025" s="6" t="str">
        <f>IF(D2025="No", "Not discussed on USFS. ", IF(VLOOKUP(A2025, [1]!Table9[#All], 31, FALSE)="--", "--", VLOOKUP(A2025, [1]!Table9[#All], 33, FALSE)))</f>
        <v>--</v>
      </c>
      <c r="S2025" s="9" t="s">
        <v>2</v>
      </c>
      <c r="T2025" s="8" t="s">
        <v>2</v>
      </c>
      <c r="U2025" s="8" t="s">
        <v>2</v>
      </c>
      <c r="V2025" s="7" t="s">
        <v>2</v>
      </c>
      <c r="W2025" s="6" t="s">
        <v>2</v>
      </c>
      <c r="X2025" s="6" t="s">
        <v>2</v>
      </c>
    </row>
    <row r="2026" spans="1:24" ht="90" x14ac:dyDescent="0.2">
      <c r="A2026" s="20" t="s">
        <v>336</v>
      </c>
      <c r="B2026" s="20" t="str">
        <f>VLOOKUP(A2026, [1]!Table9[#All], 2, FALSE)</f>
        <v>Oncorhynchus mykiss irideus</v>
      </c>
      <c r="C2026" s="18" t="str">
        <f>VLOOKUP(A2026, [1]!Table9[#All], 13, FALSE)</f>
        <v>intermittent or perennial stream, pond, lake or jurisdictional waters feature</v>
      </c>
      <c r="D2026" s="17" t="str">
        <f>IF(ISNUMBER(SEARCH("1",VLOOKUP(A2026, [1]!Table9[#All], 4, FALSE))), "Yes", "No")</f>
        <v>Yes</v>
      </c>
      <c r="E2026" s="16" t="str">
        <f>VLOOKUP(A2026, [1]!Table9[#All], 3, FALSE)</f>
        <v>Fish</v>
      </c>
      <c r="F2026" s="15" t="str">
        <f>VLOOKUP(A2026, [1]!Table9[#All], 26, FALSE)</f>
        <v>--</v>
      </c>
      <c r="G2026" s="15" t="str">
        <f>IF(D2026="No", "--",VLOOKUP(A2026, [1]!Table9[#All], 25, FALSE))</f>
        <v>--</v>
      </c>
      <c r="H2026" s="14" t="str">
        <f>IF(D2026="No", "Not discussed on USFS. ", VLOOKUP(A2026, [1]!Table9[#All], 24, FALSE))</f>
        <v>Notify SME if found on USFS</v>
      </c>
      <c r="I2026" s="14" t="str">
        <f>IF(NOT(ISBLANK(#REF!)),  "Pre-activity Survey Required", "")</f>
        <v>Pre-activity Survey Required</v>
      </c>
      <c r="J2026" s="13" t="str">
        <f>IF(D2026="No", "Not discussed on USFS. ", _xlfn.CONCAT(A2026, " (", VLOOKUP(A2026, [1]!Table9[#All], 11, FALSE), "; Habitat description: ", C2026, ") - Within 1-mi of a CNDDB/SCE/USFS occurrence record (", VLOOKUP(A2026, [1]!Table9[#All], 34, FALSE), "). " ))</f>
        <v xml:space="preserve">steelhead other that steelhead - southern California DPS (null; null; null; null; null; Habitat description: intermittent or perennial stream, pond, lake or jurisdictional waters feature) - Within 1-mi of a CNDDB/SCE/USFS occurrence record (unsuitable habitat). </v>
      </c>
      <c r="K2026" s="10" t="str">
        <f>IF(D2026="No", "-- ", VLOOKUP(A2026, [1]!Table9[#All], 35, FALSE))</f>
        <v>Standard OMP BMPs.</v>
      </c>
      <c r="L2026" s="12" t="str">
        <f>IF(D2026="No", "--", VLOOKUP(A2026, [1]!Table9[#All], 28, FALSE))</f>
        <v>--</v>
      </c>
      <c r="M2026" s="11" t="str">
        <f>IF(D2026="No", "Not discussed on USFS. ", _xlfn.CONCAT(A2026, " (", VLOOKUP(A2026, [1]!Table9[#All], 11, FALSE), "; Habitat description: ", C2026, ") - Within 1-mi of a CNDDB/SCE/USFS occurrence record (", VLOOKUP(A2026, [1]!Table9[#All], 27, FALSE), "). " ))</f>
        <v xml:space="preserve">steelhead other that steelhead - southern California DPS (null; null; null; null; null; Habitat description: intermittent or perennial stream, pond, lake or jurisdictional waters feature) - Within 1-mi of a CNDDB/SCE/USFS occurrence record (--). </v>
      </c>
      <c r="N2026" s="10" t="str">
        <f>IF(D2026="No", "-- ", VLOOKUP(A2026, [1]!Table9[#All], 29, FALSE))</f>
        <v>Notify SME if found on USFS</v>
      </c>
      <c r="O2026" s="10" t="str">
        <f>IF(D2026="No", "--", VLOOKUP(A2026, [1]!Table9[#All], 30, FALSE))</f>
        <v>Notify SME if found on USFS</v>
      </c>
      <c r="P2026" s="7" t="str">
        <f>IF(D2026="No", "Not discussed on USFS. ", IF(VLOOKUP(A2026, [1]!Table9[#All], 31, FALSE)="--", "--",  _xlfn.CONCAT(A2026, " (", VLOOKUP(A2026, [1]!Table9[#All], 11, FALSE), "; Habitat description: ", C2026, ") - Within 1-mi of a CNDDB/SCE/USFS occurrence record (", VLOOKUP(A2026, [1]!Table9[#All], 31, FALSE), "). " )))</f>
        <v>--</v>
      </c>
      <c r="Q2026" s="6" t="str">
        <f>IF(D2026="No", "Not discussed on USFS. ", IF(VLOOKUP(A2026, [1]!Table9[#All], 31, FALSE)="--", "--",  VLOOKUP(A2026, [1]!Table9[#All], 32, FALSE)))</f>
        <v>--</v>
      </c>
      <c r="R2026" s="6" t="str">
        <f>IF(D2026="No", "Not discussed on USFS. ", IF(VLOOKUP(A2026, [1]!Table9[#All], 31, FALSE)="--", "--", VLOOKUP(A2026, [1]!Table9[#All], 33, FALSE)))</f>
        <v>--</v>
      </c>
      <c r="S2026" s="9" t="s">
        <v>2</v>
      </c>
      <c r="T2026" s="8" t="s">
        <v>2</v>
      </c>
      <c r="U2026" s="8" t="s">
        <v>2</v>
      </c>
      <c r="V2026" s="7" t="s">
        <v>2</v>
      </c>
      <c r="W2026" s="6" t="s">
        <v>2</v>
      </c>
      <c r="X2026" s="6" t="s">
        <v>2</v>
      </c>
    </row>
    <row r="2027" spans="1:24" ht="80" x14ac:dyDescent="0.2">
      <c r="A2027" s="20" t="s">
        <v>335</v>
      </c>
      <c r="B2027" s="20" t="str">
        <f>VLOOKUP(A2027, [1]!Table9[#All], 2, FALSE)</f>
        <v>Penstemon stephensii</v>
      </c>
      <c r="C2027" s="18" t="str">
        <f>VLOOKUP(A2027, [1]!Table9[#All], 13, FALSE)</f>
        <v>rocky slopes, washes, rock crevices in creosote-bush scrub, pinyon/juniper woodland</v>
      </c>
      <c r="D2027" s="17" t="str">
        <f>IF(ISNUMBER(SEARCH("1",VLOOKUP(A2027, [1]!Table9[#All], 4, FALSE))), "Yes", "No")</f>
        <v>No</v>
      </c>
      <c r="E2027" s="16" t="str">
        <f>VLOOKUP(A2027, [1]!Table9[#All], 3, FALSE)</f>
        <v>Plant</v>
      </c>
      <c r="F2027" s="15" t="str">
        <f>VLOOKUP(A2027, [1]!Table9[#All], 26, FALSE)</f>
        <v>Formula</v>
      </c>
      <c r="G2027" s="15" t="str">
        <f>IF(D2027="No", "--",VLOOKUP(A2027, [1]!Table9[#All], 25, FALSE))</f>
        <v>--</v>
      </c>
      <c r="H2027" s="14" t="str">
        <f>IF(D2027="No", "Not discussed on USFS. ", VLOOKUP(A2027, [1]!Table9[#All], 24, FALSE))</f>
        <v xml:space="preserve">Not discussed on USFS. </v>
      </c>
      <c r="I2027" s="14" t="str">
        <f>IF(NOT(ISBLANK(#REF!)),  "Pre-activity Survey Required", "")</f>
        <v>Pre-activity Survey Required</v>
      </c>
      <c r="J2027" s="13" t="str">
        <f>IF(D2027="No", "Not discussed on USFS. ", _xlfn.CONCAT(A2027, " (", VLOOKUP(A2027, [1]!Table9[#All], 11, FALSE), "; Habitat description: ", C2027, ") - Within 1-mi of a CNDDB/SCE/USFS occurrence record (", VLOOKUP(A2027, [1]!Table9[#All], 34, FALSE), "). " ))</f>
        <v xml:space="preserve">Not discussed on USFS. </v>
      </c>
      <c r="K2027" s="10" t="str">
        <f>IF(D2027="No", "-- ", VLOOKUP(A2027, [1]!Table9[#All], 35, FALSE))</f>
        <v xml:space="preserve">-- </v>
      </c>
      <c r="L2027" s="12" t="str">
        <f>IF(D2027="No", "--", VLOOKUP(A2027, [1]!Table9[#All], 28, FALSE))</f>
        <v>--</v>
      </c>
      <c r="M2027" s="11" t="str">
        <f>IF(D2027="No", "Not discussed on USFS. ", _xlfn.CONCAT(A2027, " (", VLOOKUP(A2027, [1]!Table9[#All], 11, FALSE), "; Habitat description: ", C2027, ") - Within 1-mi of a CNDDB/SCE/USFS occurrence record (", VLOOKUP(A2027, [1]!Table9[#All], 27, FALSE), "). " ))</f>
        <v xml:space="preserve">Not discussed on USFS. </v>
      </c>
      <c r="N2027" s="10" t="str">
        <f>IF(D2027="No", "-- ", VLOOKUP(A2027, [1]!Table9[#All], 29, FALSE))</f>
        <v xml:space="preserve">-- </v>
      </c>
      <c r="O2027" s="10" t="str">
        <f>IF(D2027="No", "--", VLOOKUP(A2027, [1]!Table9[#All], 30, FALSE))</f>
        <v>--</v>
      </c>
      <c r="P2027" s="7" t="str">
        <f>IF(D2027="No", "Not discussed on USFS. ", IF(VLOOKUP(A2027, [1]!Table9[#All], 31, FALSE)="--", "--",  _xlfn.CONCAT(A2027, " (", VLOOKUP(A2027, [1]!Table9[#All], 11, FALSE), "; Habitat description: ", C2027, ") - Within 1-mi of a CNDDB/SCE/USFS occurrence record (", VLOOKUP(A2027, [1]!Table9[#All], 31, FALSE), "). " )))</f>
        <v xml:space="preserve">Not discussed on USFS. </v>
      </c>
      <c r="Q2027" s="6" t="str">
        <f>IF(D2027="No", "Not discussed on USFS. ", IF(VLOOKUP(A2027, [1]!Table9[#All], 31, FALSE)="--", "--",  VLOOKUP(A2027, [1]!Table9[#All], 32, FALSE)))</f>
        <v xml:space="preserve">Not discussed on USFS. </v>
      </c>
      <c r="R2027" s="6" t="str">
        <f>IF(D2027="No", "Not discussed on USFS. ", IF(VLOOKUP(A2027, [1]!Table9[#All], 31, FALSE)="--", "--", VLOOKUP(A2027, [1]!Table9[#All], 33, FALSE)))</f>
        <v xml:space="preserve">Not discussed on USFS. </v>
      </c>
      <c r="S2027" s="9" t="s">
        <v>2</v>
      </c>
      <c r="T2027" s="8" t="s">
        <v>2</v>
      </c>
      <c r="U2027" s="8" t="s">
        <v>2</v>
      </c>
      <c r="V2027" s="7" t="s">
        <v>2</v>
      </c>
      <c r="W2027" s="6" t="s">
        <v>2</v>
      </c>
      <c r="X2027" s="6" t="s">
        <v>2</v>
      </c>
    </row>
    <row r="2028" spans="1:24" ht="160" x14ac:dyDescent="0.2">
      <c r="A2028" s="20" t="s">
        <v>334</v>
      </c>
      <c r="B2028" s="20" t="str">
        <f>VLOOKUP(A2028, [1]!Table9[#All], 2, FALSE)</f>
        <v>Dipodomys stephensi</v>
      </c>
      <c r="C2028" s="18" t="str">
        <f>VLOOKUP(A2028, [1]!Table9[#All], 13, FALSE)</f>
        <v>open/sparse/disturbed annual grassland and coastal sage scrub habitats with moderate to high amounts of bare ground, loose soil, and gentle slopes. absent of dense grasses or shrubs</v>
      </c>
      <c r="D2028" s="17" t="str">
        <f>IF(ISNUMBER(SEARCH("1",VLOOKUP(A2028, [1]!Table9[#All], 4, FALSE))), "Yes", "No")</f>
        <v>Yes</v>
      </c>
      <c r="E2028" s="16" t="str">
        <f>VLOOKUP(A2028, [1]!Table9[#All], 3, FALSE)</f>
        <v>Mammal</v>
      </c>
      <c r="F2028" s="15" t="str">
        <f>VLOOKUP(A2028, [1]!Table9[#All], 26, FALSE)</f>
        <v>Formula</v>
      </c>
      <c r="G2028" s="15" t="str">
        <f>IF(D2028="No", "--",VLOOKUP(A2028, [1]!Table9[#All], 25, FALSE))</f>
        <v>Work area</v>
      </c>
      <c r="H2028" s="14" t="str">
        <f>IF(D2028="No", "Not discussed on USFS. ", VLOOKUP(A2028, [1]!Table9[#All], 24, FALSE))</f>
        <v>--</v>
      </c>
      <c r="I2028" s="14" t="str">
        <f>IF(NOT(ISBLANK(#REF!)),  "Pre-activity Survey Required", "")</f>
        <v>Pre-activity Survey Required</v>
      </c>
      <c r="J2028" s="13" t="str">
        <f>IF(D2028="No", "Not discussed on USFS. ", _xlfn.CONCAT(A2028, " (", VLOOKUP(A2028, [1]!Table9[#All], 11, FALSE), "; Habitat description: ", C2028, ") - Within 1-mi of a CNDDB/SCE/USFS occurrence record (", VLOOKUP(A2028, [1]!Table9[#All], 34, FALSE), "). " ))</f>
        <v xml:space="preserve">Stephens' kangaroo rat (FT; ST; Habitat description: open/sparse/disturbed annual grassland and coastal sage scrub habitats with moderate to high amounts of bare ground, loose soil, and gentle slopes. absent of dense grasses or shrubs) - Within 1-mi of a CNDDB/SCE/USFS occurrence record (unsuitable habitat). </v>
      </c>
      <c r="K2028" s="10" t="str">
        <f>IF(D2028="No", "-- ", VLOOKUP(A2028, [1]!Table9[#All], 35, FALSE))</f>
        <v>Standard OMP BMPs.</v>
      </c>
      <c r="L2028" s="12" t="str">
        <f>IF(D2028="No", "--", VLOOKUP(A2028, [1]!Table9[#All], 28, FALSE))</f>
        <v>IIB</v>
      </c>
      <c r="M2028" s="11" t="str">
        <f>IF(D2028="No", "Not discussed on USFS. ", _xlfn.CONCAT(A2028, " (", VLOOKUP(A2028, [1]!Table9[#All], 11, FALSE), "; Habitat description: ", C2028, ") - Within 1-mi of a CNDDB/SCE/USFS occurrence record (", VLOOKUP(A2028, [1]!Table9[#All], 27, FALSE), "). " ))</f>
        <v xml:space="preserve">Stephens' kangaroo rat (FT; ST; Habitat description: open/sparse/disturbed annual grassland and coastal sage scrub habitats with moderate to high amounts of bare ground, loose soil, and gentle slopes. absent of dense grasses or shrubs) - Within 1-mi of a CNDDB/SCE/USFS occurrence record (habitat present). </v>
      </c>
      <c r="N2028" s="10" t="str">
        <f>IF(D2028="No", "-- ", VLOOKUP(A2028, [1]!Table9[#All], 29, FALSE))</f>
        <v xml:space="preserve">RPM SKR-1-2; 
General Measures and Standard OMP BMPs. </v>
      </c>
      <c r="O2028" s="10" t="str">
        <f>IF(D2028="No", "--", VLOOKUP(A2028, [1]!Table9[#All], 30, FALSE))</f>
        <v xml:space="preserve">Biological Monitor (SKR):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2028" s="7" t="str">
        <f>IF(D2028="No", "Not discussed on USFS. ", IF(VLOOKUP(A2028, [1]!Table9[#All], 31, FALSE)="--", "--",  _xlfn.CONCAT(A2028, " (", VLOOKUP(A2028, [1]!Table9[#All], 11, FALSE), "; Habitat description: ", C2028, ") - Within 1-mi of a CNDDB/SCE/USFS occurrence record (", VLOOKUP(A2028, [1]!Table9[#All], 31, FALSE), "). " )))</f>
        <v>--</v>
      </c>
      <c r="Q2028" s="6" t="str">
        <f>IF(D2028="No", "Not discussed on USFS. ", IF(VLOOKUP(A2028, [1]!Table9[#All], 31, FALSE)="--", "--",  VLOOKUP(A2028, [1]!Table9[#All], 32, FALSE)))</f>
        <v>--</v>
      </c>
      <c r="R2028" s="6" t="str">
        <f>IF(D2028="No", "Not discussed on USFS. ", IF(VLOOKUP(A2028, [1]!Table9[#All], 31, FALSE)="--", "--", VLOOKUP(A2028, [1]!Table9[#All], 33, FALSE)))</f>
        <v>--</v>
      </c>
      <c r="S2028" s="9" t="s">
        <v>2</v>
      </c>
      <c r="T2028" s="8" t="s">
        <v>2</v>
      </c>
      <c r="U2028" s="8" t="s">
        <v>2</v>
      </c>
      <c r="V2028" s="7" t="s">
        <v>2</v>
      </c>
      <c r="W2028" s="6" t="s">
        <v>2</v>
      </c>
      <c r="X2028" s="6" t="s">
        <v>2</v>
      </c>
    </row>
    <row r="2029" spans="1:24" ht="48" x14ac:dyDescent="0.2">
      <c r="A2029" s="20" t="s">
        <v>333</v>
      </c>
      <c r="B2029" s="20" t="str">
        <f>VLOOKUP(A2029, [1]!Table9[#All], 2, FALSE)</f>
        <v>Carex stevenii</v>
      </c>
      <c r="C2029" s="18" t="str">
        <f>VLOOKUP(A2029, [1]!Table9[#All], 13, FALSE)</f>
        <v>uncommon, alpine creekbanks</v>
      </c>
      <c r="D2029" s="17" t="str">
        <f>IF(ISNUMBER(SEARCH("1",VLOOKUP(A2029, [1]!Table9[#All], 4, FALSE))), "Yes", "No")</f>
        <v>No</v>
      </c>
      <c r="E2029" s="16" t="str">
        <f>VLOOKUP(A2029, [1]!Table9[#All], 3, FALSE)</f>
        <v>Plant</v>
      </c>
      <c r="F2029" s="15" t="str">
        <f>VLOOKUP(A2029, [1]!Table9[#All], 26, FALSE)</f>
        <v>Formula</v>
      </c>
      <c r="G2029" s="15" t="str">
        <f>IF(D2029="No", "--",VLOOKUP(A2029, [1]!Table9[#All], 25, FALSE))</f>
        <v>--</v>
      </c>
      <c r="H2029" s="14" t="str">
        <f>IF(D2029="No", "Not discussed on USFS. ", VLOOKUP(A2029, [1]!Table9[#All], 24, FALSE))</f>
        <v xml:space="preserve">Not discussed on USFS. </v>
      </c>
      <c r="I2029" s="14" t="str">
        <f>IF(NOT(ISBLANK(#REF!)),  "Pre-activity Survey Required", "")</f>
        <v>Pre-activity Survey Required</v>
      </c>
      <c r="J2029" s="13" t="str">
        <f>IF(D2029="No", "Not discussed on USFS. ", _xlfn.CONCAT(A2029, " (", VLOOKUP(A2029, [1]!Table9[#All], 11, FALSE), "; Habitat description: ", C2029, ") - Within 1-mi of a CNDDB/SCE/USFS occurrence record (", VLOOKUP(A2029, [1]!Table9[#All], 34, FALSE), "). " ))</f>
        <v xml:space="preserve">Not discussed on USFS. </v>
      </c>
      <c r="K2029" s="10" t="str">
        <f>IF(D2029="No", "-- ", VLOOKUP(A2029, [1]!Table9[#All], 35, FALSE))</f>
        <v xml:space="preserve">-- </v>
      </c>
      <c r="L2029" s="12" t="str">
        <f>IF(D2029="No", "--", VLOOKUP(A2029, [1]!Table9[#All], 28, FALSE))</f>
        <v>--</v>
      </c>
      <c r="M2029" s="11" t="str">
        <f>IF(D2029="No", "Not discussed on USFS. ", _xlfn.CONCAT(A2029, " (", VLOOKUP(A2029, [1]!Table9[#All], 11, FALSE), "; Habitat description: ", C2029, ") - Within 1-mi of a CNDDB/SCE/USFS occurrence record (", VLOOKUP(A2029, [1]!Table9[#All], 27, FALSE), "). " ))</f>
        <v xml:space="preserve">Not discussed on USFS. </v>
      </c>
      <c r="N2029" s="10" t="str">
        <f>IF(D2029="No", "-- ", VLOOKUP(A2029, [1]!Table9[#All], 29, FALSE))</f>
        <v xml:space="preserve">-- </v>
      </c>
      <c r="O2029" s="10" t="str">
        <f>IF(D2029="No", "--", VLOOKUP(A2029, [1]!Table9[#All], 30, FALSE))</f>
        <v>--</v>
      </c>
      <c r="P2029" s="7" t="str">
        <f>IF(D2029="No", "Not discussed on USFS. ", IF(VLOOKUP(A2029, [1]!Table9[#All], 31, FALSE)="--", "--",  _xlfn.CONCAT(A2029, " (", VLOOKUP(A2029, [1]!Table9[#All], 11, FALSE), "; Habitat description: ", C2029, ") - Within 1-mi of a CNDDB/SCE/USFS occurrence record (", VLOOKUP(A2029, [1]!Table9[#All], 31, FALSE), "). " )))</f>
        <v xml:space="preserve">Not discussed on USFS. </v>
      </c>
      <c r="Q2029" s="6" t="str">
        <f>IF(D2029="No", "Not discussed on USFS. ", IF(VLOOKUP(A2029, [1]!Table9[#All], 31, FALSE)="--", "--",  VLOOKUP(A2029, [1]!Table9[#All], 32, FALSE)))</f>
        <v xml:space="preserve">Not discussed on USFS. </v>
      </c>
      <c r="R2029" s="6" t="str">
        <f>IF(D2029="No", "Not discussed on USFS. ", IF(VLOOKUP(A2029, [1]!Table9[#All], 31, FALSE)="--", "--", VLOOKUP(A2029, [1]!Table9[#All], 33, FALSE)))</f>
        <v xml:space="preserve">Not discussed on USFS. </v>
      </c>
      <c r="S2029" s="9" t="s">
        <v>2</v>
      </c>
      <c r="T2029" s="8" t="s">
        <v>2</v>
      </c>
      <c r="U2029" s="8" t="s">
        <v>2</v>
      </c>
      <c r="V2029" s="7" t="s">
        <v>2</v>
      </c>
      <c r="W2029" s="6" t="s">
        <v>2</v>
      </c>
      <c r="X2029" s="6" t="s">
        <v>2</v>
      </c>
    </row>
    <row r="2030" spans="1:24" ht="156" x14ac:dyDescent="0.2">
      <c r="A2030" s="20" t="s">
        <v>332</v>
      </c>
      <c r="B2030" s="20" t="str">
        <f>VLOOKUP(A2030, [1]!Table9[#All], 2, FALSE)</f>
        <v>Dudleya viscida</v>
      </c>
      <c r="C2030" s="18" t="str">
        <f>VLOOKUP(A2030, [1]!Table9[#All], 13, FALSE)</f>
        <v>bluffs, rocky cliffs</v>
      </c>
      <c r="D2030" s="17" t="str">
        <f>IF(ISNUMBER(SEARCH("1",VLOOKUP(A2030, [1]!Table9[#All], 4, FALSE))), "Yes", "No")</f>
        <v>Yes</v>
      </c>
      <c r="E2030" s="16" t="str">
        <f>VLOOKUP(A2030, [1]!Table9[#All], 3, FALSE)</f>
        <v>Plant</v>
      </c>
      <c r="F2030" s="15" t="str">
        <f>VLOOKUP(A2030, [1]!Table9[#All], 26, FALSE)</f>
        <v>Formula</v>
      </c>
      <c r="G2030" s="15" t="str">
        <f>IF(D2030="No", "--",VLOOKUP(A2030, [1]!Table9[#All], 25, FALSE))</f>
        <v>Work area</v>
      </c>
      <c r="H2030" s="14" t="str">
        <f>IF(D2030="No", "Not discussed on USFS. ", VLOOKUP(A2030, [1]!Table9[#All], 24, FALSE))</f>
        <v>--</v>
      </c>
      <c r="I2030" s="14" t="str">
        <f>IF(NOT(ISBLANK(#REF!)),  "Pre-activity Survey Required", "")</f>
        <v>Pre-activity Survey Required</v>
      </c>
      <c r="J2030" s="13" t="str">
        <f>IF(D2030="No", "Not discussed on USFS. ", _xlfn.CONCAT(A2030, " (", VLOOKUP(A2030, [1]!Table9[#All], 11, FALSE), "; Habitat description: ", C2030, ") - Within 1-mi of a CNDDB/SCE/USFS occurrence record (", VLOOKUP(A2030, [1]!Table9[#All], 34, FALSE), "). " ))</f>
        <v xml:space="preserve">sticky dudleya (FSS; BLM:S; CRPR 1B.2, Blooming Period: May - Jun; Habitat description: bluffs, rocky cliffs) - Within 1-mi of a CNDDB/SCE/USFS occurrence record (unsuitable habitat). </v>
      </c>
      <c r="K2030" s="10" t="str">
        <f>IF(D2030="No", "-- ", VLOOKUP(A2030, [1]!Table9[#All], 35, FALSE))</f>
        <v>Standard OMP BMPs.</v>
      </c>
      <c r="L2030" s="12" t="str">
        <f>IF(D2030="No", "--", VLOOKUP(A2030, [1]!Table9[#All], 28, FALSE))</f>
        <v>IIB</v>
      </c>
      <c r="M2030" s="11" t="str">
        <f>IF(D2030="No", "Not discussed on USFS. ", _xlfn.CONCAT(A2030, " (", VLOOKUP(A2030, [1]!Table9[#All], 11, FALSE), "; Habitat description: ", C2030, ") - Within 1-mi of a CNDDB/SCE/USFS occurrence record (", VLOOKUP(A2030, [1]!Table9[#All], 27, FALSE), "). " ))</f>
        <v xml:space="preserve">sticky dudleya (FSS; BLM:S; CRPR 1B.2, Blooming Period: May - Jun; Habitat description: bluffs, rocky cliffs) - Within 1-mi of a CNDDB/SCE/USFS occurrence record (habitat present). </v>
      </c>
      <c r="N2030" s="10" t="str">
        <f>IF(D2030="No", "-- ", VLOOKUP(A2030, [1]!Table9[#All], 29, FALSE))</f>
        <v xml:space="preserve">BE BMP Plant-1(a)(c-d); 
General Measures and Standard OMP BMPs. </v>
      </c>
      <c r="O2030" s="10" t="str">
        <f>IF(D2030="No", "--", VLOOKUP(A2030, [1]!Table9[#All], 30, FALSE))</f>
        <v xml:space="preserve">Pre-Activity Survey (sticky dudleya): A biological survey is required. 
FSS Plant Avoidance (sticky dudleya): If sticky dudleya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30" s="7" t="str">
        <f>IF(D2030="No", "Not discussed on USFS. ", IF(VLOOKUP(A2030, [1]!Table9[#All], 31, FALSE)="--", "--",  _xlfn.CONCAT(A2030, " (", VLOOKUP(A2030, [1]!Table9[#All], 11, FALSE), "; Habitat description: ", C2030, ") - Within 1-mi of a CNDDB/SCE/USFS occurrence record (", VLOOKUP(A2030, [1]!Table9[#All], 31, FALSE), "). " )))</f>
        <v>--</v>
      </c>
      <c r="Q2030" s="6" t="str">
        <f>IF(D2030="No", "Not discussed on USFS. ", IF(VLOOKUP(A2030, [1]!Table9[#All], 31, FALSE)="--", "--",  VLOOKUP(A2030, [1]!Table9[#All], 32, FALSE)))</f>
        <v>--</v>
      </c>
      <c r="R2030" s="6" t="str">
        <f>IF(D2030="No", "Not discussed on USFS. ", IF(VLOOKUP(A2030, [1]!Table9[#All], 31, FALSE)="--", "--", VLOOKUP(A2030, [1]!Table9[#All], 33, FALSE)))</f>
        <v>--</v>
      </c>
      <c r="S2030" s="9" t="s">
        <v>2</v>
      </c>
      <c r="T2030" s="8" t="s">
        <v>2</v>
      </c>
      <c r="U2030" s="8" t="s">
        <v>2</v>
      </c>
      <c r="V2030" s="7" t="s">
        <v>2</v>
      </c>
      <c r="W2030" s="6" t="s">
        <v>2</v>
      </c>
      <c r="X2030" s="6" t="s">
        <v>2</v>
      </c>
    </row>
    <row r="2031" spans="1:24" ht="48" x14ac:dyDescent="0.2">
      <c r="A2031" s="20" t="s">
        <v>331</v>
      </c>
      <c r="B2031" s="20" t="str">
        <f>VLOOKUP(A2031, [1]!Table9[#All], 2, FALSE)</f>
        <v>Geraea viscida</v>
      </c>
      <c r="C2031" s="18" t="str">
        <f>VLOOKUP(A2031, [1]!Table9[#All], 13, FALSE)</f>
        <v>openings in chaparral</v>
      </c>
      <c r="D2031" s="17" t="str">
        <f>IF(ISNUMBER(SEARCH("1",VLOOKUP(A2031, [1]!Table9[#All], 4, FALSE))), "Yes", "No")</f>
        <v>No</v>
      </c>
      <c r="E2031" s="16" t="str">
        <f>VLOOKUP(A2031, [1]!Table9[#All], 3, FALSE)</f>
        <v>Plant</v>
      </c>
      <c r="F2031" s="15" t="str">
        <f>VLOOKUP(A2031, [1]!Table9[#All], 26, FALSE)</f>
        <v>Formula</v>
      </c>
      <c r="G2031" s="15" t="str">
        <f>IF(D2031="No", "--",VLOOKUP(A2031, [1]!Table9[#All], 25, FALSE))</f>
        <v>--</v>
      </c>
      <c r="H2031" s="14" t="str">
        <f>IF(D2031="No", "Not discussed on USFS. ", VLOOKUP(A2031, [1]!Table9[#All], 24, FALSE))</f>
        <v xml:space="preserve">Not discussed on USFS. </v>
      </c>
      <c r="I2031" s="14" t="str">
        <f>IF(NOT(ISBLANK(#REF!)),  "Pre-activity Survey Required", "")</f>
        <v>Pre-activity Survey Required</v>
      </c>
      <c r="J2031" s="13" t="str">
        <f>IF(D2031="No", "Not discussed on USFS. ", _xlfn.CONCAT(A2031, " (", VLOOKUP(A2031, [1]!Table9[#All], 11, FALSE), "; Habitat description: ", C2031, ") - Within 1-mi of a CNDDB/SCE/USFS occurrence record (", VLOOKUP(A2031, [1]!Table9[#All], 34, FALSE), "). " ))</f>
        <v xml:space="preserve">Not discussed on USFS. </v>
      </c>
      <c r="K2031" s="10" t="str">
        <f>IF(D2031="No", "-- ", VLOOKUP(A2031, [1]!Table9[#All], 35, FALSE))</f>
        <v xml:space="preserve">-- </v>
      </c>
      <c r="L2031" s="12" t="str">
        <f>IF(D2031="No", "--", VLOOKUP(A2031, [1]!Table9[#All], 28, FALSE))</f>
        <v>--</v>
      </c>
      <c r="M2031" s="11" t="str">
        <f>IF(D2031="No", "Not discussed on USFS. ", _xlfn.CONCAT(A2031, " (", VLOOKUP(A2031, [1]!Table9[#All], 11, FALSE), "; Habitat description: ", C2031, ") - Within 1-mi of a CNDDB/SCE/USFS occurrence record (", VLOOKUP(A2031, [1]!Table9[#All], 27, FALSE), "). " ))</f>
        <v xml:space="preserve">Not discussed on USFS. </v>
      </c>
      <c r="N2031" s="10" t="str">
        <f>IF(D2031="No", "-- ", VLOOKUP(A2031, [1]!Table9[#All], 29, FALSE))</f>
        <v xml:space="preserve">-- </v>
      </c>
      <c r="O2031" s="10" t="str">
        <f>IF(D2031="No", "--", VLOOKUP(A2031, [1]!Table9[#All], 30, FALSE))</f>
        <v>--</v>
      </c>
      <c r="P2031" s="7" t="str">
        <f>IF(D2031="No", "Not discussed on USFS. ", IF(VLOOKUP(A2031, [1]!Table9[#All], 31, FALSE)="--", "--",  _xlfn.CONCAT(A2031, " (", VLOOKUP(A2031, [1]!Table9[#All], 11, FALSE), "; Habitat description: ", C2031, ") - Within 1-mi of a CNDDB/SCE/USFS occurrence record (", VLOOKUP(A2031, [1]!Table9[#All], 31, FALSE), "). " )))</f>
        <v xml:space="preserve">Not discussed on USFS. </v>
      </c>
      <c r="Q2031" s="6" t="str">
        <f>IF(D2031="No", "Not discussed on USFS. ", IF(VLOOKUP(A2031, [1]!Table9[#All], 31, FALSE)="--", "--",  VLOOKUP(A2031, [1]!Table9[#All], 32, FALSE)))</f>
        <v xml:space="preserve">Not discussed on USFS. </v>
      </c>
      <c r="R2031" s="6" t="str">
        <f>IF(D2031="No", "Not discussed on USFS. ", IF(VLOOKUP(A2031, [1]!Table9[#All], 31, FALSE)="--", "--", VLOOKUP(A2031, [1]!Table9[#All], 33, FALSE)))</f>
        <v xml:space="preserve">Not discussed on USFS. </v>
      </c>
      <c r="S2031" s="9" t="s">
        <v>2</v>
      </c>
      <c r="T2031" s="8" t="s">
        <v>2</v>
      </c>
      <c r="U2031" s="8" t="s">
        <v>2</v>
      </c>
      <c r="V2031" s="7" t="s">
        <v>2</v>
      </c>
      <c r="W2031" s="6" t="s">
        <v>2</v>
      </c>
      <c r="X2031" s="6" t="s">
        <v>2</v>
      </c>
    </row>
    <row r="2032" spans="1:24" ht="156" x14ac:dyDescent="0.2">
      <c r="A2032" s="20" t="s">
        <v>330</v>
      </c>
      <c r="B2032" s="20" t="str">
        <f>VLOOKUP(A2032, [1]!Table9[#All], 2, FALSE)</f>
        <v>pyrrocoma lucida</v>
      </c>
      <c r="C2032" s="18" t="str">
        <f>VLOOKUP(A2032, [1]!Table9[#All], 13, FALSE)</f>
        <v>alkaline clay flats, sagebrush scrub, open forest</v>
      </c>
      <c r="D2032" s="17" t="str">
        <f>IF(ISNUMBER(SEARCH("1",VLOOKUP(A2032, [1]!Table9[#All], 4, FALSE))), "Yes", "No")</f>
        <v>Yes</v>
      </c>
      <c r="E2032" s="16" t="str">
        <f>VLOOKUP(A2032, [1]!Table9[#All], 3, FALSE)</f>
        <v>Plant</v>
      </c>
      <c r="F2032" s="15" t="str">
        <f>VLOOKUP(A2032, [1]!Table9[#All], 26, FALSE)</f>
        <v>Formula</v>
      </c>
      <c r="G2032" s="15" t="str">
        <f>IF(D2032="No", "--",VLOOKUP(A2032, [1]!Table9[#All], 25, FALSE))</f>
        <v>Work area</v>
      </c>
      <c r="H2032" s="14" t="str">
        <f>IF(D2032="No", "Not discussed on USFS. ", VLOOKUP(A2032, [1]!Table9[#All], 24, FALSE))</f>
        <v>--</v>
      </c>
      <c r="I2032" s="14" t="str">
        <f>IF(NOT(ISBLANK(#REF!)),  "Pre-activity Survey Required", "")</f>
        <v>Pre-activity Survey Required</v>
      </c>
      <c r="J2032" s="13" t="str">
        <f>IF(D2032="No", "Not discussed on USFS. ", _xlfn.CONCAT(A2032, " (", VLOOKUP(A2032, [1]!Table9[#All], 11, FALSE), "; Habitat description: ", C2032, ") - Within 1-mi of a CNDDB/SCE/USFS occurrence record (", VLOOKUP(A2032, [1]!Table9[#All], 34, FALSE), "). " ))</f>
        <v xml:space="preserve">sticky pyrrocoma (FSS; BLM:S; CRPR 1B.2, Blooming Period: Jul - Sep; Habitat description: alkaline clay flats, sagebrush scrub, open forest) - Within 1-mi of a CNDDB/SCE/USFS occurrence record (unsuitable habitat). </v>
      </c>
      <c r="K2032" s="10" t="str">
        <f>IF(D2032="No", "-- ", VLOOKUP(A2032, [1]!Table9[#All], 35, FALSE))</f>
        <v>Standard OMP BMPs.</v>
      </c>
      <c r="L2032" s="12" t="str">
        <f>IF(D2032="No", "--", VLOOKUP(A2032, [1]!Table9[#All], 28, FALSE))</f>
        <v>IIB</v>
      </c>
      <c r="M2032" s="11" t="str">
        <f>IF(D2032="No", "Not discussed on USFS. ", _xlfn.CONCAT(A2032, " (", VLOOKUP(A2032, [1]!Table9[#All], 11, FALSE), "; Habitat description: ", C2032, ") - Within 1-mi of a CNDDB/SCE/USFS occurrence record (", VLOOKUP(A2032, [1]!Table9[#All], 27, FALSE), "). " ))</f>
        <v xml:space="preserve">sticky pyrrocoma (FSS; BLM:S; CRPR 1B.2, Blooming Period: Jul - Sep; Habitat description: alkaline clay flats, sagebrush scrub, open forest) - Within 1-mi of a CNDDB/SCE/USFS occurrence record (habitat present). </v>
      </c>
      <c r="N2032" s="10" t="str">
        <f>IF(D2032="No", "-- ", VLOOKUP(A2032, [1]!Table9[#All], 29, FALSE))</f>
        <v xml:space="preserve">BE BMP Plant-1(a)(c-d); 
General Measures and Standard OMP BMPs. </v>
      </c>
      <c r="O2032" s="10" t="str">
        <f>IF(D2032="No", "--", VLOOKUP(A2032, [1]!Table9[#All], 30, FALSE))</f>
        <v xml:space="preserve">Pre-Activity Survey (sticky pyrrocoma): A biological survey is required. 
FSS Plant Avoidance (sticky pyrrocoma): If sticky pyrrocoma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32" s="7" t="str">
        <f>IF(D2032="No", "Not discussed on USFS. ", IF(VLOOKUP(A2032, [1]!Table9[#All], 31, FALSE)="--", "--",  _xlfn.CONCAT(A2032, " (", VLOOKUP(A2032, [1]!Table9[#All], 11, FALSE), "; Habitat description: ", C2032, ") - Within 1-mi of a CNDDB/SCE/USFS occurrence record (", VLOOKUP(A2032, [1]!Table9[#All], 31, FALSE), "). " )))</f>
        <v>--</v>
      </c>
      <c r="Q2032" s="6" t="str">
        <f>IF(D2032="No", "Not discussed on USFS. ", IF(VLOOKUP(A2032, [1]!Table9[#All], 31, FALSE)="--", "--",  VLOOKUP(A2032, [1]!Table9[#All], 32, FALSE)))</f>
        <v>--</v>
      </c>
      <c r="R2032" s="6" t="str">
        <f>IF(D2032="No", "Not discussed on USFS. ", IF(VLOOKUP(A2032, [1]!Table9[#All], 31, FALSE)="--", "--", VLOOKUP(A2032, [1]!Table9[#All], 33, FALSE)))</f>
        <v>--</v>
      </c>
      <c r="S2032" s="9" t="s">
        <v>2</v>
      </c>
      <c r="T2032" s="8" t="s">
        <v>2</v>
      </c>
      <c r="U2032" s="8" t="s">
        <v>2</v>
      </c>
      <c r="V2032" s="7" t="s">
        <v>2</v>
      </c>
      <c r="W2032" s="6" t="s">
        <v>2</v>
      </c>
      <c r="X2032" s="6" t="s">
        <v>2</v>
      </c>
    </row>
    <row r="2033" spans="1:24" ht="132" x14ac:dyDescent="0.2">
      <c r="A2033" s="20" t="s">
        <v>329</v>
      </c>
      <c r="B2033" s="20" t="str">
        <f>VLOOKUP(A2033, [1]!Table9[#All], 2, FALSE)</f>
        <v>Fritillaria agrestis</v>
      </c>
      <c r="C2033" s="18" t="str">
        <f>VLOOKUP(A2033, [1]!Table9[#All], 13, FALSE)</f>
        <v>clay, often vertical, occasionally serpentine</v>
      </c>
      <c r="D2033" s="17" t="str">
        <f>IF(ISNUMBER(SEARCH("1",VLOOKUP(A2033, [1]!Table9[#All], 4, FALSE))), "Yes", "No")</f>
        <v>Yes</v>
      </c>
      <c r="E2033" s="16" t="str">
        <f>VLOOKUP(A2033, [1]!Table9[#All], 3, FALSE)</f>
        <v>Plant</v>
      </c>
      <c r="F2033" s="15" t="str">
        <f>VLOOKUP(A2033, [1]!Table9[#All], 26, FALSE)</f>
        <v>Formula</v>
      </c>
      <c r="G2033" s="15" t="str">
        <f>IF(D2033="No", "--",VLOOKUP(A2033, [1]!Table9[#All], 25, FALSE))</f>
        <v>Work area</v>
      </c>
      <c r="H2033" s="14" t="str">
        <f>IF(D2033="No", "Not discussed on USFS. ", VLOOKUP(A2033, [1]!Table9[#All], 24, FALSE))</f>
        <v xml:space="preserve">Only discussed in INF, if reviewing INF apply same RPM's and language as other CRPR 1/2 plant receive. </v>
      </c>
      <c r="I2033" s="14" t="str">
        <f>IF(NOT(ISBLANK(#REF!)),  "Pre-activity Survey Required", "")</f>
        <v>Pre-activity Survey Required</v>
      </c>
      <c r="J2033" s="13" t="str">
        <f>IF(D2033="No", "Not discussed on USFS. ", _xlfn.CONCAT(A2033, " (", VLOOKUP(A2033, [1]!Table9[#All], 11, FALSE), "; Habitat description: ", C2033, ") - Within 1-mi of a CNDDB/SCE/USFS occurrence record (", VLOOKUP(A2033, [1]!Table9[#All], 34, FALSE), "). " ))</f>
        <v xml:space="preserve">stinkbells (INF:SCC; CRPR 4.2, Blooming Period: Mar - Jun; Habitat description: clay, often vertical, occasionally serpentine) - Within 1-mi of a CNDDB/SCE/USFS occurrence record (unsuitable habitat). </v>
      </c>
      <c r="K2033" s="10" t="str">
        <f>IF(D2033="No", "-- ", VLOOKUP(A2033, [1]!Table9[#All], 35, FALSE))</f>
        <v>Standard OMP BMPs.</v>
      </c>
      <c r="L2033" s="12" t="str">
        <f>IF(D2033="No", "--", VLOOKUP(A2033, [1]!Table9[#All], 28, FALSE))</f>
        <v>IIB</v>
      </c>
      <c r="M2033" s="11" t="str">
        <f>IF(D2033="No", "Not discussed on USFS. ", _xlfn.CONCAT(A2033, " (", VLOOKUP(A2033, [1]!Table9[#All], 11, FALSE), "; Habitat description: ", C2033, ") - Within 1-mi of a CNDDB/SCE/USFS occurrence record (", VLOOKUP(A2033, [1]!Table9[#All], 27, FALSE), "). " ))</f>
        <v xml:space="preserve">stinkbells (INF:SCC; CRPR 4.2, Blooming Period: Mar - Jun; Habitat description: clay, often vertical, occasionally serpentine) - Within 1-mi of a CNDDB/SCE/USFS occurrence record (habitat present). </v>
      </c>
      <c r="N2033" s="10" t="str">
        <f>IF(D2033="No", "-- ", VLOOKUP(A2033, [1]!Table9[#All], 29, FALSE))</f>
        <v xml:space="preserve">BE BMP Plant-1(a)(c-d); 
General Measures and Standard OMP BMPs. </v>
      </c>
      <c r="O2033" s="10" t="str">
        <f>IF(D2033="No", "--", VLOOKUP(A2033, [1]!Table9[#All], 30, FALSE))</f>
        <v xml:space="preserve">Pre-Activity Survey (stinkbells): A biological survey is required. 
FSS Plant Avoidance (stinkbells): If stinkbells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33" s="7" t="str">
        <f>IF(D2033="No", "Not discussed on USFS. ", IF(VLOOKUP(A2033, [1]!Table9[#All], 31, FALSE)="--", "--",  _xlfn.CONCAT(A2033, " (", VLOOKUP(A2033, [1]!Table9[#All], 11, FALSE), "; Habitat description: ", C2033, ") - Within 1-mi of a CNDDB/SCE/USFS occurrence record (", VLOOKUP(A2033, [1]!Table9[#All], 31, FALSE), "). " )))</f>
        <v>--</v>
      </c>
      <c r="Q2033" s="6" t="str">
        <f>IF(D2033="No", "Not discussed on USFS. ", IF(VLOOKUP(A2033, [1]!Table9[#All], 31, FALSE)="--", "--",  VLOOKUP(A2033, [1]!Table9[#All], 32, FALSE)))</f>
        <v>--</v>
      </c>
      <c r="R2033" s="6" t="str">
        <f>IF(D2033="No", "Not discussed on USFS. ", IF(VLOOKUP(A2033, [1]!Table9[#All], 31, FALSE)="--", "--", VLOOKUP(A2033, [1]!Table9[#All], 33, FALSE)))</f>
        <v>--</v>
      </c>
      <c r="S2033" s="9" t="s">
        <v>2</v>
      </c>
      <c r="T2033" s="8" t="s">
        <v>2</v>
      </c>
      <c r="U2033" s="8" t="s">
        <v>2</v>
      </c>
      <c r="V2033" s="7" t="s">
        <v>2</v>
      </c>
      <c r="W2033" s="6" t="s">
        <v>2</v>
      </c>
      <c r="X2033" s="6" t="s">
        <v>2</v>
      </c>
    </row>
    <row r="2034" spans="1:24" ht="156" x14ac:dyDescent="0.2">
      <c r="A2034" s="20" t="s">
        <v>328</v>
      </c>
      <c r="B2034" s="20" t="str">
        <f>VLOOKUP(A2034, [1]!Table9[#All], 2, FALSE)</f>
        <v>Antennaria flagellaris</v>
      </c>
      <c r="C2034" s="18" t="str">
        <f>VLOOKUP(A2034, [1]!Table9[#All], 13, FALSE)</f>
        <v>seasonally moist sagebrush scrub</v>
      </c>
      <c r="D2034" s="17" t="str">
        <f>IF(ISNUMBER(SEARCH("1",VLOOKUP(A2034, [1]!Table9[#All], 4, FALSE))), "Yes", "No")</f>
        <v>Yes</v>
      </c>
      <c r="E2034" s="16" t="str">
        <f>VLOOKUP(A2034, [1]!Table9[#All], 3, FALSE)</f>
        <v>Plant</v>
      </c>
      <c r="F2034" s="15" t="str">
        <f>VLOOKUP(A2034, [1]!Table9[#All], 26, FALSE)</f>
        <v>Formula</v>
      </c>
      <c r="G2034" s="15" t="str">
        <f>IF(D2034="No", "--",VLOOKUP(A2034, [1]!Table9[#All], 25, FALSE))</f>
        <v>Work area</v>
      </c>
      <c r="H2034" s="14" t="str">
        <f>IF(D2034="No", "Not discussed on USFS. ", VLOOKUP(A2034, [1]!Table9[#All], 24, FALSE))</f>
        <v xml:space="preserve">Only discussed in INF, if reviewing INF apply same RPM's and language as other CRPR 1/2 plant receive. </v>
      </c>
      <c r="I2034" s="14" t="str">
        <f>IF(NOT(ISBLANK(#REF!)),  "Pre-activity Survey Required", "")</f>
        <v>Pre-activity Survey Required</v>
      </c>
      <c r="J2034" s="13" t="str">
        <f>IF(D2034="No", "Not discussed on USFS. ", _xlfn.CONCAT(A2034, " (", VLOOKUP(A2034, [1]!Table9[#All], 11, FALSE), "; Habitat description: ", C2034, ") - Within 1-mi of a CNDDB/SCE/USFS occurrence record (", VLOOKUP(A2034, [1]!Table9[#All], 34, FALSE), "). " ))</f>
        <v xml:space="preserve">stoloniferous pussy toes (INF:SCC; CRPR 4.2, Blooming Period: May - Jun; Habitat description: seasonally moist sagebrush scrub) - Within 1-mi of a CNDDB/SCE/USFS occurrence record (unsuitable habitat). </v>
      </c>
      <c r="K2034" s="10" t="str">
        <f>IF(D2034="No", "-- ", VLOOKUP(A2034, [1]!Table9[#All], 35, FALSE))</f>
        <v>Standard OMP BMPs.</v>
      </c>
      <c r="L2034" s="12" t="str">
        <f>IF(D2034="No", "--", VLOOKUP(A2034, [1]!Table9[#All], 28, FALSE))</f>
        <v>IIB</v>
      </c>
      <c r="M2034" s="11" t="str">
        <f>IF(D2034="No", "Not discussed on USFS. ", _xlfn.CONCAT(A2034, " (", VLOOKUP(A2034, [1]!Table9[#All], 11, FALSE), "; Habitat description: ", C2034, ") - Within 1-mi of a CNDDB/SCE/USFS occurrence record (", VLOOKUP(A2034, [1]!Table9[#All], 27, FALSE), "). " ))</f>
        <v xml:space="preserve">stoloniferous pussy toes (INF:SCC; CRPR 4.2, Blooming Period: May - Jun; Habitat description: seasonally moist sagebrush scrub) - Within 1-mi of a CNDDB/SCE/USFS occurrence record (habitat present). </v>
      </c>
      <c r="N2034" s="10" t="str">
        <f>IF(D2034="No", "-- ", VLOOKUP(A2034, [1]!Table9[#All], 29, FALSE))</f>
        <v xml:space="preserve">BE BMP Plant-1(a)(c-d); 
General Measures and Standard OMP BMPs. </v>
      </c>
      <c r="O2034" s="10" t="str">
        <f>IF(D2034="No", "--", VLOOKUP(A2034, [1]!Table9[#All], 30, FALSE))</f>
        <v xml:space="preserve">Pre-Activity Survey (stoloniferous pussy toes): A biological survey is required. 
FSS Plant Avoidance (stoloniferous pussy toes): If stoloniferous pussy toes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34" s="7" t="str">
        <f>IF(D2034="No", "Not discussed on USFS. ", IF(VLOOKUP(A2034, [1]!Table9[#All], 31, FALSE)="--", "--",  _xlfn.CONCAT(A2034, " (", VLOOKUP(A2034, [1]!Table9[#All], 11, FALSE), "; Habitat description: ", C2034, ") - Within 1-mi of a CNDDB/SCE/USFS occurrence record (", VLOOKUP(A2034, [1]!Table9[#All], 31, FALSE), "). " )))</f>
        <v>--</v>
      </c>
      <c r="Q2034" s="6" t="str">
        <f>IF(D2034="No", "Not discussed on USFS. ", IF(VLOOKUP(A2034, [1]!Table9[#All], 31, FALSE)="--", "--",  VLOOKUP(A2034, [1]!Table9[#All], 32, FALSE)))</f>
        <v>--</v>
      </c>
      <c r="R2034" s="6" t="str">
        <f>IF(D2034="No", "Not discussed on USFS. ", IF(VLOOKUP(A2034, [1]!Table9[#All], 31, FALSE)="--", "--", VLOOKUP(A2034, [1]!Table9[#All], 33, FALSE)))</f>
        <v>--</v>
      </c>
      <c r="S2034" s="9" t="s">
        <v>2</v>
      </c>
      <c r="T2034" s="8" t="s">
        <v>2</v>
      </c>
      <c r="U2034" s="8" t="s">
        <v>2</v>
      </c>
      <c r="V2034" s="7" t="s">
        <v>2</v>
      </c>
      <c r="W2034" s="6" t="s">
        <v>2</v>
      </c>
      <c r="X2034" s="6" t="s">
        <v>2</v>
      </c>
    </row>
    <row r="2035" spans="1:24" ht="48" x14ac:dyDescent="0.2">
      <c r="A2035" s="20" t="s">
        <v>327</v>
      </c>
      <c r="B2035" s="20" t="str">
        <f>VLOOKUP(A2035, [1]!Table9[#All], 2, FALSE)</f>
        <v>Euphorbia ocellata ssp. rattanii</v>
      </c>
      <c r="C2035" s="18" t="str">
        <f>VLOOKUP(A2035, [1]!Table9[#All], 13, FALSE)</f>
        <v>sandy or stony ground</v>
      </c>
      <c r="D2035" s="17" t="str">
        <f>IF(ISNUMBER(SEARCH("1",VLOOKUP(A2035, [1]!Table9[#All], 4, FALSE))), "Yes", "No")</f>
        <v>No</v>
      </c>
      <c r="E2035" s="16" t="str">
        <f>VLOOKUP(A2035, [1]!Table9[#All], 3, FALSE)</f>
        <v>Plant</v>
      </c>
      <c r="F2035" s="15" t="str">
        <f>VLOOKUP(A2035, [1]!Table9[#All], 26, FALSE)</f>
        <v>Formula</v>
      </c>
      <c r="G2035" s="15" t="str">
        <f>IF(D2035="No", "--",VLOOKUP(A2035, [1]!Table9[#All], 25, FALSE))</f>
        <v>--</v>
      </c>
      <c r="H2035" s="14" t="str">
        <f>IF(D2035="No", "Not discussed on USFS. ", VLOOKUP(A2035, [1]!Table9[#All], 24, FALSE))</f>
        <v xml:space="preserve">Not discussed on USFS. </v>
      </c>
      <c r="I2035" s="14" t="str">
        <f>IF(NOT(ISBLANK(#REF!)),  "Pre-activity Survey Required", "")</f>
        <v>Pre-activity Survey Required</v>
      </c>
      <c r="J2035" s="13" t="str">
        <f>IF(D2035="No", "Not discussed on USFS. ", _xlfn.CONCAT(A2035, " (", VLOOKUP(A2035, [1]!Table9[#All], 11, FALSE), "; Habitat description: ", C2035, ") - Within 1-mi of a CNDDB/SCE/USFS occurrence record (", VLOOKUP(A2035, [1]!Table9[#All], 34, FALSE), "). " ))</f>
        <v xml:space="preserve">Not discussed on USFS. </v>
      </c>
      <c r="K2035" s="10" t="str">
        <f>IF(D2035="No", "-- ", VLOOKUP(A2035, [1]!Table9[#All], 35, FALSE))</f>
        <v xml:space="preserve">-- </v>
      </c>
      <c r="L2035" s="12" t="str">
        <f>IF(D2035="No", "--", VLOOKUP(A2035, [1]!Table9[#All], 28, FALSE))</f>
        <v>--</v>
      </c>
      <c r="M2035" s="11" t="str">
        <f>IF(D2035="No", "Not discussed on USFS. ", _xlfn.CONCAT(A2035, " (", VLOOKUP(A2035, [1]!Table9[#All], 11, FALSE), "; Habitat description: ", C2035, ") - Within 1-mi of a CNDDB/SCE/USFS occurrence record (", VLOOKUP(A2035, [1]!Table9[#All], 27, FALSE), "). " ))</f>
        <v xml:space="preserve">Not discussed on USFS. </v>
      </c>
      <c r="N2035" s="10" t="str">
        <f>IF(D2035="No", "-- ", VLOOKUP(A2035, [1]!Table9[#All], 29, FALSE))</f>
        <v xml:space="preserve">-- </v>
      </c>
      <c r="O2035" s="10" t="str">
        <f>IF(D2035="No", "--", VLOOKUP(A2035, [1]!Table9[#All], 30, FALSE))</f>
        <v>--</v>
      </c>
      <c r="P2035" s="7" t="str">
        <f>IF(D2035="No", "Not discussed on USFS. ", IF(VLOOKUP(A2035, [1]!Table9[#All], 31, FALSE)="--", "--",  _xlfn.CONCAT(A2035, " (", VLOOKUP(A2035, [1]!Table9[#All], 11, FALSE), "; Habitat description: ", C2035, ") - Within 1-mi of a CNDDB/SCE/USFS occurrence record (", VLOOKUP(A2035, [1]!Table9[#All], 31, FALSE), "). " )))</f>
        <v xml:space="preserve">Not discussed on USFS. </v>
      </c>
      <c r="Q2035" s="6" t="str">
        <f>IF(D2035="No", "Not discussed on USFS. ", IF(VLOOKUP(A2035, [1]!Table9[#All], 31, FALSE)="--", "--",  VLOOKUP(A2035, [1]!Table9[#All], 32, FALSE)))</f>
        <v xml:space="preserve">Not discussed on USFS. </v>
      </c>
      <c r="R2035" s="6" t="str">
        <f>IF(D2035="No", "Not discussed on USFS. ", IF(VLOOKUP(A2035, [1]!Table9[#All], 31, FALSE)="--", "--", VLOOKUP(A2035, [1]!Table9[#All], 33, FALSE)))</f>
        <v xml:space="preserve">Not discussed on USFS. </v>
      </c>
      <c r="S2035" s="9" t="s">
        <v>2</v>
      </c>
      <c r="T2035" s="8" t="s">
        <v>2</v>
      </c>
      <c r="U2035" s="8" t="s">
        <v>2</v>
      </c>
      <c r="V2035" s="7" t="s">
        <v>2</v>
      </c>
      <c r="W2035" s="6" t="s">
        <v>2</v>
      </c>
      <c r="X2035" s="6" t="s">
        <v>2</v>
      </c>
    </row>
    <row r="2036" spans="1:24" ht="156" x14ac:dyDescent="0.2">
      <c r="A2036" s="20" t="s">
        <v>326</v>
      </c>
      <c r="B2036" s="20" t="str">
        <f>VLOOKUP(A2036, [1]!Table9[#All], 2, FALSE)</f>
        <v>Chorizanthe rectispina</v>
      </c>
      <c r="C2036" s="18" t="str">
        <f>VLOOKUP(A2036, [1]!Table9[#All], 13, FALSE)</f>
        <v>sand or gravel</v>
      </c>
      <c r="D2036" s="17" t="str">
        <f>IF(ISNUMBER(SEARCH("1",VLOOKUP(A2036, [1]!Table9[#All], 4, FALSE))), "Yes", "No")</f>
        <v>Yes</v>
      </c>
      <c r="E2036" s="16" t="str">
        <f>VLOOKUP(A2036, [1]!Table9[#All], 3, FALSE)</f>
        <v>Plant</v>
      </c>
      <c r="F2036" s="15" t="str">
        <f>VLOOKUP(A2036, [1]!Table9[#All], 26, FALSE)</f>
        <v>Formula</v>
      </c>
      <c r="G2036" s="15" t="str">
        <f>IF(D2036="No", "--",VLOOKUP(A2036, [1]!Table9[#All], 25, FALSE))</f>
        <v>Work area</v>
      </c>
      <c r="H2036" s="14" t="str">
        <f>IF(D2036="No", "Not discussed on USFS. ", VLOOKUP(A2036, [1]!Table9[#All], 24, FALSE))</f>
        <v>--</v>
      </c>
      <c r="I2036" s="14" t="str">
        <f>IF(NOT(ISBLANK(#REF!)),  "Pre-activity Survey Required", "")</f>
        <v>Pre-activity Survey Required</v>
      </c>
      <c r="J2036" s="13" t="str">
        <f>IF(D2036="No", "Not discussed on USFS. ", _xlfn.CONCAT(A2036, " (", VLOOKUP(A2036, [1]!Table9[#All], 11, FALSE), "; Habitat description: ", C2036, ") - Within 1-mi of a CNDDB/SCE/USFS occurrence record (", VLOOKUP(A2036, [1]!Table9[#All], 34, FALSE), "). " ))</f>
        <v xml:space="preserve">straight awned spineflower (FSS; BLM:S; CRPR 1B.2, Blooming Period: May - Jul; Habitat description: sand or gravel) - Within 1-mi of a CNDDB/SCE/USFS occurrence record (unsuitable habitat). </v>
      </c>
      <c r="K2036" s="10" t="str">
        <f>IF(D2036="No", "-- ", VLOOKUP(A2036, [1]!Table9[#All], 35, FALSE))</f>
        <v>Standard OMP BMPs.</v>
      </c>
      <c r="L2036" s="12" t="str">
        <f>IF(D2036="No", "--", VLOOKUP(A2036, [1]!Table9[#All], 28, FALSE))</f>
        <v>IIB</v>
      </c>
      <c r="M2036" s="11" t="str">
        <f>IF(D2036="No", "Not discussed on USFS. ", _xlfn.CONCAT(A2036, " (", VLOOKUP(A2036, [1]!Table9[#All], 11, FALSE), "; Habitat description: ", C2036, ") - Within 1-mi of a CNDDB/SCE/USFS occurrence record (", VLOOKUP(A2036, [1]!Table9[#All], 27, FALSE), "). " ))</f>
        <v xml:space="preserve">straight awned spineflower (FSS; BLM:S; CRPR 1B.2, Blooming Period: May - Jul; Habitat description: sand or gravel) - Within 1-mi of a CNDDB/SCE/USFS occurrence record (habitat present). </v>
      </c>
      <c r="N2036" s="10" t="str">
        <f>IF(D2036="No", "-- ", VLOOKUP(A2036, [1]!Table9[#All], 29, FALSE))</f>
        <v xml:space="preserve">BE BMP Plant-1(a)(c-d); 
General Measures and Standard OMP BMPs. </v>
      </c>
      <c r="O2036" s="10" t="str">
        <f>IF(D2036="No", "--", VLOOKUP(A2036, [1]!Table9[#All], 30, FALSE))</f>
        <v xml:space="preserve">Pre-Activity Survey (straight awned spineflower): A biological survey is required. 
FSS Plant Avoidance (straight awned spineflower): If straight awned spineflower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36" s="7" t="str">
        <f>IF(D2036="No", "Not discussed on USFS. ", IF(VLOOKUP(A2036, [1]!Table9[#All], 31, FALSE)="--", "--",  _xlfn.CONCAT(A2036, " (", VLOOKUP(A2036, [1]!Table9[#All], 11, FALSE), "; Habitat description: ", C2036, ") - Within 1-mi of a CNDDB/SCE/USFS occurrence record (", VLOOKUP(A2036, [1]!Table9[#All], 31, FALSE), "). " )))</f>
        <v>--</v>
      </c>
      <c r="Q2036" s="6" t="str">
        <f>IF(D2036="No", "Not discussed on USFS. ", IF(VLOOKUP(A2036, [1]!Table9[#All], 31, FALSE)="--", "--",  VLOOKUP(A2036, [1]!Table9[#All], 32, FALSE)))</f>
        <v>--</v>
      </c>
      <c r="R2036" s="6" t="str">
        <f>IF(D2036="No", "Not discussed on USFS. ", IF(VLOOKUP(A2036, [1]!Table9[#All], 31, FALSE)="--", "--", VLOOKUP(A2036, [1]!Table9[#All], 33, FALSE)))</f>
        <v>--</v>
      </c>
      <c r="S2036" s="9" t="s">
        <v>2</v>
      </c>
      <c r="T2036" s="8" t="s">
        <v>2</v>
      </c>
      <c r="U2036" s="8" t="s">
        <v>2</v>
      </c>
      <c r="V2036" s="7" t="s">
        <v>2</v>
      </c>
      <c r="W2036" s="6" t="s">
        <v>2</v>
      </c>
      <c r="X2036" s="6" t="s">
        <v>2</v>
      </c>
    </row>
    <row r="2037" spans="1:24" ht="144" x14ac:dyDescent="0.2">
      <c r="A2037" s="20" t="s">
        <v>325</v>
      </c>
      <c r="B2037" s="20" t="str">
        <f>VLOOKUP(A2037, [1]!Table9[#All], 2, FALSE)</f>
        <v>Fritillaria striata</v>
      </c>
      <c r="C2037" s="18" t="str">
        <f>VLOOKUP(A2037, [1]!Table9[#All], 13, FALSE)</f>
        <v>grasslands, openings in oak woodland; generally occurs on the lower portions of north-facing slopes</v>
      </c>
      <c r="D2037" s="17" t="str">
        <f>IF(ISNUMBER(SEARCH("1",VLOOKUP(A2037, [1]!Table9[#All], 4, FALSE))), "Yes", "No")</f>
        <v>Yes</v>
      </c>
      <c r="E2037" s="16" t="str">
        <f>VLOOKUP(A2037, [1]!Table9[#All], 3, FALSE)</f>
        <v>Plant</v>
      </c>
      <c r="F2037" s="15" t="str">
        <f>VLOOKUP(A2037, [1]!Table9[#All], 26, FALSE)</f>
        <v>Formula</v>
      </c>
      <c r="G2037" s="15" t="str">
        <f>IF(D2037="No", "--",VLOOKUP(A2037, [1]!Table9[#All], 25, FALSE))</f>
        <v>Work area</v>
      </c>
      <c r="H2037" s="14" t="str">
        <f>IF(D2037="No", "Not discussed on USFS. ", VLOOKUP(A2037, [1]!Table9[#All], 24, FALSE))</f>
        <v>--</v>
      </c>
      <c r="I2037" s="14" t="str">
        <f>IF(NOT(ISBLANK(#REF!)),  "Pre-activity Survey Required", "")</f>
        <v>Pre-activity Survey Required</v>
      </c>
      <c r="J2037" s="13" t="str">
        <f>IF(D2037="No", "Not discussed on USFS. ", _xlfn.CONCAT(A2037, " (", VLOOKUP(A2037, [1]!Table9[#All], 11, FALSE), "; Habitat description: ", C2037, ") - Within 1-mi of a CNDDB/SCE/USFS occurrence record (", VLOOKUP(A2037, [1]!Table9[#All], 34, FALSE), "). " ))</f>
        <v xml:space="preserve">Striped adobe lily (ST; FSS; CRPR 1B.1; Habitat description: grasslands, openings in oak woodland; generally occurs on the lower portions of north-facing slopes) - Within 1-mi of a CNDDB/SCE/USFS occurrence record (unsuitable habitat). </v>
      </c>
      <c r="K2037" s="10" t="str">
        <f>IF(D2037="No", "-- ", VLOOKUP(A2037, [1]!Table9[#All], 35, FALSE))</f>
        <v>Standard OMP BMPs.</v>
      </c>
      <c r="L2037" s="12" t="str">
        <f>IF(D2037="No", "--", VLOOKUP(A2037, [1]!Table9[#All], 28, FALSE))</f>
        <v>IIB</v>
      </c>
      <c r="M2037" s="11" t="str">
        <f>IF(D2037="No", "Not discussed on USFS. ", _xlfn.CONCAT(A2037, " (", VLOOKUP(A2037, [1]!Table9[#All], 11, FALSE), "; Habitat description: ", C2037, ") - Within 1-mi of a CNDDB/SCE/USFS occurrence record (", VLOOKUP(A2037, [1]!Table9[#All], 27, FALSE), "). " ))</f>
        <v xml:space="preserve">Striped adobe lily (ST; FSS; CRPR 1B.1; Habitat description: grasslands, openings in oak woodland; generally occurs on the lower portions of north-facing slopes) - Within 1-mi of a CNDDB/SCE/USFS occurrence record (habitat present). </v>
      </c>
      <c r="N2037" s="10" t="str">
        <f>IF(D2037="No", "-- ", VLOOKUP(A2037, [1]!Table9[#All], 29, FALSE))</f>
        <v xml:space="preserve">BE BMP Plant-1(a); 
General Measures and Standard OMP BMPs. </v>
      </c>
      <c r="O2037" s="10" t="str">
        <f>IF(D2037="No", "--", VLOOKUP(A2037, [1]!Table9[#All], 30, FALSE))</f>
        <v xml:space="preserve">Pre-Activity Survey (Striped adobe lily): A biological survey is required. 
State Threatened Plant Avoidance (Striped adobe lily): If Striped adobe lilyis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037" s="7" t="str">
        <f>IF(D2037="No", "Not discussed on USFS. ", IF(VLOOKUP(A2037, [1]!Table9[#All], 31, FALSE)="--", "--",  _xlfn.CONCAT(A2037, " (", VLOOKUP(A2037, [1]!Table9[#All], 11, FALSE), "; Habitat description: ", C2037, ") - Within 1-mi of a CNDDB/SCE/USFS occurrence record (", VLOOKUP(A2037, [1]!Table9[#All], 31, FALSE), "). " )))</f>
        <v>--</v>
      </c>
      <c r="Q2037" s="6" t="str">
        <f>IF(D2037="No", "Not discussed on USFS. ", IF(VLOOKUP(A2037, [1]!Table9[#All], 31, FALSE)="--", "--",  VLOOKUP(A2037, [1]!Table9[#All], 32, FALSE)))</f>
        <v>--</v>
      </c>
      <c r="R2037" s="6" t="str">
        <f>IF(D2037="No", "Not discussed on USFS. ", IF(VLOOKUP(A2037, [1]!Table9[#All], 31, FALSE)="--", "--", VLOOKUP(A2037, [1]!Table9[#All], 33, FALSE)))</f>
        <v>--</v>
      </c>
      <c r="S2037" s="9" t="s">
        <v>2</v>
      </c>
      <c r="T2037" s="8" t="s">
        <v>2</v>
      </c>
      <c r="U2037" s="8" t="s">
        <v>2</v>
      </c>
      <c r="V2037" s="7" t="s">
        <v>2</v>
      </c>
      <c r="W2037" s="6" t="s">
        <v>2</v>
      </c>
      <c r="X2037" s="6" t="s">
        <v>2</v>
      </c>
    </row>
    <row r="2038" spans="1:24" ht="48" x14ac:dyDescent="0.2">
      <c r="A2038" s="20" t="s">
        <v>324</v>
      </c>
      <c r="B2038" s="20" t="str">
        <f>VLOOKUP(A2038, [1]!Table9[#All], 2, FALSE)</f>
        <v>Eurybia merita</v>
      </c>
      <c r="C2038" s="18" t="str">
        <f>VLOOKUP(A2038, [1]!Table9[#All], 13, FALSE)</f>
        <v>montane forest</v>
      </c>
      <c r="D2038" s="17" t="str">
        <f>IF(ISNUMBER(SEARCH("1",VLOOKUP(A2038, [1]!Table9[#All], 4, FALSE))), "Yes", "No")</f>
        <v>No</v>
      </c>
      <c r="E2038" s="16" t="str">
        <f>VLOOKUP(A2038, [1]!Table9[#All], 3, FALSE)</f>
        <v>Plant</v>
      </c>
      <c r="F2038" s="15" t="str">
        <f>VLOOKUP(A2038, [1]!Table9[#All], 26, FALSE)</f>
        <v>Formula</v>
      </c>
      <c r="G2038" s="15" t="str">
        <f>IF(D2038="No", "--",VLOOKUP(A2038, [1]!Table9[#All], 25, FALSE))</f>
        <v>--</v>
      </c>
      <c r="H2038" s="14" t="str">
        <f>IF(D2038="No", "Not discussed on USFS. ", VLOOKUP(A2038, [1]!Table9[#All], 24, FALSE))</f>
        <v xml:space="preserve">Not discussed on USFS. </v>
      </c>
      <c r="I2038" s="14" t="str">
        <f>IF(NOT(ISBLANK(#REF!)),  "Pre-activity Survey Required", "")</f>
        <v>Pre-activity Survey Required</v>
      </c>
      <c r="J2038" s="13" t="str">
        <f>IF(D2038="No", "Not discussed on USFS. ", _xlfn.CONCAT(A2038, " (", VLOOKUP(A2038, [1]!Table9[#All], 11, FALSE), "; Habitat description: ", C2038, ") - Within 1-mi of a CNDDB/SCE/USFS occurrence record (", VLOOKUP(A2038, [1]!Table9[#All], 34, FALSE), "). " ))</f>
        <v xml:space="preserve">Not discussed on USFS. </v>
      </c>
      <c r="K2038" s="10" t="str">
        <f>IF(D2038="No", "-- ", VLOOKUP(A2038, [1]!Table9[#All], 35, FALSE))</f>
        <v xml:space="preserve">-- </v>
      </c>
      <c r="L2038" s="12" t="str">
        <f>IF(D2038="No", "--", VLOOKUP(A2038, [1]!Table9[#All], 28, FALSE))</f>
        <v>--</v>
      </c>
      <c r="M2038" s="11" t="str">
        <f>IF(D2038="No", "Not discussed on USFS. ", _xlfn.CONCAT(A2038, " (", VLOOKUP(A2038, [1]!Table9[#All], 11, FALSE), "; Habitat description: ", C2038, ") - Within 1-mi of a CNDDB/SCE/USFS occurrence record (", VLOOKUP(A2038, [1]!Table9[#All], 27, FALSE), "). " ))</f>
        <v xml:space="preserve">Not discussed on USFS. </v>
      </c>
      <c r="N2038" s="10" t="str">
        <f>IF(D2038="No", "-- ", VLOOKUP(A2038, [1]!Table9[#All], 29, FALSE))</f>
        <v xml:space="preserve">-- </v>
      </c>
      <c r="O2038" s="10" t="str">
        <f>IF(D2038="No", "--", VLOOKUP(A2038, [1]!Table9[#All], 30, FALSE))</f>
        <v>--</v>
      </c>
      <c r="P2038" s="7" t="str">
        <f>IF(D2038="No", "Not discussed on USFS. ", IF(VLOOKUP(A2038, [1]!Table9[#All], 31, FALSE)="--", "--",  _xlfn.CONCAT(A2038, " (", VLOOKUP(A2038, [1]!Table9[#All], 11, FALSE), "; Habitat description: ", C2038, ") - Within 1-mi of a CNDDB/SCE/USFS occurrence record (", VLOOKUP(A2038, [1]!Table9[#All], 31, FALSE), "). " )))</f>
        <v xml:space="preserve">Not discussed on USFS. </v>
      </c>
      <c r="Q2038" s="6" t="str">
        <f>IF(D2038="No", "Not discussed on USFS. ", IF(VLOOKUP(A2038, [1]!Table9[#All], 31, FALSE)="--", "--",  VLOOKUP(A2038, [1]!Table9[#All], 32, FALSE)))</f>
        <v xml:space="preserve">Not discussed on USFS. </v>
      </c>
      <c r="R2038" s="6" t="str">
        <f>IF(D2038="No", "Not discussed on USFS. ", IF(VLOOKUP(A2038, [1]!Table9[#All], 31, FALSE)="--", "--", VLOOKUP(A2038, [1]!Table9[#All], 33, FALSE)))</f>
        <v xml:space="preserve">Not discussed on USFS. </v>
      </c>
      <c r="S2038" s="9" t="s">
        <v>2</v>
      </c>
      <c r="T2038" s="8" t="s">
        <v>2</v>
      </c>
      <c r="U2038" s="8" t="s">
        <v>2</v>
      </c>
      <c r="V2038" s="7" t="s">
        <v>2</v>
      </c>
      <c r="W2038" s="6" t="s">
        <v>2</v>
      </c>
      <c r="X2038" s="6" t="s">
        <v>2</v>
      </c>
    </row>
    <row r="2039" spans="1:24" ht="80" x14ac:dyDescent="0.2">
      <c r="A2039" s="20" t="s">
        <v>323</v>
      </c>
      <c r="B2039" s="20" t="str">
        <f>VLOOKUP(A2039, [1]!Table9[#All], 2, FALSE)</f>
        <v>Cryptantha crymophila</v>
      </c>
      <c r="C2039" s="18" t="str">
        <f>VLOOKUP(A2039, [1]!Table9[#All], 13, FALSE)</f>
        <v>open areas on slopes, ridges, and colluvial barrens, in subalpine coniferous forest and sagebrush</v>
      </c>
      <c r="D2039" s="17" t="str">
        <f>IF(ISNUMBER(SEARCH("1",VLOOKUP(A2039, [1]!Table9[#All], 4, FALSE))), "Yes", "No")</f>
        <v>No</v>
      </c>
      <c r="E2039" s="16" t="str">
        <f>VLOOKUP(A2039, [1]!Table9[#All], 3, FALSE)</f>
        <v>Plant</v>
      </c>
      <c r="F2039" s="15" t="str">
        <f>VLOOKUP(A2039, [1]!Table9[#All], 26, FALSE)</f>
        <v>Formula</v>
      </c>
      <c r="G2039" s="15" t="str">
        <f>IF(D2039="No", "--",VLOOKUP(A2039, [1]!Table9[#All], 25, FALSE))</f>
        <v>--</v>
      </c>
      <c r="H2039" s="14" t="str">
        <f>IF(D2039="No", "Not discussed on USFS. ", VLOOKUP(A2039, [1]!Table9[#All], 24, FALSE))</f>
        <v xml:space="preserve">Not discussed on USFS. </v>
      </c>
      <c r="I2039" s="14" t="str">
        <f>IF(NOT(ISBLANK(#REF!)),  "Pre-activity Survey Required", "")</f>
        <v>Pre-activity Survey Required</v>
      </c>
      <c r="J2039" s="13" t="str">
        <f>IF(D2039="No", "Not discussed on USFS. ", _xlfn.CONCAT(A2039, " (", VLOOKUP(A2039, [1]!Table9[#All], 11, FALSE), "; Habitat description: ", C2039, ") - Within 1-mi of a CNDDB/SCE/USFS occurrence record (", VLOOKUP(A2039, [1]!Table9[#All], 34, FALSE), "). " ))</f>
        <v xml:space="preserve">Not discussed on USFS. </v>
      </c>
      <c r="K2039" s="10" t="str">
        <f>IF(D2039="No", "-- ", VLOOKUP(A2039, [1]!Table9[#All], 35, FALSE))</f>
        <v xml:space="preserve">-- </v>
      </c>
      <c r="L2039" s="12" t="str">
        <f>IF(D2039="No", "--", VLOOKUP(A2039, [1]!Table9[#All], 28, FALSE))</f>
        <v>--</v>
      </c>
      <c r="M2039" s="11" t="str">
        <f>IF(D2039="No", "Not discussed on USFS. ", _xlfn.CONCAT(A2039, " (", VLOOKUP(A2039, [1]!Table9[#All], 11, FALSE), "; Habitat description: ", C2039, ") - Within 1-mi of a CNDDB/SCE/USFS occurrence record (", VLOOKUP(A2039, [1]!Table9[#All], 27, FALSE), "). " ))</f>
        <v xml:space="preserve">Not discussed on USFS. </v>
      </c>
      <c r="N2039" s="10" t="str">
        <f>IF(D2039="No", "-- ", VLOOKUP(A2039, [1]!Table9[#All], 29, FALSE))</f>
        <v xml:space="preserve">-- </v>
      </c>
      <c r="O2039" s="10" t="str">
        <f>IF(D2039="No", "--", VLOOKUP(A2039, [1]!Table9[#All], 30, FALSE))</f>
        <v>--</v>
      </c>
      <c r="P2039" s="7" t="str">
        <f>IF(D2039="No", "Not discussed on USFS. ", IF(VLOOKUP(A2039, [1]!Table9[#All], 31, FALSE)="--", "--",  _xlfn.CONCAT(A2039, " (", VLOOKUP(A2039, [1]!Table9[#All], 11, FALSE), "; Habitat description: ", C2039, ") - Within 1-mi of a CNDDB/SCE/USFS occurrence record (", VLOOKUP(A2039, [1]!Table9[#All], 31, FALSE), "). " )))</f>
        <v xml:space="preserve">Not discussed on USFS. </v>
      </c>
      <c r="Q2039" s="6" t="str">
        <f>IF(D2039="No", "Not discussed on USFS. ", IF(VLOOKUP(A2039, [1]!Table9[#All], 31, FALSE)="--", "--",  VLOOKUP(A2039, [1]!Table9[#All], 32, FALSE)))</f>
        <v xml:space="preserve">Not discussed on USFS. </v>
      </c>
      <c r="R2039" s="6" t="str">
        <f>IF(D2039="No", "Not discussed on USFS. ", IF(VLOOKUP(A2039, [1]!Table9[#All], 31, FALSE)="--", "--", VLOOKUP(A2039, [1]!Table9[#All], 33, FALSE)))</f>
        <v xml:space="preserve">Not discussed on USFS. </v>
      </c>
      <c r="S2039" s="9" t="s">
        <v>2</v>
      </c>
      <c r="T2039" s="8" t="s">
        <v>2</v>
      </c>
      <c r="U2039" s="8" t="s">
        <v>2</v>
      </c>
      <c r="V2039" s="7" t="s">
        <v>2</v>
      </c>
      <c r="W2039" s="6" t="s">
        <v>2</v>
      </c>
      <c r="X2039" s="6" t="s">
        <v>2</v>
      </c>
    </row>
    <row r="2040" spans="1:24" ht="80" x14ac:dyDescent="0.2">
      <c r="A2040" s="20" t="s">
        <v>322</v>
      </c>
      <c r="B2040" s="20" t="str">
        <f>VLOOKUP(A2040, [1]!Table9[#All], 2, FALSE)</f>
        <v>Abies lasiocarpa var lasiocarpa</v>
      </c>
      <c r="C2040" s="18" t="str">
        <f>VLOOKUP(A2040, [1]!Table9[#All], 13, FALSE)</f>
        <v>subalpine forests, meadows addition jargon for field folks soils: sandy gravel loam 500-4500ft</v>
      </c>
      <c r="D2040" s="17" t="str">
        <f>IF(ISNUMBER(SEARCH("1",VLOOKUP(A2040, [1]!Table9[#All], 4, FALSE))), "Yes", "No")</f>
        <v>No</v>
      </c>
      <c r="E2040" s="16" t="str">
        <f>VLOOKUP(A2040, [1]!Table9[#All], 3, FALSE)</f>
        <v>Plant</v>
      </c>
      <c r="F2040" s="15" t="str">
        <f>VLOOKUP(A2040, [1]!Table9[#All], 26, FALSE)</f>
        <v>Formula</v>
      </c>
      <c r="G2040" s="15" t="str">
        <f>IF(D2040="No", "--",VLOOKUP(A2040, [1]!Table9[#All], 25, FALSE))</f>
        <v>--</v>
      </c>
      <c r="H2040" s="14" t="str">
        <f>IF(D2040="No", "Not discussed on USFS. ", VLOOKUP(A2040, [1]!Table9[#All], 24, FALSE))</f>
        <v xml:space="preserve">Not discussed on USFS. </v>
      </c>
      <c r="I2040" s="14" t="str">
        <f>IF(NOT(ISBLANK(#REF!)),  "Pre-activity Survey Required", "")</f>
        <v>Pre-activity Survey Required</v>
      </c>
      <c r="J2040" s="13" t="str">
        <f>IF(D2040="No", "Not discussed on USFS. ", _xlfn.CONCAT(A2040, " (", VLOOKUP(A2040, [1]!Table9[#All], 11, FALSE), "; Habitat description: ", C2040, ") - Within 1-mi of a CNDDB/SCE/USFS occurrence record (", VLOOKUP(A2040, [1]!Table9[#All], 34, FALSE), "). " ))</f>
        <v xml:space="preserve">Not discussed on USFS. </v>
      </c>
      <c r="K2040" s="10" t="str">
        <f>IF(D2040="No", "-- ", VLOOKUP(A2040, [1]!Table9[#All], 35, FALSE))</f>
        <v xml:space="preserve">-- </v>
      </c>
      <c r="L2040" s="12" t="str">
        <f>IF(D2040="No", "--", VLOOKUP(A2040, [1]!Table9[#All], 28, FALSE))</f>
        <v>--</v>
      </c>
      <c r="M2040" s="11" t="str">
        <f>IF(D2040="No", "Not discussed on USFS. ", _xlfn.CONCAT(A2040, " (", VLOOKUP(A2040, [1]!Table9[#All], 11, FALSE), "; Habitat description: ", C2040, ") - Within 1-mi of a CNDDB/SCE/USFS occurrence record (", VLOOKUP(A2040, [1]!Table9[#All], 27, FALSE), "). " ))</f>
        <v xml:space="preserve">Not discussed on USFS. </v>
      </c>
      <c r="N2040" s="10" t="str">
        <f>IF(D2040="No", "-- ", VLOOKUP(A2040, [1]!Table9[#All], 29, FALSE))</f>
        <v xml:space="preserve">-- </v>
      </c>
      <c r="O2040" s="10" t="str">
        <f>IF(D2040="No", "--", VLOOKUP(A2040, [1]!Table9[#All], 30, FALSE))</f>
        <v>--</v>
      </c>
      <c r="P2040" s="7" t="str">
        <f>IF(D2040="No", "Not discussed on USFS. ", IF(VLOOKUP(A2040, [1]!Table9[#All], 31, FALSE)="--", "--",  _xlfn.CONCAT(A2040, " (", VLOOKUP(A2040, [1]!Table9[#All], 11, FALSE), "; Habitat description: ", C2040, ") - Within 1-mi of a CNDDB/SCE/USFS occurrence record (", VLOOKUP(A2040, [1]!Table9[#All], 31, FALSE), "). " )))</f>
        <v xml:space="preserve">Not discussed on USFS. </v>
      </c>
      <c r="Q2040" s="6" t="str">
        <f>IF(D2040="No", "Not discussed on USFS. ", IF(VLOOKUP(A2040, [1]!Table9[#All], 31, FALSE)="--", "--",  VLOOKUP(A2040, [1]!Table9[#All], 32, FALSE)))</f>
        <v xml:space="preserve">Not discussed on USFS. </v>
      </c>
      <c r="R2040" s="6" t="str">
        <f>IF(D2040="No", "Not discussed on USFS. ", IF(VLOOKUP(A2040, [1]!Table9[#All], 31, FALSE)="--", "--", VLOOKUP(A2040, [1]!Table9[#All], 33, FALSE)))</f>
        <v xml:space="preserve">Not discussed on USFS. </v>
      </c>
      <c r="S2040" s="9" t="s">
        <v>2</v>
      </c>
      <c r="T2040" s="8" t="s">
        <v>2</v>
      </c>
      <c r="U2040" s="8" t="s">
        <v>2</v>
      </c>
      <c r="V2040" s="7" t="s">
        <v>2</v>
      </c>
      <c r="W2040" s="6" t="s">
        <v>2</v>
      </c>
      <c r="X2040" s="6" t="s">
        <v>2</v>
      </c>
    </row>
    <row r="2041" spans="1:24" ht="156" x14ac:dyDescent="0.2">
      <c r="A2041" s="20" t="s">
        <v>321</v>
      </c>
      <c r="B2041" s="20" t="str">
        <f>VLOOKUP(A2041, [1]!Table9[#All], 2, FALSE)</f>
        <v>Epilobium howellii</v>
      </c>
      <c r="C2041" s="18" t="str">
        <f>VLOOKUP(A2041, [1]!Table9[#All], 13, FALSE)</f>
        <v>wet meadows, mossy seeps</v>
      </c>
      <c r="D2041" s="17" t="str">
        <f>IF(ISNUMBER(SEARCH("1",VLOOKUP(A2041, [1]!Table9[#All], 4, FALSE))), "Yes", "No")</f>
        <v>Yes</v>
      </c>
      <c r="E2041" s="16" t="str">
        <f>VLOOKUP(A2041, [1]!Table9[#All], 3, FALSE)</f>
        <v>Plant</v>
      </c>
      <c r="F2041" s="15" t="str">
        <f>VLOOKUP(A2041, [1]!Table9[#All], 26, FALSE)</f>
        <v>Formula</v>
      </c>
      <c r="G2041" s="15" t="str">
        <f>IF(D2041="No", "--",VLOOKUP(A2041, [1]!Table9[#All], 25, FALSE))</f>
        <v>Work area</v>
      </c>
      <c r="H2041" s="14" t="str">
        <f>IF(D2041="No", "Not discussed on USFS. ", VLOOKUP(A2041, [1]!Table9[#All], 24, FALSE))</f>
        <v xml:space="preserve">Only discussed in INF, if reviewing INF apply same RPM's and language as other CRPR 1/2 plant receive. </v>
      </c>
      <c r="I2041" s="14" t="str">
        <f>IF(NOT(ISBLANK(#REF!)),  "Pre-activity Survey Required", "")</f>
        <v>Pre-activity Survey Required</v>
      </c>
      <c r="J2041" s="13" t="str">
        <f>IF(D2041="No", "Not discussed on USFS. ", _xlfn.CONCAT(A2041, " (", VLOOKUP(A2041, [1]!Table9[#All], 11, FALSE), "; Habitat description: ", C2041, ") - Within 1-mi of a CNDDB/SCE/USFS occurrence record (", VLOOKUP(A2041, [1]!Table9[#All], 34, FALSE), "). " ))</f>
        <v xml:space="preserve">subalpine fireweed (INF:SCC; CRPR 4.3, Blooming Period: Jul - Aug; Habitat description: wet meadows, mossy seeps) - Within 1-mi of a CNDDB/SCE/USFS occurrence record (unsuitable habitat). </v>
      </c>
      <c r="K2041" s="10" t="str">
        <f>IF(D2041="No", "-- ", VLOOKUP(A2041, [1]!Table9[#All], 35, FALSE))</f>
        <v>Standard OMP BMPs.</v>
      </c>
      <c r="L2041" s="12" t="str">
        <f>IF(D2041="No", "--", VLOOKUP(A2041, [1]!Table9[#All], 28, FALSE))</f>
        <v>IIB</v>
      </c>
      <c r="M2041" s="11" t="str">
        <f>IF(D2041="No", "Not discussed on USFS. ", _xlfn.CONCAT(A2041, " (", VLOOKUP(A2041, [1]!Table9[#All], 11, FALSE), "; Habitat description: ", C2041, ") - Within 1-mi of a CNDDB/SCE/USFS occurrence record (", VLOOKUP(A2041, [1]!Table9[#All], 27, FALSE), "). " ))</f>
        <v xml:space="preserve">subalpine fireweed (INF:SCC; CRPR 4.3, Blooming Period: Jul - Aug; Habitat description: wet meadows, mossy seeps) - Within 1-mi of a CNDDB/SCE/USFS occurrence record (habitat present). </v>
      </c>
      <c r="N2041" s="10" t="str">
        <f>IF(D2041="No", "-- ", VLOOKUP(A2041, [1]!Table9[#All], 29, FALSE))</f>
        <v xml:space="preserve">BE BMP Plant-1(a)(c-d); 
General Measures and Standard OMP BMPs. </v>
      </c>
      <c r="O2041" s="10" t="str">
        <f>IF(D2041="No", "--", VLOOKUP(A2041, [1]!Table9[#All], 30, FALSE))</f>
        <v xml:space="preserve">Pre-Activity Survey (subalpine fireweed): A biological survey is required. 
FSS Plant Avoidance (subalpine fireweed): If subalpine fireweed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41" s="7" t="str">
        <f>IF(D2041="No", "Not discussed on USFS. ", IF(VLOOKUP(A2041, [1]!Table9[#All], 31, FALSE)="--", "--",  _xlfn.CONCAT(A2041, " (", VLOOKUP(A2041, [1]!Table9[#All], 11, FALSE), "; Habitat description: ", C2041, ") - Within 1-mi of a CNDDB/SCE/USFS occurrence record (", VLOOKUP(A2041, [1]!Table9[#All], 31, FALSE), "). " )))</f>
        <v>--</v>
      </c>
      <c r="Q2041" s="6" t="str">
        <f>IF(D2041="No", "Not discussed on USFS. ", IF(VLOOKUP(A2041, [1]!Table9[#All], 31, FALSE)="--", "--",  VLOOKUP(A2041, [1]!Table9[#All], 32, FALSE)))</f>
        <v>--</v>
      </c>
      <c r="R2041" s="6" t="str">
        <f>IF(D2041="No", "Not discussed on USFS. ", IF(VLOOKUP(A2041, [1]!Table9[#All], 31, FALSE)="--", "--", VLOOKUP(A2041, [1]!Table9[#All], 33, FALSE)))</f>
        <v>--</v>
      </c>
      <c r="S2041" s="9" t="s">
        <v>2</v>
      </c>
      <c r="T2041" s="8" t="s">
        <v>2</v>
      </c>
      <c r="U2041" s="8" t="s">
        <v>2</v>
      </c>
      <c r="V2041" s="7" t="s">
        <v>2</v>
      </c>
      <c r="W2041" s="6" t="s">
        <v>2</v>
      </c>
      <c r="X2041" s="6" t="s">
        <v>2</v>
      </c>
    </row>
    <row r="2042" spans="1:24" ht="48" x14ac:dyDescent="0.2">
      <c r="A2042" s="20" t="s">
        <v>320</v>
      </c>
      <c r="B2042" s="20" t="str">
        <f>VLOOKUP(A2042, [1]!Table9[#All], 2, FALSE)</f>
        <v>Atriplex subtilis</v>
      </c>
      <c r="C2042" s="18" t="str">
        <f>VLOOKUP(A2042, [1]!Table9[#All], 13, FALSE)</f>
        <v>saline depressions</v>
      </c>
      <c r="D2042" s="17" t="str">
        <f>IF(ISNUMBER(SEARCH("1",VLOOKUP(A2042, [1]!Table9[#All], 4, FALSE))), "Yes", "No")</f>
        <v>No</v>
      </c>
      <c r="E2042" s="16" t="str">
        <f>VLOOKUP(A2042, [1]!Table9[#All], 3, FALSE)</f>
        <v>Plant</v>
      </c>
      <c r="F2042" s="15" t="str">
        <f>VLOOKUP(A2042, [1]!Table9[#All], 26, FALSE)</f>
        <v>Formula</v>
      </c>
      <c r="G2042" s="15" t="str">
        <f>IF(D2042="No", "--",VLOOKUP(A2042, [1]!Table9[#All], 25, FALSE))</f>
        <v>--</v>
      </c>
      <c r="H2042" s="14" t="str">
        <f>IF(D2042="No", "Not discussed on USFS. ", VLOOKUP(A2042, [1]!Table9[#All], 24, FALSE))</f>
        <v xml:space="preserve">Not discussed on USFS. </v>
      </c>
      <c r="I2042" s="14" t="str">
        <f>IF(NOT(ISBLANK(#REF!)),  "Pre-activity Survey Required", "")</f>
        <v>Pre-activity Survey Required</v>
      </c>
      <c r="J2042" s="13" t="str">
        <f>IF(D2042="No", "Not discussed on USFS. ", _xlfn.CONCAT(A2042, " (", VLOOKUP(A2042, [1]!Table9[#All], 11, FALSE), "; Habitat description: ", C2042, ") - Within 1-mi of a CNDDB/SCE/USFS occurrence record (", VLOOKUP(A2042, [1]!Table9[#All], 34, FALSE), "). " ))</f>
        <v xml:space="preserve">Not discussed on USFS. </v>
      </c>
      <c r="K2042" s="10" t="str">
        <f>IF(D2042="No", "-- ", VLOOKUP(A2042, [1]!Table9[#All], 35, FALSE))</f>
        <v xml:space="preserve">-- </v>
      </c>
      <c r="L2042" s="12" t="str">
        <f>IF(D2042="No", "--", VLOOKUP(A2042, [1]!Table9[#All], 28, FALSE))</f>
        <v>--</v>
      </c>
      <c r="M2042" s="11" t="str">
        <f>IF(D2042="No", "Not discussed on USFS. ", _xlfn.CONCAT(A2042, " (", VLOOKUP(A2042, [1]!Table9[#All], 11, FALSE), "; Habitat description: ", C2042, ") - Within 1-mi of a CNDDB/SCE/USFS occurrence record (", VLOOKUP(A2042, [1]!Table9[#All], 27, FALSE), "). " ))</f>
        <v xml:space="preserve">Not discussed on USFS. </v>
      </c>
      <c r="N2042" s="10" t="str">
        <f>IF(D2042="No", "-- ", VLOOKUP(A2042, [1]!Table9[#All], 29, FALSE))</f>
        <v xml:space="preserve">-- </v>
      </c>
      <c r="O2042" s="10" t="str">
        <f>IF(D2042="No", "--", VLOOKUP(A2042, [1]!Table9[#All], 30, FALSE))</f>
        <v>--</v>
      </c>
      <c r="P2042" s="7" t="str">
        <f>IF(D2042="No", "Not discussed on USFS. ", IF(VLOOKUP(A2042, [1]!Table9[#All], 31, FALSE)="--", "--",  _xlfn.CONCAT(A2042, " (", VLOOKUP(A2042, [1]!Table9[#All], 11, FALSE), "; Habitat description: ", C2042, ") - Within 1-mi of a CNDDB/SCE/USFS occurrence record (", VLOOKUP(A2042, [1]!Table9[#All], 31, FALSE), "). " )))</f>
        <v xml:space="preserve">Not discussed on USFS. </v>
      </c>
      <c r="Q2042" s="6" t="str">
        <f>IF(D2042="No", "Not discussed on USFS. ", IF(VLOOKUP(A2042, [1]!Table9[#All], 31, FALSE)="--", "--",  VLOOKUP(A2042, [1]!Table9[#All], 32, FALSE)))</f>
        <v xml:space="preserve">Not discussed on USFS. </v>
      </c>
      <c r="R2042" s="6" t="str">
        <f>IF(D2042="No", "Not discussed on USFS. ", IF(VLOOKUP(A2042, [1]!Table9[#All], 31, FALSE)="--", "--", VLOOKUP(A2042, [1]!Table9[#All], 33, FALSE)))</f>
        <v xml:space="preserve">Not discussed on USFS. </v>
      </c>
      <c r="S2042" s="9" t="s">
        <v>2</v>
      </c>
      <c r="T2042" s="8" t="s">
        <v>2</v>
      </c>
      <c r="U2042" s="8" t="s">
        <v>2</v>
      </c>
      <c r="V2042" s="7" t="s">
        <v>2</v>
      </c>
      <c r="W2042" s="6" t="s">
        <v>2</v>
      </c>
      <c r="X2042" s="6" t="s">
        <v>2</v>
      </c>
    </row>
    <row r="2043" spans="1:24" ht="168" x14ac:dyDescent="0.2">
      <c r="A2043" s="20" t="s">
        <v>319</v>
      </c>
      <c r="B2043" s="20" t="str">
        <f>VLOOKUP(A2043, [1]!Table9[#All], 2, FALSE)</f>
        <v>Castilleja campestris var. succulenta</v>
      </c>
      <c r="C2043" s="18" t="str">
        <f>VLOOKUP(A2043, [1]!Table9[#All], 13, FALSE)</f>
        <v>freshwater wetlands, foothill woodland, valley grassland, wetland-riparian</v>
      </c>
      <c r="D2043" s="17" t="str">
        <f>IF(ISNUMBER(SEARCH("1",VLOOKUP(A2043, [1]!Table9[#All], 4, FALSE))), "Yes", "No")</f>
        <v>Yes</v>
      </c>
      <c r="E2043" s="16" t="str">
        <f>VLOOKUP(A2043, [1]!Table9[#All], 3, FALSE)</f>
        <v>Plant</v>
      </c>
      <c r="F2043" s="15" t="str">
        <f>VLOOKUP(A2043, [1]!Table9[#All], 26, FALSE)</f>
        <v>Formula</v>
      </c>
      <c r="G2043" s="15" t="str">
        <f>IF(D2043="No", "--",VLOOKUP(A2043, [1]!Table9[#All], 25, FALSE))</f>
        <v>Work area</v>
      </c>
      <c r="H2043" s="14" t="str">
        <f>IF(D2043="No", "Not discussed on USFS. ", VLOOKUP(A2043, [1]!Table9[#All], 24, FALSE))</f>
        <v>--</v>
      </c>
      <c r="I2043" s="14" t="str">
        <f>IF(NOT(ISBLANK(#REF!)),  "Pre-activity Survey Required", "")</f>
        <v>Pre-activity Survey Required</v>
      </c>
      <c r="J2043" s="13" t="str">
        <f>IF(D2043="No", "Not discussed on USFS. ", _xlfn.CONCAT(A2043, " (", VLOOKUP(A2043, [1]!Table9[#All], 11, FALSE), "; Habitat description: ", C2043, ") - Within 1-mi of a CNDDB/SCE/USFS occurrence record (", VLOOKUP(A2043, [1]!Table9[#All], 34, FALSE), "). " ))</f>
        <v xml:space="preserve">succulent owl's-clover (FT; SE; CRPR 1B.2, Blooming Period: Mar - May; Habitat description: freshwater wetlands, foothill woodland, valley grassland, wetland-riparian) - Within 1-mi of a CNDDB/SCE/USFS occurrence record (unsuitable habitat). </v>
      </c>
      <c r="K2043" s="10" t="str">
        <f>IF(D2043="No", "-- ", VLOOKUP(A2043, [1]!Table9[#All], 35, FALSE))</f>
        <v xml:space="preserve">RPM Plant 1; 
Standard OMP BMPs. </v>
      </c>
      <c r="L2043" s="12" t="str">
        <f>IF(D2043="No", "--", VLOOKUP(A2043, [1]!Table9[#All], 28, FALSE))</f>
        <v>IIB</v>
      </c>
      <c r="M2043" s="11" t="str">
        <f>IF(D2043="No", "Not discussed on USFS. ", _xlfn.CONCAT(A2043, " (", VLOOKUP(A2043, [1]!Table9[#All], 11, FALSE), "; Habitat description: ", C2043, ") - Within 1-mi of a CNDDB/SCE/USFS occurrence record (", VLOOKUP(A2043, [1]!Table9[#All], 27, FALSE), "). " ))</f>
        <v xml:space="preserve">succulent owl's-clover (FT; SE; CRPR 1B.2, Blooming Period: Mar - May; Habitat description: freshwater wetlands, foothill woodland, valley grassland, wetland-riparian) - Within 1-mi of a CNDDB/SCE/USFS occurrence record (habitat present). </v>
      </c>
      <c r="N2043" s="10" t="str">
        <f>IF(D2043="No", "-- ", VLOOKUP(A2043, [1]!Table9[#All], 29, FALSE))</f>
        <v xml:space="preserve">RPM Plant-1-4; 
General Measures and Standard OMP BMPs. </v>
      </c>
      <c r="O2043" s="10" t="str">
        <f>IF(D2043="No", "--", VLOOKUP(A2043, [1]!Table9[#All], 30, FALSE))</f>
        <v xml:space="preserve">Rare Plant Survey and Avoidance (succulent owl's-clover): A qualified botanist will conduct a rare plant survey for succulent owl's-clover within blooming season, verified by a reference population. All federally-listed plants within 100 feet of the work area will be flagged for avoidance. Coordination with Environmental Services Department will be required if full avoidance cannot be achieved. 
Schedule Limitation (succulent owl's-clover): Schedule all work in the year rare plant surveys are conducted. Work can occur only after rare plant surveys occur. If work gets delayed for a subsequent year, contact Environmental Services Department. 
General Measures and Standard OMP BMPs. </v>
      </c>
      <c r="P2043" s="7" t="str">
        <f>IF(D2043="No", "Not discussed on USFS. ", IF(VLOOKUP(A2043, [1]!Table9[#All], 31, FALSE)="--", "--",  _xlfn.CONCAT(A2043, " (", VLOOKUP(A2043, [1]!Table9[#All], 11, FALSE), "; Habitat description: ", C2043, ") - Within 1-mi of a CNDDB/SCE/USFS occurrence record (", VLOOKUP(A2043, [1]!Table9[#All], 31, FALSE), "). " )))</f>
        <v>--</v>
      </c>
      <c r="Q2043" s="6" t="str">
        <f>IF(D2043="No", "Not discussed on USFS. ", IF(VLOOKUP(A2043, [1]!Table9[#All], 31, FALSE)="--", "--",  VLOOKUP(A2043, [1]!Table9[#All], 32, FALSE)))</f>
        <v>--</v>
      </c>
      <c r="R2043" s="6" t="str">
        <f>IF(D2043="No", "Not discussed on USFS. ", IF(VLOOKUP(A2043, [1]!Table9[#All], 31, FALSE)="--", "--", VLOOKUP(A2043, [1]!Table9[#All], 33, FALSE)))</f>
        <v>--</v>
      </c>
      <c r="S2043" s="9" t="s">
        <v>2</v>
      </c>
      <c r="T2043" s="8" t="s">
        <v>2</v>
      </c>
      <c r="U2043" s="8" t="s">
        <v>2</v>
      </c>
      <c r="V2043" s="7" t="s">
        <v>2</v>
      </c>
      <c r="W2043" s="6" t="s">
        <v>2</v>
      </c>
      <c r="X2043" s="6" t="s">
        <v>2</v>
      </c>
    </row>
    <row r="2044" spans="1:24" ht="48" x14ac:dyDescent="0.2">
      <c r="A2044" s="20" t="s">
        <v>318</v>
      </c>
      <c r="B2044" s="20" t="str">
        <f>VLOOKUP(A2044, [1]!Table9[#All], 2, FALSE)</f>
        <v>Symphyotrichum lentum</v>
      </c>
      <c r="C2044" s="18" t="str">
        <f>VLOOKUP(A2044, [1]!Table9[#All], 13, FALSE)</f>
        <v>tidal streams and among tulles in marshy areas</v>
      </c>
      <c r="D2044" s="17" t="str">
        <f>IF(ISNUMBER(SEARCH("1",VLOOKUP(A2044, [1]!Table9[#All], 4, FALSE))), "Yes", "No")</f>
        <v>No</v>
      </c>
      <c r="E2044" s="16" t="str">
        <f>VLOOKUP(A2044, [1]!Table9[#All], 3, FALSE)</f>
        <v>Plant</v>
      </c>
      <c r="F2044" s="15" t="str">
        <f>VLOOKUP(A2044, [1]!Table9[#All], 26, FALSE)</f>
        <v>Formula</v>
      </c>
      <c r="G2044" s="15" t="str">
        <f>IF(D2044="No", "--",VLOOKUP(A2044, [1]!Table9[#All], 25, FALSE))</f>
        <v>--</v>
      </c>
      <c r="H2044" s="14" t="str">
        <f>IF(D2044="No", "Not discussed on USFS. ", VLOOKUP(A2044, [1]!Table9[#All], 24, FALSE))</f>
        <v xml:space="preserve">Not discussed on USFS. </v>
      </c>
      <c r="I2044" s="14" t="str">
        <f>IF(NOT(ISBLANK(#REF!)),  "Pre-activity Survey Required", "")</f>
        <v>Pre-activity Survey Required</v>
      </c>
      <c r="J2044" s="13" t="str">
        <f>IF(D2044="No", "Not discussed on USFS. ", _xlfn.CONCAT(A2044, " (", VLOOKUP(A2044, [1]!Table9[#All], 11, FALSE), "; Habitat description: ", C2044, ") - Within 1-mi of a CNDDB/SCE/USFS occurrence record (", VLOOKUP(A2044, [1]!Table9[#All], 34, FALSE), "). " ))</f>
        <v xml:space="preserve">Not discussed on USFS. </v>
      </c>
      <c r="K2044" s="10" t="str">
        <f>IF(D2044="No", "-- ", VLOOKUP(A2044, [1]!Table9[#All], 35, FALSE))</f>
        <v xml:space="preserve">-- </v>
      </c>
      <c r="L2044" s="12" t="str">
        <f>IF(D2044="No", "--", VLOOKUP(A2044, [1]!Table9[#All], 28, FALSE))</f>
        <v>--</v>
      </c>
      <c r="M2044" s="11" t="str">
        <f>IF(D2044="No", "Not discussed on USFS. ", _xlfn.CONCAT(A2044, " (", VLOOKUP(A2044, [1]!Table9[#All], 11, FALSE), "; Habitat description: ", C2044, ") - Within 1-mi of a CNDDB/SCE/USFS occurrence record (", VLOOKUP(A2044, [1]!Table9[#All], 27, FALSE), "). " ))</f>
        <v xml:space="preserve">Not discussed on USFS. </v>
      </c>
      <c r="N2044" s="10" t="str">
        <f>IF(D2044="No", "-- ", VLOOKUP(A2044, [1]!Table9[#All], 29, FALSE))</f>
        <v xml:space="preserve">-- </v>
      </c>
      <c r="O2044" s="10" t="str">
        <f>IF(D2044="No", "--", VLOOKUP(A2044, [1]!Table9[#All], 30, FALSE))</f>
        <v>--</v>
      </c>
      <c r="P2044" s="7" t="str">
        <f>IF(D2044="No", "Not discussed on USFS. ", IF(VLOOKUP(A2044, [1]!Table9[#All], 31, FALSE)="--", "--",  _xlfn.CONCAT(A2044, " (", VLOOKUP(A2044, [1]!Table9[#All], 11, FALSE), "; Habitat description: ", C2044, ") - Within 1-mi of a CNDDB/SCE/USFS occurrence record (", VLOOKUP(A2044, [1]!Table9[#All], 31, FALSE), "). " )))</f>
        <v xml:space="preserve">Not discussed on USFS. </v>
      </c>
      <c r="Q2044" s="6" t="str">
        <f>IF(D2044="No", "Not discussed on USFS. ", IF(VLOOKUP(A2044, [1]!Table9[#All], 31, FALSE)="--", "--",  VLOOKUP(A2044, [1]!Table9[#All], 32, FALSE)))</f>
        <v xml:space="preserve">Not discussed on USFS. </v>
      </c>
      <c r="R2044" s="6" t="str">
        <f>IF(D2044="No", "Not discussed on USFS. ", IF(VLOOKUP(A2044, [1]!Table9[#All], 31, FALSE)="--", "--", VLOOKUP(A2044, [1]!Table9[#All], 33, FALSE)))</f>
        <v xml:space="preserve">Not discussed on USFS. </v>
      </c>
      <c r="S2044" s="9" t="s">
        <v>2</v>
      </c>
      <c r="T2044" s="8" t="s">
        <v>2</v>
      </c>
      <c r="U2044" s="8" t="s">
        <v>2</v>
      </c>
      <c r="V2044" s="7" t="s">
        <v>2</v>
      </c>
      <c r="W2044" s="6" t="s">
        <v>2</v>
      </c>
      <c r="X2044" s="6" t="s">
        <v>2</v>
      </c>
    </row>
    <row r="2045" spans="1:24" ht="48" x14ac:dyDescent="0.2">
      <c r="A2045" s="20" t="s">
        <v>317</v>
      </c>
      <c r="B2045" s="20" t="str">
        <f>VLOOKUP(A2045, [1]!Table9[#All], 2, FALSE)</f>
        <v>Sorex ornatus sinuosus</v>
      </c>
      <c r="C2045" s="18" t="str">
        <f>VLOOKUP(A2045, [1]!Table9[#All], 13, FALSE)</f>
        <v>tidal and brackish marsh</v>
      </c>
      <c r="D2045" s="17" t="str">
        <f>IF(ISNUMBER(SEARCH("1",VLOOKUP(A2045, [1]!Table9[#All], 4, FALSE))), "Yes", "No")</f>
        <v>No</v>
      </c>
      <c r="E2045" s="16" t="str">
        <f>VLOOKUP(A2045, [1]!Table9[#All], 3, FALSE)</f>
        <v>Mammal</v>
      </c>
      <c r="F2045" s="15" t="str">
        <f>VLOOKUP(A2045, [1]!Table9[#All], 26, FALSE)</f>
        <v>Formula</v>
      </c>
      <c r="G2045" s="15" t="str">
        <f>IF(D2045="No", "--",VLOOKUP(A2045, [1]!Table9[#All], 25, FALSE))</f>
        <v>--</v>
      </c>
      <c r="H2045" s="14" t="str">
        <f>IF(D2045="No", "Not discussed on USFS. ", VLOOKUP(A2045, [1]!Table9[#All], 24, FALSE))</f>
        <v xml:space="preserve">Not discussed on USFS. </v>
      </c>
      <c r="I2045" s="14" t="str">
        <f>IF(NOT(ISBLANK(#REF!)),  "Pre-activity Survey Required", "")</f>
        <v>Pre-activity Survey Required</v>
      </c>
      <c r="J2045" s="13" t="str">
        <f>IF(D2045="No", "Not discussed on USFS. ", _xlfn.CONCAT(A2045, " (", VLOOKUP(A2045, [1]!Table9[#All], 11, FALSE), "; Habitat description: ", C2045, ") - Within 1-mi of a CNDDB/SCE/USFS occurrence record (", VLOOKUP(A2045, [1]!Table9[#All], 34, FALSE), "). " ))</f>
        <v xml:space="preserve">Not discussed on USFS. </v>
      </c>
      <c r="K2045" s="10" t="str">
        <f>IF(D2045="No", "-- ", VLOOKUP(A2045, [1]!Table9[#All], 35, FALSE))</f>
        <v xml:space="preserve">-- </v>
      </c>
      <c r="L2045" s="12" t="str">
        <f>IF(D2045="No", "--", VLOOKUP(A2045, [1]!Table9[#All], 28, FALSE))</f>
        <v>--</v>
      </c>
      <c r="M2045" s="11" t="str">
        <f>IF(D2045="No", "Not discussed on USFS. ", _xlfn.CONCAT(A2045, " (", VLOOKUP(A2045, [1]!Table9[#All], 11, FALSE), "; Habitat description: ", C2045, ") - Within 1-mi of a CNDDB/SCE/USFS occurrence record (", VLOOKUP(A2045, [1]!Table9[#All], 27, FALSE), "). " ))</f>
        <v xml:space="preserve">Not discussed on USFS. </v>
      </c>
      <c r="N2045" s="10" t="str">
        <f>IF(D2045="No", "-- ", VLOOKUP(A2045, [1]!Table9[#All], 29, FALSE))</f>
        <v xml:space="preserve">-- </v>
      </c>
      <c r="O2045" s="10" t="str">
        <f>IF(D2045="No", "--", VLOOKUP(A2045, [1]!Table9[#All], 30, FALSE))</f>
        <v>--</v>
      </c>
      <c r="P2045" s="7" t="str">
        <f>IF(D2045="No", "Not discussed on USFS. ", IF(VLOOKUP(A2045, [1]!Table9[#All], 31, FALSE)="--", "--",  _xlfn.CONCAT(A2045, " (", VLOOKUP(A2045, [1]!Table9[#All], 11, FALSE), "; Habitat description: ", C2045, ") - Within 1-mi of a CNDDB/SCE/USFS occurrence record (", VLOOKUP(A2045, [1]!Table9[#All], 31, FALSE), "). " )))</f>
        <v xml:space="preserve">Not discussed on USFS. </v>
      </c>
      <c r="Q2045" s="6" t="str">
        <f>IF(D2045="No", "Not discussed on USFS. ", IF(VLOOKUP(A2045, [1]!Table9[#All], 31, FALSE)="--", "--",  VLOOKUP(A2045, [1]!Table9[#All], 32, FALSE)))</f>
        <v xml:space="preserve">Not discussed on USFS. </v>
      </c>
      <c r="R2045" s="6" t="str">
        <f>IF(D2045="No", "Not discussed on USFS. ", IF(VLOOKUP(A2045, [1]!Table9[#All], 31, FALSE)="--", "--", VLOOKUP(A2045, [1]!Table9[#All], 33, FALSE)))</f>
        <v xml:space="preserve">Not discussed on USFS. </v>
      </c>
      <c r="S2045" s="9" t="s">
        <v>2</v>
      </c>
      <c r="T2045" s="8" t="s">
        <v>2</v>
      </c>
      <c r="U2045" s="8" t="s">
        <v>2</v>
      </c>
      <c r="V2045" s="7" t="s">
        <v>2</v>
      </c>
      <c r="W2045" s="6" t="s">
        <v>2</v>
      </c>
      <c r="X2045" s="6" t="s">
        <v>2</v>
      </c>
    </row>
    <row r="2046" spans="1:24" ht="48" x14ac:dyDescent="0.2">
      <c r="A2046" s="20" t="s">
        <v>316</v>
      </c>
      <c r="B2046" s="20" t="str">
        <f>VLOOKUP(A2046, [1]!Table9[#All], 2, FALSE)</f>
        <v>Melospiza melodia maxillaris</v>
      </c>
      <c r="C2046" s="18" t="str">
        <f>VLOOKUP(A2046, [1]!Table9[#All], 13, FALSE)</f>
        <v>tidal channels, and marshes</v>
      </c>
      <c r="D2046" s="17" t="str">
        <f>IF(ISNUMBER(SEARCH("1",VLOOKUP(A2046, [1]!Table9[#All], 4, FALSE))), "Yes", "No")</f>
        <v>No</v>
      </c>
      <c r="E2046" s="16" t="str">
        <f>VLOOKUP(A2046, [1]!Table9[#All], 3, FALSE)</f>
        <v>Bird</v>
      </c>
      <c r="F2046" s="15" t="str">
        <f>VLOOKUP(A2046, [1]!Table9[#All], 26, FALSE)</f>
        <v>Formula</v>
      </c>
      <c r="G2046" s="15" t="str">
        <f>IF(D2046="No", "--",VLOOKUP(A2046, [1]!Table9[#All], 25, FALSE))</f>
        <v>--</v>
      </c>
      <c r="H2046" s="14" t="str">
        <f>IF(D2046="No", "Not discussed on USFS. ", VLOOKUP(A2046, [1]!Table9[#All], 24, FALSE))</f>
        <v xml:space="preserve">Not discussed on USFS. </v>
      </c>
      <c r="I2046" s="14" t="str">
        <f>IF(NOT(ISBLANK(#REF!)),  "Pre-activity Survey Required", "")</f>
        <v>Pre-activity Survey Required</v>
      </c>
      <c r="J2046" s="13" t="str">
        <f>IF(D2046="No", "Not discussed on USFS. ", _xlfn.CONCAT(A2046, " (", VLOOKUP(A2046, [1]!Table9[#All], 11, FALSE), "; Habitat description: ", C2046, ") - Within 1-mi of a CNDDB/SCE/USFS occurrence record (", VLOOKUP(A2046, [1]!Table9[#All], 34, FALSE), "). " ))</f>
        <v xml:space="preserve">Not discussed on USFS. </v>
      </c>
      <c r="K2046" s="10" t="str">
        <f>IF(D2046="No", "-- ", VLOOKUP(A2046, [1]!Table9[#All], 35, FALSE))</f>
        <v xml:space="preserve">-- </v>
      </c>
      <c r="L2046" s="12" t="str">
        <f>IF(D2046="No", "--", VLOOKUP(A2046, [1]!Table9[#All], 28, FALSE))</f>
        <v>--</v>
      </c>
      <c r="M2046" s="11" t="str">
        <f>IF(D2046="No", "Not discussed on USFS. ", _xlfn.CONCAT(A2046, " (", VLOOKUP(A2046, [1]!Table9[#All], 11, FALSE), "; Habitat description: ", C2046, ") - Within 1-mi of a CNDDB/SCE/USFS occurrence record (", VLOOKUP(A2046, [1]!Table9[#All], 27, FALSE), "). " ))</f>
        <v xml:space="preserve">Not discussed on USFS. </v>
      </c>
      <c r="N2046" s="10" t="str">
        <f>IF(D2046="No", "-- ", VLOOKUP(A2046, [1]!Table9[#All], 29, FALSE))</f>
        <v xml:space="preserve">-- </v>
      </c>
      <c r="O2046" s="10" t="str">
        <f>IF(D2046="No", "--", VLOOKUP(A2046, [1]!Table9[#All], 30, FALSE))</f>
        <v>--</v>
      </c>
      <c r="P2046" s="7" t="str">
        <f>IF(D2046="No", "Not discussed on USFS. ", IF(VLOOKUP(A2046, [1]!Table9[#All], 31, FALSE)="--", "--",  _xlfn.CONCAT(A2046, " (", VLOOKUP(A2046, [1]!Table9[#All], 11, FALSE), "; Habitat description: ", C2046, ") - Within 1-mi of a CNDDB/SCE/USFS occurrence record (", VLOOKUP(A2046, [1]!Table9[#All], 31, FALSE), "). " )))</f>
        <v xml:space="preserve">Not discussed on USFS. </v>
      </c>
      <c r="Q2046" s="6" t="str">
        <f>IF(D2046="No", "Not discussed on USFS. ", IF(VLOOKUP(A2046, [1]!Table9[#All], 31, FALSE)="--", "--",  VLOOKUP(A2046, [1]!Table9[#All], 32, FALSE)))</f>
        <v xml:space="preserve">Not discussed on USFS. </v>
      </c>
      <c r="R2046" s="6" t="str">
        <f>IF(D2046="No", "Not discussed on USFS. ", IF(VLOOKUP(A2046, [1]!Table9[#All], 31, FALSE)="--", "--", VLOOKUP(A2046, [1]!Table9[#All], 33, FALSE)))</f>
        <v xml:space="preserve">Not discussed on USFS. </v>
      </c>
      <c r="S2046" s="9" t="s">
        <v>2</v>
      </c>
      <c r="T2046" s="8" t="s">
        <v>2</v>
      </c>
      <c r="U2046" s="8" t="s">
        <v>2</v>
      </c>
      <c r="V2046" s="7" t="s">
        <v>2</v>
      </c>
      <c r="W2046" s="6" t="s">
        <v>2</v>
      </c>
      <c r="X2046" s="6" t="s">
        <v>2</v>
      </c>
    </row>
    <row r="2047" spans="1:24" ht="168" x14ac:dyDescent="0.2">
      <c r="A2047" s="20" t="s">
        <v>315</v>
      </c>
      <c r="B2047" s="20" t="str">
        <f>VLOOKUP(A2047, [1]!Table9[#All], 2, FALSE)</f>
        <v>Cirsium hydrophilum var. hydrophilum</v>
      </c>
      <c r="C2047" s="18" t="str">
        <f>VLOOKUP(A2047, [1]!Table9[#All], 13, FALSE)</f>
        <v>tidal marsh</v>
      </c>
      <c r="D2047" s="17" t="str">
        <f>IF(ISNUMBER(SEARCH("1",VLOOKUP(A2047, [1]!Table9[#All], 4, FALSE))), "Yes", "No")</f>
        <v>Yes</v>
      </c>
      <c r="E2047" s="16" t="str">
        <f>VLOOKUP(A2047, [1]!Table9[#All], 3, FALSE)</f>
        <v>Plant</v>
      </c>
      <c r="F2047" s="15" t="str">
        <f>VLOOKUP(A2047, [1]!Table9[#All], 26, FALSE)</f>
        <v>Formula</v>
      </c>
      <c r="G2047" s="15" t="str">
        <f>IF(D2047="No", "--",VLOOKUP(A2047, [1]!Table9[#All], 25, FALSE))</f>
        <v>Work area</v>
      </c>
      <c r="H2047" s="14" t="str">
        <f>IF(D2047="No", "Not discussed on USFS. ", VLOOKUP(A2047, [1]!Table9[#All], 24, FALSE))</f>
        <v>--</v>
      </c>
      <c r="I2047" s="14" t="str">
        <f>IF(NOT(ISBLANK(#REF!)),  "Pre-activity Survey Required", "")</f>
        <v>Pre-activity Survey Required</v>
      </c>
      <c r="J2047" s="13" t="str">
        <f>IF(D2047="No", "Not discussed on USFS. ", _xlfn.CONCAT(A2047, " (", VLOOKUP(A2047, [1]!Table9[#All], 11, FALSE), "; Habitat description: ", C2047, ") - Within 1-mi of a CNDDB/SCE/USFS occurrence record (", VLOOKUP(A2047, [1]!Table9[#All], 34, FALSE), "). " ))</f>
        <v xml:space="preserve">Suisun thistle (FE; CRPR 1B.1, Blooming Period: Jun - Sep; Habitat description: tidal marsh) - Within 1-mi of a CNDDB/SCE/USFS occurrence record (unsuitable habitat). </v>
      </c>
      <c r="K2047" s="10" t="str">
        <f>IF(D2047="No", "-- ", VLOOKUP(A2047, [1]!Table9[#All], 35, FALSE))</f>
        <v xml:space="preserve">RPM Plant 1; 
Standard OMP BMPs. </v>
      </c>
      <c r="L2047" s="12" t="str">
        <f>IF(D2047="No", "--", VLOOKUP(A2047, [1]!Table9[#All], 28, FALSE))</f>
        <v>IIB</v>
      </c>
      <c r="M2047" s="11" t="str">
        <f>IF(D2047="No", "Not discussed on USFS. ", _xlfn.CONCAT(A2047, " (", VLOOKUP(A2047, [1]!Table9[#All], 11, FALSE), "; Habitat description: ", C2047, ") - Within 1-mi of a CNDDB/SCE/USFS occurrence record (", VLOOKUP(A2047, [1]!Table9[#All], 27, FALSE), "). " ))</f>
        <v xml:space="preserve">Suisun thistle (FE; CRPR 1B.1, Blooming Period: Jun - Sep; Habitat description: tidal marsh) - Within 1-mi of a CNDDB/SCE/USFS occurrence record (habitat present). </v>
      </c>
      <c r="N2047" s="10" t="str">
        <f>IF(D2047="No", "-- ", VLOOKUP(A2047, [1]!Table9[#All], 29, FALSE))</f>
        <v xml:space="preserve">RPM Plant-1-4; 
General Measures and Standard OMP BMPs. </v>
      </c>
      <c r="O2047" s="10" t="str">
        <f>IF(D2047="No", "--", VLOOKUP(A2047, [1]!Table9[#All], 30, FALSE))</f>
        <v xml:space="preserve">Rare Plant Survey and Avoidance (Suisun thistle): A qualified botanist will conduct a rare plant survey for Suisun thistle within blooming season, verified by a reference population. All federally-listed plants within 100 feet of the work area will be flagged for avoidance. Coordination with Environmental Services Department will be required if full avoidance cannot be achieved. 
Schedule Limitation (Suisun thistle): Schedule all work in the year rare plant surveys are conducted. Work can occur only after rare plant surveys occur. If work gets delayed for a subsequent year, contact Environmental Services Department. 
General Measures and Standard OMP BMPs. </v>
      </c>
      <c r="P2047" s="7" t="str">
        <f>IF(D2047="No", "Not discussed on USFS. ", IF(VLOOKUP(A2047, [1]!Table9[#All], 31, FALSE)="--", "--",  _xlfn.CONCAT(A2047, " (", VLOOKUP(A2047, [1]!Table9[#All], 11, FALSE), "; Habitat description: ", C2047, ") - Within 1-mi of a CNDDB/SCE/USFS occurrence record (", VLOOKUP(A2047, [1]!Table9[#All], 31, FALSE), "). " )))</f>
        <v>--</v>
      </c>
      <c r="Q2047" s="6" t="str">
        <f>IF(D2047="No", "Not discussed on USFS. ", IF(VLOOKUP(A2047, [1]!Table9[#All], 31, FALSE)="--", "--",  VLOOKUP(A2047, [1]!Table9[#All], 32, FALSE)))</f>
        <v>--</v>
      </c>
      <c r="R2047" s="6" t="str">
        <f>IF(D2047="No", "Not discussed on USFS. ", IF(VLOOKUP(A2047, [1]!Table9[#All], 31, FALSE)="--", "--", VLOOKUP(A2047, [1]!Table9[#All], 33, FALSE)))</f>
        <v>--</v>
      </c>
      <c r="S2047" s="9" t="s">
        <v>2</v>
      </c>
      <c r="T2047" s="8" t="s">
        <v>2</v>
      </c>
      <c r="U2047" s="8" t="s">
        <v>2</v>
      </c>
      <c r="V2047" s="7" t="s">
        <v>2</v>
      </c>
      <c r="W2047" s="6" t="s">
        <v>2</v>
      </c>
      <c r="X2047" s="6" t="s">
        <v>2</v>
      </c>
    </row>
    <row r="2048" spans="1:24" ht="48" x14ac:dyDescent="0.2">
      <c r="A2048" s="20" t="s">
        <v>314</v>
      </c>
      <c r="B2048" s="20" t="str">
        <f>VLOOKUP(A2048, [1]!Table9[#All], 2, FALSE)</f>
        <v>Orobanche ludoviciana var. arenosa</v>
      </c>
      <c r="C2048" s="18" t="str">
        <f>VLOOKUP(A2048, [1]!Table9[#All], 13, FALSE)</f>
        <v>great basin scrub</v>
      </c>
      <c r="D2048" s="17" t="str">
        <f>IF(ISNUMBER(SEARCH("1",VLOOKUP(A2048, [1]!Table9[#All], 4, FALSE))), "Yes", "No")</f>
        <v>No</v>
      </c>
      <c r="E2048" s="16" t="str">
        <f>VLOOKUP(A2048, [1]!Table9[#All], 3, FALSE)</f>
        <v>Plant</v>
      </c>
      <c r="F2048" s="15" t="str">
        <f>VLOOKUP(A2048, [1]!Table9[#All], 26, FALSE)</f>
        <v>Formula</v>
      </c>
      <c r="G2048" s="15" t="str">
        <f>IF(D2048="No", "--",VLOOKUP(A2048, [1]!Table9[#All], 25, FALSE))</f>
        <v>--</v>
      </c>
      <c r="H2048" s="14" t="str">
        <f>IF(D2048="No", "Not discussed on USFS. ", VLOOKUP(A2048, [1]!Table9[#All], 24, FALSE))</f>
        <v xml:space="preserve">Not discussed on USFS. </v>
      </c>
      <c r="I2048" s="14" t="str">
        <f>IF(NOT(ISBLANK(#REF!)),  "Pre-activity Survey Required", "")</f>
        <v>Pre-activity Survey Required</v>
      </c>
      <c r="J2048" s="13" t="str">
        <f>IF(D2048="No", "Not discussed on USFS. ", _xlfn.CONCAT(A2048, " (", VLOOKUP(A2048, [1]!Table9[#All], 11, FALSE), "; Habitat description: ", C2048, ") - Within 1-mi of a CNDDB/SCE/USFS occurrence record (", VLOOKUP(A2048, [1]!Table9[#All], 34, FALSE), "). " ))</f>
        <v xml:space="preserve">Not discussed on USFS. </v>
      </c>
      <c r="K2048" s="10" t="str">
        <f>IF(D2048="No", "-- ", VLOOKUP(A2048, [1]!Table9[#All], 35, FALSE))</f>
        <v xml:space="preserve">-- </v>
      </c>
      <c r="L2048" s="12" t="str">
        <f>IF(D2048="No", "--", VLOOKUP(A2048, [1]!Table9[#All], 28, FALSE))</f>
        <v>--</v>
      </c>
      <c r="M2048" s="11" t="str">
        <f>IF(D2048="No", "Not discussed on USFS. ", _xlfn.CONCAT(A2048, " (", VLOOKUP(A2048, [1]!Table9[#All], 11, FALSE), "; Habitat description: ", C2048, ") - Within 1-mi of a CNDDB/SCE/USFS occurrence record (", VLOOKUP(A2048, [1]!Table9[#All], 27, FALSE), "). " ))</f>
        <v xml:space="preserve">Not discussed on USFS. </v>
      </c>
      <c r="N2048" s="10" t="str">
        <f>IF(D2048="No", "-- ", VLOOKUP(A2048, [1]!Table9[#All], 29, FALSE))</f>
        <v xml:space="preserve">-- </v>
      </c>
      <c r="O2048" s="10" t="str">
        <f>IF(D2048="No", "--", VLOOKUP(A2048, [1]!Table9[#All], 30, FALSE))</f>
        <v>--</v>
      </c>
      <c r="P2048" s="7" t="str">
        <f>IF(D2048="No", "Not discussed on USFS. ", IF(VLOOKUP(A2048, [1]!Table9[#All], 31, FALSE)="--", "--",  _xlfn.CONCAT(A2048, " (", VLOOKUP(A2048, [1]!Table9[#All], 11, FALSE), "; Habitat description: ", C2048, ") - Within 1-mi of a CNDDB/SCE/USFS occurrence record (", VLOOKUP(A2048, [1]!Table9[#All], 31, FALSE), "). " )))</f>
        <v xml:space="preserve">Not discussed on USFS. </v>
      </c>
      <c r="Q2048" s="6" t="str">
        <f>IF(D2048="No", "Not discussed on USFS. ", IF(VLOOKUP(A2048, [1]!Table9[#All], 31, FALSE)="--", "--",  VLOOKUP(A2048, [1]!Table9[#All], 32, FALSE)))</f>
        <v xml:space="preserve">Not discussed on USFS. </v>
      </c>
      <c r="R2048" s="6" t="str">
        <f>IF(D2048="No", "Not discussed on USFS. ", IF(VLOOKUP(A2048, [1]!Table9[#All], 31, FALSE)="--", "--", VLOOKUP(A2048, [1]!Table9[#All], 33, FALSE)))</f>
        <v xml:space="preserve">Not discussed on USFS. </v>
      </c>
      <c r="S2048" s="9" t="s">
        <v>2</v>
      </c>
      <c r="T2048" s="8" t="s">
        <v>2</v>
      </c>
      <c r="U2048" s="8" t="s">
        <v>2</v>
      </c>
      <c r="V2048" s="7" t="s">
        <v>2</v>
      </c>
      <c r="W2048" s="6" t="s">
        <v>2</v>
      </c>
      <c r="X2048" s="6" t="s">
        <v>2</v>
      </c>
    </row>
    <row r="2049" spans="1:24" ht="156" x14ac:dyDescent="0.2">
      <c r="A2049" s="20" t="s">
        <v>313</v>
      </c>
      <c r="B2049" s="20" t="str">
        <f>VLOOKUP(A2049, [1]!Table9[#All], 2, FALSE)</f>
        <v>Astragalus pulsiferae var. suksdorfii</v>
      </c>
      <c r="C2049" s="18" t="str">
        <f>VLOOKUP(A2049, [1]!Table9[#All], 13, FALSE)</f>
        <v>loose, often rocky soil, often with pines, sagebrush</v>
      </c>
      <c r="D2049" s="17" t="str">
        <f>IF(ISNUMBER(SEARCH("1",VLOOKUP(A2049, [1]!Table9[#All], 4, FALSE))), "Yes", "No")</f>
        <v>Yes</v>
      </c>
      <c r="E2049" s="16" t="str">
        <f>VLOOKUP(A2049, [1]!Table9[#All], 3, FALSE)</f>
        <v>Plant</v>
      </c>
      <c r="F2049" s="15" t="str">
        <f>VLOOKUP(A2049, [1]!Table9[#All], 26, FALSE)</f>
        <v>Formula</v>
      </c>
      <c r="G2049" s="15" t="str">
        <f>IF(D2049="No", "--",VLOOKUP(A2049, [1]!Table9[#All], 25, FALSE))</f>
        <v>Work area</v>
      </c>
      <c r="H2049" s="14" t="str">
        <f>IF(D2049="No", "Not discussed on USFS. ", VLOOKUP(A2049, [1]!Table9[#All], 24, FALSE))</f>
        <v>--</v>
      </c>
      <c r="I2049" s="14" t="str">
        <f>IF(NOT(ISBLANK(#REF!)),  "Pre-activity Survey Required", "")</f>
        <v>Pre-activity Survey Required</v>
      </c>
      <c r="J2049" s="13" t="str">
        <f>IF(D2049="No", "Not discussed on USFS. ", _xlfn.CONCAT(A2049, " (", VLOOKUP(A2049, [1]!Table9[#All], 11, FALSE), "; Habitat description: ", C2049, ") - Within 1-mi of a CNDDB/SCE/USFS occurrence record (", VLOOKUP(A2049, [1]!Table9[#All], 34, FALSE), "). " ))</f>
        <v xml:space="preserve">Suksdorf's milk-vetch (FSS; BLM:S; CRPR 1B.2, Blooming Period: May - Jul; Habitat description: loose, often rocky soil, often with pines, sagebrush) - Within 1-mi of a CNDDB/SCE/USFS occurrence record (unsuitable habitat). </v>
      </c>
      <c r="K2049" s="10" t="str">
        <f>IF(D2049="No", "-- ", VLOOKUP(A2049, [1]!Table9[#All], 35, FALSE))</f>
        <v>Standard OMP BMPs.</v>
      </c>
      <c r="L2049" s="12" t="str">
        <f>IF(D2049="No", "--", VLOOKUP(A2049, [1]!Table9[#All], 28, FALSE))</f>
        <v>IIB</v>
      </c>
      <c r="M2049" s="11" t="str">
        <f>IF(D2049="No", "Not discussed on USFS. ", _xlfn.CONCAT(A2049, " (", VLOOKUP(A2049, [1]!Table9[#All], 11, FALSE), "; Habitat description: ", C2049, ") - Within 1-mi of a CNDDB/SCE/USFS occurrence record (", VLOOKUP(A2049, [1]!Table9[#All], 27, FALSE), "). " ))</f>
        <v xml:space="preserve">Suksdorf's milk-vetch (FSS; BLM:S; CRPR 1B.2, Blooming Period: May - Jul; Habitat description: loose, often rocky soil, often with pines, sagebrush) - Within 1-mi of a CNDDB/SCE/USFS occurrence record (habitat present). </v>
      </c>
      <c r="N2049" s="10" t="str">
        <f>IF(D2049="No", "-- ", VLOOKUP(A2049, [1]!Table9[#All], 29, FALSE))</f>
        <v xml:space="preserve">BE BMP Plant-1(a)(c-d); 
General Measures and Standard OMP BMPs. </v>
      </c>
      <c r="O2049" s="10" t="str">
        <f>IF(D2049="No", "--", VLOOKUP(A2049, [1]!Table9[#All], 30, FALSE))</f>
        <v xml:space="preserve">Pre-Activity Survey (Suksdorf's milk-vetch): A biological survey is required. 
FSS Plant Avoidance (Suksdorf's milk-vetch): If Suksdorf's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49" s="7" t="str">
        <f>IF(D2049="No", "Not discussed on USFS. ", IF(VLOOKUP(A2049, [1]!Table9[#All], 31, FALSE)="--", "--",  _xlfn.CONCAT(A2049, " (", VLOOKUP(A2049, [1]!Table9[#All], 11, FALSE), "; Habitat description: ", C2049, ") - Within 1-mi of a CNDDB/SCE/USFS occurrence record (", VLOOKUP(A2049, [1]!Table9[#All], 31, FALSE), "). " )))</f>
        <v>--</v>
      </c>
      <c r="Q2049" s="6" t="str">
        <f>IF(D2049="No", "Not discussed on USFS. ", IF(VLOOKUP(A2049, [1]!Table9[#All], 31, FALSE)="--", "--",  VLOOKUP(A2049, [1]!Table9[#All], 32, FALSE)))</f>
        <v>--</v>
      </c>
      <c r="R2049" s="6" t="str">
        <f>IF(D2049="No", "Not discussed on USFS. ", IF(VLOOKUP(A2049, [1]!Table9[#All], 31, FALSE)="--", "--", VLOOKUP(A2049, [1]!Table9[#All], 33, FALSE)))</f>
        <v>--</v>
      </c>
      <c r="S2049" s="9" t="s">
        <v>2</v>
      </c>
      <c r="T2049" s="8" t="s">
        <v>2</v>
      </c>
      <c r="U2049" s="8" t="s">
        <v>2</v>
      </c>
      <c r="V2049" s="7" t="s">
        <v>2</v>
      </c>
      <c r="W2049" s="6" t="s">
        <v>2</v>
      </c>
      <c r="X2049" s="6" t="s">
        <v>2</v>
      </c>
    </row>
    <row r="2050" spans="1:24" ht="48" x14ac:dyDescent="0.2">
      <c r="A2050" s="20" t="s">
        <v>312</v>
      </c>
      <c r="B2050" s="20" t="str">
        <f>VLOOKUP(A2050, [1]!Table9[#All], 2, FALSE)</f>
        <v>Brodiaea matsonii</v>
      </c>
      <c r="C2050" s="18" t="str">
        <f>VLOOKUP(A2050, [1]!Table9[#All], 13, FALSE)</f>
        <v>intermittent streambeds in foothill woodlands</v>
      </c>
      <c r="D2050" s="17" t="str">
        <f>IF(ISNUMBER(SEARCH("1",VLOOKUP(A2050, [1]!Table9[#All], 4, FALSE))), "Yes", "No")</f>
        <v>No</v>
      </c>
      <c r="E2050" s="16" t="str">
        <f>VLOOKUP(A2050, [1]!Table9[#All], 3, FALSE)</f>
        <v>Plant</v>
      </c>
      <c r="F2050" s="15" t="str">
        <f>VLOOKUP(A2050, [1]!Table9[#All], 26, FALSE)</f>
        <v>Formula</v>
      </c>
      <c r="G2050" s="15" t="str">
        <f>IF(D2050="No", "--",VLOOKUP(A2050, [1]!Table9[#All], 25, FALSE))</f>
        <v>--</v>
      </c>
      <c r="H2050" s="14" t="str">
        <f>IF(D2050="No", "Not discussed on USFS. ", VLOOKUP(A2050, [1]!Table9[#All], 24, FALSE))</f>
        <v xml:space="preserve">Not discussed on USFS. </v>
      </c>
      <c r="I2050" s="14" t="str">
        <f>IF(NOT(ISBLANK(#REF!)),  "Pre-activity Survey Required", "")</f>
        <v>Pre-activity Survey Required</v>
      </c>
      <c r="J2050" s="13" t="str">
        <f>IF(D2050="No", "Not discussed on USFS. ", _xlfn.CONCAT(A2050, " (", VLOOKUP(A2050, [1]!Table9[#All], 11, FALSE), "; Habitat description: ", C2050, ") - Within 1-mi of a CNDDB/SCE/USFS occurrence record (", VLOOKUP(A2050, [1]!Table9[#All], 34, FALSE), "). " ))</f>
        <v xml:space="preserve">Not discussed on USFS. </v>
      </c>
      <c r="K2050" s="10" t="str">
        <f>IF(D2050="No", "-- ", VLOOKUP(A2050, [1]!Table9[#All], 35, FALSE))</f>
        <v xml:space="preserve">-- </v>
      </c>
      <c r="L2050" s="12" t="str">
        <f>IF(D2050="No", "--", VLOOKUP(A2050, [1]!Table9[#All], 28, FALSE))</f>
        <v>--</v>
      </c>
      <c r="M2050" s="11" t="str">
        <f>IF(D2050="No", "Not discussed on USFS. ", _xlfn.CONCAT(A2050, " (", VLOOKUP(A2050, [1]!Table9[#All], 11, FALSE), "; Habitat description: ", C2050, ") - Within 1-mi of a CNDDB/SCE/USFS occurrence record (", VLOOKUP(A2050, [1]!Table9[#All], 27, FALSE), "). " ))</f>
        <v xml:space="preserve">Not discussed on USFS. </v>
      </c>
      <c r="N2050" s="10" t="str">
        <f>IF(D2050="No", "-- ", VLOOKUP(A2050, [1]!Table9[#All], 29, FALSE))</f>
        <v xml:space="preserve">-- </v>
      </c>
      <c r="O2050" s="10" t="str">
        <f>IF(D2050="No", "--", VLOOKUP(A2050, [1]!Table9[#All], 30, FALSE))</f>
        <v>--</v>
      </c>
      <c r="P2050" s="7" t="str">
        <f>IF(D2050="No", "Not discussed on USFS. ", IF(VLOOKUP(A2050, [1]!Table9[#All], 31, FALSE)="--", "--",  _xlfn.CONCAT(A2050, " (", VLOOKUP(A2050, [1]!Table9[#All], 11, FALSE), "; Habitat description: ", C2050, ") - Within 1-mi of a CNDDB/SCE/USFS occurrence record (", VLOOKUP(A2050, [1]!Table9[#All], 31, FALSE), "). " )))</f>
        <v xml:space="preserve">Not discussed on USFS. </v>
      </c>
      <c r="Q2050" s="6" t="str">
        <f>IF(D2050="No", "Not discussed on USFS. ", IF(VLOOKUP(A2050, [1]!Table9[#All], 31, FALSE)="--", "--",  VLOOKUP(A2050, [1]!Table9[#All], 32, FALSE)))</f>
        <v xml:space="preserve">Not discussed on USFS. </v>
      </c>
      <c r="R2050" s="6" t="str">
        <f>IF(D2050="No", "Not discussed on USFS. ", IF(VLOOKUP(A2050, [1]!Table9[#All], 31, FALSE)="--", "--", VLOOKUP(A2050, [1]!Table9[#All], 33, FALSE)))</f>
        <v xml:space="preserve">Not discussed on USFS. </v>
      </c>
      <c r="S2050" s="9" t="s">
        <v>2</v>
      </c>
      <c r="T2050" s="8" t="s">
        <v>2</v>
      </c>
      <c r="U2050" s="8" t="s">
        <v>2</v>
      </c>
      <c r="V2050" s="7" t="s">
        <v>2</v>
      </c>
      <c r="W2050" s="6" t="s">
        <v>2</v>
      </c>
      <c r="X2050" s="6" t="s">
        <v>2</v>
      </c>
    </row>
    <row r="2051" spans="1:24" ht="80" x14ac:dyDescent="0.2">
      <c r="A2051" s="20" t="s">
        <v>311</v>
      </c>
      <c r="B2051" s="20" t="str">
        <f>VLOOKUP(A2051, [1]!Table9[#All], 2, FALSE)</f>
        <v>Comarostaphylis diversifolia ssp. diversifolia</v>
      </c>
      <c r="C2051" s="18" t="str">
        <f>VLOOKUP(A2051, [1]!Table9[#All], 13, FALSE)</f>
        <v>chaparral</v>
      </c>
      <c r="D2051" s="17" t="str">
        <f>IF(ISNUMBER(SEARCH("1",VLOOKUP(A2051, [1]!Table9[#All], 4, FALSE))), "Yes", "No")</f>
        <v>No</v>
      </c>
      <c r="E2051" s="16" t="str">
        <f>VLOOKUP(A2051, [1]!Table9[#All], 3, FALSE)</f>
        <v>Plant</v>
      </c>
      <c r="F2051" s="15" t="str">
        <f>VLOOKUP(A2051, [1]!Table9[#All], 26, FALSE)</f>
        <v>Formula</v>
      </c>
      <c r="G2051" s="15" t="str">
        <f>IF(D2051="No", "--",VLOOKUP(A2051, [1]!Table9[#All], 25, FALSE))</f>
        <v>--</v>
      </c>
      <c r="H2051" s="14" t="str">
        <f>IF(D2051="No", "Not discussed on USFS. ", VLOOKUP(A2051, [1]!Table9[#All], 24, FALSE))</f>
        <v xml:space="preserve">Not discussed on USFS. </v>
      </c>
      <c r="I2051" s="14" t="str">
        <f>IF(NOT(ISBLANK(#REF!)),  "Pre-activity Survey Required", "")</f>
        <v>Pre-activity Survey Required</v>
      </c>
      <c r="J2051" s="13" t="str">
        <f>IF(D2051="No", "Not discussed on USFS. ", _xlfn.CONCAT(A2051, " (", VLOOKUP(A2051, [1]!Table9[#All], 11, FALSE), "; Habitat description: ", C2051, ") - Within 1-mi of a CNDDB/SCE/USFS occurrence record (", VLOOKUP(A2051, [1]!Table9[#All], 34, FALSE), "). " ))</f>
        <v xml:space="preserve">Not discussed on USFS. </v>
      </c>
      <c r="K2051" s="10" t="str">
        <f>IF(D2051="No", "-- ", VLOOKUP(A2051, [1]!Table9[#All], 35, FALSE))</f>
        <v xml:space="preserve">-- </v>
      </c>
      <c r="L2051" s="12" t="str">
        <f>IF(D2051="No", "--", VLOOKUP(A2051, [1]!Table9[#All], 28, FALSE))</f>
        <v>--</v>
      </c>
      <c r="M2051" s="11" t="str">
        <f>IF(D2051="No", "Not discussed on USFS. ", _xlfn.CONCAT(A2051, " (", VLOOKUP(A2051, [1]!Table9[#All], 11, FALSE), "; Habitat description: ", C2051, ") - Within 1-mi of a CNDDB/SCE/USFS occurrence record (", VLOOKUP(A2051, [1]!Table9[#All], 27, FALSE), "). " ))</f>
        <v xml:space="preserve">Not discussed on USFS. </v>
      </c>
      <c r="N2051" s="10" t="str">
        <f>IF(D2051="No", "-- ", VLOOKUP(A2051, [1]!Table9[#All], 29, FALSE))</f>
        <v xml:space="preserve">-- </v>
      </c>
      <c r="O2051" s="10" t="str">
        <f>IF(D2051="No", "--", VLOOKUP(A2051, [1]!Table9[#All], 30, FALSE))</f>
        <v>--</v>
      </c>
      <c r="P2051" s="7" t="str">
        <f>IF(D2051="No", "Not discussed on USFS. ", IF(VLOOKUP(A2051, [1]!Table9[#All], 31, FALSE)="--", "--",  _xlfn.CONCAT(A2051, " (", VLOOKUP(A2051, [1]!Table9[#All], 11, FALSE), "; Habitat description: ", C2051, ") - Within 1-mi of a CNDDB/SCE/USFS occurrence record (", VLOOKUP(A2051, [1]!Table9[#All], 31, FALSE), "). " )))</f>
        <v xml:space="preserve">Not discussed on USFS. </v>
      </c>
      <c r="Q2051" s="6" t="str">
        <f>IF(D2051="No", "Not discussed on USFS. ", IF(VLOOKUP(A2051, [1]!Table9[#All], 31, FALSE)="--", "--",  VLOOKUP(A2051, [1]!Table9[#All], 32, FALSE)))</f>
        <v xml:space="preserve">Not discussed on USFS. </v>
      </c>
      <c r="R2051" s="6" t="str">
        <f>IF(D2051="No", "Not discussed on USFS. ", IF(VLOOKUP(A2051, [1]!Table9[#All], 31, FALSE)="--", "--", VLOOKUP(A2051, [1]!Table9[#All], 33, FALSE)))</f>
        <v xml:space="preserve">Not discussed on USFS. </v>
      </c>
      <c r="S2051" s="9" t="s">
        <v>2</v>
      </c>
      <c r="T2051" s="8" t="s">
        <v>2</v>
      </c>
      <c r="U2051" s="8" t="s">
        <v>2</v>
      </c>
      <c r="V2051" s="7" t="s">
        <v>2</v>
      </c>
      <c r="W2051" s="6" t="s">
        <v>2</v>
      </c>
      <c r="X2051" s="6" t="s">
        <v>2</v>
      </c>
    </row>
    <row r="2052" spans="1:24" ht="64" x14ac:dyDescent="0.2">
      <c r="A2052" s="20" t="s">
        <v>310</v>
      </c>
      <c r="B2052" s="20" t="str">
        <f>VLOOKUP(A2052, [1]!Table9[#All], 2, FALSE)</f>
        <v>Piranga rubra</v>
      </c>
      <c r="C2052" s="18" t="str">
        <f>VLOOKUP(A2052, [1]!Table9[#All], 13, FALSE)</f>
        <v xml:space="preserve">open oak, hickory, mixed oak-pine woodlands, riparian woodlands </v>
      </c>
      <c r="D2052" s="17" t="str">
        <f>IF(ISNUMBER(SEARCH("1",VLOOKUP(A2052, [1]!Table9[#All], 4, FALSE))), "Yes", "No")</f>
        <v>No</v>
      </c>
      <c r="E2052" s="16" t="str">
        <f>VLOOKUP(A2052, [1]!Table9[#All], 3, FALSE)</f>
        <v>Bird</v>
      </c>
      <c r="F2052" s="15" t="str">
        <f>VLOOKUP(A2052, [1]!Table9[#All], 26, FALSE)</f>
        <v>Formula</v>
      </c>
      <c r="G2052" s="15" t="str">
        <f>IF(D2052="No", "--",VLOOKUP(A2052, [1]!Table9[#All], 25, FALSE))</f>
        <v>--</v>
      </c>
      <c r="H2052" s="14" t="str">
        <f>IF(D2052="No", "Not discussed on USFS. ", VLOOKUP(A2052, [1]!Table9[#All], 24, FALSE))</f>
        <v xml:space="preserve">Not discussed on USFS. </v>
      </c>
      <c r="I2052" s="14" t="str">
        <f>IF(NOT(ISBLANK(#REF!)),  "Pre-activity Survey Required", "")</f>
        <v>Pre-activity Survey Required</v>
      </c>
      <c r="J2052" s="13" t="str">
        <f>IF(D2052="No", "Not discussed on USFS. ", _xlfn.CONCAT(A2052, " (", VLOOKUP(A2052, [1]!Table9[#All], 11, FALSE), "; Habitat description: ", C2052, ") - Within 1-mi of a CNDDB/SCE/USFS occurrence record (", VLOOKUP(A2052, [1]!Table9[#All], 34, FALSE), "). " ))</f>
        <v xml:space="preserve">Not discussed on USFS. </v>
      </c>
      <c r="K2052" s="10" t="str">
        <f>IF(D2052="No", "-- ", VLOOKUP(A2052, [1]!Table9[#All], 35, FALSE))</f>
        <v xml:space="preserve">-- </v>
      </c>
      <c r="L2052" s="12" t="str">
        <f>IF(D2052="No", "--", VLOOKUP(A2052, [1]!Table9[#All], 28, FALSE))</f>
        <v>--</v>
      </c>
      <c r="M2052" s="11" t="str">
        <f>IF(D2052="No", "Not discussed on USFS. ", _xlfn.CONCAT(A2052, " (", VLOOKUP(A2052, [1]!Table9[#All], 11, FALSE), "; Habitat description: ", C2052, ") - Within 1-mi of a CNDDB/SCE/USFS occurrence record (", VLOOKUP(A2052, [1]!Table9[#All], 27, FALSE), "). " ))</f>
        <v xml:space="preserve">Not discussed on USFS. </v>
      </c>
      <c r="N2052" s="10" t="str">
        <f>IF(D2052="No", "-- ", VLOOKUP(A2052, [1]!Table9[#All], 29, FALSE))</f>
        <v xml:space="preserve">-- </v>
      </c>
      <c r="O2052" s="10" t="str">
        <f>IF(D2052="No", "--", VLOOKUP(A2052, [1]!Table9[#All], 30, FALSE))</f>
        <v>--</v>
      </c>
      <c r="P2052" s="7" t="str">
        <f>IF(D2052="No", "Not discussed on USFS. ", IF(VLOOKUP(A2052, [1]!Table9[#All], 31, FALSE)="--", "--",  _xlfn.CONCAT(A2052, " (", VLOOKUP(A2052, [1]!Table9[#All], 11, FALSE), "; Habitat description: ", C2052, ") - Within 1-mi of a CNDDB/SCE/USFS occurrence record (", VLOOKUP(A2052, [1]!Table9[#All], 31, FALSE), "). " )))</f>
        <v xml:space="preserve">Not discussed on USFS. </v>
      </c>
      <c r="Q2052" s="6" t="str">
        <f>IF(D2052="No", "Not discussed on USFS. ", IF(VLOOKUP(A2052, [1]!Table9[#All], 31, FALSE)="--", "--",  VLOOKUP(A2052, [1]!Table9[#All], 32, FALSE)))</f>
        <v xml:space="preserve">Not discussed on USFS. </v>
      </c>
      <c r="R2052" s="6" t="str">
        <f>IF(D2052="No", "Not discussed on USFS. ", IF(VLOOKUP(A2052, [1]!Table9[#All], 31, FALSE)="--", "--", VLOOKUP(A2052, [1]!Table9[#All], 33, FALSE)))</f>
        <v xml:space="preserve">Not discussed on USFS. </v>
      </c>
      <c r="S2052" s="9" t="s">
        <v>2</v>
      </c>
      <c r="T2052" s="8" t="s">
        <v>2</v>
      </c>
      <c r="U2052" s="8" t="s">
        <v>2</v>
      </c>
      <c r="V2052" s="7" t="s">
        <v>2</v>
      </c>
      <c r="W2052" s="6" t="s">
        <v>2</v>
      </c>
      <c r="X2052" s="6" t="s">
        <v>2</v>
      </c>
    </row>
    <row r="2053" spans="1:24" ht="48" x14ac:dyDescent="0.2">
      <c r="A2053" s="20" t="s">
        <v>309</v>
      </c>
      <c r="B2053" s="20" t="str">
        <f>VLOOKUP(A2053, [1]!Table9[#All], 2, FALSE)</f>
        <v>Erigeron supplex</v>
      </c>
      <c r="C2053" s="18" t="str">
        <f>VLOOKUP(A2053, [1]!Table9[#All], 13, FALSE)</f>
        <v>coastal areas, bluffs</v>
      </c>
      <c r="D2053" s="17" t="str">
        <f>IF(ISNUMBER(SEARCH("1",VLOOKUP(A2053, [1]!Table9[#All], 4, FALSE))), "Yes", "No")</f>
        <v>No</v>
      </c>
      <c r="E2053" s="16" t="str">
        <f>VLOOKUP(A2053, [1]!Table9[#All], 3, FALSE)</f>
        <v>Plant</v>
      </c>
      <c r="F2053" s="15" t="str">
        <f>VLOOKUP(A2053, [1]!Table9[#All], 26, FALSE)</f>
        <v>Formula</v>
      </c>
      <c r="G2053" s="15" t="str">
        <f>IF(D2053="No", "--",VLOOKUP(A2053, [1]!Table9[#All], 25, FALSE))</f>
        <v>--</v>
      </c>
      <c r="H2053" s="14" t="str">
        <f>IF(D2053="No", "Not discussed on USFS. ", VLOOKUP(A2053, [1]!Table9[#All], 24, FALSE))</f>
        <v xml:space="preserve">Not discussed on USFS. </v>
      </c>
      <c r="I2053" s="14" t="str">
        <f>IF(NOT(ISBLANK(#REF!)),  "Pre-activity Survey Required", "")</f>
        <v>Pre-activity Survey Required</v>
      </c>
      <c r="J2053" s="13" t="str">
        <f>IF(D2053="No", "Not discussed on USFS. ", _xlfn.CONCAT(A2053, " (", VLOOKUP(A2053, [1]!Table9[#All], 11, FALSE), "; Habitat description: ", C2053, ") - Within 1-mi of a CNDDB/SCE/USFS occurrence record (", VLOOKUP(A2053, [1]!Table9[#All], 34, FALSE), "). " ))</f>
        <v xml:space="preserve">Not discussed on USFS. </v>
      </c>
      <c r="K2053" s="10" t="str">
        <f>IF(D2053="No", "-- ", VLOOKUP(A2053, [1]!Table9[#All], 35, FALSE))</f>
        <v xml:space="preserve">-- </v>
      </c>
      <c r="L2053" s="12" t="str">
        <f>IF(D2053="No", "--", VLOOKUP(A2053, [1]!Table9[#All], 28, FALSE))</f>
        <v>--</v>
      </c>
      <c r="M2053" s="11" t="str">
        <f>IF(D2053="No", "Not discussed on USFS. ", _xlfn.CONCAT(A2053, " (", VLOOKUP(A2053, [1]!Table9[#All], 11, FALSE), "; Habitat description: ", C2053, ") - Within 1-mi of a CNDDB/SCE/USFS occurrence record (", VLOOKUP(A2053, [1]!Table9[#All], 27, FALSE), "). " ))</f>
        <v xml:space="preserve">Not discussed on USFS. </v>
      </c>
      <c r="N2053" s="10" t="str">
        <f>IF(D2053="No", "-- ", VLOOKUP(A2053, [1]!Table9[#All], 29, FALSE))</f>
        <v xml:space="preserve">-- </v>
      </c>
      <c r="O2053" s="10" t="str">
        <f>IF(D2053="No", "--", VLOOKUP(A2053, [1]!Table9[#All], 30, FALSE))</f>
        <v>--</v>
      </c>
      <c r="P2053" s="7" t="str">
        <f>IF(D2053="No", "Not discussed on USFS. ", IF(VLOOKUP(A2053, [1]!Table9[#All], 31, FALSE)="--", "--",  _xlfn.CONCAT(A2053, " (", VLOOKUP(A2053, [1]!Table9[#All], 11, FALSE), "; Habitat description: ", C2053, ") - Within 1-mi of a CNDDB/SCE/USFS occurrence record (", VLOOKUP(A2053, [1]!Table9[#All], 31, FALSE), "). " )))</f>
        <v xml:space="preserve">Not discussed on USFS. </v>
      </c>
      <c r="Q2053" s="6" t="str">
        <f>IF(D2053="No", "Not discussed on USFS. ", IF(VLOOKUP(A2053, [1]!Table9[#All], 31, FALSE)="--", "--",  VLOOKUP(A2053, [1]!Table9[#All], 32, FALSE)))</f>
        <v xml:space="preserve">Not discussed on USFS. </v>
      </c>
      <c r="R2053" s="6" t="str">
        <f>IF(D2053="No", "Not discussed on USFS. ", IF(VLOOKUP(A2053, [1]!Table9[#All], 31, FALSE)="--", "--", VLOOKUP(A2053, [1]!Table9[#All], 33, FALSE)))</f>
        <v xml:space="preserve">Not discussed on USFS. </v>
      </c>
      <c r="S2053" s="9" t="s">
        <v>2</v>
      </c>
      <c r="T2053" s="8" t="s">
        <v>2</v>
      </c>
      <c r="U2053" s="8" t="s">
        <v>2</v>
      </c>
      <c r="V2053" s="7" t="s">
        <v>2</v>
      </c>
      <c r="W2053" s="6" t="s">
        <v>2</v>
      </c>
      <c r="X2053" s="6" t="s">
        <v>2</v>
      </c>
    </row>
    <row r="2054" spans="1:24" ht="132" x14ac:dyDescent="0.2">
      <c r="A2054" s="20" t="s">
        <v>308</v>
      </c>
      <c r="B2054" s="20" t="str">
        <f>VLOOKUP(A2054, [1]!Table9[#All], 2, FALSE)</f>
        <v>Cirsium rhothophilum</v>
      </c>
      <c r="C2054" s="18" t="str">
        <f>VLOOKUP(A2054, [1]!Table9[#All], 13, FALSE)</f>
        <v>dunes, bluffs; range: pt conception dunes; occurs only in the narrow strip of coastal habitat between stabilized dunes and windblown beach</v>
      </c>
      <c r="D2054" s="17" t="str">
        <f>IF(ISNUMBER(SEARCH("1",VLOOKUP(A2054, [1]!Table9[#All], 4, FALSE))), "Yes", "No")</f>
        <v>Yes</v>
      </c>
      <c r="E2054" s="16" t="str">
        <f>VLOOKUP(A2054, [1]!Table9[#All], 3, FALSE)</f>
        <v>Plant</v>
      </c>
      <c r="F2054" s="15" t="str">
        <f>VLOOKUP(A2054, [1]!Table9[#All], 26, FALSE)</f>
        <v>Formula</v>
      </c>
      <c r="G2054" s="15" t="str">
        <f>IF(D2054="No", "--",VLOOKUP(A2054, [1]!Table9[#All], 25, FALSE))</f>
        <v>Work area</v>
      </c>
      <c r="H2054" s="14" t="str">
        <f>IF(D2054="No", "Not discussed on USFS. ", VLOOKUP(A2054, [1]!Table9[#All], 24, FALSE))</f>
        <v>--</v>
      </c>
      <c r="I2054" s="14" t="str">
        <f>IF(NOT(ISBLANK(#REF!)),  "Pre-activity Survey Required", "")</f>
        <v>Pre-activity Survey Required</v>
      </c>
      <c r="J2054" s="13" t="str">
        <f>IF(D2054="No", "Not discussed on USFS. ", _xlfn.CONCAT(A2054, " (", VLOOKUP(A2054, [1]!Table9[#All], 11, FALSE), "; Habitat description: ", C2054, ") - Within 1-mi of a CNDDB/SCE/USFS occurrence record (", VLOOKUP(A2054, [1]!Table9[#All], 34, FALSE), "). " ))</f>
        <v xml:space="preserve">Surf thistle (ST; BLM:S; CRPR 1B.2, Blooming Period: Apr - Aug; Habitat description: dunes, bluffs; range: pt conception dunes; occurs only in the narrow strip of coastal habitat between stabilized dunes and windblown beach) - Within 1-mi of a CNDDB/SCE/USFS occurrence record (unsuitable habitat). </v>
      </c>
      <c r="K2054" s="10" t="str">
        <f>IF(D2054="No", "-- ", VLOOKUP(A2054, [1]!Table9[#All], 35, FALSE))</f>
        <v>Standard OMP BMPs.</v>
      </c>
      <c r="L2054" s="12" t="str">
        <f>IF(D2054="No", "--", VLOOKUP(A2054, [1]!Table9[#All], 28, FALSE))</f>
        <v>IIB</v>
      </c>
      <c r="M2054" s="11" t="str">
        <f>IF(D2054="No", "Not discussed on USFS. ", _xlfn.CONCAT(A2054, " (", VLOOKUP(A2054, [1]!Table9[#All], 11, FALSE), "; Habitat description: ", C2054, ") - Within 1-mi of a CNDDB/SCE/USFS occurrence record (", VLOOKUP(A2054, [1]!Table9[#All], 27, FALSE), "). " ))</f>
        <v xml:space="preserve">Surf thistle (ST; BLM:S; CRPR 1B.2, Blooming Period: Apr - Aug; Habitat description: dunes, bluffs; range: pt conception dunes; occurs only in the narrow strip of coastal habitat between stabilized dunes and windblown beach) - Within 1-mi of a CNDDB/SCE/USFS occurrence record (habitat present). </v>
      </c>
      <c r="N2054" s="10" t="str">
        <f>IF(D2054="No", "-- ", VLOOKUP(A2054, [1]!Table9[#All], 29, FALSE))</f>
        <v xml:space="preserve">BE BMP Plant-1(a); 
General Measures and Standard OMP BMPs. </v>
      </c>
      <c r="O2054" s="10" t="str">
        <f>IF(D2054="No", "--", VLOOKUP(A2054, [1]!Table9[#All], 30, FALSE))</f>
        <v xml:space="preserve">Pre-Activity Survey (Surf thistle): A biological survey is required. 
State Threatened Plant Avoidance (Surf thistle): If Surf thistleis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054" s="7" t="str">
        <f>IF(D2054="No", "Not discussed on USFS. ", IF(VLOOKUP(A2054, [1]!Table9[#All], 31, FALSE)="--", "--",  _xlfn.CONCAT(A2054, " (", VLOOKUP(A2054, [1]!Table9[#All], 11, FALSE), "; Habitat description: ", C2054, ") - Within 1-mi of a CNDDB/SCE/USFS occurrence record (", VLOOKUP(A2054, [1]!Table9[#All], 31, FALSE), "). " )))</f>
        <v>--</v>
      </c>
      <c r="Q2054" s="6" t="str">
        <f>IF(D2054="No", "Not discussed on USFS. ", IF(VLOOKUP(A2054, [1]!Table9[#All], 31, FALSE)="--", "--",  VLOOKUP(A2054, [1]!Table9[#All], 32, FALSE)))</f>
        <v>--</v>
      </c>
      <c r="R2054" s="6" t="str">
        <f>IF(D2054="No", "Not discussed on USFS. ", IF(VLOOKUP(A2054, [1]!Table9[#All], 31, FALSE)="--", "--", VLOOKUP(A2054, [1]!Table9[#All], 33, FALSE)))</f>
        <v>--</v>
      </c>
      <c r="S2054" s="9" t="s">
        <v>2</v>
      </c>
      <c r="T2054" s="8" t="s">
        <v>2</v>
      </c>
      <c r="U2054" s="8" t="s">
        <v>2</v>
      </c>
      <c r="V2054" s="7" t="s">
        <v>2</v>
      </c>
      <c r="W2054" s="6" t="s">
        <v>2</v>
      </c>
      <c r="X2054" s="6" t="s">
        <v>2</v>
      </c>
    </row>
    <row r="2055" spans="1:24" ht="156" x14ac:dyDescent="0.2">
      <c r="A2055" s="20" t="s">
        <v>307</v>
      </c>
      <c r="B2055" s="20" t="str">
        <f>VLOOKUP(A2055, [1]!Table9[#All], 2, FALSE)</f>
        <v>Penstemon sudans</v>
      </c>
      <c r="C2055" s="18" t="str">
        <f>VLOOKUP(A2055, [1]!Table9[#All], 13, FALSE)</f>
        <v>open, rocky, igneous soils in sagebrush scrub, yellow-pine and montane forests</v>
      </c>
      <c r="D2055" s="17" t="str">
        <f>IF(ISNUMBER(SEARCH("1",VLOOKUP(A2055, [1]!Table9[#All], 4, FALSE))), "Yes", "No")</f>
        <v>Yes</v>
      </c>
      <c r="E2055" s="16" t="str">
        <f>VLOOKUP(A2055, [1]!Table9[#All], 3, FALSE)</f>
        <v>Plant</v>
      </c>
      <c r="F2055" s="15" t="str">
        <f>VLOOKUP(A2055, [1]!Table9[#All], 26, FALSE)</f>
        <v>Formula</v>
      </c>
      <c r="G2055" s="15" t="str">
        <f>IF(D2055="No", "--",VLOOKUP(A2055, [1]!Table9[#All], 25, FALSE))</f>
        <v>Work area</v>
      </c>
      <c r="H2055" s="14" t="str">
        <f>IF(D2055="No", "Not discussed on USFS. ", VLOOKUP(A2055, [1]!Table9[#All], 24, FALSE))</f>
        <v>--</v>
      </c>
      <c r="I2055" s="14" t="str">
        <f>IF(NOT(ISBLANK(#REF!)),  "Pre-activity Survey Required", "")</f>
        <v>Pre-activity Survey Required</v>
      </c>
      <c r="J2055" s="13" t="str">
        <f>IF(D2055="No", "Not discussed on USFS. ", _xlfn.CONCAT(A2055, " (", VLOOKUP(A2055, [1]!Table9[#All], 11, FALSE), "; Habitat description: ", C2055, ") - Within 1-mi of a CNDDB/SCE/USFS occurrence record (", VLOOKUP(A2055, [1]!Table9[#All], 34, FALSE), "). " ))</f>
        <v xml:space="preserve">Susanville beardtongue (FSS; BLM:S; CRPR 4.3, Blooming Period: May - Jul; Habitat description: open, rocky, igneous soils in sagebrush scrub, yellow-pine and montane forests) - Within 1-mi of a CNDDB/SCE/USFS occurrence record (unsuitable habitat). </v>
      </c>
      <c r="K2055" s="10" t="str">
        <f>IF(D2055="No", "-- ", VLOOKUP(A2055, [1]!Table9[#All], 35, FALSE))</f>
        <v>Standard OMP BMPs.</v>
      </c>
      <c r="L2055" s="12" t="str">
        <f>IF(D2055="No", "--", VLOOKUP(A2055, [1]!Table9[#All], 28, FALSE))</f>
        <v>IIB</v>
      </c>
      <c r="M2055" s="11" t="str">
        <f>IF(D2055="No", "Not discussed on USFS. ", _xlfn.CONCAT(A2055, " (", VLOOKUP(A2055, [1]!Table9[#All], 11, FALSE), "; Habitat description: ", C2055, ") - Within 1-mi of a CNDDB/SCE/USFS occurrence record (", VLOOKUP(A2055, [1]!Table9[#All], 27, FALSE), "). " ))</f>
        <v xml:space="preserve">Susanville beardtongue (FSS; BLM:S; CRPR 4.3, Blooming Period: May - Jul; Habitat description: open, rocky, igneous soils in sagebrush scrub, yellow-pine and montane forests) - Within 1-mi of a CNDDB/SCE/USFS occurrence record (habitat present). </v>
      </c>
      <c r="N2055" s="10" t="str">
        <f>IF(D2055="No", "-- ", VLOOKUP(A2055, [1]!Table9[#All], 29, FALSE))</f>
        <v xml:space="preserve">BE BMP Plant-1(a)(c-d); 
General Measures and Standard OMP BMPs. </v>
      </c>
      <c r="O2055" s="10" t="str">
        <f>IF(D2055="No", "--", VLOOKUP(A2055, [1]!Table9[#All], 30, FALSE))</f>
        <v xml:space="preserve">Pre-Activity Survey (Susanville beardtongue): A biological survey is required. 
FSS Plant Avoidance (Susanville beardtongue): If Susanville beardtongue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55" s="7" t="str">
        <f>IF(D2055="No", "Not discussed on USFS. ", IF(VLOOKUP(A2055, [1]!Table9[#All], 31, FALSE)="--", "--",  _xlfn.CONCAT(A2055, " (", VLOOKUP(A2055, [1]!Table9[#All], 11, FALSE), "; Habitat description: ", C2055, ") - Within 1-mi of a CNDDB/SCE/USFS occurrence record (", VLOOKUP(A2055, [1]!Table9[#All], 31, FALSE), "). " )))</f>
        <v>--</v>
      </c>
      <c r="Q2055" s="6" t="str">
        <f>IF(D2055="No", "Not discussed on USFS. ", IF(VLOOKUP(A2055, [1]!Table9[#All], 31, FALSE)="--", "--",  VLOOKUP(A2055, [1]!Table9[#All], 32, FALSE)))</f>
        <v>--</v>
      </c>
      <c r="R2055" s="6" t="str">
        <f>IF(D2055="No", "Not discussed on USFS. ", IF(VLOOKUP(A2055, [1]!Table9[#All], 31, FALSE)="--", "--", VLOOKUP(A2055, [1]!Table9[#All], 33, FALSE)))</f>
        <v>--</v>
      </c>
      <c r="S2055" s="9" t="s">
        <v>2</v>
      </c>
      <c r="T2055" s="8" t="s">
        <v>2</v>
      </c>
      <c r="U2055" s="8" t="s">
        <v>2</v>
      </c>
      <c r="V2055" s="7" t="s">
        <v>2</v>
      </c>
      <c r="W2055" s="6" t="s">
        <v>2</v>
      </c>
      <c r="X2055" s="6" t="s">
        <v>2</v>
      </c>
    </row>
    <row r="2056" spans="1:24" ht="80" x14ac:dyDescent="0.2">
      <c r="A2056" s="20" t="s">
        <v>306</v>
      </c>
      <c r="B2056" s="20" t="str">
        <f>VLOOKUP(A2056, [1]!Table9[#All], 2, FALSE)</f>
        <v>Buteo swainsoni</v>
      </c>
      <c r="C2056" s="18" t="str">
        <f>VLOOKUP(A2056, [1]!Table9[#All], 13, FALSE)</f>
        <v>tall shrubs, solitary trees, or small groves with adjacent open grasslands or agricultural fields</v>
      </c>
      <c r="D2056" s="17" t="str">
        <f>IF(ISNUMBER(SEARCH("1",VLOOKUP(A2056, [1]!Table9[#All], 4, FALSE))), "Yes", "No")</f>
        <v>Yes</v>
      </c>
      <c r="E2056" s="16" t="str">
        <f>VLOOKUP(A2056, [1]!Table9[#All], 3, FALSE)</f>
        <v>Bird</v>
      </c>
      <c r="F2056" s="15" t="str">
        <f>VLOOKUP(A2056, [1]!Table9[#All], 26, FALSE)</f>
        <v>Formula</v>
      </c>
      <c r="G2056" s="15" t="str">
        <f>IF(D2056="No", "--",VLOOKUP(A2056, [1]!Table9[#All], 25, FALSE))</f>
        <v>--</v>
      </c>
      <c r="H2056" s="14" t="str">
        <f>IF(D2056="No", "Not discussed on USFS. ", VLOOKUP(A2056, [1]!Table9[#All], 24, FALSE))</f>
        <v>Notify SME if found on USFS</v>
      </c>
      <c r="I2056" s="14" t="str">
        <f>IF(NOT(ISBLANK(#REF!)),  "Pre-activity Survey Required", "")</f>
        <v>Pre-activity Survey Required</v>
      </c>
      <c r="J2056" s="13" t="str">
        <f>IF(D2056="No", "Not discussed on USFS. ", _xlfn.CONCAT(A2056, " (", VLOOKUP(A2056, [1]!Table9[#All], 11, FALSE), "; Habitat description: ", C2056, ") - Within 1-mi of a CNDDB/SCE/USFS occurrence record (", VLOOKUP(A2056, [1]!Table9[#All], 34, FALSE), "). " ))</f>
        <v xml:space="preserve">Swainson's Hawk (ST; BLM:S; Habitat description: tall shrubs, solitary trees, or small groves with adjacent open grasslands or agricultural fields) - Within 1-mi of a CNDDB/SCE/USFS occurrence record (--). </v>
      </c>
      <c r="K2056" s="10" t="str">
        <f>IF(D2056="No", "-- ", VLOOKUP(A2056, [1]!Table9[#All], 35, FALSE))</f>
        <v>--</v>
      </c>
      <c r="L2056" s="12" t="str">
        <f>IF(D2056="No", "--", VLOOKUP(A2056, [1]!Table9[#All], 28, FALSE))</f>
        <v>--</v>
      </c>
      <c r="M2056" s="11" t="str">
        <f>IF(D2056="No", "Not discussed on USFS. ", _xlfn.CONCAT(A2056, " (", VLOOKUP(A2056, [1]!Table9[#All], 11, FALSE), "; Habitat description: ", C2056, ") - Within 1-mi of a CNDDB/SCE/USFS occurrence record (", VLOOKUP(A2056, [1]!Table9[#All], 27, FALSE), "). " ))</f>
        <v xml:space="preserve">Swainson's Hawk (ST; BLM:S; Habitat description: tall shrubs, solitary trees, or small groves with adjacent open grasslands or agricultural fields) - Within 1-mi of a CNDDB/SCE/USFS occurrence record (--). </v>
      </c>
      <c r="N2056" s="10" t="str">
        <f>IF(D2056="No", "-- ", VLOOKUP(A2056, [1]!Table9[#All], 29, FALSE))</f>
        <v>Notify SME if found on USFS</v>
      </c>
      <c r="O2056" s="10" t="str">
        <f>IF(D2056="No", "--", VLOOKUP(A2056, [1]!Table9[#All], 30, FALSE))</f>
        <v>Notify SME if found on USFS</v>
      </c>
      <c r="P2056" s="7" t="str">
        <f>IF(D2056="No", "Not discussed on USFS. ", IF(VLOOKUP(A2056, [1]!Table9[#All], 31, FALSE)="--", "--",  _xlfn.CONCAT(A2056, " (", VLOOKUP(A2056, [1]!Table9[#All], 11, FALSE), "; Habitat description: ", C2056, ") - Within 1-mi of a CNDDB/SCE/USFS occurrence record (", VLOOKUP(A2056, [1]!Table9[#All], 31, FALSE), "). " )))</f>
        <v>--</v>
      </c>
      <c r="Q2056" s="6" t="str">
        <f>IF(D2056="No", "Not discussed on USFS. ", IF(VLOOKUP(A2056, [1]!Table9[#All], 31, FALSE)="--", "--",  VLOOKUP(A2056, [1]!Table9[#All], 32, FALSE)))</f>
        <v>--</v>
      </c>
      <c r="R2056" s="6" t="str">
        <f>IF(D2056="No", "Not discussed on USFS. ", IF(VLOOKUP(A2056, [1]!Table9[#All], 31, FALSE)="--", "--", VLOOKUP(A2056, [1]!Table9[#All], 33, FALSE)))</f>
        <v>--</v>
      </c>
      <c r="S2056" s="9" t="s">
        <v>2</v>
      </c>
      <c r="T2056" s="8" t="s">
        <v>2</v>
      </c>
      <c r="U2056" s="8" t="s">
        <v>2</v>
      </c>
      <c r="V2056" s="7" t="s">
        <v>2</v>
      </c>
      <c r="W2056" s="6" t="s">
        <v>2</v>
      </c>
      <c r="X2056" s="6" t="s">
        <v>2</v>
      </c>
    </row>
    <row r="2057" spans="1:24" ht="48" x14ac:dyDescent="0.2">
      <c r="A2057" s="20" t="s">
        <v>305</v>
      </c>
      <c r="B2057" s="20" t="str">
        <f>VLOOKUP(A2057, [1]!Table9[#All], 2, FALSE)</f>
        <v>Campanula californica</v>
      </c>
      <c r="C2057" s="18" t="str">
        <f>VLOOKUP(A2057, [1]!Table9[#All], 13, FALSE)</f>
        <v>marshy areas</v>
      </c>
      <c r="D2057" s="17" t="str">
        <f>IF(ISNUMBER(SEARCH("1",VLOOKUP(A2057, [1]!Table9[#All], 4, FALSE))), "Yes", "No")</f>
        <v>No</v>
      </c>
      <c r="E2057" s="16" t="str">
        <f>VLOOKUP(A2057, [1]!Table9[#All], 3, FALSE)</f>
        <v>Plant</v>
      </c>
      <c r="F2057" s="15" t="str">
        <f>VLOOKUP(A2057, [1]!Table9[#All], 26, FALSE)</f>
        <v>Formula</v>
      </c>
      <c r="G2057" s="15" t="str">
        <f>IF(D2057="No", "--",VLOOKUP(A2057, [1]!Table9[#All], 25, FALSE))</f>
        <v>--</v>
      </c>
      <c r="H2057" s="14" t="str">
        <f>IF(D2057="No", "Not discussed on USFS. ", VLOOKUP(A2057, [1]!Table9[#All], 24, FALSE))</f>
        <v xml:space="preserve">Not discussed on USFS. </v>
      </c>
      <c r="I2057" s="14" t="str">
        <f>IF(NOT(ISBLANK(#REF!)),  "Pre-activity Survey Required", "")</f>
        <v>Pre-activity Survey Required</v>
      </c>
      <c r="J2057" s="13" t="str">
        <f>IF(D2057="No", "Not discussed on USFS. ", _xlfn.CONCAT(A2057, " (", VLOOKUP(A2057, [1]!Table9[#All], 11, FALSE), "; Habitat description: ", C2057, ") - Within 1-mi of a CNDDB/SCE/USFS occurrence record (", VLOOKUP(A2057, [1]!Table9[#All], 34, FALSE), "). " ))</f>
        <v xml:space="preserve">Not discussed on USFS. </v>
      </c>
      <c r="K2057" s="10" t="str">
        <f>IF(D2057="No", "-- ", VLOOKUP(A2057, [1]!Table9[#All], 35, FALSE))</f>
        <v xml:space="preserve">-- </v>
      </c>
      <c r="L2057" s="12" t="str">
        <f>IF(D2057="No", "--", VLOOKUP(A2057, [1]!Table9[#All], 28, FALSE))</f>
        <v>--</v>
      </c>
      <c r="M2057" s="11" t="str">
        <f>IF(D2057="No", "Not discussed on USFS. ", _xlfn.CONCAT(A2057, " (", VLOOKUP(A2057, [1]!Table9[#All], 11, FALSE), "; Habitat description: ", C2057, ") - Within 1-mi of a CNDDB/SCE/USFS occurrence record (", VLOOKUP(A2057, [1]!Table9[#All], 27, FALSE), "). " ))</f>
        <v xml:space="preserve">Not discussed on USFS. </v>
      </c>
      <c r="N2057" s="10" t="str">
        <f>IF(D2057="No", "-- ", VLOOKUP(A2057, [1]!Table9[#All], 29, FALSE))</f>
        <v xml:space="preserve">-- </v>
      </c>
      <c r="O2057" s="10" t="str">
        <f>IF(D2057="No", "--", VLOOKUP(A2057, [1]!Table9[#All], 30, FALSE))</f>
        <v>--</v>
      </c>
      <c r="P2057" s="7" t="str">
        <f>IF(D2057="No", "Not discussed on USFS. ", IF(VLOOKUP(A2057, [1]!Table9[#All], 31, FALSE)="--", "--",  _xlfn.CONCAT(A2057, " (", VLOOKUP(A2057, [1]!Table9[#All], 11, FALSE), "; Habitat description: ", C2057, ") - Within 1-mi of a CNDDB/SCE/USFS occurrence record (", VLOOKUP(A2057, [1]!Table9[#All], 31, FALSE), "). " )))</f>
        <v xml:space="preserve">Not discussed on USFS. </v>
      </c>
      <c r="Q2057" s="6" t="str">
        <f>IF(D2057="No", "Not discussed on USFS. ", IF(VLOOKUP(A2057, [1]!Table9[#All], 31, FALSE)="--", "--",  VLOOKUP(A2057, [1]!Table9[#All], 32, FALSE)))</f>
        <v xml:space="preserve">Not discussed on USFS. </v>
      </c>
      <c r="R2057" s="6" t="str">
        <f>IF(D2057="No", "Not discussed on USFS. ", IF(VLOOKUP(A2057, [1]!Table9[#All], 31, FALSE)="--", "--", VLOOKUP(A2057, [1]!Table9[#All], 33, FALSE)))</f>
        <v xml:space="preserve">Not discussed on USFS. </v>
      </c>
      <c r="S2057" s="9" t="s">
        <v>2</v>
      </c>
      <c r="T2057" s="8" t="s">
        <v>2</v>
      </c>
      <c r="U2057" s="8" t="s">
        <v>2</v>
      </c>
      <c r="V2057" s="7" t="s">
        <v>2</v>
      </c>
      <c r="W2057" s="6" t="s">
        <v>2</v>
      </c>
      <c r="X2057" s="6" t="s">
        <v>2</v>
      </c>
    </row>
    <row r="2058" spans="1:24" ht="156" x14ac:dyDescent="0.2">
      <c r="A2058" s="20" t="s">
        <v>304</v>
      </c>
      <c r="B2058" s="20" t="str">
        <f>VLOOKUP(A2058, [1]!Table9[#All], 2, FALSE)</f>
        <v>Monardella beneolens</v>
      </c>
      <c r="C2058" s="18" t="str">
        <f>VLOOKUP(A2058, [1]!Table9[#All], 13, FALSE)</f>
        <v>rocky granitic or metamorphic slopes in open conifer forest</v>
      </c>
      <c r="D2058" s="17" t="str">
        <f>IF(ISNUMBER(SEARCH("1",VLOOKUP(A2058, [1]!Table9[#All], 4, FALSE))), "Yes", "No")</f>
        <v>Yes</v>
      </c>
      <c r="E2058" s="16" t="str">
        <f>VLOOKUP(A2058, [1]!Table9[#All], 3, FALSE)</f>
        <v>Plant</v>
      </c>
      <c r="F2058" s="15" t="str">
        <f>VLOOKUP(A2058, [1]!Table9[#All], 26, FALSE)</f>
        <v>Formula</v>
      </c>
      <c r="G2058" s="15" t="str">
        <f>IF(D2058="No", "--",VLOOKUP(A2058, [1]!Table9[#All], 25, FALSE))</f>
        <v>Work area</v>
      </c>
      <c r="H2058" s="14" t="str">
        <f>IF(D2058="No", "Not discussed on USFS. ", VLOOKUP(A2058, [1]!Table9[#All], 24, FALSE))</f>
        <v>--</v>
      </c>
      <c r="I2058" s="14" t="str">
        <f>IF(NOT(ISBLANK(#REF!)),  "Pre-activity Survey Required", "")</f>
        <v>Pre-activity Survey Required</v>
      </c>
      <c r="J2058" s="13" t="str">
        <f>IF(D2058="No", "Not discussed on USFS. ", _xlfn.CONCAT(A2058, " (", VLOOKUP(A2058, [1]!Table9[#All], 11, FALSE), "; Habitat description: ", C2058, ") - Within 1-mi of a CNDDB/SCE/USFS occurrence record (", VLOOKUP(A2058, [1]!Table9[#All], 34, FALSE), "). " ))</f>
        <v xml:space="preserve">Sweet smelling monardella (FSS; BLM:S; CRPR 1B.3, Blooming Period: Apr - Sep; Habitat description: rocky granitic or metamorphic slopes in open conifer forest) - Within 1-mi of a CNDDB/SCE/USFS occurrence record (unsuitable habitat). </v>
      </c>
      <c r="K2058" s="10" t="str">
        <f>IF(D2058="No", "-- ", VLOOKUP(A2058, [1]!Table9[#All], 35, FALSE))</f>
        <v>Standard OMP BMPs.</v>
      </c>
      <c r="L2058" s="12" t="str">
        <f>IF(D2058="No", "--", VLOOKUP(A2058, [1]!Table9[#All], 28, FALSE))</f>
        <v>IIB</v>
      </c>
      <c r="M2058" s="11" t="str">
        <f>IF(D2058="No", "Not discussed on USFS. ", _xlfn.CONCAT(A2058, " (", VLOOKUP(A2058, [1]!Table9[#All], 11, FALSE), "; Habitat description: ", C2058, ") - Within 1-mi of a CNDDB/SCE/USFS occurrence record (", VLOOKUP(A2058, [1]!Table9[#All], 27, FALSE), "). " ))</f>
        <v xml:space="preserve">Sweet smelling monardella (FSS; BLM:S; CRPR 1B.3, Blooming Period: Apr - Sep; Habitat description: rocky granitic or metamorphic slopes in open conifer forest) - Within 1-mi of a CNDDB/SCE/USFS occurrence record (habitat present). </v>
      </c>
      <c r="N2058" s="10" t="str">
        <f>IF(D2058="No", "-- ", VLOOKUP(A2058, [1]!Table9[#All], 29, FALSE))</f>
        <v xml:space="preserve">BE BMP Plant-1(a)(c-d); 
General Measures and Standard OMP BMPs. </v>
      </c>
      <c r="O2058" s="10" t="str">
        <f>IF(D2058="No", "--", VLOOKUP(A2058, [1]!Table9[#All], 30, FALSE))</f>
        <v xml:space="preserve">Pre-Activity Survey (sweet smelling monardella): A biological survey is required. 
FSS Plant Avoidance (sweet smelling monardella): If sweet smelling monardella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58" s="7" t="str">
        <f>IF(D2058="No", "Not discussed on USFS. ", IF(VLOOKUP(A2058, [1]!Table9[#All], 31, FALSE)="--", "--",  _xlfn.CONCAT(A2058, " (", VLOOKUP(A2058, [1]!Table9[#All], 11, FALSE), "; Habitat description: ", C2058, ") - Within 1-mi of a CNDDB/SCE/USFS occurrence record (", VLOOKUP(A2058, [1]!Table9[#All], 31, FALSE), "). " )))</f>
        <v>--</v>
      </c>
      <c r="Q2058" s="6" t="str">
        <f>IF(D2058="No", "Not discussed on USFS. ", IF(VLOOKUP(A2058, [1]!Table9[#All], 31, FALSE)="--", "--",  VLOOKUP(A2058, [1]!Table9[#All], 32, FALSE)))</f>
        <v>--</v>
      </c>
      <c r="R2058" s="6" t="str">
        <f>IF(D2058="No", "Not discussed on USFS. ", IF(VLOOKUP(A2058, [1]!Table9[#All], 31, FALSE)="--", "--", VLOOKUP(A2058, [1]!Table9[#All], 33, FALSE)))</f>
        <v>--</v>
      </c>
      <c r="S2058" s="9" t="s">
        <v>2</v>
      </c>
      <c r="T2058" s="8" t="s">
        <v>2</v>
      </c>
      <c r="U2058" s="8" t="s">
        <v>2</v>
      </c>
      <c r="V2058" s="7" t="s">
        <v>2</v>
      </c>
      <c r="W2058" s="6" t="s">
        <v>2</v>
      </c>
      <c r="X2058" s="6" t="s">
        <v>2</v>
      </c>
    </row>
    <row r="2059" spans="1:24" ht="156" x14ac:dyDescent="0.2">
      <c r="A2059" s="20" t="s">
        <v>303</v>
      </c>
      <c r="B2059" s="20" t="str">
        <f>VLOOKUP(A2059, [1]!Table9[#All], 2, FALSE)</f>
        <v>Draba incrassata</v>
      </c>
      <c r="C2059" s="18" t="str">
        <f>VLOOKUP(A2059, [1]!Table9[#All], 13, FALSE)</f>
        <v>alpine barrens, rocky slopes</v>
      </c>
      <c r="D2059" s="17" t="str">
        <f>IF(ISNUMBER(SEARCH("1",VLOOKUP(A2059, [1]!Table9[#All], 4, FALSE))), "Yes", "No")</f>
        <v>Yes</v>
      </c>
      <c r="E2059" s="16" t="str">
        <f>VLOOKUP(A2059, [1]!Table9[#All], 3, FALSE)</f>
        <v>Plant</v>
      </c>
      <c r="F2059" s="15" t="str">
        <f>VLOOKUP(A2059, [1]!Table9[#All], 26, FALSE)</f>
        <v>Formula</v>
      </c>
      <c r="G2059" s="15" t="str">
        <f>IF(D2059="No", "--",VLOOKUP(A2059, [1]!Table9[#All], 25, FALSE))</f>
        <v>Work area</v>
      </c>
      <c r="H2059" s="14" t="str">
        <f>IF(D2059="No", "Not discussed on USFS. ", VLOOKUP(A2059, [1]!Table9[#All], 24, FALSE))</f>
        <v>--</v>
      </c>
      <c r="I2059" s="14" t="str">
        <f>IF(NOT(ISBLANK(#REF!)),  "Pre-activity Survey Required", "")</f>
        <v>Pre-activity Survey Required</v>
      </c>
      <c r="J2059" s="13" t="str">
        <f>IF(D2059="No", "Not discussed on USFS. ", _xlfn.CONCAT(A2059, " (", VLOOKUP(A2059, [1]!Table9[#All], 11, FALSE), "; Habitat description: ", C2059, ") - Within 1-mi of a CNDDB/SCE/USFS occurrence record (", VLOOKUP(A2059, [1]!Table9[#All], 34, FALSE), "). " ))</f>
        <v xml:space="preserve">Sweetwater Mountains draba (FSS; CRPR 1B.3, Blooming Period: Jun - Aug; Habitat description: alpine barrens, rocky slopes) - Within 1-mi of a CNDDB/SCE/USFS occurrence record (unsuitable habitat). </v>
      </c>
      <c r="K2059" s="10" t="str">
        <f>IF(D2059="No", "-- ", VLOOKUP(A2059, [1]!Table9[#All], 35, FALSE))</f>
        <v>Standard OMP BMPs.</v>
      </c>
      <c r="L2059" s="12" t="str">
        <f>IF(D2059="No", "--", VLOOKUP(A2059, [1]!Table9[#All], 28, FALSE))</f>
        <v>IIB</v>
      </c>
      <c r="M2059" s="11" t="str">
        <f>IF(D2059="No", "Not discussed on USFS. ", _xlfn.CONCAT(A2059, " (", VLOOKUP(A2059, [1]!Table9[#All], 11, FALSE), "; Habitat description: ", C2059, ") - Within 1-mi of a CNDDB/SCE/USFS occurrence record (", VLOOKUP(A2059, [1]!Table9[#All], 27, FALSE), "). " ))</f>
        <v xml:space="preserve">Sweetwater Mountains draba (FSS; CRPR 1B.3, Blooming Period: Jun - Aug; Habitat description: alpine barrens, rocky slopes) - Within 1-mi of a CNDDB/SCE/USFS occurrence record (habitat present). </v>
      </c>
      <c r="N2059" s="10" t="str">
        <f>IF(D2059="No", "-- ", VLOOKUP(A2059, [1]!Table9[#All], 29, FALSE))</f>
        <v xml:space="preserve">BE BMP Plant-1(a)(c-d); 
General Measures and Standard OMP BMPs. </v>
      </c>
      <c r="O2059" s="10" t="str">
        <f>IF(D2059="No", "--", VLOOKUP(A2059, [1]!Table9[#All], 30, FALSE))</f>
        <v xml:space="preserve">Pre-Activity Survey (Sweetwater Mountains draba): A biological survey is required. 
FSS Plant Avoidance (Sweetwater Mountains draba): If Sweetwater Mountains draba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59" s="7" t="str">
        <f>IF(D2059="No", "Not discussed on USFS. ", IF(VLOOKUP(A2059, [1]!Table9[#All], 31, FALSE)="--", "--",  _xlfn.CONCAT(A2059, " (", VLOOKUP(A2059, [1]!Table9[#All], 11, FALSE), "; Habitat description: ", C2059, ") - Within 1-mi of a CNDDB/SCE/USFS occurrence record (", VLOOKUP(A2059, [1]!Table9[#All], 31, FALSE), "). " )))</f>
        <v>--</v>
      </c>
      <c r="Q2059" s="6" t="str">
        <f>IF(D2059="No", "Not discussed on USFS. ", IF(VLOOKUP(A2059, [1]!Table9[#All], 31, FALSE)="--", "--",  VLOOKUP(A2059, [1]!Table9[#All], 32, FALSE)))</f>
        <v>--</v>
      </c>
      <c r="R2059" s="6" t="str">
        <f>IF(D2059="No", "Not discussed on USFS. ", IF(VLOOKUP(A2059, [1]!Table9[#All], 31, FALSE)="--", "--", VLOOKUP(A2059, [1]!Table9[#All], 33, FALSE)))</f>
        <v>--</v>
      </c>
      <c r="S2059" s="9" t="s">
        <v>2</v>
      </c>
      <c r="T2059" s="8" t="s">
        <v>2</v>
      </c>
      <c r="U2059" s="8" t="s">
        <v>2</v>
      </c>
      <c r="V2059" s="7" t="s">
        <v>2</v>
      </c>
      <c r="W2059" s="6" t="s">
        <v>2</v>
      </c>
      <c r="X2059" s="6" t="s">
        <v>2</v>
      </c>
    </row>
    <row r="2060" spans="1:24" ht="156" x14ac:dyDescent="0.2">
      <c r="A2060" s="20" t="s">
        <v>302</v>
      </c>
      <c r="B2060" s="20" t="str">
        <f>VLOOKUP(A2060, [1]!Table9[#All], 2, FALSE)</f>
        <v>Draba asterophora var. asterophora</v>
      </c>
      <c r="C2060" s="18" t="str">
        <f>VLOOKUP(A2060, [1]!Table9[#All], 13, FALSE)</f>
        <v>rock crevices, alpine barrens, talus</v>
      </c>
      <c r="D2060" s="17" t="str">
        <f>IF(ISNUMBER(SEARCH("1",VLOOKUP(A2060, [1]!Table9[#All], 4, FALSE))), "Yes", "No")</f>
        <v>Yes</v>
      </c>
      <c r="E2060" s="16" t="str">
        <f>VLOOKUP(A2060, [1]!Table9[#All], 3, FALSE)</f>
        <v>Plant</v>
      </c>
      <c r="F2060" s="15" t="str">
        <f>VLOOKUP(A2060, [1]!Table9[#All], 26, FALSE)</f>
        <v>Formula</v>
      </c>
      <c r="G2060" s="15" t="str">
        <f>IF(D2060="No", "--",VLOOKUP(A2060, [1]!Table9[#All], 25, FALSE))</f>
        <v>Work area</v>
      </c>
      <c r="H2060" s="14" t="str">
        <f>IF(D2060="No", "Not discussed on USFS. ", VLOOKUP(A2060, [1]!Table9[#All], 24, FALSE))</f>
        <v>--</v>
      </c>
      <c r="I2060" s="14" t="str">
        <f>IF(NOT(ISBLANK(#REF!)),  "Pre-activity Survey Required", "")</f>
        <v>Pre-activity Survey Required</v>
      </c>
      <c r="J2060" s="13" t="str">
        <f>IF(D2060="No", "Not discussed on USFS. ", _xlfn.CONCAT(A2060, " (", VLOOKUP(A2060, [1]!Table9[#All], 11, FALSE), "; Habitat description: ", C2060, ") - Within 1-mi of a CNDDB/SCE/USFS occurrence record (", VLOOKUP(A2060, [1]!Table9[#All], 34, FALSE), "). " ))</f>
        <v xml:space="preserve">Tahoe draba (FSS; CRPR 1B.2, Blooming Period: Jul - Aug; Habitat description: rock crevices, alpine barrens, talus) - Within 1-mi of a CNDDB/SCE/USFS occurrence record (unsuitable habitat). </v>
      </c>
      <c r="K2060" s="10" t="str">
        <f>IF(D2060="No", "-- ", VLOOKUP(A2060, [1]!Table9[#All], 35, FALSE))</f>
        <v>Standard OMP BMPs.</v>
      </c>
      <c r="L2060" s="12" t="str">
        <f>IF(D2060="No", "--", VLOOKUP(A2060, [1]!Table9[#All], 28, FALSE))</f>
        <v>IIB</v>
      </c>
      <c r="M2060" s="11" t="str">
        <f>IF(D2060="No", "Not discussed on USFS. ", _xlfn.CONCAT(A2060, " (", VLOOKUP(A2060, [1]!Table9[#All], 11, FALSE), "; Habitat description: ", C2060, ") - Within 1-mi of a CNDDB/SCE/USFS occurrence record (", VLOOKUP(A2060, [1]!Table9[#All], 27, FALSE), "). " ))</f>
        <v xml:space="preserve">Tahoe draba (FSS; CRPR 1B.2, Blooming Period: Jul - Aug; Habitat description: rock crevices, alpine barrens, talus) - Within 1-mi of a CNDDB/SCE/USFS occurrence record (habitat present). </v>
      </c>
      <c r="N2060" s="10" t="str">
        <f>IF(D2060="No", "-- ", VLOOKUP(A2060, [1]!Table9[#All], 29, FALSE))</f>
        <v xml:space="preserve">BE BMP Plant-1(a)(c-d); 
General Measures and Standard OMP BMPs. </v>
      </c>
      <c r="O2060" s="10" t="str">
        <f>IF(D2060="No", "--", VLOOKUP(A2060, [1]!Table9[#All], 30, FALSE))</f>
        <v xml:space="preserve">Pre-Activity Survey (Tahoe draba): A biological survey is required. 
FSS Plant Avoidance (Tahoe draba): If Tahoe draba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60" s="7" t="str">
        <f>IF(D2060="No", "Not discussed on USFS. ", IF(VLOOKUP(A2060, [1]!Table9[#All], 31, FALSE)="--", "--",  _xlfn.CONCAT(A2060, " (", VLOOKUP(A2060, [1]!Table9[#All], 11, FALSE), "; Habitat description: ", C2060, ") - Within 1-mi of a CNDDB/SCE/USFS occurrence record (", VLOOKUP(A2060, [1]!Table9[#All], 31, FALSE), "). " )))</f>
        <v>--</v>
      </c>
      <c r="Q2060" s="6" t="str">
        <f>IF(D2060="No", "Not discussed on USFS. ", IF(VLOOKUP(A2060, [1]!Table9[#All], 31, FALSE)="--", "--",  VLOOKUP(A2060, [1]!Table9[#All], 32, FALSE)))</f>
        <v>--</v>
      </c>
      <c r="R2060" s="6" t="str">
        <f>IF(D2060="No", "Not discussed on USFS. ", IF(VLOOKUP(A2060, [1]!Table9[#All], 31, FALSE)="--", "--", VLOOKUP(A2060, [1]!Table9[#All], 33, FALSE)))</f>
        <v>--</v>
      </c>
      <c r="S2060" s="9" t="s">
        <v>2</v>
      </c>
      <c r="T2060" s="8" t="s">
        <v>2</v>
      </c>
      <c r="U2060" s="8" t="s">
        <v>2</v>
      </c>
      <c r="V2060" s="7" t="s">
        <v>2</v>
      </c>
      <c r="W2060" s="6" t="s">
        <v>2</v>
      </c>
      <c r="X2060" s="6" t="s">
        <v>2</v>
      </c>
    </row>
    <row r="2061" spans="1:24" ht="144" x14ac:dyDescent="0.2">
      <c r="A2061" s="20" t="s">
        <v>301</v>
      </c>
      <c r="B2061" s="20" t="str">
        <f>VLOOKUP(A2061, [1]!Table9[#All], 2, FALSE)</f>
        <v>Rorippa subumbellata</v>
      </c>
      <c r="C2061" s="18" t="str">
        <f>VLOOKUP(A2061, [1]!Table9[#All], 13, FALSE)</f>
        <v>sandy lake margins</v>
      </c>
      <c r="D2061" s="17" t="str">
        <f>IF(ISNUMBER(SEARCH("1",VLOOKUP(A2061, [1]!Table9[#All], 4, FALSE))), "Yes", "No")</f>
        <v>Yes</v>
      </c>
      <c r="E2061" s="16" t="str">
        <f>VLOOKUP(A2061, [1]!Table9[#All], 3, FALSE)</f>
        <v>Plant</v>
      </c>
      <c r="F2061" s="15" t="str">
        <f>VLOOKUP(A2061, [1]!Table9[#All], 26, FALSE)</f>
        <v>Formula</v>
      </c>
      <c r="G2061" s="15" t="str">
        <f>IF(D2061="No", "--",VLOOKUP(A2061, [1]!Table9[#All], 25, FALSE))</f>
        <v>Work area</v>
      </c>
      <c r="H2061" s="14" t="str">
        <f>IF(D2061="No", "Not discussed on USFS. ", VLOOKUP(A2061, [1]!Table9[#All], 24, FALSE))</f>
        <v>--</v>
      </c>
      <c r="I2061" s="14" t="str">
        <f>IF(NOT(ISBLANK(#REF!)),  "Pre-activity Survey Required", "")</f>
        <v>Pre-activity Survey Required</v>
      </c>
      <c r="J2061" s="13" t="str">
        <f>IF(D2061="No", "Not discussed on USFS. ", _xlfn.CONCAT(A2061, " (", VLOOKUP(A2061, [1]!Table9[#All], 11, FALSE), "; Habitat description: ", C2061, ") - Within 1-mi of a CNDDB/SCE/USFS occurrence record (", VLOOKUP(A2061, [1]!Table9[#All], 34, FALSE), "). " ))</f>
        <v xml:space="preserve">Tahoe yellow cress (SE; FSS; CRPR 1B.1, Blooming Period: Jun - Sep; Habitat description: sandy lake margins) - Within 1-mi of a CNDDB/SCE/USFS occurrence record (unsuitable habitat). </v>
      </c>
      <c r="K2061" s="10" t="str">
        <f>IF(D2061="No", "-- ", VLOOKUP(A2061, [1]!Table9[#All], 35, FALSE))</f>
        <v>Standard OMP BMPs.</v>
      </c>
      <c r="L2061" s="12" t="str">
        <f>IF(D2061="No", "--", VLOOKUP(A2061, [1]!Table9[#All], 28, FALSE))</f>
        <v>IIB</v>
      </c>
      <c r="M2061" s="11" t="str">
        <f>IF(D2061="No", "Not discussed on USFS. ", _xlfn.CONCAT(A2061, " (", VLOOKUP(A2061, [1]!Table9[#All], 11, FALSE), "; Habitat description: ", C2061, ") - Within 1-mi of a CNDDB/SCE/USFS occurrence record (", VLOOKUP(A2061, [1]!Table9[#All], 27, FALSE), "). " ))</f>
        <v xml:space="preserve">Tahoe yellow cress (SE; FSS; CRPR 1B.1, Blooming Period: Jun - Sep; Habitat description: sandy lake margins) - Within 1-mi of a CNDDB/SCE/USFS occurrence record (habitat present). </v>
      </c>
      <c r="N2061" s="10" t="str">
        <f>IF(D2061="No", "-- ", VLOOKUP(A2061, [1]!Table9[#All], 29, FALSE))</f>
        <v xml:space="preserve">BE BMP Plant-1(a); 
General Measures and Standard OMP BMPs. </v>
      </c>
      <c r="O2061" s="10" t="str">
        <f>IF(D2061="No", "--", VLOOKUP(A2061, [1]!Table9[#All], 30, FALSE))</f>
        <v xml:space="preserve">Pre-Activity Survey (Tahoe yellow cress): A biological survey is required. 
State Threatened Plant Avoidance (Tahoe yellow cress): If Tahoe yellow cressis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061" s="7" t="str">
        <f>IF(D2061="No", "Not discussed on USFS. ", IF(VLOOKUP(A2061, [1]!Table9[#All], 31, FALSE)="--", "--",  _xlfn.CONCAT(A2061, " (", VLOOKUP(A2061, [1]!Table9[#All], 11, FALSE), "; Habitat description: ", C2061, ") - Within 1-mi of a CNDDB/SCE/USFS occurrence record (", VLOOKUP(A2061, [1]!Table9[#All], 31, FALSE), "). " )))</f>
        <v>--</v>
      </c>
      <c r="Q2061" s="6" t="str">
        <f>IF(D2061="No", "Not discussed on USFS. ", IF(VLOOKUP(A2061, [1]!Table9[#All], 31, FALSE)="--", "--",  VLOOKUP(A2061, [1]!Table9[#All], 32, FALSE)))</f>
        <v>--</v>
      </c>
      <c r="R2061" s="6" t="str">
        <f>IF(D2061="No", "Not discussed on USFS. ", IF(VLOOKUP(A2061, [1]!Table9[#All], 31, FALSE)="--", "--", VLOOKUP(A2061, [1]!Table9[#All], 33, FALSE)))</f>
        <v>--</v>
      </c>
      <c r="S2061" s="9" t="s">
        <v>2</v>
      </c>
      <c r="T2061" s="8" t="s">
        <v>2</v>
      </c>
      <c r="U2061" s="8" t="s">
        <v>2</v>
      </c>
      <c r="V2061" s="7" t="s">
        <v>2</v>
      </c>
      <c r="W2061" s="6" t="s">
        <v>2</v>
      </c>
      <c r="X2061" s="6" t="s">
        <v>2</v>
      </c>
    </row>
    <row r="2062" spans="1:24" ht="132" x14ac:dyDescent="0.2">
      <c r="A2062" s="20" t="s">
        <v>300</v>
      </c>
      <c r="B2062" s="20" t="str">
        <f>VLOOKUP(A2062, [1]!Table9[#All], 2, FALSE)</f>
        <v>Ivesia callida</v>
      </c>
      <c r="C2062" s="18" t="str">
        <f>VLOOKUP(A2062, [1]!Table9[#All], 13, FALSE)</f>
        <v>granite crevices</v>
      </c>
      <c r="D2062" s="17" t="str">
        <f>IF(ISNUMBER(SEARCH("1",VLOOKUP(A2062, [1]!Table9[#All], 4, FALSE))), "Yes", "No")</f>
        <v>Yes</v>
      </c>
      <c r="E2062" s="16" t="str">
        <f>VLOOKUP(A2062, [1]!Table9[#All], 3, FALSE)</f>
        <v>Plant</v>
      </c>
      <c r="F2062" s="15" t="str">
        <f>VLOOKUP(A2062, [1]!Table9[#All], 26, FALSE)</f>
        <v>Formula</v>
      </c>
      <c r="G2062" s="15" t="str">
        <f>IF(D2062="No", "--",VLOOKUP(A2062, [1]!Table9[#All], 25, FALSE))</f>
        <v>Work area</v>
      </c>
      <c r="H2062" s="14" t="str">
        <f>IF(D2062="No", "Not discussed on USFS. ", VLOOKUP(A2062, [1]!Table9[#All], 24, FALSE))</f>
        <v>--</v>
      </c>
      <c r="I2062" s="14" t="str">
        <f>IF(NOT(ISBLANK(#REF!)),  "Pre-activity Survey Required", "")</f>
        <v>Pre-activity Survey Required</v>
      </c>
      <c r="J2062" s="13" t="str">
        <f>IF(D2062="No", "Not discussed on USFS. ", _xlfn.CONCAT(A2062, " (", VLOOKUP(A2062, [1]!Table9[#All], 11, FALSE), "; Habitat description: ", C2062, ") - Within 1-mi of a CNDDB/SCE/USFS occurrence record (", VLOOKUP(A2062, [1]!Table9[#All], 34, FALSE), "). " ))</f>
        <v xml:space="preserve">Tahquitz ivesia (SR; FSS; CRPR 1B.3, Blooming Period: Jul - Sep; Habitat description: granite crevices) - Within 1-mi of a CNDDB/SCE/USFS occurrence record (unsuitable habitat). </v>
      </c>
      <c r="K2062" s="10" t="str">
        <f>IF(D2062="No", "-- ", VLOOKUP(A2062, [1]!Table9[#All], 35, FALSE))</f>
        <v>Standard OMP BMPs.</v>
      </c>
      <c r="L2062" s="12" t="str">
        <f>IF(D2062="No", "--", VLOOKUP(A2062, [1]!Table9[#All], 28, FALSE))</f>
        <v>IIB</v>
      </c>
      <c r="M2062" s="11" t="str">
        <f>IF(D2062="No", "Not discussed on USFS. ", _xlfn.CONCAT(A2062, " (", VLOOKUP(A2062, [1]!Table9[#All], 11, FALSE), "; Habitat description: ", C2062, ") - Within 1-mi of a CNDDB/SCE/USFS occurrence record (", VLOOKUP(A2062, [1]!Table9[#All], 27, FALSE), "). " ))</f>
        <v xml:space="preserve">Tahquitz ivesia (SR; FSS; CRPR 1B.3, Blooming Period: Jul - Sep; Habitat description: granite crevices) - Within 1-mi of a CNDDB/SCE/USFS occurrence record (habitat present). </v>
      </c>
      <c r="N2062" s="10" t="str">
        <f>IF(D2062="No", "-- ", VLOOKUP(A2062, [1]!Table9[#All], 29, FALSE))</f>
        <v xml:space="preserve">BE BMP Plant-1(a); 
General Measures and Standard OMP BMPs. </v>
      </c>
      <c r="O2062" s="10" t="str">
        <f>IF(D2062="No", "--", VLOOKUP(A2062, [1]!Table9[#All], 30, FALSE))</f>
        <v xml:space="preserve">Pre-Activity Survey (Tahquitz ivesia): A biological survey is required. 
State Threatened Plant Avoidance (Tahquitz ivesia): If Tahquitz ivesiais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062" s="7" t="str">
        <f>IF(D2062="No", "Not discussed on USFS. ", IF(VLOOKUP(A2062, [1]!Table9[#All], 31, FALSE)="--", "--",  _xlfn.CONCAT(A2062, " (", VLOOKUP(A2062, [1]!Table9[#All], 11, FALSE), "; Habitat description: ", C2062, ") - Within 1-mi of a CNDDB/SCE/USFS occurrence record (", VLOOKUP(A2062, [1]!Table9[#All], 31, FALSE), "). " )))</f>
        <v>--</v>
      </c>
      <c r="Q2062" s="6" t="str">
        <f>IF(D2062="No", "Not discussed on USFS. ", IF(VLOOKUP(A2062, [1]!Table9[#All], 31, FALSE)="--", "--",  VLOOKUP(A2062, [1]!Table9[#All], 32, FALSE)))</f>
        <v>--</v>
      </c>
      <c r="R2062" s="6" t="str">
        <f>IF(D2062="No", "Not discussed on USFS. ", IF(VLOOKUP(A2062, [1]!Table9[#All], 31, FALSE)="--", "--", VLOOKUP(A2062, [1]!Table9[#All], 33, FALSE)))</f>
        <v>--</v>
      </c>
      <c r="S2062" s="9" t="s">
        <v>2</v>
      </c>
      <c r="T2062" s="8" t="s">
        <v>2</v>
      </c>
      <c r="U2062" s="8" t="s">
        <v>2</v>
      </c>
      <c r="V2062" s="7" t="s">
        <v>2</v>
      </c>
      <c r="W2062" s="6" t="s">
        <v>2</v>
      </c>
      <c r="X2062" s="6" t="s">
        <v>2</v>
      </c>
    </row>
    <row r="2063" spans="1:24" ht="156" x14ac:dyDescent="0.2">
      <c r="A2063" s="20" t="s">
        <v>299</v>
      </c>
      <c r="B2063" s="20" t="str">
        <f>VLOOKUP(A2063, [1]!Table9[#All], 2, FALSE)</f>
        <v>Oreostemma elatum</v>
      </c>
      <c r="C2063" s="18" t="str">
        <f>VLOOKUP(A2063, [1]!Table9[#All], 13, FALSE)</f>
        <v>peatlands, marshy areas, wet meadows, montane forest</v>
      </c>
      <c r="D2063" s="17" t="str">
        <f>IF(ISNUMBER(SEARCH("1",VLOOKUP(A2063, [1]!Table9[#All], 4, FALSE))), "Yes", "No")</f>
        <v>Yes</v>
      </c>
      <c r="E2063" s="16" t="str">
        <f>VLOOKUP(A2063, [1]!Table9[#All], 3, FALSE)</f>
        <v>Plant</v>
      </c>
      <c r="F2063" s="15" t="str">
        <f>VLOOKUP(A2063, [1]!Table9[#All], 26, FALSE)</f>
        <v>Formula</v>
      </c>
      <c r="G2063" s="15" t="str">
        <f>IF(D2063="No", "--",VLOOKUP(A2063, [1]!Table9[#All], 25, FALSE))</f>
        <v>Work area</v>
      </c>
      <c r="H2063" s="14" t="str">
        <f>IF(D2063="No", "Not discussed on USFS. ", VLOOKUP(A2063, [1]!Table9[#All], 24, FALSE))</f>
        <v>--</v>
      </c>
      <c r="I2063" s="14" t="str">
        <f>IF(NOT(ISBLANK(#REF!)),  "Pre-activity Survey Required", "")</f>
        <v>Pre-activity Survey Required</v>
      </c>
      <c r="J2063" s="13" t="str">
        <f>IF(D2063="No", "Not discussed on USFS. ", _xlfn.CONCAT(A2063, " (", VLOOKUP(A2063, [1]!Table9[#All], 11, FALSE), "; Habitat description: ", C2063, ") - Within 1-mi of a CNDDB/SCE/USFS occurrence record (", VLOOKUP(A2063, [1]!Table9[#All], 34, FALSE), "). " ))</f>
        <v xml:space="preserve">tall alpine aster (FSS; CRPR 1B.2, Blooming Period: Jul - Aug; Habitat description: peatlands, marshy areas, wet meadows, montane forest) - Within 1-mi of a CNDDB/SCE/USFS occurrence record (unsuitable habitat). </v>
      </c>
      <c r="K2063" s="10" t="str">
        <f>IF(D2063="No", "-- ", VLOOKUP(A2063, [1]!Table9[#All], 35, FALSE))</f>
        <v>Standard OMP BMPs.</v>
      </c>
      <c r="L2063" s="12" t="str">
        <f>IF(D2063="No", "--", VLOOKUP(A2063, [1]!Table9[#All], 28, FALSE))</f>
        <v>IIB</v>
      </c>
      <c r="M2063" s="11" t="str">
        <f>IF(D2063="No", "Not discussed on USFS. ", _xlfn.CONCAT(A2063, " (", VLOOKUP(A2063, [1]!Table9[#All], 11, FALSE), "; Habitat description: ", C2063, ") - Within 1-mi of a CNDDB/SCE/USFS occurrence record (", VLOOKUP(A2063, [1]!Table9[#All], 27, FALSE), "). " ))</f>
        <v xml:space="preserve">tall alpine aster (FSS; CRPR 1B.2, Blooming Period: Jul - Aug; Habitat description: peatlands, marshy areas, wet meadows, montane forest) - Within 1-mi of a CNDDB/SCE/USFS occurrence record (habitat present). </v>
      </c>
      <c r="N2063" s="10" t="str">
        <f>IF(D2063="No", "-- ", VLOOKUP(A2063, [1]!Table9[#All], 29, FALSE))</f>
        <v xml:space="preserve">BE BMP Plant-1(a)(c-d); 
General Measures and Standard OMP BMPs. </v>
      </c>
      <c r="O2063" s="10" t="str">
        <f>IF(D2063="No", "--", VLOOKUP(A2063, [1]!Table9[#All], 30, FALSE))</f>
        <v xml:space="preserve">Pre-Activity Survey (tall alpine aster): A biological survey is required. 
FSS Plant Avoidance (tall alpine aster): If tall alpine aster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63" s="7" t="str">
        <f>IF(D2063="No", "Not discussed on USFS. ", IF(VLOOKUP(A2063, [1]!Table9[#All], 31, FALSE)="--", "--",  _xlfn.CONCAT(A2063, " (", VLOOKUP(A2063, [1]!Table9[#All], 11, FALSE), "; Habitat description: ", C2063, ") - Within 1-mi of a CNDDB/SCE/USFS occurrence record (", VLOOKUP(A2063, [1]!Table9[#All], 31, FALSE), "). " )))</f>
        <v>--</v>
      </c>
      <c r="Q2063" s="6" t="str">
        <f>IF(D2063="No", "Not discussed on USFS. ", IF(VLOOKUP(A2063, [1]!Table9[#All], 31, FALSE)="--", "--",  VLOOKUP(A2063, [1]!Table9[#All], 32, FALSE)))</f>
        <v>--</v>
      </c>
      <c r="R2063" s="6" t="str">
        <f>IF(D2063="No", "Not discussed on USFS. ", IF(VLOOKUP(A2063, [1]!Table9[#All], 31, FALSE)="--", "--", VLOOKUP(A2063, [1]!Table9[#All], 33, FALSE)))</f>
        <v>--</v>
      </c>
      <c r="S2063" s="9" t="s">
        <v>2</v>
      </c>
      <c r="T2063" s="8" t="s">
        <v>2</v>
      </c>
      <c r="U2063" s="8" t="s">
        <v>2</v>
      </c>
      <c r="V2063" s="7" t="s">
        <v>2</v>
      </c>
      <c r="W2063" s="6" t="s">
        <v>2</v>
      </c>
      <c r="X2063" s="6" t="s">
        <v>2</v>
      </c>
    </row>
    <row r="2064" spans="1:24" ht="80" x14ac:dyDescent="0.2">
      <c r="A2064" s="20" t="s">
        <v>298</v>
      </c>
      <c r="B2064" s="20" t="str">
        <f>VLOOKUP(A2064, [1]!Table9[#All], 2, FALSE)</f>
        <v>Draba praealta</v>
      </c>
      <c r="C2064" s="18" t="str">
        <f>VLOOKUP(A2064, [1]!Table9[#All], 13, FALSE)</f>
        <v>montane or subalpine moist meadows, streambanks, forest, talus, shale cliffs</v>
      </c>
      <c r="D2064" s="17" t="str">
        <f>IF(ISNUMBER(SEARCH("1",VLOOKUP(A2064, [1]!Table9[#All], 4, FALSE))), "Yes", "No")</f>
        <v>No</v>
      </c>
      <c r="E2064" s="16" t="str">
        <f>VLOOKUP(A2064, [1]!Table9[#All], 3, FALSE)</f>
        <v>Plant</v>
      </c>
      <c r="F2064" s="15" t="str">
        <f>VLOOKUP(A2064, [1]!Table9[#All], 26, FALSE)</f>
        <v>Formula</v>
      </c>
      <c r="G2064" s="15" t="str">
        <f>IF(D2064="No", "--",VLOOKUP(A2064, [1]!Table9[#All], 25, FALSE))</f>
        <v>--</v>
      </c>
      <c r="H2064" s="14" t="str">
        <f>IF(D2064="No", "Not discussed on USFS. ", VLOOKUP(A2064, [1]!Table9[#All], 24, FALSE))</f>
        <v xml:space="preserve">Not discussed on USFS. </v>
      </c>
      <c r="I2064" s="14" t="str">
        <f>IF(NOT(ISBLANK(#REF!)),  "Pre-activity Survey Required", "")</f>
        <v>Pre-activity Survey Required</v>
      </c>
      <c r="J2064" s="13" t="str">
        <f>IF(D2064="No", "Not discussed on USFS. ", _xlfn.CONCAT(A2064, " (", VLOOKUP(A2064, [1]!Table9[#All], 11, FALSE), "; Habitat description: ", C2064, ") - Within 1-mi of a CNDDB/SCE/USFS occurrence record (", VLOOKUP(A2064, [1]!Table9[#All], 34, FALSE), "). " ))</f>
        <v xml:space="preserve">Not discussed on USFS. </v>
      </c>
      <c r="K2064" s="10" t="str">
        <f>IF(D2064="No", "-- ", VLOOKUP(A2064, [1]!Table9[#All], 35, FALSE))</f>
        <v xml:space="preserve">-- </v>
      </c>
      <c r="L2064" s="12" t="str">
        <f>IF(D2064="No", "--", VLOOKUP(A2064, [1]!Table9[#All], 28, FALSE))</f>
        <v>--</v>
      </c>
      <c r="M2064" s="11" t="str">
        <f>IF(D2064="No", "Not discussed on USFS. ", _xlfn.CONCAT(A2064, " (", VLOOKUP(A2064, [1]!Table9[#All], 11, FALSE), "; Habitat description: ", C2064, ") - Within 1-mi of a CNDDB/SCE/USFS occurrence record (", VLOOKUP(A2064, [1]!Table9[#All], 27, FALSE), "). " ))</f>
        <v xml:space="preserve">Not discussed on USFS. </v>
      </c>
      <c r="N2064" s="10" t="str">
        <f>IF(D2064="No", "-- ", VLOOKUP(A2064, [1]!Table9[#All], 29, FALSE))</f>
        <v xml:space="preserve">-- </v>
      </c>
      <c r="O2064" s="10" t="str">
        <f>IF(D2064="No", "--", VLOOKUP(A2064, [1]!Table9[#All], 30, FALSE))</f>
        <v>--</v>
      </c>
      <c r="P2064" s="7" t="str">
        <f>IF(D2064="No", "Not discussed on USFS. ", IF(VLOOKUP(A2064, [1]!Table9[#All], 31, FALSE)="--", "--",  _xlfn.CONCAT(A2064, " (", VLOOKUP(A2064, [1]!Table9[#All], 11, FALSE), "; Habitat description: ", C2064, ") - Within 1-mi of a CNDDB/SCE/USFS occurrence record (", VLOOKUP(A2064, [1]!Table9[#All], 31, FALSE), "). " )))</f>
        <v xml:space="preserve">Not discussed on USFS. </v>
      </c>
      <c r="Q2064" s="6" t="str">
        <f>IF(D2064="No", "Not discussed on USFS. ", IF(VLOOKUP(A2064, [1]!Table9[#All], 31, FALSE)="--", "--",  VLOOKUP(A2064, [1]!Table9[#All], 32, FALSE)))</f>
        <v xml:space="preserve">Not discussed on USFS. </v>
      </c>
      <c r="R2064" s="6" t="str">
        <f>IF(D2064="No", "Not discussed on USFS. ", IF(VLOOKUP(A2064, [1]!Table9[#All], 31, FALSE)="--", "--", VLOOKUP(A2064, [1]!Table9[#All], 33, FALSE)))</f>
        <v xml:space="preserve">Not discussed on USFS. </v>
      </c>
      <c r="S2064" s="9" t="s">
        <v>2</v>
      </c>
      <c r="T2064" s="8" t="s">
        <v>2</v>
      </c>
      <c r="U2064" s="8" t="s">
        <v>2</v>
      </c>
      <c r="V2064" s="7" t="s">
        <v>2</v>
      </c>
      <c r="W2064" s="6" t="s">
        <v>2</v>
      </c>
      <c r="X2064" s="6" t="s">
        <v>2</v>
      </c>
    </row>
    <row r="2065" spans="1:24" ht="156" x14ac:dyDescent="0.2">
      <c r="A2065" s="20" t="s">
        <v>297</v>
      </c>
      <c r="B2065" s="20" t="str">
        <f>VLOOKUP(A2065, [1]!Table9[#All], 2, FALSE)</f>
        <v>Sisymbrium altissimum</v>
      </c>
      <c r="C2065" s="18" t="str">
        <f>VLOOKUP(A2065, [1]!Table9[#All], 13, FALSE)</f>
        <v>disturbed areas, fields, pastures</v>
      </c>
      <c r="D2065" s="17" t="str">
        <f>IF(ISNUMBER(SEARCH("1",VLOOKUP(A2065, [1]!Table9[#All], 4, FALSE))), "Yes", "No")</f>
        <v>Yes</v>
      </c>
      <c r="E2065" s="16" t="str">
        <f>VLOOKUP(A2065, [1]!Table9[#All], 3, FALSE)</f>
        <v>Plant</v>
      </c>
      <c r="F2065" s="15" t="str">
        <f>VLOOKUP(A2065, [1]!Table9[#All], 26, FALSE)</f>
        <v>Formula</v>
      </c>
      <c r="G2065" s="15" t="str">
        <f>IF(D2065="No", "--",VLOOKUP(A2065, [1]!Table9[#All], 25, FALSE))</f>
        <v>Work area</v>
      </c>
      <c r="H2065" s="14" t="str">
        <f>IF(D2065="No", "Not discussed on USFS. ", VLOOKUP(A2065, [1]!Table9[#All], 24, FALSE))</f>
        <v>--</v>
      </c>
      <c r="I2065" s="14" t="str">
        <f>IF(NOT(ISBLANK(#REF!)),  "Pre-activity Survey Required", "")</f>
        <v>Pre-activity Survey Required</v>
      </c>
      <c r="J2065" s="13" t="str">
        <f>IF(D2065="No", "Not discussed on USFS. ", _xlfn.CONCAT(A2065, " (", VLOOKUP(A2065, [1]!Table9[#All], 11, FALSE), "; Habitat description: ", C2065, ") - Within 1-mi of a CNDDB/SCE/USFS occurrence record (", VLOOKUP(A2065, [1]!Table9[#All], 34, FALSE), "). " ))</f>
        <v xml:space="preserve">tall tumble mustard (INF:SCC; Invasive, Blooming Period: May - Jul; Habitat description: disturbed areas, fields, pastures) - Within 1-mi of a CNDDB/SCE/USFS occurrence record (unsuitable habitat). </v>
      </c>
      <c r="K2065" s="10" t="str">
        <f>IF(D2065="No", "-- ", VLOOKUP(A2065, [1]!Table9[#All], 35, FALSE))</f>
        <v>Standard OMP BMPs.</v>
      </c>
      <c r="L2065" s="12" t="str">
        <f>IF(D2065="No", "--", VLOOKUP(A2065, [1]!Table9[#All], 28, FALSE))</f>
        <v>IIA</v>
      </c>
      <c r="M2065" s="11" t="str">
        <f>IF(D2065="No", "Not discussed on USFS. ", _xlfn.CONCAT(A2065, " (", VLOOKUP(A2065, [1]!Table9[#All], 11, FALSE), "; Habitat description: ", C2065, ") - Within 1-mi of a CNDDB/SCE/USFS occurrence record (", VLOOKUP(A2065, [1]!Table9[#All], 27, FALSE), "). " ))</f>
        <v xml:space="preserve">tall tumble mustard (INF:SCC; Invasive, Blooming Period: May - Jul; Habitat description: disturbed areas, fields, pastures) - Within 1-mi of a CNDDB/SCE/USFS occurrence record (habitat present). </v>
      </c>
      <c r="N2065" s="10" t="str">
        <f>IF(D2065="No", "-- ", VLOOKUP(A2065, [1]!Table9[#All], 29, FALSE))</f>
        <v xml:space="preserve">Invasive Plant BMPs 1-8; 
General Measures and Standard OMP BMPs. </v>
      </c>
      <c r="O2065" s="10" t="str">
        <f>IF(D2065="No", "--", VLOOKUP(A2065, [1]!Table9[#All], 30, FALSE))</f>
        <v xml:space="preserve">Invasive Plants: Non-native plant infestations within the action area will be flagged and avoided. If infestations cannot be avoided, all off-road equipment will be cleaned with compressed air, pressure washers, brushes, or similar equipment prior to moving between work sites or leaving the area. Avoid chipping or mulching in infested areas unless a biological monitor has confirmed viable seeds are not present.
Staging Areas: Staging areas will avoid invasive and nonnative plant-infested areas, be limited in size, and utilize existing disturbed areas, to the extent feasible.
General Measures and Standard OMP BMPs. </v>
      </c>
      <c r="P2065" s="7" t="str">
        <f>IF(D2065="No", "Not discussed on USFS. ", IF(VLOOKUP(A2065, [1]!Table9[#All], 31, FALSE)="--", "--",  _xlfn.CONCAT(A2065, " (", VLOOKUP(A2065, [1]!Table9[#All], 11, FALSE), "; Habitat description: ", C2065, ") - Within 1-mi of a CNDDB/SCE/USFS occurrence record (", VLOOKUP(A2065, [1]!Table9[#All], 31, FALSE), "). " )))</f>
        <v>--</v>
      </c>
      <c r="Q2065" s="6" t="str">
        <f>IF(D2065="No", "Not discussed on USFS. ", IF(VLOOKUP(A2065, [1]!Table9[#All], 31, FALSE)="--", "--",  VLOOKUP(A2065, [1]!Table9[#All], 32, FALSE)))</f>
        <v>--</v>
      </c>
      <c r="R2065" s="6" t="str">
        <f>IF(D2065="No", "Not discussed on USFS. ", IF(VLOOKUP(A2065, [1]!Table9[#All], 31, FALSE)="--", "--", VLOOKUP(A2065, [1]!Table9[#All], 33, FALSE)))</f>
        <v>--</v>
      </c>
      <c r="S2065" s="9" t="s">
        <v>2</v>
      </c>
      <c r="T2065" s="8" t="s">
        <v>2</v>
      </c>
      <c r="U2065" s="8" t="s">
        <v>2</v>
      </c>
      <c r="V2065" s="7" t="s">
        <v>2</v>
      </c>
      <c r="W2065" s="6" t="s">
        <v>2</v>
      </c>
      <c r="X2065" s="6" t="s">
        <v>2</v>
      </c>
    </row>
    <row r="2066" spans="1:24" ht="156" x14ac:dyDescent="0.2">
      <c r="A2066" s="20" t="s">
        <v>296</v>
      </c>
      <c r="B2066" s="20" t="str">
        <f>VLOOKUP(A2066, [1]!Table9[#All], 2, FALSE)</f>
        <v>Collomia larsenii</v>
      </c>
      <c r="C2066" s="18" t="str">
        <f>VLOOKUP(A2066, [1]!Table9[#All], 13, FALSE)</f>
        <v>volcanic talus</v>
      </c>
      <c r="D2066" s="17" t="str">
        <f>IF(ISNUMBER(SEARCH("1",VLOOKUP(A2066, [1]!Table9[#All], 4, FALSE))), "Yes", "No")</f>
        <v>Yes</v>
      </c>
      <c r="E2066" s="16" t="str">
        <f>VLOOKUP(A2066, [1]!Table9[#All], 3, FALSE)</f>
        <v>Plant</v>
      </c>
      <c r="F2066" s="15" t="str">
        <f>VLOOKUP(A2066, [1]!Table9[#All], 26, FALSE)</f>
        <v>Formula</v>
      </c>
      <c r="G2066" s="15" t="str">
        <f>IF(D2066="No", "--",VLOOKUP(A2066, [1]!Table9[#All], 25, FALSE))</f>
        <v>Work area</v>
      </c>
      <c r="H2066" s="14" t="str">
        <f>IF(D2066="No", "Not discussed on USFS. ", VLOOKUP(A2066, [1]!Table9[#All], 24, FALSE))</f>
        <v>--</v>
      </c>
      <c r="I2066" s="14" t="str">
        <f>IF(NOT(ISBLANK(#REF!)),  "Pre-activity Survey Required", "")</f>
        <v>Pre-activity Survey Required</v>
      </c>
      <c r="J2066" s="13" t="str">
        <f>IF(D2066="No", "Not discussed on USFS. ", _xlfn.CONCAT(A2066, " (", VLOOKUP(A2066, [1]!Table9[#All], 11, FALSE), "; Habitat description: ", C2066, ") - Within 1-mi of a CNDDB/SCE/USFS occurrence record (", VLOOKUP(A2066, [1]!Table9[#All], 34, FALSE), "). " ))</f>
        <v xml:space="preserve">talus collomia (FSS; CRPR 2B.2, Blooming Period: Jun - Sep; Habitat description: volcanic talus) - Within 1-mi of a CNDDB/SCE/USFS occurrence record (unsuitable habitat). </v>
      </c>
      <c r="K2066" s="10" t="str">
        <f>IF(D2066="No", "-- ", VLOOKUP(A2066, [1]!Table9[#All], 35, FALSE))</f>
        <v>Standard OMP BMPs.</v>
      </c>
      <c r="L2066" s="12" t="str">
        <f>IF(D2066="No", "--", VLOOKUP(A2066, [1]!Table9[#All], 28, FALSE))</f>
        <v>IIB</v>
      </c>
      <c r="M2066" s="11" t="str">
        <f>IF(D2066="No", "Not discussed on USFS. ", _xlfn.CONCAT(A2066, " (", VLOOKUP(A2066, [1]!Table9[#All], 11, FALSE), "; Habitat description: ", C2066, ") - Within 1-mi of a CNDDB/SCE/USFS occurrence record (", VLOOKUP(A2066, [1]!Table9[#All], 27, FALSE), "). " ))</f>
        <v xml:space="preserve">talus collomia (FSS; CRPR 2B.2, Blooming Period: Jun - Sep; Habitat description: volcanic talus) - Within 1-mi of a CNDDB/SCE/USFS occurrence record (habitat present). </v>
      </c>
      <c r="N2066" s="10" t="str">
        <f>IF(D2066="No", "-- ", VLOOKUP(A2066, [1]!Table9[#All], 29, FALSE))</f>
        <v xml:space="preserve">BE BMP Plant-1(a)(c-d); 
General Measures and Standard OMP BMPs. </v>
      </c>
      <c r="O2066" s="10" t="str">
        <f>IF(D2066="No", "--", VLOOKUP(A2066, [1]!Table9[#All], 30, FALSE))</f>
        <v xml:space="preserve">Pre-Activity Survey (talus collomia): A biological survey is required. 
FSS Plant Avoidance (talus collomia): If talus collomia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66" s="7" t="str">
        <f>IF(D2066="No", "Not discussed on USFS. ", IF(VLOOKUP(A2066, [1]!Table9[#All], 31, FALSE)="--", "--",  _xlfn.CONCAT(A2066, " (", VLOOKUP(A2066, [1]!Table9[#All], 11, FALSE), "; Habitat description: ", C2066, ") - Within 1-mi of a CNDDB/SCE/USFS occurrence record (", VLOOKUP(A2066, [1]!Table9[#All], 31, FALSE), "). " )))</f>
        <v>--</v>
      </c>
      <c r="Q2066" s="6" t="str">
        <f>IF(D2066="No", "Not discussed on USFS. ", IF(VLOOKUP(A2066, [1]!Table9[#All], 31, FALSE)="--", "--",  VLOOKUP(A2066, [1]!Table9[#All], 32, FALSE)))</f>
        <v>--</v>
      </c>
      <c r="R2066" s="6" t="str">
        <f>IF(D2066="No", "Not discussed on USFS. ", IF(VLOOKUP(A2066, [1]!Table9[#All], 31, FALSE)="--", "--", VLOOKUP(A2066, [1]!Table9[#All], 33, FALSE)))</f>
        <v>--</v>
      </c>
      <c r="S2066" s="9" t="s">
        <v>2</v>
      </c>
      <c r="T2066" s="8" t="s">
        <v>2</v>
      </c>
      <c r="U2066" s="8" t="s">
        <v>2</v>
      </c>
      <c r="V2066" s="7" t="s">
        <v>2</v>
      </c>
      <c r="W2066" s="6" t="s">
        <v>2</v>
      </c>
      <c r="X2066" s="6" t="s">
        <v>2</v>
      </c>
    </row>
    <row r="2067" spans="1:24" ht="156" x14ac:dyDescent="0.2">
      <c r="A2067" s="20" t="s">
        <v>295</v>
      </c>
      <c r="B2067" s="20" t="str">
        <f>VLOOKUP(A2067, [1]!Table9[#All], 2, FALSE)</f>
        <v>Fritillaria falcata</v>
      </c>
      <c r="C2067" s="18" t="str">
        <f>VLOOKUP(A2067, [1]!Table9[#All], 13, FALSE)</f>
        <v>serpentine talus</v>
      </c>
      <c r="D2067" s="17" t="str">
        <f>IF(ISNUMBER(SEARCH("1",VLOOKUP(A2067, [1]!Table9[#All], 4, FALSE))), "Yes", "No")</f>
        <v>Yes</v>
      </c>
      <c r="E2067" s="16" t="str">
        <f>VLOOKUP(A2067, [1]!Table9[#All], 3, FALSE)</f>
        <v>Plant</v>
      </c>
      <c r="F2067" s="15" t="str">
        <f>VLOOKUP(A2067, [1]!Table9[#All], 26, FALSE)</f>
        <v>Formula</v>
      </c>
      <c r="G2067" s="15" t="str">
        <f>IF(D2067="No", "--",VLOOKUP(A2067, [1]!Table9[#All], 25, FALSE))</f>
        <v>Work area</v>
      </c>
      <c r="H2067" s="14" t="str">
        <f>IF(D2067="No", "Not discussed on USFS. ", VLOOKUP(A2067, [1]!Table9[#All], 24, FALSE))</f>
        <v>--</v>
      </c>
      <c r="I2067" s="14" t="str">
        <f>IF(NOT(ISBLANK(#REF!)),  "Pre-activity Survey Required", "")</f>
        <v>Pre-activity Survey Required</v>
      </c>
      <c r="J2067" s="13" t="str">
        <f>IF(D2067="No", "Not discussed on USFS. ", _xlfn.CONCAT(A2067, " (", VLOOKUP(A2067, [1]!Table9[#All], 11, FALSE), "; Habitat description: ", C2067, ") - Within 1-mi of a CNDDB/SCE/USFS occurrence record (", VLOOKUP(A2067, [1]!Table9[#All], 34, FALSE), "). " ))</f>
        <v xml:space="preserve">talus fritillary (FSS; BLM:S; CRPR 1B.2, Blooming Period: Mar - May; Habitat description: serpentine talus) - Within 1-mi of a CNDDB/SCE/USFS occurrence record (unsuitable habitat). </v>
      </c>
      <c r="K2067" s="10" t="str">
        <f>IF(D2067="No", "-- ", VLOOKUP(A2067, [1]!Table9[#All], 35, FALSE))</f>
        <v>Standard OMP BMPs.</v>
      </c>
      <c r="L2067" s="12" t="str">
        <f>IF(D2067="No", "--", VLOOKUP(A2067, [1]!Table9[#All], 28, FALSE))</f>
        <v>IIB</v>
      </c>
      <c r="M2067" s="11" t="str">
        <f>IF(D2067="No", "Not discussed on USFS. ", _xlfn.CONCAT(A2067, " (", VLOOKUP(A2067, [1]!Table9[#All], 11, FALSE), "; Habitat description: ", C2067, ") - Within 1-mi of a CNDDB/SCE/USFS occurrence record (", VLOOKUP(A2067, [1]!Table9[#All], 27, FALSE), "). " ))</f>
        <v xml:space="preserve">talus fritillary (FSS; BLM:S; CRPR 1B.2, Blooming Period: Mar - May; Habitat description: serpentine talus) - Within 1-mi of a CNDDB/SCE/USFS occurrence record (habitat present). </v>
      </c>
      <c r="N2067" s="10" t="str">
        <f>IF(D2067="No", "-- ", VLOOKUP(A2067, [1]!Table9[#All], 29, FALSE))</f>
        <v xml:space="preserve">BE BMP Plant-1(a)(c-d); 
General Measures and Standard OMP BMPs. </v>
      </c>
      <c r="O2067" s="10" t="str">
        <f>IF(D2067="No", "--", VLOOKUP(A2067, [1]!Table9[#All], 30, FALSE))</f>
        <v xml:space="preserve">Pre-Activity Survey (talus fritillary): A biological survey is required. 
FSS Plant Avoidance (talus fritillary): If talus fritillary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67" s="7" t="str">
        <f>IF(D2067="No", "Not discussed on USFS. ", IF(VLOOKUP(A2067, [1]!Table9[#All], 31, FALSE)="--", "--",  _xlfn.CONCAT(A2067, " (", VLOOKUP(A2067, [1]!Table9[#All], 11, FALSE), "; Habitat description: ", C2067, ") - Within 1-mi of a CNDDB/SCE/USFS occurrence record (", VLOOKUP(A2067, [1]!Table9[#All], 31, FALSE), "). " )))</f>
        <v>--</v>
      </c>
      <c r="Q2067" s="6" t="str">
        <f>IF(D2067="No", "Not discussed on USFS. ", IF(VLOOKUP(A2067, [1]!Table9[#All], 31, FALSE)="--", "--",  VLOOKUP(A2067, [1]!Table9[#All], 32, FALSE)))</f>
        <v>--</v>
      </c>
      <c r="R2067" s="6" t="str">
        <f>IF(D2067="No", "Not discussed on USFS. ", IF(VLOOKUP(A2067, [1]!Table9[#All], 31, FALSE)="--", "--", VLOOKUP(A2067, [1]!Table9[#All], 33, FALSE)))</f>
        <v>--</v>
      </c>
      <c r="S2067" s="9" t="s">
        <v>2</v>
      </c>
      <c r="T2067" s="8" t="s">
        <v>2</v>
      </c>
      <c r="U2067" s="8" t="s">
        <v>2</v>
      </c>
      <c r="V2067" s="7" t="s">
        <v>2</v>
      </c>
      <c r="W2067" s="6" t="s">
        <v>2</v>
      </c>
      <c r="X2067" s="6" t="s">
        <v>2</v>
      </c>
    </row>
    <row r="2068" spans="1:24" ht="64" x14ac:dyDescent="0.2">
      <c r="A2068" s="20" t="s">
        <v>294</v>
      </c>
      <c r="B2068" s="20" t="str">
        <f>VLOOKUP(A2068, [1]!Table9[#All], 2, FALSE)</f>
        <v>Streptanthus batrachopus</v>
      </c>
      <c r="C2068" s="18" t="str">
        <f>VLOOKUP(A2068, [1]!Table9[#All], 13, FALSE)</f>
        <v>serpentine barrens, chaparral</v>
      </c>
      <c r="D2068" s="17" t="str">
        <f>IF(ISNUMBER(SEARCH("1",VLOOKUP(A2068, [1]!Table9[#All], 4, FALSE))), "Yes", "No")</f>
        <v>No</v>
      </c>
      <c r="E2068" s="16" t="str">
        <f>VLOOKUP(A2068, [1]!Table9[#All], 3, FALSE)</f>
        <v>Plant</v>
      </c>
      <c r="F2068" s="15" t="str">
        <f>VLOOKUP(A2068, [1]!Table9[#All], 26, FALSE)</f>
        <v>Formula</v>
      </c>
      <c r="G2068" s="15" t="str">
        <f>IF(D2068="No", "--",VLOOKUP(A2068, [1]!Table9[#All], 25, FALSE))</f>
        <v>--</v>
      </c>
      <c r="H2068" s="14" t="str">
        <f>IF(D2068="No", "Not discussed on USFS. ", VLOOKUP(A2068, [1]!Table9[#All], 24, FALSE))</f>
        <v xml:space="preserve">Not discussed on USFS. </v>
      </c>
      <c r="I2068" s="14" t="str">
        <f>IF(NOT(ISBLANK(#REF!)),  "Pre-activity Survey Required", "")</f>
        <v>Pre-activity Survey Required</v>
      </c>
      <c r="J2068" s="13" t="str">
        <f>IF(D2068="No", "Not discussed on USFS. ", _xlfn.CONCAT(A2068, " (", VLOOKUP(A2068, [1]!Table9[#All], 11, FALSE), "; Habitat description: ", C2068, ") - Within 1-mi of a CNDDB/SCE/USFS occurrence record (", VLOOKUP(A2068, [1]!Table9[#All], 34, FALSE), "). " ))</f>
        <v xml:space="preserve">Not discussed on USFS. </v>
      </c>
      <c r="K2068" s="10" t="str">
        <f>IF(D2068="No", "-- ", VLOOKUP(A2068, [1]!Table9[#All], 35, FALSE))</f>
        <v xml:space="preserve">-- </v>
      </c>
      <c r="L2068" s="12" t="str">
        <f>IF(D2068="No", "--", VLOOKUP(A2068, [1]!Table9[#All], 28, FALSE))</f>
        <v>--</v>
      </c>
      <c r="M2068" s="11" t="str">
        <f>IF(D2068="No", "Not discussed on USFS. ", _xlfn.CONCAT(A2068, " (", VLOOKUP(A2068, [1]!Table9[#All], 11, FALSE), "; Habitat description: ", C2068, ") - Within 1-mi of a CNDDB/SCE/USFS occurrence record (", VLOOKUP(A2068, [1]!Table9[#All], 27, FALSE), "). " ))</f>
        <v xml:space="preserve">Not discussed on USFS. </v>
      </c>
      <c r="N2068" s="10" t="str">
        <f>IF(D2068="No", "-- ", VLOOKUP(A2068, [1]!Table9[#All], 29, FALSE))</f>
        <v xml:space="preserve">-- </v>
      </c>
      <c r="O2068" s="10" t="str">
        <f>IF(D2068="No", "--", VLOOKUP(A2068, [1]!Table9[#All], 30, FALSE))</f>
        <v>--</v>
      </c>
      <c r="P2068" s="7" t="str">
        <f>IF(D2068="No", "Not discussed on USFS. ", IF(VLOOKUP(A2068, [1]!Table9[#All], 31, FALSE)="--", "--",  _xlfn.CONCAT(A2068, " (", VLOOKUP(A2068, [1]!Table9[#All], 11, FALSE), "; Habitat description: ", C2068, ") - Within 1-mi of a CNDDB/SCE/USFS occurrence record (", VLOOKUP(A2068, [1]!Table9[#All], 31, FALSE), "). " )))</f>
        <v xml:space="preserve">Not discussed on USFS. </v>
      </c>
      <c r="Q2068" s="6" t="str">
        <f>IF(D2068="No", "Not discussed on USFS. ", IF(VLOOKUP(A2068, [1]!Table9[#All], 31, FALSE)="--", "--",  VLOOKUP(A2068, [1]!Table9[#All], 32, FALSE)))</f>
        <v xml:space="preserve">Not discussed on USFS. </v>
      </c>
      <c r="R2068" s="6" t="str">
        <f>IF(D2068="No", "Not discussed on USFS. ", IF(VLOOKUP(A2068, [1]!Table9[#All], 31, FALSE)="--", "--", VLOOKUP(A2068, [1]!Table9[#All], 33, FALSE)))</f>
        <v xml:space="preserve">Not discussed on USFS. </v>
      </c>
      <c r="S2068" s="9" t="s">
        <v>2</v>
      </c>
      <c r="T2068" s="8" t="s">
        <v>2</v>
      </c>
      <c r="U2068" s="8" t="s">
        <v>2</v>
      </c>
      <c r="V2068" s="7" t="s">
        <v>2</v>
      </c>
      <c r="W2068" s="6" t="s">
        <v>2</v>
      </c>
      <c r="X2068" s="6" t="s">
        <v>2</v>
      </c>
    </row>
    <row r="2069" spans="1:24" ht="64" x14ac:dyDescent="0.2">
      <c r="A2069" s="20" t="s">
        <v>293</v>
      </c>
      <c r="B2069" s="20" t="str">
        <f>VLOOKUP(A2069, [1]!Table9[#All], 2, FALSE)</f>
        <v>Lessingia micradenia var. micradenia</v>
      </c>
      <c r="C2069" s="18" t="str">
        <f>VLOOKUP(A2069, [1]!Table9[#All], 13, FALSE)</f>
        <v>serpentine outcrops, gravelly roadcuts</v>
      </c>
      <c r="D2069" s="17" t="str">
        <f>IF(ISNUMBER(SEARCH("1",VLOOKUP(A2069, [1]!Table9[#All], 4, FALSE))), "Yes", "No")</f>
        <v>No</v>
      </c>
      <c r="E2069" s="16" t="str">
        <f>VLOOKUP(A2069, [1]!Table9[#All], 3, FALSE)</f>
        <v>Plant</v>
      </c>
      <c r="F2069" s="15" t="str">
        <f>VLOOKUP(A2069, [1]!Table9[#All], 26, FALSE)</f>
        <v>Formula</v>
      </c>
      <c r="G2069" s="15" t="str">
        <f>IF(D2069="No", "--",VLOOKUP(A2069, [1]!Table9[#All], 25, FALSE))</f>
        <v>--</v>
      </c>
      <c r="H2069" s="14" t="str">
        <f>IF(D2069="No", "Not discussed on USFS. ", VLOOKUP(A2069, [1]!Table9[#All], 24, FALSE))</f>
        <v xml:space="preserve">Not discussed on USFS. </v>
      </c>
      <c r="I2069" s="14" t="str">
        <f>IF(NOT(ISBLANK(#REF!)),  "Pre-activity Survey Required", "")</f>
        <v>Pre-activity Survey Required</v>
      </c>
      <c r="J2069" s="13" t="str">
        <f>IF(D2069="No", "Not discussed on USFS. ", _xlfn.CONCAT(A2069, " (", VLOOKUP(A2069, [1]!Table9[#All], 11, FALSE), "; Habitat description: ", C2069, ") - Within 1-mi of a CNDDB/SCE/USFS occurrence record (", VLOOKUP(A2069, [1]!Table9[#All], 34, FALSE), "). " ))</f>
        <v xml:space="preserve">Not discussed on USFS. </v>
      </c>
      <c r="K2069" s="10" t="str">
        <f>IF(D2069="No", "-- ", VLOOKUP(A2069, [1]!Table9[#All], 35, FALSE))</f>
        <v xml:space="preserve">-- </v>
      </c>
      <c r="L2069" s="12" t="str">
        <f>IF(D2069="No", "--", VLOOKUP(A2069, [1]!Table9[#All], 28, FALSE))</f>
        <v>--</v>
      </c>
      <c r="M2069" s="11" t="str">
        <f>IF(D2069="No", "Not discussed on USFS. ", _xlfn.CONCAT(A2069, " (", VLOOKUP(A2069, [1]!Table9[#All], 11, FALSE), "; Habitat description: ", C2069, ") - Within 1-mi of a CNDDB/SCE/USFS occurrence record (", VLOOKUP(A2069, [1]!Table9[#All], 27, FALSE), "). " ))</f>
        <v xml:space="preserve">Not discussed on USFS. </v>
      </c>
      <c r="N2069" s="10" t="str">
        <f>IF(D2069="No", "-- ", VLOOKUP(A2069, [1]!Table9[#All], 29, FALSE))</f>
        <v xml:space="preserve">-- </v>
      </c>
      <c r="O2069" s="10" t="str">
        <f>IF(D2069="No", "--", VLOOKUP(A2069, [1]!Table9[#All], 30, FALSE))</f>
        <v>--</v>
      </c>
      <c r="P2069" s="7" t="str">
        <f>IF(D2069="No", "Not discussed on USFS. ", IF(VLOOKUP(A2069, [1]!Table9[#All], 31, FALSE)="--", "--",  _xlfn.CONCAT(A2069, " (", VLOOKUP(A2069, [1]!Table9[#All], 11, FALSE), "; Habitat description: ", C2069, ") - Within 1-mi of a CNDDB/SCE/USFS occurrence record (", VLOOKUP(A2069, [1]!Table9[#All], 31, FALSE), "). " )))</f>
        <v xml:space="preserve">Not discussed on USFS. </v>
      </c>
      <c r="Q2069" s="6" t="str">
        <f>IF(D2069="No", "Not discussed on USFS. ", IF(VLOOKUP(A2069, [1]!Table9[#All], 31, FALSE)="--", "--",  VLOOKUP(A2069, [1]!Table9[#All], 32, FALSE)))</f>
        <v xml:space="preserve">Not discussed on USFS. </v>
      </c>
      <c r="R2069" s="6" t="str">
        <f>IF(D2069="No", "Not discussed on USFS. ", IF(VLOOKUP(A2069, [1]!Table9[#All], 31, FALSE)="--", "--", VLOOKUP(A2069, [1]!Table9[#All], 33, FALSE)))</f>
        <v xml:space="preserve">Not discussed on USFS. </v>
      </c>
      <c r="S2069" s="9" t="s">
        <v>2</v>
      </c>
      <c r="T2069" s="8" t="s">
        <v>2</v>
      </c>
      <c r="U2069" s="8" t="s">
        <v>2</v>
      </c>
      <c r="V2069" s="7" t="s">
        <v>2</v>
      </c>
      <c r="W2069" s="6" t="s">
        <v>2</v>
      </c>
      <c r="X2069" s="6" t="s">
        <v>2</v>
      </c>
    </row>
    <row r="2070" spans="1:24" ht="64" x14ac:dyDescent="0.2">
      <c r="A2070" s="20" t="s">
        <v>292</v>
      </c>
      <c r="B2070" s="20" t="str">
        <f>VLOOKUP(A2070, [1]!Table9[#All], 2, FALSE)</f>
        <v>Quercus parvula var. tamalpaisensis</v>
      </c>
      <c r="C2070" s="18" t="str">
        <f>VLOOKUP(A2070, [1]!Table9[#All], 13, FALSE)</f>
        <v>understory conifer woodland</v>
      </c>
      <c r="D2070" s="17" t="str">
        <f>IF(ISNUMBER(SEARCH("1",VLOOKUP(A2070, [1]!Table9[#All], 4, FALSE))), "Yes", "No")</f>
        <v>No</v>
      </c>
      <c r="E2070" s="16" t="str">
        <f>VLOOKUP(A2070, [1]!Table9[#All], 3, FALSE)</f>
        <v>Plant</v>
      </c>
      <c r="F2070" s="15" t="str">
        <f>VLOOKUP(A2070, [1]!Table9[#All], 26, FALSE)</f>
        <v>Formula</v>
      </c>
      <c r="G2070" s="15" t="str">
        <f>IF(D2070="No", "--",VLOOKUP(A2070, [1]!Table9[#All], 25, FALSE))</f>
        <v>--</v>
      </c>
      <c r="H2070" s="14" t="str">
        <f>IF(D2070="No", "Not discussed on USFS. ", VLOOKUP(A2070, [1]!Table9[#All], 24, FALSE))</f>
        <v xml:space="preserve">Not discussed on USFS. </v>
      </c>
      <c r="I2070" s="14" t="str">
        <f>IF(NOT(ISBLANK(#REF!)),  "Pre-activity Survey Required", "")</f>
        <v>Pre-activity Survey Required</v>
      </c>
      <c r="J2070" s="13" t="str">
        <f>IF(D2070="No", "Not discussed on USFS. ", _xlfn.CONCAT(A2070, " (", VLOOKUP(A2070, [1]!Table9[#All], 11, FALSE), "; Habitat description: ", C2070, ") - Within 1-mi of a CNDDB/SCE/USFS occurrence record (", VLOOKUP(A2070, [1]!Table9[#All], 34, FALSE), "). " ))</f>
        <v xml:space="preserve">Not discussed on USFS. </v>
      </c>
      <c r="K2070" s="10" t="str">
        <f>IF(D2070="No", "-- ", VLOOKUP(A2070, [1]!Table9[#All], 35, FALSE))</f>
        <v xml:space="preserve">-- </v>
      </c>
      <c r="L2070" s="12" t="str">
        <f>IF(D2070="No", "--", VLOOKUP(A2070, [1]!Table9[#All], 28, FALSE))</f>
        <v>--</v>
      </c>
      <c r="M2070" s="11" t="str">
        <f>IF(D2070="No", "Not discussed on USFS. ", _xlfn.CONCAT(A2070, " (", VLOOKUP(A2070, [1]!Table9[#All], 11, FALSE), "; Habitat description: ", C2070, ") - Within 1-mi of a CNDDB/SCE/USFS occurrence record (", VLOOKUP(A2070, [1]!Table9[#All], 27, FALSE), "). " ))</f>
        <v xml:space="preserve">Not discussed on USFS. </v>
      </c>
      <c r="N2070" s="10" t="str">
        <f>IF(D2070="No", "-- ", VLOOKUP(A2070, [1]!Table9[#All], 29, FALSE))</f>
        <v xml:space="preserve">-- </v>
      </c>
      <c r="O2070" s="10" t="str">
        <f>IF(D2070="No", "--", VLOOKUP(A2070, [1]!Table9[#All], 30, FALSE))</f>
        <v>--</v>
      </c>
      <c r="P2070" s="7" t="str">
        <f>IF(D2070="No", "Not discussed on USFS. ", IF(VLOOKUP(A2070, [1]!Table9[#All], 31, FALSE)="--", "--",  _xlfn.CONCAT(A2070, " (", VLOOKUP(A2070, [1]!Table9[#All], 11, FALSE), "; Habitat description: ", C2070, ") - Within 1-mi of a CNDDB/SCE/USFS occurrence record (", VLOOKUP(A2070, [1]!Table9[#All], 31, FALSE), "). " )))</f>
        <v xml:space="preserve">Not discussed on USFS. </v>
      </c>
      <c r="Q2070" s="6" t="str">
        <f>IF(D2070="No", "Not discussed on USFS. ", IF(VLOOKUP(A2070, [1]!Table9[#All], 31, FALSE)="--", "--",  VLOOKUP(A2070, [1]!Table9[#All], 32, FALSE)))</f>
        <v xml:space="preserve">Not discussed on USFS. </v>
      </c>
      <c r="R2070" s="6" t="str">
        <f>IF(D2070="No", "Not discussed on USFS. ", IF(VLOOKUP(A2070, [1]!Table9[#All], 31, FALSE)="--", "--", VLOOKUP(A2070, [1]!Table9[#All], 33, FALSE)))</f>
        <v xml:space="preserve">Not discussed on USFS. </v>
      </c>
      <c r="S2070" s="9" t="s">
        <v>2</v>
      </c>
      <c r="T2070" s="8" t="s">
        <v>2</v>
      </c>
      <c r="U2070" s="8" t="s">
        <v>2</v>
      </c>
      <c r="V2070" s="7" t="s">
        <v>2</v>
      </c>
      <c r="W2070" s="6" t="s">
        <v>2</v>
      </c>
      <c r="X2070" s="6" t="s">
        <v>2</v>
      </c>
    </row>
    <row r="2071" spans="1:24" ht="156" x14ac:dyDescent="0.2">
      <c r="A2071" s="20" t="s">
        <v>291</v>
      </c>
      <c r="B2071" s="20" t="str">
        <f>VLOOKUP(A2071, [1]!Table9[#All], 2, FALSE)</f>
        <v>Dacryophyllum falcifolium</v>
      </c>
      <c r="C2071" s="18" t="str">
        <f>VLOOKUP(A2071, [1]!Table9[#All], 13, FALSE)</f>
        <v>shaded vertical surfaces on rocky cliffs and outcrops in conifer forest</v>
      </c>
      <c r="D2071" s="17" t="str">
        <f>IF(ISNUMBER(SEARCH("1",VLOOKUP(A2071, [1]!Table9[#All], 4, FALSE))), "Yes", "No")</f>
        <v>Yes</v>
      </c>
      <c r="E2071" s="16" t="str">
        <f>VLOOKUP(A2071, [1]!Table9[#All], 3, FALSE)</f>
        <v>Plant</v>
      </c>
      <c r="F2071" s="15" t="str">
        <f>VLOOKUP(A2071, [1]!Table9[#All], 26, FALSE)</f>
        <v>Formula</v>
      </c>
      <c r="G2071" s="15" t="str">
        <f>IF(D2071="No", "--",VLOOKUP(A2071, [1]!Table9[#All], 25, FALSE))</f>
        <v>Work area</v>
      </c>
      <c r="H2071" s="14" t="str">
        <f>IF(D2071="No", "Not discussed on USFS. ", VLOOKUP(A2071, [1]!Table9[#All], 24, FALSE))</f>
        <v>--</v>
      </c>
      <c r="I2071" s="14" t="str">
        <f>IF(NOT(ISBLANK(#REF!)),  "Pre-activity Survey Required", "")</f>
        <v>Pre-activity Survey Required</v>
      </c>
      <c r="J2071" s="13" t="str">
        <f>IF(D2071="No", "Not discussed on USFS. ", _xlfn.CONCAT(A2071, " (", VLOOKUP(A2071, [1]!Table9[#All], 11, FALSE), "; Habitat description: ", C2071, ") - Within 1-mi of a CNDDB/SCE/USFS occurrence record (", VLOOKUP(A2071, [1]!Table9[#All], 34, FALSE), "). " ))</f>
        <v xml:space="preserve">tear drop moss (FSS; CRPR 1B.3; Habitat description: shaded vertical surfaces on rocky cliffs and outcrops in conifer forest) - Within 1-mi of a CNDDB/SCE/USFS occurrence record (unsuitable habitat). </v>
      </c>
      <c r="K2071" s="10" t="str">
        <f>IF(D2071="No", "-- ", VLOOKUP(A2071, [1]!Table9[#All], 35, FALSE))</f>
        <v>Standard OMP BMPs.</v>
      </c>
      <c r="L2071" s="12" t="str">
        <f>IF(D2071="No", "--", VLOOKUP(A2071, [1]!Table9[#All], 28, FALSE))</f>
        <v>IIB</v>
      </c>
      <c r="M2071" s="11" t="str">
        <f>IF(D2071="No", "Not discussed on USFS. ", _xlfn.CONCAT(A2071, " (", VLOOKUP(A2071, [1]!Table9[#All], 11, FALSE), "; Habitat description: ", C2071, ") - Within 1-mi of a CNDDB/SCE/USFS occurrence record (", VLOOKUP(A2071, [1]!Table9[#All], 27, FALSE), "). " ))</f>
        <v xml:space="preserve">tear drop moss (FSS; CRPR 1B.3; Habitat description: shaded vertical surfaces on rocky cliffs and outcrops in conifer forest) - Within 1-mi of a CNDDB/SCE/USFS occurrence record (habitat present). </v>
      </c>
      <c r="N2071" s="10" t="str">
        <f>IF(D2071="No", "-- ", VLOOKUP(A2071, [1]!Table9[#All], 29, FALSE))</f>
        <v xml:space="preserve">BE BMP Plant-1(a)(c-d); 
General Measures and Standard OMP BMPs. </v>
      </c>
      <c r="O2071" s="10" t="str">
        <f>IF(D2071="No", "--", VLOOKUP(A2071, [1]!Table9[#All], 30, FALSE))</f>
        <v xml:space="preserve">Pre-Activity Survey (tear drop moss): A biological survey is required. 
FSS Plant Avoidance (tear drop moss): If tear drop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71" s="7" t="str">
        <f>IF(D2071="No", "Not discussed on USFS. ", IF(VLOOKUP(A2071, [1]!Table9[#All], 31, FALSE)="--", "--",  _xlfn.CONCAT(A2071, " (", VLOOKUP(A2071, [1]!Table9[#All], 11, FALSE), "; Habitat description: ", C2071, ") - Within 1-mi of a CNDDB/SCE/USFS occurrence record (", VLOOKUP(A2071, [1]!Table9[#All], 31, FALSE), "). " )))</f>
        <v>--</v>
      </c>
      <c r="Q2071" s="6" t="str">
        <f>IF(D2071="No", "Not discussed on USFS. ", IF(VLOOKUP(A2071, [1]!Table9[#All], 31, FALSE)="--", "--",  VLOOKUP(A2071, [1]!Table9[#All], 32, FALSE)))</f>
        <v>--</v>
      </c>
      <c r="R2071" s="6" t="str">
        <f>IF(D2071="No", "Not discussed on USFS. ", IF(VLOOKUP(A2071, [1]!Table9[#All], 31, FALSE)="--", "--", VLOOKUP(A2071, [1]!Table9[#All], 33, FALSE)))</f>
        <v>--</v>
      </c>
      <c r="S2071" s="9" t="s">
        <v>2</v>
      </c>
      <c r="T2071" s="8" t="s">
        <v>2</v>
      </c>
      <c r="U2071" s="8" t="s">
        <v>2</v>
      </c>
      <c r="V2071" s="7" t="s">
        <v>2</v>
      </c>
      <c r="W2071" s="6" t="s">
        <v>2</v>
      </c>
      <c r="X2071" s="6" t="s">
        <v>2</v>
      </c>
    </row>
    <row r="2072" spans="1:24" ht="156" x14ac:dyDescent="0.2">
      <c r="A2072" s="20" t="s">
        <v>290</v>
      </c>
      <c r="B2072" s="20" t="str">
        <f>VLOOKUP(A2072, [1]!Table9[#All], 2, FALSE)</f>
        <v>Hesperocyparis forbesii</v>
      </c>
      <c r="C2072" s="18" t="str">
        <f>VLOOKUP(A2072, [1]!Table9[#All], 13, FALSE)</f>
        <v>chaparral</v>
      </c>
      <c r="D2072" s="17" t="str">
        <f>IF(ISNUMBER(SEARCH("1",VLOOKUP(A2072, [1]!Table9[#All], 4, FALSE))), "Yes", "No")</f>
        <v>Yes</v>
      </c>
      <c r="E2072" s="16" t="str">
        <f>VLOOKUP(A2072, [1]!Table9[#All], 3, FALSE)</f>
        <v>Plant</v>
      </c>
      <c r="F2072" s="15" t="str">
        <f>VLOOKUP(A2072, [1]!Table9[#All], 26, FALSE)</f>
        <v>Formula</v>
      </c>
      <c r="G2072" s="15" t="str">
        <f>IF(D2072="No", "--",VLOOKUP(A2072, [1]!Table9[#All], 25, FALSE))</f>
        <v>Work area</v>
      </c>
      <c r="H2072" s="14" t="str">
        <f>IF(D2072="No", "Not discussed on USFS. ", VLOOKUP(A2072, [1]!Table9[#All], 24, FALSE))</f>
        <v>--</v>
      </c>
      <c r="I2072" s="14" t="str">
        <f>IF(NOT(ISBLANK(#REF!)),  "Pre-activity Survey Required", "")</f>
        <v>Pre-activity Survey Required</v>
      </c>
      <c r="J2072" s="13" t="str">
        <f>IF(D2072="No", "Not discussed on USFS. ", _xlfn.CONCAT(A2072, " (", VLOOKUP(A2072, [1]!Table9[#All], 11, FALSE), "; Habitat description: ", C2072, ") - Within 1-mi of a CNDDB/SCE/USFS occurrence record (", VLOOKUP(A2072, [1]!Table9[#All], 34, FALSE), "). " ))</f>
        <v xml:space="preserve">Tecate cypress (FSS; BLM:S; CRPR 1B.1; Habitat description: chaparral) - Within 1-mi of a CNDDB/SCE/USFS occurrence record (unsuitable habitat). </v>
      </c>
      <c r="K2072" s="10" t="str">
        <f>IF(D2072="No", "-- ", VLOOKUP(A2072, [1]!Table9[#All], 35, FALSE))</f>
        <v>Standard OMP BMPs.</v>
      </c>
      <c r="L2072" s="12" t="str">
        <f>IF(D2072="No", "--", VLOOKUP(A2072, [1]!Table9[#All], 28, FALSE))</f>
        <v>IIB</v>
      </c>
      <c r="M2072" s="11" t="str">
        <f>IF(D2072="No", "Not discussed on USFS. ", _xlfn.CONCAT(A2072, " (", VLOOKUP(A2072, [1]!Table9[#All], 11, FALSE), "; Habitat description: ", C2072, ") - Within 1-mi of a CNDDB/SCE/USFS occurrence record (", VLOOKUP(A2072, [1]!Table9[#All], 27, FALSE), "). " ))</f>
        <v xml:space="preserve">Tecate cypress (FSS; BLM:S; CRPR 1B.1; Habitat description: chaparral) - Within 1-mi of a CNDDB/SCE/USFS occurrence record (habitat present). </v>
      </c>
      <c r="N2072" s="10" t="str">
        <f>IF(D2072="No", "-- ", VLOOKUP(A2072, [1]!Table9[#All], 29, FALSE))</f>
        <v xml:space="preserve">BE BMP Plant-1(a)(c-d); 
General Measures and Standard OMP BMPs. </v>
      </c>
      <c r="O2072" s="10" t="str">
        <f>IF(D2072="No", "--", VLOOKUP(A2072, [1]!Table9[#All], 30, FALSE))</f>
        <v xml:space="preserve">Pre-Activity Survey (Tecate cypress): A biological survey is required. 
FSS Plant Avoidance (Tecate cypress): If Tecate cypress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72" s="7" t="str">
        <f>IF(D2072="No", "Not discussed on USFS. ", IF(VLOOKUP(A2072, [1]!Table9[#All], 31, FALSE)="--", "--",  _xlfn.CONCAT(A2072, " (", VLOOKUP(A2072, [1]!Table9[#All], 11, FALSE), "; Habitat description: ", C2072, ") - Within 1-mi of a CNDDB/SCE/USFS occurrence record (", VLOOKUP(A2072, [1]!Table9[#All], 31, FALSE), "). " )))</f>
        <v>--</v>
      </c>
      <c r="Q2072" s="6" t="str">
        <f>IF(D2072="No", "Not discussed on USFS. ", IF(VLOOKUP(A2072, [1]!Table9[#All], 31, FALSE)="--", "--",  VLOOKUP(A2072, [1]!Table9[#All], 32, FALSE)))</f>
        <v>--</v>
      </c>
      <c r="R2072" s="6" t="str">
        <f>IF(D2072="No", "Not discussed on USFS. ", IF(VLOOKUP(A2072, [1]!Table9[#All], 31, FALSE)="--", "--", VLOOKUP(A2072, [1]!Table9[#All], 33, FALSE)))</f>
        <v>--</v>
      </c>
      <c r="S2072" s="9" t="s">
        <v>2</v>
      </c>
      <c r="T2072" s="8" t="s">
        <v>2</v>
      </c>
      <c r="U2072" s="8" t="s">
        <v>2</v>
      </c>
      <c r="V2072" s="7" t="s">
        <v>2</v>
      </c>
      <c r="W2072" s="6" t="s">
        <v>2</v>
      </c>
      <c r="X2072" s="6" t="s">
        <v>2</v>
      </c>
    </row>
    <row r="2073" spans="1:24" ht="156" x14ac:dyDescent="0.2">
      <c r="A2073" s="20" t="s">
        <v>289</v>
      </c>
      <c r="B2073" s="20" t="str">
        <f>VLOOKUP(A2073, [1]!Table9[#All], 2, FALSE)</f>
        <v>Deinandra floribunda</v>
      </c>
      <c r="C2073" s="18" t="str">
        <f>VLOOKUP(A2073, [1]!Table9[#All], 13, FALSE)</f>
        <v>arroyos, streambeds, washes, floodplains, and disturbed areas, chaparral, coast live oak riparian woodland, and riparian scrub</v>
      </c>
      <c r="D2073" s="17" t="str">
        <f>IF(ISNUMBER(SEARCH("1",VLOOKUP(A2073, [1]!Table9[#All], 4, FALSE))), "Yes", "No")</f>
        <v>Yes</v>
      </c>
      <c r="E2073" s="16" t="str">
        <f>VLOOKUP(A2073, [1]!Table9[#All], 3, FALSE)</f>
        <v>Plant</v>
      </c>
      <c r="F2073" s="15" t="str">
        <f>VLOOKUP(A2073, [1]!Table9[#All], 26, FALSE)</f>
        <v>Formula</v>
      </c>
      <c r="G2073" s="15" t="str">
        <f>IF(D2073="No", "--",VLOOKUP(A2073, [1]!Table9[#All], 25, FALSE))</f>
        <v>Work area</v>
      </c>
      <c r="H2073" s="14" t="str">
        <f>IF(D2073="No", "Not discussed on USFS. ", VLOOKUP(A2073, [1]!Table9[#All], 24, FALSE))</f>
        <v>--</v>
      </c>
      <c r="I2073" s="14" t="str">
        <f>IF(NOT(ISBLANK(#REF!)),  "Pre-activity Survey Required", "")</f>
        <v>Pre-activity Survey Required</v>
      </c>
      <c r="J2073" s="13" t="str">
        <f>IF(D2073="No", "Not discussed on USFS. ", _xlfn.CONCAT(A2073, " (", VLOOKUP(A2073, [1]!Table9[#All], 11, FALSE), "; Habitat description: ", C2073, ") - Within 1-mi of a CNDDB/SCE/USFS occurrence record (", VLOOKUP(A2073, [1]!Table9[#All], 34, FALSE), "). " ))</f>
        <v xml:space="preserve">Tecate tarplant (FSS; BLM:S; CRPR 1B.2, Blooming Period: Aug - Nov; Habitat description: arroyos, streambeds, washes, floodplains, and disturbed areas, chaparral, coast live oak riparian woodland, and riparian scrub) - Within 1-mi of a CNDDB/SCE/USFS occurrence record (unsuitable habitat). </v>
      </c>
      <c r="K2073" s="10" t="str">
        <f>IF(D2073="No", "-- ", VLOOKUP(A2073, [1]!Table9[#All], 35, FALSE))</f>
        <v>Standard OMP BMPs.</v>
      </c>
      <c r="L2073" s="12" t="str">
        <f>IF(D2073="No", "--", VLOOKUP(A2073, [1]!Table9[#All], 28, FALSE))</f>
        <v>IIB</v>
      </c>
      <c r="M2073" s="11" t="str">
        <f>IF(D2073="No", "Not discussed on USFS. ", _xlfn.CONCAT(A2073, " (", VLOOKUP(A2073, [1]!Table9[#All], 11, FALSE), "; Habitat description: ", C2073, ") - Within 1-mi of a CNDDB/SCE/USFS occurrence record (", VLOOKUP(A2073, [1]!Table9[#All], 27, FALSE), "). " ))</f>
        <v xml:space="preserve">Tecate tarplant (FSS; BLM:S; CRPR 1B.2, Blooming Period: Aug - Nov; Habitat description: arroyos, streambeds, washes, floodplains, and disturbed areas, chaparral, coast live oak riparian woodland, and riparian scrub) - Within 1-mi of a CNDDB/SCE/USFS occurrence record (habitat present). </v>
      </c>
      <c r="N2073" s="10" t="str">
        <f>IF(D2073="No", "-- ", VLOOKUP(A2073, [1]!Table9[#All], 29, FALSE))</f>
        <v xml:space="preserve">BE BMP Plant-1(a)(c-d); 
General Measures and Standard OMP BMPs. </v>
      </c>
      <c r="O2073" s="10" t="str">
        <f>IF(D2073="No", "--", VLOOKUP(A2073, [1]!Table9[#All], 30, FALSE))</f>
        <v xml:space="preserve">Pre-Activity Survey (Tecate tarplant): A biological survey is required. 
FSS Plant Avoidance (Tecate tarplant): If Tecate tarplant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73" s="7" t="str">
        <f>IF(D2073="No", "Not discussed on USFS. ", IF(VLOOKUP(A2073, [1]!Table9[#All], 31, FALSE)="--", "--",  _xlfn.CONCAT(A2073, " (", VLOOKUP(A2073, [1]!Table9[#All], 11, FALSE), "; Habitat description: ", C2073, ") - Within 1-mi of a CNDDB/SCE/USFS occurrence record (", VLOOKUP(A2073, [1]!Table9[#All], 31, FALSE), "). " )))</f>
        <v>--</v>
      </c>
      <c r="Q2073" s="6" t="str">
        <f>IF(D2073="No", "Not discussed on USFS. ", IF(VLOOKUP(A2073, [1]!Table9[#All], 31, FALSE)="--", "--",  VLOOKUP(A2073, [1]!Table9[#All], 32, FALSE)))</f>
        <v>--</v>
      </c>
      <c r="R2073" s="6" t="str">
        <f>IF(D2073="No", "Not discussed on USFS. ", IF(VLOOKUP(A2073, [1]!Table9[#All], 31, FALSE)="--", "--", VLOOKUP(A2073, [1]!Table9[#All], 33, FALSE)))</f>
        <v>--</v>
      </c>
      <c r="S2073" s="9" t="s">
        <v>2</v>
      </c>
      <c r="T2073" s="8" t="s">
        <v>2</v>
      </c>
      <c r="U2073" s="8" t="s">
        <v>2</v>
      </c>
      <c r="V2073" s="7" t="s">
        <v>2</v>
      </c>
      <c r="W2073" s="6" t="s">
        <v>2</v>
      </c>
      <c r="X2073" s="6" t="s">
        <v>2</v>
      </c>
    </row>
    <row r="2074" spans="1:24" ht="48" x14ac:dyDescent="0.2">
      <c r="A2074" s="20" t="s">
        <v>288</v>
      </c>
      <c r="B2074" s="20" t="str">
        <f>VLOOKUP(A2074, [1]!Table9[#All], 2, FALSE)</f>
        <v>Chloropyron tecopense</v>
      </c>
      <c r="C2074" s="18" t="str">
        <f>VLOOKUP(A2074, [1]!Table9[#All], 13, FALSE)</f>
        <v>alkaline meadows and flats</v>
      </c>
      <c r="D2074" s="17" t="str">
        <f>IF(ISNUMBER(SEARCH("1",VLOOKUP(A2074, [1]!Table9[#All], 4, FALSE))), "Yes", "No")</f>
        <v>No</v>
      </c>
      <c r="E2074" s="16" t="str">
        <f>VLOOKUP(A2074, [1]!Table9[#All], 3, FALSE)</f>
        <v>Plant</v>
      </c>
      <c r="F2074" s="15" t="str">
        <f>VLOOKUP(A2074, [1]!Table9[#All], 26, FALSE)</f>
        <v>Formula</v>
      </c>
      <c r="G2074" s="15" t="str">
        <f>IF(D2074="No", "--",VLOOKUP(A2074, [1]!Table9[#All], 25, FALSE))</f>
        <v>--</v>
      </c>
      <c r="H2074" s="14" t="str">
        <f>IF(D2074="No", "Not discussed on USFS. ", VLOOKUP(A2074, [1]!Table9[#All], 24, FALSE))</f>
        <v xml:space="preserve">Not discussed on USFS. </v>
      </c>
      <c r="I2074" s="14" t="str">
        <f>IF(NOT(ISBLANK(#REF!)),  "Pre-activity Survey Required", "")</f>
        <v>Pre-activity Survey Required</v>
      </c>
      <c r="J2074" s="13" t="str">
        <f>IF(D2074="No", "Not discussed on USFS. ", _xlfn.CONCAT(A2074, " (", VLOOKUP(A2074, [1]!Table9[#All], 11, FALSE), "; Habitat description: ", C2074, ") - Within 1-mi of a CNDDB/SCE/USFS occurrence record (", VLOOKUP(A2074, [1]!Table9[#All], 34, FALSE), "). " ))</f>
        <v xml:space="preserve">Not discussed on USFS. </v>
      </c>
      <c r="K2074" s="10" t="str">
        <f>IF(D2074="No", "-- ", VLOOKUP(A2074, [1]!Table9[#All], 35, FALSE))</f>
        <v xml:space="preserve">-- </v>
      </c>
      <c r="L2074" s="12" t="str">
        <f>IF(D2074="No", "--", VLOOKUP(A2074, [1]!Table9[#All], 28, FALSE))</f>
        <v>--</v>
      </c>
      <c r="M2074" s="11" t="str">
        <f>IF(D2074="No", "Not discussed on USFS. ", _xlfn.CONCAT(A2074, " (", VLOOKUP(A2074, [1]!Table9[#All], 11, FALSE), "; Habitat description: ", C2074, ") - Within 1-mi of a CNDDB/SCE/USFS occurrence record (", VLOOKUP(A2074, [1]!Table9[#All], 27, FALSE), "). " ))</f>
        <v xml:space="preserve">Not discussed on USFS. </v>
      </c>
      <c r="N2074" s="10" t="str">
        <f>IF(D2074="No", "-- ", VLOOKUP(A2074, [1]!Table9[#All], 29, FALSE))</f>
        <v xml:space="preserve">-- </v>
      </c>
      <c r="O2074" s="10" t="str">
        <f>IF(D2074="No", "--", VLOOKUP(A2074, [1]!Table9[#All], 30, FALSE))</f>
        <v>--</v>
      </c>
      <c r="P2074" s="7" t="str">
        <f>IF(D2074="No", "Not discussed on USFS. ", IF(VLOOKUP(A2074, [1]!Table9[#All], 31, FALSE)="--", "--",  _xlfn.CONCAT(A2074, " (", VLOOKUP(A2074, [1]!Table9[#All], 11, FALSE), "; Habitat description: ", C2074, ") - Within 1-mi of a CNDDB/SCE/USFS occurrence record (", VLOOKUP(A2074, [1]!Table9[#All], 31, FALSE), "). " )))</f>
        <v xml:space="preserve">Not discussed on USFS. </v>
      </c>
      <c r="Q2074" s="6" t="str">
        <f>IF(D2074="No", "Not discussed on USFS. ", IF(VLOOKUP(A2074, [1]!Table9[#All], 31, FALSE)="--", "--",  VLOOKUP(A2074, [1]!Table9[#All], 32, FALSE)))</f>
        <v xml:space="preserve">Not discussed on USFS. </v>
      </c>
      <c r="R2074" s="6" t="str">
        <f>IF(D2074="No", "Not discussed on USFS. ", IF(VLOOKUP(A2074, [1]!Table9[#All], 31, FALSE)="--", "--", VLOOKUP(A2074, [1]!Table9[#All], 33, FALSE)))</f>
        <v xml:space="preserve">Not discussed on USFS. </v>
      </c>
      <c r="S2074" s="9" t="s">
        <v>2</v>
      </c>
      <c r="T2074" s="8" t="s">
        <v>2</v>
      </c>
      <c r="U2074" s="8" t="s">
        <v>2</v>
      </c>
      <c r="V2074" s="7" t="s">
        <v>2</v>
      </c>
      <c r="W2074" s="6" t="s">
        <v>2</v>
      </c>
      <c r="X2074" s="6" t="s">
        <v>2</v>
      </c>
    </row>
    <row r="2075" spans="1:24" ht="48" x14ac:dyDescent="0.2">
      <c r="A2075" s="20" t="s">
        <v>287</v>
      </c>
      <c r="B2075" s="20" t="str">
        <f>VLOOKUP(A2075, [1]!Table9[#All], 2, FALSE)</f>
        <v>Eriogonum callistum</v>
      </c>
      <c r="C2075" s="18" t="str">
        <f>VLOOKUP(A2075, [1]!Table9[#All], 13, FALSE)</f>
        <v>open limestone outcrops, ridges in chaparral</v>
      </c>
      <c r="D2075" s="17" t="str">
        <f>IF(ISNUMBER(SEARCH("1",VLOOKUP(A2075, [1]!Table9[#All], 4, FALSE))), "Yes", "No")</f>
        <v>No</v>
      </c>
      <c r="E2075" s="16" t="str">
        <f>VLOOKUP(A2075, [1]!Table9[#All], 3, FALSE)</f>
        <v>Plant</v>
      </c>
      <c r="F2075" s="15" t="str">
        <f>VLOOKUP(A2075, [1]!Table9[#All], 26, FALSE)</f>
        <v>Formula</v>
      </c>
      <c r="G2075" s="15" t="str">
        <f>IF(D2075="No", "--",VLOOKUP(A2075, [1]!Table9[#All], 25, FALSE))</f>
        <v>--</v>
      </c>
      <c r="H2075" s="14" t="str">
        <f>IF(D2075="No", "Not discussed on USFS. ", VLOOKUP(A2075, [1]!Table9[#All], 24, FALSE))</f>
        <v xml:space="preserve">Not discussed on USFS. </v>
      </c>
      <c r="I2075" s="14" t="str">
        <f>IF(NOT(ISBLANK(#REF!)),  "Pre-activity Survey Required", "")</f>
        <v>Pre-activity Survey Required</v>
      </c>
      <c r="J2075" s="13" t="str">
        <f>IF(D2075="No", "Not discussed on USFS. ", _xlfn.CONCAT(A2075, " (", VLOOKUP(A2075, [1]!Table9[#All], 11, FALSE), "; Habitat description: ", C2075, ") - Within 1-mi of a CNDDB/SCE/USFS occurrence record (", VLOOKUP(A2075, [1]!Table9[#All], 34, FALSE), "). " ))</f>
        <v xml:space="preserve">Not discussed on USFS. </v>
      </c>
      <c r="K2075" s="10" t="str">
        <f>IF(D2075="No", "-- ", VLOOKUP(A2075, [1]!Table9[#All], 35, FALSE))</f>
        <v xml:space="preserve">-- </v>
      </c>
      <c r="L2075" s="12" t="str">
        <f>IF(D2075="No", "--", VLOOKUP(A2075, [1]!Table9[#All], 28, FALSE))</f>
        <v>--</v>
      </c>
      <c r="M2075" s="11" t="str">
        <f>IF(D2075="No", "Not discussed on USFS. ", _xlfn.CONCAT(A2075, " (", VLOOKUP(A2075, [1]!Table9[#All], 11, FALSE), "; Habitat description: ", C2075, ") - Within 1-mi of a CNDDB/SCE/USFS occurrence record (", VLOOKUP(A2075, [1]!Table9[#All], 27, FALSE), "). " ))</f>
        <v xml:space="preserve">Not discussed on USFS. </v>
      </c>
      <c r="N2075" s="10" t="str">
        <f>IF(D2075="No", "-- ", VLOOKUP(A2075, [1]!Table9[#All], 29, FALSE))</f>
        <v xml:space="preserve">-- </v>
      </c>
      <c r="O2075" s="10" t="str">
        <f>IF(D2075="No", "--", VLOOKUP(A2075, [1]!Table9[#All], 30, FALSE))</f>
        <v>--</v>
      </c>
      <c r="P2075" s="7" t="str">
        <f>IF(D2075="No", "Not discussed on USFS. ", IF(VLOOKUP(A2075, [1]!Table9[#All], 31, FALSE)="--", "--",  _xlfn.CONCAT(A2075, " (", VLOOKUP(A2075, [1]!Table9[#All], 11, FALSE), "; Habitat description: ", C2075, ") - Within 1-mi of a CNDDB/SCE/USFS occurrence record (", VLOOKUP(A2075, [1]!Table9[#All], 31, FALSE), "). " )))</f>
        <v xml:space="preserve">Not discussed on USFS. </v>
      </c>
      <c r="Q2075" s="6" t="str">
        <f>IF(D2075="No", "Not discussed on USFS. ", IF(VLOOKUP(A2075, [1]!Table9[#All], 31, FALSE)="--", "--",  VLOOKUP(A2075, [1]!Table9[#All], 32, FALSE)))</f>
        <v xml:space="preserve">Not discussed on USFS. </v>
      </c>
      <c r="R2075" s="6" t="str">
        <f>IF(D2075="No", "Not discussed on USFS. ", IF(VLOOKUP(A2075, [1]!Table9[#All], 31, FALSE)="--", "--", VLOOKUP(A2075, [1]!Table9[#All], 33, FALSE)))</f>
        <v xml:space="preserve">Not discussed on USFS. </v>
      </c>
      <c r="S2075" s="9" t="s">
        <v>2</v>
      </c>
      <c r="T2075" s="8" t="s">
        <v>2</v>
      </c>
      <c r="U2075" s="8" t="s">
        <v>2</v>
      </c>
      <c r="V2075" s="7" t="s">
        <v>2</v>
      </c>
      <c r="W2075" s="6" t="s">
        <v>2</v>
      </c>
      <c r="X2075" s="6" t="s">
        <v>2</v>
      </c>
    </row>
    <row r="2076" spans="1:24" ht="156" x14ac:dyDescent="0.2">
      <c r="A2076" s="20" t="s">
        <v>286</v>
      </c>
      <c r="B2076" s="20" t="str">
        <f>VLOOKUP(A2076, [1]!Table9[#All], 2, FALSE)</f>
        <v>Monardella linoides ssp. oblonga</v>
      </c>
      <c r="C2076" s="18" t="str">
        <f>VLOOKUP(A2076, [1]!Table9[#All], 13, FALSE)</f>
        <v>gravelly dry slopes, flats in chaparral, conifer woodland/forest</v>
      </c>
      <c r="D2076" s="17" t="str">
        <f>IF(ISNUMBER(SEARCH("1",VLOOKUP(A2076, [1]!Table9[#All], 4, FALSE))), "Yes", "No")</f>
        <v>Yes</v>
      </c>
      <c r="E2076" s="16" t="str">
        <f>VLOOKUP(A2076, [1]!Table9[#All], 3, FALSE)</f>
        <v>Plant</v>
      </c>
      <c r="F2076" s="15" t="str">
        <f>VLOOKUP(A2076, [1]!Table9[#All], 26, FALSE)</f>
        <v>Formula</v>
      </c>
      <c r="G2076" s="15" t="str">
        <f>IF(D2076="No", "--",VLOOKUP(A2076, [1]!Table9[#All], 25, FALSE))</f>
        <v>Work area</v>
      </c>
      <c r="H2076" s="14" t="str">
        <f>IF(D2076="No", "Not discussed on USFS. ", VLOOKUP(A2076, [1]!Table9[#All], 24, FALSE))</f>
        <v>--</v>
      </c>
      <c r="I2076" s="14" t="str">
        <f>IF(NOT(ISBLANK(#REF!)),  "Pre-activity Survey Required", "")</f>
        <v>Pre-activity Survey Required</v>
      </c>
      <c r="J2076" s="13" t="str">
        <f>IF(D2076="No", "Not discussed on USFS. ", _xlfn.CONCAT(A2076, " (", VLOOKUP(A2076, [1]!Table9[#All], 11, FALSE), "; Habitat description: ", C2076, ") - Within 1-mi of a CNDDB/SCE/USFS occurrence record (", VLOOKUP(A2076, [1]!Table9[#All], 34, FALSE), "). " ))</f>
        <v xml:space="preserve">Tehachapi monardella (FSS; BLM:S; CRPR 1B.3, Blooming Period: Jun - Aug; Habitat description: gravelly dry slopes, flats in chaparral, conifer woodland/forest) - Within 1-mi of a CNDDB/SCE/USFS occurrence record (unsuitable habitat). </v>
      </c>
      <c r="K2076" s="10" t="str">
        <f>IF(D2076="No", "-- ", VLOOKUP(A2076, [1]!Table9[#All], 35, FALSE))</f>
        <v>Standard OMP BMPs.</v>
      </c>
      <c r="L2076" s="12" t="str">
        <f>IF(D2076="No", "--", VLOOKUP(A2076, [1]!Table9[#All], 28, FALSE))</f>
        <v>IIB</v>
      </c>
      <c r="M2076" s="11" t="str">
        <f>IF(D2076="No", "Not discussed on USFS. ", _xlfn.CONCAT(A2076, " (", VLOOKUP(A2076, [1]!Table9[#All], 11, FALSE), "; Habitat description: ", C2076, ") - Within 1-mi of a CNDDB/SCE/USFS occurrence record (", VLOOKUP(A2076, [1]!Table9[#All], 27, FALSE), "). " ))</f>
        <v xml:space="preserve">Tehachapi monardella (FSS; BLM:S; CRPR 1B.3, Blooming Period: Jun - Aug; Habitat description: gravelly dry slopes, flats in chaparral, conifer woodland/forest) - Within 1-mi of a CNDDB/SCE/USFS occurrence record (habitat present). </v>
      </c>
      <c r="N2076" s="10" t="str">
        <f>IF(D2076="No", "-- ", VLOOKUP(A2076, [1]!Table9[#All], 29, FALSE))</f>
        <v xml:space="preserve">BE BMP Plant-1(a)(c-d); 
General Measures and Standard OMP BMPs. </v>
      </c>
      <c r="O2076" s="10" t="str">
        <f>IF(D2076="No", "--", VLOOKUP(A2076, [1]!Table9[#All], 30, FALSE))</f>
        <v xml:space="preserve">Pre-Activity Survey (Tehachapi monardella): A biological survey is required. 
FSS Plant Avoidance (Tehachapi monardella): If Tehachapi monardella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76" s="7" t="str">
        <f>IF(D2076="No", "Not discussed on USFS. ", IF(VLOOKUP(A2076, [1]!Table9[#All], 31, FALSE)="--", "--",  _xlfn.CONCAT(A2076, " (", VLOOKUP(A2076, [1]!Table9[#All], 11, FALSE), "; Habitat description: ", C2076, ") - Within 1-mi of a CNDDB/SCE/USFS occurrence record (", VLOOKUP(A2076, [1]!Table9[#All], 31, FALSE), "). " )))</f>
        <v>--</v>
      </c>
      <c r="Q2076" s="6" t="str">
        <f>IF(D2076="No", "Not discussed on USFS. ", IF(VLOOKUP(A2076, [1]!Table9[#All], 31, FALSE)="--", "--",  VLOOKUP(A2076, [1]!Table9[#All], 32, FALSE)))</f>
        <v>--</v>
      </c>
      <c r="R2076" s="6" t="str">
        <f>IF(D2076="No", "Not discussed on USFS. ", IF(VLOOKUP(A2076, [1]!Table9[#All], 31, FALSE)="--", "--", VLOOKUP(A2076, [1]!Table9[#All], 33, FALSE)))</f>
        <v>--</v>
      </c>
      <c r="S2076" s="9" t="s">
        <v>2</v>
      </c>
      <c r="T2076" s="8" t="s">
        <v>2</v>
      </c>
      <c r="U2076" s="8" t="s">
        <v>2</v>
      </c>
      <c r="V2076" s="7" t="s">
        <v>2</v>
      </c>
      <c r="W2076" s="6" t="s">
        <v>2</v>
      </c>
      <c r="X2076" s="6" t="s">
        <v>2</v>
      </c>
    </row>
    <row r="2077" spans="1:24" ht="64" x14ac:dyDescent="0.2">
      <c r="A2077" s="20" t="s">
        <v>285</v>
      </c>
      <c r="B2077" s="20" t="str">
        <f>VLOOKUP(A2077, [1]!Table9[#All], 2, FALSE)</f>
        <v>Speyeria egleis tehachapina</v>
      </c>
      <c r="C2077" s="18" t="str">
        <f>VLOOKUP(A2077, [1]!Table9[#All], 13, FALSE)</f>
        <v>yellow pine forest</v>
      </c>
      <c r="D2077" s="17" t="str">
        <f>IF(ISNUMBER(SEARCH("1",VLOOKUP(A2077, [1]!Table9[#All], 4, FALSE))), "Yes", "No")</f>
        <v>Yes</v>
      </c>
      <c r="E2077" s="16" t="str">
        <f>VLOOKUP(A2077, [1]!Table9[#All], 3, FALSE)</f>
        <v>Invertebrate</v>
      </c>
      <c r="F2077" s="15" t="str">
        <f>VLOOKUP(A2077, [1]!Table9[#All], 26, FALSE)</f>
        <v>Formula</v>
      </c>
      <c r="G2077" s="15" t="str">
        <f>IF(D2077="No", "--",VLOOKUP(A2077, [1]!Table9[#All], 25, FALSE))</f>
        <v>Work area</v>
      </c>
      <c r="H2077" s="14" t="str">
        <f>IF(D2077="No", "Not discussed on USFS. ", VLOOKUP(A2077, [1]!Table9[#All], 24, FALSE))</f>
        <v>--</v>
      </c>
      <c r="I2077" s="14" t="str">
        <f>IF(NOT(ISBLANK(#REF!)),  "Pre-activity Survey Required", "")</f>
        <v>Pre-activity Survey Required</v>
      </c>
      <c r="J2077" s="13" t="str">
        <f>IF(D2077="No", "Not discussed on USFS. ", _xlfn.CONCAT(A2077, " (", VLOOKUP(A2077, [1]!Table9[#All], 11, FALSE), "; Habitat description: ", C2077, ") - Within 1-mi of a CNDDB/SCE/USFS occurrence record (", VLOOKUP(A2077, [1]!Table9[#All], 34, FALSE), "). " ))</f>
        <v xml:space="preserve">Tehachapi Mountain silverspot butterfly (FSS; Habitat description: yellow pine forest) - Within 1-mi of a CNDDB/SCE/USFS occurrence record (unsuitable habitat). </v>
      </c>
      <c r="K2077" s="10" t="str">
        <f>IF(D2077="No", "-- ", VLOOKUP(A2077, [1]!Table9[#All], 35, FALSE))</f>
        <v>Standard OMP BMPs.</v>
      </c>
      <c r="L2077" s="12" t="str">
        <f>IF(D2077="No", "--", VLOOKUP(A2077, [1]!Table9[#All], 28, FALSE))</f>
        <v>IIB</v>
      </c>
      <c r="M2077" s="11" t="str">
        <f>IF(D2077="No", "Not discussed on USFS. ", _xlfn.CONCAT(A2077, " (", VLOOKUP(A2077, [1]!Table9[#All], 11, FALSE), "; Habitat description: ", C2077, ") - Within 1-mi of a CNDDB/SCE/USFS occurrence record (", VLOOKUP(A2077, [1]!Table9[#All], 27, FALSE), "). " ))</f>
        <v xml:space="preserve">Tehachapi Mountain silverspot butterfly (FSS; Habitat description: yellow pine forest) - Within 1-mi of a CNDDB/SCE/USFS occurrence record (habitat present). </v>
      </c>
      <c r="N2077" s="10" t="str">
        <f>IF(D2077="No", "-- ", VLOOKUP(A2077, [1]!Table9[#All], 29, FALSE))</f>
        <v xml:space="preserve">General Measures and Standard OMP BMPs. </v>
      </c>
      <c r="O2077" s="10" t="str">
        <f>IF(D2077="No", "--", VLOOKUP(A2077, [1]!Table9[#All], 30, FALSE))</f>
        <v xml:space="preserve">General Measures and Standard OMP BMPs. </v>
      </c>
      <c r="P2077" s="7" t="str">
        <f>IF(D2077="No", "Not discussed on USFS. ", IF(VLOOKUP(A2077, [1]!Table9[#All], 31, FALSE)="--", "--",  _xlfn.CONCAT(A2077, " (", VLOOKUP(A2077, [1]!Table9[#All], 11, FALSE), "; Habitat description: ", C2077, ") - Within 1-mi of a CNDDB/SCE/USFS occurrence record (", VLOOKUP(A2077, [1]!Table9[#All], 31, FALSE), "). " )))</f>
        <v>--</v>
      </c>
      <c r="Q2077" s="6" t="str">
        <f>IF(D2077="No", "Not discussed on USFS. ", IF(VLOOKUP(A2077, [1]!Table9[#All], 31, FALSE)="--", "--",  VLOOKUP(A2077, [1]!Table9[#All], 32, FALSE)))</f>
        <v>--</v>
      </c>
      <c r="R2077" s="6" t="str">
        <f>IF(D2077="No", "Not discussed on USFS. ", IF(VLOOKUP(A2077, [1]!Table9[#All], 31, FALSE)="--", "--", VLOOKUP(A2077, [1]!Table9[#All], 33, FALSE)))</f>
        <v>--</v>
      </c>
      <c r="S2077" s="9" t="s">
        <v>2</v>
      </c>
      <c r="T2077" s="8" t="s">
        <v>2</v>
      </c>
      <c r="U2077" s="8" t="s">
        <v>2</v>
      </c>
      <c r="V2077" s="7" t="s">
        <v>2</v>
      </c>
      <c r="W2077" s="6" t="s">
        <v>2</v>
      </c>
      <c r="X2077" s="6" t="s">
        <v>2</v>
      </c>
    </row>
    <row r="2078" spans="1:24" ht="112" x14ac:dyDescent="0.2">
      <c r="A2078" s="20" t="s">
        <v>284</v>
      </c>
      <c r="B2078" s="20" t="str">
        <f>VLOOKUP(A2078, [1]!Table9[#All], 2, FALSE)</f>
        <v>Perognathus alticola inexpectatus</v>
      </c>
      <c r="C2078" s="18" t="str">
        <f>VLOOKUP(A2078, [1]!Table9[#All], 13, FALSE)</f>
        <v>annual grasslands, pinyon-juniper woodland, Joshua tree woodland, Jeffrey pine forest, and sagebrush and rabbitbrush scrub</v>
      </c>
      <c r="D2078" s="17" t="str">
        <f>IF(ISNUMBER(SEARCH("1",VLOOKUP(A2078, [1]!Table9[#All], 4, FALSE))), "Yes", "No")</f>
        <v>Yes</v>
      </c>
      <c r="E2078" s="16" t="str">
        <f>VLOOKUP(A2078, [1]!Table9[#All], 3, FALSE)</f>
        <v>Mammal</v>
      </c>
      <c r="F2078" s="15" t="str">
        <f>VLOOKUP(A2078, [1]!Table9[#All], 26, FALSE)</f>
        <v>Formula</v>
      </c>
      <c r="G2078" s="15" t="str">
        <f>IF(D2078="No", "--",VLOOKUP(A2078, [1]!Table9[#All], 25, FALSE))</f>
        <v>Work area</v>
      </c>
      <c r="H2078" s="14" t="str">
        <f>IF(D2078="No", "Not discussed on USFS. ", VLOOKUP(A2078, [1]!Table9[#All], 24, FALSE))</f>
        <v>--</v>
      </c>
      <c r="I2078" s="14" t="str">
        <f>IF(NOT(ISBLANK(#REF!)),  "Pre-activity Survey Required", "")</f>
        <v>Pre-activity Survey Required</v>
      </c>
      <c r="J2078" s="13" t="str">
        <f>IF(D2078="No", "Not discussed on USFS. ", _xlfn.CONCAT(A2078, " (", VLOOKUP(A2078, [1]!Table9[#All], 11, FALSE), "; Habitat description: ", C2078, ") - Within 1-mi of a CNDDB/SCE/USFS occurrence record (", VLOOKUP(A2078, [1]!Table9[#All], 34, FALSE), "). " ))</f>
        <v xml:space="preserve">Tehachapi pocket mouse (CDFW SSC; FSS; Habitat description: annual grasslands, pinyon-juniper woodland, Joshua tree woodland, Jeffrey pine forest, and sagebrush and rabbitbrush scrub) - Within 1-mi of a CNDDB/SCE/USFS occurrence record (unsuitable habitat). </v>
      </c>
      <c r="K2078" s="10" t="str">
        <f>IF(D2078="No", "-- ", VLOOKUP(A2078, [1]!Table9[#All], 35, FALSE))</f>
        <v>Standard OMP BMPs.</v>
      </c>
      <c r="L2078" s="12" t="str">
        <f>IF(D2078="No", "--", VLOOKUP(A2078, [1]!Table9[#All], 28, FALSE))</f>
        <v>IIB</v>
      </c>
      <c r="M2078" s="11" t="str">
        <f>IF(D2078="No", "Not discussed on USFS. ", _xlfn.CONCAT(A2078, " (", VLOOKUP(A2078, [1]!Table9[#All], 11, FALSE), "; Habitat description: ", C2078, ") - Within 1-mi of a CNDDB/SCE/USFS occurrence record (", VLOOKUP(A2078, [1]!Table9[#All], 27, FALSE), "). " ))</f>
        <v xml:space="preserve">Tehachapi pocket mouse (CDFW SSC; FSS; Habitat description: annual grasslands, pinyon-juniper woodland, Joshua tree woodland, Jeffrey pine forest, and sagebrush and rabbitbrush scrub) - Within 1-mi of a CNDDB/SCE/USFS occurrence record (habitat present). </v>
      </c>
      <c r="N2078" s="10" t="str">
        <f>IF(D2078="No", "-- ", VLOOKUP(A2078, [1]!Table9[#All], 29, FALSE))</f>
        <v xml:space="preserve">BE BMP Mammal-1; 
General Measures and Standard OMP BMPs. </v>
      </c>
      <c r="O2078" s="10" t="str">
        <f>IF(D2078="No", "--", VLOOKUP(A2078, [1]!Table9[#All], 30, FALSE))</f>
        <v xml:space="preserve">General Measures and Standard OMP BMPs. </v>
      </c>
      <c r="P2078" s="7" t="str">
        <f>IF(D2078="No", "Not discussed on USFS. ", IF(VLOOKUP(A2078, [1]!Table9[#All], 31, FALSE)="--", "--",  _xlfn.CONCAT(A2078, " (", VLOOKUP(A2078, [1]!Table9[#All], 11, FALSE), "; Habitat description: ", C2078, ") - Within 1-mi of a CNDDB/SCE/USFS occurrence record (", VLOOKUP(A2078, [1]!Table9[#All], 31, FALSE), "). " )))</f>
        <v>--</v>
      </c>
      <c r="Q2078" s="6" t="str">
        <f>IF(D2078="No", "Not discussed on USFS. ", IF(VLOOKUP(A2078, [1]!Table9[#All], 31, FALSE)="--", "--",  VLOOKUP(A2078, [1]!Table9[#All], 32, FALSE)))</f>
        <v>--</v>
      </c>
      <c r="R2078" s="6" t="str">
        <f>IF(D2078="No", "Not discussed on USFS. ", IF(VLOOKUP(A2078, [1]!Table9[#All], 31, FALSE)="--", "--", VLOOKUP(A2078, [1]!Table9[#All], 33, FALSE)))</f>
        <v>--</v>
      </c>
      <c r="S2078" s="9" t="s">
        <v>2</v>
      </c>
      <c r="T2078" s="8" t="s">
        <v>2</v>
      </c>
      <c r="U2078" s="8" t="s">
        <v>2</v>
      </c>
      <c r="V2078" s="7" t="s">
        <v>2</v>
      </c>
      <c r="W2078" s="6" t="s">
        <v>2</v>
      </c>
      <c r="X2078" s="6" t="s">
        <v>2</v>
      </c>
    </row>
    <row r="2079" spans="1:24" ht="160" x14ac:dyDescent="0.2">
      <c r="A2079" s="20" t="s">
        <v>283</v>
      </c>
      <c r="B2079" s="20" t="str">
        <f>VLOOKUP(A2079, [1]!Table9[#All], 2, FALSE)</f>
        <v>Batrachoseps stebbinsi</v>
      </c>
      <c r="C2079" s="18" t="str">
        <f>VLOOKUP(A2079, [1]!Table9[#All], 13, FALSE)</f>
        <v>moist canyons, ravines in oak and mixed woodlands in arid locations or near talus slopes; under rocks, logs, bark, and other debris in moist areas, especially in areas with a lot of leaf-litter</v>
      </c>
      <c r="D2079" s="17" t="str">
        <f>IF(ISNUMBER(SEARCH("1",VLOOKUP(A2079, [1]!Table9[#All], 4, FALSE))), "Yes", "No")</f>
        <v>Yes</v>
      </c>
      <c r="E2079" s="16" t="str">
        <f>VLOOKUP(A2079, [1]!Table9[#All], 3, FALSE)</f>
        <v>Amphibian</v>
      </c>
      <c r="F2079" s="15" t="str">
        <f>VLOOKUP(A2079, [1]!Table9[#All], 26, FALSE)</f>
        <v>Formula</v>
      </c>
      <c r="G2079" s="15" t="str">
        <f>IF(D2079="No", "--",VLOOKUP(A2079, [1]!Table9[#All], 25, FALSE))</f>
        <v>--</v>
      </c>
      <c r="H2079" s="14" t="str">
        <f>IF(D2079="No", "Not discussed on USFS. ", VLOOKUP(A2079, [1]!Table9[#All], 24, FALSE))</f>
        <v>Notify SME if found on USFS</v>
      </c>
      <c r="I2079" s="14" t="str">
        <f>IF(NOT(ISBLANK(#REF!)),  "Pre-activity Survey Required", "")</f>
        <v>Pre-activity Survey Required</v>
      </c>
      <c r="J2079" s="13" t="str">
        <f>IF(D2079="No", "Not discussed on USFS. ", _xlfn.CONCAT(A2079, " (", VLOOKUP(A2079, [1]!Table9[#All], 11, FALSE), "; Habitat description: ", C2079, ") - Within 1-mi of a CNDDB/SCE/USFS occurrence record (", VLOOKUP(A2079, [1]!Table9[#All], 34, FALSE), "). " ))</f>
        <v xml:space="preserve">Tehachapi slender salamander (ST; BLM:S; Habitat description: moist canyons, ravines in oak and mixed woodlands in arid locations or near talus slopes; under rocks, logs, bark, and other debris in moist areas, especially in areas with a lot of leaf-litter) - Within 1-mi of a CNDDB/SCE/USFS occurrence record (--). </v>
      </c>
      <c r="K2079" s="10" t="str">
        <f>IF(D2079="No", "-- ", VLOOKUP(A2079, [1]!Table9[#All], 35, FALSE))</f>
        <v>--</v>
      </c>
      <c r="L2079" s="12" t="str">
        <f>IF(D2079="No", "--", VLOOKUP(A2079, [1]!Table9[#All], 28, FALSE))</f>
        <v>--</v>
      </c>
      <c r="M2079" s="11" t="str">
        <f>IF(D2079="No", "Not discussed on USFS. ", _xlfn.CONCAT(A2079, " (", VLOOKUP(A2079, [1]!Table9[#All], 11, FALSE), "; Habitat description: ", C2079, ") - Within 1-mi of a CNDDB/SCE/USFS occurrence record (", VLOOKUP(A2079, [1]!Table9[#All], 27, FALSE), "). " ))</f>
        <v xml:space="preserve">Tehachapi slender salamander (ST; BLM:S; Habitat description: moist canyons, ravines in oak and mixed woodlands in arid locations or near talus slopes; under rocks, logs, bark, and other debris in moist areas, especially in areas with a lot of leaf-litter) - Within 1-mi of a CNDDB/SCE/USFS occurrence record (--). </v>
      </c>
      <c r="N2079" s="10" t="str">
        <f>IF(D2079="No", "-- ", VLOOKUP(A2079, [1]!Table9[#All], 29, FALSE))</f>
        <v>Notify SME if found on USFS</v>
      </c>
      <c r="O2079" s="10" t="str">
        <f>IF(D2079="No", "--", VLOOKUP(A2079, [1]!Table9[#All], 30, FALSE))</f>
        <v>Notify SME if found on USFS</v>
      </c>
      <c r="P2079" s="7" t="str">
        <f>IF(D2079="No", "Not discussed on USFS. ", IF(VLOOKUP(A2079, [1]!Table9[#All], 31, FALSE)="--", "--",  _xlfn.CONCAT(A2079, " (", VLOOKUP(A2079, [1]!Table9[#All], 11, FALSE), "; Habitat description: ", C2079, ") - Within 1-mi of a CNDDB/SCE/USFS occurrence record (", VLOOKUP(A2079, [1]!Table9[#All], 31, FALSE), "). " )))</f>
        <v>--</v>
      </c>
      <c r="Q2079" s="6" t="str">
        <f>IF(D2079="No", "Not discussed on USFS. ", IF(VLOOKUP(A2079, [1]!Table9[#All], 31, FALSE)="--", "--",  VLOOKUP(A2079, [1]!Table9[#All], 32, FALSE)))</f>
        <v>--</v>
      </c>
      <c r="R2079" s="6" t="str">
        <f>IF(D2079="No", "Not discussed on USFS. ", IF(VLOOKUP(A2079, [1]!Table9[#All], 31, FALSE)="--", "--", VLOOKUP(A2079, [1]!Table9[#All], 33, FALSE)))</f>
        <v>--</v>
      </c>
      <c r="S2079" s="9" t="s">
        <v>2</v>
      </c>
      <c r="T2079" s="8" t="s">
        <v>2</v>
      </c>
      <c r="U2079" s="8" t="s">
        <v>2</v>
      </c>
      <c r="V2079" s="7" t="s">
        <v>2</v>
      </c>
      <c r="W2079" s="6" t="s">
        <v>2</v>
      </c>
      <c r="X2079" s="6" t="s">
        <v>2</v>
      </c>
    </row>
    <row r="2080" spans="1:24" ht="96" x14ac:dyDescent="0.2">
      <c r="A2080" s="20" t="s">
        <v>282</v>
      </c>
      <c r="B2080" s="20" t="str">
        <f>VLOOKUP(A2080, [1]!Table9[#All], 2, FALSE)</f>
        <v>Trilobopsis tehamana</v>
      </c>
      <c r="C2080" s="18" t="str">
        <f>VLOOKUP(A2080, [1]!Table9[#All], 13, FALSE)</f>
        <v>rocky talus near outcrops of limestone, under cover of shrubs, oak, leaf litter or woody debris</v>
      </c>
      <c r="D2080" s="17" t="str">
        <f>IF(ISNUMBER(SEARCH("1",VLOOKUP(A2080, [1]!Table9[#All], 4, FALSE))), "Yes", "No")</f>
        <v>Yes</v>
      </c>
      <c r="E2080" s="16" t="str">
        <f>VLOOKUP(A2080, [1]!Table9[#All], 3, FALSE)</f>
        <v>Invertebrate</v>
      </c>
      <c r="F2080" s="15" t="str">
        <f>VLOOKUP(A2080, [1]!Table9[#All], 26, FALSE)</f>
        <v>Formula</v>
      </c>
      <c r="G2080" s="15" t="str">
        <f>IF(D2080="No", "--",VLOOKUP(A2080, [1]!Table9[#All], 25, FALSE))</f>
        <v>Work area</v>
      </c>
      <c r="H2080" s="14" t="str">
        <f>IF(D2080="No", "Not discussed on USFS. ", VLOOKUP(A2080, [1]!Table9[#All], 24, FALSE))</f>
        <v>--</v>
      </c>
      <c r="I2080" s="14" t="str">
        <f>IF(NOT(ISBLANK(#REF!)),  "Pre-activity Survey Required", "")</f>
        <v>Pre-activity Survey Required</v>
      </c>
      <c r="J2080" s="13" t="str">
        <f>IF(D2080="No", "Not discussed on USFS. ", _xlfn.CONCAT(A2080, " (", VLOOKUP(A2080, [1]!Table9[#All], 11, FALSE), "; Habitat description: ", C2080, ") - Within 1-mi of a CNDDB/SCE/USFS occurrence record (", VLOOKUP(A2080, [1]!Table9[#All], 34, FALSE), "). " ))</f>
        <v xml:space="preserve">Tehama chaparral (FSS; Habitat description: rocky talus near outcrops of limestone, under cover of shrubs, oak, leaf litter or woody debris) - Within 1-mi of a CNDDB/SCE/USFS occurrence record (unsuitable habitat). </v>
      </c>
      <c r="K2080" s="10" t="str">
        <f>IF(D2080="No", "-- ", VLOOKUP(A2080, [1]!Table9[#All], 35, FALSE))</f>
        <v>Standard OMP BMPs.</v>
      </c>
      <c r="L2080" s="12" t="str">
        <f>IF(D2080="No", "--", VLOOKUP(A2080, [1]!Table9[#All], 28, FALSE))</f>
        <v>IIB</v>
      </c>
      <c r="M2080" s="11" t="str">
        <f>IF(D2080="No", "Not discussed on USFS. ", _xlfn.CONCAT(A2080, " (", VLOOKUP(A2080, [1]!Table9[#All], 11, FALSE), "; Habitat description: ", C2080, ") - Within 1-mi of a CNDDB/SCE/USFS occurrence record (", VLOOKUP(A2080, [1]!Table9[#All], 27, FALSE), "). " ))</f>
        <v xml:space="preserve">Tehama chaparral (FSS; Habitat description: rocky talus near outcrops of limestone, under cover of shrubs, oak, leaf litter or woody debris) - Within 1-mi of a CNDDB/SCE/USFS occurrence record (habitat present). </v>
      </c>
      <c r="N2080" s="10" t="str">
        <f>IF(D2080="No", "-- ", VLOOKUP(A2080, [1]!Table9[#All], 29, FALSE))</f>
        <v xml:space="preserve">General Measures and Standard OMP BMPs. </v>
      </c>
      <c r="O2080" s="10" t="str">
        <f>IF(D2080="No", "--", VLOOKUP(A2080, [1]!Table9[#All], 30, FALSE))</f>
        <v xml:space="preserve">General Measures and Standard OMP BMPs. </v>
      </c>
      <c r="P2080" s="7" t="str">
        <f>IF(D2080="No", "Not discussed on USFS. ", IF(VLOOKUP(A2080, [1]!Table9[#All], 31, FALSE)="--", "--",  _xlfn.CONCAT(A2080, " (", VLOOKUP(A2080, [1]!Table9[#All], 11, FALSE), "; Habitat description: ", C2080, ") - Within 1-mi of a CNDDB/SCE/USFS occurrence record (", VLOOKUP(A2080, [1]!Table9[#All], 31, FALSE), "). " )))</f>
        <v>--</v>
      </c>
      <c r="Q2080" s="6" t="str">
        <f>IF(D2080="No", "Not discussed on USFS. ", IF(VLOOKUP(A2080, [1]!Table9[#All], 31, FALSE)="--", "--",  VLOOKUP(A2080, [1]!Table9[#All], 32, FALSE)))</f>
        <v>--</v>
      </c>
      <c r="R2080" s="6" t="str">
        <f>IF(D2080="No", "Not discussed on USFS. ", IF(VLOOKUP(A2080, [1]!Table9[#All], 31, FALSE)="--", "--", VLOOKUP(A2080, [1]!Table9[#All], 33, FALSE)))</f>
        <v>--</v>
      </c>
      <c r="S2080" s="9" t="s">
        <v>2</v>
      </c>
      <c r="T2080" s="8" t="s">
        <v>2</v>
      </c>
      <c r="U2080" s="8" t="s">
        <v>2</v>
      </c>
      <c r="V2080" s="7" t="s">
        <v>2</v>
      </c>
      <c r="W2080" s="6" t="s">
        <v>2</v>
      </c>
      <c r="X2080" s="6" t="s">
        <v>2</v>
      </c>
    </row>
    <row r="2081" spans="1:24" ht="48" x14ac:dyDescent="0.2">
      <c r="A2081" s="20" t="s">
        <v>281</v>
      </c>
      <c r="B2081" s="20" t="str">
        <f>VLOOKUP(A2081, [1]!Table9[#All], 2, FALSE)</f>
        <v>Hesperolinon tehamense</v>
      </c>
      <c r="C2081" s="18" t="str">
        <f>VLOOKUP(A2081, [1]!Table9[#All], 13, FALSE)</f>
        <v>serpentine, chaparral</v>
      </c>
      <c r="D2081" s="17" t="str">
        <f>IF(ISNUMBER(SEARCH("1",VLOOKUP(A2081, [1]!Table9[#All], 4, FALSE))), "Yes", "No")</f>
        <v>No</v>
      </c>
      <c r="E2081" s="16" t="str">
        <f>VLOOKUP(A2081, [1]!Table9[#All], 3, FALSE)</f>
        <v>Plant</v>
      </c>
      <c r="F2081" s="15" t="str">
        <f>VLOOKUP(A2081, [1]!Table9[#All], 26, FALSE)</f>
        <v>Formula</v>
      </c>
      <c r="G2081" s="15" t="str">
        <f>IF(D2081="No", "--",VLOOKUP(A2081, [1]!Table9[#All], 25, FALSE))</f>
        <v>--</v>
      </c>
      <c r="H2081" s="14" t="str">
        <f>IF(D2081="No", "Not discussed on USFS. ", VLOOKUP(A2081, [1]!Table9[#All], 24, FALSE))</f>
        <v xml:space="preserve">Not discussed on USFS. </v>
      </c>
      <c r="I2081" s="14" t="str">
        <f>IF(NOT(ISBLANK(#REF!)),  "Pre-activity Survey Required", "")</f>
        <v>Pre-activity Survey Required</v>
      </c>
      <c r="J2081" s="13" t="str">
        <f>IF(D2081="No", "Not discussed on USFS. ", _xlfn.CONCAT(A2081, " (", VLOOKUP(A2081, [1]!Table9[#All], 11, FALSE), "; Habitat description: ", C2081, ") - Within 1-mi of a CNDDB/SCE/USFS occurrence record (", VLOOKUP(A2081, [1]!Table9[#All], 34, FALSE), "). " ))</f>
        <v xml:space="preserve">Not discussed on USFS. </v>
      </c>
      <c r="K2081" s="10" t="str">
        <f>IF(D2081="No", "-- ", VLOOKUP(A2081, [1]!Table9[#All], 35, FALSE))</f>
        <v xml:space="preserve">-- </v>
      </c>
      <c r="L2081" s="12" t="str">
        <f>IF(D2081="No", "--", VLOOKUP(A2081, [1]!Table9[#All], 28, FALSE))</f>
        <v>--</v>
      </c>
      <c r="M2081" s="11" t="str">
        <f>IF(D2081="No", "Not discussed on USFS. ", _xlfn.CONCAT(A2081, " (", VLOOKUP(A2081, [1]!Table9[#All], 11, FALSE), "; Habitat description: ", C2081, ") - Within 1-mi of a CNDDB/SCE/USFS occurrence record (", VLOOKUP(A2081, [1]!Table9[#All], 27, FALSE), "). " ))</f>
        <v xml:space="preserve">Not discussed on USFS. </v>
      </c>
      <c r="N2081" s="10" t="str">
        <f>IF(D2081="No", "-- ", VLOOKUP(A2081, [1]!Table9[#All], 29, FALSE))</f>
        <v xml:space="preserve">-- </v>
      </c>
      <c r="O2081" s="10" t="str">
        <f>IF(D2081="No", "--", VLOOKUP(A2081, [1]!Table9[#All], 30, FALSE))</f>
        <v>--</v>
      </c>
      <c r="P2081" s="7" t="str">
        <f>IF(D2081="No", "Not discussed on USFS. ", IF(VLOOKUP(A2081, [1]!Table9[#All], 31, FALSE)="--", "--",  _xlfn.CONCAT(A2081, " (", VLOOKUP(A2081, [1]!Table9[#All], 11, FALSE), "; Habitat description: ", C2081, ") - Within 1-mi of a CNDDB/SCE/USFS occurrence record (", VLOOKUP(A2081, [1]!Table9[#All], 31, FALSE), "). " )))</f>
        <v xml:space="preserve">Not discussed on USFS. </v>
      </c>
      <c r="Q2081" s="6" t="str">
        <f>IF(D2081="No", "Not discussed on USFS. ", IF(VLOOKUP(A2081, [1]!Table9[#All], 31, FALSE)="--", "--",  VLOOKUP(A2081, [1]!Table9[#All], 32, FALSE)))</f>
        <v xml:space="preserve">Not discussed on USFS. </v>
      </c>
      <c r="R2081" s="6" t="str">
        <f>IF(D2081="No", "Not discussed on USFS. ", IF(VLOOKUP(A2081, [1]!Table9[#All], 31, FALSE)="--", "--", VLOOKUP(A2081, [1]!Table9[#All], 33, FALSE)))</f>
        <v xml:space="preserve">Not discussed on USFS. </v>
      </c>
      <c r="S2081" s="9" t="s">
        <v>2</v>
      </c>
      <c r="T2081" s="8" t="s">
        <v>2</v>
      </c>
      <c r="U2081" s="8" t="s">
        <v>2</v>
      </c>
      <c r="V2081" s="7" t="s">
        <v>2</v>
      </c>
      <c r="W2081" s="6" t="s">
        <v>2</v>
      </c>
      <c r="X2081" s="6" t="s">
        <v>2</v>
      </c>
    </row>
    <row r="2082" spans="1:24" ht="156" x14ac:dyDescent="0.2">
      <c r="A2082" s="20" t="s">
        <v>280</v>
      </c>
      <c r="B2082" s="20" t="str">
        <f>VLOOKUP(A2082, [1]!Table9[#All], 2, FALSE)</f>
        <v>Streptanthus fenestratus</v>
      </c>
      <c r="C2082" s="18" t="str">
        <f>VLOOKUP(A2082, [1]!Table9[#All], 13, FALSE)</f>
        <v>granite ledges, sand, open mixed-conifer/oak woodland</v>
      </c>
      <c r="D2082" s="17" t="str">
        <f>IF(ISNUMBER(SEARCH("1",VLOOKUP(A2082, [1]!Table9[#All], 4, FALSE))), "Yes", "No")</f>
        <v>Yes</v>
      </c>
      <c r="E2082" s="16" t="str">
        <f>VLOOKUP(A2082, [1]!Table9[#All], 3, FALSE)</f>
        <v>Plant</v>
      </c>
      <c r="F2082" s="15" t="str">
        <f>VLOOKUP(A2082, [1]!Table9[#All], 26, FALSE)</f>
        <v>Formula</v>
      </c>
      <c r="G2082" s="15" t="str">
        <f>IF(D2082="No", "--",VLOOKUP(A2082, [1]!Table9[#All], 25, FALSE))</f>
        <v>Work area</v>
      </c>
      <c r="H2082" s="14" t="str">
        <f>IF(D2082="No", "Not discussed on USFS. ", VLOOKUP(A2082, [1]!Table9[#All], 24, FALSE))</f>
        <v>--</v>
      </c>
      <c r="I2082" s="14" t="str">
        <f>IF(NOT(ISBLANK(#REF!)),  "Pre-activity Survey Required", "")</f>
        <v>Pre-activity Survey Required</v>
      </c>
      <c r="J2082" s="13" t="str">
        <f>IF(D2082="No", "Not discussed on USFS. ", _xlfn.CONCAT(A2082, " (", VLOOKUP(A2082, [1]!Table9[#All], 11, FALSE), "; Habitat description: ", C2082, ") - Within 1-mi of a CNDDB/SCE/USFS occurrence record (", VLOOKUP(A2082, [1]!Table9[#All], 34, FALSE), "). " ))</f>
        <v xml:space="preserve">Tehipite Valley jewelflower (FSS; CRPR 1B.1, Blooming Period: May - Jun; Habitat description: granite ledges, sand, open mixed-conifer/oak woodland) - Within 1-mi of a CNDDB/SCE/USFS occurrence record (unsuitable habitat). </v>
      </c>
      <c r="K2082" s="10" t="str">
        <f>IF(D2082="No", "-- ", VLOOKUP(A2082, [1]!Table9[#All], 35, FALSE))</f>
        <v>Standard OMP BMPs.</v>
      </c>
      <c r="L2082" s="12" t="str">
        <f>IF(D2082="No", "--", VLOOKUP(A2082, [1]!Table9[#All], 28, FALSE))</f>
        <v>IIB</v>
      </c>
      <c r="M2082" s="11" t="str">
        <f>IF(D2082="No", "Not discussed on USFS. ", _xlfn.CONCAT(A2082, " (", VLOOKUP(A2082, [1]!Table9[#All], 11, FALSE), "; Habitat description: ", C2082, ") - Within 1-mi of a CNDDB/SCE/USFS occurrence record (", VLOOKUP(A2082, [1]!Table9[#All], 27, FALSE), "). " ))</f>
        <v xml:space="preserve">Tehipite Valley jewelflower (FSS; CRPR 1B.1, Blooming Period: May - Jun; Habitat description: granite ledges, sand, open mixed-conifer/oak woodland) - Within 1-mi of a CNDDB/SCE/USFS occurrence record (habitat present). </v>
      </c>
      <c r="N2082" s="10" t="str">
        <f>IF(D2082="No", "-- ", VLOOKUP(A2082, [1]!Table9[#All], 29, FALSE))</f>
        <v xml:space="preserve">BE BMP Plant-1(a)(c-d); 
General Measures and Standard OMP BMPs. </v>
      </c>
      <c r="O2082" s="10" t="str">
        <f>IF(D2082="No", "--", VLOOKUP(A2082, [1]!Table9[#All], 30, FALSE))</f>
        <v xml:space="preserve">Pre-Activity Survey (Tehipite Valley jewelflower): A biological survey is required. 
FSS Plant Avoidance (Tehipite Valley jewelflower): If Tehipite Valley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82" s="7" t="str">
        <f>IF(D2082="No", "Not discussed on USFS. ", IF(VLOOKUP(A2082, [1]!Table9[#All], 31, FALSE)="--", "--",  _xlfn.CONCAT(A2082, " (", VLOOKUP(A2082, [1]!Table9[#All], 11, FALSE), "; Habitat description: ", C2082, ") - Within 1-mi of a CNDDB/SCE/USFS occurrence record (", VLOOKUP(A2082, [1]!Table9[#All], 31, FALSE), "). " )))</f>
        <v>--</v>
      </c>
      <c r="Q2082" s="6" t="str">
        <f>IF(D2082="No", "Not discussed on USFS. ", IF(VLOOKUP(A2082, [1]!Table9[#All], 31, FALSE)="--", "--",  VLOOKUP(A2082, [1]!Table9[#All], 32, FALSE)))</f>
        <v>--</v>
      </c>
      <c r="R2082" s="6" t="str">
        <f>IF(D2082="No", "Not discussed on USFS. ", IF(VLOOKUP(A2082, [1]!Table9[#All], 31, FALSE)="--", "--", VLOOKUP(A2082, [1]!Table9[#All], 33, FALSE)))</f>
        <v>--</v>
      </c>
      <c r="S2082" s="9" t="s">
        <v>2</v>
      </c>
      <c r="T2082" s="8" t="s">
        <v>2</v>
      </c>
      <c r="U2082" s="8" t="s">
        <v>2</v>
      </c>
      <c r="V2082" s="7" t="s">
        <v>2</v>
      </c>
      <c r="W2082" s="6" t="s">
        <v>2</v>
      </c>
      <c r="X2082" s="6" t="s">
        <v>2</v>
      </c>
    </row>
    <row r="2083" spans="1:24" ht="144" x14ac:dyDescent="0.2">
      <c r="A2083" s="20" t="s">
        <v>279</v>
      </c>
      <c r="B2083" s="20" t="str">
        <f>VLOOKUP(A2083, [1]!Table9[#All], 2, FALSE)</f>
        <v>Streptanthus medeirosii</v>
      </c>
      <c r="C2083" s="18" t="str">
        <f>VLOOKUP(A2083, [1]!Table9[#All], 13, FALSE)</f>
        <v>grows on steep north or east-facing slopes with exposed, unstable rocks of carbonate or granitic origin; also occurs in cracks on rock outcrops along a road cut</v>
      </c>
      <c r="D2083" s="17" t="str">
        <f>IF(ISNUMBER(SEARCH("1",VLOOKUP(A2083, [1]!Table9[#All], 4, FALSE))), "Yes", "No")</f>
        <v>No</v>
      </c>
      <c r="E2083" s="16" t="str">
        <f>VLOOKUP(A2083, [1]!Table9[#All], 3, FALSE)</f>
        <v>Plant</v>
      </c>
      <c r="F2083" s="15" t="str">
        <f>VLOOKUP(A2083, [1]!Table9[#All], 26, FALSE)</f>
        <v>Formula</v>
      </c>
      <c r="G2083" s="15" t="str">
        <f>IF(D2083="No", "--",VLOOKUP(A2083, [1]!Table9[#All], 25, FALSE))</f>
        <v>--</v>
      </c>
      <c r="H2083" s="14" t="str">
        <f>IF(D2083="No", "Not discussed on USFS. ", VLOOKUP(A2083, [1]!Table9[#All], 24, FALSE))</f>
        <v xml:space="preserve">Not discussed on USFS. </v>
      </c>
      <c r="I2083" s="14" t="str">
        <f>IF(NOT(ISBLANK(#REF!)),  "Pre-activity Survey Required", "")</f>
        <v>Pre-activity Survey Required</v>
      </c>
      <c r="J2083" s="13" t="str">
        <f>IF(D2083="No", "Not discussed on USFS. ", _xlfn.CONCAT(A2083, " (", VLOOKUP(A2083, [1]!Table9[#All], 11, FALSE), "; Habitat description: ", C2083, ") - Within 1-mi of a CNDDB/SCE/USFS occurrence record (", VLOOKUP(A2083, [1]!Table9[#All], 34, FALSE), "). " ))</f>
        <v xml:space="preserve">Not discussed on USFS. </v>
      </c>
      <c r="K2083" s="10" t="str">
        <f>IF(D2083="No", "-- ", VLOOKUP(A2083, [1]!Table9[#All], 35, FALSE))</f>
        <v xml:space="preserve">-- </v>
      </c>
      <c r="L2083" s="12" t="str">
        <f>IF(D2083="No", "--", VLOOKUP(A2083, [1]!Table9[#All], 28, FALSE))</f>
        <v>--</v>
      </c>
      <c r="M2083" s="11" t="str">
        <f>IF(D2083="No", "Not discussed on USFS. ", _xlfn.CONCAT(A2083, " (", VLOOKUP(A2083, [1]!Table9[#All], 11, FALSE), "; Habitat description: ", C2083, ") - Within 1-mi of a CNDDB/SCE/USFS occurrence record (", VLOOKUP(A2083, [1]!Table9[#All], 27, FALSE), "). " ))</f>
        <v xml:space="preserve">Not discussed on USFS. </v>
      </c>
      <c r="N2083" s="10" t="str">
        <f>IF(D2083="No", "-- ", VLOOKUP(A2083, [1]!Table9[#All], 29, FALSE))</f>
        <v xml:space="preserve">-- </v>
      </c>
      <c r="O2083" s="10" t="str">
        <f>IF(D2083="No", "--", VLOOKUP(A2083, [1]!Table9[#All], 30, FALSE))</f>
        <v>--</v>
      </c>
      <c r="P2083" s="7" t="str">
        <f>IF(D2083="No", "Not discussed on USFS. ", IF(VLOOKUP(A2083, [1]!Table9[#All], 31, FALSE)="--", "--",  _xlfn.CONCAT(A2083, " (", VLOOKUP(A2083, [1]!Table9[#All], 11, FALSE), "; Habitat description: ", C2083, ") - Within 1-mi of a CNDDB/SCE/USFS occurrence record (", VLOOKUP(A2083, [1]!Table9[#All], 31, FALSE), "). " )))</f>
        <v xml:space="preserve">Not discussed on USFS. </v>
      </c>
      <c r="Q2083" s="6" t="str">
        <f>IF(D2083="No", "Not discussed on USFS. ", IF(VLOOKUP(A2083, [1]!Table9[#All], 31, FALSE)="--", "--",  VLOOKUP(A2083, [1]!Table9[#All], 32, FALSE)))</f>
        <v xml:space="preserve">Not discussed on USFS. </v>
      </c>
      <c r="R2083" s="6" t="str">
        <f>IF(D2083="No", "Not discussed on USFS. ", IF(VLOOKUP(A2083, [1]!Table9[#All], 31, FALSE)="--", "--", VLOOKUP(A2083, [1]!Table9[#All], 33, FALSE)))</f>
        <v xml:space="preserve">Not discussed on USFS. </v>
      </c>
      <c r="S2083" s="9" t="s">
        <v>2</v>
      </c>
      <c r="T2083" s="8" t="s">
        <v>2</v>
      </c>
      <c r="U2083" s="8" t="s">
        <v>2</v>
      </c>
      <c r="V2083" s="7" t="s">
        <v>2</v>
      </c>
      <c r="W2083" s="6" t="s">
        <v>2</v>
      </c>
      <c r="X2083" s="6" t="s">
        <v>2</v>
      </c>
    </row>
    <row r="2084" spans="1:24" ht="64" x14ac:dyDescent="0.2">
      <c r="A2084" s="20" t="s">
        <v>278</v>
      </c>
      <c r="B2084" s="20" t="str">
        <f>VLOOKUP(A2084, [1]!Table9[#All], 2, FALSE)</f>
        <v>Eschscholzia lemmonii ssp. kernensis</v>
      </c>
      <c r="C2084" s="18" t="str">
        <f>VLOOKUP(A2084, [1]!Table9[#All], 13, FALSE)</f>
        <v>open grassland</v>
      </c>
      <c r="D2084" s="17" t="str">
        <f>IF(ISNUMBER(SEARCH("1",VLOOKUP(A2084, [1]!Table9[#All], 4, FALSE))), "Yes", "No")</f>
        <v>No</v>
      </c>
      <c r="E2084" s="16" t="str">
        <f>VLOOKUP(A2084, [1]!Table9[#All], 3, FALSE)</f>
        <v>Plant</v>
      </c>
      <c r="F2084" s="15" t="str">
        <f>VLOOKUP(A2084, [1]!Table9[#All], 26, FALSE)</f>
        <v>Formula</v>
      </c>
      <c r="G2084" s="15" t="str">
        <f>IF(D2084="No", "--",VLOOKUP(A2084, [1]!Table9[#All], 25, FALSE))</f>
        <v>--</v>
      </c>
      <c r="H2084" s="14" t="str">
        <f>IF(D2084="No", "Not discussed on USFS. ", VLOOKUP(A2084, [1]!Table9[#All], 24, FALSE))</f>
        <v xml:space="preserve">Not discussed on USFS. </v>
      </c>
      <c r="I2084" s="14" t="str">
        <f>IF(NOT(ISBLANK(#REF!)),  "Pre-activity Survey Required", "")</f>
        <v>Pre-activity Survey Required</v>
      </c>
      <c r="J2084" s="13" t="str">
        <f>IF(D2084="No", "Not discussed on USFS. ", _xlfn.CONCAT(A2084, " (", VLOOKUP(A2084, [1]!Table9[#All], 11, FALSE), "; Habitat description: ", C2084, ") - Within 1-mi of a CNDDB/SCE/USFS occurrence record (", VLOOKUP(A2084, [1]!Table9[#All], 34, FALSE), "). " ))</f>
        <v xml:space="preserve">Not discussed on USFS. </v>
      </c>
      <c r="K2084" s="10" t="str">
        <f>IF(D2084="No", "-- ", VLOOKUP(A2084, [1]!Table9[#All], 35, FALSE))</f>
        <v xml:space="preserve">-- </v>
      </c>
      <c r="L2084" s="12" t="str">
        <f>IF(D2084="No", "--", VLOOKUP(A2084, [1]!Table9[#All], 28, FALSE))</f>
        <v>--</v>
      </c>
      <c r="M2084" s="11" t="str">
        <f>IF(D2084="No", "Not discussed on USFS. ", _xlfn.CONCAT(A2084, " (", VLOOKUP(A2084, [1]!Table9[#All], 11, FALSE), "; Habitat description: ", C2084, ") - Within 1-mi of a CNDDB/SCE/USFS occurrence record (", VLOOKUP(A2084, [1]!Table9[#All], 27, FALSE), "). " ))</f>
        <v xml:space="preserve">Not discussed on USFS. </v>
      </c>
      <c r="N2084" s="10" t="str">
        <f>IF(D2084="No", "-- ", VLOOKUP(A2084, [1]!Table9[#All], 29, FALSE))</f>
        <v xml:space="preserve">-- </v>
      </c>
      <c r="O2084" s="10" t="str">
        <f>IF(D2084="No", "--", VLOOKUP(A2084, [1]!Table9[#All], 30, FALSE))</f>
        <v>--</v>
      </c>
      <c r="P2084" s="7" t="str">
        <f>IF(D2084="No", "Not discussed on USFS. ", IF(VLOOKUP(A2084, [1]!Table9[#All], 31, FALSE)="--", "--",  _xlfn.CONCAT(A2084, " (", VLOOKUP(A2084, [1]!Table9[#All], 11, FALSE), "; Habitat description: ", C2084, ") - Within 1-mi of a CNDDB/SCE/USFS occurrence record (", VLOOKUP(A2084, [1]!Table9[#All], 31, FALSE), "). " )))</f>
        <v xml:space="preserve">Not discussed on USFS. </v>
      </c>
      <c r="Q2084" s="6" t="str">
        <f>IF(D2084="No", "Not discussed on USFS. ", IF(VLOOKUP(A2084, [1]!Table9[#All], 31, FALSE)="--", "--",  VLOOKUP(A2084, [1]!Table9[#All], 32, FALSE)))</f>
        <v xml:space="preserve">Not discussed on USFS. </v>
      </c>
      <c r="R2084" s="6" t="str">
        <f>IF(D2084="No", "Not discussed on USFS. ", IF(VLOOKUP(A2084, [1]!Table9[#All], 31, FALSE)="--", "--", VLOOKUP(A2084, [1]!Table9[#All], 33, FALSE)))</f>
        <v xml:space="preserve">Not discussed on USFS. </v>
      </c>
      <c r="S2084" s="9" t="s">
        <v>2</v>
      </c>
      <c r="T2084" s="8" t="s">
        <v>2</v>
      </c>
      <c r="U2084" s="8" t="s">
        <v>2</v>
      </c>
      <c r="V2084" s="7" t="s">
        <v>2</v>
      </c>
      <c r="W2084" s="6" t="s">
        <v>2</v>
      </c>
      <c r="X2084" s="6" t="s">
        <v>2</v>
      </c>
    </row>
    <row r="2085" spans="1:24" ht="80" x14ac:dyDescent="0.2">
      <c r="A2085" s="20" t="s">
        <v>277</v>
      </c>
      <c r="B2085" s="20" t="str">
        <f>VLOOKUP(A2085, [1]!Table9[#All], 2, FALSE)</f>
        <v>Galium hypotrichium ssp. tomentellum</v>
      </c>
      <c r="C2085" s="18" t="str">
        <f>VLOOKUP(A2085, [1]!Table9[#All], 13, FALSE)</f>
        <v>talus, eastern slopes, rock crevices and outcrops, bristlecone pine</v>
      </c>
      <c r="D2085" s="17" t="str">
        <f>IF(ISNUMBER(SEARCH("1",VLOOKUP(A2085, [1]!Table9[#All], 4, FALSE))), "Yes", "No")</f>
        <v>No</v>
      </c>
      <c r="E2085" s="16" t="str">
        <f>VLOOKUP(A2085, [1]!Table9[#All], 3, FALSE)</f>
        <v>Plant</v>
      </c>
      <c r="F2085" s="15" t="str">
        <f>VLOOKUP(A2085, [1]!Table9[#All], 26, FALSE)</f>
        <v>Formula</v>
      </c>
      <c r="G2085" s="15" t="str">
        <f>IF(D2085="No", "--",VLOOKUP(A2085, [1]!Table9[#All], 25, FALSE))</f>
        <v>--</v>
      </c>
      <c r="H2085" s="14" t="str">
        <f>IF(D2085="No", "Not discussed on USFS. ", VLOOKUP(A2085, [1]!Table9[#All], 24, FALSE))</f>
        <v xml:space="preserve">Not discussed on USFS. </v>
      </c>
      <c r="I2085" s="14" t="str">
        <f>IF(NOT(ISBLANK(#REF!)),  "Pre-activity Survey Required", "")</f>
        <v>Pre-activity Survey Required</v>
      </c>
      <c r="J2085" s="13" t="str">
        <f>IF(D2085="No", "Not discussed on USFS. ", _xlfn.CONCAT(A2085, " (", VLOOKUP(A2085, [1]!Table9[#All], 11, FALSE), "; Habitat description: ", C2085, ") - Within 1-mi of a CNDDB/SCE/USFS occurrence record (", VLOOKUP(A2085, [1]!Table9[#All], 34, FALSE), "). " ))</f>
        <v xml:space="preserve">Not discussed on USFS. </v>
      </c>
      <c r="K2085" s="10" t="str">
        <f>IF(D2085="No", "-- ", VLOOKUP(A2085, [1]!Table9[#All], 35, FALSE))</f>
        <v xml:space="preserve">-- </v>
      </c>
      <c r="L2085" s="12" t="str">
        <f>IF(D2085="No", "--", VLOOKUP(A2085, [1]!Table9[#All], 28, FALSE))</f>
        <v>--</v>
      </c>
      <c r="M2085" s="11" t="str">
        <f>IF(D2085="No", "Not discussed on USFS. ", _xlfn.CONCAT(A2085, " (", VLOOKUP(A2085, [1]!Table9[#All], 11, FALSE), "; Habitat description: ", C2085, ") - Within 1-mi of a CNDDB/SCE/USFS occurrence record (", VLOOKUP(A2085, [1]!Table9[#All], 27, FALSE), "). " ))</f>
        <v xml:space="preserve">Not discussed on USFS. </v>
      </c>
      <c r="N2085" s="10" t="str">
        <f>IF(D2085="No", "-- ", VLOOKUP(A2085, [1]!Table9[#All], 29, FALSE))</f>
        <v xml:space="preserve">-- </v>
      </c>
      <c r="O2085" s="10" t="str">
        <f>IF(D2085="No", "--", VLOOKUP(A2085, [1]!Table9[#All], 30, FALSE))</f>
        <v>--</v>
      </c>
      <c r="P2085" s="7" t="str">
        <f>IF(D2085="No", "Not discussed on USFS. ", IF(VLOOKUP(A2085, [1]!Table9[#All], 31, FALSE)="--", "--",  _xlfn.CONCAT(A2085, " (", VLOOKUP(A2085, [1]!Table9[#All], 11, FALSE), "; Habitat description: ", C2085, ") - Within 1-mi of a CNDDB/SCE/USFS occurrence record (", VLOOKUP(A2085, [1]!Table9[#All], 31, FALSE), "). " )))</f>
        <v xml:space="preserve">Not discussed on USFS. </v>
      </c>
      <c r="Q2085" s="6" t="str">
        <f>IF(D2085="No", "Not discussed on USFS. ", IF(VLOOKUP(A2085, [1]!Table9[#All], 31, FALSE)="--", "--",  VLOOKUP(A2085, [1]!Table9[#All], 32, FALSE)))</f>
        <v xml:space="preserve">Not discussed on USFS. </v>
      </c>
      <c r="R2085" s="6" t="str">
        <f>IF(D2085="No", "Not discussed on USFS. ", IF(VLOOKUP(A2085, [1]!Table9[#All], 31, FALSE)="--", "--", VLOOKUP(A2085, [1]!Table9[#All], 33, FALSE)))</f>
        <v xml:space="preserve">Not discussed on USFS. </v>
      </c>
      <c r="S2085" s="9" t="s">
        <v>2</v>
      </c>
      <c r="T2085" s="8" t="s">
        <v>2</v>
      </c>
      <c r="U2085" s="8" t="s">
        <v>2</v>
      </c>
      <c r="V2085" s="7" t="s">
        <v>2</v>
      </c>
      <c r="W2085" s="6" t="s">
        <v>2</v>
      </c>
      <c r="X2085" s="6" t="s">
        <v>2</v>
      </c>
    </row>
    <row r="2086" spans="1:24" ht="80" x14ac:dyDescent="0.2">
      <c r="A2086" s="20" t="s">
        <v>276</v>
      </c>
      <c r="B2086" s="20" t="str">
        <f>VLOOKUP(A2086, [1]!Table9[#All], 2, FALSE)</f>
        <v>Eriogonum temblorense</v>
      </c>
      <c r="C2086" s="18" t="str">
        <f>VLOOKUP(A2086, [1]!Table9[#All], 13, FALSE)</f>
        <v>flats and slopes of sand, gravel, and decomposed rock; usually granitic material</v>
      </c>
      <c r="D2086" s="17" t="str">
        <f>IF(ISNUMBER(SEARCH("1",VLOOKUP(A2086, [1]!Table9[#All], 4, FALSE))), "Yes", "No")</f>
        <v>No</v>
      </c>
      <c r="E2086" s="16" t="str">
        <f>VLOOKUP(A2086, [1]!Table9[#All], 3, FALSE)</f>
        <v>Plant</v>
      </c>
      <c r="F2086" s="15" t="str">
        <f>VLOOKUP(A2086, [1]!Table9[#All], 26, FALSE)</f>
        <v>Formula</v>
      </c>
      <c r="G2086" s="15" t="str">
        <f>IF(D2086="No", "--",VLOOKUP(A2086, [1]!Table9[#All], 25, FALSE))</f>
        <v>--</v>
      </c>
      <c r="H2086" s="14" t="str">
        <f>IF(D2086="No", "Not discussed on USFS. ", VLOOKUP(A2086, [1]!Table9[#All], 24, FALSE))</f>
        <v xml:space="preserve">Not discussed on USFS. </v>
      </c>
      <c r="I2086" s="14" t="str">
        <f>IF(NOT(ISBLANK(#REF!)),  "Pre-activity Survey Required", "")</f>
        <v>Pre-activity Survey Required</v>
      </c>
      <c r="J2086" s="13" t="str">
        <f>IF(D2086="No", "Not discussed on USFS. ", _xlfn.CONCAT(A2086, " (", VLOOKUP(A2086, [1]!Table9[#All], 11, FALSE), "; Habitat description: ", C2086, ") - Within 1-mi of a CNDDB/SCE/USFS occurrence record (", VLOOKUP(A2086, [1]!Table9[#All], 34, FALSE), "). " ))</f>
        <v xml:space="preserve">Not discussed on USFS. </v>
      </c>
      <c r="K2086" s="10" t="str">
        <f>IF(D2086="No", "-- ", VLOOKUP(A2086, [1]!Table9[#All], 35, FALSE))</f>
        <v xml:space="preserve">-- </v>
      </c>
      <c r="L2086" s="12" t="str">
        <f>IF(D2086="No", "--", VLOOKUP(A2086, [1]!Table9[#All], 28, FALSE))</f>
        <v>--</v>
      </c>
      <c r="M2086" s="11" t="str">
        <f>IF(D2086="No", "Not discussed on USFS. ", _xlfn.CONCAT(A2086, " (", VLOOKUP(A2086, [1]!Table9[#All], 11, FALSE), "; Habitat description: ", C2086, ") - Within 1-mi of a CNDDB/SCE/USFS occurrence record (", VLOOKUP(A2086, [1]!Table9[#All], 27, FALSE), "). " ))</f>
        <v xml:space="preserve">Not discussed on USFS. </v>
      </c>
      <c r="N2086" s="10" t="str">
        <f>IF(D2086="No", "-- ", VLOOKUP(A2086, [1]!Table9[#All], 29, FALSE))</f>
        <v xml:space="preserve">-- </v>
      </c>
      <c r="O2086" s="10" t="str">
        <f>IF(D2086="No", "--", VLOOKUP(A2086, [1]!Table9[#All], 30, FALSE))</f>
        <v>--</v>
      </c>
      <c r="P2086" s="7" t="str">
        <f>IF(D2086="No", "Not discussed on USFS. ", IF(VLOOKUP(A2086, [1]!Table9[#All], 31, FALSE)="--", "--",  _xlfn.CONCAT(A2086, " (", VLOOKUP(A2086, [1]!Table9[#All], 11, FALSE), "; Habitat description: ", C2086, ") - Within 1-mi of a CNDDB/SCE/USFS occurrence record (", VLOOKUP(A2086, [1]!Table9[#All], 31, FALSE), "). " )))</f>
        <v xml:space="preserve">Not discussed on USFS. </v>
      </c>
      <c r="Q2086" s="6" t="str">
        <f>IF(D2086="No", "Not discussed on USFS. ", IF(VLOOKUP(A2086, [1]!Table9[#All], 31, FALSE)="--", "--",  VLOOKUP(A2086, [1]!Table9[#All], 32, FALSE)))</f>
        <v xml:space="preserve">Not discussed on USFS. </v>
      </c>
      <c r="R2086" s="6" t="str">
        <f>IF(D2086="No", "Not discussed on USFS. ", IF(VLOOKUP(A2086, [1]!Table9[#All], 31, FALSE)="--", "--", VLOOKUP(A2086, [1]!Table9[#All], 33, FALSE)))</f>
        <v xml:space="preserve">Not discussed on USFS. </v>
      </c>
      <c r="S2086" s="9" t="s">
        <v>2</v>
      </c>
      <c r="T2086" s="8" t="s">
        <v>2</v>
      </c>
      <c r="U2086" s="8" t="s">
        <v>2</v>
      </c>
      <c r="V2086" s="7" t="s">
        <v>2</v>
      </c>
      <c r="W2086" s="6" t="s">
        <v>2</v>
      </c>
      <c r="X2086" s="6" t="s">
        <v>2</v>
      </c>
    </row>
    <row r="2087" spans="1:24" ht="128" x14ac:dyDescent="0.2">
      <c r="A2087" s="20" t="s">
        <v>275</v>
      </c>
      <c r="B2087" s="20" t="str">
        <f>VLOOKUP(A2087, [1]!Table9[#All], 2, FALSE)</f>
        <v>Anniella alexanderae</v>
      </c>
      <c r="C2087" s="18" t="str">
        <f>VLOOKUP(A2087, [1]!Table9[#All], 13, FALSE)</f>
        <v>moist warm loose soil with plant cover including leaf litter under trees and bushes in sunny areas and dunes stabilized with bush lupine and mock heather</v>
      </c>
      <c r="D2087" s="17" t="str">
        <f>IF(ISNUMBER(SEARCH("1",VLOOKUP(A2087, [1]!Table9[#All], 4, FALSE))), "Yes", "No")</f>
        <v>Yes</v>
      </c>
      <c r="E2087" s="16" t="str">
        <f>VLOOKUP(A2087, [1]!Table9[#All], 3, FALSE)</f>
        <v>Reptile</v>
      </c>
      <c r="F2087" s="15" t="str">
        <f>VLOOKUP(A2087, [1]!Table9[#All], 26, FALSE)</f>
        <v>Formula</v>
      </c>
      <c r="G2087" s="15" t="str">
        <f>IF(D2087="No", "--",VLOOKUP(A2087, [1]!Table9[#All], 25, FALSE))</f>
        <v>--</v>
      </c>
      <c r="H2087" s="14" t="str">
        <f>IF(D2087="No", "Not discussed on USFS. ", VLOOKUP(A2087, [1]!Table9[#All], 24, FALSE))</f>
        <v>Notify SME if found on USFS</v>
      </c>
      <c r="I2087" s="14" t="str">
        <f>IF(NOT(ISBLANK(#REF!)),  "Pre-activity Survey Required", "")</f>
        <v>Pre-activity Survey Required</v>
      </c>
      <c r="J2087" s="13" t="str">
        <f>IF(D2087="No", "Not discussed on USFS. ", _xlfn.CONCAT(A2087, " (", VLOOKUP(A2087, [1]!Table9[#All], 11, FALSE), "; Habitat description: ", C2087, ") - Within 1-mi of a CNDDB/SCE/USFS occurrence record (", VLOOKUP(A2087, [1]!Table9[#All], 34, FALSE), "). " ))</f>
        <v xml:space="preserve">Temblor legless lizard (SC; CDFW SSC; Habitat description: moist warm loose soil with plant cover including leaf litter under trees and bushes in sunny areas and dunes stabilized with bush lupine and mock heather) - Within 1-mi of a CNDDB/SCE/USFS occurrence record (--). </v>
      </c>
      <c r="K2087" s="10" t="str">
        <f>IF(D2087="No", "-- ", VLOOKUP(A2087, [1]!Table9[#All], 35, FALSE))</f>
        <v>--</v>
      </c>
      <c r="L2087" s="12" t="str">
        <f>IF(D2087="No", "--", VLOOKUP(A2087, [1]!Table9[#All], 28, FALSE))</f>
        <v>--</v>
      </c>
      <c r="M2087" s="11" t="str">
        <f>IF(D2087="No", "Not discussed on USFS. ", _xlfn.CONCAT(A2087, " (", VLOOKUP(A2087, [1]!Table9[#All], 11, FALSE), "; Habitat description: ", C2087, ") - Within 1-mi of a CNDDB/SCE/USFS occurrence record (", VLOOKUP(A2087, [1]!Table9[#All], 27, FALSE), "). " ))</f>
        <v xml:space="preserve">Temblor legless lizard (SC; CDFW SSC; Habitat description: moist warm loose soil with plant cover including leaf litter under trees and bushes in sunny areas and dunes stabilized with bush lupine and mock heather) - Within 1-mi of a CNDDB/SCE/USFS occurrence record (--). </v>
      </c>
      <c r="N2087" s="10" t="str">
        <f>IF(D2087="No", "-- ", VLOOKUP(A2087, [1]!Table9[#All], 29, FALSE))</f>
        <v>Notify SME if found on USFS</v>
      </c>
      <c r="O2087" s="10" t="str">
        <f>IF(D2087="No", "--", VLOOKUP(A2087, [1]!Table9[#All], 30, FALSE))</f>
        <v>Notify SME if found on USFS</v>
      </c>
      <c r="P2087" s="7" t="str">
        <f>IF(D2087="No", "Not discussed on USFS. ", IF(VLOOKUP(A2087, [1]!Table9[#All], 31, FALSE)="--", "--",  _xlfn.CONCAT(A2087, " (", VLOOKUP(A2087, [1]!Table9[#All], 11, FALSE), "; Habitat description: ", C2087, ") - Within 1-mi of a CNDDB/SCE/USFS occurrence record (", VLOOKUP(A2087, [1]!Table9[#All], 31, FALSE), "). " )))</f>
        <v>--</v>
      </c>
      <c r="Q2087" s="6" t="str">
        <f>IF(D2087="No", "Not discussed on USFS. ", IF(VLOOKUP(A2087, [1]!Table9[#All], 31, FALSE)="--", "--",  VLOOKUP(A2087, [1]!Table9[#All], 32, FALSE)))</f>
        <v>--</v>
      </c>
      <c r="R2087" s="6" t="str">
        <f>IF(D2087="No", "Not discussed on USFS. ", IF(VLOOKUP(A2087, [1]!Table9[#All], 31, FALSE)="--", "--", VLOOKUP(A2087, [1]!Table9[#All], 33, FALSE)))</f>
        <v>--</v>
      </c>
      <c r="S2087" s="9" t="s">
        <v>2</v>
      </c>
      <c r="T2087" s="8" t="s">
        <v>2</v>
      </c>
      <c r="U2087" s="8" t="s">
        <v>2</v>
      </c>
      <c r="V2087" s="7" t="s">
        <v>2</v>
      </c>
      <c r="W2087" s="6" t="s">
        <v>2</v>
      </c>
      <c r="X2087" s="6" t="s">
        <v>2</v>
      </c>
    </row>
    <row r="2088" spans="1:24" ht="48" x14ac:dyDescent="0.2">
      <c r="A2088" s="20" t="s">
        <v>274</v>
      </c>
      <c r="B2088" s="20" t="str">
        <f>VLOOKUP(A2088, [1]!Table9[#All], 2, FALSE)</f>
        <v>Horkelia tenuiloba</v>
      </c>
      <c r="C2088" s="18" t="str">
        <f>VLOOKUP(A2088, [1]!Table9[#All], 13, FALSE)</f>
        <v>sandy soils, open chaparral</v>
      </c>
      <c r="D2088" s="17" t="str">
        <f>IF(ISNUMBER(SEARCH("1",VLOOKUP(A2088, [1]!Table9[#All], 4, FALSE))), "Yes", "No")</f>
        <v>No</v>
      </c>
      <c r="E2088" s="16" t="str">
        <f>VLOOKUP(A2088, [1]!Table9[#All], 3, FALSE)</f>
        <v>Plant</v>
      </c>
      <c r="F2088" s="15" t="str">
        <f>VLOOKUP(A2088, [1]!Table9[#All], 26, FALSE)</f>
        <v>Formula</v>
      </c>
      <c r="G2088" s="15" t="str">
        <f>IF(D2088="No", "--",VLOOKUP(A2088, [1]!Table9[#All], 25, FALSE))</f>
        <v>--</v>
      </c>
      <c r="H2088" s="14" t="str">
        <f>IF(D2088="No", "Not discussed on USFS. ", VLOOKUP(A2088, [1]!Table9[#All], 24, FALSE))</f>
        <v xml:space="preserve">Not discussed on USFS. </v>
      </c>
      <c r="I2088" s="14" t="str">
        <f>IF(NOT(ISBLANK(#REF!)),  "Pre-activity Survey Required", "")</f>
        <v>Pre-activity Survey Required</v>
      </c>
      <c r="J2088" s="13" t="str">
        <f>IF(D2088="No", "Not discussed on USFS. ", _xlfn.CONCAT(A2088, " (", VLOOKUP(A2088, [1]!Table9[#All], 11, FALSE), "; Habitat description: ", C2088, ") - Within 1-mi of a CNDDB/SCE/USFS occurrence record (", VLOOKUP(A2088, [1]!Table9[#All], 34, FALSE), "). " ))</f>
        <v xml:space="preserve">Not discussed on USFS. </v>
      </c>
      <c r="K2088" s="10" t="str">
        <f>IF(D2088="No", "-- ", VLOOKUP(A2088, [1]!Table9[#All], 35, FALSE))</f>
        <v xml:space="preserve">-- </v>
      </c>
      <c r="L2088" s="12" t="str">
        <f>IF(D2088="No", "--", VLOOKUP(A2088, [1]!Table9[#All], 28, FALSE))</f>
        <v>--</v>
      </c>
      <c r="M2088" s="11" t="str">
        <f>IF(D2088="No", "Not discussed on USFS. ", _xlfn.CONCAT(A2088, " (", VLOOKUP(A2088, [1]!Table9[#All], 11, FALSE), "; Habitat description: ", C2088, ") - Within 1-mi of a CNDDB/SCE/USFS occurrence record (", VLOOKUP(A2088, [1]!Table9[#All], 27, FALSE), "). " ))</f>
        <v xml:space="preserve">Not discussed on USFS. </v>
      </c>
      <c r="N2088" s="10" t="str">
        <f>IF(D2088="No", "-- ", VLOOKUP(A2088, [1]!Table9[#All], 29, FALSE))</f>
        <v xml:space="preserve">-- </v>
      </c>
      <c r="O2088" s="10" t="str">
        <f>IF(D2088="No", "--", VLOOKUP(A2088, [1]!Table9[#All], 30, FALSE))</f>
        <v>--</v>
      </c>
      <c r="P2088" s="7" t="str">
        <f>IF(D2088="No", "Not discussed on USFS. ", IF(VLOOKUP(A2088, [1]!Table9[#All], 31, FALSE)="--", "--",  _xlfn.CONCAT(A2088, " (", VLOOKUP(A2088, [1]!Table9[#All], 11, FALSE), "; Habitat description: ", C2088, ") - Within 1-mi of a CNDDB/SCE/USFS occurrence record (", VLOOKUP(A2088, [1]!Table9[#All], 31, FALSE), "). " )))</f>
        <v xml:space="preserve">Not discussed on USFS. </v>
      </c>
      <c r="Q2088" s="6" t="str">
        <f>IF(D2088="No", "Not discussed on USFS. ", IF(VLOOKUP(A2088, [1]!Table9[#All], 31, FALSE)="--", "--",  VLOOKUP(A2088, [1]!Table9[#All], 32, FALSE)))</f>
        <v xml:space="preserve">Not discussed on USFS. </v>
      </c>
      <c r="R2088" s="6" t="str">
        <f>IF(D2088="No", "Not discussed on USFS. ", IF(VLOOKUP(A2088, [1]!Table9[#All], 31, FALSE)="--", "--", VLOOKUP(A2088, [1]!Table9[#All], 33, FALSE)))</f>
        <v xml:space="preserve">Not discussed on USFS. </v>
      </c>
      <c r="S2088" s="9" t="s">
        <v>2</v>
      </c>
      <c r="T2088" s="8" t="s">
        <v>2</v>
      </c>
      <c r="U2088" s="8" t="s">
        <v>2</v>
      </c>
      <c r="V2088" s="7" t="s">
        <v>2</v>
      </c>
      <c r="W2088" s="6" t="s">
        <v>2</v>
      </c>
      <c r="X2088" s="6" t="s">
        <v>2</v>
      </c>
    </row>
    <row r="2089" spans="1:24" ht="48" x14ac:dyDescent="0.2">
      <c r="A2089" s="20" t="s">
        <v>273</v>
      </c>
      <c r="B2089" s="20" t="str">
        <f>VLOOKUP(A2089, [1]!Table9[#All], 2, FALSE)</f>
        <v>Penstemon thompsoniae</v>
      </c>
      <c r="C2089" s="18" t="str">
        <f>VLOOKUP(A2089, [1]!Table9[#All], 13, FALSE)</f>
        <v>white calcareous soil in pinyon/juniper woodland</v>
      </c>
      <c r="D2089" s="17" t="str">
        <f>IF(ISNUMBER(SEARCH("1",VLOOKUP(A2089, [1]!Table9[#All], 4, FALSE))), "Yes", "No")</f>
        <v>No</v>
      </c>
      <c r="E2089" s="16" t="str">
        <f>VLOOKUP(A2089, [1]!Table9[#All], 3, FALSE)</f>
        <v>Plant</v>
      </c>
      <c r="F2089" s="15" t="str">
        <f>VLOOKUP(A2089, [1]!Table9[#All], 26, FALSE)</f>
        <v>Formula</v>
      </c>
      <c r="G2089" s="15" t="str">
        <f>IF(D2089="No", "--",VLOOKUP(A2089, [1]!Table9[#All], 25, FALSE))</f>
        <v>--</v>
      </c>
      <c r="H2089" s="14" t="str">
        <f>IF(D2089="No", "Not discussed on USFS. ", VLOOKUP(A2089, [1]!Table9[#All], 24, FALSE))</f>
        <v xml:space="preserve">Not discussed on USFS. </v>
      </c>
      <c r="I2089" s="14" t="str">
        <f>IF(NOT(ISBLANK(#REF!)),  "Pre-activity Survey Required", "")</f>
        <v>Pre-activity Survey Required</v>
      </c>
      <c r="J2089" s="13" t="str">
        <f>IF(D2089="No", "Not discussed on USFS. ", _xlfn.CONCAT(A2089, " (", VLOOKUP(A2089, [1]!Table9[#All], 11, FALSE), "; Habitat description: ", C2089, ") - Within 1-mi of a CNDDB/SCE/USFS occurrence record (", VLOOKUP(A2089, [1]!Table9[#All], 34, FALSE), "). " ))</f>
        <v xml:space="preserve">Not discussed on USFS. </v>
      </c>
      <c r="K2089" s="10" t="str">
        <f>IF(D2089="No", "-- ", VLOOKUP(A2089, [1]!Table9[#All], 35, FALSE))</f>
        <v xml:space="preserve">-- </v>
      </c>
      <c r="L2089" s="12" t="str">
        <f>IF(D2089="No", "--", VLOOKUP(A2089, [1]!Table9[#All], 28, FALSE))</f>
        <v>--</v>
      </c>
      <c r="M2089" s="11" t="str">
        <f>IF(D2089="No", "Not discussed on USFS. ", _xlfn.CONCAT(A2089, " (", VLOOKUP(A2089, [1]!Table9[#All], 11, FALSE), "; Habitat description: ", C2089, ") - Within 1-mi of a CNDDB/SCE/USFS occurrence record (", VLOOKUP(A2089, [1]!Table9[#All], 27, FALSE), "). " ))</f>
        <v xml:space="preserve">Not discussed on USFS. </v>
      </c>
      <c r="N2089" s="10" t="str">
        <f>IF(D2089="No", "-- ", VLOOKUP(A2089, [1]!Table9[#All], 29, FALSE))</f>
        <v xml:space="preserve">-- </v>
      </c>
      <c r="O2089" s="10" t="str">
        <f>IF(D2089="No", "--", VLOOKUP(A2089, [1]!Table9[#All], 30, FALSE))</f>
        <v>--</v>
      </c>
      <c r="P2089" s="7" t="str">
        <f>IF(D2089="No", "Not discussed on USFS. ", IF(VLOOKUP(A2089, [1]!Table9[#All], 31, FALSE)="--", "--",  _xlfn.CONCAT(A2089, " (", VLOOKUP(A2089, [1]!Table9[#All], 11, FALSE), "; Habitat description: ", C2089, ") - Within 1-mi of a CNDDB/SCE/USFS occurrence record (", VLOOKUP(A2089, [1]!Table9[#All], 31, FALSE), "). " )))</f>
        <v xml:space="preserve">Not discussed on USFS. </v>
      </c>
      <c r="Q2089" s="6" t="str">
        <f>IF(D2089="No", "Not discussed on USFS. ", IF(VLOOKUP(A2089, [1]!Table9[#All], 31, FALSE)="--", "--",  VLOOKUP(A2089, [1]!Table9[#All], 32, FALSE)))</f>
        <v xml:space="preserve">Not discussed on USFS. </v>
      </c>
      <c r="R2089" s="6" t="str">
        <f>IF(D2089="No", "Not discussed on USFS. ", IF(VLOOKUP(A2089, [1]!Table9[#All], 31, FALSE)="--", "--", VLOOKUP(A2089, [1]!Table9[#All], 33, FALSE)))</f>
        <v xml:space="preserve">Not discussed on USFS. </v>
      </c>
      <c r="S2089" s="9" t="s">
        <v>2</v>
      </c>
      <c r="T2089" s="8" t="s">
        <v>2</v>
      </c>
      <c r="U2089" s="8" t="s">
        <v>2</v>
      </c>
      <c r="V2089" s="7" t="s">
        <v>2</v>
      </c>
      <c r="W2089" s="6" t="s">
        <v>2</v>
      </c>
      <c r="X2089" s="6" t="s">
        <v>2</v>
      </c>
    </row>
    <row r="2090" spans="1:24" ht="144" x14ac:dyDescent="0.2">
      <c r="A2090" s="20" t="s">
        <v>272</v>
      </c>
      <c r="B2090" s="20" t="str">
        <f>VLOOKUP(A2090, [1]!Table9[#All], 2, FALSE)</f>
        <v>Eriogonum thornei</v>
      </c>
      <c r="C2090" s="18" t="str">
        <f>VLOOKUP(A2090, [1]!Table9[#All], 13, FALSE)</f>
        <v>pinyon-juniper woodland</v>
      </c>
      <c r="D2090" s="17" t="str">
        <f>IF(ISNUMBER(SEARCH("1",VLOOKUP(A2090, [1]!Table9[#All], 4, FALSE))), "Yes", "No")</f>
        <v>Yes</v>
      </c>
      <c r="E2090" s="16" t="str">
        <f>VLOOKUP(A2090, [1]!Table9[#All], 3, FALSE)</f>
        <v>Plant</v>
      </c>
      <c r="F2090" s="15" t="str">
        <f>VLOOKUP(A2090, [1]!Table9[#All], 26, FALSE)</f>
        <v>Formula</v>
      </c>
      <c r="G2090" s="15" t="str">
        <f>IF(D2090="No", "--",VLOOKUP(A2090, [1]!Table9[#All], 25, FALSE))</f>
        <v>Work area</v>
      </c>
      <c r="H2090" s="14" t="str">
        <f>IF(D2090="No", "Not discussed on USFS. ", VLOOKUP(A2090, [1]!Table9[#All], 24, FALSE))</f>
        <v>--</v>
      </c>
      <c r="I2090" s="14" t="str">
        <f>IF(NOT(ISBLANK(#REF!)),  "Pre-activity Survey Required", "")</f>
        <v>Pre-activity Survey Required</v>
      </c>
      <c r="J2090" s="13" t="str">
        <f>IF(D2090="No", "Not discussed on USFS. ", _xlfn.CONCAT(A2090, " (", VLOOKUP(A2090, [1]!Table9[#All], 11, FALSE), "; Habitat description: ", C2090, ") - Within 1-mi of a CNDDB/SCE/USFS occurrence record (", VLOOKUP(A2090, [1]!Table9[#All], 34, FALSE), "). " ))</f>
        <v xml:space="preserve">Thorne's buckwheat (SE; CRPR 1B.2, Blooming Period: May - Jul; Habitat description: pinyon-juniper woodland) - Within 1-mi of a CNDDB/SCE/USFS occurrence record (unsuitable habitat). </v>
      </c>
      <c r="K2090" s="10" t="str">
        <f>IF(D2090="No", "-- ", VLOOKUP(A2090, [1]!Table9[#All], 35, FALSE))</f>
        <v>Standard OMP BMPs.</v>
      </c>
      <c r="L2090" s="12" t="str">
        <f>IF(D2090="No", "--", VLOOKUP(A2090, [1]!Table9[#All], 28, FALSE))</f>
        <v>IIB</v>
      </c>
      <c r="M2090" s="11" t="str">
        <f>IF(D2090="No", "Not discussed on USFS. ", _xlfn.CONCAT(A2090, " (", VLOOKUP(A2090, [1]!Table9[#All], 11, FALSE), "; Habitat description: ", C2090, ") - Within 1-mi of a CNDDB/SCE/USFS occurrence record (", VLOOKUP(A2090, [1]!Table9[#All], 27, FALSE), "). " ))</f>
        <v xml:space="preserve">Thorne's buckwheat (SE; CRPR 1B.2, Blooming Period: May - Jul; Habitat description: pinyon-juniper woodland) - Within 1-mi of a CNDDB/SCE/USFS occurrence record (habitat present). </v>
      </c>
      <c r="N2090" s="10" t="str">
        <f>IF(D2090="No", "-- ", VLOOKUP(A2090, [1]!Table9[#All], 29, FALSE))</f>
        <v xml:space="preserve">BE BMP Plant-1(a); 
General Measures and Standard OMP BMPs. </v>
      </c>
      <c r="O2090" s="10" t="str">
        <f>IF(D2090="No", "--", VLOOKUP(A2090, [1]!Table9[#All], 30, FALSE))</f>
        <v xml:space="preserve">Pre-Activity Survey (Thorne's buckwheat): A biological survey is required. 
State Threatened Plant Avoidance (Thorne's buckwheat): If Thorne's buckwheatis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090" s="7" t="str">
        <f>IF(D2090="No", "Not discussed on USFS. ", IF(VLOOKUP(A2090, [1]!Table9[#All], 31, FALSE)="--", "--",  _xlfn.CONCAT(A2090, " (", VLOOKUP(A2090, [1]!Table9[#All], 11, FALSE), "; Habitat description: ", C2090, ") - Within 1-mi of a CNDDB/SCE/USFS occurrence record (", VLOOKUP(A2090, [1]!Table9[#All], 31, FALSE), "). " )))</f>
        <v>--</v>
      </c>
      <c r="Q2090" s="6" t="str">
        <f>IF(D2090="No", "Not discussed on USFS. ", IF(VLOOKUP(A2090, [1]!Table9[#All], 31, FALSE)="--", "--",  VLOOKUP(A2090, [1]!Table9[#All], 32, FALSE)))</f>
        <v>--</v>
      </c>
      <c r="R2090" s="6" t="str">
        <f>IF(D2090="No", "Not discussed on USFS. ", IF(VLOOKUP(A2090, [1]!Table9[#All], 31, FALSE)="--", "--", VLOOKUP(A2090, [1]!Table9[#All], 33, FALSE)))</f>
        <v>--</v>
      </c>
      <c r="S2090" s="9" t="s">
        <v>2</v>
      </c>
      <c r="T2090" s="8" t="s">
        <v>2</v>
      </c>
      <c r="U2090" s="8" t="s">
        <v>2</v>
      </c>
      <c r="V2090" s="7" t="s">
        <v>2</v>
      </c>
      <c r="W2090" s="6" t="s">
        <v>2</v>
      </c>
      <c r="X2090" s="6" t="s">
        <v>2</v>
      </c>
    </row>
    <row r="2091" spans="1:24" ht="160" x14ac:dyDescent="0.2">
      <c r="A2091" s="20" t="s">
        <v>271</v>
      </c>
      <c r="B2091" s="20" t="str">
        <f>VLOOKUP(A2091, [1]!Table9[#All], 2, FALSE)</f>
        <v>Callophrys thornei</v>
      </c>
      <c r="C2091" s="18" t="str">
        <f>VLOOKUP(A2091, [1]!Table9[#All], 13, FALSE)</f>
        <v>chaparral and woodland; found on patches of tecate cypress (cupressus forbesi) on chaparral-covered dry rocky slopes; sole larval hostplant is tecate cypress (cupressus forbesi)</v>
      </c>
      <c r="D2091" s="17" t="str">
        <f>IF(ISNUMBER(SEARCH("1",VLOOKUP(A2091, [1]!Table9[#All], 4, FALSE))), "Yes", "No")</f>
        <v>No</v>
      </c>
      <c r="E2091" s="16" t="str">
        <f>VLOOKUP(A2091, [1]!Table9[#All], 3, FALSE)</f>
        <v>Invertebrate</v>
      </c>
      <c r="F2091" s="15" t="str">
        <f>VLOOKUP(A2091, [1]!Table9[#All], 26, FALSE)</f>
        <v>Formula</v>
      </c>
      <c r="G2091" s="15" t="str">
        <f>IF(D2091="No", "--",VLOOKUP(A2091, [1]!Table9[#All], 25, FALSE))</f>
        <v>--</v>
      </c>
      <c r="H2091" s="14" t="str">
        <f>IF(D2091="No", "Not discussed on USFS. ", VLOOKUP(A2091, [1]!Table9[#All], 24, FALSE))</f>
        <v xml:space="preserve">Not discussed on USFS. </v>
      </c>
      <c r="I2091" s="14" t="str">
        <f>IF(NOT(ISBLANK(#REF!)),  "Pre-activity Survey Required", "")</f>
        <v>Pre-activity Survey Required</v>
      </c>
      <c r="J2091" s="13" t="str">
        <f>IF(D2091="No", "Not discussed on USFS. ", _xlfn.CONCAT(A2091, " (", VLOOKUP(A2091, [1]!Table9[#All], 11, FALSE), "; Habitat description: ", C2091, ") - Within 1-mi of a CNDDB/SCE/USFS occurrence record (", VLOOKUP(A2091, [1]!Table9[#All], 34, FALSE), "). " ))</f>
        <v xml:space="preserve">Not discussed on USFS. </v>
      </c>
      <c r="K2091" s="10" t="str">
        <f>IF(D2091="No", "-- ", VLOOKUP(A2091, [1]!Table9[#All], 35, FALSE))</f>
        <v xml:space="preserve">-- </v>
      </c>
      <c r="L2091" s="12" t="str">
        <f>IF(D2091="No", "--", VLOOKUP(A2091, [1]!Table9[#All], 28, FALSE))</f>
        <v>--</v>
      </c>
      <c r="M2091" s="11" t="str">
        <f>IF(D2091="No", "Not discussed on USFS. ", _xlfn.CONCAT(A2091, " (", VLOOKUP(A2091, [1]!Table9[#All], 11, FALSE), "; Habitat description: ", C2091, ") - Within 1-mi of a CNDDB/SCE/USFS occurrence record (", VLOOKUP(A2091, [1]!Table9[#All], 27, FALSE), "). " ))</f>
        <v xml:space="preserve">Not discussed on USFS. </v>
      </c>
      <c r="N2091" s="10" t="str">
        <f>IF(D2091="No", "-- ", VLOOKUP(A2091, [1]!Table9[#All], 29, FALSE))</f>
        <v xml:space="preserve">-- </v>
      </c>
      <c r="O2091" s="10" t="str">
        <f>IF(D2091="No", "--", VLOOKUP(A2091, [1]!Table9[#All], 30, FALSE))</f>
        <v>--</v>
      </c>
      <c r="P2091" s="7" t="str">
        <f>IF(D2091="No", "Not discussed on USFS. ", IF(VLOOKUP(A2091, [1]!Table9[#All], 31, FALSE)="--", "--",  _xlfn.CONCAT(A2091, " (", VLOOKUP(A2091, [1]!Table9[#All], 11, FALSE), "; Habitat description: ", C2091, ") - Within 1-mi of a CNDDB/SCE/USFS occurrence record (", VLOOKUP(A2091, [1]!Table9[#All], 31, FALSE), "). " )))</f>
        <v xml:space="preserve">Not discussed on USFS. </v>
      </c>
      <c r="Q2091" s="6" t="str">
        <f>IF(D2091="No", "Not discussed on USFS. ", IF(VLOOKUP(A2091, [1]!Table9[#All], 31, FALSE)="--", "--",  VLOOKUP(A2091, [1]!Table9[#All], 32, FALSE)))</f>
        <v xml:space="preserve">Not discussed on USFS. </v>
      </c>
      <c r="R2091" s="6" t="str">
        <f>IF(D2091="No", "Not discussed on USFS. ", IF(VLOOKUP(A2091, [1]!Table9[#All], 31, FALSE)="--", "--", VLOOKUP(A2091, [1]!Table9[#All], 33, FALSE)))</f>
        <v xml:space="preserve">Not discussed on USFS. </v>
      </c>
      <c r="S2091" s="9" t="s">
        <v>2</v>
      </c>
      <c r="T2091" s="8" t="s">
        <v>2</v>
      </c>
      <c r="U2091" s="8" t="s">
        <v>2</v>
      </c>
      <c r="V2091" s="7" t="s">
        <v>2</v>
      </c>
      <c r="W2091" s="6" t="s">
        <v>2</v>
      </c>
      <c r="X2091" s="6" t="s">
        <v>2</v>
      </c>
    </row>
    <row r="2092" spans="1:24" ht="48" x14ac:dyDescent="0.2">
      <c r="A2092" s="20" t="s">
        <v>270</v>
      </c>
      <c r="B2092" s="20" t="str">
        <f>VLOOKUP(A2092, [1]!Table9[#All], 2, FALSE)</f>
        <v>Delphinium variegatum ssp. thornei</v>
      </c>
      <c r="C2092" s="18" t="str">
        <f>VLOOKUP(A2092, [1]!Table9[#All], 13, FALSE)</f>
        <v>grassland, oak woodland</v>
      </c>
      <c r="D2092" s="17" t="str">
        <f>IF(ISNUMBER(SEARCH("1",VLOOKUP(A2092, [1]!Table9[#All], 4, FALSE))), "Yes", "No")</f>
        <v>No</v>
      </c>
      <c r="E2092" s="16" t="str">
        <f>VLOOKUP(A2092, [1]!Table9[#All], 3, FALSE)</f>
        <v>Plant</v>
      </c>
      <c r="F2092" s="15" t="str">
        <f>VLOOKUP(A2092, [1]!Table9[#All], 26, FALSE)</f>
        <v>Formula</v>
      </c>
      <c r="G2092" s="15" t="str">
        <f>IF(D2092="No", "--",VLOOKUP(A2092, [1]!Table9[#All], 25, FALSE))</f>
        <v>--</v>
      </c>
      <c r="H2092" s="14" t="str">
        <f>IF(D2092="No", "Not discussed on USFS. ", VLOOKUP(A2092, [1]!Table9[#All], 24, FALSE))</f>
        <v xml:space="preserve">Not discussed on USFS. </v>
      </c>
      <c r="I2092" s="14" t="str">
        <f>IF(NOT(ISBLANK(#REF!)),  "Pre-activity Survey Required", "")</f>
        <v>Pre-activity Survey Required</v>
      </c>
      <c r="J2092" s="13" t="str">
        <f>IF(D2092="No", "Not discussed on USFS. ", _xlfn.CONCAT(A2092, " (", VLOOKUP(A2092, [1]!Table9[#All], 11, FALSE), "; Habitat description: ", C2092, ") - Within 1-mi of a CNDDB/SCE/USFS occurrence record (", VLOOKUP(A2092, [1]!Table9[#All], 34, FALSE), "). " ))</f>
        <v xml:space="preserve">Not discussed on USFS. </v>
      </c>
      <c r="K2092" s="10" t="str">
        <f>IF(D2092="No", "-- ", VLOOKUP(A2092, [1]!Table9[#All], 35, FALSE))</f>
        <v xml:space="preserve">-- </v>
      </c>
      <c r="L2092" s="12" t="str">
        <f>IF(D2092="No", "--", VLOOKUP(A2092, [1]!Table9[#All], 28, FALSE))</f>
        <v>--</v>
      </c>
      <c r="M2092" s="11" t="str">
        <f>IF(D2092="No", "Not discussed on USFS. ", _xlfn.CONCAT(A2092, " (", VLOOKUP(A2092, [1]!Table9[#All], 11, FALSE), "; Habitat description: ", C2092, ") - Within 1-mi of a CNDDB/SCE/USFS occurrence record (", VLOOKUP(A2092, [1]!Table9[#All], 27, FALSE), "). " ))</f>
        <v xml:space="preserve">Not discussed on USFS. </v>
      </c>
      <c r="N2092" s="10" t="str">
        <f>IF(D2092="No", "-- ", VLOOKUP(A2092, [1]!Table9[#All], 29, FALSE))</f>
        <v xml:space="preserve">-- </v>
      </c>
      <c r="O2092" s="10" t="str">
        <f>IF(D2092="No", "--", VLOOKUP(A2092, [1]!Table9[#All], 30, FALSE))</f>
        <v>--</v>
      </c>
      <c r="P2092" s="7" t="str">
        <f>IF(D2092="No", "Not discussed on USFS. ", IF(VLOOKUP(A2092, [1]!Table9[#All], 31, FALSE)="--", "--",  _xlfn.CONCAT(A2092, " (", VLOOKUP(A2092, [1]!Table9[#All], 11, FALSE), "; Habitat description: ", C2092, ") - Within 1-mi of a CNDDB/SCE/USFS occurrence record (", VLOOKUP(A2092, [1]!Table9[#All], 31, FALSE), "). " )))</f>
        <v xml:space="preserve">Not discussed on USFS. </v>
      </c>
      <c r="Q2092" s="6" t="str">
        <f>IF(D2092="No", "Not discussed on USFS. ", IF(VLOOKUP(A2092, [1]!Table9[#All], 31, FALSE)="--", "--",  VLOOKUP(A2092, [1]!Table9[#All], 32, FALSE)))</f>
        <v xml:space="preserve">Not discussed on USFS. </v>
      </c>
      <c r="R2092" s="6" t="str">
        <f>IF(D2092="No", "Not discussed on USFS. ", IF(VLOOKUP(A2092, [1]!Table9[#All], 31, FALSE)="--", "--", VLOOKUP(A2092, [1]!Table9[#All], 33, FALSE)))</f>
        <v xml:space="preserve">Not discussed on USFS. </v>
      </c>
      <c r="S2092" s="9" t="s">
        <v>2</v>
      </c>
      <c r="T2092" s="8" t="s">
        <v>2</v>
      </c>
      <c r="U2092" s="8" t="s">
        <v>2</v>
      </c>
      <c r="V2092" s="7" t="s">
        <v>2</v>
      </c>
      <c r="W2092" s="6" t="s">
        <v>2</v>
      </c>
      <c r="X2092" s="6" t="s">
        <v>2</v>
      </c>
    </row>
    <row r="2093" spans="1:24" ht="80" x14ac:dyDescent="0.2">
      <c r="A2093" s="20" t="s">
        <v>269</v>
      </c>
      <c r="B2093" s="20" t="str">
        <f>VLOOKUP(A2093, [1]!Table9[#All], 2, FALSE)</f>
        <v>Polygala acanthoclada</v>
      </c>
      <c r="C2093" s="18" t="str">
        <f>VLOOKUP(A2093, [1]!Table9[#All], 13, FALSE)</f>
        <v>slopes in shadscale scrub, pinyon-juniper woodland, Joshua tree woodland</v>
      </c>
      <c r="D2093" s="17" t="str">
        <f>IF(ISNUMBER(SEARCH("1",VLOOKUP(A2093, [1]!Table9[#All], 4, FALSE))), "Yes", "No")</f>
        <v>No</v>
      </c>
      <c r="E2093" s="16" t="str">
        <f>VLOOKUP(A2093, [1]!Table9[#All], 3, FALSE)</f>
        <v>Plant</v>
      </c>
      <c r="F2093" s="15" t="str">
        <f>VLOOKUP(A2093, [1]!Table9[#All], 26, FALSE)</f>
        <v>Formula</v>
      </c>
      <c r="G2093" s="15" t="str">
        <f>IF(D2093="No", "--",VLOOKUP(A2093, [1]!Table9[#All], 25, FALSE))</f>
        <v>--</v>
      </c>
      <c r="H2093" s="14" t="str">
        <f>IF(D2093="No", "Not discussed on USFS. ", VLOOKUP(A2093, [1]!Table9[#All], 24, FALSE))</f>
        <v xml:space="preserve">Not discussed on USFS. </v>
      </c>
      <c r="I2093" s="14" t="str">
        <f>IF(NOT(ISBLANK(#REF!)),  "Pre-activity Survey Required", "")</f>
        <v>Pre-activity Survey Required</v>
      </c>
      <c r="J2093" s="13" t="str">
        <f>IF(D2093="No", "Not discussed on USFS. ", _xlfn.CONCAT(A2093, " (", VLOOKUP(A2093, [1]!Table9[#All], 11, FALSE), "; Habitat description: ", C2093, ") - Within 1-mi of a CNDDB/SCE/USFS occurrence record (", VLOOKUP(A2093, [1]!Table9[#All], 34, FALSE), "). " ))</f>
        <v xml:space="preserve">Not discussed on USFS. </v>
      </c>
      <c r="K2093" s="10" t="str">
        <f>IF(D2093="No", "-- ", VLOOKUP(A2093, [1]!Table9[#All], 35, FALSE))</f>
        <v xml:space="preserve">-- </v>
      </c>
      <c r="L2093" s="12" t="str">
        <f>IF(D2093="No", "--", VLOOKUP(A2093, [1]!Table9[#All], 28, FALSE))</f>
        <v>--</v>
      </c>
      <c r="M2093" s="11" t="str">
        <f>IF(D2093="No", "Not discussed on USFS. ", _xlfn.CONCAT(A2093, " (", VLOOKUP(A2093, [1]!Table9[#All], 11, FALSE), "; Habitat description: ", C2093, ") - Within 1-mi of a CNDDB/SCE/USFS occurrence record (", VLOOKUP(A2093, [1]!Table9[#All], 27, FALSE), "). " ))</f>
        <v xml:space="preserve">Not discussed on USFS. </v>
      </c>
      <c r="N2093" s="10" t="str">
        <f>IF(D2093="No", "-- ", VLOOKUP(A2093, [1]!Table9[#All], 29, FALSE))</f>
        <v xml:space="preserve">-- </v>
      </c>
      <c r="O2093" s="10" t="str">
        <f>IF(D2093="No", "--", VLOOKUP(A2093, [1]!Table9[#All], 30, FALSE))</f>
        <v>--</v>
      </c>
      <c r="P2093" s="7" t="str">
        <f>IF(D2093="No", "Not discussed on USFS. ", IF(VLOOKUP(A2093, [1]!Table9[#All], 31, FALSE)="--", "--",  _xlfn.CONCAT(A2093, " (", VLOOKUP(A2093, [1]!Table9[#All], 11, FALSE), "; Habitat description: ", C2093, ") - Within 1-mi of a CNDDB/SCE/USFS occurrence record (", VLOOKUP(A2093, [1]!Table9[#All], 31, FALSE), "). " )))</f>
        <v xml:space="preserve">Not discussed on USFS. </v>
      </c>
      <c r="Q2093" s="6" t="str">
        <f>IF(D2093="No", "Not discussed on USFS. ", IF(VLOOKUP(A2093, [1]!Table9[#All], 31, FALSE)="--", "--",  VLOOKUP(A2093, [1]!Table9[#All], 32, FALSE)))</f>
        <v xml:space="preserve">Not discussed on USFS. </v>
      </c>
      <c r="R2093" s="6" t="str">
        <f>IF(D2093="No", "Not discussed on USFS. ", IF(VLOOKUP(A2093, [1]!Table9[#All], 31, FALSE)="--", "--", VLOOKUP(A2093, [1]!Table9[#All], 33, FALSE)))</f>
        <v xml:space="preserve">Not discussed on USFS. </v>
      </c>
      <c r="S2093" s="9" t="s">
        <v>2</v>
      </c>
      <c r="T2093" s="8" t="s">
        <v>2</v>
      </c>
      <c r="U2093" s="8" t="s">
        <v>2</v>
      </c>
      <c r="V2093" s="7" t="s">
        <v>2</v>
      </c>
      <c r="W2093" s="6" t="s">
        <v>2</v>
      </c>
      <c r="X2093" s="6" t="s">
        <v>2</v>
      </c>
    </row>
    <row r="2094" spans="1:24" ht="156" x14ac:dyDescent="0.2">
      <c r="A2094" s="20" t="s">
        <v>268</v>
      </c>
      <c r="B2094" s="20" t="str">
        <f>VLOOKUP(A2094, [1]!Table9[#All], 2, FALSE)</f>
        <v>Penstemon filiformis</v>
      </c>
      <c r="C2094" s="18" t="str">
        <f>VLOOKUP(A2094, [1]!Table9[#All], 13, FALSE)</f>
        <v>open, rocky places among shrubs, yellow-pine forest</v>
      </c>
      <c r="D2094" s="17" t="str">
        <f>IF(ISNUMBER(SEARCH("1",VLOOKUP(A2094, [1]!Table9[#All], 4, FALSE))), "Yes", "No")</f>
        <v>Yes</v>
      </c>
      <c r="E2094" s="16" t="str">
        <f>VLOOKUP(A2094, [1]!Table9[#All], 3, FALSE)</f>
        <v>Plant</v>
      </c>
      <c r="F2094" s="15" t="str">
        <f>VLOOKUP(A2094, [1]!Table9[#All], 26, FALSE)</f>
        <v>Formula</v>
      </c>
      <c r="G2094" s="15" t="str">
        <f>IF(D2094="No", "--",VLOOKUP(A2094, [1]!Table9[#All], 25, FALSE))</f>
        <v>Work area</v>
      </c>
      <c r="H2094" s="14" t="str">
        <f>IF(D2094="No", "Not discussed on USFS. ", VLOOKUP(A2094, [1]!Table9[#All], 24, FALSE))</f>
        <v xml:space="preserve">Only discussed in INF, if reviewing INF apply same RPM's and language as other CRPR 1/2 plant receive. </v>
      </c>
      <c r="I2094" s="14" t="str">
        <f>IF(NOT(ISBLANK(#REF!)),  "Pre-activity Survey Required", "")</f>
        <v>Pre-activity Survey Required</v>
      </c>
      <c r="J2094" s="13" t="str">
        <f>IF(D2094="No", "Not discussed on USFS. ", _xlfn.CONCAT(A2094, " (", VLOOKUP(A2094, [1]!Table9[#All], 11, FALSE), "; Habitat description: ", C2094, ") - Within 1-mi of a CNDDB/SCE/USFS occurrence record (", VLOOKUP(A2094, [1]!Table9[#All], 34, FALSE), "). " ))</f>
        <v xml:space="preserve">thread leaved beardtongue (INF:SCC; CRPR 4.2, Blooming Period: May - Jul; Habitat description: open, rocky places among shrubs, yellow-pine forest) - Within 1-mi of a CNDDB/SCE/USFS occurrence record (unsuitable habitat). </v>
      </c>
      <c r="K2094" s="10" t="str">
        <f>IF(D2094="No", "-- ", VLOOKUP(A2094, [1]!Table9[#All], 35, FALSE))</f>
        <v>Standard OMP BMPs.</v>
      </c>
      <c r="L2094" s="12" t="str">
        <f>IF(D2094="No", "--", VLOOKUP(A2094, [1]!Table9[#All], 28, FALSE))</f>
        <v>IIB</v>
      </c>
      <c r="M2094" s="11" t="str">
        <f>IF(D2094="No", "Not discussed on USFS. ", _xlfn.CONCAT(A2094, " (", VLOOKUP(A2094, [1]!Table9[#All], 11, FALSE), "; Habitat description: ", C2094, ") - Within 1-mi of a CNDDB/SCE/USFS occurrence record (", VLOOKUP(A2094, [1]!Table9[#All], 27, FALSE), "). " ))</f>
        <v xml:space="preserve">thread leaved beardtongue (INF:SCC; CRPR 4.2, Blooming Period: May - Jul; Habitat description: open, rocky places among shrubs, yellow-pine forest) - Within 1-mi of a CNDDB/SCE/USFS occurrence record (habitat present). </v>
      </c>
      <c r="N2094" s="10" t="str">
        <f>IF(D2094="No", "-- ", VLOOKUP(A2094, [1]!Table9[#All], 29, FALSE))</f>
        <v xml:space="preserve">BE BMP Plant-1(a)(c-d); 
General Measures and Standard OMP BMPs. </v>
      </c>
      <c r="O2094" s="10" t="str">
        <f>IF(D2094="No", "--", VLOOKUP(A2094, [1]!Table9[#All], 30, FALSE))</f>
        <v xml:space="preserve">Pre-Activity Survey (thread leaved beardtongue): A biological survey is required. 
FSS Plant Avoidance (thread leaved beardtongue): If thread leaved beardtongue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94" s="7" t="str">
        <f>IF(D2094="No", "Not discussed on USFS. ", IF(VLOOKUP(A2094, [1]!Table9[#All], 31, FALSE)="--", "--",  _xlfn.CONCAT(A2094, " (", VLOOKUP(A2094, [1]!Table9[#All], 11, FALSE), "; Habitat description: ", C2094, ") - Within 1-mi of a CNDDB/SCE/USFS occurrence record (", VLOOKUP(A2094, [1]!Table9[#All], 31, FALSE), "). " )))</f>
        <v>--</v>
      </c>
      <c r="Q2094" s="6" t="str">
        <f>IF(D2094="No", "Not discussed on USFS. ", IF(VLOOKUP(A2094, [1]!Table9[#All], 31, FALSE)="--", "--",  VLOOKUP(A2094, [1]!Table9[#All], 32, FALSE)))</f>
        <v>--</v>
      </c>
      <c r="R2094" s="6" t="str">
        <f>IF(D2094="No", "Not discussed on USFS. ", IF(VLOOKUP(A2094, [1]!Table9[#All], 31, FALSE)="--", "--", VLOOKUP(A2094, [1]!Table9[#All], 33, FALSE)))</f>
        <v>--</v>
      </c>
      <c r="S2094" s="9" t="s">
        <v>2</v>
      </c>
      <c r="T2094" s="8" t="s">
        <v>2</v>
      </c>
      <c r="U2094" s="8" t="s">
        <v>2</v>
      </c>
      <c r="V2094" s="7" t="s">
        <v>2</v>
      </c>
      <c r="W2094" s="6" t="s">
        <v>2</v>
      </c>
      <c r="X2094" s="6" t="s">
        <v>2</v>
      </c>
    </row>
    <row r="2095" spans="1:24" ht="168" x14ac:dyDescent="0.2">
      <c r="A2095" s="20" t="s">
        <v>267</v>
      </c>
      <c r="B2095" s="20" t="str">
        <f>VLOOKUP(A2095, [1]!Table9[#All], 2, FALSE)</f>
        <v>Brodiaea filifolia</v>
      </c>
      <c r="C2095" s="18" t="str">
        <f>VLOOKUP(A2095, [1]!Table9[#All], 13, FALSE)</f>
        <v>grasslands, vernal pools, floodplains</v>
      </c>
      <c r="D2095" s="17" t="str">
        <f>IF(ISNUMBER(SEARCH("1",VLOOKUP(A2095, [1]!Table9[#All], 4, FALSE))), "Yes", "No")</f>
        <v>Yes</v>
      </c>
      <c r="E2095" s="16" t="str">
        <f>VLOOKUP(A2095, [1]!Table9[#All], 3, FALSE)</f>
        <v>Plant</v>
      </c>
      <c r="F2095" s="15" t="str">
        <f>VLOOKUP(A2095, [1]!Table9[#All], 26, FALSE)</f>
        <v>Formula</v>
      </c>
      <c r="G2095" s="15" t="str">
        <f>IF(D2095="No", "--",VLOOKUP(A2095, [1]!Table9[#All], 25, FALSE))</f>
        <v>Work area</v>
      </c>
      <c r="H2095" s="14" t="str">
        <f>IF(D2095="No", "Not discussed on USFS. ", VLOOKUP(A2095, [1]!Table9[#All], 24, FALSE))</f>
        <v>--</v>
      </c>
      <c r="I2095" s="14" t="str">
        <f>IF(NOT(ISBLANK(#REF!)),  "Pre-activity Survey Required", "")</f>
        <v>Pre-activity Survey Required</v>
      </c>
      <c r="J2095" s="13" t="str">
        <f>IF(D2095="No", "Not discussed on USFS. ", _xlfn.CONCAT(A2095, " (", VLOOKUP(A2095, [1]!Table9[#All], 11, FALSE), "; Habitat description: ", C2095, ") - Within 1-mi of a CNDDB/SCE/USFS occurrence record (", VLOOKUP(A2095, [1]!Table9[#All], 34, FALSE), "). " ))</f>
        <v xml:space="preserve">thread-leaved brodiaea (FT; SE; CRPR 1B.1, Blooming Period: Mar - Jun; Habitat description: grasslands, vernal pools, floodplains) - Within 1-mi of a CNDDB/SCE/USFS occurrence record (unsuitable habitat). </v>
      </c>
      <c r="K2095" s="10" t="str">
        <f>IF(D2095="No", "-- ", VLOOKUP(A2095, [1]!Table9[#All], 35, FALSE))</f>
        <v xml:space="preserve">RPM Plant 1; 
Standard OMP BMPs. </v>
      </c>
      <c r="L2095" s="12" t="str">
        <f>IF(D2095="No", "--", VLOOKUP(A2095, [1]!Table9[#All], 28, FALSE))</f>
        <v>IIB</v>
      </c>
      <c r="M2095" s="11" t="str">
        <f>IF(D2095="No", "Not discussed on USFS. ", _xlfn.CONCAT(A2095, " (", VLOOKUP(A2095, [1]!Table9[#All], 11, FALSE), "; Habitat description: ", C2095, ") - Within 1-mi of a CNDDB/SCE/USFS occurrence record (", VLOOKUP(A2095, [1]!Table9[#All], 27, FALSE), "). " ))</f>
        <v xml:space="preserve">thread-leaved brodiaea (FT; SE; CRPR 1B.1, Blooming Period: Mar - Jun; Habitat description: grasslands, vernal pools, floodplains) - Within 1-mi of a CNDDB/SCE/USFS occurrence record (habitat present). </v>
      </c>
      <c r="N2095" s="10" t="str">
        <f>IF(D2095="No", "-- ", VLOOKUP(A2095, [1]!Table9[#All], 29, FALSE))</f>
        <v xml:space="preserve">RPM Plant-1-4; 
General Measures and Standard OMP BMPs. </v>
      </c>
      <c r="O2095" s="10" t="str">
        <f>IF(D2095="No", "--", VLOOKUP(A2095, [1]!Table9[#All], 30, FALSE))</f>
        <v xml:space="preserve">Rare Plant Survey and Avoidance (thread-leaved brodiaea): A qualified botanist will conduct a rare plant survey for thread-leaved brodiaea within blooming season, verified by a reference population. All federally-listed plants within 100 feet of the work area will be flagged for avoidance. Coordination with Environmental Services Department will be required if full avoidance cannot be achieved. 
Schedule Limitation (thread-leaved brodiaea): Schedule all work in the year rare plant surveys are conducted. Work can occur only after rare plant surveys occur. If work gets delayed for a subsequent year, contact Environmental Services Department. 
General Measures and Standard OMP BMPs. </v>
      </c>
      <c r="P2095" s="7" t="str">
        <f>IF(D2095="No", "Not discussed on USFS. ", IF(VLOOKUP(A2095, [1]!Table9[#All], 31, FALSE)="--", "--",  _xlfn.CONCAT(A2095, " (", VLOOKUP(A2095, [1]!Table9[#All], 11, FALSE), "; Habitat description: ", C2095, ") - Within 1-mi of a CNDDB/SCE/USFS occurrence record (", VLOOKUP(A2095, [1]!Table9[#All], 31, FALSE), "). " )))</f>
        <v>--</v>
      </c>
      <c r="Q2095" s="6" t="str">
        <f>IF(D2095="No", "Not discussed on USFS. ", IF(VLOOKUP(A2095, [1]!Table9[#All], 31, FALSE)="--", "--",  VLOOKUP(A2095, [1]!Table9[#All], 32, FALSE)))</f>
        <v>--</v>
      </c>
      <c r="R2095" s="6" t="str">
        <f>IF(D2095="No", "Not discussed on USFS. ", IF(VLOOKUP(A2095, [1]!Table9[#All], 31, FALSE)="--", "--", VLOOKUP(A2095, [1]!Table9[#All], 33, FALSE)))</f>
        <v>--</v>
      </c>
      <c r="S2095" s="9" t="s">
        <v>2</v>
      </c>
      <c r="T2095" s="8" t="s">
        <v>2</v>
      </c>
      <c r="U2095" s="8" t="s">
        <v>2</v>
      </c>
      <c r="V2095" s="7" t="s">
        <v>2</v>
      </c>
      <c r="W2095" s="6" t="s">
        <v>2</v>
      </c>
      <c r="X2095" s="6" t="s">
        <v>2</v>
      </c>
    </row>
    <row r="2096" spans="1:24" ht="64" x14ac:dyDescent="0.2">
      <c r="A2096" s="20" t="s">
        <v>266</v>
      </c>
      <c r="B2096" s="20" t="str">
        <f>VLOOKUP(A2096, [1]!Table9[#All], 2, FALSE)</f>
        <v>Bouteloua trifida</v>
      </c>
      <c r="C2096" s="18" t="str">
        <f>VLOOKUP(A2096, [1]!Table9[#All], 13, FALSE)</f>
        <v>dry, rocky, generally calcareous slopes, crevices, washes, scrub</v>
      </c>
      <c r="D2096" s="17" t="str">
        <f>IF(ISNUMBER(SEARCH("1",VLOOKUP(A2096, [1]!Table9[#All], 4, FALSE))), "Yes", "No")</f>
        <v>No</v>
      </c>
      <c r="E2096" s="16" t="str">
        <f>VLOOKUP(A2096, [1]!Table9[#All], 3, FALSE)</f>
        <v>Plant</v>
      </c>
      <c r="F2096" s="15" t="str">
        <f>VLOOKUP(A2096, [1]!Table9[#All], 26, FALSE)</f>
        <v>Formula</v>
      </c>
      <c r="G2096" s="15" t="str">
        <f>IF(D2096="No", "--",VLOOKUP(A2096, [1]!Table9[#All], 25, FALSE))</f>
        <v>--</v>
      </c>
      <c r="H2096" s="14" t="str">
        <f>IF(D2096="No", "Not discussed on USFS. ", VLOOKUP(A2096, [1]!Table9[#All], 24, FALSE))</f>
        <v xml:space="preserve">Not discussed on USFS. </v>
      </c>
      <c r="I2096" s="14" t="str">
        <f>IF(NOT(ISBLANK(#REF!)),  "Pre-activity Survey Required", "")</f>
        <v>Pre-activity Survey Required</v>
      </c>
      <c r="J2096" s="13" t="str">
        <f>IF(D2096="No", "Not discussed on USFS. ", _xlfn.CONCAT(A2096, " (", VLOOKUP(A2096, [1]!Table9[#All], 11, FALSE), "; Habitat description: ", C2096, ") - Within 1-mi of a CNDDB/SCE/USFS occurrence record (", VLOOKUP(A2096, [1]!Table9[#All], 34, FALSE), "). " ))</f>
        <v xml:space="preserve">Not discussed on USFS. </v>
      </c>
      <c r="K2096" s="10" t="str">
        <f>IF(D2096="No", "-- ", VLOOKUP(A2096, [1]!Table9[#All], 35, FALSE))</f>
        <v xml:space="preserve">-- </v>
      </c>
      <c r="L2096" s="12" t="str">
        <f>IF(D2096="No", "--", VLOOKUP(A2096, [1]!Table9[#All], 28, FALSE))</f>
        <v>--</v>
      </c>
      <c r="M2096" s="11" t="str">
        <f>IF(D2096="No", "Not discussed on USFS. ", _xlfn.CONCAT(A2096, " (", VLOOKUP(A2096, [1]!Table9[#All], 11, FALSE), "; Habitat description: ", C2096, ") - Within 1-mi of a CNDDB/SCE/USFS occurrence record (", VLOOKUP(A2096, [1]!Table9[#All], 27, FALSE), "). " ))</f>
        <v xml:space="preserve">Not discussed on USFS. </v>
      </c>
      <c r="N2096" s="10" t="str">
        <f>IF(D2096="No", "-- ", VLOOKUP(A2096, [1]!Table9[#All], 29, FALSE))</f>
        <v xml:space="preserve">-- </v>
      </c>
      <c r="O2096" s="10" t="str">
        <f>IF(D2096="No", "--", VLOOKUP(A2096, [1]!Table9[#All], 30, FALSE))</f>
        <v>--</v>
      </c>
      <c r="P2096" s="7" t="str">
        <f>IF(D2096="No", "Not discussed on USFS. ", IF(VLOOKUP(A2096, [1]!Table9[#All], 31, FALSE)="--", "--",  _xlfn.CONCAT(A2096, " (", VLOOKUP(A2096, [1]!Table9[#All], 11, FALSE), "; Habitat description: ", C2096, ") - Within 1-mi of a CNDDB/SCE/USFS occurrence record (", VLOOKUP(A2096, [1]!Table9[#All], 31, FALSE), "). " )))</f>
        <v xml:space="preserve">Not discussed on USFS. </v>
      </c>
      <c r="Q2096" s="6" t="str">
        <f>IF(D2096="No", "Not discussed on USFS. ", IF(VLOOKUP(A2096, [1]!Table9[#All], 31, FALSE)="--", "--",  VLOOKUP(A2096, [1]!Table9[#All], 32, FALSE)))</f>
        <v xml:space="preserve">Not discussed on USFS. </v>
      </c>
      <c r="R2096" s="6" t="str">
        <f>IF(D2096="No", "Not discussed on USFS. ", IF(VLOOKUP(A2096, [1]!Table9[#All], 31, FALSE)="--", "--", VLOOKUP(A2096, [1]!Table9[#All], 33, FALSE)))</f>
        <v xml:space="preserve">Not discussed on USFS. </v>
      </c>
      <c r="S2096" s="9" t="s">
        <v>2</v>
      </c>
      <c r="T2096" s="8" t="s">
        <v>2</v>
      </c>
      <c r="U2096" s="8" t="s">
        <v>2</v>
      </c>
      <c r="V2096" s="7" t="s">
        <v>2</v>
      </c>
      <c r="W2096" s="6" t="s">
        <v>2</v>
      </c>
      <c r="X2096" s="6" t="s">
        <v>2</v>
      </c>
    </row>
    <row r="2097" spans="1:24" ht="156" x14ac:dyDescent="0.2">
      <c r="A2097" s="20" t="s">
        <v>265</v>
      </c>
      <c r="B2097" s="20" t="str">
        <f>VLOOKUP(A2097, [1]!Table9[#All], 2, FALSE)</f>
        <v>Allium tribracteatum</v>
      </c>
      <c r="C2097" s="18" t="str">
        <f>VLOOKUP(A2097, [1]!Table9[#All], 13, FALSE)</f>
        <v>volcanic slopes</v>
      </c>
      <c r="D2097" s="17" t="str">
        <f>IF(ISNUMBER(SEARCH("1",VLOOKUP(A2097, [1]!Table9[#All], 4, FALSE))), "Yes", "No")</f>
        <v>Yes</v>
      </c>
      <c r="E2097" s="16" t="str">
        <f>VLOOKUP(A2097, [1]!Table9[#All], 3, FALSE)</f>
        <v>Plant</v>
      </c>
      <c r="F2097" s="15" t="str">
        <f>VLOOKUP(A2097, [1]!Table9[#All], 26, FALSE)</f>
        <v>Formula</v>
      </c>
      <c r="G2097" s="15" t="str">
        <f>IF(D2097="No", "--",VLOOKUP(A2097, [1]!Table9[#All], 25, FALSE))</f>
        <v>Work area</v>
      </c>
      <c r="H2097" s="14" t="str">
        <f>IF(D2097="No", "Not discussed on USFS. ", VLOOKUP(A2097, [1]!Table9[#All], 24, FALSE))</f>
        <v>--</v>
      </c>
      <c r="I2097" s="14" t="str">
        <f>IF(NOT(ISBLANK(#REF!)),  "Pre-activity Survey Required", "")</f>
        <v>Pre-activity Survey Required</v>
      </c>
      <c r="J2097" s="13" t="str">
        <f>IF(D2097="No", "Not discussed on USFS. ", _xlfn.CONCAT(A2097, " (", VLOOKUP(A2097, [1]!Table9[#All], 11, FALSE), "; Habitat description: ", C2097, ") - Within 1-mi of a CNDDB/SCE/USFS occurrence record (", VLOOKUP(A2097, [1]!Table9[#All], 34, FALSE), "). " ))</f>
        <v xml:space="preserve">three bracted onion (FSS; CRPR 1B.2, Blooming Period: Mar - May; Habitat description: volcanic slopes) - Within 1-mi of a CNDDB/SCE/USFS occurrence record (unsuitable habitat). </v>
      </c>
      <c r="K2097" s="10" t="str">
        <f>IF(D2097="No", "-- ", VLOOKUP(A2097, [1]!Table9[#All], 35, FALSE))</f>
        <v>Standard OMP BMPs.</v>
      </c>
      <c r="L2097" s="12" t="str">
        <f>IF(D2097="No", "--", VLOOKUP(A2097, [1]!Table9[#All], 28, FALSE))</f>
        <v>IIB</v>
      </c>
      <c r="M2097" s="11" t="str">
        <f>IF(D2097="No", "Not discussed on USFS. ", _xlfn.CONCAT(A2097, " (", VLOOKUP(A2097, [1]!Table9[#All], 11, FALSE), "; Habitat description: ", C2097, ") - Within 1-mi of a CNDDB/SCE/USFS occurrence record (", VLOOKUP(A2097, [1]!Table9[#All], 27, FALSE), "). " ))</f>
        <v xml:space="preserve">three bracted onion (FSS; CRPR 1B.2, Blooming Period: Mar - May; Habitat description: volcanic slopes) - Within 1-mi of a CNDDB/SCE/USFS occurrence record (habitat present). </v>
      </c>
      <c r="N2097" s="10" t="str">
        <f>IF(D2097="No", "-- ", VLOOKUP(A2097, [1]!Table9[#All], 29, FALSE))</f>
        <v xml:space="preserve">BE BMP Plant-1(a)(c-d); 
General Measures and Standard OMP BMPs. </v>
      </c>
      <c r="O2097" s="10" t="str">
        <f>IF(D2097="No", "--", VLOOKUP(A2097, [1]!Table9[#All], 30, FALSE))</f>
        <v xml:space="preserve">Pre-Activity Survey (three bracted onion): A biological survey is required. 
FSS Plant Avoidance (three bracted onion): If three bracted onion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097" s="7" t="str">
        <f>IF(D2097="No", "Not discussed on USFS. ", IF(VLOOKUP(A2097, [1]!Table9[#All], 31, FALSE)="--", "--",  _xlfn.CONCAT(A2097, " (", VLOOKUP(A2097, [1]!Table9[#All], 11, FALSE), "; Habitat description: ", C2097, ") - Within 1-mi of a CNDDB/SCE/USFS occurrence record (", VLOOKUP(A2097, [1]!Table9[#All], 31, FALSE), "). " )))</f>
        <v>--</v>
      </c>
      <c r="Q2097" s="6" t="str">
        <f>IF(D2097="No", "Not discussed on USFS. ", IF(VLOOKUP(A2097, [1]!Table9[#All], 31, FALSE)="--", "--",  VLOOKUP(A2097, [1]!Table9[#All], 32, FALSE)))</f>
        <v>--</v>
      </c>
      <c r="R2097" s="6" t="str">
        <f>IF(D2097="No", "Not discussed on USFS. ", IF(VLOOKUP(A2097, [1]!Table9[#All], 31, FALSE)="--", "--", VLOOKUP(A2097, [1]!Table9[#All], 33, FALSE)))</f>
        <v>--</v>
      </c>
      <c r="S2097" s="9" t="s">
        <v>2</v>
      </c>
      <c r="T2097" s="8" t="s">
        <v>2</v>
      </c>
      <c r="U2097" s="8" t="s">
        <v>2</v>
      </c>
      <c r="V2097" s="7" t="s">
        <v>2</v>
      </c>
      <c r="W2097" s="6" t="s">
        <v>2</v>
      </c>
      <c r="X2097" s="6" t="s">
        <v>2</v>
      </c>
    </row>
    <row r="2098" spans="1:24" ht="64" x14ac:dyDescent="0.2">
      <c r="A2098" s="20" t="s">
        <v>264</v>
      </c>
      <c r="B2098" s="20" t="str">
        <f>VLOOKUP(A2098, [1]!Table9[#All], 2, FALSE)</f>
        <v>Calystegia collina ssp. tridactylosa</v>
      </c>
      <c r="C2098" s="18" t="str">
        <f>VLOOKUP(A2098, [1]!Table9[#All], 13, FALSE)</f>
        <v>openings on slopes, ridges, roadcuts, in chaparral and oak woodland</v>
      </c>
      <c r="D2098" s="17" t="str">
        <f>IF(ISNUMBER(SEARCH("1",VLOOKUP(A2098, [1]!Table9[#All], 4, FALSE))), "Yes", "No")</f>
        <v>No</v>
      </c>
      <c r="E2098" s="16" t="str">
        <f>VLOOKUP(A2098, [1]!Table9[#All], 3, FALSE)</f>
        <v>Plant</v>
      </c>
      <c r="F2098" s="15" t="str">
        <f>VLOOKUP(A2098, [1]!Table9[#All], 26, FALSE)</f>
        <v>Formula</v>
      </c>
      <c r="G2098" s="15" t="str">
        <f>IF(D2098="No", "--",VLOOKUP(A2098, [1]!Table9[#All], 25, FALSE))</f>
        <v>--</v>
      </c>
      <c r="H2098" s="14" t="str">
        <f>IF(D2098="No", "Not discussed on USFS. ", VLOOKUP(A2098, [1]!Table9[#All], 24, FALSE))</f>
        <v xml:space="preserve">Not discussed on USFS. </v>
      </c>
      <c r="I2098" s="14" t="str">
        <f>IF(NOT(ISBLANK(#REF!)),  "Pre-activity Survey Required", "")</f>
        <v>Pre-activity Survey Required</v>
      </c>
      <c r="J2098" s="13" t="str">
        <f>IF(D2098="No", "Not discussed on USFS. ", _xlfn.CONCAT(A2098, " (", VLOOKUP(A2098, [1]!Table9[#All], 11, FALSE), "; Habitat description: ", C2098, ") - Within 1-mi of a CNDDB/SCE/USFS occurrence record (", VLOOKUP(A2098, [1]!Table9[#All], 34, FALSE), "). " ))</f>
        <v xml:space="preserve">Not discussed on USFS. </v>
      </c>
      <c r="K2098" s="10" t="str">
        <f>IF(D2098="No", "-- ", VLOOKUP(A2098, [1]!Table9[#All], 35, FALSE))</f>
        <v xml:space="preserve">-- </v>
      </c>
      <c r="L2098" s="12" t="str">
        <f>IF(D2098="No", "--", VLOOKUP(A2098, [1]!Table9[#All], 28, FALSE))</f>
        <v>--</v>
      </c>
      <c r="M2098" s="11" t="str">
        <f>IF(D2098="No", "Not discussed on USFS. ", _xlfn.CONCAT(A2098, " (", VLOOKUP(A2098, [1]!Table9[#All], 11, FALSE), "; Habitat description: ", C2098, ") - Within 1-mi of a CNDDB/SCE/USFS occurrence record (", VLOOKUP(A2098, [1]!Table9[#All], 27, FALSE), "). " ))</f>
        <v xml:space="preserve">Not discussed on USFS. </v>
      </c>
      <c r="N2098" s="10" t="str">
        <f>IF(D2098="No", "-- ", VLOOKUP(A2098, [1]!Table9[#All], 29, FALSE))</f>
        <v xml:space="preserve">-- </v>
      </c>
      <c r="O2098" s="10" t="str">
        <f>IF(D2098="No", "--", VLOOKUP(A2098, [1]!Table9[#All], 30, FALSE))</f>
        <v>--</v>
      </c>
      <c r="P2098" s="7" t="str">
        <f>IF(D2098="No", "Not discussed on USFS. ", IF(VLOOKUP(A2098, [1]!Table9[#All], 31, FALSE)="--", "--",  _xlfn.CONCAT(A2098, " (", VLOOKUP(A2098, [1]!Table9[#All], 11, FALSE), "; Habitat description: ", C2098, ") - Within 1-mi of a CNDDB/SCE/USFS occurrence record (", VLOOKUP(A2098, [1]!Table9[#All], 31, FALSE), "). " )))</f>
        <v xml:space="preserve">Not discussed on USFS. </v>
      </c>
      <c r="Q2098" s="6" t="str">
        <f>IF(D2098="No", "Not discussed on USFS. ", IF(VLOOKUP(A2098, [1]!Table9[#All], 31, FALSE)="--", "--",  VLOOKUP(A2098, [1]!Table9[#All], 32, FALSE)))</f>
        <v xml:space="preserve">Not discussed on USFS. </v>
      </c>
      <c r="R2098" s="6" t="str">
        <f>IF(D2098="No", "Not discussed on USFS. ", IF(VLOOKUP(A2098, [1]!Table9[#All], 31, FALSE)="--", "--", VLOOKUP(A2098, [1]!Table9[#All], 33, FALSE)))</f>
        <v xml:space="preserve">Not discussed on USFS. </v>
      </c>
      <c r="S2098" s="9" t="s">
        <v>2</v>
      </c>
      <c r="T2098" s="8" t="s">
        <v>2</v>
      </c>
      <c r="U2098" s="8" t="s">
        <v>2</v>
      </c>
      <c r="V2098" s="7" t="s">
        <v>2</v>
      </c>
      <c r="W2098" s="6" t="s">
        <v>2</v>
      </c>
      <c r="X2098" s="6" t="s">
        <v>2</v>
      </c>
    </row>
    <row r="2099" spans="1:24" ht="64" x14ac:dyDescent="0.2">
      <c r="A2099" s="20" t="s">
        <v>263</v>
      </c>
      <c r="B2099" s="20" t="str">
        <f>VLOOKUP(A2099, [1]!Table9[#All], 2, FALSE)</f>
        <v>Streptanthus morrisonii ssp. elatus</v>
      </c>
      <c r="C2099" s="18" t="str">
        <f>VLOOKUP(A2099, [1]!Table9[#All], 13, FALSE)</f>
        <v>serpentine barrens, outcrops, and talus</v>
      </c>
      <c r="D2099" s="17" t="str">
        <f>IF(ISNUMBER(SEARCH("1",VLOOKUP(A2099, [1]!Table9[#All], 4, FALSE))), "Yes", "No")</f>
        <v>No</v>
      </c>
      <c r="E2099" s="16" t="str">
        <f>VLOOKUP(A2099, [1]!Table9[#All], 3, FALSE)</f>
        <v>Plant</v>
      </c>
      <c r="F2099" s="15" t="str">
        <f>VLOOKUP(A2099, [1]!Table9[#All], 26, FALSE)</f>
        <v>Formula</v>
      </c>
      <c r="G2099" s="15" t="str">
        <f>IF(D2099="No", "--",VLOOKUP(A2099, [1]!Table9[#All], 25, FALSE))</f>
        <v>--</v>
      </c>
      <c r="H2099" s="14" t="str">
        <f>IF(D2099="No", "Not discussed on USFS. ", VLOOKUP(A2099, [1]!Table9[#All], 24, FALSE))</f>
        <v xml:space="preserve">Not discussed on USFS. </v>
      </c>
      <c r="I2099" s="14" t="str">
        <f>IF(NOT(ISBLANK(#REF!)),  "Pre-activity Survey Required", "")</f>
        <v>Pre-activity Survey Required</v>
      </c>
      <c r="J2099" s="13" t="str">
        <f>IF(D2099="No", "Not discussed on USFS. ", _xlfn.CONCAT(A2099, " (", VLOOKUP(A2099, [1]!Table9[#All], 11, FALSE), "; Habitat description: ", C2099, ") - Within 1-mi of a CNDDB/SCE/USFS occurrence record (", VLOOKUP(A2099, [1]!Table9[#All], 34, FALSE), "). " ))</f>
        <v xml:space="preserve">Not discussed on USFS. </v>
      </c>
      <c r="K2099" s="10" t="str">
        <f>IF(D2099="No", "-- ", VLOOKUP(A2099, [1]!Table9[#All], 35, FALSE))</f>
        <v xml:space="preserve">-- </v>
      </c>
      <c r="L2099" s="12" t="str">
        <f>IF(D2099="No", "--", VLOOKUP(A2099, [1]!Table9[#All], 28, FALSE))</f>
        <v>--</v>
      </c>
      <c r="M2099" s="11" t="str">
        <f>IF(D2099="No", "Not discussed on USFS. ", _xlfn.CONCAT(A2099, " (", VLOOKUP(A2099, [1]!Table9[#All], 11, FALSE), "; Habitat description: ", C2099, ") - Within 1-mi of a CNDDB/SCE/USFS occurrence record (", VLOOKUP(A2099, [1]!Table9[#All], 27, FALSE), "). " ))</f>
        <v xml:space="preserve">Not discussed on USFS. </v>
      </c>
      <c r="N2099" s="10" t="str">
        <f>IF(D2099="No", "-- ", VLOOKUP(A2099, [1]!Table9[#All], 29, FALSE))</f>
        <v xml:space="preserve">-- </v>
      </c>
      <c r="O2099" s="10" t="str">
        <f>IF(D2099="No", "--", VLOOKUP(A2099, [1]!Table9[#All], 30, FALSE))</f>
        <v>--</v>
      </c>
      <c r="P2099" s="7" t="str">
        <f>IF(D2099="No", "Not discussed on USFS. ", IF(VLOOKUP(A2099, [1]!Table9[#All], 31, FALSE)="--", "--",  _xlfn.CONCAT(A2099, " (", VLOOKUP(A2099, [1]!Table9[#All], 11, FALSE), "; Habitat description: ", C2099, ") - Within 1-mi of a CNDDB/SCE/USFS occurrence record (", VLOOKUP(A2099, [1]!Table9[#All], 31, FALSE), "). " )))</f>
        <v xml:space="preserve">Not discussed on USFS. </v>
      </c>
      <c r="Q2099" s="6" t="str">
        <f>IF(D2099="No", "Not discussed on USFS. ", IF(VLOOKUP(A2099, [1]!Table9[#All], 31, FALSE)="--", "--",  VLOOKUP(A2099, [1]!Table9[#All], 32, FALSE)))</f>
        <v xml:space="preserve">Not discussed on USFS. </v>
      </c>
      <c r="R2099" s="6" t="str">
        <f>IF(D2099="No", "Not discussed on USFS. ", IF(VLOOKUP(A2099, [1]!Table9[#All], 31, FALSE)="--", "--", VLOOKUP(A2099, [1]!Table9[#All], 33, FALSE)))</f>
        <v xml:space="preserve">Not discussed on USFS. </v>
      </c>
      <c r="S2099" s="9" t="s">
        <v>2</v>
      </c>
      <c r="T2099" s="8" t="s">
        <v>2</v>
      </c>
      <c r="U2099" s="8" t="s">
        <v>2</v>
      </c>
      <c r="V2099" s="7" t="s">
        <v>2</v>
      </c>
      <c r="W2099" s="6" t="s">
        <v>2</v>
      </c>
      <c r="X2099" s="6" t="s">
        <v>2</v>
      </c>
    </row>
    <row r="2100" spans="1:24" ht="156" x14ac:dyDescent="0.2">
      <c r="A2100" s="20" t="s">
        <v>262</v>
      </c>
      <c r="B2100" s="20" t="str">
        <f>VLOOKUP(A2100, [1]!Table9[#All], 2, FALSE)</f>
        <v>Meesia triquetra</v>
      </c>
      <c r="C2100" s="18" t="str">
        <f>VLOOKUP(A2100, [1]!Table9[#All], 13, FALSE)</f>
        <v>wetlands, bogs, fens</v>
      </c>
      <c r="D2100" s="17" t="str">
        <f>IF(ISNUMBER(SEARCH("1",VLOOKUP(A2100, [1]!Table9[#All], 4, FALSE))), "Yes", "No")</f>
        <v>Yes</v>
      </c>
      <c r="E2100" s="16" t="str">
        <f>VLOOKUP(A2100, [1]!Table9[#All], 3, FALSE)</f>
        <v>Plant</v>
      </c>
      <c r="F2100" s="15" t="str">
        <f>VLOOKUP(A2100, [1]!Table9[#All], 26, FALSE)</f>
        <v>Formula</v>
      </c>
      <c r="G2100" s="15" t="str">
        <f>IF(D2100="No", "--",VLOOKUP(A2100, [1]!Table9[#All], 25, FALSE))</f>
        <v>Work area</v>
      </c>
      <c r="H2100" s="14" t="str">
        <f>IF(D2100="No", "Not discussed on USFS. ", VLOOKUP(A2100, [1]!Table9[#All], 24, FALSE))</f>
        <v xml:space="preserve">Only discussed in INF, if reviewing INF apply same RPM's and language as other CRPR 1/2 plant receive. </v>
      </c>
      <c r="I2100" s="14" t="str">
        <f>IF(NOT(ISBLANK(#REF!)),  "Pre-activity Survey Required", "")</f>
        <v>Pre-activity Survey Required</v>
      </c>
      <c r="J2100" s="13" t="str">
        <f>IF(D2100="No", "Not discussed on USFS. ", _xlfn.CONCAT(A2100, " (", VLOOKUP(A2100, [1]!Table9[#All], 11, FALSE), "; Habitat description: ", C2100, ") - Within 1-mi of a CNDDB/SCE/USFS occurrence record (", VLOOKUP(A2100, [1]!Table9[#All], 34, FALSE), "). " ))</f>
        <v xml:space="preserve">three ranked hump moss (INF:SCC; CRPR 4.2; Habitat description: wetlands, bogs, fens) - Within 1-mi of a CNDDB/SCE/USFS occurrence record (unsuitable habitat). </v>
      </c>
      <c r="K2100" s="10" t="str">
        <f>IF(D2100="No", "-- ", VLOOKUP(A2100, [1]!Table9[#All], 35, FALSE))</f>
        <v>Standard OMP BMPs.</v>
      </c>
      <c r="L2100" s="12" t="str">
        <f>IF(D2100="No", "--", VLOOKUP(A2100, [1]!Table9[#All], 28, FALSE))</f>
        <v>IIB</v>
      </c>
      <c r="M2100" s="11" t="str">
        <f>IF(D2100="No", "Not discussed on USFS. ", _xlfn.CONCAT(A2100, " (", VLOOKUP(A2100, [1]!Table9[#All], 11, FALSE), "; Habitat description: ", C2100, ") - Within 1-mi of a CNDDB/SCE/USFS occurrence record (", VLOOKUP(A2100, [1]!Table9[#All], 27, FALSE), "). " ))</f>
        <v xml:space="preserve">three ranked hump moss (INF:SCC; CRPR 4.2; Habitat description: wetlands, bogs, fens) - Within 1-mi of a CNDDB/SCE/USFS occurrence record (habitat present). </v>
      </c>
      <c r="N2100" s="10" t="str">
        <f>IF(D2100="No", "-- ", VLOOKUP(A2100, [1]!Table9[#All], 29, FALSE))</f>
        <v xml:space="preserve">BE BMP Plant-1(a)(c-d); 
General Measures and Standard OMP BMPs. </v>
      </c>
      <c r="O2100" s="10" t="str">
        <f>IF(D2100="No", "--", VLOOKUP(A2100, [1]!Table9[#All], 30, FALSE))</f>
        <v xml:space="preserve">Pre-Activity Survey (three ranked hump moss): A biological survey is required. 
FSS Plant Avoidance (three ranked hump moss): If three ranked hump moss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00" s="7" t="str">
        <f>IF(D2100="No", "Not discussed on USFS. ", IF(VLOOKUP(A2100, [1]!Table9[#All], 31, FALSE)="--", "--",  _xlfn.CONCAT(A2100, " (", VLOOKUP(A2100, [1]!Table9[#All], 11, FALSE), "; Habitat description: ", C2100, ") - Within 1-mi of a CNDDB/SCE/USFS occurrence record (", VLOOKUP(A2100, [1]!Table9[#All], 31, FALSE), "). " )))</f>
        <v>--</v>
      </c>
      <c r="Q2100" s="6" t="str">
        <f>IF(D2100="No", "Not discussed on USFS. ", IF(VLOOKUP(A2100, [1]!Table9[#All], 31, FALSE)="--", "--",  VLOOKUP(A2100, [1]!Table9[#All], 32, FALSE)))</f>
        <v>--</v>
      </c>
      <c r="R2100" s="6" t="str">
        <f>IF(D2100="No", "Not discussed on USFS. ", IF(VLOOKUP(A2100, [1]!Table9[#All], 31, FALSE)="--", "--", VLOOKUP(A2100, [1]!Table9[#All], 33, FALSE)))</f>
        <v>--</v>
      </c>
      <c r="S2100" s="9" t="s">
        <v>2</v>
      </c>
      <c r="T2100" s="8" t="s">
        <v>2</v>
      </c>
      <c r="U2100" s="8" t="s">
        <v>2</v>
      </c>
      <c r="V2100" s="7" t="s">
        <v>2</v>
      </c>
      <c r="W2100" s="6" t="s">
        <v>2</v>
      </c>
      <c r="X2100" s="6" t="s">
        <v>2</v>
      </c>
    </row>
    <row r="2101" spans="1:24" ht="64" x14ac:dyDescent="0.2">
      <c r="A2101" s="20" t="s">
        <v>261</v>
      </c>
      <c r="B2101" s="20" t="str">
        <f>VLOOKUP(A2101, [1]!Table9[#All], 2, FALSE)</f>
        <v>Artemisia tripartita ssp. tripartita</v>
      </c>
      <c r="C2101" s="18" t="str">
        <f>VLOOKUP(A2101, [1]!Table9[#All], 13, FALSE)</f>
        <v>steep slopes and rocky, shallow soils</v>
      </c>
      <c r="D2101" s="17" t="str">
        <f>IF(ISNUMBER(SEARCH("1",VLOOKUP(A2101, [1]!Table9[#All], 4, FALSE))), "Yes", "No")</f>
        <v>No</v>
      </c>
      <c r="E2101" s="16" t="str">
        <f>VLOOKUP(A2101, [1]!Table9[#All], 3, FALSE)</f>
        <v>Plant</v>
      </c>
      <c r="F2101" s="15" t="str">
        <f>VLOOKUP(A2101, [1]!Table9[#All], 26, FALSE)</f>
        <v>Formula</v>
      </c>
      <c r="G2101" s="15" t="str">
        <f>IF(D2101="No", "--",VLOOKUP(A2101, [1]!Table9[#All], 25, FALSE))</f>
        <v>--</v>
      </c>
      <c r="H2101" s="14" t="str">
        <f>IF(D2101="No", "Not discussed on USFS. ", VLOOKUP(A2101, [1]!Table9[#All], 24, FALSE))</f>
        <v xml:space="preserve">Not discussed on USFS. </v>
      </c>
      <c r="I2101" s="14" t="str">
        <f>IF(NOT(ISBLANK(#REF!)),  "Pre-activity Survey Required", "")</f>
        <v>Pre-activity Survey Required</v>
      </c>
      <c r="J2101" s="13" t="str">
        <f>IF(D2101="No", "Not discussed on USFS. ", _xlfn.CONCAT(A2101, " (", VLOOKUP(A2101, [1]!Table9[#All], 11, FALSE), "; Habitat description: ", C2101, ") - Within 1-mi of a CNDDB/SCE/USFS occurrence record (", VLOOKUP(A2101, [1]!Table9[#All], 34, FALSE), "). " ))</f>
        <v xml:space="preserve">Not discussed on USFS. </v>
      </c>
      <c r="K2101" s="10" t="str">
        <f>IF(D2101="No", "-- ", VLOOKUP(A2101, [1]!Table9[#All], 35, FALSE))</f>
        <v xml:space="preserve">-- </v>
      </c>
      <c r="L2101" s="12" t="str">
        <f>IF(D2101="No", "--", VLOOKUP(A2101, [1]!Table9[#All], 28, FALSE))</f>
        <v>--</v>
      </c>
      <c r="M2101" s="11" t="str">
        <f>IF(D2101="No", "Not discussed on USFS. ", _xlfn.CONCAT(A2101, " (", VLOOKUP(A2101, [1]!Table9[#All], 11, FALSE), "; Habitat description: ", C2101, ") - Within 1-mi of a CNDDB/SCE/USFS occurrence record (", VLOOKUP(A2101, [1]!Table9[#All], 27, FALSE), "). " ))</f>
        <v xml:space="preserve">Not discussed on USFS. </v>
      </c>
      <c r="N2101" s="10" t="str">
        <f>IF(D2101="No", "-- ", VLOOKUP(A2101, [1]!Table9[#All], 29, FALSE))</f>
        <v xml:space="preserve">-- </v>
      </c>
      <c r="O2101" s="10" t="str">
        <f>IF(D2101="No", "--", VLOOKUP(A2101, [1]!Table9[#All], 30, FALSE))</f>
        <v>--</v>
      </c>
      <c r="P2101" s="7" t="str">
        <f>IF(D2101="No", "Not discussed on USFS. ", IF(VLOOKUP(A2101, [1]!Table9[#All], 31, FALSE)="--", "--",  _xlfn.CONCAT(A2101, " (", VLOOKUP(A2101, [1]!Table9[#All], 11, FALSE), "; Habitat description: ", C2101, ") - Within 1-mi of a CNDDB/SCE/USFS occurrence record (", VLOOKUP(A2101, [1]!Table9[#All], 31, FALSE), "). " )))</f>
        <v xml:space="preserve">Not discussed on USFS. </v>
      </c>
      <c r="Q2101" s="6" t="str">
        <f>IF(D2101="No", "Not discussed on USFS. ", IF(VLOOKUP(A2101, [1]!Table9[#All], 31, FALSE)="--", "--",  VLOOKUP(A2101, [1]!Table9[#All], 32, FALSE)))</f>
        <v xml:space="preserve">Not discussed on USFS. </v>
      </c>
      <c r="R2101" s="6" t="str">
        <f>IF(D2101="No", "Not discussed on USFS. ", IF(VLOOKUP(A2101, [1]!Table9[#All], 31, FALSE)="--", "--", VLOOKUP(A2101, [1]!Table9[#All], 33, FALSE)))</f>
        <v xml:space="preserve">Not discussed on USFS. </v>
      </c>
      <c r="S2101" s="9" t="s">
        <v>2</v>
      </c>
      <c r="T2101" s="8" t="s">
        <v>2</v>
      </c>
      <c r="U2101" s="8" t="s">
        <v>2</v>
      </c>
      <c r="V2101" s="7" t="s">
        <v>2</v>
      </c>
      <c r="W2101" s="6" t="s">
        <v>2</v>
      </c>
      <c r="X2101" s="6" t="s">
        <v>2</v>
      </c>
    </row>
    <row r="2102" spans="1:24" ht="156" x14ac:dyDescent="0.2">
      <c r="A2102" s="20" t="s">
        <v>260</v>
      </c>
      <c r="B2102" s="20" t="str">
        <f>VLOOKUP(A2102, [1]!Table9[#All], 2, FALSE)</f>
        <v>Pilostyles thurberi</v>
      </c>
      <c r="C2102" s="18" t="str">
        <f>VLOOKUP(A2102, [1]!Table9[#All], 13, FALSE)</f>
        <v>open desert scrub</v>
      </c>
      <c r="D2102" s="17" t="str">
        <f>IF(ISNUMBER(SEARCH("1",VLOOKUP(A2102, [1]!Table9[#All], 4, FALSE))), "Yes", "No")</f>
        <v>Yes</v>
      </c>
      <c r="E2102" s="16" t="str">
        <f>VLOOKUP(A2102, [1]!Table9[#All], 3, FALSE)</f>
        <v>Plant</v>
      </c>
      <c r="F2102" s="15" t="str">
        <f>VLOOKUP(A2102, [1]!Table9[#All], 26, FALSE)</f>
        <v>Formula</v>
      </c>
      <c r="G2102" s="15" t="str">
        <f>IF(D2102="No", "--",VLOOKUP(A2102, [1]!Table9[#All], 25, FALSE))</f>
        <v>Work area</v>
      </c>
      <c r="H2102" s="14" t="str">
        <f>IF(D2102="No", "Not discussed on USFS. ", VLOOKUP(A2102, [1]!Table9[#All], 24, FALSE))</f>
        <v xml:space="preserve">Only discussed in INF, if reviewing INF apply same RPM's and language as other CRPR 1/2 plant receive. </v>
      </c>
      <c r="I2102" s="14" t="str">
        <f>IF(NOT(ISBLANK(#REF!)),  "Pre-activity Survey Required", "")</f>
        <v>Pre-activity Survey Required</v>
      </c>
      <c r="J2102" s="13" t="str">
        <f>IF(D2102="No", "Not discussed on USFS. ", _xlfn.CONCAT(A2102, " (", VLOOKUP(A2102, [1]!Table9[#All], 11, FALSE), "; Habitat description: ", C2102, ") - Within 1-mi of a CNDDB/SCE/USFS occurrence record (", VLOOKUP(A2102, [1]!Table9[#All], 34, FALSE), "). " ))</f>
        <v xml:space="preserve">Thurber's pilostyles (INF:SCC; CRPR 4.3, Blooming Period: Jan - Jan; Habitat description: open desert scrub) - Within 1-mi of a CNDDB/SCE/USFS occurrence record (unsuitable habitat). </v>
      </c>
      <c r="K2102" s="10" t="str">
        <f>IF(D2102="No", "-- ", VLOOKUP(A2102, [1]!Table9[#All], 35, FALSE))</f>
        <v>Standard OMP BMPs.</v>
      </c>
      <c r="L2102" s="12" t="str">
        <f>IF(D2102="No", "--", VLOOKUP(A2102, [1]!Table9[#All], 28, FALSE))</f>
        <v>IIB</v>
      </c>
      <c r="M2102" s="11" t="str">
        <f>IF(D2102="No", "Not discussed on USFS. ", _xlfn.CONCAT(A2102, " (", VLOOKUP(A2102, [1]!Table9[#All], 11, FALSE), "; Habitat description: ", C2102, ") - Within 1-mi of a CNDDB/SCE/USFS occurrence record (", VLOOKUP(A2102, [1]!Table9[#All], 27, FALSE), "). " ))</f>
        <v xml:space="preserve">Thurber's pilostyles (INF:SCC; CRPR 4.3, Blooming Period: Jan - Jan; Habitat description: open desert scrub) - Within 1-mi of a CNDDB/SCE/USFS occurrence record (habitat present). </v>
      </c>
      <c r="N2102" s="10" t="str">
        <f>IF(D2102="No", "-- ", VLOOKUP(A2102, [1]!Table9[#All], 29, FALSE))</f>
        <v xml:space="preserve">BE BMP Plant-1(a)(c-d); 
General Measures and Standard OMP BMPs. </v>
      </c>
      <c r="O2102" s="10" t="str">
        <f>IF(D2102="No", "--", VLOOKUP(A2102, [1]!Table9[#All], 30, FALSE))</f>
        <v xml:space="preserve">Pre-Activity Survey (Thurber's pilostyles): A biological survey is required. 
FSS Plant Avoidance (Thurber's pilostyles): If Thurber's pilostyles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02" s="7" t="str">
        <f>IF(D2102="No", "Not discussed on USFS. ", IF(VLOOKUP(A2102, [1]!Table9[#All], 31, FALSE)="--", "--",  _xlfn.CONCAT(A2102, " (", VLOOKUP(A2102, [1]!Table9[#All], 11, FALSE), "; Habitat description: ", C2102, ") - Within 1-mi of a CNDDB/SCE/USFS occurrence record (", VLOOKUP(A2102, [1]!Table9[#All], 31, FALSE), "). " )))</f>
        <v>--</v>
      </c>
      <c r="Q2102" s="6" t="str">
        <f>IF(D2102="No", "Not discussed on USFS. ", IF(VLOOKUP(A2102, [1]!Table9[#All], 31, FALSE)="--", "--",  VLOOKUP(A2102, [1]!Table9[#All], 32, FALSE)))</f>
        <v>--</v>
      </c>
      <c r="R2102" s="6" t="str">
        <f>IF(D2102="No", "Not discussed on USFS. ", IF(VLOOKUP(A2102, [1]!Table9[#All], 31, FALSE)="--", "--", VLOOKUP(A2102, [1]!Table9[#All], 33, FALSE)))</f>
        <v>--</v>
      </c>
      <c r="S2102" s="9" t="s">
        <v>2</v>
      </c>
      <c r="T2102" s="8" t="s">
        <v>2</v>
      </c>
      <c r="U2102" s="8" t="s">
        <v>2</v>
      </c>
      <c r="V2102" s="7" t="s">
        <v>2</v>
      </c>
      <c r="W2102" s="6" t="s">
        <v>2</v>
      </c>
      <c r="X2102" s="6" t="s">
        <v>2</v>
      </c>
    </row>
    <row r="2103" spans="1:24" ht="64" x14ac:dyDescent="0.2">
      <c r="A2103" s="20" t="s">
        <v>259</v>
      </c>
      <c r="B2103" s="20" t="str">
        <f>VLOOKUP(A2103, [1]!Table9[#All], 2, FALSE)</f>
        <v>Calamagrostis crassiglumis</v>
      </c>
      <c r="C2103" s="18" t="str">
        <f>VLOOKUP(A2103, [1]!Table9[#All], 13, FALSE)</f>
        <v>freshwater wetlands, northern coastal scrub, wetland-riparian</v>
      </c>
      <c r="D2103" s="17" t="str">
        <f>IF(ISNUMBER(SEARCH("1",VLOOKUP(A2103, [1]!Table9[#All], 4, FALSE))), "Yes", "No")</f>
        <v>No</v>
      </c>
      <c r="E2103" s="16" t="str">
        <f>VLOOKUP(A2103, [1]!Table9[#All], 3, FALSE)</f>
        <v>Plant</v>
      </c>
      <c r="F2103" s="15" t="str">
        <f>VLOOKUP(A2103, [1]!Table9[#All], 26, FALSE)</f>
        <v>Formula</v>
      </c>
      <c r="G2103" s="15" t="str">
        <f>IF(D2103="No", "--",VLOOKUP(A2103, [1]!Table9[#All], 25, FALSE))</f>
        <v>--</v>
      </c>
      <c r="H2103" s="14" t="str">
        <f>IF(D2103="No", "Not discussed on USFS. ", VLOOKUP(A2103, [1]!Table9[#All], 24, FALSE))</f>
        <v xml:space="preserve">Not discussed on USFS. </v>
      </c>
      <c r="I2103" s="14" t="str">
        <f>IF(NOT(ISBLANK(#REF!)),  "Pre-activity Survey Required", "")</f>
        <v>Pre-activity Survey Required</v>
      </c>
      <c r="J2103" s="13" t="str">
        <f>IF(D2103="No", "Not discussed on USFS. ", _xlfn.CONCAT(A2103, " (", VLOOKUP(A2103, [1]!Table9[#All], 11, FALSE), "; Habitat description: ", C2103, ") - Within 1-mi of a CNDDB/SCE/USFS occurrence record (", VLOOKUP(A2103, [1]!Table9[#All], 34, FALSE), "). " ))</f>
        <v xml:space="preserve">Not discussed on USFS. </v>
      </c>
      <c r="K2103" s="10" t="str">
        <f>IF(D2103="No", "-- ", VLOOKUP(A2103, [1]!Table9[#All], 35, FALSE))</f>
        <v xml:space="preserve">-- </v>
      </c>
      <c r="L2103" s="12" t="str">
        <f>IF(D2103="No", "--", VLOOKUP(A2103, [1]!Table9[#All], 28, FALSE))</f>
        <v>--</v>
      </c>
      <c r="M2103" s="11" t="str">
        <f>IF(D2103="No", "Not discussed on USFS. ", _xlfn.CONCAT(A2103, " (", VLOOKUP(A2103, [1]!Table9[#All], 11, FALSE), "; Habitat description: ", C2103, ") - Within 1-mi of a CNDDB/SCE/USFS occurrence record (", VLOOKUP(A2103, [1]!Table9[#All], 27, FALSE), "). " ))</f>
        <v xml:space="preserve">Not discussed on USFS. </v>
      </c>
      <c r="N2103" s="10" t="str">
        <f>IF(D2103="No", "-- ", VLOOKUP(A2103, [1]!Table9[#All], 29, FALSE))</f>
        <v xml:space="preserve">-- </v>
      </c>
      <c r="O2103" s="10" t="str">
        <f>IF(D2103="No", "--", VLOOKUP(A2103, [1]!Table9[#All], 30, FALSE))</f>
        <v>--</v>
      </c>
      <c r="P2103" s="7" t="str">
        <f>IF(D2103="No", "Not discussed on USFS. ", IF(VLOOKUP(A2103, [1]!Table9[#All], 31, FALSE)="--", "--",  _xlfn.CONCAT(A2103, " (", VLOOKUP(A2103, [1]!Table9[#All], 11, FALSE), "; Habitat description: ", C2103, ") - Within 1-mi of a CNDDB/SCE/USFS occurrence record (", VLOOKUP(A2103, [1]!Table9[#All], 31, FALSE), "). " )))</f>
        <v xml:space="preserve">Not discussed on USFS. </v>
      </c>
      <c r="Q2103" s="6" t="str">
        <f>IF(D2103="No", "Not discussed on USFS. ", IF(VLOOKUP(A2103, [1]!Table9[#All], 31, FALSE)="--", "--",  VLOOKUP(A2103, [1]!Table9[#All], 32, FALSE)))</f>
        <v xml:space="preserve">Not discussed on USFS. </v>
      </c>
      <c r="R2103" s="6" t="str">
        <f>IF(D2103="No", "Not discussed on USFS. ", IF(VLOOKUP(A2103, [1]!Table9[#All], 31, FALSE)="--", "--", VLOOKUP(A2103, [1]!Table9[#All], 33, FALSE)))</f>
        <v xml:space="preserve">Not discussed on USFS. </v>
      </c>
      <c r="S2103" s="9" t="s">
        <v>2</v>
      </c>
      <c r="T2103" s="8" t="s">
        <v>2</v>
      </c>
      <c r="U2103" s="8" t="s">
        <v>2</v>
      </c>
      <c r="V2103" s="7" t="s">
        <v>2</v>
      </c>
      <c r="W2103" s="6" t="s">
        <v>2</v>
      </c>
      <c r="X2103" s="6" t="s">
        <v>2</v>
      </c>
    </row>
    <row r="2104" spans="1:24" ht="112" x14ac:dyDescent="0.2">
      <c r="A2104" s="20" t="s">
        <v>258</v>
      </c>
      <c r="B2104" s="20" t="str">
        <f>VLOOKUP(A2104, [1]!Table9[#All], 2, FALSE)</f>
        <v>Eriogonum luteolum var. caninum</v>
      </c>
      <c r="C2104" s="18" t="str">
        <f>VLOOKUP(A2104, [1]!Table9[#All], 13, FALSE)</f>
        <v>sandy to gravelly serpentine flats and slopes, mixed grassland and chaparral communities, oak and pine woodlands</v>
      </c>
      <c r="D2104" s="17" t="str">
        <f>IF(ISNUMBER(SEARCH("1",VLOOKUP(A2104, [1]!Table9[#All], 4, FALSE))), "Yes", "No")</f>
        <v>No</v>
      </c>
      <c r="E2104" s="16" t="str">
        <f>VLOOKUP(A2104, [1]!Table9[#All], 3, FALSE)</f>
        <v>Plant</v>
      </c>
      <c r="F2104" s="15" t="str">
        <f>VLOOKUP(A2104, [1]!Table9[#All], 26, FALSE)</f>
        <v>Formula</v>
      </c>
      <c r="G2104" s="15" t="str">
        <f>IF(D2104="No", "--",VLOOKUP(A2104, [1]!Table9[#All], 25, FALSE))</f>
        <v>--</v>
      </c>
      <c r="H2104" s="14" t="str">
        <f>IF(D2104="No", "Not discussed on USFS. ", VLOOKUP(A2104, [1]!Table9[#All], 24, FALSE))</f>
        <v xml:space="preserve">Not discussed on USFS. </v>
      </c>
      <c r="I2104" s="14" t="str">
        <f>IF(NOT(ISBLANK(#REF!)),  "Pre-activity Survey Required", "")</f>
        <v>Pre-activity Survey Required</v>
      </c>
      <c r="J2104" s="13" t="str">
        <f>IF(D2104="No", "Not discussed on USFS. ", _xlfn.CONCAT(A2104, " (", VLOOKUP(A2104, [1]!Table9[#All], 11, FALSE), "; Habitat description: ", C2104, ") - Within 1-mi of a CNDDB/SCE/USFS occurrence record (", VLOOKUP(A2104, [1]!Table9[#All], 34, FALSE), "). " ))</f>
        <v xml:space="preserve">Not discussed on USFS. </v>
      </c>
      <c r="K2104" s="10" t="str">
        <f>IF(D2104="No", "-- ", VLOOKUP(A2104, [1]!Table9[#All], 35, FALSE))</f>
        <v xml:space="preserve">-- </v>
      </c>
      <c r="L2104" s="12" t="str">
        <f>IF(D2104="No", "--", VLOOKUP(A2104, [1]!Table9[#All], 28, FALSE))</f>
        <v>--</v>
      </c>
      <c r="M2104" s="11" t="str">
        <f>IF(D2104="No", "Not discussed on USFS. ", _xlfn.CONCAT(A2104, " (", VLOOKUP(A2104, [1]!Table9[#All], 11, FALSE), "; Habitat description: ", C2104, ") - Within 1-mi of a CNDDB/SCE/USFS occurrence record (", VLOOKUP(A2104, [1]!Table9[#All], 27, FALSE), "). " ))</f>
        <v xml:space="preserve">Not discussed on USFS. </v>
      </c>
      <c r="N2104" s="10" t="str">
        <f>IF(D2104="No", "-- ", VLOOKUP(A2104, [1]!Table9[#All], 29, FALSE))</f>
        <v xml:space="preserve">-- </v>
      </c>
      <c r="O2104" s="10" t="str">
        <f>IF(D2104="No", "--", VLOOKUP(A2104, [1]!Table9[#All], 30, FALSE))</f>
        <v>--</v>
      </c>
      <c r="P2104" s="7" t="str">
        <f>IF(D2104="No", "Not discussed on USFS. ", IF(VLOOKUP(A2104, [1]!Table9[#All], 31, FALSE)="--", "--",  _xlfn.CONCAT(A2104, " (", VLOOKUP(A2104, [1]!Table9[#All], 11, FALSE), "; Habitat description: ", C2104, ") - Within 1-mi of a CNDDB/SCE/USFS occurrence record (", VLOOKUP(A2104, [1]!Table9[#All], 31, FALSE), "). " )))</f>
        <v xml:space="preserve">Not discussed on USFS. </v>
      </c>
      <c r="Q2104" s="6" t="str">
        <f>IF(D2104="No", "Not discussed on USFS. ", IF(VLOOKUP(A2104, [1]!Table9[#All], 31, FALSE)="--", "--",  VLOOKUP(A2104, [1]!Table9[#All], 32, FALSE)))</f>
        <v xml:space="preserve">Not discussed on USFS. </v>
      </c>
      <c r="R2104" s="6" t="str">
        <f>IF(D2104="No", "Not discussed on USFS. ", IF(VLOOKUP(A2104, [1]!Table9[#All], 31, FALSE)="--", "--", VLOOKUP(A2104, [1]!Table9[#All], 33, FALSE)))</f>
        <v xml:space="preserve">Not discussed on USFS. </v>
      </c>
      <c r="S2104" s="9" t="s">
        <v>2</v>
      </c>
      <c r="T2104" s="8" t="s">
        <v>2</v>
      </c>
      <c r="U2104" s="8" t="s">
        <v>2</v>
      </c>
      <c r="V2104" s="7" t="s">
        <v>2</v>
      </c>
      <c r="W2104" s="6" t="s">
        <v>2</v>
      </c>
      <c r="X2104" s="6" t="s">
        <v>2</v>
      </c>
    </row>
    <row r="2105" spans="1:24" ht="168" x14ac:dyDescent="0.2">
      <c r="A2105" s="20" t="s">
        <v>257</v>
      </c>
      <c r="B2105" s="20" t="str">
        <f>VLOOKUP(A2105, [1]!Table9[#All], 2, FALSE)</f>
        <v>Streptanthus glandulosus ssp. niger</v>
      </c>
      <c r="C2105" s="18" t="str">
        <f>VLOOKUP(A2105, [1]!Table9[#All], 13, FALSE)</f>
        <v>serpentine outcrops in grassland</v>
      </c>
      <c r="D2105" s="17" t="str">
        <f>IF(ISNUMBER(SEARCH("1",VLOOKUP(A2105, [1]!Table9[#All], 4, FALSE))), "Yes", "No")</f>
        <v>Yes</v>
      </c>
      <c r="E2105" s="16" t="str">
        <f>VLOOKUP(A2105, [1]!Table9[#All], 3, FALSE)</f>
        <v>Plant</v>
      </c>
      <c r="F2105" s="15" t="str">
        <f>VLOOKUP(A2105, [1]!Table9[#All], 26, FALSE)</f>
        <v>Formula</v>
      </c>
      <c r="G2105" s="15" t="str">
        <f>IF(D2105="No", "--",VLOOKUP(A2105, [1]!Table9[#All], 25, FALSE))</f>
        <v>Work area</v>
      </c>
      <c r="H2105" s="14" t="str">
        <f>IF(D2105="No", "Not discussed on USFS. ", VLOOKUP(A2105, [1]!Table9[#All], 24, FALSE))</f>
        <v>--</v>
      </c>
      <c r="I2105" s="14" t="str">
        <f>IF(NOT(ISBLANK(#REF!)),  "Pre-activity Survey Required", "")</f>
        <v>Pre-activity Survey Required</v>
      </c>
      <c r="J2105" s="13" t="str">
        <f>IF(D2105="No", "Not discussed on USFS. ", _xlfn.CONCAT(A2105, " (", VLOOKUP(A2105, [1]!Table9[#All], 11, FALSE), "; Habitat description: ", C2105, ") - Within 1-mi of a CNDDB/SCE/USFS occurrence record (", VLOOKUP(A2105, [1]!Table9[#All], 34, FALSE), "). " ))</f>
        <v xml:space="preserve">Tiburon jewelflower (FE; SE; CRPR 1B.1, Blooming Period: May - Jul; Habitat description: serpentine outcrops in grassland) - Within 1-mi of a CNDDB/SCE/USFS occurrence record (unsuitable habitat). </v>
      </c>
      <c r="K2105" s="10" t="str">
        <f>IF(D2105="No", "-- ", VLOOKUP(A2105, [1]!Table9[#All], 35, FALSE))</f>
        <v xml:space="preserve">RPM Plant 1; 
Standard OMP BMPs. </v>
      </c>
      <c r="L2105" s="12" t="str">
        <f>IF(D2105="No", "--", VLOOKUP(A2105, [1]!Table9[#All], 28, FALSE))</f>
        <v>IIB</v>
      </c>
      <c r="M2105" s="11" t="str">
        <f>IF(D2105="No", "Not discussed on USFS. ", _xlfn.CONCAT(A2105, " (", VLOOKUP(A2105, [1]!Table9[#All], 11, FALSE), "; Habitat description: ", C2105, ") - Within 1-mi of a CNDDB/SCE/USFS occurrence record (", VLOOKUP(A2105, [1]!Table9[#All], 27, FALSE), "). " ))</f>
        <v xml:space="preserve">Tiburon jewelflower (FE; SE; CRPR 1B.1, Blooming Period: May - Jul; Habitat description: serpentine outcrops in grassland) - Within 1-mi of a CNDDB/SCE/USFS occurrence record (habitat present). </v>
      </c>
      <c r="N2105" s="10" t="str">
        <f>IF(D2105="No", "-- ", VLOOKUP(A2105, [1]!Table9[#All], 29, FALSE))</f>
        <v xml:space="preserve">RPM Plant-1-4; 
General Measures and Standard OMP BMPs. </v>
      </c>
      <c r="O2105" s="10" t="str">
        <f>IF(D2105="No", "--", VLOOKUP(A2105, [1]!Table9[#All], 30, FALSE))</f>
        <v xml:space="preserve">Rare Plant Survey and Avoidance (Tiburon jewelflower): A qualified botanist will conduct a rare plant survey for Tiburon jewelflower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(Tiburon jewelflower): Schedule all work in the year rare plant surveys are conducted. Work can occur only after rare plant surveys occur. If work gets delayed for a subsequent year, contact Environmental Services Department. 
General Measures and Standard OMP BMPs. </v>
      </c>
      <c r="P2105" s="7" t="str">
        <f>IF(D2105="No", "Not discussed on USFS. ", IF(VLOOKUP(A2105, [1]!Table9[#All], 31, FALSE)="--", "--",  _xlfn.CONCAT(A2105, " (", VLOOKUP(A2105, [1]!Table9[#All], 11, FALSE), "; Habitat description: ", C2105, ") - Within 1-mi of a CNDDB/SCE/USFS occurrence record (", VLOOKUP(A2105, [1]!Table9[#All], 31, FALSE), "). " )))</f>
        <v>--</v>
      </c>
      <c r="Q2105" s="6" t="str">
        <f>IF(D2105="No", "Not discussed on USFS. ", IF(VLOOKUP(A2105, [1]!Table9[#All], 31, FALSE)="--", "--",  VLOOKUP(A2105, [1]!Table9[#All], 32, FALSE)))</f>
        <v>--</v>
      </c>
      <c r="R2105" s="6" t="str">
        <f>IF(D2105="No", "Not discussed on USFS. ", IF(VLOOKUP(A2105, [1]!Table9[#All], 31, FALSE)="--", "--", VLOOKUP(A2105, [1]!Table9[#All], 33, FALSE)))</f>
        <v>--</v>
      </c>
      <c r="S2105" s="9" t="s">
        <v>2</v>
      </c>
      <c r="T2105" s="8" t="s">
        <v>2</v>
      </c>
      <c r="U2105" s="8" t="s">
        <v>2</v>
      </c>
      <c r="V2105" s="7" t="s">
        <v>2</v>
      </c>
      <c r="W2105" s="6" t="s">
        <v>2</v>
      </c>
      <c r="X2105" s="6" t="s">
        <v>2</v>
      </c>
    </row>
    <row r="2106" spans="1:24" ht="168" x14ac:dyDescent="0.2">
      <c r="A2106" s="20" t="s">
        <v>256</v>
      </c>
      <c r="B2106" s="20" t="str">
        <f>VLOOKUP(A2106, [1]!Table9[#All], 2, FALSE)</f>
        <v>Calochortus tiburonensis</v>
      </c>
      <c r="C2106" s="18" t="str">
        <f>VLOOKUP(A2106, [1]!Table9[#All], 13, FALSE)</f>
        <v>serpentine grassland</v>
      </c>
      <c r="D2106" s="17" t="str">
        <f>IF(ISNUMBER(SEARCH("1",VLOOKUP(A2106, [1]!Table9[#All], 4, FALSE))), "Yes", "No")</f>
        <v>Yes</v>
      </c>
      <c r="E2106" s="16" t="str">
        <f>VLOOKUP(A2106, [1]!Table9[#All], 3, FALSE)</f>
        <v>Plant</v>
      </c>
      <c r="F2106" s="15" t="str">
        <f>VLOOKUP(A2106, [1]!Table9[#All], 26, FALSE)</f>
        <v>Formula</v>
      </c>
      <c r="G2106" s="15" t="str">
        <f>IF(D2106="No", "--",VLOOKUP(A2106, [1]!Table9[#All], 25, FALSE))</f>
        <v>Work area</v>
      </c>
      <c r="H2106" s="14" t="str">
        <f>IF(D2106="No", "Not discussed on USFS. ", VLOOKUP(A2106, [1]!Table9[#All], 24, FALSE))</f>
        <v>--</v>
      </c>
      <c r="I2106" s="14" t="str">
        <f>IF(NOT(ISBLANK(#REF!)),  "Pre-activity Survey Required", "")</f>
        <v>Pre-activity Survey Required</v>
      </c>
      <c r="J2106" s="13" t="str">
        <f>IF(D2106="No", "Not discussed on USFS. ", _xlfn.CONCAT(A2106, " (", VLOOKUP(A2106, [1]!Table9[#All], 11, FALSE), "; Habitat description: ", C2106, ") - Within 1-mi of a CNDDB/SCE/USFS occurrence record (", VLOOKUP(A2106, [1]!Table9[#All], 34, FALSE), "). " ))</f>
        <v xml:space="preserve">Tiburon mariposa-lily (FT; ST; CRPR 1B.1, Blooming Period: May - Jun; Habitat description: serpentine grassland) - Within 1-mi of a CNDDB/SCE/USFS occurrence record (unsuitable habitat). </v>
      </c>
      <c r="K2106" s="10" t="str">
        <f>IF(D2106="No", "-- ", VLOOKUP(A2106, [1]!Table9[#All], 35, FALSE))</f>
        <v xml:space="preserve">RPM Plant 1; 
Standard OMP BMPs. </v>
      </c>
      <c r="L2106" s="12" t="str">
        <f>IF(D2106="No", "--", VLOOKUP(A2106, [1]!Table9[#All], 28, FALSE))</f>
        <v>IIB</v>
      </c>
      <c r="M2106" s="11" t="str">
        <f>IF(D2106="No", "Not discussed on USFS. ", _xlfn.CONCAT(A2106, " (", VLOOKUP(A2106, [1]!Table9[#All], 11, FALSE), "; Habitat description: ", C2106, ") - Within 1-mi of a CNDDB/SCE/USFS occurrence record (", VLOOKUP(A2106, [1]!Table9[#All], 27, FALSE), "). " ))</f>
        <v xml:space="preserve">Tiburon mariposa-lily (FT; ST; CRPR 1B.1, Blooming Period: May - Jun; Habitat description: serpentine grassland) - Within 1-mi of a CNDDB/SCE/USFS occurrence record (habitat present). </v>
      </c>
      <c r="N2106" s="10" t="str">
        <f>IF(D2106="No", "-- ", VLOOKUP(A2106, [1]!Table9[#All], 29, FALSE))</f>
        <v xml:space="preserve">RPM Plant-1-4; 
General Measures and Standard OMP BMPs. </v>
      </c>
      <c r="O2106" s="10" t="str">
        <f>IF(D2106="No", "--", VLOOKUP(A2106, [1]!Table9[#All], 30, FALSE))</f>
        <v xml:space="preserve">Rare Plant Survey and Avoidance (Tiburon mariposa-lily): A qualified botanist will conduct a rare plant survey for Tiburon mariposa-lily within blooming season, verified by a reference population. All federally-listed plants within 100 feet of the work area will be flagged for avoidance. Coordination with Environmental Services Department will be required if full avoidance cannot be achieved. 
Schedule Limitation (Tiburon mariposa-lily): Schedule all work in the year rare plant surveys are conducted. Work can occur only after rare plant surveys occur. If work gets delayed for a subsequent year, contact Environmental Services Department. 
General Measures and Standard OMP BMPs. </v>
      </c>
      <c r="P2106" s="7" t="str">
        <f>IF(D2106="No", "Not discussed on USFS. ", IF(VLOOKUP(A2106, [1]!Table9[#All], 31, FALSE)="--", "--",  _xlfn.CONCAT(A2106, " (", VLOOKUP(A2106, [1]!Table9[#All], 11, FALSE), "; Habitat description: ", C2106, ") - Within 1-mi of a CNDDB/SCE/USFS occurrence record (", VLOOKUP(A2106, [1]!Table9[#All], 31, FALSE), "). " )))</f>
        <v>--</v>
      </c>
      <c r="Q2106" s="6" t="str">
        <f>IF(D2106="No", "Not discussed on USFS. ", IF(VLOOKUP(A2106, [1]!Table9[#All], 31, FALSE)="--", "--",  VLOOKUP(A2106, [1]!Table9[#All], 32, FALSE)))</f>
        <v>--</v>
      </c>
      <c r="R2106" s="6" t="str">
        <f>IF(D2106="No", "Not discussed on USFS. ", IF(VLOOKUP(A2106, [1]!Table9[#All], 31, FALSE)="--", "--", VLOOKUP(A2106, [1]!Table9[#All], 33, FALSE)))</f>
        <v>--</v>
      </c>
      <c r="S2106" s="9" t="s">
        <v>2</v>
      </c>
      <c r="T2106" s="8" t="s">
        <v>2</v>
      </c>
      <c r="U2106" s="8" t="s">
        <v>2</v>
      </c>
      <c r="V2106" s="7" t="s">
        <v>2</v>
      </c>
      <c r="W2106" s="6" t="s">
        <v>2</v>
      </c>
      <c r="X2106" s="6" t="s">
        <v>2</v>
      </c>
    </row>
    <row r="2107" spans="1:24" ht="168" x14ac:dyDescent="0.2">
      <c r="A2107" s="20" t="s">
        <v>255</v>
      </c>
      <c r="B2107" s="20" t="str">
        <f>VLOOKUP(A2107, [1]!Table9[#All], 2, FALSE)</f>
        <v>Castilleja affinis var. neglecta</v>
      </c>
      <c r="C2107" s="18" t="str">
        <f>VLOOKUP(A2107, [1]!Table9[#All], 13, FALSE)</f>
        <v>serpentine grasslands on north- to west-facing slopes</v>
      </c>
      <c r="D2107" s="17" t="str">
        <f>IF(ISNUMBER(SEARCH("1",VLOOKUP(A2107, [1]!Table9[#All], 4, FALSE))), "Yes", "No")</f>
        <v>Yes</v>
      </c>
      <c r="E2107" s="16" t="str">
        <f>VLOOKUP(A2107, [1]!Table9[#All], 3, FALSE)</f>
        <v>Plant</v>
      </c>
      <c r="F2107" s="15" t="str">
        <f>VLOOKUP(A2107, [1]!Table9[#All], 26, FALSE)</f>
        <v>Formula</v>
      </c>
      <c r="G2107" s="15" t="str">
        <f>IF(D2107="No", "--",VLOOKUP(A2107, [1]!Table9[#All], 25, FALSE))</f>
        <v>Work area</v>
      </c>
      <c r="H2107" s="14" t="str">
        <f>IF(D2107="No", "Not discussed on USFS. ", VLOOKUP(A2107, [1]!Table9[#All], 24, FALSE))</f>
        <v>--</v>
      </c>
      <c r="I2107" s="14" t="str">
        <f>IF(NOT(ISBLANK(#REF!)),  "Pre-activity Survey Required", "")</f>
        <v>Pre-activity Survey Required</v>
      </c>
      <c r="J2107" s="13" t="str">
        <f>IF(D2107="No", "Not discussed on USFS. ", _xlfn.CONCAT(A2107, " (", VLOOKUP(A2107, [1]!Table9[#All], 11, FALSE), "; Habitat description: ", C2107, ") - Within 1-mi of a CNDDB/SCE/USFS occurrence record (", VLOOKUP(A2107, [1]!Table9[#All], 34, FALSE), "). " ))</f>
        <v xml:space="preserve">Tiburon paintbrush (FE; ST; CRPR 1B.2, Blooming Period: Apr - Jun; Habitat description: serpentine grasslands on north- to west-facing slopes) - Within 1-mi of a CNDDB/SCE/USFS occurrence record (unsuitable habitat). </v>
      </c>
      <c r="K2107" s="10" t="str">
        <f>IF(D2107="No", "-- ", VLOOKUP(A2107, [1]!Table9[#All], 35, FALSE))</f>
        <v xml:space="preserve">RPM Plant 1; 
Standard OMP BMPs. </v>
      </c>
      <c r="L2107" s="12" t="str">
        <f>IF(D2107="No", "--", VLOOKUP(A2107, [1]!Table9[#All], 28, FALSE))</f>
        <v>IIB</v>
      </c>
      <c r="M2107" s="11" t="str">
        <f>IF(D2107="No", "Not discussed on USFS. ", _xlfn.CONCAT(A2107, " (", VLOOKUP(A2107, [1]!Table9[#All], 11, FALSE), "; Habitat description: ", C2107, ") - Within 1-mi of a CNDDB/SCE/USFS occurrence record (", VLOOKUP(A2107, [1]!Table9[#All], 27, FALSE), "). " ))</f>
        <v xml:space="preserve">Tiburon paintbrush (FE; ST; CRPR 1B.2, Blooming Period: Apr - Jun; Habitat description: serpentine grasslands on north- to west-facing slopes) - Within 1-mi of a CNDDB/SCE/USFS occurrence record (habitat present). </v>
      </c>
      <c r="N2107" s="10" t="str">
        <f>IF(D2107="No", "-- ", VLOOKUP(A2107, [1]!Table9[#All], 29, FALSE))</f>
        <v xml:space="preserve">RPM Plant-1-4; 
General Measures and Standard OMP BMPs. </v>
      </c>
      <c r="O2107" s="10" t="str">
        <f>IF(D2107="No", "--", VLOOKUP(A2107, [1]!Table9[#All], 30, FALSE))</f>
        <v xml:space="preserve">Rare Plant Survey and Avoidance (Tiburon paintbrush): A qualified botanist will conduct a rare plant survey for Tiburon paintbrush within blooming season, verified by a reference population. All federally-listed plants within 100 feet of the work area will be flagged for avoidance. Coordination with Environmental Services Department will be required if full avoidance cannot be achieved. 
Schedule Limitation (Tiburon paintbrush): Schedule all work in the year rare plant surveys are conducted. Work can occur only after rare plant surveys occur. If work gets delayed for a subsequent year, contact Environmental Services Department. 
General Measures and Standard OMP BMPs. </v>
      </c>
      <c r="P2107" s="7" t="str">
        <f>IF(D2107="No", "Not discussed on USFS. ", IF(VLOOKUP(A2107, [1]!Table9[#All], 31, FALSE)="--", "--",  _xlfn.CONCAT(A2107, " (", VLOOKUP(A2107, [1]!Table9[#All], 11, FALSE), "; Habitat description: ", C2107, ") - Within 1-mi of a CNDDB/SCE/USFS occurrence record (", VLOOKUP(A2107, [1]!Table9[#All], 31, FALSE), "). " )))</f>
        <v>--</v>
      </c>
      <c r="Q2107" s="6" t="str">
        <f>IF(D2107="No", "Not discussed on USFS. ", IF(VLOOKUP(A2107, [1]!Table9[#All], 31, FALSE)="--", "--",  VLOOKUP(A2107, [1]!Table9[#All], 32, FALSE)))</f>
        <v>--</v>
      </c>
      <c r="R2107" s="6" t="str">
        <f>IF(D2107="No", "Not discussed on USFS. ", IF(VLOOKUP(A2107, [1]!Table9[#All], 31, FALSE)="--", "--", VLOOKUP(A2107, [1]!Table9[#All], 33, FALSE)))</f>
        <v>--</v>
      </c>
      <c r="S2107" s="9" t="s">
        <v>2</v>
      </c>
      <c r="T2107" s="8" t="s">
        <v>2</v>
      </c>
      <c r="U2107" s="8" t="s">
        <v>2</v>
      </c>
      <c r="V2107" s="7" t="s">
        <v>2</v>
      </c>
      <c r="W2107" s="6" t="s">
        <v>2</v>
      </c>
      <c r="X2107" s="6" t="s">
        <v>2</v>
      </c>
    </row>
    <row r="2108" spans="1:24" ht="168" x14ac:dyDescent="0.2">
      <c r="A2108" s="20" t="s">
        <v>254</v>
      </c>
      <c r="B2108" s="20" t="str">
        <f>VLOOKUP(A2108, [1]!Table9[#All], 2, FALSE)</f>
        <v>Lupinus tidestromii</v>
      </c>
      <c r="C2108" s="18" t="str">
        <f>VLOOKUP(A2108, [1]!Table9[#All], 13, FALSE)</f>
        <v>dunes, beaches</v>
      </c>
      <c r="D2108" s="17" t="str">
        <f>IF(ISNUMBER(SEARCH("1",VLOOKUP(A2108, [1]!Table9[#All], 4, FALSE))), "Yes", "No")</f>
        <v>Yes</v>
      </c>
      <c r="E2108" s="16" t="str">
        <f>VLOOKUP(A2108, [1]!Table9[#All], 3, FALSE)</f>
        <v>Plant</v>
      </c>
      <c r="F2108" s="15" t="str">
        <f>VLOOKUP(A2108, [1]!Table9[#All], 26, FALSE)</f>
        <v>Formula</v>
      </c>
      <c r="G2108" s="15" t="str">
        <f>IF(D2108="No", "--",VLOOKUP(A2108, [1]!Table9[#All], 25, FALSE))</f>
        <v>Work area</v>
      </c>
      <c r="H2108" s="14" t="str">
        <f>IF(D2108="No", "Not discussed on USFS. ", VLOOKUP(A2108, [1]!Table9[#All], 24, FALSE))</f>
        <v>--</v>
      </c>
      <c r="I2108" s="14" t="str">
        <f>IF(NOT(ISBLANK(#REF!)),  "Pre-activity Survey Required", "")</f>
        <v>Pre-activity Survey Required</v>
      </c>
      <c r="J2108" s="13" t="str">
        <f>IF(D2108="No", "Not discussed on USFS. ", _xlfn.CONCAT(A2108, " (", VLOOKUP(A2108, [1]!Table9[#All], 11, FALSE), "; Habitat description: ", C2108, ") - Within 1-mi of a CNDDB/SCE/USFS occurrence record (", VLOOKUP(A2108, [1]!Table9[#All], 34, FALSE), "). " ))</f>
        <v xml:space="preserve">Tidestrom's lupine (FE; SE; CRPR 1B.1, Blooming Period: Apr - Jun; Habitat description: dunes, beaches) - Within 1-mi of a CNDDB/SCE/USFS occurrence record (unsuitable habitat). </v>
      </c>
      <c r="K2108" s="10" t="str">
        <f>IF(D2108="No", "-- ", VLOOKUP(A2108, [1]!Table9[#All], 35, FALSE))</f>
        <v xml:space="preserve">RPM Plant 1; 
Standard OMP BMPs. </v>
      </c>
      <c r="L2108" s="12" t="str">
        <f>IF(D2108="No", "--", VLOOKUP(A2108, [1]!Table9[#All], 28, FALSE))</f>
        <v>IIB</v>
      </c>
      <c r="M2108" s="11" t="str">
        <f>IF(D2108="No", "Not discussed on USFS. ", _xlfn.CONCAT(A2108, " (", VLOOKUP(A2108, [1]!Table9[#All], 11, FALSE), "; Habitat description: ", C2108, ") - Within 1-mi of a CNDDB/SCE/USFS occurrence record (", VLOOKUP(A2108, [1]!Table9[#All], 27, FALSE), "). " ))</f>
        <v xml:space="preserve">Tidestrom's lupine (FE; SE; CRPR 1B.1, Blooming Period: Apr - Jun; Habitat description: dunes, beaches) - Within 1-mi of a CNDDB/SCE/USFS occurrence record (habitat present). </v>
      </c>
      <c r="N2108" s="10" t="str">
        <f>IF(D2108="No", "-- ", VLOOKUP(A2108, [1]!Table9[#All], 29, FALSE))</f>
        <v xml:space="preserve">RPM Plant-1-4; 
General Measures and Standard OMP BMPs. </v>
      </c>
      <c r="O2108" s="10" t="str">
        <f>IF(D2108="No", "--", VLOOKUP(A2108, [1]!Table9[#All], 30, FALSE))</f>
        <v xml:space="preserve">Rare Plant Survey and Avoidance (Tidestrom's lupine): A qualified botanist will conduct a rare plant survey for Tidestrom's lupine within blooming season, verified by a reference population. All federally-listed plants within 100 feet of the work area will be flagged for avoidance. Coordination with Environmental Services Department will be required if full avoidance cannot be achieved. 
Schedule Limitation (Tidestrom's lupine): Schedule all work in the year rare plant surveys are conducted. Work can occur only after rare plant surveys occur. If work gets delayed for a subsequent year, contact Environmental Services Department. 
General Measures and Standard OMP BMPs. </v>
      </c>
      <c r="P2108" s="7" t="str">
        <f>IF(D2108="No", "Not discussed on USFS. ", IF(VLOOKUP(A2108, [1]!Table9[#All], 31, FALSE)="--", "--",  _xlfn.CONCAT(A2108, " (", VLOOKUP(A2108, [1]!Table9[#All], 11, FALSE), "; Habitat description: ", C2108, ") - Within 1-mi of a CNDDB/SCE/USFS occurrence record (", VLOOKUP(A2108, [1]!Table9[#All], 31, FALSE), "). " )))</f>
        <v>--</v>
      </c>
      <c r="Q2108" s="6" t="str">
        <f>IF(D2108="No", "Not discussed on USFS. ", IF(VLOOKUP(A2108, [1]!Table9[#All], 31, FALSE)="--", "--",  VLOOKUP(A2108, [1]!Table9[#All], 32, FALSE)))</f>
        <v>--</v>
      </c>
      <c r="R2108" s="6" t="str">
        <f>IF(D2108="No", "Not discussed on USFS. ", IF(VLOOKUP(A2108, [1]!Table9[#All], 31, FALSE)="--", "--", VLOOKUP(A2108, [1]!Table9[#All], 33, FALSE)))</f>
        <v>--</v>
      </c>
      <c r="S2108" s="9" t="s">
        <v>2</v>
      </c>
      <c r="T2108" s="8" t="s">
        <v>2</v>
      </c>
      <c r="U2108" s="8" t="s">
        <v>2</v>
      </c>
      <c r="V2108" s="7" t="s">
        <v>2</v>
      </c>
      <c r="W2108" s="6" t="s">
        <v>2</v>
      </c>
      <c r="X2108" s="6" t="s">
        <v>2</v>
      </c>
    </row>
    <row r="2109" spans="1:24" ht="156" x14ac:dyDescent="0.2">
      <c r="A2109" s="20" t="s">
        <v>253</v>
      </c>
      <c r="B2109" s="20" t="str">
        <f>VLOOKUP(A2109, [1]!Table9[#All], 2, FALSE)</f>
        <v>Astragalus tidestromii</v>
      </c>
      <c r="C2109" s="18" t="str">
        <f>VLOOKUP(A2109, [1]!Table9[#All], 13, FALSE)</f>
        <v>open, calcareous gravel, foothills</v>
      </c>
      <c r="D2109" s="17" t="str">
        <f>IF(ISNUMBER(SEARCH("1",VLOOKUP(A2109, [1]!Table9[#All], 4, FALSE))), "Yes", "No")</f>
        <v>Yes</v>
      </c>
      <c r="E2109" s="16" t="str">
        <f>VLOOKUP(A2109, [1]!Table9[#All], 3, FALSE)</f>
        <v>Plant</v>
      </c>
      <c r="F2109" s="15" t="str">
        <f>VLOOKUP(A2109, [1]!Table9[#All], 26, FALSE)</f>
        <v>Formula</v>
      </c>
      <c r="G2109" s="15" t="str">
        <f>IF(D2109="No", "--",VLOOKUP(A2109, [1]!Table9[#All], 25, FALSE))</f>
        <v>Work area</v>
      </c>
      <c r="H2109" s="14" t="str">
        <f>IF(D2109="No", "Not discussed on USFS. ", VLOOKUP(A2109, [1]!Table9[#All], 24, FALSE))</f>
        <v>--</v>
      </c>
      <c r="I2109" s="14" t="str">
        <f>IF(NOT(ISBLANK(#REF!)),  "Pre-activity Survey Required", "")</f>
        <v>Pre-activity Survey Required</v>
      </c>
      <c r="J2109" s="13" t="str">
        <f>IF(D2109="No", "Not discussed on USFS. ", _xlfn.CONCAT(A2109, " (", VLOOKUP(A2109, [1]!Table9[#All], 11, FALSE), "; Habitat description: ", C2109, ") - Within 1-mi of a CNDDB/SCE/USFS occurrence record (", VLOOKUP(A2109, [1]!Table9[#All], 34, FALSE), "). " ))</f>
        <v xml:space="preserve">Tidestrom's milk-vetch (FSS; CRPR 2B.2, Blooming Period: Mar - May; Habitat description: open, calcareous gravel, foothills) - Within 1-mi of a CNDDB/SCE/USFS occurrence record (unsuitable habitat). </v>
      </c>
      <c r="K2109" s="10" t="str">
        <f>IF(D2109="No", "-- ", VLOOKUP(A2109, [1]!Table9[#All], 35, FALSE))</f>
        <v>Standard OMP BMPs.</v>
      </c>
      <c r="L2109" s="12" t="str">
        <f>IF(D2109="No", "--", VLOOKUP(A2109, [1]!Table9[#All], 28, FALSE))</f>
        <v>IIB</v>
      </c>
      <c r="M2109" s="11" t="str">
        <f>IF(D2109="No", "Not discussed on USFS. ", _xlfn.CONCAT(A2109, " (", VLOOKUP(A2109, [1]!Table9[#All], 11, FALSE), "; Habitat description: ", C2109, ") - Within 1-mi of a CNDDB/SCE/USFS occurrence record (", VLOOKUP(A2109, [1]!Table9[#All], 27, FALSE), "). " ))</f>
        <v xml:space="preserve">Tidestrom's milk-vetch (FSS; CRPR 2B.2, Blooming Period: Mar - May; Habitat description: open, calcareous gravel, foothills) - Within 1-mi of a CNDDB/SCE/USFS occurrence record (habitat present). </v>
      </c>
      <c r="N2109" s="10" t="str">
        <f>IF(D2109="No", "-- ", VLOOKUP(A2109, [1]!Table9[#All], 29, FALSE))</f>
        <v xml:space="preserve">BE BMP Plant-1(a)(c-d); 
General Measures and Standard OMP BMPs. </v>
      </c>
      <c r="O2109" s="10" t="str">
        <f>IF(D2109="No", "--", VLOOKUP(A2109, [1]!Table9[#All], 30, FALSE))</f>
        <v xml:space="preserve">Pre-Activity Survey (Tidestrom's milk-vetch): A biological survey is required. 
FSS Plant Avoidance (Tidestrom's milk-vetch): If Tidestrom's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09" s="7" t="str">
        <f>IF(D2109="No", "Not discussed on USFS. ", IF(VLOOKUP(A2109, [1]!Table9[#All], 31, FALSE)="--", "--",  _xlfn.CONCAT(A2109, " (", VLOOKUP(A2109, [1]!Table9[#All], 11, FALSE), "; Habitat description: ", C2109, ") - Within 1-mi of a CNDDB/SCE/USFS occurrence record (", VLOOKUP(A2109, [1]!Table9[#All], 31, FALSE), "). " )))</f>
        <v>--</v>
      </c>
      <c r="Q2109" s="6" t="str">
        <f>IF(D2109="No", "Not discussed on USFS. ", IF(VLOOKUP(A2109, [1]!Table9[#All], 31, FALSE)="--", "--",  VLOOKUP(A2109, [1]!Table9[#All], 32, FALSE)))</f>
        <v>--</v>
      </c>
      <c r="R2109" s="6" t="str">
        <f>IF(D2109="No", "Not discussed on USFS. ", IF(VLOOKUP(A2109, [1]!Table9[#All], 31, FALSE)="--", "--", VLOOKUP(A2109, [1]!Table9[#All], 33, FALSE)))</f>
        <v>--</v>
      </c>
      <c r="S2109" s="9" t="s">
        <v>2</v>
      </c>
      <c r="T2109" s="8" t="s">
        <v>2</v>
      </c>
      <c r="U2109" s="8" t="s">
        <v>2</v>
      </c>
      <c r="V2109" s="7" t="s">
        <v>2</v>
      </c>
      <c r="W2109" s="6" t="s">
        <v>2</v>
      </c>
      <c r="X2109" s="6" t="s">
        <v>2</v>
      </c>
    </row>
    <row r="2110" spans="1:24" ht="80" x14ac:dyDescent="0.2">
      <c r="A2110" s="20" t="s">
        <v>252</v>
      </c>
      <c r="B2110" s="20" t="str">
        <f>VLOOKUP(A2110, [1]!Table9[#All], 2, FALSE)</f>
        <v>Eucyclogobius newberryi</v>
      </c>
      <c r="C2110" s="18" t="str">
        <f>VLOOKUP(A2110, [1]!Table9[#All], 13, FALSE)</f>
        <v>intermittent or perennial stream, pond, lake or jurisdictional waters feature</v>
      </c>
      <c r="D2110" s="17" t="str">
        <f>IF(ISNUMBER(SEARCH("1",VLOOKUP(A2110, [1]!Table9[#All], 4, FALSE))), "Yes", "No")</f>
        <v>Yes</v>
      </c>
      <c r="E2110" s="16" t="str">
        <f>VLOOKUP(A2110, [1]!Table9[#All], 3, FALSE)</f>
        <v>Fish</v>
      </c>
      <c r="F2110" s="15" t="str">
        <f>VLOOKUP(A2110, [1]!Table9[#All], 26, FALSE)</f>
        <v>--</v>
      </c>
      <c r="G2110" s="15" t="str">
        <f>IF(D2110="No", "--",VLOOKUP(A2110, [1]!Table9[#All], 25, FALSE))</f>
        <v>--</v>
      </c>
      <c r="H2110" s="14" t="str">
        <f>IF(D2110="No", "Not discussed on USFS. ", VLOOKUP(A2110, [1]!Table9[#All], 24, FALSE))</f>
        <v>Notify SME if found on USFS</v>
      </c>
      <c r="I2110" s="14" t="str">
        <f>IF(NOT(ISBLANK(#REF!)),  "Pre-activity Survey Required", "")</f>
        <v>Pre-activity Survey Required</v>
      </c>
      <c r="J2110" s="13" t="str">
        <f>IF(D2110="No", "Not discussed on USFS. ", _xlfn.CONCAT(A2110, " (", VLOOKUP(A2110, [1]!Table9[#All], 11, FALSE), "; Habitat description: ", C2110, ") - Within 1-mi of a CNDDB/SCE/USFS occurrence record (", VLOOKUP(A2110, [1]!Table9[#All], 34, FALSE), "). " ))</f>
        <v xml:space="preserve">tidewater goby (FE; Habitat description: intermittent or perennial stream, pond, lake or jurisdictional waters feature) - Within 1-mi of a CNDDB/SCE/USFS occurrence record (unsuitable habitat). </v>
      </c>
      <c r="K2110" s="10" t="str">
        <f>IF(D2110="No", "-- ", VLOOKUP(A2110, [1]!Table9[#All], 35, FALSE))</f>
        <v>Standard OMP BMPs.</v>
      </c>
      <c r="L2110" s="12" t="str">
        <f>IF(D2110="No", "--", VLOOKUP(A2110, [1]!Table9[#All], 28, FALSE))</f>
        <v>--</v>
      </c>
      <c r="M2110" s="11" t="str">
        <f>IF(D2110="No", "Not discussed on USFS. ", _xlfn.CONCAT(A2110, " (", VLOOKUP(A2110, [1]!Table9[#All], 11, FALSE), "; Habitat description: ", C2110, ") - Within 1-mi of a CNDDB/SCE/USFS occurrence record (", VLOOKUP(A2110, [1]!Table9[#All], 27, FALSE), "). " ))</f>
        <v xml:space="preserve">tidewater goby (FE; Habitat description: intermittent or perennial stream, pond, lake or jurisdictional waters feature) - Within 1-mi of a CNDDB/SCE/USFS occurrence record (--). </v>
      </c>
      <c r="N2110" s="10" t="str">
        <f>IF(D2110="No", "-- ", VLOOKUP(A2110, [1]!Table9[#All], 29, FALSE))</f>
        <v>Notify SME if found on USFS</v>
      </c>
      <c r="O2110" s="10" t="str">
        <f>IF(D2110="No", "--", VLOOKUP(A2110, [1]!Table9[#All], 30, FALSE))</f>
        <v>Notify SME if found on USFS</v>
      </c>
      <c r="P2110" s="7" t="str">
        <f>IF(D2110="No", "Not discussed on USFS. ", IF(VLOOKUP(A2110, [1]!Table9[#All], 31, FALSE)="--", "--",  _xlfn.CONCAT(A2110, " (", VLOOKUP(A2110, [1]!Table9[#All], 11, FALSE), "; Habitat description: ", C2110, ") - Within 1-mi of a CNDDB/SCE/USFS occurrence record (", VLOOKUP(A2110, [1]!Table9[#All], 31, FALSE), "). " )))</f>
        <v>--</v>
      </c>
      <c r="Q2110" s="6" t="str">
        <f>IF(D2110="No", "Not discussed on USFS. ", IF(VLOOKUP(A2110, [1]!Table9[#All], 31, FALSE)="--", "--",  VLOOKUP(A2110, [1]!Table9[#All], 32, FALSE)))</f>
        <v>--</v>
      </c>
      <c r="R2110" s="6" t="str">
        <f>IF(D2110="No", "Not discussed on USFS. ", IF(VLOOKUP(A2110, [1]!Table9[#All], 31, FALSE)="--", "--", VLOOKUP(A2110, [1]!Table9[#All], 33, FALSE)))</f>
        <v>--</v>
      </c>
      <c r="S2110" s="9" t="s">
        <v>2</v>
      </c>
      <c r="T2110" s="8" t="s">
        <v>2</v>
      </c>
      <c r="U2110" s="8" t="s">
        <v>2</v>
      </c>
      <c r="V2110" s="7" t="s">
        <v>2</v>
      </c>
      <c r="W2110" s="6" t="s">
        <v>2</v>
      </c>
      <c r="X2110" s="6" t="s">
        <v>2</v>
      </c>
    </row>
    <row r="2111" spans="1:24" ht="156" x14ac:dyDescent="0.2">
      <c r="A2111" s="20" t="s">
        <v>251</v>
      </c>
      <c r="B2111" s="20" t="str">
        <f>VLOOKUP(A2111, [1]!Table9[#All], 2, FALSE)</f>
        <v>Boechera tiehmii</v>
      </c>
      <c r="C2111" s="18" t="str">
        <f>VLOOKUP(A2111, [1]!Table9[#All], 13, FALSE)</f>
        <v>rock outcrops, gravelly soil</v>
      </c>
      <c r="D2111" s="17" t="str">
        <f>IF(ISNUMBER(SEARCH("1",VLOOKUP(A2111, [1]!Table9[#All], 4, FALSE))), "Yes", "No")</f>
        <v>Yes</v>
      </c>
      <c r="E2111" s="16" t="str">
        <f>VLOOKUP(A2111, [1]!Table9[#All], 3, FALSE)</f>
        <v>Plant</v>
      </c>
      <c r="F2111" s="15" t="str">
        <f>VLOOKUP(A2111, [1]!Table9[#All], 26, FALSE)</f>
        <v>Formula</v>
      </c>
      <c r="G2111" s="15" t="str">
        <f>IF(D2111="No", "--",VLOOKUP(A2111, [1]!Table9[#All], 25, FALSE))</f>
        <v>Work area</v>
      </c>
      <c r="H2111" s="14" t="str">
        <f>IF(D2111="No", "Not discussed on USFS. ", VLOOKUP(A2111, [1]!Table9[#All], 24, FALSE))</f>
        <v>--</v>
      </c>
      <c r="I2111" s="14" t="str">
        <f>IF(NOT(ISBLANK(#REF!)),  "Pre-activity Survey Required", "")</f>
        <v>Pre-activity Survey Required</v>
      </c>
      <c r="J2111" s="13" t="str">
        <f>IF(D2111="No", "Not discussed on USFS. ", _xlfn.CONCAT(A2111, " (", VLOOKUP(A2111, [1]!Table9[#All], 11, FALSE), "; Habitat description: ", C2111, ") - Within 1-mi of a CNDDB/SCE/USFS occurrence record (", VLOOKUP(A2111, [1]!Table9[#All], 34, FALSE), "). " ))</f>
        <v xml:space="preserve">Tiehm's rockcress (FSS; CRPR 1B.3, Blooming Period: Jun - Aug; Habitat description: rock outcrops, gravelly soil) - Within 1-mi of a CNDDB/SCE/USFS occurrence record (unsuitable habitat). </v>
      </c>
      <c r="K2111" s="10" t="str">
        <f>IF(D2111="No", "-- ", VLOOKUP(A2111, [1]!Table9[#All], 35, FALSE))</f>
        <v>Standard OMP BMPs.</v>
      </c>
      <c r="L2111" s="12" t="str">
        <f>IF(D2111="No", "--", VLOOKUP(A2111, [1]!Table9[#All], 28, FALSE))</f>
        <v>IIB</v>
      </c>
      <c r="M2111" s="11" t="str">
        <f>IF(D2111="No", "Not discussed on USFS. ", _xlfn.CONCAT(A2111, " (", VLOOKUP(A2111, [1]!Table9[#All], 11, FALSE), "; Habitat description: ", C2111, ") - Within 1-mi of a CNDDB/SCE/USFS occurrence record (", VLOOKUP(A2111, [1]!Table9[#All], 27, FALSE), "). " ))</f>
        <v xml:space="preserve">Tiehm's rockcress (FSS; CRPR 1B.3, Blooming Period: Jun - Aug; Habitat description: rock outcrops, gravelly soil) - Within 1-mi of a CNDDB/SCE/USFS occurrence record (habitat present). </v>
      </c>
      <c r="N2111" s="10" t="str">
        <f>IF(D2111="No", "-- ", VLOOKUP(A2111, [1]!Table9[#All], 29, FALSE))</f>
        <v xml:space="preserve">BE BMP Plant-1(a)(c-d); 
General Measures and Standard OMP BMPs. </v>
      </c>
      <c r="O2111" s="10" t="str">
        <f>IF(D2111="No", "--", VLOOKUP(A2111, [1]!Table9[#All], 30, FALSE))</f>
        <v xml:space="preserve">Pre-Activity Survey (Tiehm's rockcress): A biological survey is required. 
FSS Plant Avoidance (Tiehm's rockcress): If Tiehm's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11" s="7" t="str">
        <f>IF(D2111="No", "Not discussed on USFS. ", IF(VLOOKUP(A2111, [1]!Table9[#All], 31, FALSE)="--", "--",  _xlfn.CONCAT(A2111, " (", VLOOKUP(A2111, [1]!Table9[#All], 11, FALSE), "; Habitat description: ", C2111, ") - Within 1-mi of a CNDDB/SCE/USFS occurrence record (", VLOOKUP(A2111, [1]!Table9[#All], 31, FALSE), "). " )))</f>
        <v>--</v>
      </c>
      <c r="Q2111" s="6" t="str">
        <f>IF(D2111="No", "Not discussed on USFS. ", IF(VLOOKUP(A2111, [1]!Table9[#All], 31, FALSE)="--", "--",  VLOOKUP(A2111, [1]!Table9[#All], 32, FALSE)))</f>
        <v>--</v>
      </c>
      <c r="R2111" s="6" t="str">
        <f>IF(D2111="No", "Not discussed on USFS. ", IF(VLOOKUP(A2111, [1]!Table9[#All], 31, FALSE)="--", "--", VLOOKUP(A2111, [1]!Table9[#All], 33, FALSE)))</f>
        <v>--</v>
      </c>
      <c r="S2111" s="9" t="s">
        <v>2</v>
      </c>
      <c r="T2111" s="8" t="s">
        <v>2</v>
      </c>
      <c r="U2111" s="8" t="s">
        <v>2</v>
      </c>
      <c r="V2111" s="7" t="s">
        <v>2</v>
      </c>
      <c r="W2111" s="6" t="s">
        <v>2</v>
      </c>
      <c r="X2111" s="6" t="s">
        <v>2</v>
      </c>
    </row>
    <row r="2112" spans="1:24" ht="156" x14ac:dyDescent="0.2">
      <c r="A2112" s="20" t="s">
        <v>250</v>
      </c>
      <c r="B2112" s="20" t="str">
        <f>VLOOKUP(A2112, [1]!Table9[#All], 2, FALSE)</f>
        <v>Sisyrinchium longipes</v>
      </c>
      <c r="C2112" s="18" t="str">
        <f>VLOOKUP(A2112, [1]!Table9[#All], 13, FALSE)</f>
        <v>wet to moist meadows, streambanks, similar places</v>
      </c>
      <c r="D2112" s="17" t="str">
        <f>IF(ISNUMBER(SEARCH("1",VLOOKUP(A2112, [1]!Table9[#All], 4, FALSE))), "Yes", "No")</f>
        <v>Yes</v>
      </c>
      <c r="E2112" s="16" t="str">
        <f>VLOOKUP(A2112, [1]!Table9[#All], 3, FALSE)</f>
        <v>Plant</v>
      </c>
      <c r="F2112" s="15" t="str">
        <f>VLOOKUP(A2112, [1]!Table9[#All], 26, FALSE)</f>
        <v>Formula</v>
      </c>
      <c r="G2112" s="15" t="str">
        <f>IF(D2112="No", "--",VLOOKUP(A2112, [1]!Table9[#All], 25, FALSE))</f>
        <v>Work area</v>
      </c>
      <c r="H2112" s="14" t="str">
        <f>IF(D2112="No", "Not discussed on USFS. ", VLOOKUP(A2112, [1]!Table9[#All], 24, FALSE))</f>
        <v>--</v>
      </c>
      <c r="I2112" s="14" t="str">
        <f>IF(NOT(ISBLANK(#REF!)),  "Pre-activity Survey Required", "")</f>
        <v>Pre-activity Survey Required</v>
      </c>
      <c r="J2112" s="13" t="str">
        <f>IF(D2112="No", "Not discussed on USFS. ", _xlfn.CONCAT(A2112, " (", VLOOKUP(A2112, [1]!Table9[#All], 11, FALSE), "; Habitat description: ", C2112, ") - Within 1-mi of a CNDDB/SCE/USFS occurrence record (", VLOOKUP(A2112, [1]!Table9[#All], 34, FALSE), "). " ))</f>
        <v xml:space="preserve">timberland blue eyed grass (FSS; CRPR 2B.2, Blooming Period: May - Aug; Habitat description: wet to moist meadows, streambanks, similar places) - Within 1-mi of a CNDDB/SCE/USFS occurrence record (unsuitable habitat). </v>
      </c>
      <c r="K2112" s="10" t="str">
        <f>IF(D2112="No", "-- ", VLOOKUP(A2112, [1]!Table9[#All], 35, FALSE))</f>
        <v>Standard OMP BMPs.</v>
      </c>
      <c r="L2112" s="12" t="str">
        <f>IF(D2112="No", "--", VLOOKUP(A2112, [1]!Table9[#All], 28, FALSE))</f>
        <v>IIB</v>
      </c>
      <c r="M2112" s="11" t="str">
        <f>IF(D2112="No", "Not discussed on USFS. ", _xlfn.CONCAT(A2112, " (", VLOOKUP(A2112, [1]!Table9[#All], 11, FALSE), "; Habitat description: ", C2112, ") - Within 1-mi of a CNDDB/SCE/USFS occurrence record (", VLOOKUP(A2112, [1]!Table9[#All], 27, FALSE), "). " ))</f>
        <v xml:space="preserve">timberland blue eyed grass (FSS; CRPR 2B.2, Blooming Period: May - Aug; Habitat description: wet to moist meadows, streambanks, similar places) - Within 1-mi of a CNDDB/SCE/USFS occurrence record (habitat present). </v>
      </c>
      <c r="N2112" s="10" t="str">
        <f>IF(D2112="No", "-- ", VLOOKUP(A2112, [1]!Table9[#All], 29, FALSE))</f>
        <v xml:space="preserve">BE BMP Plant-1(a)(c-d); 
General Measures and Standard OMP BMPs. </v>
      </c>
      <c r="O2112" s="10" t="str">
        <f>IF(D2112="No", "--", VLOOKUP(A2112, [1]!Table9[#All], 30, FALSE))</f>
        <v xml:space="preserve">Pre-Activity Survey (timberland blue eyed grass): A biological survey is required. 
FSS Plant Avoidance (timberland blue eyed grass): If timberland blue eyed grass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12" s="7" t="str">
        <f>IF(D2112="No", "Not discussed on USFS. ", IF(VLOOKUP(A2112, [1]!Table9[#All], 31, FALSE)="--", "--",  _xlfn.CONCAT(A2112, " (", VLOOKUP(A2112, [1]!Table9[#All], 11, FALSE), "; Habitat description: ", C2112, ") - Within 1-mi of a CNDDB/SCE/USFS occurrence record (", VLOOKUP(A2112, [1]!Table9[#All], 31, FALSE), "). " )))</f>
        <v>--</v>
      </c>
      <c r="Q2112" s="6" t="str">
        <f>IF(D2112="No", "Not discussed on USFS. ", IF(VLOOKUP(A2112, [1]!Table9[#All], 31, FALSE)="--", "--",  VLOOKUP(A2112, [1]!Table9[#All], 32, FALSE)))</f>
        <v>--</v>
      </c>
      <c r="R2112" s="6" t="str">
        <f>IF(D2112="No", "Not discussed on USFS. ", IF(VLOOKUP(A2112, [1]!Table9[#All], 31, FALSE)="--", "--", VLOOKUP(A2112, [1]!Table9[#All], 33, FALSE)))</f>
        <v>--</v>
      </c>
      <c r="S2112" s="9" t="s">
        <v>2</v>
      </c>
      <c r="T2112" s="8" t="s">
        <v>2</v>
      </c>
      <c r="U2112" s="8" t="s">
        <v>2</v>
      </c>
      <c r="V2112" s="7" t="s">
        <v>2</v>
      </c>
      <c r="W2112" s="6" t="s">
        <v>2</v>
      </c>
      <c r="X2112" s="6" t="s">
        <v>2</v>
      </c>
    </row>
    <row r="2113" spans="1:24" ht="156" x14ac:dyDescent="0.2">
      <c r="A2113" s="20" t="s">
        <v>249</v>
      </c>
      <c r="B2113" s="20" t="str">
        <f>VLOOKUP(A2113, [1]!Table9[#All], 2, FALSE)</f>
        <v>Carex tiogana</v>
      </c>
      <c r="C2113" s="18" t="str">
        <f>VLOOKUP(A2113, [1]!Table9[#All], 13, FALSE)</f>
        <v>coarse, wet, limey soil, subalpine to alpine</v>
      </c>
      <c r="D2113" s="17" t="str">
        <f>IF(ISNUMBER(SEARCH("1",VLOOKUP(A2113, [1]!Table9[#All], 4, FALSE))), "Yes", "No")</f>
        <v>Yes</v>
      </c>
      <c r="E2113" s="16" t="str">
        <f>VLOOKUP(A2113, [1]!Table9[#All], 3, FALSE)</f>
        <v>Plant</v>
      </c>
      <c r="F2113" s="15" t="str">
        <f>VLOOKUP(A2113, [1]!Table9[#All], 26, FALSE)</f>
        <v>Formula</v>
      </c>
      <c r="G2113" s="15" t="str">
        <f>IF(D2113="No", "--",VLOOKUP(A2113, [1]!Table9[#All], 25, FALSE))</f>
        <v>Work area</v>
      </c>
      <c r="H2113" s="14" t="str">
        <f>IF(D2113="No", "Not discussed on USFS. ", VLOOKUP(A2113, [1]!Table9[#All], 24, FALSE))</f>
        <v>--</v>
      </c>
      <c r="I2113" s="14" t="str">
        <f>IF(NOT(ISBLANK(#REF!)),  "Pre-activity Survey Required", "")</f>
        <v>Pre-activity Survey Required</v>
      </c>
      <c r="J2113" s="13" t="str">
        <f>IF(D2113="No", "Not discussed on USFS. ", _xlfn.CONCAT(A2113, " (", VLOOKUP(A2113, [1]!Table9[#All], 11, FALSE), "; Habitat description: ", C2113, ") - Within 1-mi of a CNDDB/SCE/USFS occurrence record (", VLOOKUP(A2113, [1]!Table9[#All], 34, FALSE), "). " ))</f>
        <v xml:space="preserve">Tioga Pass sedge (FSS; CRPR 1B.3, Blooming Period: Jul - Aug; Habitat description: coarse, wet, limey soil, subalpine to alpine) - Within 1-mi of a CNDDB/SCE/USFS occurrence record (unsuitable habitat). </v>
      </c>
      <c r="K2113" s="10" t="str">
        <f>IF(D2113="No", "-- ", VLOOKUP(A2113, [1]!Table9[#All], 35, FALSE))</f>
        <v>Standard OMP BMPs.</v>
      </c>
      <c r="L2113" s="12" t="str">
        <f>IF(D2113="No", "--", VLOOKUP(A2113, [1]!Table9[#All], 28, FALSE))</f>
        <v>IIB</v>
      </c>
      <c r="M2113" s="11" t="str">
        <f>IF(D2113="No", "Not discussed on USFS. ", _xlfn.CONCAT(A2113, " (", VLOOKUP(A2113, [1]!Table9[#All], 11, FALSE), "; Habitat description: ", C2113, ") - Within 1-mi of a CNDDB/SCE/USFS occurrence record (", VLOOKUP(A2113, [1]!Table9[#All], 27, FALSE), "). " ))</f>
        <v xml:space="preserve">Tioga Pass sedge (FSS; CRPR 1B.3, Blooming Period: Jul - Aug; Habitat description: coarse, wet, limey soil, subalpine to alpine) - Within 1-mi of a CNDDB/SCE/USFS occurrence record (habitat present). </v>
      </c>
      <c r="N2113" s="10" t="str">
        <f>IF(D2113="No", "-- ", VLOOKUP(A2113, [1]!Table9[#All], 29, FALSE))</f>
        <v xml:space="preserve">BE BMP Plant-1(a)(c-d); 
General Measures and Standard OMP BMPs. </v>
      </c>
      <c r="O2113" s="10" t="str">
        <f>IF(D2113="No", "--", VLOOKUP(A2113, [1]!Table9[#All], 30, FALSE))</f>
        <v xml:space="preserve">Pre-Activity Survey (Tioga Pass sedge): A biological survey is required. 
FSS Plant Avoidance (Tioga Pass sedge): If Tioga Pass sedge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13" s="7" t="str">
        <f>IF(D2113="No", "Not discussed on USFS. ", IF(VLOOKUP(A2113, [1]!Table9[#All], 31, FALSE)="--", "--",  _xlfn.CONCAT(A2113, " (", VLOOKUP(A2113, [1]!Table9[#All], 11, FALSE), "; Habitat description: ", C2113, ") - Within 1-mi of a CNDDB/SCE/USFS occurrence record (", VLOOKUP(A2113, [1]!Table9[#All], 31, FALSE), "). " )))</f>
        <v>--</v>
      </c>
      <c r="Q2113" s="6" t="str">
        <f>IF(D2113="No", "Not discussed on USFS. ", IF(VLOOKUP(A2113, [1]!Table9[#All], 31, FALSE)="--", "--",  VLOOKUP(A2113, [1]!Table9[#All], 32, FALSE)))</f>
        <v>--</v>
      </c>
      <c r="R2113" s="6" t="str">
        <f>IF(D2113="No", "Not discussed on USFS. ", IF(VLOOKUP(A2113, [1]!Table9[#All], 31, FALSE)="--", "--", VLOOKUP(A2113, [1]!Table9[#All], 33, FALSE)))</f>
        <v>--</v>
      </c>
      <c r="S2113" s="9" t="s">
        <v>2</v>
      </c>
      <c r="T2113" s="8" t="s">
        <v>2</v>
      </c>
      <c r="U2113" s="8" t="s">
        <v>2</v>
      </c>
      <c r="V2113" s="7" t="s">
        <v>2</v>
      </c>
      <c r="W2113" s="6" t="s">
        <v>2</v>
      </c>
      <c r="X2113" s="6" t="s">
        <v>2</v>
      </c>
    </row>
    <row r="2114" spans="1:24" ht="80" x14ac:dyDescent="0.2">
      <c r="A2114" s="20" t="s">
        <v>248</v>
      </c>
      <c r="B2114" s="20" t="str">
        <f>VLOOKUP(A2114, [1]!Table9[#All], 2, FALSE)</f>
        <v>Dipodomys nitratoides nitratoides</v>
      </c>
      <c r="C2114" s="18" t="str">
        <f>VLOOKUP(A2114, [1]!Table9[#All], 13, FALSE)</f>
        <v>grassland, open coastal scrub, sagebrush, alkali sink scrub, or disturbed areas or road banks</v>
      </c>
      <c r="D2114" s="17" t="str">
        <f>IF(ISNUMBER(SEARCH("1",VLOOKUP(A2114, [1]!Table9[#All], 4, FALSE))), "Yes", "No")</f>
        <v>Yes</v>
      </c>
      <c r="E2114" s="16" t="str">
        <f>VLOOKUP(A2114, [1]!Table9[#All], 3, FALSE)</f>
        <v>Mammal-KR</v>
      </c>
      <c r="F2114" s="15" t="str">
        <f>VLOOKUP(A2114, [1]!Table9[#All], 26, FALSE)</f>
        <v>--</v>
      </c>
      <c r="G2114" s="15" t="str">
        <f>IF(D2114="No", "--",VLOOKUP(A2114, [1]!Table9[#All], 25, FALSE))</f>
        <v>--</v>
      </c>
      <c r="H2114" s="14" t="str">
        <f>IF(D2114="No", "Not discussed on USFS. ", VLOOKUP(A2114, [1]!Table9[#All], 24, FALSE))</f>
        <v>Notify SME if found on USFS</v>
      </c>
      <c r="I2114" s="14" t="str">
        <f>IF(NOT(ISBLANK(#REF!)),  "Pre-activity Survey Required", "")</f>
        <v>Pre-activity Survey Required</v>
      </c>
      <c r="J2114" s="13" t="str">
        <f>IF(D2114="No", "Not discussed on USFS. ", _xlfn.CONCAT(A2114, " (", VLOOKUP(A2114, [1]!Table9[#All], 11, FALSE), "; Habitat description: ", C2114, ") - Within 1-mi of a CNDDB/SCE/USFS occurrence record (", VLOOKUP(A2114, [1]!Table9[#All], 34, FALSE), "). " ))</f>
        <v xml:space="preserve">Tipton kangaroo rat (FE; ST; Habitat description: grassland, open coastal scrub, sagebrush, alkali sink scrub, or disturbed areas or road banks) - Within 1-mi of a CNDDB/SCE/USFS occurrence record (unsuitable habitat). </v>
      </c>
      <c r="K2114" s="10" t="str">
        <f>IF(D2114="No", "-- ", VLOOKUP(A2114, [1]!Table9[#All], 35, FALSE))</f>
        <v>Standard OMP BMPs.</v>
      </c>
      <c r="L2114" s="12" t="str">
        <f>IF(D2114="No", "--", VLOOKUP(A2114, [1]!Table9[#All], 28, FALSE))</f>
        <v>--</v>
      </c>
      <c r="M2114" s="11" t="str">
        <f>IF(D2114="No", "Not discussed on USFS. ", _xlfn.CONCAT(A2114, " (", VLOOKUP(A2114, [1]!Table9[#All], 11, FALSE), "; Habitat description: ", C2114, ") - Within 1-mi of a CNDDB/SCE/USFS occurrence record (", VLOOKUP(A2114, [1]!Table9[#All], 27, FALSE), "). " ))</f>
        <v xml:space="preserve">Tipton kangaroo rat (FE; ST; Habitat description: grassland, open coastal scrub, sagebrush, alkali sink scrub, or disturbed areas or road banks) - Within 1-mi of a CNDDB/SCE/USFS occurrence record (--). </v>
      </c>
      <c r="N2114" s="10" t="str">
        <f>IF(D2114="No", "-- ", VLOOKUP(A2114, [1]!Table9[#All], 29, FALSE))</f>
        <v>Notify SME if found on USFS</v>
      </c>
      <c r="O2114" s="10" t="str">
        <f>IF(D2114="No", "--", VLOOKUP(A2114, [1]!Table9[#All], 30, FALSE))</f>
        <v>Notify SME if found on USFS</v>
      </c>
      <c r="P2114" s="7" t="str">
        <f>IF(D2114="No", "Not discussed on USFS. ", IF(VLOOKUP(A2114, [1]!Table9[#All], 31, FALSE)="--", "--",  _xlfn.CONCAT(A2114, " (", VLOOKUP(A2114, [1]!Table9[#All], 11, FALSE), "; Habitat description: ", C2114, ") - Within 1-mi of a CNDDB/SCE/USFS occurrence record (", VLOOKUP(A2114, [1]!Table9[#All], 31, FALSE), "). " )))</f>
        <v>--</v>
      </c>
      <c r="Q2114" s="6" t="str">
        <f>IF(D2114="No", "Not discussed on USFS. ", IF(VLOOKUP(A2114, [1]!Table9[#All], 31, FALSE)="--", "--",  VLOOKUP(A2114, [1]!Table9[#All], 32, FALSE)))</f>
        <v>--</v>
      </c>
      <c r="R2114" s="6" t="str">
        <f>IF(D2114="No", "Not discussed on USFS. ", IF(VLOOKUP(A2114, [1]!Table9[#All], 31, FALSE)="--", "--", VLOOKUP(A2114, [1]!Table9[#All], 33, FALSE)))</f>
        <v>--</v>
      </c>
      <c r="S2114" s="9" t="s">
        <v>2</v>
      </c>
      <c r="T2114" s="8" t="s">
        <v>2</v>
      </c>
      <c r="U2114" s="8" t="s">
        <v>2</v>
      </c>
      <c r="V2114" s="7" t="s">
        <v>2</v>
      </c>
      <c r="W2114" s="6" t="s">
        <v>2</v>
      </c>
      <c r="X2114" s="6" t="s">
        <v>2</v>
      </c>
    </row>
    <row r="2115" spans="1:24" ht="80" x14ac:dyDescent="0.2">
      <c r="A2115" s="20" t="s">
        <v>247</v>
      </c>
      <c r="B2115" s="20" t="str">
        <f>VLOOKUP(A2115, [1]!Table9[#All], 2, FALSE)</f>
        <v>Mertensia cusickii</v>
      </c>
      <c r="C2115" s="18" t="str">
        <f>VLOOKUP(A2115, [1]!Table9[#All], 13, FALSE)</f>
        <v>streamside's, dry drainage-bottoms, wooded slopes, dry meadows, in mountains</v>
      </c>
      <c r="D2115" s="17" t="str">
        <f>IF(ISNUMBER(SEARCH("1",VLOOKUP(A2115, [1]!Table9[#All], 4, FALSE))), "Yes", "No")</f>
        <v>No</v>
      </c>
      <c r="E2115" s="16" t="str">
        <f>VLOOKUP(A2115, [1]!Table9[#All], 3, FALSE)</f>
        <v>Plant</v>
      </c>
      <c r="F2115" s="15" t="str">
        <f>VLOOKUP(A2115, [1]!Table9[#All], 26, FALSE)</f>
        <v>Formula</v>
      </c>
      <c r="G2115" s="15" t="str">
        <f>IF(D2115="No", "--",VLOOKUP(A2115, [1]!Table9[#All], 25, FALSE))</f>
        <v>--</v>
      </c>
      <c r="H2115" s="14" t="str">
        <f>IF(D2115="No", "Not discussed on USFS. ", VLOOKUP(A2115, [1]!Table9[#All], 24, FALSE))</f>
        <v xml:space="preserve">Not discussed on USFS. </v>
      </c>
      <c r="I2115" s="14" t="str">
        <f>IF(NOT(ISBLANK(#REF!)),  "Pre-activity Survey Required", "")</f>
        <v>Pre-activity Survey Required</v>
      </c>
      <c r="J2115" s="13" t="str">
        <f>IF(D2115="No", "Not discussed on USFS. ", _xlfn.CONCAT(A2115, " (", VLOOKUP(A2115, [1]!Table9[#All], 11, FALSE), "; Habitat description: ", C2115, ") - Within 1-mi of a CNDDB/SCE/USFS occurrence record (", VLOOKUP(A2115, [1]!Table9[#All], 34, FALSE), "). " ))</f>
        <v xml:space="preserve">Not discussed on USFS. </v>
      </c>
      <c r="K2115" s="10" t="str">
        <f>IF(D2115="No", "-- ", VLOOKUP(A2115, [1]!Table9[#All], 35, FALSE))</f>
        <v xml:space="preserve">-- </v>
      </c>
      <c r="L2115" s="12" t="str">
        <f>IF(D2115="No", "--", VLOOKUP(A2115, [1]!Table9[#All], 28, FALSE))</f>
        <v>--</v>
      </c>
      <c r="M2115" s="11" t="str">
        <f>IF(D2115="No", "Not discussed on USFS. ", _xlfn.CONCAT(A2115, " (", VLOOKUP(A2115, [1]!Table9[#All], 11, FALSE), "; Habitat description: ", C2115, ") - Within 1-mi of a CNDDB/SCE/USFS occurrence record (", VLOOKUP(A2115, [1]!Table9[#All], 27, FALSE), "). " ))</f>
        <v xml:space="preserve">Not discussed on USFS. </v>
      </c>
      <c r="N2115" s="10" t="str">
        <f>IF(D2115="No", "-- ", VLOOKUP(A2115, [1]!Table9[#All], 29, FALSE))</f>
        <v xml:space="preserve">-- </v>
      </c>
      <c r="O2115" s="10" t="str">
        <f>IF(D2115="No", "--", VLOOKUP(A2115, [1]!Table9[#All], 30, FALSE))</f>
        <v>--</v>
      </c>
      <c r="P2115" s="7" t="str">
        <f>IF(D2115="No", "Not discussed on USFS. ", IF(VLOOKUP(A2115, [1]!Table9[#All], 31, FALSE)="--", "--",  _xlfn.CONCAT(A2115, " (", VLOOKUP(A2115, [1]!Table9[#All], 11, FALSE), "; Habitat description: ", C2115, ") - Within 1-mi of a CNDDB/SCE/USFS occurrence record (", VLOOKUP(A2115, [1]!Table9[#All], 31, FALSE), "). " )))</f>
        <v xml:space="preserve">Not discussed on USFS. </v>
      </c>
      <c r="Q2115" s="6" t="str">
        <f>IF(D2115="No", "Not discussed on USFS. ", IF(VLOOKUP(A2115, [1]!Table9[#All], 31, FALSE)="--", "--",  VLOOKUP(A2115, [1]!Table9[#All], 32, FALSE)))</f>
        <v xml:space="preserve">Not discussed on USFS. </v>
      </c>
      <c r="R2115" s="6" t="str">
        <f>IF(D2115="No", "Not discussed on USFS. ", IF(VLOOKUP(A2115, [1]!Table9[#All], 31, FALSE)="--", "--", VLOOKUP(A2115, [1]!Table9[#All], 33, FALSE)))</f>
        <v xml:space="preserve">Not discussed on USFS. </v>
      </c>
      <c r="S2115" s="9" t="s">
        <v>2</v>
      </c>
      <c r="T2115" s="8" t="s">
        <v>2</v>
      </c>
      <c r="U2115" s="8" t="s">
        <v>2</v>
      </c>
      <c r="V2115" s="7" t="s">
        <v>2</v>
      </c>
      <c r="W2115" s="6" t="s">
        <v>2</v>
      </c>
      <c r="X2115" s="6" t="s">
        <v>2</v>
      </c>
    </row>
    <row r="2116" spans="1:24" ht="48" x14ac:dyDescent="0.2">
      <c r="A2116" s="20" t="s">
        <v>246</v>
      </c>
      <c r="B2116" s="20" t="str">
        <f>VLOOKUP(A2116, [1]!Table9[#All], 2, FALSE)</f>
        <v>Carex tompkinsii</v>
      </c>
      <c r="C2116" s="18" t="str">
        <f>VLOOKUP(A2116, [1]!Table9[#All], 13, FALSE)</f>
        <v>open forest, slopes</v>
      </c>
      <c r="D2116" s="17" t="str">
        <f>IF(ISNUMBER(SEARCH("1",VLOOKUP(A2116, [1]!Table9[#All], 4, FALSE))), "Yes", "No")</f>
        <v>No</v>
      </c>
      <c r="E2116" s="16" t="str">
        <f>VLOOKUP(A2116, [1]!Table9[#All], 3, FALSE)</f>
        <v>Plant</v>
      </c>
      <c r="F2116" s="15" t="str">
        <f>VLOOKUP(A2116, [1]!Table9[#All], 26, FALSE)</f>
        <v>Formula</v>
      </c>
      <c r="G2116" s="15" t="str">
        <f>IF(D2116="No", "--",VLOOKUP(A2116, [1]!Table9[#All], 25, FALSE))</f>
        <v>--</v>
      </c>
      <c r="H2116" s="14" t="str">
        <f>IF(D2116="No", "Not discussed on USFS. ", VLOOKUP(A2116, [1]!Table9[#All], 24, FALSE))</f>
        <v xml:space="preserve">Not discussed on USFS. </v>
      </c>
      <c r="I2116" s="14" t="str">
        <f>IF(NOT(ISBLANK(#REF!)),  "Pre-activity Survey Required", "")</f>
        <v>Pre-activity Survey Required</v>
      </c>
      <c r="J2116" s="13" t="str">
        <f>IF(D2116="No", "Not discussed on USFS. ", _xlfn.CONCAT(A2116, " (", VLOOKUP(A2116, [1]!Table9[#All], 11, FALSE), "; Habitat description: ", C2116, ") - Within 1-mi of a CNDDB/SCE/USFS occurrence record (", VLOOKUP(A2116, [1]!Table9[#All], 34, FALSE), "). " ))</f>
        <v xml:space="preserve">Not discussed on USFS. </v>
      </c>
      <c r="K2116" s="10" t="str">
        <f>IF(D2116="No", "-- ", VLOOKUP(A2116, [1]!Table9[#All], 35, FALSE))</f>
        <v xml:space="preserve">-- </v>
      </c>
      <c r="L2116" s="12" t="str">
        <f>IF(D2116="No", "--", VLOOKUP(A2116, [1]!Table9[#All], 28, FALSE))</f>
        <v>--</v>
      </c>
      <c r="M2116" s="11" t="str">
        <f>IF(D2116="No", "Not discussed on USFS. ", _xlfn.CONCAT(A2116, " (", VLOOKUP(A2116, [1]!Table9[#All], 11, FALSE), "; Habitat description: ", C2116, ") - Within 1-mi of a CNDDB/SCE/USFS occurrence record (", VLOOKUP(A2116, [1]!Table9[#All], 27, FALSE), "). " ))</f>
        <v xml:space="preserve">Not discussed on USFS. </v>
      </c>
      <c r="N2116" s="10" t="str">
        <f>IF(D2116="No", "-- ", VLOOKUP(A2116, [1]!Table9[#All], 29, FALSE))</f>
        <v xml:space="preserve">-- </v>
      </c>
      <c r="O2116" s="10" t="str">
        <f>IF(D2116="No", "--", VLOOKUP(A2116, [1]!Table9[#All], 30, FALSE))</f>
        <v>--</v>
      </c>
      <c r="P2116" s="7" t="str">
        <f>IF(D2116="No", "Not discussed on USFS. ", IF(VLOOKUP(A2116, [1]!Table9[#All], 31, FALSE)="--", "--",  _xlfn.CONCAT(A2116, " (", VLOOKUP(A2116, [1]!Table9[#All], 11, FALSE), "; Habitat description: ", C2116, ") - Within 1-mi of a CNDDB/SCE/USFS occurrence record (", VLOOKUP(A2116, [1]!Table9[#All], 31, FALSE), "). " )))</f>
        <v xml:space="preserve">Not discussed on USFS. </v>
      </c>
      <c r="Q2116" s="6" t="str">
        <f>IF(D2116="No", "Not discussed on USFS. ", IF(VLOOKUP(A2116, [1]!Table9[#All], 31, FALSE)="--", "--",  VLOOKUP(A2116, [1]!Table9[#All], 32, FALSE)))</f>
        <v xml:space="preserve">Not discussed on USFS. </v>
      </c>
      <c r="R2116" s="6" t="str">
        <f>IF(D2116="No", "Not discussed on USFS. ", IF(VLOOKUP(A2116, [1]!Table9[#All], 31, FALSE)="--", "--", VLOOKUP(A2116, [1]!Table9[#All], 33, FALSE)))</f>
        <v xml:space="preserve">Not discussed on USFS. </v>
      </c>
      <c r="S2116" s="9" t="s">
        <v>2</v>
      </c>
      <c r="T2116" s="8" t="s">
        <v>2</v>
      </c>
      <c r="U2116" s="8" t="s">
        <v>2</v>
      </c>
      <c r="V2116" s="7" t="s">
        <v>2</v>
      </c>
      <c r="W2116" s="6" t="s">
        <v>2</v>
      </c>
      <c r="X2116" s="6" t="s">
        <v>2</v>
      </c>
    </row>
    <row r="2117" spans="1:24" ht="48" x14ac:dyDescent="0.2">
      <c r="A2117" s="20" t="s">
        <v>245</v>
      </c>
      <c r="B2117" s="20" t="str">
        <f>VLOOKUP(A2117, [1]!Table9[#All], 2, FALSE)</f>
        <v>Scopelophila cataractae</v>
      </c>
      <c r="C2117" s="18" t="str">
        <f>VLOOKUP(A2117, [1]!Table9[#All], 13, FALSE)</f>
        <v>rock or thin soil over rock, perennial seeps</v>
      </c>
      <c r="D2117" s="17" t="str">
        <f>IF(ISNUMBER(SEARCH("1",VLOOKUP(A2117, [1]!Table9[#All], 4, FALSE))), "Yes", "No")</f>
        <v>No</v>
      </c>
      <c r="E2117" s="16" t="str">
        <f>VLOOKUP(A2117, [1]!Table9[#All], 3, FALSE)</f>
        <v>Plant</v>
      </c>
      <c r="F2117" s="15" t="str">
        <f>VLOOKUP(A2117, [1]!Table9[#All], 26, FALSE)</f>
        <v>Formula</v>
      </c>
      <c r="G2117" s="15" t="str">
        <f>IF(D2117="No", "--",VLOOKUP(A2117, [1]!Table9[#All], 25, FALSE))</f>
        <v>--</v>
      </c>
      <c r="H2117" s="14" t="str">
        <f>IF(D2117="No", "Not discussed on USFS. ", VLOOKUP(A2117, [1]!Table9[#All], 24, FALSE))</f>
        <v xml:space="preserve">Not discussed on USFS. </v>
      </c>
      <c r="I2117" s="14" t="str">
        <f>IF(NOT(ISBLANK(#REF!)),  "Pre-activity Survey Required", "")</f>
        <v>Pre-activity Survey Required</v>
      </c>
      <c r="J2117" s="13" t="str">
        <f>IF(D2117="No", "Not discussed on USFS. ", _xlfn.CONCAT(A2117, " (", VLOOKUP(A2117, [1]!Table9[#All], 11, FALSE), "; Habitat description: ", C2117, ") - Within 1-mi of a CNDDB/SCE/USFS occurrence record (", VLOOKUP(A2117, [1]!Table9[#All], 34, FALSE), "). " ))</f>
        <v xml:space="preserve">Not discussed on USFS. </v>
      </c>
      <c r="K2117" s="10" t="str">
        <f>IF(D2117="No", "-- ", VLOOKUP(A2117, [1]!Table9[#All], 35, FALSE))</f>
        <v xml:space="preserve">-- </v>
      </c>
      <c r="L2117" s="12" t="str">
        <f>IF(D2117="No", "--", VLOOKUP(A2117, [1]!Table9[#All], 28, FALSE))</f>
        <v>--</v>
      </c>
      <c r="M2117" s="11" t="str">
        <f>IF(D2117="No", "Not discussed on USFS. ", _xlfn.CONCAT(A2117, " (", VLOOKUP(A2117, [1]!Table9[#All], 11, FALSE), "; Habitat description: ", C2117, ") - Within 1-mi of a CNDDB/SCE/USFS occurrence record (", VLOOKUP(A2117, [1]!Table9[#All], 27, FALSE), "). " ))</f>
        <v xml:space="preserve">Not discussed on USFS. </v>
      </c>
      <c r="N2117" s="10" t="str">
        <f>IF(D2117="No", "-- ", VLOOKUP(A2117, [1]!Table9[#All], 29, FALSE))</f>
        <v xml:space="preserve">-- </v>
      </c>
      <c r="O2117" s="10" t="str">
        <f>IF(D2117="No", "--", VLOOKUP(A2117, [1]!Table9[#All], 30, FALSE))</f>
        <v>--</v>
      </c>
      <c r="P2117" s="7" t="str">
        <f>IF(D2117="No", "Not discussed on USFS. ", IF(VLOOKUP(A2117, [1]!Table9[#All], 31, FALSE)="--", "--",  _xlfn.CONCAT(A2117, " (", VLOOKUP(A2117, [1]!Table9[#All], 11, FALSE), "; Habitat description: ", C2117, ") - Within 1-mi of a CNDDB/SCE/USFS occurrence record (", VLOOKUP(A2117, [1]!Table9[#All], 31, FALSE), "). " )))</f>
        <v xml:space="preserve">Not discussed on USFS. </v>
      </c>
      <c r="Q2117" s="6" t="str">
        <f>IF(D2117="No", "Not discussed on USFS. ", IF(VLOOKUP(A2117, [1]!Table9[#All], 31, FALSE)="--", "--",  VLOOKUP(A2117, [1]!Table9[#All], 32, FALSE)))</f>
        <v xml:space="preserve">Not discussed on USFS. </v>
      </c>
      <c r="R2117" s="6" t="str">
        <f>IF(D2117="No", "Not discussed on USFS. ", IF(VLOOKUP(A2117, [1]!Table9[#All], 31, FALSE)="--", "--", VLOOKUP(A2117, [1]!Table9[#All], 33, FALSE)))</f>
        <v xml:space="preserve">Not discussed on USFS. </v>
      </c>
      <c r="S2117" s="9" t="s">
        <v>2</v>
      </c>
      <c r="T2117" s="8" t="s">
        <v>2</v>
      </c>
      <c r="U2117" s="8" t="s">
        <v>2</v>
      </c>
      <c r="V2117" s="7" t="s">
        <v>2</v>
      </c>
      <c r="W2117" s="6" t="s">
        <v>2</v>
      </c>
      <c r="X2117" s="6" t="s">
        <v>2</v>
      </c>
    </row>
    <row r="2118" spans="1:24" ht="64" x14ac:dyDescent="0.2">
      <c r="A2118" s="20" t="s">
        <v>244</v>
      </c>
      <c r="B2118" s="20" t="str">
        <f>VLOOKUP(A2118, [1]!Table9[#All], 2, FALSE)</f>
        <v>Astragalus pseudiodanthus</v>
      </c>
      <c r="C2118" s="18" t="str">
        <f>VLOOKUP(A2118, [1]!Table9[#All], 13, FALSE)</f>
        <v>sandy desert, especially of dunes, alluvium of old beach</v>
      </c>
      <c r="D2118" s="17" t="str">
        <f>IF(ISNUMBER(SEARCH("1",VLOOKUP(A2118, [1]!Table9[#All], 4, FALSE))), "Yes", "No")</f>
        <v>No</v>
      </c>
      <c r="E2118" s="16" t="str">
        <f>VLOOKUP(A2118, [1]!Table9[#All], 3, FALSE)</f>
        <v>Plant</v>
      </c>
      <c r="F2118" s="15" t="str">
        <f>VLOOKUP(A2118, [1]!Table9[#All], 26, FALSE)</f>
        <v>Formula</v>
      </c>
      <c r="G2118" s="15" t="str">
        <f>IF(D2118="No", "--",VLOOKUP(A2118, [1]!Table9[#All], 25, FALSE))</f>
        <v>--</v>
      </c>
      <c r="H2118" s="14" t="str">
        <f>IF(D2118="No", "Not discussed on USFS. ", VLOOKUP(A2118, [1]!Table9[#All], 24, FALSE))</f>
        <v xml:space="preserve">Not discussed on USFS. </v>
      </c>
      <c r="I2118" s="14" t="str">
        <f>IF(NOT(ISBLANK(#REF!)),  "Pre-activity Survey Required", "")</f>
        <v>Pre-activity Survey Required</v>
      </c>
      <c r="J2118" s="13" t="str">
        <f>IF(D2118="No", "Not discussed on USFS. ", _xlfn.CONCAT(A2118, " (", VLOOKUP(A2118, [1]!Table9[#All], 11, FALSE), "; Habitat description: ", C2118, ") - Within 1-mi of a CNDDB/SCE/USFS occurrence record (", VLOOKUP(A2118, [1]!Table9[#All], 34, FALSE), "). " ))</f>
        <v xml:space="preserve">Not discussed on USFS. </v>
      </c>
      <c r="K2118" s="10" t="str">
        <f>IF(D2118="No", "-- ", VLOOKUP(A2118, [1]!Table9[#All], 35, FALSE))</f>
        <v xml:space="preserve">-- </v>
      </c>
      <c r="L2118" s="12" t="str">
        <f>IF(D2118="No", "--", VLOOKUP(A2118, [1]!Table9[#All], 28, FALSE))</f>
        <v>--</v>
      </c>
      <c r="M2118" s="11" t="str">
        <f>IF(D2118="No", "Not discussed on USFS. ", _xlfn.CONCAT(A2118, " (", VLOOKUP(A2118, [1]!Table9[#All], 11, FALSE), "; Habitat description: ", C2118, ") - Within 1-mi of a CNDDB/SCE/USFS occurrence record (", VLOOKUP(A2118, [1]!Table9[#All], 27, FALSE), "). " ))</f>
        <v xml:space="preserve">Not discussed on USFS. </v>
      </c>
      <c r="N2118" s="10" t="str">
        <f>IF(D2118="No", "-- ", VLOOKUP(A2118, [1]!Table9[#All], 29, FALSE))</f>
        <v xml:space="preserve">-- </v>
      </c>
      <c r="O2118" s="10" t="str">
        <f>IF(D2118="No", "--", VLOOKUP(A2118, [1]!Table9[#All], 30, FALSE))</f>
        <v>--</v>
      </c>
      <c r="P2118" s="7" t="str">
        <f>IF(D2118="No", "Not discussed on USFS. ", IF(VLOOKUP(A2118, [1]!Table9[#All], 31, FALSE)="--", "--",  _xlfn.CONCAT(A2118, " (", VLOOKUP(A2118, [1]!Table9[#All], 11, FALSE), "; Habitat description: ", C2118, ") - Within 1-mi of a CNDDB/SCE/USFS occurrence record (", VLOOKUP(A2118, [1]!Table9[#All], 31, FALSE), "). " )))</f>
        <v xml:space="preserve">Not discussed on USFS. </v>
      </c>
      <c r="Q2118" s="6" t="str">
        <f>IF(D2118="No", "Not discussed on USFS. ", IF(VLOOKUP(A2118, [1]!Table9[#All], 31, FALSE)="--", "--",  VLOOKUP(A2118, [1]!Table9[#All], 32, FALSE)))</f>
        <v xml:space="preserve">Not discussed on USFS. </v>
      </c>
      <c r="R2118" s="6" t="str">
        <f>IF(D2118="No", "Not discussed on USFS. ", IF(VLOOKUP(A2118, [1]!Table9[#All], 31, FALSE)="--", "--", VLOOKUP(A2118, [1]!Table9[#All], 33, FALSE)))</f>
        <v xml:space="preserve">Not discussed on USFS. </v>
      </c>
      <c r="S2118" s="9" t="s">
        <v>2</v>
      </c>
      <c r="T2118" s="8" t="s">
        <v>2</v>
      </c>
      <c r="U2118" s="8" t="s">
        <v>2</v>
      </c>
      <c r="V2118" s="7" t="s">
        <v>2</v>
      </c>
      <c r="W2118" s="6" t="s">
        <v>2</v>
      </c>
      <c r="X2118" s="6" t="s">
        <v>2</v>
      </c>
    </row>
    <row r="2119" spans="1:24" ht="60" x14ac:dyDescent="0.2">
      <c r="A2119" s="20" t="s">
        <v>243</v>
      </c>
      <c r="B2119" s="20" t="str">
        <f>VLOOKUP(A2119, [1]!Table9[#All], 2, FALSE)</f>
        <v>Juga acutifilosa</v>
      </c>
      <c r="C2119" s="18" t="str">
        <f>VLOOKUP(A2119, [1]!Table9[#All], 13, FALSE)</f>
        <v xml:space="preserve">small creeks and springs </v>
      </c>
      <c r="D2119" s="17" t="str">
        <f>IF(ISNUMBER(SEARCH("1",VLOOKUP(A2119, [1]!Table9[#All], 4, FALSE))), "Yes", "No")</f>
        <v>Yes</v>
      </c>
      <c r="E2119" s="16" t="str">
        <f>VLOOKUP(A2119, [1]!Table9[#All], 3, FALSE)</f>
        <v>Invertebrate</v>
      </c>
      <c r="F2119" s="15" t="str">
        <f>VLOOKUP(A2119, [1]!Table9[#All], 26, FALSE)</f>
        <v>Formula</v>
      </c>
      <c r="G2119" s="15" t="str">
        <f>IF(D2119="No", "--",VLOOKUP(A2119, [1]!Table9[#All], 25, FALSE))</f>
        <v>Work area</v>
      </c>
      <c r="H2119" s="14" t="str">
        <f>IF(D2119="No", "Not discussed on USFS. ", VLOOKUP(A2119, [1]!Table9[#All], 24, FALSE))</f>
        <v>--</v>
      </c>
      <c r="I2119" s="14" t="str">
        <f>IF(NOT(ISBLANK(#REF!)),  "Pre-activity Survey Required", "")</f>
        <v>Pre-activity Survey Required</v>
      </c>
      <c r="J2119" s="13" t="str">
        <f>IF(D2119="No", "Not discussed on USFS. ", _xlfn.CONCAT(A2119, " (", VLOOKUP(A2119, [1]!Table9[#All], 11, FALSE), "; Habitat description: ", C2119, ") - Within 1-mi of a CNDDB/SCE/USFS occurrence record (", VLOOKUP(A2119, [1]!Table9[#All], 34, FALSE), "). " ))</f>
        <v xml:space="preserve">topaz juga (FSS; Habitat description: small creeks and springs ) - Within 1-mi of a CNDDB/SCE/USFS occurrence record (unsuitable habitat). </v>
      </c>
      <c r="K2119" s="10" t="str">
        <f>IF(D2119="No", "-- ", VLOOKUP(A2119, [1]!Table9[#All], 35, FALSE))</f>
        <v>Standard OMP BMPs.</v>
      </c>
      <c r="L2119" s="12" t="str">
        <f>IF(D2119="No", "--", VLOOKUP(A2119, [1]!Table9[#All], 28, FALSE))</f>
        <v>IIB</v>
      </c>
      <c r="M2119" s="11" t="str">
        <f>IF(D2119="No", "Not discussed on USFS. ", _xlfn.CONCAT(A2119, " (", VLOOKUP(A2119, [1]!Table9[#All], 11, FALSE), "; Habitat description: ", C2119, ") - Within 1-mi of a CNDDB/SCE/USFS occurrence record (", VLOOKUP(A2119, [1]!Table9[#All], 27, FALSE), "). " ))</f>
        <v xml:space="preserve">topaz juga (FSS; Habitat description: small creeks and springs ) - Within 1-mi of a CNDDB/SCE/USFS occurrence record (habitat present). </v>
      </c>
      <c r="N2119" s="10" t="str">
        <f>IF(D2119="No", "-- ", VLOOKUP(A2119, [1]!Table9[#All], 29, FALSE))</f>
        <v xml:space="preserve">General Measures and Standard OMP BMPs. </v>
      </c>
      <c r="O2119" s="10" t="str">
        <f>IF(D2119="No", "--", VLOOKUP(A2119, [1]!Table9[#All], 30, FALSE))</f>
        <v xml:space="preserve">General Measures and Standard OMP BMPs. </v>
      </c>
      <c r="P2119" s="7" t="str">
        <f>IF(D2119="No", "Not discussed on USFS. ", IF(VLOOKUP(A2119, [1]!Table9[#All], 31, FALSE)="--", "--",  _xlfn.CONCAT(A2119, " (", VLOOKUP(A2119, [1]!Table9[#All], 11, FALSE), "; Habitat description: ", C2119, ") - Within 1-mi of a CNDDB/SCE/USFS occurrence record (", VLOOKUP(A2119, [1]!Table9[#All], 31, FALSE), "). " )))</f>
        <v>--</v>
      </c>
      <c r="Q2119" s="6" t="str">
        <f>IF(D2119="No", "Not discussed on USFS. ", IF(VLOOKUP(A2119, [1]!Table9[#All], 31, FALSE)="--", "--",  VLOOKUP(A2119, [1]!Table9[#All], 32, FALSE)))</f>
        <v>--</v>
      </c>
      <c r="R2119" s="6" t="str">
        <f>IF(D2119="No", "Not discussed on USFS. ", IF(VLOOKUP(A2119, [1]!Table9[#All], 31, FALSE)="--", "--", VLOOKUP(A2119, [1]!Table9[#All], 33, FALSE)))</f>
        <v>--</v>
      </c>
      <c r="S2119" s="9" t="s">
        <v>2</v>
      </c>
      <c r="T2119" s="8" t="s">
        <v>2</v>
      </c>
      <c r="U2119" s="8" t="s">
        <v>2</v>
      </c>
      <c r="V2119" s="7" t="s">
        <v>2</v>
      </c>
      <c r="W2119" s="6" t="s">
        <v>2</v>
      </c>
      <c r="X2119" s="6" t="s">
        <v>2</v>
      </c>
    </row>
    <row r="2120" spans="1:24" ht="112" x14ac:dyDescent="0.2">
      <c r="A2120" s="20" t="s">
        <v>242</v>
      </c>
      <c r="B2120" s="20" t="str">
        <f>VLOOKUP(A2120, [1]!Table9[#All], 2, FALSE)</f>
        <v>Grimmia torenii</v>
      </c>
      <c r="C2120" s="18" t="str">
        <f>VLOOKUP(A2120, [1]!Table9[#All], 13, FALSE)</f>
        <v>openings in rocks and rock walls, chaparral, cismontane woodland, and lower montane conifer forest</v>
      </c>
      <c r="D2120" s="17" t="str">
        <f>IF(ISNUMBER(SEARCH("1",VLOOKUP(A2120, [1]!Table9[#All], 4, FALSE))), "Yes", "No")</f>
        <v>No</v>
      </c>
      <c r="E2120" s="16" t="str">
        <f>VLOOKUP(A2120, [1]!Table9[#All], 3, FALSE)</f>
        <v>Plant</v>
      </c>
      <c r="F2120" s="15" t="str">
        <f>VLOOKUP(A2120, [1]!Table9[#All], 26, FALSE)</f>
        <v>Formula</v>
      </c>
      <c r="G2120" s="15" t="str">
        <f>IF(D2120="No", "--",VLOOKUP(A2120, [1]!Table9[#All], 25, FALSE))</f>
        <v>--</v>
      </c>
      <c r="H2120" s="14" t="str">
        <f>IF(D2120="No", "Not discussed on USFS. ", VLOOKUP(A2120, [1]!Table9[#All], 24, FALSE))</f>
        <v xml:space="preserve">Not discussed on USFS. </v>
      </c>
      <c r="I2120" s="14" t="str">
        <f>IF(NOT(ISBLANK(#REF!)),  "Pre-activity Survey Required", "")</f>
        <v>Pre-activity Survey Required</v>
      </c>
      <c r="J2120" s="13" t="str">
        <f>IF(D2120="No", "Not discussed on USFS. ", _xlfn.CONCAT(A2120, " (", VLOOKUP(A2120, [1]!Table9[#All], 11, FALSE), "; Habitat description: ", C2120, ") - Within 1-mi of a CNDDB/SCE/USFS occurrence record (", VLOOKUP(A2120, [1]!Table9[#All], 34, FALSE), "). " ))</f>
        <v xml:space="preserve">Not discussed on USFS. </v>
      </c>
      <c r="K2120" s="10" t="str">
        <f>IF(D2120="No", "-- ", VLOOKUP(A2120, [1]!Table9[#All], 35, FALSE))</f>
        <v xml:space="preserve">-- </v>
      </c>
      <c r="L2120" s="12" t="str">
        <f>IF(D2120="No", "--", VLOOKUP(A2120, [1]!Table9[#All], 28, FALSE))</f>
        <v>--</v>
      </c>
      <c r="M2120" s="11" t="str">
        <f>IF(D2120="No", "Not discussed on USFS. ", _xlfn.CONCAT(A2120, " (", VLOOKUP(A2120, [1]!Table9[#All], 11, FALSE), "; Habitat description: ", C2120, ") - Within 1-mi of a CNDDB/SCE/USFS occurrence record (", VLOOKUP(A2120, [1]!Table9[#All], 27, FALSE), "). " ))</f>
        <v xml:space="preserve">Not discussed on USFS. </v>
      </c>
      <c r="N2120" s="10" t="str">
        <f>IF(D2120="No", "-- ", VLOOKUP(A2120, [1]!Table9[#All], 29, FALSE))</f>
        <v xml:space="preserve">-- </v>
      </c>
      <c r="O2120" s="10" t="str">
        <f>IF(D2120="No", "--", VLOOKUP(A2120, [1]!Table9[#All], 30, FALSE))</f>
        <v>--</v>
      </c>
      <c r="P2120" s="7" t="str">
        <f>IF(D2120="No", "Not discussed on USFS. ", IF(VLOOKUP(A2120, [1]!Table9[#All], 31, FALSE)="--", "--",  _xlfn.CONCAT(A2120, " (", VLOOKUP(A2120, [1]!Table9[#All], 11, FALSE), "; Habitat description: ", C2120, ") - Within 1-mi of a CNDDB/SCE/USFS occurrence record (", VLOOKUP(A2120, [1]!Table9[#All], 31, FALSE), "). " )))</f>
        <v xml:space="preserve">Not discussed on USFS. </v>
      </c>
      <c r="Q2120" s="6" t="str">
        <f>IF(D2120="No", "Not discussed on USFS. ", IF(VLOOKUP(A2120, [1]!Table9[#All], 31, FALSE)="--", "--",  VLOOKUP(A2120, [1]!Table9[#All], 32, FALSE)))</f>
        <v xml:space="preserve">Not discussed on USFS. </v>
      </c>
      <c r="R2120" s="6" t="str">
        <f>IF(D2120="No", "Not discussed on USFS. ", IF(VLOOKUP(A2120, [1]!Table9[#All], 31, FALSE)="--", "--", VLOOKUP(A2120, [1]!Table9[#All], 33, FALSE)))</f>
        <v xml:space="preserve">Not discussed on USFS. </v>
      </c>
      <c r="S2120" s="9" t="s">
        <v>2</v>
      </c>
      <c r="T2120" s="8" t="s">
        <v>2</v>
      </c>
      <c r="U2120" s="8" t="s">
        <v>2</v>
      </c>
      <c r="V2120" s="7" t="s">
        <v>2</v>
      </c>
      <c r="W2120" s="6" t="s">
        <v>2</v>
      </c>
      <c r="X2120" s="6" t="s">
        <v>2</v>
      </c>
    </row>
    <row r="2121" spans="1:24" ht="64" x14ac:dyDescent="0.2">
      <c r="A2121" s="20" t="s">
        <v>241</v>
      </c>
      <c r="B2121" s="20" t="str">
        <f>VLOOKUP(A2121, [1]!Table9[#All], 2, FALSE)</f>
        <v>Arctostaphylos montereyensis</v>
      </c>
      <c r="C2121" s="18" t="str">
        <f>VLOOKUP(A2121, [1]!Table9[#All], 13, FALSE)</f>
        <v xml:space="preserve">chaparral, bluffs, dunes, mesas, outcrops, slopes, and terraces </v>
      </c>
      <c r="D2121" s="17" t="str">
        <f>IF(ISNUMBER(SEARCH("1",VLOOKUP(A2121, [1]!Table9[#All], 4, FALSE))), "Yes", "No")</f>
        <v>No</v>
      </c>
      <c r="E2121" s="16" t="str">
        <f>VLOOKUP(A2121, [1]!Table9[#All], 3, FALSE)</f>
        <v>Plant</v>
      </c>
      <c r="F2121" s="15" t="str">
        <f>VLOOKUP(A2121, [1]!Table9[#All], 26, FALSE)</f>
        <v>Formula</v>
      </c>
      <c r="G2121" s="15" t="str">
        <f>IF(D2121="No", "--",VLOOKUP(A2121, [1]!Table9[#All], 25, FALSE))</f>
        <v>--</v>
      </c>
      <c r="H2121" s="14" t="str">
        <f>IF(D2121="No", "Not discussed on USFS. ", VLOOKUP(A2121, [1]!Table9[#All], 24, FALSE))</f>
        <v xml:space="preserve">Not discussed on USFS. </v>
      </c>
      <c r="I2121" s="14" t="str">
        <f>IF(NOT(ISBLANK(#REF!)),  "Pre-activity Survey Required", "")</f>
        <v>Pre-activity Survey Required</v>
      </c>
      <c r="J2121" s="13" t="str">
        <f>IF(D2121="No", "Not discussed on USFS. ", _xlfn.CONCAT(A2121, " (", VLOOKUP(A2121, [1]!Table9[#All], 11, FALSE), "; Habitat description: ", C2121, ") - Within 1-mi of a CNDDB/SCE/USFS occurrence record (", VLOOKUP(A2121, [1]!Table9[#All], 34, FALSE), "). " ))</f>
        <v xml:space="preserve">Not discussed on USFS. </v>
      </c>
      <c r="K2121" s="10" t="str">
        <f>IF(D2121="No", "-- ", VLOOKUP(A2121, [1]!Table9[#All], 35, FALSE))</f>
        <v xml:space="preserve">-- </v>
      </c>
      <c r="L2121" s="12" t="str">
        <f>IF(D2121="No", "--", VLOOKUP(A2121, [1]!Table9[#All], 28, FALSE))</f>
        <v>--</v>
      </c>
      <c r="M2121" s="11" t="str">
        <f>IF(D2121="No", "Not discussed on USFS. ", _xlfn.CONCAT(A2121, " (", VLOOKUP(A2121, [1]!Table9[#All], 11, FALSE), "; Habitat description: ", C2121, ") - Within 1-mi of a CNDDB/SCE/USFS occurrence record (", VLOOKUP(A2121, [1]!Table9[#All], 27, FALSE), "). " ))</f>
        <v xml:space="preserve">Not discussed on USFS. </v>
      </c>
      <c r="N2121" s="10" t="str">
        <f>IF(D2121="No", "-- ", VLOOKUP(A2121, [1]!Table9[#All], 29, FALSE))</f>
        <v xml:space="preserve">-- </v>
      </c>
      <c r="O2121" s="10" t="str">
        <f>IF(D2121="No", "--", VLOOKUP(A2121, [1]!Table9[#All], 30, FALSE))</f>
        <v>--</v>
      </c>
      <c r="P2121" s="7" t="str">
        <f>IF(D2121="No", "Not discussed on USFS. ", IF(VLOOKUP(A2121, [1]!Table9[#All], 31, FALSE)="--", "--",  _xlfn.CONCAT(A2121, " (", VLOOKUP(A2121, [1]!Table9[#All], 11, FALSE), "; Habitat description: ", C2121, ") - Within 1-mi of a CNDDB/SCE/USFS occurrence record (", VLOOKUP(A2121, [1]!Table9[#All], 31, FALSE), "). " )))</f>
        <v xml:space="preserve">Not discussed on USFS. </v>
      </c>
      <c r="Q2121" s="6" t="str">
        <f>IF(D2121="No", "Not discussed on USFS. ", IF(VLOOKUP(A2121, [1]!Table9[#All], 31, FALSE)="--", "--",  VLOOKUP(A2121, [1]!Table9[#All], 32, FALSE)))</f>
        <v xml:space="preserve">Not discussed on USFS. </v>
      </c>
      <c r="R2121" s="6" t="str">
        <f>IF(D2121="No", "Not discussed on USFS. ", IF(VLOOKUP(A2121, [1]!Table9[#All], 31, FALSE)="--", "--", VLOOKUP(A2121, [1]!Table9[#All], 33, FALSE)))</f>
        <v xml:space="preserve">Not discussed on USFS. </v>
      </c>
      <c r="S2121" s="9" t="s">
        <v>2</v>
      </c>
      <c r="T2121" s="8" t="s">
        <v>2</v>
      </c>
      <c r="U2121" s="8" t="s">
        <v>2</v>
      </c>
      <c r="V2121" s="7" t="s">
        <v>2</v>
      </c>
      <c r="W2121" s="6" t="s">
        <v>2</v>
      </c>
      <c r="X2121" s="6" t="s">
        <v>2</v>
      </c>
    </row>
    <row r="2122" spans="1:24" ht="112" x14ac:dyDescent="0.2">
      <c r="A2122" s="20" t="s">
        <v>240</v>
      </c>
      <c r="B2122" s="20" t="str">
        <f>VLOOKUP(A2122, [1]!Table9[#All], 2, FALSE)</f>
        <v>Pinus torreyana ssp. torreyana</v>
      </c>
      <c r="C2122" s="18" t="str">
        <f>VLOOKUP(A2122, [1]!Table9[#All], 13, FALSE)</f>
        <v>forms densely forested strip on n-facing slope parallel to coast, with scattered chaparral, island woodland components</v>
      </c>
      <c r="D2122" s="17" t="str">
        <f>IF(ISNUMBER(SEARCH("1",VLOOKUP(A2122, [1]!Table9[#All], 4, FALSE))), "Yes", "No")</f>
        <v>No</v>
      </c>
      <c r="E2122" s="16" t="str">
        <f>VLOOKUP(A2122, [1]!Table9[#All], 3, FALSE)</f>
        <v>Plant</v>
      </c>
      <c r="F2122" s="15" t="str">
        <f>VLOOKUP(A2122, [1]!Table9[#All], 26, FALSE)</f>
        <v>Formula</v>
      </c>
      <c r="G2122" s="15" t="str">
        <f>IF(D2122="No", "--",VLOOKUP(A2122, [1]!Table9[#All], 25, FALSE))</f>
        <v>--</v>
      </c>
      <c r="H2122" s="14" t="str">
        <f>IF(D2122="No", "Not discussed on USFS. ", VLOOKUP(A2122, [1]!Table9[#All], 24, FALSE))</f>
        <v xml:space="preserve">Not discussed on USFS. </v>
      </c>
      <c r="I2122" s="14" t="str">
        <f>IF(NOT(ISBLANK(#REF!)),  "Pre-activity Survey Required", "")</f>
        <v>Pre-activity Survey Required</v>
      </c>
      <c r="J2122" s="13" t="str">
        <f>IF(D2122="No", "Not discussed on USFS. ", _xlfn.CONCAT(A2122, " (", VLOOKUP(A2122, [1]!Table9[#All], 11, FALSE), "; Habitat description: ", C2122, ") - Within 1-mi of a CNDDB/SCE/USFS occurrence record (", VLOOKUP(A2122, [1]!Table9[#All], 34, FALSE), "). " ))</f>
        <v xml:space="preserve">Not discussed on USFS. </v>
      </c>
      <c r="K2122" s="10" t="str">
        <f>IF(D2122="No", "-- ", VLOOKUP(A2122, [1]!Table9[#All], 35, FALSE))</f>
        <v xml:space="preserve">-- </v>
      </c>
      <c r="L2122" s="12" t="str">
        <f>IF(D2122="No", "--", VLOOKUP(A2122, [1]!Table9[#All], 28, FALSE))</f>
        <v>--</v>
      </c>
      <c r="M2122" s="11" t="str">
        <f>IF(D2122="No", "Not discussed on USFS. ", _xlfn.CONCAT(A2122, " (", VLOOKUP(A2122, [1]!Table9[#All], 11, FALSE), "; Habitat description: ", C2122, ") - Within 1-mi of a CNDDB/SCE/USFS occurrence record (", VLOOKUP(A2122, [1]!Table9[#All], 27, FALSE), "). " ))</f>
        <v xml:space="preserve">Not discussed on USFS. </v>
      </c>
      <c r="N2122" s="10" t="str">
        <f>IF(D2122="No", "-- ", VLOOKUP(A2122, [1]!Table9[#All], 29, FALSE))</f>
        <v xml:space="preserve">-- </v>
      </c>
      <c r="O2122" s="10" t="str">
        <f>IF(D2122="No", "--", VLOOKUP(A2122, [1]!Table9[#All], 30, FALSE))</f>
        <v>--</v>
      </c>
      <c r="P2122" s="7" t="str">
        <f>IF(D2122="No", "Not discussed on USFS. ", IF(VLOOKUP(A2122, [1]!Table9[#All], 31, FALSE)="--", "--",  _xlfn.CONCAT(A2122, " (", VLOOKUP(A2122, [1]!Table9[#All], 11, FALSE), "; Habitat description: ", C2122, ") - Within 1-mi of a CNDDB/SCE/USFS occurrence record (", VLOOKUP(A2122, [1]!Table9[#All], 31, FALSE), "). " )))</f>
        <v xml:space="preserve">Not discussed on USFS. </v>
      </c>
      <c r="Q2122" s="6" t="str">
        <f>IF(D2122="No", "Not discussed on USFS. ", IF(VLOOKUP(A2122, [1]!Table9[#All], 31, FALSE)="--", "--",  VLOOKUP(A2122, [1]!Table9[#All], 32, FALSE)))</f>
        <v xml:space="preserve">Not discussed on USFS. </v>
      </c>
      <c r="R2122" s="6" t="str">
        <f>IF(D2122="No", "Not discussed on USFS. ", IF(VLOOKUP(A2122, [1]!Table9[#All], 31, FALSE)="--", "--", VLOOKUP(A2122, [1]!Table9[#All], 33, FALSE)))</f>
        <v xml:space="preserve">Not discussed on USFS. </v>
      </c>
      <c r="S2122" s="9" t="s">
        <v>2</v>
      </c>
      <c r="T2122" s="8" t="s">
        <v>2</v>
      </c>
      <c r="U2122" s="8" t="s">
        <v>2</v>
      </c>
      <c r="V2122" s="7" t="s">
        <v>2</v>
      </c>
      <c r="W2122" s="6" t="s">
        <v>2</v>
      </c>
      <c r="X2122" s="6" t="s">
        <v>2</v>
      </c>
    </row>
    <row r="2123" spans="1:24" ht="156" x14ac:dyDescent="0.2">
      <c r="A2123" s="20" t="s">
        <v>239</v>
      </c>
      <c r="B2123" s="20" t="str">
        <f>VLOOKUP(A2123, [1]!Table9[#All], 2, FALSE)</f>
        <v>Mentzelia torreyi</v>
      </c>
      <c r="C2123" s="18" t="str">
        <f>VLOOKUP(A2123, [1]!Table9[#All], 13, FALSE)</f>
        <v>sandy to alkaline fine-textured, slopes, scrub, pinyon woodland</v>
      </c>
      <c r="D2123" s="17" t="str">
        <f>IF(ISNUMBER(SEARCH("1",VLOOKUP(A2123, [1]!Table9[#All], 4, FALSE))), "Yes", "No")</f>
        <v>Yes</v>
      </c>
      <c r="E2123" s="16" t="str">
        <f>VLOOKUP(A2123, [1]!Table9[#All], 3, FALSE)</f>
        <v>Plant</v>
      </c>
      <c r="F2123" s="15" t="str">
        <f>VLOOKUP(A2123, [1]!Table9[#All], 26, FALSE)</f>
        <v>Formula</v>
      </c>
      <c r="G2123" s="15" t="str">
        <f>IF(D2123="No", "--",VLOOKUP(A2123, [1]!Table9[#All], 25, FALSE))</f>
        <v>Work area</v>
      </c>
      <c r="H2123" s="14" t="str">
        <f>IF(D2123="No", "Not discussed on USFS. ", VLOOKUP(A2123, [1]!Table9[#All], 24, FALSE))</f>
        <v>--</v>
      </c>
      <c r="I2123" s="14" t="str">
        <f>IF(NOT(ISBLANK(#REF!)),  "Pre-activity Survey Required", "")</f>
        <v>Pre-activity Survey Required</v>
      </c>
      <c r="J2123" s="13" t="str">
        <f>IF(D2123="No", "Not discussed on USFS. ", _xlfn.CONCAT(A2123, " (", VLOOKUP(A2123, [1]!Table9[#All], 11, FALSE), "; Habitat description: ", C2123, ") - Within 1-mi of a CNDDB/SCE/USFS occurrence record (", VLOOKUP(A2123, [1]!Table9[#All], 34, FALSE), "). " ))</f>
        <v xml:space="preserve">Torrey's blazing star (INF:SCC; CRPR 2B.2, Blooming Period: Jun - Aug; Habitat description: sandy to alkaline fine-textured, slopes, scrub, pinyon woodland) - Within 1-mi of a CNDDB/SCE/USFS occurrence record (unsuitable habitat). </v>
      </c>
      <c r="K2123" s="10" t="str">
        <f>IF(D2123="No", "-- ", VLOOKUP(A2123, [1]!Table9[#All], 35, FALSE))</f>
        <v>Standard OMP BMPs.</v>
      </c>
      <c r="L2123" s="12" t="str">
        <f>IF(D2123="No", "--", VLOOKUP(A2123, [1]!Table9[#All], 28, FALSE))</f>
        <v>IIB</v>
      </c>
      <c r="M2123" s="11" t="str">
        <f>IF(D2123="No", "Not discussed on USFS. ", _xlfn.CONCAT(A2123, " (", VLOOKUP(A2123, [1]!Table9[#All], 11, FALSE), "; Habitat description: ", C2123, ") - Within 1-mi of a CNDDB/SCE/USFS occurrence record (", VLOOKUP(A2123, [1]!Table9[#All], 27, FALSE), "). " ))</f>
        <v xml:space="preserve">Torrey's blazing star (INF:SCC; CRPR 2B.2, Blooming Period: Jun - Aug; Habitat description: sandy to alkaline fine-textured, slopes, scrub, pinyon woodland) - Within 1-mi of a CNDDB/SCE/USFS occurrence record (habitat present). </v>
      </c>
      <c r="N2123" s="10" t="str">
        <f>IF(D2123="No", "-- ", VLOOKUP(A2123, [1]!Table9[#All], 29, FALSE))</f>
        <v xml:space="preserve">BE BMP Plant-1(a)(c-d); 
General Measures and Standard OMP BMPs. </v>
      </c>
      <c r="O2123" s="10" t="str">
        <f>IF(D2123="No", "--", VLOOKUP(A2123, [1]!Table9[#All], 30, FALSE))</f>
        <v xml:space="preserve">Pre-Activity Survey (Torrey's blazing star): A biological survey is required. 
FSS Plant Avoidance (Torrey's blazing star): If Torrey's blazing star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23" s="7" t="str">
        <f>IF(D2123="No", "Not discussed on USFS. ", IF(VLOOKUP(A2123, [1]!Table9[#All], 31, FALSE)="--", "--",  _xlfn.CONCAT(A2123, " (", VLOOKUP(A2123, [1]!Table9[#All], 11, FALSE), "; Habitat description: ", C2123, ") - Within 1-mi of a CNDDB/SCE/USFS occurrence record (", VLOOKUP(A2123, [1]!Table9[#All], 31, FALSE), "). " )))</f>
        <v>--</v>
      </c>
      <c r="Q2123" s="6" t="str">
        <f>IF(D2123="No", "Not discussed on USFS. ", IF(VLOOKUP(A2123, [1]!Table9[#All], 31, FALSE)="--", "--",  VLOOKUP(A2123, [1]!Table9[#All], 32, FALSE)))</f>
        <v>--</v>
      </c>
      <c r="R2123" s="6" t="str">
        <f>IF(D2123="No", "Not discussed on USFS. ", IF(VLOOKUP(A2123, [1]!Table9[#All], 31, FALSE)="--", "--", VLOOKUP(A2123, [1]!Table9[#All], 33, FALSE)))</f>
        <v>--</v>
      </c>
      <c r="S2123" s="9" t="s">
        <v>2</v>
      </c>
      <c r="T2123" s="8" t="s">
        <v>2</v>
      </c>
      <c r="U2123" s="8" t="s">
        <v>2</v>
      </c>
      <c r="V2123" s="7" t="s">
        <v>2</v>
      </c>
      <c r="W2123" s="6" t="s">
        <v>2</v>
      </c>
      <c r="X2123" s="6" t="s">
        <v>2</v>
      </c>
    </row>
    <row r="2124" spans="1:24" ht="48" x14ac:dyDescent="0.2">
      <c r="A2124" s="20" t="s">
        <v>238</v>
      </c>
      <c r="B2124" s="20" t="str">
        <f>VLOOKUP(A2124, [1]!Table9[#All], 2, FALSE)</f>
        <v>Ephedra torreyana</v>
      </c>
      <c r="C2124" s="18" t="str">
        <f>VLOOKUP(A2124, [1]!Table9[#All], 13, FALSE)</f>
        <v>dry gravelly or sandy plains, hills and canyons</v>
      </c>
      <c r="D2124" s="17" t="str">
        <f>IF(ISNUMBER(SEARCH("1",VLOOKUP(A2124, [1]!Table9[#All], 4, FALSE))), "Yes", "No")</f>
        <v>No</v>
      </c>
      <c r="E2124" s="16" t="str">
        <f>VLOOKUP(A2124, [1]!Table9[#All], 3, FALSE)</f>
        <v>Plant</v>
      </c>
      <c r="F2124" s="15" t="str">
        <f>VLOOKUP(A2124, [1]!Table9[#All], 26, FALSE)</f>
        <v>Formula</v>
      </c>
      <c r="G2124" s="15" t="str">
        <f>IF(D2124="No", "--",VLOOKUP(A2124, [1]!Table9[#All], 25, FALSE))</f>
        <v>--</v>
      </c>
      <c r="H2124" s="14" t="str">
        <f>IF(D2124="No", "Not discussed on USFS. ", VLOOKUP(A2124, [1]!Table9[#All], 24, FALSE))</f>
        <v xml:space="preserve">Not discussed on USFS. </v>
      </c>
      <c r="I2124" s="14" t="str">
        <f>IF(NOT(ISBLANK(#REF!)),  "Pre-activity Survey Required", "")</f>
        <v>Pre-activity Survey Required</v>
      </c>
      <c r="J2124" s="13" t="str">
        <f>IF(D2124="No", "Not discussed on USFS. ", _xlfn.CONCAT(A2124, " (", VLOOKUP(A2124, [1]!Table9[#All], 11, FALSE), "; Habitat description: ", C2124, ") - Within 1-mi of a CNDDB/SCE/USFS occurrence record (", VLOOKUP(A2124, [1]!Table9[#All], 34, FALSE), "). " ))</f>
        <v xml:space="preserve">Not discussed on USFS. </v>
      </c>
      <c r="K2124" s="10" t="str">
        <f>IF(D2124="No", "-- ", VLOOKUP(A2124, [1]!Table9[#All], 35, FALSE))</f>
        <v xml:space="preserve">-- </v>
      </c>
      <c r="L2124" s="12" t="str">
        <f>IF(D2124="No", "--", VLOOKUP(A2124, [1]!Table9[#All], 28, FALSE))</f>
        <v>--</v>
      </c>
      <c r="M2124" s="11" t="str">
        <f>IF(D2124="No", "Not discussed on USFS. ", _xlfn.CONCAT(A2124, " (", VLOOKUP(A2124, [1]!Table9[#All], 11, FALSE), "; Habitat description: ", C2124, ") - Within 1-mi of a CNDDB/SCE/USFS occurrence record (", VLOOKUP(A2124, [1]!Table9[#All], 27, FALSE), "). " ))</f>
        <v xml:space="preserve">Not discussed on USFS. </v>
      </c>
      <c r="N2124" s="10" t="str">
        <f>IF(D2124="No", "-- ", VLOOKUP(A2124, [1]!Table9[#All], 29, FALSE))</f>
        <v xml:space="preserve">-- </v>
      </c>
      <c r="O2124" s="10" t="str">
        <f>IF(D2124="No", "--", VLOOKUP(A2124, [1]!Table9[#All], 30, FALSE))</f>
        <v>--</v>
      </c>
      <c r="P2124" s="7" t="str">
        <f>IF(D2124="No", "Not discussed on USFS. ", IF(VLOOKUP(A2124, [1]!Table9[#All], 31, FALSE)="--", "--",  _xlfn.CONCAT(A2124, " (", VLOOKUP(A2124, [1]!Table9[#All], 11, FALSE), "; Habitat description: ", C2124, ") - Within 1-mi of a CNDDB/SCE/USFS occurrence record (", VLOOKUP(A2124, [1]!Table9[#All], 31, FALSE), "). " )))</f>
        <v xml:space="preserve">Not discussed on USFS. </v>
      </c>
      <c r="Q2124" s="6" t="str">
        <f>IF(D2124="No", "Not discussed on USFS. ", IF(VLOOKUP(A2124, [1]!Table9[#All], 31, FALSE)="--", "--",  VLOOKUP(A2124, [1]!Table9[#All], 32, FALSE)))</f>
        <v xml:space="preserve">Not discussed on USFS. </v>
      </c>
      <c r="R2124" s="6" t="str">
        <f>IF(D2124="No", "Not discussed on USFS. ", IF(VLOOKUP(A2124, [1]!Table9[#All], 31, FALSE)="--", "--", VLOOKUP(A2124, [1]!Table9[#All], 33, FALSE)))</f>
        <v xml:space="preserve">Not discussed on USFS. </v>
      </c>
      <c r="S2124" s="9" t="s">
        <v>2</v>
      </c>
      <c r="T2124" s="8" t="s">
        <v>2</v>
      </c>
      <c r="U2124" s="8" t="s">
        <v>2</v>
      </c>
      <c r="V2124" s="7" t="s">
        <v>2</v>
      </c>
      <c r="W2124" s="6" t="s">
        <v>2</v>
      </c>
      <c r="X2124" s="6" t="s">
        <v>2</v>
      </c>
    </row>
    <row r="2125" spans="1:24" ht="48" x14ac:dyDescent="0.2">
      <c r="A2125" s="20" t="s">
        <v>237</v>
      </c>
      <c r="B2125" s="20" t="str">
        <f>VLOOKUP(A2125, [1]!Table9[#All], 2, FALSE)</f>
        <v>Plagiobothrys torreyi var. torreyi</v>
      </c>
      <c r="C2125" s="18" t="str">
        <f>VLOOKUP(A2125, [1]!Table9[#All], 13, FALSE)</f>
        <v>meadows, flats, forest edges</v>
      </c>
      <c r="D2125" s="17" t="str">
        <f>IF(ISNUMBER(SEARCH("1",VLOOKUP(A2125, [1]!Table9[#All], 4, FALSE))), "Yes", "No")</f>
        <v>No</v>
      </c>
      <c r="E2125" s="16" t="str">
        <f>VLOOKUP(A2125, [1]!Table9[#All], 3, FALSE)</f>
        <v>Plant</v>
      </c>
      <c r="F2125" s="15" t="str">
        <f>VLOOKUP(A2125, [1]!Table9[#All], 26, FALSE)</f>
        <v>Formula</v>
      </c>
      <c r="G2125" s="15" t="str">
        <f>IF(D2125="No", "--",VLOOKUP(A2125, [1]!Table9[#All], 25, FALSE))</f>
        <v>--</v>
      </c>
      <c r="H2125" s="14" t="str">
        <f>IF(D2125="No", "Not discussed on USFS. ", VLOOKUP(A2125, [1]!Table9[#All], 24, FALSE))</f>
        <v xml:space="preserve">Not discussed on USFS. </v>
      </c>
      <c r="I2125" s="14" t="str">
        <f>IF(NOT(ISBLANK(#REF!)),  "Pre-activity Survey Required", "")</f>
        <v>Pre-activity Survey Required</v>
      </c>
      <c r="J2125" s="13" t="str">
        <f>IF(D2125="No", "Not discussed on USFS. ", _xlfn.CONCAT(A2125, " (", VLOOKUP(A2125, [1]!Table9[#All], 11, FALSE), "; Habitat description: ", C2125, ") - Within 1-mi of a CNDDB/SCE/USFS occurrence record (", VLOOKUP(A2125, [1]!Table9[#All], 34, FALSE), "). " ))</f>
        <v xml:space="preserve">Not discussed on USFS. </v>
      </c>
      <c r="K2125" s="10" t="str">
        <f>IF(D2125="No", "-- ", VLOOKUP(A2125, [1]!Table9[#All], 35, FALSE))</f>
        <v xml:space="preserve">-- </v>
      </c>
      <c r="L2125" s="12" t="str">
        <f>IF(D2125="No", "--", VLOOKUP(A2125, [1]!Table9[#All], 28, FALSE))</f>
        <v>--</v>
      </c>
      <c r="M2125" s="11" t="str">
        <f>IF(D2125="No", "Not discussed on USFS. ", _xlfn.CONCAT(A2125, " (", VLOOKUP(A2125, [1]!Table9[#All], 11, FALSE), "; Habitat description: ", C2125, ") - Within 1-mi of a CNDDB/SCE/USFS occurrence record (", VLOOKUP(A2125, [1]!Table9[#All], 27, FALSE), "). " ))</f>
        <v xml:space="preserve">Not discussed on USFS. </v>
      </c>
      <c r="N2125" s="10" t="str">
        <f>IF(D2125="No", "-- ", VLOOKUP(A2125, [1]!Table9[#All], 29, FALSE))</f>
        <v xml:space="preserve">-- </v>
      </c>
      <c r="O2125" s="10" t="str">
        <f>IF(D2125="No", "--", VLOOKUP(A2125, [1]!Table9[#All], 30, FALSE))</f>
        <v>--</v>
      </c>
      <c r="P2125" s="7" t="str">
        <f>IF(D2125="No", "Not discussed on USFS. ", IF(VLOOKUP(A2125, [1]!Table9[#All], 31, FALSE)="--", "--",  _xlfn.CONCAT(A2125, " (", VLOOKUP(A2125, [1]!Table9[#All], 11, FALSE), "; Habitat description: ", C2125, ") - Within 1-mi of a CNDDB/SCE/USFS occurrence record (", VLOOKUP(A2125, [1]!Table9[#All], 31, FALSE), "). " )))</f>
        <v xml:space="preserve">Not discussed on USFS. </v>
      </c>
      <c r="Q2125" s="6" t="str">
        <f>IF(D2125="No", "Not discussed on USFS. ", IF(VLOOKUP(A2125, [1]!Table9[#All], 31, FALSE)="--", "--",  VLOOKUP(A2125, [1]!Table9[#All], 32, FALSE)))</f>
        <v xml:space="preserve">Not discussed on USFS. </v>
      </c>
      <c r="R2125" s="6" t="str">
        <f>IF(D2125="No", "Not discussed on USFS. ", IF(VLOOKUP(A2125, [1]!Table9[#All], 31, FALSE)="--", "--", VLOOKUP(A2125, [1]!Table9[#All], 33, FALSE)))</f>
        <v xml:space="preserve">Not discussed on USFS. </v>
      </c>
      <c r="S2125" s="9" t="s">
        <v>2</v>
      </c>
      <c r="T2125" s="8" t="s">
        <v>2</v>
      </c>
      <c r="U2125" s="8" t="s">
        <v>2</v>
      </c>
      <c r="V2125" s="7" t="s">
        <v>2</v>
      </c>
      <c r="W2125" s="6" t="s">
        <v>2</v>
      </c>
      <c r="X2125" s="6" t="s">
        <v>2</v>
      </c>
    </row>
    <row r="2126" spans="1:24" ht="48" x14ac:dyDescent="0.2">
      <c r="A2126" s="20" t="s">
        <v>236</v>
      </c>
      <c r="B2126" s="20" t="str">
        <f>VLOOKUP(A2126, [1]!Table9[#All], 2, FALSE)</f>
        <v>Muhlenbergia arsenei</v>
      </c>
      <c r="C2126" s="18" t="str">
        <f>VLOOKUP(A2126, [1]!Table9[#All], 13, FALSE)</f>
        <v>limestone rock outcrops, slopes</v>
      </c>
      <c r="D2126" s="17" t="str">
        <f>IF(ISNUMBER(SEARCH("1",VLOOKUP(A2126, [1]!Table9[#All], 4, FALSE))), "Yes", "No")</f>
        <v>No</v>
      </c>
      <c r="E2126" s="16" t="str">
        <f>VLOOKUP(A2126, [1]!Table9[#All], 3, FALSE)</f>
        <v>Plant</v>
      </c>
      <c r="F2126" s="15" t="str">
        <f>VLOOKUP(A2126, [1]!Table9[#All], 26, FALSE)</f>
        <v>Formula</v>
      </c>
      <c r="G2126" s="15" t="str">
        <f>IF(D2126="No", "--",VLOOKUP(A2126, [1]!Table9[#All], 25, FALSE))</f>
        <v>--</v>
      </c>
      <c r="H2126" s="14" t="str">
        <f>IF(D2126="No", "Not discussed on USFS. ", VLOOKUP(A2126, [1]!Table9[#All], 24, FALSE))</f>
        <v xml:space="preserve">Not discussed on USFS. </v>
      </c>
      <c r="I2126" s="14" t="str">
        <f>IF(NOT(ISBLANK(#REF!)),  "Pre-activity Survey Required", "")</f>
        <v>Pre-activity Survey Required</v>
      </c>
      <c r="J2126" s="13" t="str">
        <f>IF(D2126="No", "Not discussed on USFS. ", _xlfn.CONCAT(A2126, " (", VLOOKUP(A2126, [1]!Table9[#All], 11, FALSE), "; Habitat description: ", C2126, ") - Within 1-mi of a CNDDB/SCE/USFS occurrence record (", VLOOKUP(A2126, [1]!Table9[#All], 34, FALSE), "). " ))</f>
        <v xml:space="preserve">Not discussed on USFS. </v>
      </c>
      <c r="K2126" s="10" t="str">
        <f>IF(D2126="No", "-- ", VLOOKUP(A2126, [1]!Table9[#All], 35, FALSE))</f>
        <v xml:space="preserve">-- </v>
      </c>
      <c r="L2126" s="12" t="str">
        <f>IF(D2126="No", "--", VLOOKUP(A2126, [1]!Table9[#All], 28, FALSE))</f>
        <v>--</v>
      </c>
      <c r="M2126" s="11" t="str">
        <f>IF(D2126="No", "Not discussed on USFS. ", _xlfn.CONCAT(A2126, " (", VLOOKUP(A2126, [1]!Table9[#All], 11, FALSE), "; Habitat description: ", C2126, ") - Within 1-mi of a CNDDB/SCE/USFS occurrence record (", VLOOKUP(A2126, [1]!Table9[#All], 27, FALSE), "). " ))</f>
        <v xml:space="preserve">Not discussed on USFS. </v>
      </c>
      <c r="N2126" s="10" t="str">
        <f>IF(D2126="No", "-- ", VLOOKUP(A2126, [1]!Table9[#All], 29, FALSE))</f>
        <v xml:space="preserve">-- </v>
      </c>
      <c r="O2126" s="10" t="str">
        <f>IF(D2126="No", "--", VLOOKUP(A2126, [1]!Table9[#All], 30, FALSE))</f>
        <v>--</v>
      </c>
      <c r="P2126" s="7" t="str">
        <f>IF(D2126="No", "Not discussed on USFS. ", IF(VLOOKUP(A2126, [1]!Table9[#All], 31, FALSE)="--", "--",  _xlfn.CONCAT(A2126, " (", VLOOKUP(A2126, [1]!Table9[#All], 11, FALSE), "; Habitat description: ", C2126, ") - Within 1-mi of a CNDDB/SCE/USFS occurrence record (", VLOOKUP(A2126, [1]!Table9[#All], 31, FALSE), "). " )))</f>
        <v xml:space="preserve">Not discussed on USFS. </v>
      </c>
      <c r="Q2126" s="6" t="str">
        <f>IF(D2126="No", "Not discussed on USFS. ", IF(VLOOKUP(A2126, [1]!Table9[#All], 31, FALSE)="--", "--",  VLOOKUP(A2126, [1]!Table9[#All], 32, FALSE)))</f>
        <v xml:space="preserve">Not discussed on USFS. </v>
      </c>
      <c r="R2126" s="6" t="str">
        <f>IF(D2126="No", "Not discussed on USFS. ", IF(VLOOKUP(A2126, [1]!Table9[#All], 31, FALSE)="--", "--", VLOOKUP(A2126, [1]!Table9[#All], 33, FALSE)))</f>
        <v xml:space="preserve">Not discussed on USFS. </v>
      </c>
      <c r="S2126" s="9" t="s">
        <v>2</v>
      </c>
      <c r="T2126" s="8" t="s">
        <v>2</v>
      </c>
      <c r="U2126" s="8" t="s">
        <v>2</v>
      </c>
      <c r="V2126" s="7" t="s">
        <v>2</v>
      </c>
      <c r="W2126" s="6" t="s">
        <v>2</v>
      </c>
      <c r="X2126" s="6" t="s">
        <v>2</v>
      </c>
    </row>
    <row r="2127" spans="1:24" ht="90" x14ac:dyDescent="0.2">
      <c r="A2127" s="20" t="s">
        <v>235</v>
      </c>
      <c r="B2127" s="20" t="str">
        <f>VLOOKUP(A2127, [1]!Table9[#All], 2, FALSE)</f>
        <v>Corynorhinus townsendii</v>
      </c>
      <c r="C2127" s="18" t="str">
        <f>VLOOKUP(A2127, [1]!Table9[#All], 13, FALSE)</f>
        <v>caves, mines, tunnels, and other human structures often near mesic habitats</v>
      </c>
      <c r="D2127" s="17" t="str">
        <f>IF(ISNUMBER(SEARCH("1",VLOOKUP(A2127, [1]!Table9[#All], 4, FALSE))), "Yes", "No")</f>
        <v>Yes</v>
      </c>
      <c r="E2127" s="16" t="str">
        <f>VLOOKUP(A2127, [1]!Table9[#All], 3, FALSE)</f>
        <v>Mammal</v>
      </c>
      <c r="F2127" s="15" t="str">
        <f>VLOOKUP(A2127, [1]!Table9[#All], 26, FALSE)</f>
        <v>Formula</v>
      </c>
      <c r="G2127" s="15" t="str">
        <f>IF(D2127="No", "--",VLOOKUP(A2127, [1]!Table9[#All], 25, FALSE))</f>
        <v>Work area</v>
      </c>
      <c r="H2127" s="14" t="str">
        <f>IF(D2127="No", "Not discussed on USFS. ", VLOOKUP(A2127, [1]!Table9[#All], 24, FALSE))</f>
        <v>--</v>
      </c>
      <c r="I2127" s="14" t="str">
        <f>IF(NOT(ISBLANK(#REF!)),  "Pre-activity Survey Required", "")</f>
        <v>Pre-activity Survey Required</v>
      </c>
      <c r="J2127" s="13" t="str">
        <f>IF(D2127="No", "Not discussed on USFS. ", _xlfn.CONCAT(A2127, " (", VLOOKUP(A2127, [1]!Table9[#All], 11, FALSE), "; Habitat description: ", C2127, ") - Within 1-mi of a CNDDB/SCE/USFS occurrence record (", VLOOKUP(A2127, [1]!Table9[#All], 34, FALSE), "). " ))</f>
        <v xml:space="preserve">Townsend's big-eared bat (CDFW SSC; FSS; BLM:S; Habitat description: caves, mines, tunnels, and other human structures often near mesic habitats) - Within 1-mi of a CNDDB/SCE/USFS occurrence record (unsuitable habitat). </v>
      </c>
      <c r="K2127" s="10" t="str">
        <f>IF(D2127="No", "-- ", VLOOKUP(A2127, [1]!Table9[#All], 35, FALSE))</f>
        <v>Standard OMP BMPs.</v>
      </c>
      <c r="L2127" s="12" t="str">
        <f>IF(D2127="No", "--", VLOOKUP(A2127, [1]!Table9[#All], 28, FALSE))</f>
        <v>IIB</v>
      </c>
      <c r="M2127" s="11" t="str">
        <f>IF(D2127="No", "Not discussed on USFS. ", _xlfn.CONCAT(A2127, " (", VLOOKUP(A2127, [1]!Table9[#All], 11, FALSE), "; Habitat description: ", C2127, ") - Within 1-mi of a CNDDB/SCE/USFS occurrence record (", VLOOKUP(A2127, [1]!Table9[#All], 27, FALSE), "). " ))</f>
        <v xml:space="preserve">Townsend's big-eared bat (CDFW SSC; FSS; BLM:S; Habitat description: caves, mines, tunnels, and other human structures often near mesic habitats) - Within 1-mi of a CNDDB/SCE/USFS occurrence record (habitat present). </v>
      </c>
      <c r="N2127" s="10" t="str">
        <f>IF(D2127="No", "-- ", VLOOKUP(A2127, [1]!Table9[#All], 29, FALSE))</f>
        <v xml:space="preserve">BE BMP Mammal-1; 
General Measures and Standard OMP BMPs. </v>
      </c>
      <c r="O2127" s="10" t="str">
        <f>IF(D2127="No", "--", VLOOKUP(A2127, [1]!Table9[#All], 30, FALSE))</f>
        <v xml:space="preserve">General Measures and Standard OMP BMPs. </v>
      </c>
      <c r="P2127" s="7" t="str">
        <f>IF(D2127="No", "Not discussed on USFS. ", IF(VLOOKUP(A2127, [1]!Table9[#All], 31, FALSE)="--", "--",  _xlfn.CONCAT(A2127, " (", VLOOKUP(A2127, [1]!Table9[#All], 11, FALSE), "; Habitat description: ", C2127, ") - Within 1-mi of a CNDDB/SCE/USFS occurrence record (", VLOOKUP(A2127, [1]!Table9[#All], 31, FALSE), "). " )))</f>
        <v>--</v>
      </c>
      <c r="Q2127" s="6" t="str">
        <f>IF(D2127="No", "Not discussed on USFS. ", IF(VLOOKUP(A2127, [1]!Table9[#All], 31, FALSE)="--", "--",  VLOOKUP(A2127, [1]!Table9[#All], 32, FALSE)))</f>
        <v>--</v>
      </c>
      <c r="R2127" s="6" t="str">
        <f>IF(D2127="No", "Not discussed on USFS. ", IF(VLOOKUP(A2127, [1]!Table9[#All], 31, FALSE)="--", "--", VLOOKUP(A2127, [1]!Table9[#All], 33, FALSE)))</f>
        <v>--</v>
      </c>
      <c r="S2127" s="9" t="s">
        <v>2</v>
      </c>
      <c r="T2127" s="8" t="s">
        <v>2</v>
      </c>
      <c r="U2127" s="8" t="s">
        <v>2</v>
      </c>
      <c r="V2127" s="7" t="s">
        <v>2</v>
      </c>
      <c r="W2127" s="6" t="s">
        <v>2</v>
      </c>
      <c r="X2127" s="6" t="s">
        <v>2</v>
      </c>
    </row>
    <row r="2128" spans="1:24" ht="156" x14ac:dyDescent="0.2">
      <c r="A2128" s="20" t="s">
        <v>234</v>
      </c>
      <c r="B2128" s="20" t="str">
        <f>VLOOKUP(A2128, [1]!Table9[#All], 2, FALSE)</f>
        <v>Penstemon tracyi</v>
      </c>
      <c r="C2128" s="18" t="str">
        <f>VLOOKUP(A2128, [1]!Table9[#All], 13, FALSE)</f>
        <v xml:space="preserve">exposed outcrops, upper montane coniferous, rocky forest </v>
      </c>
      <c r="D2128" s="17" t="str">
        <f>IF(ISNUMBER(SEARCH("1",VLOOKUP(A2128, [1]!Table9[#All], 4, FALSE))), "Yes", "No")</f>
        <v>Yes</v>
      </c>
      <c r="E2128" s="16" t="str">
        <f>VLOOKUP(A2128, [1]!Table9[#All], 3, FALSE)</f>
        <v>Plant</v>
      </c>
      <c r="F2128" s="15" t="str">
        <f>VLOOKUP(A2128, [1]!Table9[#All], 26, FALSE)</f>
        <v>Formula</v>
      </c>
      <c r="G2128" s="15" t="str">
        <f>IF(D2128="No", "--",VLOOKUP(A2128, [1]!Table9[#All], 25, FALSE))</f>
        <v>Work area</v>
      </c>
      <c r="H2128" s="14" t="str">
        <f>IF(D2128="No", "Not discussed on USFS. ", VLOOKUP(A2128, [1]!Table9[#All], 24, FALSE))</f>
        <v>--</v>
      </c>
      <c r="I2128" s="14" t="str">
        <f>IF(NOT(ISBLANK(#REF!)),  "Pre-activity Survey Required", "")</f>
        <v>Pre-activity Survey Required</v>
      </c>
      <c r="J2128" s="13" t="str">
        <f>IF(D2128="No", "Not discussed on USFS. ", _xlfn.CONCAT(A2128, " (", VLOOKUP(A2128, [1]!Table9[#All], 11, FALSE), "; Habitat description: ", C2128, ") - Within 1-mi of a CNDDB/SCE/USFS occurrence record (", VLOOKUP(A2128, [1]!Table9[#All], 34, FALSE), "). " ))</f>
        <v xml:space="preserve">Tracy's beardtongue (FSS; CRPR 1B.3, Blooming Period: Jun - Aug; Habitat description: exposed outcrops, upper montane coniferous, rocky forest ) - Within 1-mi of a CNDDB/SCE/USFS occurrence record (unsuitable habitat). </v>
      </c>
      <c r="K2128" s="10" t="str">
        <f>IF(D2128="No", "-- ", VLOOKUP(A2128, [1]!Table9[#All], 35, FALSE))</f>
        <v>Standard OMP BMPs.</v>
      </c>
      <c r="L2128" s="12" t="str">
        <f>IF(D2128="No", "--", VLOOKUP(A2128, [1]!Table9[#All], 28, FALSE))</f>
        <v>IIB</v>
      </c>
      <c r="M2128" s="11" t="str">
        <f>IF(D2128="No", "Not discussed on USFS. ", _xlfn.CONCAT(A2128, " (", VLOOKUP(A2128, [1]!Table9[#All], 11, FALSE), "; Habitat description: ", C2128, ") - Within 1-mi of a CNDDB/SCE/USFS occurrence record (", VLOOKUP(A2128, [1]!Table9[#All], 27, FALSE), "). " ))</f>
        <v xml:space="preserve">Tracy's beardtongue (FSS; CRPR 1B.3, Blooming Period: Jun - Aug; Habitat description: exposed outcrops, upper montane coniferous, rocky forest ) - Within 1-mi of a CNDDB/SCE/USFS occurrence record (habitat present). </v>
      </c>
      <c r="N2128" s="10" t="str">
        <f>IF(D2128="No", "-- ", VLOOKUP(A2128, [1]!Table9[#All], 29, FALSE))</f>
        <v xml:space="preserve">BE BMP Plant-1(a)(c-d); 
General Measures and Standard OMP BMPs. </v>
      </c>
      <c r="O2128" s="10" t="str">
        <f>IF(D2128="No", "--", VLOOKUP(A2128, [1]!Table9[#All], 30, FALSE))</f>
        <v xml:space="preserve">Pre-Activity Survey (Tracy's beardtongue): A biological survey is required. 
FSS Plant Avoidance (Tracy's beardtongue): If Tracy's beardtongue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28" s="7" t="str">
        <f>IF(D2128="No", "Not discussed on USFS. ", IF(VLOOKUP(A2128, [1]!Table9[#All], 31, FALSE)="--", "--",  _xlfn.CONCAT(A2128, " (", VLOOKUP(A2128, [1]!Table9[#All], 11, FALSE), "; Habitat description: ", C2128, ") - Within 1-mi of a CNDDB/SCE/USFS occurrence record (", VLOOKUP(A2128, [1]!Table9[#All], 31, FALSE), "). " )))</f>
        <v>--</v>
      </c>
      <c r="Q2128" s="6" t="str">
        <f>IF(D2128="No", "Not discussed on USFS. ", IF(VLOOKUP(A2128, [1]!Table9[#All], 31, FALSE)="--", "--",  VLOOKUP(A2128, [1]!Table9[#All], 32, FALSE)))</f>
        <v>--</v>
      </c>
      <c r="R2128" s="6" t="str">
        <f>IF(D2128="No", "Not discussed on USFS. ", IF(VLOOKUP(A2128, [1]!Table9[#All], 31, FALSE)="--", "--", VLOOKUP(A2128, [1]!Table9[#All], 33, FALSE)))</f>
        <v>--</v>
      </c>
      <c r="S2128" s="9" t="s">
        <v>2</v>
      </c>
      <c r="T2128" s="8" t="s">
        <v>2</v>
      </c>
      <c r="U2128" s="8" t="s">
        <v>2</v>
      </c>
      <c r="V2128" s="7" t="s">
        <v>2</v>
      </c>
      <c r="W2128" s="6" t="s">
        <v>2</v>
      </c>
      <c r="X2128" s="6" t="s">
        <v>2</v>
      </c>
    </row>
    <row r="2129" spans="1:24" ht="132" x14ac:dyDescent="0.2">
      <c r="A2129" s="20" t="s">
        <v>233</v>
      </c>
      <c r="B2129" s="20" t="str">
        <f>VLOOKUP(A2129, [1]!Table9[#All], 2, FALSE)</f>
        <v>Eriastrum tracyi</v>
      </c>
      <c r="C2129" s="18" t="str">
        <f>VLOOKUP(A2129, [1]!Table9[#All], 13, FALSE)</f>
        <v>open areas on shale or alluvium, open woodland, chaparral</v>
      </c>
      <c r="D2129" s="17" t="str">
        <f>IF(ISNUMBER(SEARCH("1",VLOOKUP(A2129, [1]!Table9[#All], 4, FALSE))), "Yes", "No")</f>
        <v>Yes</v>
      </c>
      <c r="E2129" s="16" t="str">
        <f>VLOOKUP(A2129, [1]!Table9[#All], 3, FALSE)</f>
        <v>Plant</v>
      </c>
      <c r="F2129" s="15" t="str">
        <f>VLOOKUP(A2129, [1]!Table9[#All], 26, FALSE)</f>
        <v>Formula</v>
      </c>
      <c r="G2129" s="15" t="str">
        <f>IF(D2129="No", "--",VLOOKUP(A2129, [1]!Table9[#All], 25, FALSE))</f>
        <v>Work area</v>
      </c>
      <c r="H2129" s="14" t="str">
        <f>IF(D2129="No", "Not discussed on USFS. ", VLOOKUP(A2129, [1]!Table9[#All], 24, FALSE))</f>
        <v>--</v>
      </c>
      <c r="I2129" s="14" t="str">
        <f>IF(NOT(ISBLANK(#REF!)),  "Pre-activity Survey Required", "")</f>
        <v>Pre-activity Survey Required</v>
      </c>
      <c r="J2129" s="13" t="str">
        <f>IF(D2129="No", "Not discussed on USFS. ", _xlfn.CONCAT(A2129, " (", VLOOKUP(A2129, [1]!Table9[#All], 11, FALSE), "; Habitat description: ", C2129, ") - Within 1-mi of a CNDDB/SCE/USFS occurrence record (", VLOOKUP(A2129, [1]!Table9[#All], 34, FALSE), "). " ))</f>
        <v xml:space="preserve">Tracy's eriastrum (SR; FSS; CRPR 3.2, Blooming Period: May - Jun; Habitat description: open areas on shale or alluvium, open woodland, chaparral) - Within 1-mi of a CNDDB/SCE/USFS occurrence record (unsuitable habitat). </v>
      </c>
      <c r="K2129" s="10" t="str">
        <f>IF(D2129="No", "-- ", VLOOKUP(A2129, [1]!Table9[#All], 35, FALSE))</f>
        <v>Standard OMP BMPs.</v>
      </c>
      <c r="L2129" s="12" t="str">
        <f>IF(D2129="No", "--", VLOOKUP(A2129, [1]!Table9[#All], 28, FALSE))</f>
        <v>IIB</v>
      </c>
      <c r="M2129" s="11" t="str">
        <f>IF(D2129="No", "Not discussed on USFS. ", _xlfn.CONCAT(A2129, " (", VLOOKUP(A2129, [1]!Table9[#All], 11, FALSE), "; Habitat description: ", C2129, ") - Within 1-mi of a CNDDB/SCE/USFS occurrence record (", VLOOKUP(A2129, [1]!Table9[#All], 27, FALSE), "). " ))</f>
        <v xml:space="preserve">Tracy's eriastrum (SR; FSS; CRPR 3.2, Blooming Period: May - Jun; Habitat description: open areas on shale or alluvium, open woodland, chaparral) - Within 1-mi of a CNDDB/SCE/USFS occurrence record (habitat present). </v>
      </c>
      <c r="N2129" s="10" t="str">
        <f>IF(D2129="No", "-- ", VLOOKUP(A2129, [1]!Table9[#All], 29, FALSE))</f>
        <v xml:space="preserve">BE BMP Plant-1(a); 
General Measures and Standard OMP BMPs. </v>
      </c>
      <c r="O2129" s="10" t="str">
        <f>IF(D2129="No", "--", VLOOKUP(A2129, [1]!Table9[#All], 30, FALSE))</f>
        <v xml:space="preserve">Pre-Activity Survey (Tracy's eriastrum): A biological survey is required. 
State Threatened Plant Avoidance (Tracy's eriastrum): If Tracy's eriastrumis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129" s="7" t="str">
        <f>IF(D2129="No", "Not discussed on USFS. ", IF(VLOOKUP(A2129, [1]!Table9[#All], 31, FALSE)="--", "--",  _xlfn.CONCAT(A2129, " (", VLOOKUP(A2129, [1]!Table9[#All], 11, FALSE), "; Habitat description: ", C2129, ") - Within 1-mi of a CNDDB/SCE/USFS occurrence record (", VLOOKUP(A2129, [1]!Table9[#All], 31, FALSE), "). " )))</f>
        <v>--</v>
      </c>
      <c r="Q2129" s="6" t="str">
        <f>IF(D2129="No", "Not discussed on USFS. ", IF(VLOOKUP(A2129, [1]!Table9[#All], 31, FALSE)="--", "--",  VLOOKUP(A2129, [1]!Table9[#All], 32, FALSE)))</f>
        <v>--</v>
      </c>
      <c r="R2129" s="6" t="str">
        <f>IF(D2129="No", "Not discussed on USFS. ", IF(VLOOKUP(A2129, [1]!Table9[#All], 31, FALSE)="--", "--", VLOOKUP(A2129, [1]!Table9[#All], 33, FALSE)))</f>
        <v>--</v>
      </c>
      <c r="S2129" s="9" t="s">
        <v>2</v>
      </c>
      <c r="T2129" s="8" t="s">
        <v>2</v>
      </c>
      <c r="U2129" s="8" t="s">
        <v>2</v>
      </c>
      <c r="V2129" s="7" t="s">
        <v>2</v>
      </c>
      <c r="W2129" s="6" t="s">
        <v>2</v>
      </c>
      <c r="X2129" s="6" t="s">
        <v>2</v>
      </c>
    </row>
    <row r="2130" spans="1:24" ht="128" x14ac:dyDescent="0.2">
      <c r="A2130" s="20" t="s">
        <v>232</v>
      </c>
      <c r="B2130" s="20" t="str">
        <f>VLOOKUP(A2130, [1]!Table9[#All], 2, FALSE)</f>
        <v>Romanzoffia tracyi</v>
      </c>
      <c r="C2130" s="18" t="str">
        <f>VLOOKUP(A2130, [1]!Table9[#All], 13, FALSE)</f>
        <v>gravelly shale or alluvium (clay) with little to no canopy within valley and foothill grasslands, cismontane woodlands, and chaparral</v>
      </c>
      <c r="D2130" s="17" t="str">
        <f>IF(ISNUMBER(SEARCH("1",VLOOKUP(A2130, [1]!Table9[#All], 4, FALSE))), "Yes", "No")</f>
        <v>No</v>
      </c>
      <c r="E2130" s="16" t="str">
        <f>VLOOKUP(A2130, [1]!Table9[#All], 3, FALSE)</f>
        <v>Plant</v>
      </c>
      <c r="F2130" s="15" t="str">
        <f>VLOOKUP(A2130, [1]!Table9[#All], 26, FALSE)</f>
        <v>Formula</v>
      </c>
      <c r="G2130" s="15" t="str">
        <f>IF(D2130="No", "--",VLOOKUP(A2130, [1]!Table9[#All], 25, FALSE))</f>
        <v>--</v>
      </c>
      <c r="H2130" s="14" t="str">
        <f>IF(D2130="No", "Not discussed on USFS. ", VLOOKUP(A2130, [1]!Table9[#All], 24, FALSE))</f>
        <v xml:space="preserve">Not discussed on USFS. </v>
      </c>
      <c r="I2130" s="14" t="str">
        <f>IF(NOT(ISBLANK(#REF!)),  "Pre-activity Survey Required", "")</f>
        <v>Pre-activity Survey Required</v>
      </c>
      <c r="J2130" s="13" t="str">
        <f>IF(D2130="No", "Not discussed on USFS. ", _xlfn.CONCAT(A2130, " (", VLOOKUP(A2130, [1]!Table9[#All], 11, FALSE), "; Habitat description: ", C2130, ") - Within 1-mi of a CNDDB/SCE/USFS occurrence record (", VLOOKUP(A2130, [1]!Table9[#All], 34, FALSE), "). " ))</f>
        <v xml:space="preserve">Not discussed on USFS. </v>
      </c>
      <c r="K2130" s="10" t="str">
        <f>IF(D2130="No", "-- ", VLOOKUP(A2130, [1]!Table9[#All], 35, FALSE))</f>
        <v xml:space="preserve">-- </v>
      </c>
      <c r="L2130" s="12" t="str">
        <f>IF(D2130="No", "--", VLOOKUP(A2130, [1]!Table9[#All], 28, FALSE))</f>
        <v>--</v>
      </c>
      <c r="M2130" s="11" t="str">
        <f>IF(D2130="No", "Not discussed on USFS. ", _xlfn.CONCAT(A2130, " (", VLOOKUP(A2130, [1]!Table9[#All], 11, FALSE), "; Habitat description: ", C2130, ") - Within 1-mi of a CNDDB/SCE/USFS occurrence record (", VLOOKUP(A2130, [1]!Table9[#All], 27, FALSE), "). " ))</f>
        <v xml:space="preserve">Not discussed on USFS. </v>
      </c>
      <c r="N2130" s="10" t="str">
        <f>IF(D2130="No", "-- ", VLOOKUP(A2130, [1]!Table9[#All], 29, FALSE))</f>
        <v xml:space="preserve">-- </v>
      </c>
      <c r="O2130" s="10" t="str">
        <f>IF(D2130="No", "--", VLOOKUP(A2130, [1]!Table9[#All], 30, FALSE))</f>
        <v>--</v>
      </c>
      <c r="P2130" s="7" t="str">
        <f>IF(D2130="No", "Not discussed on USFS. ", IF(VLOOKUP(A2130, [1]!Table9[#All], 31, FALSE)="--", "--",  _xlfn.CONCAT(A2130, " (", VLOOKUP(A2130, [1]!Table9[#All], 11, FALSE), "; Habitat description: ", C2130, ") - Within 1-mi of a CNDDB/SCE/USFS occurrence record (", VLOOKUP(A2130, [1]!Table9[#All], 31, FALSE), "). " )))</f>
        <v xml:space="preserve">Not discussed on USFS. </v>
      </c>
      <c r="Q2130" s="6" t="str">
        <f>IF(D2130="No", "Not discussed on USFS. ", IF(VLOOKUP(A2130, [1]!Table9[#All], 31, FALSE)="--", "--",  VLOOKUP(A2130, [1]!Table9[#All], 32, FALSE)))</f>
        <v xml:space="preserve">Not discussed on USFS. </v>
      </c>
      <c r="R2130" s="6" t="str">
        <f>IF(D2130="No", "Not discussed on USFS. ", IF(VLOOKUP(A2130, [1]!Table9[#All], 31, FALSE)="--", "--", VLOOKUP(A2130, [1]!Table9[#All], 33, FALSE)))</f>
        <v xml:space="preserve">Not discussed on USFS. </v>
      </c>
      <c r="S2130" s="9" t="s">
        <v>2</v>
      </c>
      <c r="T2130" s="8" t="s">
        <v>2</v>
      </c>
      <c r="U2130" s="8" t="s">
        <v>2</v>
      </c>
      <c r="V2130" s="7" t="s">
        <v>2</v>
      </c>
      <c r="W2130" s="6" t="s">
        <v>2</v>
      </c>
      <c r="X2130" s="6" t="s">
        <v>2</v>
      </c>
    </row>
    <row r="2131" spans="1:24" ht="156" x14ac:dyDescent="0.2">
      <c r="A2131" s="20" t="s">
        <v>231</v>
      </c>
      <c r="B2131" s="20" t="str">
        <f>VLOOKUP(A2131, [1]!Table9[#All], 2, FALSE)</f>
        <v>Sanicula tracyi</v>
      </c>
      <c r="C2131" s="18" t="str">
        <f>VLOOKUP(A2131, [1]!Table9[#All], 13, FALSE)</f>
        <v>penings in conifer forest, woodland</v>
      </c>
      <c r="D2131" s="17" t="str">
        <f>IF(ISNUMBER(SEARCH("1",VLOOKUP(A2131, [1]!Table9[#All], 4, FALSE))), "Yes", "No")</f>
        <v>Yes</v>
      </c>
      <c r="E2131" s="16" t="str">
        <f>VLOOKUP(A2131, [1]!Table9[#All], 3, FALSE)</f>
        <v>Plant</v>
      </c>
      <c r="F2131" s="15" t="str">
        <f>VLOOKUP(A2131, [1]!Table9[#All], 26, FALSE)</f>
        <v>Formula</v>
      </c>
      <c r="G2131" s="15" t="str">
        <f>IF(D2131="No", "--",VLOOKUP(A2131, [1]!Table9[#All], 25, FALSE))</f>
        <v>Work area</v>
      </c>
      <c r="H2131" s="14" t="str">
        <f>IF(D2131="No", "Not discussed on USFS. ", VLOOKUP(A2131, [1]!Table9[#All], 24, FALSE))</f>
        <v>--</v>
      </c>
      <c r="I2131" s="14" t="str">
        <f>IF(NOT(ISBLANK(#REF!)),  "Pre-activity Survey Required", "")</f>
        <v>Pre-activity Survey Required</v>
      </c>
      <c r="J2131" s="13" t="str">
        <f>IF(D2131="No", "Not discussed on USFS. ", _xlfn.CONCAT(A2131, " (", VLOOKUP(A2131, [1]!Table9[#All], 11, FALSE), "; Habitat description: ", C2131, ") - Within 1-mi of a CNDDB/SCE/USFS occurrence record (", VLOOKUP(A2131, [1]!Table9[#All], 34, FALSE), "). " ))</f>
        <v xml:space="preserve">Tracy's sanicle (FSS; CRPR 4.2, Blooming Period: Apr - Jul; Habitat description: penings in conifer forest, woodland) - Within 1-mi of a CNDDB/SCE/USFS occurrence record (unsuitable habitat). </v>
      </c>
      <c r="K2131" s="10" t="str">
        <f>IF(D2131="No", "-- ", VLOOKUP(A2131, [1]!Table9[#All], 35, FALSE))</f>
        <v>Standard OMP BMPs.</v>
      </c>
      <c r="L2131" s="12" t="str">
        <f>IF(D2131="No", "--", VLOOKUP(A2131, [1]!Table9[#All], 28, FALSE))</f>
        <v>IIB</v>
      </c>
      <c r="M2131" s="11" t="str">
        <f>IF(D2131="No", "Not discussed on USFS. ", _xlfn.CONCAT(A2131, " (", VLOOKUP(A2131, [1]!Table9[#All], 11, FALSE), "; Habitat description: ", C2131, ") - Within 1-mi of a CNDDB/SCE/USFS occurrence record (", VLOOKUP(A2131, [1]!Table9[#All], 27, FALSE), "). " ))</f>
        <v xml:space="preserve">Tracy's sanicle (FSS; CRPR 4.2, Blooming Period: Apr - Jul; Habitat description: penings in conifer forest, woodland) - Within 1-mi of a CNDDB/SCE/USFS occurrence record (habitat present). </v>
      </c>
      <c r="N2131" s="10" t="str">
        <f>IF(D2131="No", "-- ", VLOOKUP(A2131, [1]!Table9[#All], 29, FALSE))</f>
        <v xml:space="preserve">BE BMP Plant-1(a)(c-d); 
General Measures and Standard OMP BMPs. </v>
      </c>
      <c r="O2131" s="10" t="str">
        <f>IF(D2131="No", "--", VLOOKUP(A2131, [1]!Table9[#All], 30, FALSE))</f>
        <v xml:space="preserve">Pre-Activity Survey (Tracy's sanicle): A biological survey is required. 
FSS Plant Avoidance (Tracy's sanicle): If Tracy's sanicle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31" s="7" t="str">
        <f>IF(D2131="No", "Not discussed on USFS. ", IF(VLOOKUP(A2131, [1]!Table9[#All], 31, FALSE)="--", "--",  _xlfn.CONCAT(A2131, " (", VLOOKUP(A2131, [1]!Table9[#All], 11, FALSE), "; Habitat description: ", C2131, ") - Within 1-mi of a CNDDB/SCE/USFS occurrence record (", VLOOKUP(A2131, [1]!Table9[#All], 31, FALSE), "). " )))</f>
        <v>--</v>
      </c>
      <c r="Q2131" s="6" t="str">
        <f>IF(D2131="No", "Not discussed on USFS. ", IF(VLOOKUP(A2131, [1]!Table9[#All], 31, FALSE)="--", "--",  VLOOKUP(A2131, [1]!Table9[#All], 32, FALSE)))</f>
        <v>--</v>
      </c>
      <c r="R2131" s="6" t="str">
        <f>IF(D2131="No", "Not discussed on USFS. ", IF(VLOOKUP(A2131, [1]!Table9[#All], 31, FALSE)="--", "--", VLOOKUP(A2131, [1]!Table9[#All], 33, FALSE)))</f>
        <v>--</v>
      </c>
      <c r="S2131" s="9" t="s">
        <v>2</v>
      </c>
      <c r="T2131" s="8" t="s">
        <v>2</v>
      </c>
      <c r="U2131" s="8" t="s">
        <v>2</v>
      </c>
      <c r="V2131" s="7" t="s">
        <v>2</v>
      </c>
      <c r="W2131" s="6" t="s">
        <v>2</v>
      </c>
      <c r="X2131" s="6" t="s">
        <v>2</v>
      </c>
    </row>
    <row r="2132" spans="1:24" ht="64" x14ac:dyDescent="0.2">
      <c r="A2132" s="20" t="s">
        <v>230</v>
      </c>
      <c r="B2132" s="20" t="str">
        <f>VLOOKUP(A2132, [1]!Table9[#All], 2, FALSE)</f>
        <v>Cryptantha traskiae</v>
      </c>
      <c r="C2132" s="18" t="str">
        <f>VLOOKUP(A2132, [1]!Table9[#All], 13, FALSE)</f>
        <v>slopes, coastal dunes, swales, and flats, in coastal scrub, flower fields</v>
      </c>
      <c r="D2132" s="17" t="str">
        <f>IF(ISNUMBER(SEARCH("1",VLOOKUP(A2132, [1]!Table9[#All], 4, FALSE))), "Yes", "No")</f>
        <v>No</v>
      </c>
      <c r="E2132" s="16" t="str">
        <f>VLOOKUP(A2132, [1]!Table9[#All], 3, FALSE)</f>
        <v>Plant</v>
      </c>
      <c r="F2132" s="15" t="str">
        <f>VLOOKUP(A2132, [1]!Table9[#All], 26, FALSE)</f>
        <v>Formula</v>
      </c>
      <c r="G2132" s="15" t="str">
        <f>IF(D2132="No", "--",VLOOKUP(A2132, [1]!Table9[#All], 25, FALSE))</f>
        <v>--</v>
      </c>
      <c r="H2132" s="14" t="str">
        <f>IF(D2132="No", "Not discussed on USFS. ", VLOOKUP(A2132, [1]!Table9[#All], 24, FALSE))</f>
        <v xml:space="preserve">Not discussed on USFS. </v>
      </c>
      <c r="I2132" s="14" t="str">
        <f>IF(NOT(ISBLANK(#REF!)),  "Pre-activity Survey Required", "")</f>
        <v>Pre-activity Survey Required</v>
      </c>
      <c r="J2132" s="13" t="str">
        <f>IF(D2132="No", "Not discussed on USFS. ", _xlfn.CONCAT(A2132, " (", VLOOKUP(A2132, [1]!Table9[#All], 11, FALSE), "; Habitat description: ", C2132, ") - Within 1-mi of a CNDDB/SCE/USFS occurrence record (", VLOOKUP(A2132, [1]!Table9[#All], 34, FALSE), "). " ))</f>
        <v xml:space="preserve">Not discussed on USFS. </v>
      </c>
      <c r="K2132" s="10" t="str">
        <f>IF(D2132="No", "-- ", VLOOKUP(A2132, [1]!Table9[#All], 35, FALSE))</f>
        <v xml:space="preserve">-- </v>
      </c>
      <c r="L2132" s="12" t="str">
        <f>IF(D2132="No", "--", VLOOKUP(A2132, [1]!Table9[#All], 28, FALSE))</f>
        <v>--</v>
      </c>
      <c r="M2132" s="11" t="str">
        <f>IF(D2132="No", "Not discussed on USFS. ", _xlfn.CONCAT(A2132, " (", VLOOKUP(A2132, [1]!Table9[#All], 11, FALSE), "; Habitat description: ", C2132, ") - Within 1-mi of a CNDDB/SCE/USFS occurrence record (", VLOOKUP(A2132, [1]!Table9[#All], 27, FALSE), "). " ))</f>
        <v xml:space="preserve">Not discussed on USFS. </v>
      </c>
      <c r="N2132" s="10" t="str">
        <f>IF(D2132="No", "-- ", VLOOKUP(A2132, [1]!Table9[#All], 29, FALSE))</f>
        <v xml:space="preserve">-- </v>
      </c>
      <c r="O2132" s="10" t="str">
        <f>IF(D2132="No", "--", VLOOKUP(A2132, [1]!Table9[#All], 30, FALSE))</f>
        <v>--</v>
      </c>
      <c r="P2132" s="7" t="str">
        <f>IF(D2132="No", "Not discussed on USFS. ", IF(VLOOKUP(A2132, [1]!Table9[#All], 31, FALSE)="--", "--",  _xlfn.CONCAT(A2132, " (", VLOOKUP(A2132, [1]!Table9[#All], 11, FALSE), "; Habitat description: ", C2132, ") - Within 1-mi of a CNDDB/SCE/USFS occurrence record (", VLOOKUP(A2132, [1]!Table9[#All], 31, FALSE), "). " )))</f>
        <v xml:space="preserve">Not discussed on USFS. </v>
      </c>
      <c r="Q2132" s="6" t="str">
        <f>IF(D2132="No", "Not discussed on USFS. ", IF(VLOOKUP(A2132, [1]!Table9[#All], 31, FALSE)="--", "--",  VLOOKUP(A2132, [1]!Table9[#All], 32, FALSE)))</f>
        <v xml:space="preserve">Not discussed on USFS. </v>
      </c>
      <c r="R2132" s="6" t="str">
        <f>IF(D2132="No", "Not discussed on USFS. ", IF(VLOOKUP(A2132, [1]!Table9[#All], 31, FALSE)="--", "--", VLOOKUP(A2132, [1]!Table9[#All], 33, FALSE)))</f>
        <v xml:space="preserve">Not discussed on USFS. </v>
      </c>
      <c r="S2132" s="9" t="s">
        <v>2</v>
      </c>
      <c r="T2132" s="8" t="s">
        <v>2</v>
      </c>
      <c r="U2132" s="8" t="s">
        <v>2</v>
      </c>
      <c r="V2132" s="7" t="s">
        <v>2</v>
      </c>
      <c r="W2132" s="6" t="s">
        <v>2</v>
      </c>
      <c r="X2132" s="6" t="s">
        <v>2</v>
      </c>
    </row>
    <row r="2133" spans="1:24" ht="48" x14ac:dyDescent="0.2">
      <c r="A2133" s="20" t="s">
        <v>229</v>
      </c>
      <c r="B2133" s="20" t="str">
        <f>VLOOKUP(A2133, [1]!Table9[#All], 2, FALSE)</f>
        <v>Astragalus traskiae</v>
      </c>
      <c r="C2133" s="18" t="str">
        <f>VLOOKUP(A2133, [1]!Table9[#All], 13, FALSE)</f>
        <v>sandy coastal bluffs, dunes</v>
      </c>
      <c r="D2133" s="17" t="str">
        <f>IF(ISNUMBER(SEARCH("1",VLOOKUP(A2133, [1]!Table9[#All], 4, FALSE))), "Yes", "No")</f>
        <v>No</v>
      </c>
      <c r="E2133" s="16" t="str">
        <f>VLOOKUP(A2133, [1]!Table9[#All], 3, FALSE)</f>
        <v>Plant</v>
      </c>
      <c r="F2133" s="15" t="str">
        <f>VLOOKUP(A2133, [1]!Table9[#All], 26, FALSE)</f>
        <v>Formula</v>
      </c>
      <c r="G2133" s="15" t="str">
        <f>IF(D2133="No", "--",VLOOKUP(A2133, [1]!Table9[#All], 25, FALSE))</f>
        <v>--</v>
      </c>
      <c r="H2133" s="14" t="str">
        <f>IF(D2133="No", "Not discussed on USFS. ", VLOOKUP(A2133, [1]!Table9[#All], 24, FALSE))</f>
        <v xml:space="preserve">Not discussed on USFS. </v>
      </c>
      <c r="I2133" s="14" t="str">
        <f>IF(NOT(ISBLANK(#REF!)),  "Pre-activity Survey Required", "")</f>
        <v>Pre-activity Survey Required</v>
      </c>
      <c r="J2133" s="13" t="str">
        <f>IF(D2133="No", "Not discussed on USFS. ", _xlfn.CONCAT(A2133, " (", VLOOKUP(A2133, [1]!Table9[#All], 11, FALSE), "; Habitat description: ", C2133, ") - Within 1-mi of a CNDDB/SCE/USFS occurrence record (", VLOOKUP(A2133, [1]!Table9[#All], 34, FALSE), "). " ))</f>
        <v xml:space="preserve">Not discussed on USFS. </v>
      </c>
      <c r="K2133" s="10" t="str">
        <f>IF(D2133="No", "-- ", VLOOKUP(A2133, [1]!Table9[#All], 35, FALSE))</f>
        <v xml:space="preserve">-- </v>
      </c>
      <c r="L2133" s="12" t="str">
        <f>IF(D2133="No", "--", VLOOKUP(A2133, [1]!Table9[#All], 28, FALSE))</f>
        <v>--</v>
      </c>
      <c r="M2133" s="11" t="str">
        <f>IF(D2133="No", "Not discussed on USFS. ", _xlfn.CONCAT(A2133, " (", VLOOKUP(A2133, [1]!Table9[#All], 11, FALSE), "; Habitat description: ", C2133, ") - Within 1-mi of a CNDDB/SCE/USFS occurrence record (", VLOOKUP(A2133, [1]!Table9[#All], 27, FALSE), "). " ))</f>
        <v xml:space="preserve">Not discussed on USFS. </v>
      </c>
      <c r="N2133" s="10" t="str">
        <f>IF(D2133="No", "-- ", VLOOKUP(A2133, [1]!Table9[#All], 29, FALSE))</f>
        <v xml:space="preserve">-- </v>
      </c>
      <c r="O2133" s="10" t="str">
        <f>IF(D2133="No", "--", VLOOKUP(A2133, [1]!Table9[#All], 30, FALSE))</f>
        <v>--</v>
      </c>
      <c r="P2133" s="7" t="str">
        <f>IF(D2133="No", "Not discussed on USFS. ", IF(VLOOKUP(A2133, [1]!Table9[#All], 31, FALSE)="--", "--",  _xlfn.CONCAT(A2133, " (", VLOOKUP(A2133, [1]!Table9[#All], 11, FALSE), "; Habitat description: ", C2133, ") - Within 1-mi of a CNDDB/SCE/USFS occurrence record (", VLOOKUP(A2133, [1]!Table9[#All], 31, FALSE), "). " )))</f>
        <v xml:space="preserve">Not discussed on USFS. </v>
      </c>
      <c r="Q2133" s="6" t="str">
        <f>IF(D2133="No", "Not discussed on USFS. ", IF(VLOOKUP(A2133, [1]!Table9[#All], 31, FALSE)="--", "--",  VLOOKUP(A2133, [1]!Table9[#All], 32, FALSE)))</f>
        <v xml:space="preserve">Not discussed on USFS. </v>
      </c>
      <c r="R2133" s="6" t="str">
        <f>IF(D2133="No", "Not discussed on USFS. ", IF(VLOOKUP(A2133, [1]!Table9[#All], 31, FALSE)="--", "--", VLOOKUP(A2133, [1]!Table9[#All], 33, FALSE)))</f>
        <v xml:space="preserve">Not discussed on USFS. </v>
      </c>
      <c r="S2133" s="9" t="s">
        <v>2</v>
      </c>
      <c r="T2133" s="8" t="s">
        <v>2</v>
      </c>
      <c r="U2133" s="8" t="s">
        <v>2</v>
      </c>
      <c r="V2133" s="7" t="s">
        <v>2</v>
      </c>
      <c r="W2133" s="6" t="s">
        <v>2</v>
      </c>
      <c r="X2133" s="6" t="s">
        <v>2</v>
      </c>
    </row>
    <row r="2134" spans="1:24" ht="48" x14ac:dyDescent="0.2">
      <c r="A2134" s="20" t="s">
        <v>228</v>
      </c>
      <c r="B2134" s="20" t="str">
        <f>VLOOKUP(A2134, [1]!Table9[#All], 2, FALSE)</f>
        <v>Climacium dendroides</v>
      </c>
      <c r="C2134" s="18" t="str">
        <f>VLOOKUP(A2134, [1]!Table9[#All], 13, FALSE)</f>
        <v>streams, margins of ponds and lakes, swamps, fens, seeps</v>
      </c>
      <c r="D2134" s="17" t="str">
        <f>IF(ISNUMBER(SEARCH("1",VLOOKUP(A2134, [1]!Table9[#All], 4, FALSE))), "Yes", "No")</f>
        <v>No</v>
      </c>
      <c r="E2134" s="16" t="str">
        <f>VLOOKUP(A2134, [1]!Table9[#All], 3, FALSE)</f>
        <v>Plant</v>
      </c>
      <c r="F2134" s="15" t="str">
        <f>VLOOKUP(A2134, [1]!Table9[#All], 26, FALSE)</f>
        <v>Formula</v>
      </c>
      <c r="G2134" s="15" t="str">
        <f>IF(D2134="No", "--",VLOOKUP(A2134, [1]!Table9[#All], 25, FALSE))</f>
        <v>--</v>
      </c>
      <c r="H2134" s="14" t="str">
        <f>IF(D2134="No", "Not discussed on USFS. ", VLOOKUP(A2134, [1]!Table9[#All], 24, FALSE))</f>
        <v xml:space="preserve">Not discussed on USFS. </v>
      </c>
      <c r="I2134" s="14" t="str">
        <f>IF(NOT(ISBLANK(#REF!)),  "Pre-activity Survey Required", "")</f>
        <v>Pre-activity Survey Required</v>
      </c>
      <c r="J2134" s="13" t="str">
        <f>IF(D2134="No", "Not discussed on USFS. ", _xlfn.CONCAT(A2134, " (", VLOOKUP(A2134, [1]!Table9[#All], 11, FALSE), "; Habitat description: ", C2134, ") - Within 1-mi of a CNDDB/SCE/USFS occurrence record (", VLOOKUP(A2134, [1]!Table9[#All], 34, FALSE), "). " ))</f>
        <v xml:space="preserve">Not discussed on USFS. </v>
      </c>
      <c r="K2134" s="10" t="str">
        <f>IF(D2134="No", "-- ", VLOOKUP(A2134, [1]!Table9[#All], 35, FALSE))</f>
        <v xml:space="preserve">-- </v>
      </c>
      <c r="L2134" s="12" t="str">
        <f>IF(D2134="No", "--", VLOOKUP(A2134, [1]!Table9[#All], 28, FALSE))</f>
        <v>--</v>
      </c>
      <c r="M2134" s="11" t="str">
        <f>IF(D2134="No", "Not discussed on USFS. ", _xlfn.CONCAT(A2134, " (", VLOOKUP(A2134, [1]!Table9[#All], 11, FALSE), "; Habitat description: ", C2134, ") - Within 1-mi of a CNDDB/SCE/USFS occurrence record (", VLOOKUP(A2134, [1]!Table9[#All], 27, FALSE), "). " ))</f>
        <v xml:space="preserve">Not discussed on USFS. </v>
      </c>
      <c r="N2134" s="10" t="str">
        <f>IF(D2134="No", "-- ", VLOOKUP(A2134, [1]!Table9[#All], 29, FALSE))</f>
        <v xml:space="preserve">-- </v>
      </c>
      <c r="O2134" s="10" t="str">
        <f>IF(D2134="No", "--", VLOOKUP(A2134, [1]!Table9[#All], 30, FALSE))</f>
        <v>--</v>
      </c>
      <c r="P2134" s="7" t="str">
        <f>IF(D2134="No", "Not discussed on USFS. ", IF(VLOOKUP(A2134, [1]!Table9[#All], 31, FALSE)="--", "--",  _xlfn.CONCAT(A2134, " (", VLOOKUP(A2134, [1]!Table9[#All], 11, FALSE), "; Habitat description: ", C2134, ") - Within 1-mi of a CNDDB/SCE/USFS occurrence record (", VLOOKUP(A2134, [1]!Table9[#All], 31, FALSE), "). " )))</f>
        <v xml:space="preserve">Not discussed on USFS. </v>
      </c>
      <c r="Q2134" s="6" t="str">
        <f>IF(D2134="No", "Not discussed on USFS. ", IF(VLOOKUP(A2134, [1]!Table9[#All], 31, FALSE)="--", "--",  VLOOKUP(A2134, [1]!Table9[#All], 32, FALSE)))</f>
        <v xml:space="preserve">Not discussed on USFS. </v>
      </c>
      <c r="R2134" s="6" t="str">
        <f>IF(D2134="No", "Not discussed on USFS. ", IF(VLOOKUP(A2134, [1]!Table9[#All], 31, FALSE)="--", "--", VLOOKUP(A2134, [1]!Table9[#All], 33, FALSE)))</f>
        <v xml:space="preserve">Not discussed on USFS. </v>
      </c>
      <c r="S2134" s="9" t="s">
        <v>2</v>
      </c>
      <c r="T2134" s="8" t="s">
        <v>2</v>
      </c>
      <c r="U2134" s="8" t="s">
        <v>2</v>
      </c>
      <c r="V2134" s="7" t="s">
        <v>2</v>
      </c>
      <c r="W2134" s="6" t="s">
        <v>2</v>
      </c>
      <c r="X2134" s="6" t="s">
        <v>2</v>
      </c>
    </row>
    <row r="2135" spans="1:24" ht="132" x14ac:dyDescent="0.2">
      <c r="A2135" s="20" t="s">
        <v>227</v>
      </c>
      <c r="B2135" s="20" t="str">
        <f>VLOOKUP(A2135, [1]!Table9[#All], 2, FALSE)</f>
        <v>Carpenteria californica</v>
      </c>
      <c r="C2135" s="18" t="str">
        <f>VLOOKUP(A2135, [1]!Table9[#All], 13, FALSE)</f>
        <v>streambanks, gullies, moist ravines, drainages, wooded slopes, and burned areas in chaparral or oak woodland</v>
      </c>
      <c r="D2135" s="17" t="str">
        <f>IF(ISNUMBER(SEARCH("1",VLOOKUP(A2135, [1]!Table9[#All], 4, FALSE))), "Yes", "No")</f>
        <v>Yes</v>
      </c>
      <c r="E2135" s="16" t="str">
        <f>VLOOKUP(A2135, [1]!Table9[#All], 3, FALSE)</f>
        <v>Plant</v>
      </c>
      <c r="F2135" s="15" t="str">
        <f>VLOOKUP(A2135, [1]!Table9[#All], 26, FALSE)</f>
        <v>Formula</v>
      </c>
      <c r="G2135" s="15" t="str">
        <f>IF(D2135="No", "--",VLOOKUP(A2135, [1]!Table9[#All], 25, FALSE))</f>
        <v>Work area</v>
      </c>
      <c r="H2135" s="14" t="str">
        <f>IF(D2135="No", "Not discussed on USFS. ", VLOOKUP(A2135, [1]!Table9[#All], 24, FALSE))</f>
        <v>--</v>
      </c>
      <c r="I2135" s="14" t="str">
        <f>IF(NOT(ISBLANK(#REF!)),  "Pre-activity Survey Required", "")</f>
        <v>Pre-activity Survey Required</v>
      </c>
      <c r="J2135" s="13" t="str">
        <f>IF(D2135="No", "Not discussed on USFS. ", _xlfn.CONCAT(A2135, " (", VLOOKUP(A2135, [1]!Table9[#All], 11, FALSE), "; Habitat description: ", C2135, ") - Within 1-mi of a CNDDB/SCE/USFS occurrence record (", VLOOKUP(A2135, [1]!Table9[#All], 34, FALSE), "). " ))</f>
        <v xml:space="preserve">Tree anemone (ST; FSS; CRPR 1B.2; Habitat description: streambanks, gullies, moist ravines, drainages, wooded slopes, and burned areas in chaparral or oak woodland) - Within 1-mi of a CNDDB/SCE/USFS occurrence record (unsuitable habitat). </v>
      </c>
      <c r="K2135" s="10" t="str">
        <f>IF(D2135="No", "-- ", VLOOKUP(A2135, [1]!Table9[#All], 35, FALSE))</f>
        <v>Standard OMP BMPs.</v>
      </c>
      <c r="L2135" s="12" t="str">
        <f>IF(D2135="No", "--", VLOOKUP(A2135, [1]!Table9[#All], 28, FALSE))</f>
        <v>IIB</v>
      </c>
      <c r="M2135" s="11" t="str">
        <f>IF(D2135="No", "Not discussed on USFS. ", _xlfn.CONCAT(A2135, " (", VLOOKUP(A2135, [1]!Table9[#All], 11, FALSE), "; Habitat description: ", C2135, ") - Within 1-mi of a CNDDB/SCE/USFS occurrence record (", VLOOKUP(A2135, [1]!Table9[#All], 27, FALSE), "). " ))</f>
        <v xml:space="preserve">Tree anemone (ST; FSS; CRPR 1B.2; Habitat description: streambanks, gullies, moist ravines, drainages, wooded slopes, and burned areas in chaparral or oak woodland) - Within 1-mi of a CNDDB/SCE/USFS occurrence record (habitat present). </v>
      </c>
      <c r="N2135" s="10" t="str">
        <f>IF(D2135="No", "-- ", VLOOKUP(A2135, [1]!Table9[#All], 29, FALSE))</f>
        <v xml:space="preserve">BE BMP Plant-1(a); 
General Measures and Standard OMP BMPs. </v>
      </c>
      <c r="O2135" s="10" t="str">
        <f>IF(D2135="No", "--", VLOOKUP(A2135, [1]!Table9[#All], 30, FALSE))</f>
        <v xml:space="preserve">Pre-Activity Survey (Tree anemone): A biological survey is required. 
State Threatened Plant Avoidance (Tree anemone): If Tree anemoneis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135" s="7" t="str">
        <f>IF(D2135="No", "Not discussed on USFS. ", IF(VLOOKUP(A2135, [1]!Table9[#All], 31, FALSE)="--", "--",  _xlfn.CONCAT(A2135, " (", VLOOKUP(A2135, [1]!Table9[#All], 11, FALSE), "; Habitat description: ", C2135, ") - Within 1-mi of a CNDDB/SCE/USFS occurrence record (", VLOOKUP(A2135, [1]!Table9[#All], 31, FALSE), "). " )))</f>
        <v>--</v>
      </c>
      <c r="Q2135" s="6" t="str">
        <f>IF(D2135="No", "Not discussed on USFS. ", IF(VLOOKUP(A2135, [1]!Table9[#All], 31, FALSE)="--", "--",  VLOOKUP(A2135, [1]!Table9[#All], 32, FALSE)))</f>
        <v>--</v>
      </c>
      <c r="R2135" s="6" t="str">
        <f>IF(D2135="No", "Not discussed on USFS. ", IF(VLOOKUP(A2135, [1]!Table9[#All], 31, FALSE)="--", "--", VLOOKUP(A2135, [1]!Table9[#All], 33, FALSE)))</f>
        <v>--</v>
      </c>
      <c r="S2135" s="9" t="s">
        <v>2</v>
      </c>
      <c r="T2135" s="8" t="s">
        <v>2</v>
      </c>
      <c r="U2135" s="8" t="s">
        <v>2</v>
      </c>
      <c r="V2135" s="7" t="s">
        <v>2</v>
      </c>
      <c r="W2135" s="6" t="s">
        <v>2</v>
      </c>
      <c r="X2135" s="6" t="s">
        <v>2</v>
      </c>
    </row>
    <row r="2136" spans="1:24" ht="96" x14ac:dyDescent="0.2">
      <c r="A2136" s="20" t="s">
        <v>226</v>
      </c>
      <c r="B2136" s="20" t="str">
        <f>VLOOKUP(A2136, [1]!Table9[#All], 2, FALSE)</f>
        <v>Agelaius tricolor</v>
      </c>
      <c r="C2136" s="18" t="str">
        <f>VLOOKUP(A2136, [1]!Table9[#All], 13, FALSE)</f>
        <v>marshes/emergent wetland, agricultural fields, tall grasslands and blackberry patches near ponds or irrigated pastures</v>
      </c>
      <c r="D2136" s="17" t="str">
        <f>IF(ISNUMBER(SEARCH("1",VLOOKUP(A2136, [1]!Table9[#All], 4, FALSE))), "Yes", "No")</f>
        <v>Yes</v>
      </c>
      <c r="E2136" s="16" t="str">
        <f>VLOOKUP(A2136, [1]!Table9[#All], 3, FALSE)</f>
        <v>Bird</v>
      </c>
      <c r="F2136" s="15" t="str">
        <f>VLOOKUP(A2136, [1]!Table9[#All], 26, FALSE)</f>
        <v>Formula</v>
      </c>
      <c r="G2136" s="15" t="str">
        <f>IF(D2136="No", "--",VLOOKUP(A2136, [1]!Table9[#All], 25, FALSE))</f>
        <v>--</v>
      </c>
      <c r="H2136" s="14" t="str">
        <f>IF(D2136="No", "Not discussed on USFS. ", VLOOKUP(A2136, [1]!Table9[#All], 24, FALSE))</f>
        <v>Notify SME if found on USFS</v>
      </c>
      <c r="I2136" s="14" t="str">
        <f>IF(NOT(ISBLANK(#REF!)),  "Pre-activity Survey Required", "")</f>
        <v>Pre-activity Survey Required</v>
      </c>
      <c r="J2136" s="13" t="str">
        <f>IF(D2136="No", "Not discussed on USFS. ", _xlfn.CONCAT(A2136, " (", VLOOKUP(A2136, [1]!Table9[#All], 11, FALSE), "; Habitat description: ", C2136, ") - Within 1-mi of a CNDDB/SCE/USFS occurrence record (", VLOOKUP(A2136, [1]!Table9[#All], 34, FALSE), "). " ))</f>
        <v xml:space="preserve">Tricolored Blackbird (ST; CDFW SSC; BLM:S; Habitat description: marshes/emergent wetland, agricultural fields, tall grasslands and blackberry patches near ponds or irrigated pastures) - Within 1-mi of a CNDDB/SCE/USFS occurrence record (--). </v>
      </c>
      <c r="K2136" s="10" t="str">
        <f>IF(D2136="No", "-- ", VLOOKUP(A2136, [1]!Table9[#All], 35, FALSE))</f>
        <v>--</v>
      </c>
      <c r="L2136" s="12" t="str">
        <f>IF(D2136="No", "--", VLOOKUP(A2136, [1]!Table9[#All], 28, FALSE))</f>
        <v>--</v>
      </c>
      <c r="M2136" s="11" t="str">
        <f>IF(D2136="No", "Not discussed on USFS. ", _xlfn.CONCAT(A2136, " (", VLOOKUP(A2136, [1]!Table9[#All], 11, FALSE), "; Habitat description: ", C2136, ") - Within 1-mi of a CNDDB/SCE/USFS occurrence record (", VLOOKUP(A2136, [1]!Table9[#All], 27, FALSE), "). " ))</f>
        <v xml:space="preserve">Tricolored Blackbird (ST; CDFW SSC; BLM:S; Habitat description: marshes/emergent wetland, agricultural fields, tall grasslands and blackberry patches near ponds or irrigated pastures) - Within 1-mi of a CNDDB/SCE/USFS occurrence record (--). </v>
      </c>
      <c r="N2136" s="10" t="str">
        <f>IF(D2136="No", "-- ", VLOOKUP(A2136, [1]!Table9[#All], 29, FALSE))</f>
        <v>Notify SME if found on USFS</v>
      </c>
      <c r="O2136" s="10" t="str">
        <f>IF(D2136="No", "--", VLOOKUP(A2136, [1]!Table9[#All], 30, FALSE))</f>
        <v>Notify SME if found on USFS</v>
      </c>
      <c r="P2136" s="7" t="str">
        <f>IF(D2136="No", "Not discussed on USFS. ", IF(VLOOKUP(A2136, [1]!Table9[#All], 31, FALSE)="--", "--",  _xlfn.CONCAT(A2136, " (", VLOOKUP(A2136, [1]!Table9[#All], 11, FALSE), "; Habitat description: ", C2136, ") - Within 1-mi of a CNDDB/SCE/USFS occurrence record (", VLOOKUP(A2136, [1]!Table9[#All], 31, FALSE), "). " )))</f>
        <v>--</v>
      </c>
      <c r="Q2136" s="6" t="str">
        <f>IF(D2136="No", "Not discussed on USFS. ", IF(VLOOKUP(A2136, [1]!Table9[#All], 31, FALSE)="--", "--",  VLOOKUP(A2136, [1]!Table9[#All], 32, FALSE)))</f>
        <v>--</v>
      </c>
      <c r="R2136" s="6" t="str">
        <f>IF(D2136="No", "Not discussed on USFS. ", IF(VLOOKUP(A2136, [1]!Table9[#All], 31, FALSE)="--", "--", VLOOKUP(A2136, [1]!Table9[#All], 33, FALSE)))</f>
        <v>--</v>
      </c>
      <c r="S2136" s="9" t="s">
        <v>2</v>
      </c>
      <c r="T2136" s="8" t="s">
        <v>2</v>
      </c>
      <c r="U2136" s="8" t="s">
        <v>2</v>
      </c>
      <c r="V2136" s="7" t="s">
        <v>2</v>
      </c>
      <c r="W2136" s="6" t="s">
        <v>2</v>
      </c>
      <c r="X2136" s="6" t="s">
        <v>2</v>
      </c>
    </row>
    <row r="2137" spans="1:24" ht="96" x14ac:dyDescent="0.2">
      <c r="A2137" s="20" t="s">
        <v>225</v>
      </c>
      <c r="B2137" s="20" t="str">
        <f>VLOOKUP(A2137, [1]!Table9[#All], 2, FALSE)</f>
        <v>Monadenia infumata setosa</v>
      </c>
      <c r="C2137" s="18" t="str">
        <f>VLOOKUP(A2137, [1]!Table9[#All], 13, FALSE)</f>
        <v>riparian corridors and uplands within mixed-conifer forests; prefers moss covered boulders or talus, and leaf litter</v>
      </c>
      <c r="D2137" s="17" t="str">
        <f>IF(ISNUMBER(SEARCH("1",VLOOKUP(A2137, [1]!Table9[#All], 4, FALSE))), "Yes", "No")</f>
        <v>Yes</v>
      </c>
      <c r="E2137" s="16" t="str">
        <f>VLOOKUP(A2137, [1]!Table9[#All], 3, FALSE)</f>
        <v>Invertebrate</v>
      </c>
      <c r="F2137" s="15" t="str">
        <f>VLOOKUP(A2137, [1]!Table9[#All], 26, FALSE)</f>
        <v>Formula</v>
      </c>
      <c r="G2137" s="15" t="str">
        <f>IF(D2137="No", "--",VLOOKUP(A2137, [1]!Table9[#All], 25, FALSE))</f>
        <v>Work area</v>
      </c>
      <c r="H2137" s="14" t="str">
        <f>IF(D2137="No", "Not discussed on USFS. ", VLOOKUP(A2137, [1]!Table9[#All], 24, FALSE))</f>
        <v>Contact PM if occurring on USFS</v>
      </c>
      <c r="I2137" s="14" t="str">
        <f>IF(NOT(ISBLANK(#REF!)),  "Pre-activity Survey Required", "")</f>
        <v>Pre-activity Survey Required</v>
      </c>
      <c r="J2137" s="13" t="str">
        <f>IF(D2137="No", "Not discussed on USFS. ", _xlfn.CONCAT(A2137, " (", VLOOKUP(A2137, [1]!Table9[#All], 11, FALSE), "; Habitat description: ", C2137, ") - Within 1-mi of a CNDDB/SCE/USFS occurrence record (", VLOOKUP(A2137, [1]!Table9[#All], 34, FALSE), "). " ))</f>
        <v xml:space="preserve">Trinity bristle snail (ST; Habitat description: riparian corridors and uplands within mixed-conifer forests; prefers moss covered boulders or talus, and leaf litter) - Within 1-mi of a CNDDB/SCE/USFS occurrence record (unsuitable habitat). </v>
      </c>
      <c r="K2137" s="10" t="str">
        <f>IF(D2137="No", "-- ", VLOOKUP(A2137, [1]!Table9[#All], 35, FALSE))</f>
        <v>Standard OMP BMPs.</v>
      </c>
      <c r="L2137" s="12" t="str">
        <f>IF(D2137="No", "--", VLOOKUP(A2137, [1]!Table9[#All], 28, FALSE))</f>
        <v>IIB</v>
      </c>
      <c r="M2137" s="11" t="str">
        <f>IF(D2137="No", "Not discussed on USFS. ", _xlfn.CONCAT(A2137, " (", VLOOKUP(A2137, [1]!Table9[#All], 11, FALSE), "; Habitat description: ", C2137, ") - Within 1-mi of a CNDDB/SCE/USFS occurrence record (", VLOOKUP(A2137, [1]!Table9[#All], 27, FALSE), "). " ))</f>
        <v xml:space="preserve">Trinity bristle snail (ST; Habitat description: riparian corridors and uplands within mixed-conifer forests; prefers moss covered boulders or talus, and leaf litter) - Within 1-mi of a CNDDB/SCE/USFS occurrence record (habitat present). </v>
      </c>
      <c r="N2137" s="10" t="str">
        <f>IF(D2137="No", "-- ", VLOOKUP(A2137, [1]!Table9[#All], 29, FALSE))</f>
        <v>Contact PM if occurring on USFS</v>
      </c>
      <c r="O2137" s="10" t="str">
        <f>IF(D2137="No", "--", VLOOKUP(A2137, [1]!Table9[#All], 30, FALSE))</f>
        <v>Contact PM if occurring on USFS</v>
      </c>
      <c r="P2137" s="7" t="str">
        <f>IF(D2137="No", "Not discussed on USFS. ", IF(VLOOKUP(A2137, [1]!Table9[#All], 31, FALSE)="--", "--",  _xlfn.CONCAT(A2137, " (", VLOOKUP(A2137, [1]!Table9[#All], 11, FALSE), "; Habitat description: ", C2137, ") - Within 1-mi of a CNDDB/SCE/USFS occurrence record (", VLOOKUP(A2137, [1]!Table9[#All], 31, FALSE), "). " )))</f>
        <v>--</v>
      </c>
      <c r="Q2137" s="6" t="str">
        <f>IF(D2137="No", "Not discussed on USFS. ", IF(VLOOKUP(A2137, [1]!Table9[#All], 31, FALSE)="--", "--",  VLOOKUP(A2137, [1]!Table9[#All], 32, FALSE)))</f>
        <v>--</v>
      </c>
      <c r="R2137" s="6" t="str">
        <f>IF(D2137="No", "Not discussed on USFS. ", IF(VLOOKUP(A2137, [1]!Table9[#All], 31, FALSE)="--", "--", VLOOKUP(A2137, [1]!Table9[#All], 33, FALSE)))</f>
        <v>--</v>
      </c>
      <c r="S2137" s="9" t="s">
        <v>2</v>
      </c>
      <c r="T2137" s="8" t="s">
        <v>2</v>
      </c>
      <c r="U2137" s="8" t="s">
        <v>2</v>
      </c>
      <c r="V2137" s="7" t="s">
        <v>2</v>
      </c>
      <c r="W2137" s="6" t="s">
        <v>2</v>
      </c>
      <c r="X2137" s="6" t="s">
        <v>2</v>
      </c>
    </row>
    <row r="2138" spans="1:24" ht="144" x14ac:dyDescent="0.2">
      <c r="A2138" s="20" t="s">
        <v>224</v>
      </c>
      <c r="B2138" s="20" t="str">
        <f>VLOOKUP(A2138, [1]!Table9[#All], 2, FALSE)</f>
        <v>Eriogonum alpinum</v>
      </c>
      <c r="C2138" s="18" t="str">
        <f>VLOOKUP(A2138, [1]!Table9[#All], 13, FALSE)</f>
        <v>rocky ridges and talus slopes; serpentine substrate</v>
      </c>
      <c r="D2138" s="17" t="str">
        <f>IF(ISNUMBER(SEARCH("1",VLOOKUP(A2138, [1]!Table9[#All], 4, FALSE))), "Yes", "No")</f>
        <v>Yes</v>
      </c>
      <c r="E2138" s="16" t="str">
        <f>VLOOKUP(A2138, [1]!Table9[#All], 3, FALSE)</f>
        <v>Plant</v>
      </c>
      <c r="F2138" s="15" t="str">
        <f>VLOOKUP(A2138, [1]!Table9[#All], 26, FALSE)</f>
        <v>Formula</v>
      </c>
      <c r="G2138" s="15" t="str">
        <f>IF(D2138="No", "--",VLOOKUP(A2138, [1]!Table9[#All], 25, FALSE))</f>
        <v>Work area</v>
      </c>
      <c r="H2138" s="14" t="str">
        <f>IF(D2138="No", "Not discussed on USFS. ", VLOOKUP(A2138, [1]!Table9[#All], 24, FALSE))</f>
        <v>--</v>
      </c>
      <c r="I2138" s="14" t="str">
        <f>IF(NOT(ISBLANK(#REF!)),  "Pre-activity Survey Required", "")</f>
        <v>Pre-activity Survey Required</v>
      </c>
      <c r="J2138" s="13" t="str">
        <f>IF(D2138="No", "Not discussed on USFS. ", _xlfn.CONCAT(A2138, " (", VLOOKUP(A2138, [1]!Table9[#All], 11, FALSE), "; Habitat description: ", C2138, ") - Within 1-mi of a CNDDB/SCE/USFS occurrence record (", VLOOKUP(A2138, [1]!Table9[#All], 34, FALSE), "). " ))</f>
        <v xml:space="preserve">Trinity buckwheat (SE; FSS; CRPR 1B.2, Blooming Period: Jun - Sep; Habitat description: rocky ridges and talus slopes; serpentine substrate) - Within 1-mi of a CNDDB/SCE/USFS occurrence record (unsuitable habitat). </v>
      </c>
      <c r="K2138" s="10" t="str">
        <f>IF(D2138="No", "-- ", VLOOKUP(A2138, [1]!Table9[#All], 35, FALSE))</f>
        <v>Standard OMP BMPs.</v>
      </c>
      <c r="L2138" s="12" t="str">
        <f>IF(D2138="No", "--", VLOOKUP(A2138, [1]!Table9[#All], 28, FALSE))</f>
        <v>IIB</v>
      </c>
      <c r="M2138" s="11" t="str">
        <f>IF(D2138="No", "Not discussed on USFS. ", _xlfn.CONCAT(A2138, " (", VLOOKUP(A2138, [1]!Table9[#All], 11, FALSE), "; Habitat description: ", C2138, ") - Within 1-mi of a CNDDB/SCE/USFS occurrence record (", VLOOKUP(A2138, [1]!Table9[#All], 27, FALSE), "). " ))</f>
        <v xml:space="preserve">Trinity buckwheat (SE; FSS; CRPR 1B.2, Blooming Period: Jun - Sep; Habitat description: rocky ridges and talus slopes; serpentine substrate) - Within 1-mi of a CNDDB/SCE/USFS occurrence record (habitat present). </v>
      </c>
      <c r="N2138" s="10" t="str">
        <f>IF(D2138="No", "-- ", VLOOKUP(A2138, [1]!Table9[#All], 29, FALSE))</f>
        <v xml:space="preserve">BE BMP Plant-1(a); 
General Measures and Standard OMP BMPs. </v>
      </c>
      <c r="O2138" s="10" t="str">
        <f>IF(D2138="No", "--", VLOOKUP(A2138, [1]!Table9[#All], 30, FALSE))</f>
        <v xml:space="preserve">Pre-Activity Survey (Trinity buckwheat): A biological survey is required. 
State Threatened Plant Avoidance (Trinity buckwheat): If Trinity buckwheatis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138" s="7" t="str">
        <f>IF(D2138="No", "Not discussed on USFS. ", IF(VLOOKUP(A2138, [1]!Table9[#All], 31, FALSE)="--", "--",  _xlfn.CONCAT(A2138, " (", VLOOKUP(A2138, [1]!Table9[#All], 11, FALSE), "; Habitat description: ", C2138, ") - Within 1-mi of a CNDDB/SCE/USFS occurrence record (", VLOOKUP(A2138, [1]!Table9[#All], 31, FALSE), "). " )))</f>
        <v>--</v>
      </c>
      <c r="Q2138" s="6" t="str">
        <f>IF(D2138="No", "Not discussed on USFS. ", IF(VLOOKUP(A2138, [1]!Table9[#All], 31, FALSE)="--", "--",  VLOOKUP(A2138, [1]!Table9[#All], 32, FALSE)))</f>
        <v>--</v>
      </c>
      <c r="R2138" s="6" t="str">
        <f>IF(D2138="No", "Not discussed on USFS. ", IF(VLOOKUP(A2138, [1]!Table9[#All], 31, FALSE)="--", "--", VLOOKUP(A2138, [1]!Table9[#All], 33, FALSE)))</f>
        <v>--</v>
      </c>
      <c r="S2138" s="9" t="s">
        <v>2</v>
      </c>
      <c r="T2138" s="8" t="s">
        <v>2</v>
      </c>
      <c r="U2138" s="8" t="s">
        <v>2</v>
      </c>
      <c r="V2138" s="7" t="s">
        <v>2</v>
      </c>
      <c r="W2138" s="6" t="s">
        <v>2</v>
      </c>
      <c r="X2138" s="6" t="s">
        <v>2</v>
      </c>
    </row>
    <row r="2139" spans="1:24" ht="64" x14ac:dyDescent="0.2">
      <c r="A2139" s="20" t="s">
        <v>223</v>
      </c>
      <c r="B2139" s="20" t="str">
        <f>VLOOKUP(A2139, [1]!Table9[#All], 2, FALSE)</f>
        <v>Arabis rigidissima var. rigidissima</v>
      </c>
      <c r="C2139" s="18" t="str">
        <f>VLOOKUP(A2139, [1]!Table9[#All], 13, FALSE)</f>
        <v>duff of pine forest, rocky area at edge of aspen groves</v>
      </c>
      <c r="D2139" s="17" t="str">
        <f>IF(ISNUMBER(SEARCH("1",VLOOKUP(A2139, [1]!Table9[#All], 4, FALSE))), "Yes", "No")</f>
        <v>No</v>
      </c>
      <c r="E2139" s="16" t="str">
        <f>VLOOKUP(A2139, [1]!Table9[#All], 3, FALSE)</f>
        <v>Plant</v>
      </c>
      <c r="F2139" s="15" t="str">
        <f>VLOOKUP(A2139, [1]!Table9[#All], 26, FALSE)</f>
        <v>Formula</v>
      </c>
      <c r="G2139" s="15" t="str">
        <f>IF(D2139="No", "--",VLOOKUP(A2139, [1]!Table9[#All], 25, FALSE))</f>
        <v>--</v>
      </c>
      <c r="H2139" s="14" t="str">
        <f>IF(D2139="No", "Not discussed on USFS. ", VLOOKUP(A2139, [1]!Table9[#All], 24, FALSE))</f>
        <v xml:space="preserve">Not discussed on USFS. </v>
      </c>
      <c r="I2139" s="14" t="str">
        <f>IF(NOT(ISBLANK(#REF!)),  "Pre-activity Survey Required", "")</f>
        <v>Pre-activity Survey Required</v>
      </c>
      <c r="J2139" s="13" t="str">
        <f>IF(D2139="No", "Not discussed on USFS. ", _xlfn.CONCAT(A2139, " (", VLOOKUP(A2139, [1]!Table9[#All], 11, FALSE), "; Habitat description: ", C2139, ") - Within 1-mi of a CNDDB/SCE/USFS occurrence record (", VLOOKUP(A2139, [1]!Table9[#All], 34, FALSE), "). " ))</f>
        <v xml:space="preserve">Not discussed on USFS. </v>
      </c>
      <c r="K2139" s="10" t="str">
        <f>IF(D2139="No", "-- ", VLOOKUP(A2139, [1]!Table9[#All], 35, FALSE))</f>
        <v xml:space="preserve">-- </v>
      </c>
      <c r="L2139" s="12" t="str">
        <f>IF(D2139="No", "--", VLOOKUP(A2139, [1]!Table9[#All], 28, FALSE))</f>
        <v>--</v>
      </c>
      <c r="M2139" s="11" t="str">
        <f>IF(D2139="No", "Not discussed on USFS. ", _xlfn.CONCAT(A2139, " (", VLOOKUP(A2139, [1]!Table9[#All], 11, FALSE), "; Habitat description: ", C2139, ") - Within 1-mi of a CNDDB/SCE/USFS occurrence record (", VLOOKUP(A2139, [1]!Table9[#All], 27, FALSE), "). " ))</f>
        <v xml:space="preserve">Not discussed on USFS. </v>
      </c>
      <c r="N2139" s="10" t="str">
        <f>IF(D2139="No", "-- ", VLOOKUP(A2139, [1]!Table9[#All], 29, FALSE))</f>
        <v xml:space="preserve">-- </v>
      </c>
      <c r="O2139" s="10" t="str">
        <f>IF(D2139="No", "--", VLOOKUP(A2139, [1]!Table9[#All], 30, FALSE))</f>
        <v>--</v>
      </c>
      <c r="P2139" s="7" t="str">
        <f>IF(D2139="No", "Not discussed on USFS. ", IF(VLOOKUP(A2139, [1]!Table9[#All], 31, FALSE)="--", "--",  _xlfn.CONCAT(A2139, " (", VLOOKUP(A2139, [1]!Table9[#All], 11, FALSE), "; Habitat description: ", C2139, ") - Within 1-mi of a CNDDB/SCE/USFS occurrence record (", VLOOKUP(A2139, [1]!Table9[#All], 31, FALSE), "). " )))</f>
        <v xml:space="preserve">Not discussed on USFS. </v>
      </c>
      <c r="Q2139" s="6" t="str">
        <f>IF(D2139="No", "Not discussed on USFS. ", IF(VLOOKUP(A2139, [1]!Table9[#All], 31, FALSE)="--", "--",  VLOOKUP(A2139, [1]!Table9[#All], 32, FALSE)))</f>
        <v xml:space="preserve">Not discussed on USFS. </v>
      </c>
      <c r="R2139" s="6" t="str">
        <f>IF(D2139="No", "Not discussed on USFS. ", IF(VLOOKUP(A2139, [1]!Table9[#All], 31, FALSE)="--", "--", VLOOKUP(A2139, [1]!Table9[#All], 33, FALSE)))</f>
        <v xml:space="preserve">Not discussed on USFS. </v>
      </c>
      <c r="S2139" s="9" t="s">
        <v>2</v>
      </c>
      <c r="T2139" s="8" t="s">
        <v>2</v>
      </c>
      <c r="U2139" s="8" t="s">
        <v>2</v>
      </c>
      <c r="V2139" s="7" t="s">
        <v>2</v>
      </c>
      <c r="W2139" s="6" t="s">
        <v>2</v>
      </c>
      <c r="X2139" s="6" t="s">
        <v>2</v>
      </c>
    </row>
    <row r="2140" spans="1:24" ht="156" x14ac:dyDescent="0.2">
      <c r="A2140" s="20" t="s">
        <v>222</v>
      </c>
      <c r="B2140" s="20" t="str">
        <f>VLOOKUP(A2140, [1]!Table9[#All], 2, FALSE)</f>
        <v>Streptanthus oblanceolatus</v>
      </c>
      <c r="C2140" s="18" t="str">
        <f>VLOOKUP(A2140, [1]!Table9[#All], 13, FALSE)</f>
        <v>cliffs, canyon walls, in conifer forest</v>
      </c>
      <c r="D2140" s="17" t="str">
        <f>IF(ISNUMBER(SEARCH("1",VLOOKUP(A2140, [1]!Table9[#All], 4, FALSE))), "Yes", "No")</f>
        <v>Yes</v>
      </c>
      <c r="E2140" s="16" t="str">
        <f>VLOOKUP(A2140, [1]!Table9[#All], 3, FALSE)</f>
        <v>Plant</v>
      </c>
      <c r="F2140" s="15" t="str">
        <f>VLOOKUP(A2140, [1]!Table9[#All], 26, FALSE)</f>
        <v>Formula</v>
      </c>
      <c r="G2140" s="15" t="str">
        <f>IF(D2140="No", "--",VLOOKUP(A2140, [1]!Table9[#All], 25, FALSE))</f>
        <v>Work area</v>
      </c>
      <c r="H2140" s="14" t="str">
        <f>IF(D2140="No", "Not discussed on USFS. ", VLOOKUP(A2140, [1]!Table9[#All], 24, FALSE))</f>
        <v>--</v>
      </c>
      <c r="I2140" s="14" t="str">
        <f>IF(NOT(ISBLANK(#REF!)),  "Pre-activity Survey Required", "")</f>
        <v>Pre-activity Survey Required</v>
      </c>
      <c r="J2140" s="13" t="str">
        <f>IF(D2140="No", "Not discussed on USFS. ", _xlfn.CONCAT(A2140, " (", VLOOKUP(A2140, [1]!Table9[#All], 11, FALSE), "; Habitat description: ", C2140, ") - Within 1-mi of a CNDDB/SCE/USFS occurrence record (", VLOOKUP(A2140, [1]!Table9[#All], 34, FALSE), "). " ))</f>
        <v xml:space="preserve">Trinity River jewelflower (FSS; CRPR 1B.2, Blooming Period: Apr - Jun; Habitat description: cliffs, canyon walls, in conifer forest) - Within 1-mi of a CNDDB/SCE/USFS occurrence record (unsuitable habitat). </v>
      </c>
      <c r="K2140" s="10" t="str">
        <f>IF(D2140="No", "-- ", VLOOKUP(A2140, [1]!Table9[#All], 35, FALSE))</f>
        <v>Standard OMP BMPs.</v>
      </c>
      <c r="L2140" s="12" t="str">
        <f>IF(D2140="No", "--", VLOOKUP(A2140, [1]!Table9[#All], 28, FALSE))</f>
        <v>IIB</v>
      </c>
      <c r="M2140" s="11" t="str">
        <f>IF(D2140="No", "Not discussed on USFS. ", _xlfn.CONCAT(A2140, " (", VLOOKUP(A2140, [1]!Table9[#All], 11, FALSE), "; Habitat description: ", C2140, ") - Within 1-mi of a CNDDB/SCE/USFS occurrence record (", VLOOKUP(A2140, [1]!Table9[#All], 27, FALSE), "). " ))</f>
        <v xml:space="preserve">Trinity River jewelflower (FSS; CRPR 1B.2, Blooming Period: Apr - Jun; Habitat description: cliffs, canyon walls, in conifer forest) - Within 1-mi of a CNDDB/SCE/USFS occurrence record (habitat present). </v>
      </c>
      <c r="N2140" s="10" t="str">
        <f>IF(D2140="No", "-- ", VLOOKUP(A2140, [1]!Table9[#All], 29, FALSE))</f>
        <v xml:space="preserve">BE BMP Plant-1(a)(c-d); 
General Measures and Standard OMP BMPs. </v>
      </c>
      <c r="O2140" s="10" t="str">
        <f>IF(D2140="No", "--", VLOOKUP(A2140, [1]!Table9[#All], 30, FALSE))</f>
        <v xml:space="preserve">Pre-Activity Survey (Trinity River jewelflower): A biological survey is required. 
FSS Plant Avoidance (Trinity River jewelflower): If Trinity River jewelflower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40" s="7" t="str">
        <f>IF(D2140="No", "Not discussed on USFS. ", IF(VLOOKUP(A2140, [1]!Table9[#All], 31, FALSE)="--", "--",  _xlfn.CONCAT(A2140, " (", VLOOKUP(A2140, [1]!Table9[#All], 11, FALSE), "; Habitat description: ", C2140, ") - Within 1-mi of a CNDDB/SCE/USFS occurrence record (", VLOOKUP(A2140, [1]!Table9[#All], 31, FALSE), "). " )))</f>
        <v>--</v>
      </c>
      <c r="Q2140" s="6" t="str">
        <f>IF(D2140="No", "Not discussed on USFS. ", IF(VLOOKUP(A2140, [1]!Table9[#All], 31, FALSE)="--", "--",  VLOOKUP(A2140, [1]!Table9[#All], 32, FALSE)))</f>
        <v>--</v>
      </c>
      <c r="R2140" s="6" t="str">
        <f>IF(D2140="No", "Not discussed on USFS. ", IF(VLOOKUP(A2140, [1]!Table9[#All], 31, FALSE)="--", "--", VLOOKUP(A2140, [1]!Table9[#All], 33, FALSE)))</f>
        <v>--</v>
      </c>
      <c r="S2140" s="9" t="s">
        <v>2</v>
      </c>
      <c r="T2140" s="8" t="s">
        <v>2</v>
      </c>
      <c r="U2140" s="8" t="s">
        <v>2</v>
      </c>
      <c r="V2140" s="7" t="s">
        <v>2</v>
      </c>
      <c r="W2140" s="6" t="s">
        <v>2</v>
      </c>
      <c r="X2140" s="6" t="s">
        <v>2</v>
      </c>
    </row>
    <row r="2141" spans="1:24" ht="168" x14ac:dyDescent="0.2">
      <c r="A2141" s="20" t="s">
        <v>221</v>
      </c>
      <c r="B2141" s="20" t="str">
        <f>VLOOKUP(A2141, [1]!Table9[#All], 2, FALSE)</f>
        <v>Astragalus tricarinatus</v>
      </c>
      <c r="C2141" s="18" t="str">
        <f>VLOOKUP(A2141, [1]!Table9[#All], 13, FALSE)</f>
        <v>washes, rocky slopes and ledges</v>
      </c>
      <c r="D2141" s="17" t="str">
        <f>IF(ISNUMBER(SEARCH("1",VLOOKUP(A2141, [1]!Table9[#All], 4, FALSE))), "Yes", "No")</f>
        <v>Yes</v>
      </c>
      <c r="E2141" s="16" t="str">
        <f>VLOOKUP(A2141, [1]!Table9[#All], 3, FALSE)</f>
        <v>Plant</v>
      </c>
      <c r="F2141" s="15" t="str">
        <f>VLOOKUP(A2141, [1]!Table9[#All], 26, FALSE)</f>
        <v>Formula</v>
      </c>
      <c r="G2141" s="15" t="str">
        <f>IF(D2141="No", "--",VLOOKUP(A2141, [1]!Table9[#All], 25, FALSE))</f>
        <v>Work area</v>
      </c>
      <c r="H2141" s="14" t="str">
        <f>IF(D2141="No", "Not discussed on USFS. ", VLOOKUP(A2141, [1]!Table9[#All], 24, FALSE))</f>
        <v>--</v>
      </c>
      <c r="I2141" s="14" t="str">
        <f>IF(NOT(ISBLANK(#REF!)),  "Pre-activity Survey Required", "")</f>
        <v>Pre-activity Survey Required</v>
      </c>
      <c r="J2141" s="13" t="str">
        <f>IF(D2141="No", "Not discussed on USFS. ", _xlfn.CONCAT(A2141, " (", VLOOKUP(A2141, [1]!Table9[#All], 11, FALSE), "; Habitat description: ", C2141, ") - Within 1-mi of a CNDDB/SCE/USFS occurrence record (", VLOOKUP(A2141, [1]!Table9[#All], 34, FALSE), "). " ))</f>
        <v xml:space="preserve">triple-ribbed milk-vetch (FE; CRPR 1B.2, Blooming Period: Feb - May; Habitat description: washes, rocky slopes and ledges) - Within 1-mi of a CNDDB/SCE/USFS occurrence record (unsuitable habitat). </v>
      </c>
      <c r="K2141" s="10" t="str">
        <f>IF(D2141="No", "-- ", VLOOKUP(A2141, [1]!Table9[#All], 35, FALSE))</f>
        <v xml:space="preserve">RPM Plant 1; 
Standard OMP BMPs. </v>
      </c>
      <c r="L2141" s="12" t="str">
        <f>IF(D2141="No", "--", VLOOKUP(A2141, [1]!Table9[#All], 28, FALSE))</f>
        <v>IIB</v>
      </c>
      <c r="M2141" s="11" t="str">
        <f>IF(D2141="No", "Not discussed on USFS. ", _xlfn.CONCAT(A2141, " (", VLOOKUP(A2141, [1]!Table9[#All], 11, FALSE), "; Habitat description: ", C2141, ") - Within 1-mi of a CNDDB/SCE/USFS occurrence record (", VLOOKUP(A2141, [1]!Table9[#All], 27, FALSE), "). " ))</f>
        <v xml:space="preserve">triple-ribbed milk-vetch (FE; CRPR 1B.2, Blooming Period: Feb - May; Habitat description: washes, rocky slopes and ledges) - Within 1-mi of a CNDDB/SCE/USFS occurrence record (habitat present). </v>
      </c>
      <c r="N2141" s="10" t="str">
        <f>IF(D2141="No", "-- ", VLOOKUP(A2141, [1]!Table9[#All], 29, FALSE))</f>
        <v xml:space="preserve">RPM Plant-1-4; 
General Measures and Standard OMP BMPs. </v>
      </c>
      <c r="O2141" s="10" t="str">
        <f>IF(D2141="No", "--", VLOOKUP(A2141, [1]!Table9[#All], 30, FALSE))</f>
        <v xml:space="preserve">Rare Plant Survey and Avoidance (triple-ribbed milk-vetch): A qualified botanist will conduct a rare plant survey for triple-ribbed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(triple-ribbed milk-vetch): Schedule all work in the year rare plant surveys are conducted. Work can occur only after rare plant surveys occur. If work gets delayed for a subsequent year, contact Environmental Services Department. 
General Measures and Standard OMP BMPs. </v>
      </c>
      <c r="P2141" s="7" t="str">
        <f>IF(D2141="No", "Not discussed on USFS. ", IF(VLOOKUP(A2141, [1]!Table9[#All], 31, FALSE)="--", "--",  _xlfn.CONCAT(A2141, " (", VLOOKUP(A2141, [1]!Table9[#All], 11, FALSE), "; Habitat description: ", C2141, ") - Within 1-mi of a CNDDB/SCE/USFS occurrence record (", VLOOKUP(A2141, [1]!Table9[#All], 31, FALSE), "). " )))</f>
        <v>--</v>
      </c>
      <c r="Q2141" s="6" t="str">
        <f>IF(D2141="No", "Not discussed on USFS. ", IF(VLOOKUP(A2141, [1]!Table9[#All], 31, FALSE)="--", "--",  VLOOKUP(A2141, [1]!Table9[#All], 32, FALSE)))</f>
        <v>--</v>
      </c>
      <c r="R2141" s="6" t="str">
        <f>IF(D2141="No", "Not discussed on USFS. ", IF(VLOOKUP(A2141, [1]!Table9[#All], 31, FALSE)="--", "--", VLOOKUP(A2141, [1]!Table9[#All], 33, FALSE)))</f>
        <v>--</v>
      </c>
      <c r="S2141" s="9" t="s">
        <v>2</v>
      </c>
      <c r="T2141" s="8" t="s">
        <v>2</v>
      </c>
      <c r="U2141" s="8" t="s">
        <v>2</v>
      </c>
      <c r="V2141" s="7" t="s">
        <v>2</v>
      </c>
      <c r="W2141" s="6" t="s">
        <v>2</v>
      </c>
      <c r="X2141" s="6" t="s">
        <v>2</v>
      </c>
    </row>
    <row r="2142" spans="1:24" ht="64" x14ac:dyDescent="0.2">
      <c r="A2142" s="20" t="s">
        <v>220</v>
      </c>
      <c r="B2142" s="20" t="str">
        <f>VLOOKUP(A2142, [1]!Table9[#All], 2, FALSE)</f>
        <v>Streptanthus tortuosus ssp. truei</v>
      </c>
      <c r="C2142" s="18" t="str">
        <f>VLOOKUP(A2142, [1]!Table9[#All], 13, FALSE)</f>
        <v xml:space="preserve">partial shade in steep rocky slopes </v>
      </c>
      <c r="D2142" s="17" t="str">
        <f>IF(ISNUMBER(SEARCH("1",VLOOKUP(A2142, [1]!Table9[#All], 4, FALSE))), "Yes", "No")</f>
        <v>No</v>
      </c>
      <c r="E2142" s="16" t="str">
        <f>VLOOKUP(A2142, [1]!Table9[#All], 3, FALSE)</f>
        <v>Plant</v>
      </c>
      <c r="F2142" s="15" t="str">
        <f>VLOOKUP(A2142, [1]!Table9[#All], 26, FALSE)</f>
        <v>Formula</v>
      </c>
      <c r="G2142" s="15" t="str">
        <f>IF(D2142="No", "--",VLOOKUP(A2142, [1]!Table9[#All], 25, FALSE))</f>
        <v>--</v>
      </c>
      <c r="H2142" s="14" t="str">
        <f>IF(D2142="No", "Not discussed on USFS. ", VLOOKUP(A2142, [1]!Table9[#All], 24, FALSE))</f>
        <v xml:space="preserve">Not discussed on USFS. </v>
      </c>
      <c r="I2142" s="14" t="str">
        <f>IF(NOT(ISBLANK(#REF!)),  "Pre-activity Survey Required", "")</f>
        <v>Pre-activity Survey Required</v>
      </c>
      <c r="J2142" s="13" t="str">
        <f>IF(D2142="No", "Not discussed on USFS. ", _xlfn.CONCAT(A2142, " (", VLOOKUP(A2142, [1]!Table9[#All], 11, FALSE), "; Habitat description: ", C2142, ") - Within 1-mi of a CNDDB/SCE/USFS occurrence record (", VLOOKUP(A2142, [1]!Table9[#All], 34, FALSE), "). " ))</f>
        <v xml:space="preserve">Not discussed on USFS. </v>
      </c>
      <c r="K2142" s="10" t="str">
        <f>IF(D2142="No", "-- ", VLOOKUP(A2142, [1]!Table9[#All], 35, FALSE))</f>
        <v xml:space="preserve">-- </v>
      </c>
      <c r="L2142" s="12" t="str">
        <f>IF(D2142="No", "--", VLOOKUP(A2142, [1]!Table9[#All], 28, FALSE))</f>
        <v>--</v>
      </c>
      <c r="M2142" s="11" t="str">
        <f>IF(D2142="No", "Not discussed on USFS. ", _xlfn.CONCAT(A2142, " (", VLOOKUP(A2142, [1]!Table9[#All], 11, FALSE), "; Habitat description: ", C2142, ") - Within 1-mi of a CNDDB/SCE/USFS occurrence record (", VLOOKUP(A2142, [1]!Table9[#All], 27, FALSE), "). " ))</f>
        <v xml:space="preserve">Not discussed on USFS. </v>
      </c>
      <c r="N2142" s="10" t="str">
        <f>IF(D2142="No", "-- ", VLOOKUP(A2142, [1]!Table9[#All], 29, FALSE))</f>
        <v xml:space="preserve">-- </v>
      </c>
      <c r="O2142" s="10" t="str">
        <f>IF(D2142="No", "--", VLOOKUP(A2142, [1]!Table9[#All], 30, FALSE))</f>
        <v>--</v>
      </c>
      <c r="P2142" s="7" t="str">
        <f>IF(D2142="No", "Not discussed on USFS. ", IF(VLOOKUP(A2142, [1]!Table9[#All], 31, FALSE)="--", "--",  _xlfn.CONCAT(A2142, " (", VLOOKUP(A2142, [1]!Table9[#All], 11, FALSE), "; Habitat description: ", C2142, ") - Within 1-mi of a CNDDB/SCE/USFS occurrence record (", VLOOKUP(A2142, [1]!Table9[#All], 31, FALSE), "). " )))</f>
        <v xml:space="preserve">Not discussed on USFS. </v>
      </c>
      <c r="Q2142" s="6" t="str">
        <f>IF(D2142="No", "Not discussed on USFS. ", IF(VLOOKUP(A2142, [1]!Table9[#All], 31, FALSE)="--", "--",  VLOOKUP(A2142, [1]!Table9[#All], 32, FALSE)))</f>
        <v xml:space="preserve">Not discussed on USFS. </v>
      </c>
      <c r="R2142" s="6" t="str">
        <f>IF(D2142="No", "Not discussed on USFS. ", IF(VLOOKUP(A2142, [1]!Table9[#All], 31, FALSE)="--", "--", VLOOKUP(A2142, [1]!Table9[#All], 33, FALSE)))</f>
        <v xml:space="preserve">Not discussed on USFS. </v>
      </c>
      <c r="S2142" s="9" t="s">
        <v>2</v>
      </c>
      <c r="T2142" s="8" t="s">
        <v>2</v>
      </c>
      <c r="U2142" s="8" t="s">
        <v>2</v>
      </c>
      <c r="V2142" s="7" t="s">
        <v>2</v>
      </c>
      <c r="W2142" s="6" t="s">
        <v>2</v>
      </c>
      <c r="X2142" s="6" t="s">
        <v>2</v>
      </c>
    </row>
    <row r="2143" spans="1:24" ht="48" x14ac:dyDescent="0.2">
      <c r="A2143" s="20" t="s">
        <v>219</v>
      </c>
      <c r="B2143" s="20" t="str">
        <f>VLOOKUP(A2143, [1]!Table9[#All], 2, FALSE)</f>
        <v>Lysimachia thyrsiflora</v>
      </c>
      <c r="C2143" s="18" t="str">
        <f>VLOOKUP(A2143, [1]!Table9[#All], 13, FALSE)</f>
        <v>wet places</v>
      </c>
      <c r="D2143" s="17" t="str">
        <f>IF(ISNUMBER(SEARCH("1",VLOOKUP(A2143, [1]!Table9[#All], 4, FALSE))), "Yes", "No")</f>
        <v>No</v>
      </c>
      <c r="E2143" s="16" t="str">
        <f>VLOOKUP(A2143, [1]!Table9[#All], 3, FALSE)</f>
        <v>Plant</v>
      </c>
      <c r="F2143" s="15" t="str">
        <f>VLOOKUP(A2143, [1]!Table9[#All], 26, FALSE)</f>
        <v>Formula</v>
      </c>
      <c r="G2143" s="15" t="str">
        <f>IF(D2143="No", "--",VLOOKUP(A2143, [1]!Table9[#All], 25, FALSE))</f>
        <v>--</v>
      </c>
      <c r="H2143" s="14" t="str">
        <f>IF(D2143="No", "Not discussed on USFS. ", VLOOKUP(A2143, [1]!Table9[#All], 24, FALSE))</f>
        <v xml:space="preserve">Not discussed on USFS. </v>
      </c>
      <c r="I2143" s="14" t="str">
        <f>IF(NOT(ISBLANK(#REF!)),  "Pre-activity Survey Required", "")</f>
        <v>Pre-activity Survey Required</v>
      </c>
      <c r="J2143" s="13" t="str">
        <f>IF(D2143="No", "Not discussed on USFS. ", _xlfn.CONCAT(A2143, " (", VLOOKUP(A2143, [1]!Table9[#All], 11, FALSE), "; Habitat description: ", C2143, ") - Within 1-mi of a CNDDB/SCE/USFS occurrence record (", VLOOKUP(A2143, [1]!Table9[#All], 34, FALSE), "). " ))</f>
        <v xml:space="preserve">Not discussed on USFS. </v>
      </c>
      <c r="K2143" s="10" t="str">
        <f>IF(D2143="No", "-- ", VLOOKUP(A2143, [1]!Table9[#All], 35, FALSE))</f>
        <v xml:space="preserve">-- </v>
      </c>
      <c r="L2143" s="12" t="str">
        <f>IF(D2143="No", "--", VLOOKUP(A2143, [1]!Table9[#All], 28, FALSE))</f>
        <v>--</v>
      </c>
      <c r="M2143" s="11" t="str">
        <f>IF(D2143="No", "Not discussed on USFS. ", _xlfn.CONCAT(A2143, " (", VLOOKUP(A2143, [1]!Table9[#All], 11, FALSE), "; Habitat description: ", C2143, ") - Within 1-mi of a CNDDB/SCE/USFS occurrence record (", VLOOKUP(A2143, [1]!Table9[#All], 27, FALSE), "). " ))</f>
        <v xml:space="preserve">Not discussed on USFS. </v>
      </c>
      <c r="N2143" s="10" t="str">
        <f>IF(D2143="No", "-- ", VLOOKUP(A2143, [1]!Table9[#All], 29, FALSE))</f>
        <v xml:space="preserve">-- </v>
      </c>
      <c r="O2143" s="10" t="str">
        <f>IF(D2143="No", "--", VLOOKUP(A2143, [1]!Table9[#All], 30, FALSE))</f>
        <v>--</v>
      </c>
      <c r="P2143" s="7" t="str">
        <f>IF(D2143="No", "Not discussed on USFS. ", IF(VLOOKUP(A2143, [1]!Table9[#All], 31, FALSE)="--", "--",  _xlfn.CONCAT(A2143, " (", VLOOKUP(A2143, [1]!Table9[#All], 11, FALSE), "; Habitat description: ", C2143, ") - Within 1-mi of a CNDDB/SCE/USFS occurrence record (", VLOOKUP(A2143, [1]!Table9[#All], 31, FALSE), "). " )))</f>
        <v xml:space="preserve">Not discussed on USFS. </v>
      </c>
      <c r="Q2143" s="6" t="str">
        <f>IF(D2143="No", "Not discussed on USFS. ", IF(VLOOKUP(A2143, [1]!Table9[#All], 31, FALSE)="--", "--",  VLOOKUP(A2143, [1]!Table9[#All], 32, FALSE)))</f>
        <v xml:space="preserve">Not discussed on USFS. </v>
      </c>
      <c r="R2143" s="6" t="str">
        <f>IF(D2143="No", "Not discussed on USFS. ", IF(VLOOKUP(A2143, [1]!Table9[#All], 31, FALSE)="--", "--", VLOOKUP(A2143, [1]!Table9[#All], 33, FALSE)))</f>
        <v xml:space="preserve">Not discussed on USFS. </v>
      </c>
      <c r="S2143" s="9" t="s">
        <v>2</v>
      </c>
      <c r="T2143" s="8" t="s">
        <v>2</v>
      </c>
      <c r="U2143" s="8" t="s">
        <v>2</v>
      </c>
      <c r="V2143" s="7" t="s">
        <v>2</v>
      </c>
      <c r="W2143" s="6" t="s">
        <v>2</v>
      </c>
      <c r="X2143" s="6" t="s">
        <v>2</v>
      </c>
    </row>
    <row r="2144" spans="1:24" ht="48" x14ac:dyDescent="0.2">
      <c r="A2144" s="20" t="s">
        <v>218</v>
      </c>
      <c r="B2144" s="20" t="str">
        <f>VLOOKUP(A2144, [1]!Table9[#All], 2, FALSE)</f>
        <v>Fratercula cirrhata</v>
      </c>
      <c r="C2144" s="18" t="str">
        <f>VLOOKUP(A2144, [1]!Table9[#All], 13, FALSE)</f>
        <v xml:space="preserve">cliff edges and steep slopes primarily of islands </v>
      </c>
      <c r="D2144" s="17" t="str">
        <f>IF(ISNUMBER(SEARCH("1",VLOOKUP(A2144, [1]!Table9[#All], 4, FALSE))), "Yes", "No")</f>
        <v>No</v>
      </c>
      <c r="E2144" s="16" t="str">
        <f>VLOOKUP(A2144, [1]!Table9[#All], 3, FALSE)</f>
        <v>Bird</v>
      </c>
      <c r="F2144" s="15" t="str">
        <f>VLOOKUP(A2144, [1]!Table9[#All], 26, FALSE)</f>
        <v>Formula</v>
      </c>
      <c r="G2144" s="15" t="str">
        <f>IF(D2144="No", "--",VLOOKUP(A2144, [1]!Table9[#All], 25, FALSE))</f>
        <v>--</v>
      </c>
      <c r="H2144" s="14" t="str">
        <f>IF(D2144="No", "Not discussed on USFS. ", VLOOKUP(A2144, [1]!Table9[#All], 24, FALSE))</f>
        <v xml:space="preserve">Not discussed on USFS. </v>
      </c>
      <c r="I2144" s="14" t="str">
        <f>IF(NOT(ISBLANK(#REF!)),  "Pre-activity Survey Required", "")</f>
        <v>Pre-activity Survey Required</v>
      </c>
      <c r="J2144" s="13" t="str">
        <f>IF(D2144="No", "Not discussed on USFS. ", _xlfn.CONCAT(A2144, " (", VLOOKUP(A2144, [1]!Table9[#All], 11, FALSE), "; Habitat description: ", C2144, ") - Within 1-mi of a CNDDB/SCE/USFS occurrence record (", VLOOKUP(A2144, [1]!Table9[#All], 34, FALSE), "). " ))</f>
        <v xml:space="preserve">Not discussed on USFS. </v>
      </c>
      <c r="K2144" s="10" t="str">
        <f>IF(D2144="No", "-- ", VLOOKUP(A2144, [1]!Table9[#All], 35, FALSE))</f>
        <v xml:space="preserve">-- </v>
      </c>
      <c r="L2144" s="12" t="str">
        <f>IF(D2144="No", "--", VLOOKUP(A2144, [1]!Table9[#All], 28, FALSE))</f>
        <v>--</v>
      </c>
      <c r="M2144" s="11" t="str">
        <f>IF(D2144="No", "Not discussed on USFS. ", _xlfn.CONCAT(A2144, " (", VLOOKUP(A2144, [1]!Table9[#All], 11, FALSE), "; Habitat description: ", C2144, ") - Within 1-mi of a CNDDB/SCE/USFS occurrence record (", VLOOKUP(A2144, [1]!Table9[#All], 27, FALSE), "). " ))</f>
        <v xml:space="preserve">Not discussed on USFS. </v>
      </c>
      <c r="N2144" s="10" t="str">
        <f>IF(D2144="No", "-- ", VLOOKUP(A2144, [1]!Table9[#All], 29, FALSE))</f>
        <v xml:space="preserve">-- </v>
      </c>
      <c r="O2144" s="10" t="str">
        <f>IF(D2144="No", "--", VLOOKUP(A2144, [1]!Table9[#All], 30, FALSE))</f>
        <v>--</v>
      </c>
      <c r="P2144" s="7" t="str">
        <f>IF(D2144="No", "Not discussed on USFS. ", IF(VLOOKUP(A2144, [1]!Table9[#All], 31, FALSE)="--", "--",  _xlfn.CONCAT(A2144, " (", VLOOKUP(A2144, [1]!Table9[#All], 11, FALSE), "; Habitat description: ", C2144, ") - Within 1-mi of a CNDDB/SCE/USFS occurrence record (", VLOOKUP(A2144, [1]!Table9[#All], 31, FALSE), "). " )))</f>
        <v xml:space="preserve">Not discussed on USFS. </v>
      </c>
      <c r="Q2144" s="6" t="str">
        <f>IF(D2144="No", "Not discussed on USFS. ", IF(VLOOKUP(A2144, [1]!Table9[#All], 31, FALSE)="--", "--",  VLOOKUP(A2144, [1]!Table9[#All], 32, FALSE)))</f>
        <v xml:space="preserve">Not discussed on USFS. </v>
      </c>
      <c r="R2144" s="6" t="str">
        <f>IF(D2144="No", "Not discussed on USFS. ", IF(VLOOKUP(A2144, [1]!Table9[#All], 31, FALSE)="--", "--", VLOOKUP(A2144, [1]!Table9[#All], 33, FALSE)))</f>
        <v xml:space="preserve">Not discussed on USFS. </v>
      </c>
      <c r="S2144" s="9" t="s">
        <v>2</v>
      </c>
      <c r="T2144" s="8" t="s">
        <v>2</v>
      </c>
      <c r="U2144" s="8" t="s">
        <v>2</v>
      </c>
      <c r="V2144" s="7" t="s">
        <v>2</v>
      </c>
      <c r="W2144" s="6" t="s">
        <v>2</v>
      </c>
      <c r="X2144" s="6" t="s">
        <v>2</v>
      </c>
    </row>
    <row r="2145" spans="1:24" ht="48" x14ac:dyDescent="0.2">
      <c r="A2145" s="20" t="s">
        <v>217</v>
      </c>
      <c r="B2145" s="20" t="str">
        <f>VLOOKUP(A2145, [1]!Table9[#All], 2, FALSE)</f>
        <v>Saxifraga cespitosa</v>
      </c>
      <c r="C2145" s="18" t="str">
        <f>VLOOKUP(A2145, [1]!Table9[#All], 13, FALSE)</f>
        <v>damp rocky places</v>
      </c>
      <c r="D2145" s="17" t="str">
        <f>IF(ISNUMBER(SEARCH("1",VLOOKUP(A2145, [1]!Table9[#All], 4, FALSE))), "Yes", "No")</f>
        <v>No</v>
      </c>
      <c r="E2145" s="16" t="str">
        <f>VLOOKUP(A2145, [1]!Table9[#All], 3, FALSE)</f>
        <v>Plant</v>
      </c>
      <c r="F2145" s="15" t="str">
        <f>VLOOKUP(A2145, [1]!Table9[#All], 26, FALSE)</f>
        <v>Formula</v>
      </c>
      <c r="G2145" s="15" t="str">
        <f>IF(D2145="No", "--",VLOOKUP(A2145, [1]!Table9[#All], 25, FALSE))</f>
        <v>--</v>
      </c>
      <c r="H2145" s="14" t="str">
        <f>IF(D2145="No", "Not discussed on USFS. ", VLOOKUP(A2145, [1]!Table9[#All], 24, FALSE))</f>
        <v xml:space="preserve">Not discussed on USFS. </v>
      </c>
      <c r="I2145" s="14" t="str">
        <f>IF(NOT(ISBLANK(#REF!)),  "Pre-activity Survey Required", "")</f>
        <v>Pre-activity Survey Required</v>
      </c>
      <c r="J2145" s="13" t="str">
        <f>IF(D2145="No", "Not discussed on USFS. ", _xlfn.CONCAT(A2145, " (", VLOOKUP(A2145, [1]!Table9[#All], 11, FALSE), "; Habitat description: ", C2145, ") - Within 1-mi of a CNDDB/SCE/USFS occurrence record (", VLOOKUP(A2145, [1]!Table9[#All], 34, FALSE), "). " ))</f>
        <v xml:space="preserve">Not discussed on USFS. </v>
      </c>
      <c r="K2145" s="10" t="str">
        <f>IF(D2145="No", "-- ", VLOOKUP(A2145, [1]!Table9[#All], 35, FALSE))</f>
        <v xml:space="preserve">-- </v>
      </c>
      <c r="L2145" s="12" t="str">
        <f>IF(D2145="No", "--", VLOOKUP(A2145, [1]!Table9[#All], 28, FALSE))</f>
        <v>--</v>
      </c>
      <c r="M2145" s="11" t="str">
        <f>IF(D2145="No", "Not discussed on USFS. ", _xlfn.CONCAT(A2145, " (", VLOOKUP(A2145, [1]!Table9[#All], 11, FALSE), "; Habitat description: ", C2145, ") - Within 1-mi of a CNDDB/SCE/USFS occurrence record (", VLOOKUP(A2145, [1]!Table9[#All], 27, FALSE), "). " ))</f>
        <v xml:space="preserve">Not discussed on USFS. </v>
      </c>
      <c r="N2145" s="10" t="str">
        <f>IF(D2145="No", "-- ", VLOOKUP(A2145, [1]!Table9[#All], 29, FALSE))</f>
        <v xml:space="preserve">-- </v>
      </c>
      <c r="O2145" s="10" t="str">
        <f>IF(D2145="No", "--", VLOOKUP(A2145, [1]!Table9[#All], 30, FALSE))</f>
        <v>--</v>
      </c>
      <c r="P2145" s="7" t="str">
        <f>IF(D2145="No", "Not discussed on USFS. ", IF(VLOOKUP(A2145, [1]!Table9[#All], 31, FALSE)="--", "--",  _xlfn.CONCAT(A2145, " (", VLOOKUP(A2145, [1]!Table9[#All], 11, FALSE), "; Habitat description: ", C2145, ") - Within 1-mi of a CNDDB/SCE/USFS occurrence record (", VLOOKUP(A2145, [1]!Table9[#All], 31, FALSE), "). " )))</f>
        <v xml:space="preserve">Not discussed on USFS. </v>
      </c>
      <c r="Q2145" s="6" t="str">
        <f>IF(D2145="No", "Not discussed on USFS. ", IF(VLOOKUP(A2145, [1]!Table9[#All], 31, FALSE)="--", "--",  VLOOKUP(A2145, [1]!Table9[#All], 32, FALSE)))</f>
        <v xml:space="preserve">Not discussed on USFS. </v>
      </c>
      <c r="R2145" s="6" t="str">
        <f>IF(D2145="No", "Not discussed on USFS. ", IF(VLOOKUP(A2145, [1]!Table9[#All], 31, FALSE)="--", "--", VLOOKUP(A2145, [1]!Table9[#All], 33, FALSE)))</f>
        <v xml:space="preserve">Not discussed on USFS. </v>
      </c>
      <c r="S2145" s="9" t="s">
        <v>2</v>
      </c>
      <c r="T2145" s="8" t="s">
        <v>2</v>
      </c>
      <c r="U2145" s="8" t="s">
        <v>2</v>
      </c>
      <c r="V2145" s="7" t="s">
        <v>2</v>
      </c>
      <c r="W2145" s="6" t="s">
        <v>2</v>
      </c>
      <c r="X2145" s="6" t="s">
        <v>2</v>
      </c>
    </row>
    <row r="2146" spans="1:24" ht="156" x14ac:dyDescent="0.2">
      <c r="A2146" s="20" t="s">
        <v>216</v>
      </c>
      <c r="B2146" s="20" t="str">
        <f>VLOOKUP(A2146, [1]!Table9[#All], 2, FALSE)</f>
        <v>Cryptantha incana</v>
      </c>
      <c r="C2146" s="18" t="str">
        <f>VLOOKUP(A2146, [1]!Table9[#All], 13, FALSE)</f>
        <v>slopes, ridges, and flats in open conifer forest and chaparral</v>
      </c>
      <c r="D2146" s="17" t="str">
        <f>IF(ISNUMBER(SEARCH("1",VLOOKUP(A2146, [1]!Table9[#All], 4, FALSE))), "Yes", "No")</f>
        <v>Yes</v>
      </c>
      <c r="E2146" s="16" t="str">
        <f>VLOOKUP(A2146, [1]!Table9[#All], 3, FALSE)</f>
        <v>Plant</v>
      </c>
      <c r="F2146" s="15" t="str">
        <f>VLOOKUP(A2146, [1]!Table9[#All], 26, FALSE)</f>
        <v>Formula</v>
      </c>
      <c r="G2146" s="15" t="str">
        <f>IF(D2146="No", "--",VLOOKUP(A2146, [1]!Table9[#All], 25, FALSE))</f>
        <v>Work area</v>
      </c>
      <c r="H2146" s="14" t="str">
        <f>IF(D2146="No", "Not discussed on USFS. ", VLOOKUP(A2146, [1]!Table9[#All], 24, FALSE))</f>
        <v>--</v>
      </c>
      <c r="I2146" s="14" t="str">
        <f>IF(NOT(ISBLANK(#REF!)),  "Pre-activity Survey Required", "")</f>
        <v>Pre-activity Survey Required</v>
      </c>
      <c r="J2146" s="13" t="str">
        <f>IF(D2146="No", "Not discussed on USFS. ", _xlfn.CONCAT(A2146, " (", VLOOKUP(A2146, [1]!Table9[#All], 11, FALSE), "; Habitat description: ", C2146, ") - Within 1-mi of a CNDDB/SCE/USFS occurrence record (", VLOOKUP(A2146, [1]!Table9[#All], 34, FALSE), "). " ))</f>
        <v xml:space="preserve">Tulare cryptantha (FSS; CRPR 1B.3, Blooming Period: Jun - Aug; Habitat description: slopes, ridges, and flats in open conifer forest and chaparral) - Within 1-mi of a CNDDB/SCE/USFS occurrence record (unsuitable habitat). </v>
      </c>
      <c r="K2146" s="10" t="str">
        <f>IF(D2146="No", "-- ", VLOOKUP(A2146, [1]!Table9[#All], 35, FALSE))</f>
        <v>Standard OMP BMPs.</v>
      </c>
      <c r="L2146" s="12" t="str">
        <f>IF(D2146="No", "--", VLOOKUP(A2146, [1]!Table9[#All], 28, FALSE))</f>
        <v>IIB</v>
      </c>
      <c r="M2146" s="11" t="str">
        <f>IF(D2146="No", "Not discussed on USFS. ", _xlfn.CONCAT(A2146, " (", VLOOKUP(A2146, [1]!Table9[#All], 11, FALSE), "; Habitat description: ", C2146, ") - Within 1-mi of a CNDDB/SCE/USFS occurrence record (", VLOOKUP(A2146, [1]!Table9[#All], 27, FALSE), "). " ))</f>
        <v xml:space="preserve">Tulare cryptantha (FSS; CRPR 1B.3, Blooming Period: Jun - Aug; Habitat description: slopes, ridges, and flats in open conifer forest and chaparral) - Within 1-mi of a CNDDB/SCE/USFS occurrence record (habitat present). </v>
      </c>
      <c r="N2146" s="10" t="str">
        <f>IF(D2146="No", "-- ", VLOOKUP(A2146, [1]!Table9[#All], 29, FALSE))</f>
        <v xml:space="preserve">BE BMP Plant-1(a)(c-d); 
General Measures and Standard OMP BMPs. </v>
      </c>
      <c r="O2146" s="10" t="str">
        <f>IF(D2146="No", "--", VLOOKUP(A2146, [1]!Table9[#All], 30, FALSE))</f>
        <v xml:space="preserve">Pre-Activity Survey (Tulare cryptantha): A biological survey is required. 
FSS Plant Avoidance (Tulare cryptantha): If Tulare cryptantha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46" s="7" t="str">
        <f>IF(D2146="No", "Not discussed on USFS. ", IF(VLOOKUP(A2146, [1]!Table9[#All], 31, FALSE)="--", "--",  _xlfn.CONCAT(A2146, " (", VLOOKUP(A2146, [1]!Table9[#All], 11, FALSE), "; Habitat description: ", C2146, ") - Within 1-mi of a CNDDB/SCE/USFS occurrence record (", VLOOKUP(A2146, [1]!Table9[#All], 31, FALSE), "). " )))</f>
        <v>--</v>
      </c>
      <c r="Q2146" s="6" t="str">
        <f>IF(D2146="No", "Not discussed on USFS. ", IF(VLOOKUP(A2146, [1]!Table9[#All], 31, FALSE)="--", "--",  VLOOKUP(A2146, [1]!Table9[#All], 32, FALSE)))</f>
        <v>--</v>
      </c>
      <c r="R2146" s="6" t="str">
        <f>IF(D2146="No", "Not discussed on USFS. ", IF(VLOOKUP(A2146, [1]!Table9[#All], 31, FALSE)="--", "--", VLOOKUP(A2146, [1]!Table9[#All], 33, FALSE)))</f>
        <v>--</v>
      </c>
      <c r="S2146" s="9" t="s">
        <v>2</v>
      </c>
      <c r="T2146" s="8" t="s">
        <v>2</v>
      </c>
      <c r="U2146" s="8" t="s">
        <v>2</v>
      </c>
      <c r="V2146" s="7" t="s">
        <v>2</v>
      </c>
      <c r="W2146" s="6" t="s">
        <v>2</v>
      </c>
      <c r="X2146" s="6" t="s">
        <v>2</v>
      </c>
    </row>
    <row r="2147" spans="1:24" ht="64" x14ac:dyDescent="0.2">
      <c r="A2147" s="20" t="s">
        <v>215</v>
      </c>
      <c r="B2147" s="20" t="str">
        <f>VLOOKUP(A2147, [1]!Table9[#All], 2, FALSE)</f>
        <v>Onychomys torridus tularensis</v>
      </c>
      <c r="C2147" s="18" t="str">
        <f>VLOOKUP(A2147, [1]!Table9[#All], 13, FALSE)</f>
        <v>arid shrubland communities in hot, arid grassland and shrubland</v>
      </c>
      <c r="D2147" s="17" t="str">
        <f>IF(ISNUMBER(SEARCH("1",VLOOKUP(A2147, [1]!Table9[#All], 4, FALSE))), "Yes", "No")</f>
        <v>No</v>
      </c>
      <c r="E2147" s="16" t="str">
        <f>VLOOKUP(A2147, [1]!Table9[#All], 3, FALSE)</f>
        <v>Mammal</v>
      </c>
      <c r="F2147" s="15" t="str">
        <f>VLOOKUP(A2147, [1]!Table9[#All], 26, FALSE)</f>
        <v>Formula</v>
      </c>
      <c r="G2147" s="15" t="str">
        <f>IF(D2147="No", "--",VLOOKUP(A2147, [1]!Table9[#All], 25, FALSE))</f>
        <v>--</v>
      </c>
      <c r="H2147" s="14" t="str">
        <f>IF(D2147="No", "Not discussed on USFS. ", VLOOKUP(A2147, [1]!Table9[#All], 24, FALSE))</f>
        <v xml:space="preserve">Not discussed on USFS. </v>
      </c>
      <c r="I2147" s="14" t="str">
        <f>IF(NOT(ISBLANK(#REF!)),  "Pre-activity Survey Required", "")</f>
        <v>Pre-activity Survey Required</v>
      </c>
      <c r="J2147" s="13" t="str">
        <f>IF(D2147="No", "Not discussed on USFS. ", _xlfn.CONCAT(A2147, " (", VLOOKUP(A2147, [1]!Table9[#All], 11, FALSE), "; Habitat description: ", C2147, ") - Within 1-mi of a CNDDB/SCE/USFS occurrence record (", VLOOKUP(A2147, [1]!Table9[#All], 34, FALSE), "). " ))</f>
        <v xml:space="preserve">Not discussed on USFS. </v>
      </c>
      <c r="K2147" s="10" t="str">
        <f>IF(D2147="No", "-- ", VLOOKUP(A2147, [1]!Table9[#All], 35, FALSE))</f>
        <v xml:space="preserve">-- </v>
      </c>
      <c r="L2147" s="12" t="str">
        <f>IF(D2147="No", "--", VLOOKUP(A2147, [1]!Table9[#All], 28, FALSE))</f>
        <v>--</v>
      </c>
      <c r="M2147" s="11" t="str">
        <f>IF(D2147="No", "Not discussed on USFS. ", _xlfn.CONCAT(A2147, " (", VLOOKUP(A2147, [1]!Table9[#All], 11, FALSE), "; Habitat description: ", C2147, ") - Within 1-mi of a CNDDB/SCE/USFS occurrence record (", VLOOKUP(A2147, [1]!Table9[#All], 27, FALSE), "). " ))</f>
        <v xml:space="preserve">Not discussed on USFS. </v>
      </c>
      <c r="N2147" s="10" t="str">
        <f>IF(D2147="No", "-- ", VLOOKUP(A2147, [1]!Table9[#All], 29, FALSE))</f>
        <v xml:space="preserve">-- </v>
      </c>
      <c r="O2147" s="10" t="str">
        <f>IF(D2147="No", "--", VLOOKUP(A2147, [1]!Table9[#All], 30, FALSE))</f>
        <v>--</v>
      </c>
      <c r="P2147" s="7" t="str">
        <f>IF(D2147="No", "Not discussed on USFS. ", IF(VLOOKUP(A2147, [1]!Table9[#All], 31, FALSE)="--", "--",  _xlfn.CONCAT(A2147, " (", VLOOKUP(A2147, [1]!Table9[#All], 11, FALSE), "; Habitat description: ", C2147, ") - Within 1-mi of a CNDDB/SCE/USFS occurrence record (", VLOOKUP(A2147, [1]!Table9[#All], 31, FALSE), "). " )))</f>
        <v xml:space="preserve">Not discussed on USFS. </v>
      </c>
      <c r="Q2147" s="6" t="str">
        <f>IF(D2147="No", "Not discussed on USFS. ", IF(VLOOKUP(A2147, [1]!Table9[#All], 31, FALSE)="--", "--",  VLOOKUP(A2147, [1]!Table9[#All], 32, FALSE)))</f>
        <v xml:space="preserve">Not discussed on USFS. </v>
      </c>
      <c r="R2147" s="6" t="str">
        <f>IF(D2147="No", "Not discussed on USFS. ", IF(VLOOKUP(A2147, [1]!Table9[#All], 31, FALSE)="--", "--", VLOOKUP(A2147, [1]!Table9[#All], 33, FALSE)))</f>
        <v xml:space="preserve">Not discussed on USFS. </v>
      </c>
      <c r="S2147" s="9" t="s">
        <v>2</v>
      </c>
      <c r="T2147" s="8" t="s">
        <v>2</v>
      </c>
      <c r="U2147" s="8" t="s">
        <v>2</v>
      </c>
      <c r="V2147" s="7" t="s">
        <v>2</v>
      </c>
      <c r="W2147" s="6" t="s">
        <v>2</v>
      </c>
      <c r="X2147" s="6" t="s">
        <v>2</v>
      </c>
    </row>
    <row r="2148" spans="1:24" ht="156" x14ac:dyDescent="0.2">
      <c r="A2148" s="20" t="s">
        <v>214</v>
      </c>
      <c r="B2148" s="20" t="str">
        <f>VLOOKUP(A2148, [1]!Table9[#All], 2, FALSE)</f>
        <v>Boechera tularensis</v>
      </c>
      <c r="C2148" s="18" t="str">
        <f>VLOOKUP(A2148, [1]!Table9[#All], 13, FALSE)</f>
        <v>rocky slopes in montane, subalpine habitats</v>
      </c>
      <c r="D2148" s="17" t="str">
        <f>IF(ISNUMBER(SEARCH("1",VLOOKUP(A2148, [1]!Table9[#All], 4, FALSE))), "Yes", "No")</f>
        <v>Yes</v>
      </c>
      <c r="E2148" s="16" t="str">
        <f>VLOOKUP(A2148, [1]!Table9[#All], 3, FALSE)</f>
        <v>Plant</v>
      </c>
      <c r="F2148" s="15" t="str">
        <f>VLOOKUP(A2148, [1]!Table9[#All], 26, FALSE)</f>
        <v>Formula</v>
      </c>
      <c r="G2148" s="15" t="str">
        <f>IF(D2148="No", "--",VLOOKUP(A2148, [1]!Table9[#All], 25, FALSE))</f>
        <v>Work area</v>
      </c>
      <c r="H2148" s="14" t="str">
        <f>IF(D2148="No", "Not discussed on USFS. ", VLOOKUP(A2148, [1]!Table9[#All], 24, FALSE))</f>
        <v>--</v>
      </c>
      <c r="I2148" s="14" t="str">
        <f>IF(NOT(ISBLANK(#REF!)),  "Pre-activity Survey Required", "")</f>
        <v>Pre-activity Survey Required</v>
      </c>
      <c r="J2148" s="13" t="str">
        <f>IF(D2148="No", "Not discussed on USFS. ", _xlfn.CONCAT(A2148, " (", VLOOKUP(A2148, [1]!Table9[#All], 11, FALSE), "; Habitat description: ", C2148, ") - Within 1-mi of a CNDDB/SCE/USFS occurrence record (", VLOOKUP(A2148, [1]!Table9[#All], 34, FALSE), "). " ))</f>
        <v xml:space="preserve">Tulare rockcress (FSS; CRPR 1B.3, Blooming Period: Jun - Jul; Habitat description: rocky slopes in montane, subalpine habitats) - Within 1-mi of a CNDDB/SCE/USFS occurrence record (unsuitable habitat). </v>
      </c>
      <c r="K2148" s="10" t="str">
        <f>IF(D2148="No", "-- ", VLOOKUP(A2148, [1]!Table9[#All], 35, FALSE))</f>
        <v>Standard OMP BMPs.</v>
      </c>
      <c r="L2148" s="12" t="str">
        <f>IF(D2148="No", "--", VLOOKUP(A2148, [1]!Table9[#All], 28, FALSE))</f>
        <v>IIB</v>
      </c>
      <c r="M2148" s="11" t="str">
        <f>IF(D2148="No", "Not discussed on USFS. ", _xlfn.CONCAT(A2148, " (", VLOOKUP(A2148, [1]!Table9[#All], 11, FALSE), "; Habitat description: ", C2148, ") - Within 1-mi of a CNDDB/SCE/USFS occurrence record (", VLOOKUP(A2148, [1]!Table9[#All], 27, FALSE), "). " ))</f>
        <v xml:space="preserve">Tulare rockcress (FSS; CRPR 1B.3, Blooming Period: Jun - Jul; Habitat description: rocky slopes in montane, subalpine habitats) - Within 1-mi of a CNDDB/SCE/USFS occurrence record (habitat present). </v>
      </c>
      <c r="N2148" s="10" t="str">
        <f>IF(D2148="No", "-- ", VLOOKUP(A2148, [1]!Table9[#All], 29, FALSE))</f>
        <v xml:space="preserve">BE BMP Plant-1(a)(c-d); 
General Measures and Standard OMP BMPs. </v>
      </c>
      <c r="O2148" s="10" t="str">
        <f>IF(D2148="No", "--", VLOOKUP(A2148, [1]!Table9[#All], 30, FALSE))</f>
        <v xml:space="preserve">Pre-Activity Survey (Tulare rockcress): A biological survey is required. 
FSS Plant Avoidance (Tulare rockcress): If Tulare rockcress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48" s="7" t="str">
        <f>IF(D2148="No", "Not discussed on USFS. ", IF(VLOOKUP(A2148, [1]!Table9[#All], 31, FALSE)="--", "--",  _xlfn.CONCAT(A2148, " (", VLOOKUP(A2148, [1]!Table9[#All], 11, FALSE), "; Habitat description: ", C2148, ") - Within 1-mi of a CNDDB/SCE/USFS occurrence record (", VLOOKUP(A2148, [1]!Table9[#All], 31, FALSE), "). " )))</f>
        <v>--</v>
      </c>
      <c r="Q2148" s="6" t="str">
        <f>IF(D2148="No", "Not discussed on USFS. ", IF(VLOOKUP(A2148, [1]!Table9[#All], 31, FALSE)="--", "--",  VLOOKUP(A2148, [1]!Table9[#All], 32, FALSE)))</f>
        <v>--</v>
      </c>
      <c r="R2148" s="6" t="str">
        <f>IF(D2148="No", "Not discussed on USFS. ", IF(VLOOKUP(A2148, [1]!Table9[#All], 31, FALSE)="--", "--", VLOOKUP(A2148, [1]!Table9[#All], 33, FALSE)))</f>
        <v>--</v>
      </c>
      <c r="S2148" s="9" t="s">
        <v>2</v>
      </c>
      <c r="T2148" s="8" t="s">
        <v>2</v>
      </c>
      <c r="U2148" s="8" t="s">
        <v>2</v>
      </c>
      <c r="V2148" s="7" t="s">
        <v>2</v>
      </c>
      <c r="W2148" s="6" t="s">
        <v>2</v>
      </c>
      <c r="X2148" s="6" t="s">
        <v>2</v>
      </c>
    </row>
    <row r="2149" spans="1:24" ht="48" x14ac:dyDescent="0.2">
      <c r="A2149" s="20" t="s">
        <v>213</v>
      </c>
      <c r="B2149" s="20" t="str">
        <f>VLOOKUP(A2149, [1]!Table9[#All], 2, FALSE)</f>
        <v>Pohlia tundrae</v>
      </c>
      <c r="C2149" s="18" t="str">
        <f>VLOOKUP(A2149, [1]!Table9[#All], 13, FALSE)</f>
        <v>rocky area, stream banks; alpine meadows and tundra</v>
      </c>
      <c r="D2149" s="17" t="str">
        <f>IF(ISNUMBER(SEARCH("1",VLOOKUP(A2149, [1]!Table9[#All], 4, FALSE))), "Yes", "No")</f>
        <v>No</v>
      </c>
      <c r="E2149" s="16" t="str">
        <f>VLOOKUP(A2149, [1]!Table9[#All], 3, FALSE)</f>
        <v>Plant</v>
      </c>
      <c r="F2149" s="15" t="str">
        <f>VLOOKUP(A2149, [1]!Table9[#All], 26, FALSE)</f>
        <v>Formula</v>
      </c>
      <c r="G2149" s="15" t="str">
        <f>IF(D2149="No", "--",VLOOKUP(A2149, [1]!Table9[#All], 25, FALSE))</f>
        <v>--</v>
      </c>
      <c r="H2149" s="14" t="str">
        <f>IF(D2149="No", "Not discussed on USFS. ", VLOOKUP(A2149, [1]!Table9[#All], 24, FALSE))</f>
        <v xml:space="preserve">Not discussed on USFS. </v>
      </c>
      <c r="I2149" s="14" t="str">
        <f>IF(NOT(ISBLANK(#REF!)),  "Pre-activity Survey Required", "")</f>
        <v>Pre-activity Survey Required</v>
      </c>
      <c r="J2149" s="13" t="str">
        <f>IF(D2149="No", "Not discussed on USFS. ", _xlfn.CONCAT(A2149, " (", VLOOKUP(A2149, [1]!Table9[#All], 11, FALSE), "; Habitat description: ", C2149, ") - Within 1-mi of a CNDDB/SCE/USFS occurrence record (", VLOOKUP(A2149, [1]!Table9[#All], 34, FALSE), "). " ))</f>
        <v xml:space="preserve">Not discussed on USFS. </v>
      </c>
      <c r="K2149" s="10" t="str">
        <f>IF(D2149="No", "-- ", VLOOKUP(A2149, [1]!Table9[#All], 35, FALSE))</f>
        <v xml:space="preserve">-- </v>
      </c>
      <c r="L2149" s="12" t="str">
        <f>IF(D2149="No", "--", VLOOKUP(A2149, [1]!Table9[#All], 28, FALSE))</f>
        <v>--</v>
      </c>
      <c r="M2149" s="11" t="str">
        <f>IF(D2149="No", "Not discussed on USFS. ", _xlfn.CONCAT(A2149, " (", VLOOKUP(A2149, [1]!Table9[#All], 11, FALSE), "; Habitat description: ", C2149, ") - Within 1-mi of a CNDDB/SCE/USFS occurrence record (", VLOOKUP(A2149, [1]!Table9[#All], 27, FALSE), "). " ))</f>
        <v xml:space="preserve">Not discussed on USFS. </v>
      </c>
      <c r="N2149" s="10" t="str">
        <f>IF(D2149="No", "-- ", VLOOKUP(A2149, [1]!Table9[#All], 29, FALSE))</f>
        <v xml:space="preserve">-- </v>
      </c>
      <c r="O2149" s="10" t="str">
        <f>IF(D2149="No", "--", VLOOKUP(A2149, [1]!Table9[#All], 30, FALSE))</f>
        <v>--</v>
      </c>
      <c r="P2149" s="7" t="str">
        <f>IF(D2149="No", "Not discussed on USFS. ", IF(VLOOKUP(A2149, [1]!Table9[#All], 31, FALSE)="--", "--",  _xlfn.CONCAT(A2149, " (", VLOOKUP(A2149, [1]!Table9[#All], 11, FALSE), "; Habitat description: ", C2149, ") - Within 1-mi of a CNDDB/SCE/USFS occurrence record (", VLOOKUP(A2149, [1]!Table9[#All], 31, FALSE), "). " )))</f>
        <v xml:space="preserve">Not discussed on USFS. </v>
      </c>
      <c r="Q2149" s="6" t="str">
        <f>IF(D2149="No", "Not discussed on USFS. ", IF(VLOOKUP(A2149, [1]!Table9[#All], 31, FALSE)="--", "--",  VLOOKUP(A2149, [1]!Table9[#All], 32, FALSE)))</f>
        <v xml:space="preserve">Not discussed on USFS. </v>
      </c>
      <c r="R2149" s="6" t="str">
        <f>IF(D2149="No", "Not discussed on USFS. ", IF(VLOOKUP(A2149, [1]!Table9[#All], 31, FALSE)="--", "--", VLOOKUP(A2149, [1]!Table9[#All], 33, FALSE)))</f>
        <v xml:space="preserve">Not discussed on USFS. </v>
      </c>
      <c r="S2149" s="9" t="s">
        <v>2</v>
      </c>
      <c r="T2149" s="8" t="s">
        <v>2</v>
      </c>
      <c r="U2149" s="8" t="s">
        <v>2</v>
      </c>
      <c r="V2149" s="7" t="s">
        <v>2</v>
      </c>
      <c r="W2149" s="6" t="s">
        <v>2</v>
      </c>
      <c r="X2149" s="6" t="s">
        <v>2</v>
      </c>
    </row>
    <row r="2150" spans="1:24" ht="48" x14ac:dyDescent="0.2">
      <c r="A2150" s="20" t="s">
        <v>212</v>
      </c>
      <c r="B2150" s="20" t="str">
        <f>VLOOKUP(A2150, [1]!Table9[#All], 2, FALSE)</f>
        <v>Eryngium pinnatisectum</v>
      </c>
      <c r="C2150" s="18" t="str">
        <f>VLOOKUP(A2150, [1]!Table9[#All], 13, FALSE)</f>
        <v>vernal pools, swales, intermittent streams</v>
      </c>
      <c r="D2150" s="17" t="str">
        <f>IF(ISNUMBER(SEARCH("1",VLOOKUP(A2150, [1]!Table9[#All], 4, FALSE))), "Yes", "No")</f>
        <v>No</v>
      </c>
      <c r="E2150" s="16" t="str">
        <f>VLOOKUP(A2150, [1]!Table9[#All], 3, FALSE)</f>
        <v>Plant</v>
      </c>
      <c r="F2150" s="15" t="str">
        <f>VLOOKUP(A2150, [1]!Table9[#All], 26, FALSE)</f>
        <v>Formula</v>
      </c>
      <c r="G2150" s="15" t="str">
        <f>IF(D2150="No", "--",VLOOKUP(A2150, [1]!Table9[#All], 25, FALSE))</f>
        <v>--</v>
      </c>
      <c r="H2150" s="14" t="str">
        <f>IF(D2150="No", "Not discussed on USFS. ", VLOOKUP(A2150, [1]!Table9[#All], 24, FALSE))</f>
        <v xml:space="preserve">Not discussed on USFS. </v>
      </c>
      <c r="I2150" s="14" t="str">
        <f>IF(NOT(ISBLANK(#REF!)),  "Pre-activity Survey Required", "")</f>
        <v>Pre-activity Survey Required</v>
      </c>
      <c r="J2150" s="13" t="str">
        <f>IF(D2150="No", "Not discussed on USFS. ", _xlfn.CONCAT(A2150, " (", VLOOKUP(A2150, [1]!Table9[#All], 11, FALSE), "; Habitat description: ", C2150, ") - Within 1-mi of a CNDDB/SCE/USFS occurrence record (", VLOOKUP(A2150, [1]!Table9[#All], 34, FALSE), "). " ))</f>
        <v xml:space="preserve">Not discussed on USFS. </v>
      </c>
      <c r="K2150" s="10" t="str">
        <f>IF(D2150="No", "-- ", VLOOKUP(A2150, [1]!Table9[#All], 35, FALSE))</f>
        <v xml:space="preserve">-- </v>
      </c>
      <c r="L2150" s="12" t="str">
        <f>IF(D2150="No", "--", VLOOKUP(A2150, [1]!Table9[#All], 28, FALSE))</f>
        <v>--</v>
      </c>
      <c r="M2150" s="11" t="str">
        <f>IF(D2150="No", "Not discussed on USFS. ", _xlfn.CONCAT(A2150, " (", VLOOKUP(A2150, [1]!Table9[#All], 11, FALSE), "; Habitat description: ", C2150, ") - Within 1-mi of a CNDDB/SCE/USFS occurrence record (", VLOOKUP(A2150, [1]!Table9[#All], 27, FALSE), "). " ))</f>
        <v xml:space="preserve">Not discussed on USFS. </v>
      </c>
      <c r="N2150" s="10" t="str">
        <f>IF(D2150="No", "-- ", VLOOKUP(A2150, [1]!Table9[#All], 29, FALSE))</f>
        <v xml:space="preserve">-- </v>
      </c>
      <c r="O2150" s="10" t="str">
        <f>IF(D2150="No", "--", VLOOKUP(A2150, [1]!Table9[#All], 30, FALSE))</f>
        <v>--</v>
      </c>
      <c r="P2150" s="7" t="str">
        <f>IF(D2150="No", "Not discussed on USFS. ", IF(VLOOKUP(A2150, [1]!Table9[#All], 31, FALSE)="--", "--",  _xlfn.CONCAT(A2150, " (", VLOOKUP(A2150, [1]!Table9[#All], 11, FALSE), "; Habitat description: ", C2150, ") - Within 1-mi of a CNDDB/SCE/USFS occurrence record (", VLOOKUP(A2150, [1]!Table9[#All], 31, FALSE), "). " )))</f>
        <v xml:space="preserve">Not discussed on USFS. </v>
      </c>
      <c r="Q2150" s="6" t="str">
        <f>IF(D2150="No", "Not discussed on USFS. ", IF(VLOOKUP(A2150, [1]!Table9[#All], 31, FALSE)="--", "--",  VLOOKUP(A2150, [1]!Table9[#All], 32, FALSE)))</f>
        <v xml:space="preserve">Not discussed on USFS. </v>
      </c>
      <c r="R2150" s="6" t="str">
        <f>IF(D2150="No", "Not discussed on USFS. ", IF(VLOOKUP(A2150, [1]!Table9[#All], 31, FALSE)="--", "--", VLOOKUP(A2150, [1]!Table9[#All], 33, FALSE)))</f>
        <v xml:space="preserve">Not discussed on USFS. </v>
      </c>
      <c r="S2150" s="9" t="s">
        <v>2</v>
      </c>
      <c r="T2150" s="8" t="s">
        <v>2</v>
      </c>
      <c r="U2150" s="8" t="s">
        <v>2</v>
      </c>
      <c r="V2150" s="7" t="s">
        <v>2</v>
      </c>
      <c r="W2150" s="6" t="s">
        <v>2</v>
      </c>
      <c r="X2150" s="6" t="s">
        <v>2</v>
      </c>
    </row>
    <row r="2151" spans="1:24" ht="156" x14ac:dyDescent="0.2">
      <c r="A2151" s="20" t="s">
        <v>211</v>
      </c>
      <c r="B2151" s="20" t="str">
        <f>VLOOKUP(A2151, [1]!Table9[#All], 2, FALSE)</f>
        <v>Erythronium tuolumnense</v>
      </c>
      <c r="C2151" s="18" t="str">
        <f>VLOOKUP(A2151, [1]!Table9[#All], 13, FALSE)</f>
        <v>open woodland, shady canyons</v>
      </c>
      <c r="D2151" s="17" t="str">
        <f>IF(ISNUMBER(SEARCH("1",VLOOKUP(A2151, [1]!Table9[#All], 4, FALSE))), "Yes", "No")</f>
        <v>Yes</v>
      </c>
      <c r="E2151" s="16" t="str">
        <f>VLOOKUP(A2151, [1]!Table9[#All], 3, FALSE)</f>
        <v>Plant</v>
      </c>
      <c r="F2151" s="15" t="str">
        <f>VLOOKUP(A2151, [1]!Table9[#All], 26, FALSE)</f>
        <v>Formula</v>
      </c>
      <c r="G2151" s="15" t="str">
        <f>IF(D2151="No", "--",VLOOKUP(A2151, [1]!Table9[#All], 25, FALSE))</f>
        <v>Work area</v>
      </c>
      <c r="H2151" s="14" t="str">
        <f>IF(D2151="No", "Not discussed on USFS. ", VLOOKUP(A2151, [1]!Table9[#All], 24, FALSE))</f>
        <v>--</v>
      </c>
      <c r="I2151" s="14" t="str">
        <f>IF(NOT(ISBLANK(#REF!)),  "Pre-activity Survey Required", "")</f>
        <v>Pre-activity Survey Required</v>
      </c>
      <c r="J2151" s="13" t="str">
        <f>IF(D2151="No", "Not discussed on USFS. ", _xlfn.CONCAT(A2151, " (", VLOOKUP(A2151, [1]!Table9[#All], 11, FALSE), "; Habitat description: ", C2151, ") - Within 1-mi of a CNDDB/SCE/USFS occurrence record (", VLOOKUP(A2151, [1]!Table9[#All], 34, FALSE), "). " ))</f>
        <v xml:space="preserve">Tuolumne fawn lily (FSS; BLM:S; CRPR 1B.2, Blooming Period: Mar - Jun; Habitat description: open woodland, shady canyons) - Within 1-mi of a CNDDB/SCE/USFS occurrence record (unsuitable habitat). </v>
      </c>
      <c r="K2151" s="10" t="str">
        <f>IF(D2151="No", "-- ", VLOOKUP(A2151, [1]!Table9[#All], 35, FALSE))</f>
        <v>Standard OMP BMPs.</v>
      </c>
      <c r="L2151" s="12" t="str">
        <f>IF(D2151="No", "--", VLOOKUP(A2151, [1]!Table9[#All], 28, FALSE))</f>
        <v>IIB</v>
      </c>
      <c r="M2151" s="11" t="str">
        <f>IF(D2151="No", "Not discussed on USFS. ", _xlfn.CONCAT(A2151, " (", VLOOKUP(A2151, [1]!Table9[#All], 11, FALSE), "; Habitat description: ", C2151, ") - Within 1-mi of a CNDDB/SCE/USFS occurrence record (", VLOOKUP(A2151, [1]!Table9[#All], 27, FALSE), "). " ))</f>
        <v xml:space="preserve">Tuolumne fawn lily (FSS; BLM:S; CRPR 1B.2, Blooming Period: Mar - Jun; Habitat description: open woodland, shady canyons) - Within 1-mi of a CNDDB/SCE/USFS occurrence record (habitat present). </v>
      </c>
      <c r="N2151" s="10" t="str">
        <f>IF(D2151="No", "-- ", VLOOKUP(A2151, [1]!Table9[#All], 29, FALSE))</f>
        <v xml:space="preserve">BE BMP Plant-1(a)(c-d); 
General Measures and Standard OMP BMPs. </v>
      </c>
      <c r="O2151" s="10" t="str">
        <f>IF(D2151="No", "--", VLOOKUP(A2151, [1]!Table9[#All], 30, FALSE))</f>
        <v xml:space="preserve">Pre-Activity Survey (Tuolumne fawn lily): A biological survey is required. 
FSS Plant Avoidance (Tuolumne fawn lily): If Tuolumne fawn lily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51" s="7" t="str">
        <f>IF(D2151="No", "Not discussed on USFS. ", IF(VLOOKUP(A2151, [1]!Table9[#All], 31, FALSE)="--", "--",  _xlfn.CONCAT(A2151, " (", VLOOKUP(A2151, [1]!Table9[#All], 11, FALSE), "; Habitat description: ", C2151, ") - Within 1-mi of a CNDDB/SCE/USFS occurrence record (", VLOOKUP(A2151, [1]!Table9[#All], 31, FALSE), "). " )))</f>
        <v>--</v>
      </c>
      <c r="Q2151" s="6" t="str">
        <f>IF(D2151="No", "Not discussed on USFS. ", IF(VLOOKUP(A2151, [1]!Table9[#All], 31, FALSE)="--", "--",  VLOOKUP(A2151, [1]!Table9[#All], 32, FALSE)))</f>
        <v>--</v>
      </c>
      <c r="R2151" s="6" t="str">
        <f>IF(D2151="No", "Not discussed on USFS. ", IF(VLOOKUP(A2151, [1]!Table9[#All], 31, FALSE)="--", "--", VLOOKUP(A2151, [1]!Table9[#All], 33, FALSE)))</f>
        <v>--</v>
      </c>
      <c r="S2151" s="9" t="s">
        <v>2</v>
      </c>
      <c r="T2151" s="8" t="s">
        <v>2</v>
      </c>
      <c r="U2151" s="8" t="s">
        <v>2</v>
      </c>
      <c r="V2151" s="7" t="s">
        <v>2</v>
      </c>
      <c r="W2151" s="6" t="s">
        <v>2</v>
      </c>
      <c r="X2151" s="6" t="s">
        <v>2</v>
      </c>
    </row>
    <row r="2152" spans="1:24" ht="156" x14ac:dyDescent="0.2">
      <c r="A2152" s="20" t="s">
        <v>210</v>
      </c>
      <c r="B2152" s="20" t="str">
        <f>VLOOKUP(A2152, [1]!Table9[#All], 2, FALSE)</f>
        <v>Iris hartwegii ssp. columbiana</v>
      </c>
      <c r="C2152" s="18" t="str">
        <f>VLOOKUP(A2152, [1]!Table9[#All], 13, FALSE)</f>
        <v>dry slopes in oak woodland</v>
      </c>
      <c r="D2152" s="17" t="str">
        <f>IF(ISNUMBER(SEARCH("1",VLOOKUP(A2152, [1]!Table9[#All], 4, FALSE))), "Yes", "No")</f>
        <v>Yes</v>
      </c>
      <c r="E2152" s="16" t="str">
        <f>VLOOKUP(A2152, [1]!Table9[#All], 3, FALSE)</f>
        <v>Plant</v>
      </c>
      <c r="F2152" s="15" t="str">
        <f>VLOOKUP(A2152, [1]!Table9[#All], 26, FALSE)</f>
        <v>Formula</v>
      </c>
      <c r="G2152" s="15" t="str">
        <f>IF(D2152="No", "--",VLOOKUP(A2152, [1]!Table9[#All], 25, FALSE))</f>
        <v>Work area</v>
      </c>
      <c r="H2152" s="14" t="str">
        <f>IF(D2152="No", "Not discussed on USFS. ", VLOOKUP(A2152, [1]!Table9[#All], 24, FALSE))</f>
        <v>--</v>
      </c>
      <c r="I2152" s="14" t="str">
        <f>IF(NOT(ISBLANK(#REF!)),  "Pre-activity Survey Required", "")</f>
        <v>Pre-activity Survey Required</v>
      </c>
      <c r="J2152" s="13" t="str">
        <f>IF(D2152="No", "Not discussed on USFS. ", _xlfn.CONCAT(A2152, " (", VLOOKUP(A2152, [1]!Table9[#All], 11, FALSE), "; Habitat description: ", C2152, ") - Within 1-mi of a CNDDB/SCE/USFS occurrence record (", VLOOKUP(A2152, [1]!Table9[#All], 34, FALSE), "). " ))</f>
        <v xml:space="preserve">Tuolumne iris (FSS; BLM:S; CRPR 1B.2, Blooming Period: May - Jun; Habitat description: dry slopes in oak woodland) - Within 1-mi of a CNDDB/SCE/USFS occurrence record (unsuitable habitat). </v>
      </c>
      <c r="K2152" s="10" t="str">
        <f>IF(D2152="No", "-- ", VLOOKUP(A2152, [1]!Table9[#All], 35, FALSE))</f>
        <v>Standard OMP BMPs.</v>
      </c>
      <c r="L2152" s="12" t="str">
        <f>IF(D2152="No", "--", VLOOKUP(A2152, [1]!Table9[#All], 28, FALSE))</f>
        <v>IIB</v>
      </c>
      <c r="M2152" s="11" t="str">
        <f>IF(D2152="No", "Not discussed on USFS. ", _xlfn.CONCAT(A2152, " (", VLOOKUP(A2152, [1]!Table9[#All], 11, FALSE), "; Habitat description: ", C2152, ") - Within 1-mi of a CNDDB/SCE/USFS occurrence record (", VLOOKUP(A2152, [1]!Table9[#All], 27, FALSE), "). " ))</f>
        <v xml:space="preserve">Tuolumne iris (FSS; BLM:S; CRPR 1B.2, Blooming Period: May - Jun; Habitat description: dry slopes in oak woodland) - Within 1-mi of a CNDDB/SCE/USFS occurrence record (habitat present). </v>
      </c>
      <c r="N2152" s="10" t="str">
        <f>IF(D2152="No", "-- ", VLOOKUP(A2152, [1]!Table9[#All], 29, FALSE))</f>
        <v xml:space="preserve">BE BMP Plant-1(a)(c-d); 
General Measures and Standard OMP BMPs. </v>
      </c>
      <c r="O2152" s="10" t="str">
        <f>IF(D2152="No", "--", VLOOKUP(A2152, [1]!Table9[#All], 30, FALSE))</f>
        <v xml:space="preserve">Pre-Activity Survey (Tuolumne iris): A biological survey is required. 
FSS Plant Avoidance (Tuolumne iris): If Tuolumne iris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52" s="7" t="str">
        <f>IF(D2152="No", "Not discussed on USFS. ", IF(VLOOKUP(A2152, [1]!Table9[#All], 31, FALSE)="--", "--",  _xlfn.CONCAT(A2152, " (", VLOOKUP(A2152, [1]!Table9[#All], 11, FALSE), "; Habitat description: ", C2152, ") - Within 1-mi of a CNDDB/SCE/USFS occurrence record (", VLOOKUP(A2152, [1]!Table9[#All], 31, FALSE), "). " )))</f>
        <v>--</v>
      </c>
      <c r="Q2152" s="6" t="str">
        <f>IF(D2152="No", "Not discussed on USFS. ", IF(VLOOKUP(A2152, [1]!Table9[#All], 31, FALSE)="--", "--",  VLOOKUP(A2152, [1]!Table9[#All], 32, FALSE)))</f>
        <v>--</v>
      </c>
      <c r="R2152" s="6" t="str">
        <f>IF(D2152="No", "Not discussed on USFS. ", IF(VLOOKUP(A2152, [1]!Table9[#All], 31, FALSE)="--", "--", VLOOKUP(A2152, [1]!Table9[#All], 33, FALSE)))</f>
        <v>--</v>
      </c>
      <c r="S2152" s="9" t="s">
        <v>2</v>
      </c>
      <c r="T2152" s="8" t="s">
        <v>2</v>
      </c>
      <c r="U2152" s="8" t="s">
        <v>2</v>
      </c>
      <c r="V2152" s="7" t="s">
        <v>2</v>
      </c>
      <c r="W2152" s="6" t="s">
        <v>2</v>
      </c>
      <c r="X2152" s="6" t="s">
        <v>2</v>
      </c>
    </row>
    <row r="2153" spans="1:24" ht="48" x14ac:dyDescent="0.2">
      <c r="A2153" s="20" t="s">
        <v>209</v>
      </c>
      <c r="B2153" s="20" t="str">
        <f>VLOOKUP(A2153, [1]!Table9[#All], 2, FALSE)</f>
        <v>Monadenia tuolumneana</v>
      </c>
      <c r="C2153" s="18" t="str">
        <f>VLOOKUP(A2153, [1]!Table9[#All], 13, FALSE)</f>
        <v>riparian areas in deep rock crevices near limestone outcrops</v>
      </c>
      <c r="D2153" s="17" t="str">
        <f>IF(ISNUMBER(SEARCH("1",VLOOKUP(A2153, [1]!Table9[#All], 4, FALSE))), "Yes", "No")</f>
        <v>No</v>
      </c>
      <c r="E2153" s="16" t="str">
        <f>VLOOKUP(A2153, [1]!Table9[#All], 3, FALSE)</f>
        <v>Invertebrate</v>
      </c>
      <c r="F2153" s="15" t="str">
        <f>VLOOKUP(A2153, [1]!Table9[#All], 26, FALSE)</f>
        <v>Formula</v>
      </c>
      <c r="G2153" s="15" t="str">
        <f>IF(D2153="No", "--",VLOOKUP(A2153, [1]!Table9[#All], 25, FALSE))</f>
        <v>--</v>
      </c>
      <c r="H2153" s="14" t="str">
        <f>IF(D2153="No", "Not discussed on USFS. ", VLOOKUP(A2153, [1]!Table9[#All], 24, FALSE))</f>
        <v xml:space="preserve">Not discussed on USFS. </v>
      </c>
      <c r="I2153" s="14" t="str">
        <f>IF(NOT(ISBLANK(#REF!)),  "Pre-activity Survey Required", "")</f>
        <v>Pre-activity Survey Required</v>
      </c>
      <c r="J2153" s="13" t="str">
        <f>IF(D2153="No", "Not discussed on USFS. ", _xlfn.CONCAT(A2153, " (", VLOOKUP(A2153, [1]!Table9[#All], 11, FALSE), "; Habitat description: ", C2153, ") - Within 1-mi of a CNDDB/SCE/USFS occurrence record (", VLOOKUP(A2153, [1]!Table9[#All], 34, FALSE), "). " ))</f>
        <v xml:space="preserve">Not discussed on USFS. </v>
      </c>
      <c r="K2153" s="10" t="str">
        <f>IF(D2153="No", "-- ", VLOOKUP(A2153, [1]!Table9[#All], 35, FALSE))</f>
        <v xml:space="preserve">-- </v>
      </c>
      <c r="L2153" s="12" t="str">
        <f>IF(D2153="No", "--", VLOOKUP(A2153, [1]!Table9[#All], 28, FALSE))</f>
        <v>--</v>
      </c>
      <c r="M2153" s="11" t="str">
        <f>IF(D2153="No", "Not discussed on USFS. ", _xlfn.CONCAT(A2153, " (", VLOOKUP(A2153, [1]!Table9[#All], 11, FALSE), "; Habitat description: ", C2153, ") - Within 1-mi of a CNDDB/SCE/USFS occurrence record (", VLOOKUP(A2153, [1]!Table9[#All], 27, FALSE), "). " ))</f>
        <v xml:space="preserve">Not discussed on USFS. </v>
      </c>
      <c r="N2153" s="10" t="str">
        <f>IF(D2153="No", "-- ", VLOOKUP(A2153, [1]!Table9[#All], 29, FALSE))</f>
        <v xml:space="preserve">-- </v>
      </c>
      <c r="O2153" s="10" t="str">
        <f>IF(D2153="No", "--", VLOOKUP(A2153, [1]!Table9[#All], 30, FALSE))</f>
        <v>--</v>
      </c>
      <c r="P2153" s="7" t="str">
        <f>IF(D2153="No", "Not discussed on USFS. ", IF(VLOOKUP(A2153, [1]!Table9[#All], 31, FALSE)="--", "--",  _xlfn.CONCAT(A2153, " (", VLOOKUP(A2153, [1]!Table9[#All], 11, FALSE), "; Habitat description: ", C2153, ") - Within 1-mi of a CNDDB/SCE/USFS occurrence record (", VLOOKUP(A2153, [1]!Table9[#All], 31, FALSE), "). " )))</f>
        <v xml:space="preserve">Not discussed on USFS. </v>
      </c>
      <c r="Q2153" s="6" t="str">
        <f>IF(D2153="No", "Not discussed on USFS. ", IF(VLOOKUP(A2153, [1]!Table9[#All], 31, FALSE)="--", "--",  VLOOKUP(A2153, [1]!Table9[#All], 32, FALSE)))</f>
        <v xml:space="preserve">Not discussed on USFS. </v>
      </c>
      <c r="R2153" s="6" t="str">
        <f>IF(D2153="No", "Not discussed on USFS. ", IF(VLOOKUP(A2153, [1]!Table9[#All], 31, FALSE)="--", "--", VLOOKUP(A2153, [1]!Table9[#All], 33, FALSE)))</f>
        <v xml:space="preserve">Not discussed on USFS. </v>
      </c>
      <c r="S2153" s="9" t="s">
        <v>2</v>
      </c>
      <c r="T2153" s="8" t="s">
        <v>2</v>
      </c>
      <c r="U2153" s="8" t="s">
        <v>2</v>
      </c>
      <c r="V2153" s="7" t="s">
        <v>2</v>
      </c>
      <c r="W2153" s="6" t="s">
        <v>2</v>
      </c>
      <c r="X2153" s="6" t="s">
        <v>2</v>
      </c>
    </row>
    <row r="2154" spans="1:24" ht="144" x14ac:dyDescent="0.2">
      <c r="A2154" s="20" t="s">
        <v>208</v>
      </c>
      <c r="B2154" s="20" t="str">
        <f>VLOOKUP(A2154, [1]!Table9[#All], 2, FALSE)</f>
        <v>Eriogonum twisselmannii</v>
      </c>
      <c r="C2154" s="18" t="str">
        <f>VLOOKUP(A2154, [1]!Table9[#All], 13, FALSE)</f>
        <v>dry, rocky, often granitic outcrops</v>
      </c>
      <c r="D2154" s="17" t="str">
        <f>IF(ISNUMBER(SEARCH("1",VLOOKUP(A2154, [1]!Table9[#All], 4, FALSE))), "Yes", "No")</f>
        <v>Yes</v>
      </c>
      <c r="E2154" s="16" t="str">
        <f>VLOOKUP(A2154, [1]!Table9[#All], 3, FALSE)</f>
        <v>Plant</v>
      </c>
      <c r="F2154" s="15" t="str">
        <f>VLOOKUP(A2154, [1]!Table9[#All], 26, FALSE)</f>
        <v>Formula</v>
      </c>
      <c r="G2154" s="15" t="str">
        <f>IF(D2154="No", "--",VLOOKUP(A2154, [1]!Table9[#All], 25, FALSE))</f>
        <v>Work area</v>
      </c>
      <c r="H2154" s="14" t="str">
        <f>IF(D2154="No", "Not discussed on USFS. ", VLOOKUP(A2154, [1]!Table9[#All], 24, FALSE))</f>
        <v>--</v>
      </c>
      <c r="I2154" s="14" t="str">
        <f>IF(NOT(ISBLANK(#REF!)),  "Pre-activity Survey Required", "")</f>
        <v>Pre-activity Survey Required</v>
      </c>
      <c r="J2154" s="13" t="str">
        <f>IF(D2154="No", "Not discussed on USFS. ", _xlfn.CONCAT(A2154, " (", VLOOKUP(A2154, [1]!Table9[#All], 11, FALSE), "; Habitat description: ", C2154, ") - Within 1-mi of a CNDDB/SCE/USFS occurrence record (", VLOOKUP(A2154, [1]!Table9[#All], 34, FALSE), "). " ))</f>
        <v xml:space="preserve">Twisselmann's buckwheat (SR; FSS; CRPR 1B.2, Blooming Period: Jul - Sep; Habitat description: dry, rocky, often granitic outcrops) - Within 1-mi of a CNDDB/SCE/USFS occurrence record (unsuitable habitat). </v>
      </c>
      <c r="K2154" s="10" t="str">
        <f>IF(D2154="No", "-- ", VLOOKUP(A2154, [1]!Table9[#All], 35, FALSE))</f>
        <v>Standard OMP BMPs.</v>
      </c>
      <c r="L2154" s="12" t="str">
        <f>IF(D2154="No", "--", VLOOKUP(A2154, [1]!Table9[#All], 28, FALSE))</f>
        <v>IIB</v>
      </c>
      <c r="M2154" s="11" t="str">
        <f>IF(D2154="No", "Not discussed on USFS. ", _xlfn.CONCAT(A2154, " (", VLOOKUP(A2154, [1]!Table9[#All], 11, FALSE), "; Habitat description: ", C2154, ") - Within 1-mi of a CNDDB/SCE/USFS occurrence record (", VLOOKUP(A2154, [1]!Table9[#All], 27, FALSE), "). " ))</f>
        <v xml:space="preserve">Twisselmann's buckwheat (SR; FSS; CRPR 1B.2, Blooming Period: Jul - Sep; Habitat description: dry, rocky, often granitic outcrops) - Within 1-mi of a CNDDB/SCE/USFS occurrence record (habitat present). </v>
      </c>
      <c r="N2154" s="10" t="str">
        <f>IF(D2154="No", "-- ", VLOOKUP(A2154, [1]!Table9[#All], 29, FALSE))</f>
        <v xml:space="preserve">BE BMP Plant-1(a); 
General Measures and Standard OMP BMPs. </v>
      </c>
      <c r="O2154" s="10" t="str">
        <f>IF(D2154="No", "--", VLOOKUP(A2154, [1]!Table9[#All], 30, FALSE))</f>
        <v xml:space="preserve">Pre-Activity Survey (Twisselmann's buckwheat): A biological survey is required. 
State Threatened Plant Avoidance (Twisselmann's buckwheat): If Twisselmann's buckwheatis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154" s="7" t="str">
        <f>IF(D2154="No", "Not discussed on USFS. ", IF(VLOOKUP(A2154, [1]!Table9[#All], 31, FALSE)="--", "--",  _xlfn.CONCAT(A2154, " (", VLOOKUP(A2154, [1]!Table9[#All], 11, FALSE), "; Habitat description: ", C2154, ") - Within 1-mi of a CNDDB/SCE/USFS occurrence record (", VLOOKUP(A2154, [1]!Table9[#All], 31, FALSE), "). " )))</f>
        <v>--</v>
      </c>
      <c r="Q2154" s="6" t="str">
        <f>IF(D2154="No", "Not discussed on USFS. ", IF(VLOOKUP(A2154, [1]!Table9[#All], 31, FALSE)="--", "--",  VLOOKUP(A2154, [1]!Table9[#All], 32, FALSE)))</f>
        <v>--</v>
      </c>
      <c r="R2154" s="6" t="str">
        <f>IF(D2154="No", "Not discussed on USFS. ", IF(VLOOKUP(A2154, [1]!Table9[#All], 31, FALSE)="--", "--", VLOOKUP(A2154, [1]!Table9[#All], 33, FALSE)))</f>
        <v>--</v>
      </c>
      <c r="S2154" s="9" t="s">
        <v>2</v>
      </c>
      <c r="T2154" s="8" t="s">
        <v>2</v>
      </c>
      <c r="U2154" s="8" t="s">
        <v>2</v>
      </c>
      <c r="V2154" s="7" t="s">
        <v>2</v>
      </c>
      <c r="W2154" s="6" t="s">
        <v>2</v>
      </c>
      <c r="X2154" s="6" t="s">
        <v>2</v>
      </c>
    </row>
    <row r="2155" spans="1:24" ht="144" x14ac:dyDescent="0.2">
      <c r="A2155" s="20" t="s">
        <v>207</v>
      </c>
      <c r="B2155" s="20" t="str">
        <f>VLOOKUP(A2155, [1]!Table9[#All], 2, FALSE)</f>
        <v>Nemacladus twisselmannii</v>
      </c>
      <c r="C2155" s="18" t="str">
        <f>VLOOKUP(A2155, [1]!Table9[#All], 13, FALSE)</f>
        <v>granitic, sandy, rocks, yellow-pine forest</v>
      </c>
      <c r="D2155" s="17" t="str">
        <f>IF(ISNUMBER(SEARCH("1",VLOOKUP(A2155, [1]!Table9[#All], 4, FALSE))), "Yes", "No")</f>
        <v>Yes</v>
      </c>
      <c r="E2155" s="16" t="str">
        <f>VLOOKUP(A2155, [1]!Table9[#All], 3, FALSE)</f>
        <v>Plant</v>
      </c>
      <c r="F2155" s="15" t="str">
        <f>VLOOKUP(A2155, [1]!Table9[#All], 26, FALSE)</f>
        <v>Formula</v>
      </c>
      <c r="G2155" s="15" t="str">
        <f>IF(D2155="No", "--",VLOOKUP(A2155, [1]!Table9[#All], 25, FALSE))</f>
        <v>Work area</v>
      </c>
      <c r="H2155" s="14" t="str">
        <f>IF(D2155="No", "Not discussed on USFS. ", VLOOKUP(A2155, [1]!Table9[#All], 24, FALSE))</f>
        <v>--</v>
      </c>
      <c r="I2155" s="14" t="str">
        <f>IF(NOT(ISBLANK(#REF!)),  "Pre-activity Survey Required", "")</f>
        <v>Pre-activity Survey Required</v>
      </c>
      <c r="J2155" s="13" t="str">
        <f>IF(D2155="No", "Not discussed on USFS. ", _xlfn.CONCAT(A2155, " (", VLOOKUP(A2155, [1]!Table9[#All], 11, FALSE), "; Habitat description: ", C2155, ") - Within 1-mi of a CNDDB/SCE/USFS occurrence record (", VLOOKUP(A2155, [1]!Table9[#All], 34, FALSE), "). " ))</f>
        <v xml:space="preserve">Twisselmann's nemacladus (SR; FSS; CRPR 1B.2, Blooming Period: Jul - Jul; Habitat description: granitic, sandy, rocks, yellow-pine forest) - Within 1-mi of a CNDDB/SCE/USFS occurrence record (unsuitable habitat). </v>
      </c>
      <c r="K2155" s="10" t="str">
        <f>IF(D2155="No", "-- ", VLOOKUP(A2155, [1]!Table9[#All], 35, FALSE))</f>
        <v>Standard OMP BMPs.</v>
      </c>
      <c r="L2155" s="12" t="str">
        <f>IF(D2155="No", "--", VLOOKUP(A2155, [1]!Table9[#All], 28, FALSE))</f>
        <v>IIB</v>
      </c>
      <c r="M2155" s="11" t="str">
        <f>IF(D2155="No", "Not discussed on USFS. ", _xlfn.CONCAT(A2155, " (", VLOOKUP(A2155, [1]!Table9[#All], 11, FALSE), "; Habitat description: ", C2155, ") - Within 1-mi of a CNDDB/SCE/USFS occurrence record (", VLOOKUP(A2155, [1]!Table9[#All], 27, FALSE), "). " ))</f>
        <v xml:space="preserve">Twisselmann's nemacladus (SR; FSS; CRPR 1B.2, Blooming Period: Jul - Jul; Habitat description: granitic, sandy, rocks, yellow-pine forest) - Within 1-mi of a CNDDB/SCE/USFS occurrence record (habitat present). </v>
      </c>
      <c r="N2155" s="10" t="str">
        <f>IF(D2155="No", "-- ", VLOOKUP(A2155, [1]!Table9[#All], 29, FALSE))</f>
        <v xml:space="preserve">BE BMP Plant-1(a); 
General Measures and Standard OMP BMPs. </v>
      </c>
      <c r="O2155" s="10" t="str">
        <f>IF(D2155="No", "--", VLOOKUP(A2155, [1]!Table9[#All], 30, FALSE))</f>
        <v xml:space="preserve">Pre-Activity Survey (Twisselmann's nemacladus): A biological survey is required. 
State Threatened Plant Avoidance (Twisselmann's nemacladus): If Twisselmann's nemacladusis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155" s="7" t="str">
        <f>IF(D2155="No", "Not discussed on USFS. ", IF(VLOOKUP(A2155, [1]!Table9[#All], 31, FALSE)="--", "--",  _xlfn.CONCAT(A2155, " (", VLOOKUP(A2155, [1]!Table9[#All], 11, FALSE), "; Habitat description: ", C2155, ") - Within 1-mi of a CNDDB/SCE/USFS occurrence record (", VLOOKUP(A2155, [1]!Table9[#All], 31, FALSE), "). " )))</f>
        <v>--</v>
      </c>
      <c r="Q2155" s="6" t="str">
        <f>IF(D2155="No", "Not discussed on USFS. ", IF(VLOOKUP(A2155, [1]!Table9[#All], 31, FALSE)="--", "--",  VLOOKUP(A2155, [1]!Table9[#All], 32, FALSE)))</f>
        <v>--</v>
      </c>
      <c r="R2155" s="6" t="str">
        <f>IF(D2155="No", "Not discussed on USFS. ", IF(VLOOKUP(A2155, [1]!Table9[#All], 31, FALSE)="--", "--", VLOOKUP(A2155, [1]!Table9[#All], 33, FALSE)))</f>
        <v>--</v>
      </c>
      <c r="S2155" s="9" t="s">
        <v>2</v>
      </c>
      <c r="T2155" s="8" t="s">
        <v>2</v>
      </c>
      <c r="U2155" s="8" t="s">
        <v>2</v>
      </c>
      <c r="V2155" s="7" t="s">
        <v>2</v>
      </c>
      <c r="W2155" s="6" t="s">
        <v>2</v>
      </c>
      <c r="X2155" s="6" t="s">
        <v>2</v>
      </c>
    </row>
    <row r="2156" spans="1:24" ht="48" x14ac:dyDescent="0.2">
      <c r="A2156" s="20" t="s">
        <v>206</v>
      </c>
      <c r="B2156" s="20" t="str">
        <f>VLOOKUP(A2156, [1]!Table9[#All], 2, FALSE)</f>
        <v>Sulcaria spiralifera</v>
      </c>
      <c r="C2156" s="18" t="str">
        <f>VLOOKUP(A2156, [1]!Table9[#All], 13, FALSE)</f>
        <v>coastal dunes and shrublands</v>
      </c>
      <c r="D2156" s="17" t="str">
        <f>IF(ISNUMBER(SEARCH("1",VLOOKUP(A2156, [1]!Table9[#All], 4, FALSE))), "Yes", "No")</f>
        <v>No</v>
      </c>
      <c r="E2156" s="16" t="str">
        <f>VLOOKUP(A2156, [1]!Table9[#All], 3, FALSE)</f>
        <v>Plant</v>
      </c>
      <c r="F2156" s="15" t="str">
        <f>VLOOKUP(A2156, [1]!Table9[#All], 26, FALSE)</f>
        <v>Formula</v>
      </c>
      <c r="G2156" s="15" t="str">
        <f>IF(D2156="No", "--",VLOOKUP(A2156, [1]!Table9[#All], 25, FALSE))</f>
        <v>--</v>
      </c>
      <c r="H2156" s="14" t="str">
        <f>IF(D2156="No", "Not discussed on USFS. ", VLOOKUP(A2156, [1]!Table9[#All], 24, FALSE))</f>
        <v xml:space="preserve">Not discussed on USFS. </v>
      </c>
      <c r="I2156" s="14" t="str">
        <f>IF(NOT(ISBLANK(#REF!)),  "Pre-activity Survey Required", "")</f>
        <v>Pre-activity Survey Required</v>
      </c>
      <c r="J2156" s="13" t="str">
        <f>IF(D2156="No", "Not discussed on USFS. ", _xlfn.CONCAT(A2156, " (", VLOOKUP(A2156, [1]!Table9[#All], 11, FALSE), "; Habitat description: ", C2156, ") - Within 1-mi of a CNDDB/SCE/USFS occurrence record (", VLOOKUP(A2156, [1]!Table9[#All], 34, FALSE), "). " ))</f>
        <v xml:space="preserve">Not discussed on USFS. </v>
      </c>
      <c r="K2156" s="10" t="str">
        <f>IF(D2156="No", "-- ", VLOOKUP(A2156, [1]!Table9[#All], 35, FALSE))</f>
        <v xml:space="preserve">-- </v>
      </c>
      <c r="L2156" s="12" t="str">
        <f>IF(D2156="No", "--", VLOOKUP(A2156, [1]!Table9[#All], 28, FALSE))</f>
        <v>--</v>
      </c>
      <c r="M2156" s="11" t="str">
        <f>IF(D2156="No", "Not discussed on USFS. ", _xlfn.CONCAT(A2156, " (", VLOOKUP(A2156, [1]!Table9[#All], 11, FALSE), "; Habitat description: ", C2156, ") - Within 1-mi of a CNDDB/SCE/USFS occurrence record (", VLOOKUP(A2156, [1]!Table9[#All], 27, FALSE), "). " ))</f>
        <v xml:space="preserve">Not discussed on USFS. </v>
      </c>
      <c r="N2156" s="10" t="str">
        <f>IF(D2156="No", "-- ", VLOOKUP(A2156, [1]!Table9[#All], 29, FALSE))</f>
        <v xml:space="preserve">-- </v>
      </c>
      <c r="O2156" s="10" t="str">
        <f>IF(D2156="No", "--", VLOOKUP(A2156, [1]!Table9[#All], 30, FALSE))</f>
        <v>--</v>
      </c>
      <c r="P2156" s="7" t="str">
        <f>IF(D2156="No", "Not discussed on USFS. ", IF(VLOOKUP(A2156, [1]!Table9[#All], 31, FALSE)="--", "--",  _xlfn.CONCAT(A2156, " (", VLOOKUP(A2156, [1]!Table9[#All], 11, FALSE), "; Habitat description: ", C2156, ") - Within 1-mi of a CNDDB/SCE/USFS occurrence record (", VLOOKUP(A2156, [1]!Table9[#All], 31, FALSE), "). " )))</f>
        <v xml:space="preserve">Not discussed on USFS. </v>
      </c>
      <c r="Q2156" s="6" t="str">
        <f>IF(D2156="No", "Not discussed on USFS. ", IF(VLOOKUP(A2156, [1]!Table9[#All], 31, FALSE)="--", "--",  VLOOKUP(A2156, [1]!Table9[#All], 32, FALSE)))</f>
        <v xml:space="preserve">Not discussed on USFS. </v>
      </c>
      <c r="R2156" s="6" t="str">
        <f>IF(D2156="No", "Not discussed on USFS. ", IF(VLOOKUP(A2156, [1]!Table9[#All], 31, FALSE)="--", "--", VLOOKUP(A2156, [1]!Table9[#All], 33, FALSE)))</f>
        <v xml:space="preserve">Not discussed on USFS. </v>
      </c>
      <c r="S2156" s="9" t="s">
        <v>2</v>
      </c>
      <c r="T2156" s="8" t="s">
        <v>2</v>
      </c>
      <c r="U2156" s="8" t="s">
        <v>2</v>
      </c>
      <c r="V2156" s="7" t="s">
        <v>2</v>
      </c>
      <c r="W2156" s="6" t="s">
        <v>2</v>
      </c>
      <c r="X2156" s="6" t="s">
        <v>2</v>
      </c>
    </row>
    <row r="2157" spans="1:24" ht="64" x14ac:dyDescent="0.2">
      <c r="A2157" s="20" t="s">
        <v>205</v>
      </c>
      <c r="B2157" s="20" t="str">
        <f>VLOOKUP(A2157, [1]!Table9[#All], 2, FALSE)</f>
        <v>Hesperolinon bicarpellatum</v>
      </c>
      <c r="C2157" s="18" t="str">
        <f>VLOOKUP(A2157, [1]!Table9[#All], 13, FALSE)</f>
        <v>serpentine, chaparral</v>
      </c>
      <c r="D2157" s="17" t="str">
        <f>IF(ISNUMBER(SEARCH("1",VLOOKUP(A2157, [1]!Table9[#All], 4, FALSE))), "Yes", "No")</f>
        <v>No</v>
      </c>
      <c r="E2157" s="16" t="str">
        <f>VLOOKUP(A2157, [1]!Table9[#All], 3, FALSE)</f>
        <v>Plant</v>
      </c>
      <c r="F2157" s="15" t="str">
        <f>VLOOKUP(A2157, [1]!Table9[#All], 26, FALSE)</f>
        <v>Formula</v>
      </c>
      <c r="G2157" s="15" t="str">
        <f>IF(D2157="No", "--",VLOOKUP(A2157, [1]!Table9[#All], 25, FALSE))</f>
        <v>--</v>
      </c>
      <c r="H2157" s="14" t="str">
        <f>IF(D2157="No", "Not discussed on USFS. ", VLOOKUP(A2157, [1]!Table9[#All], 24, FALSE))</f>
        <v xml:space="preserve">Not discussed on USFS. </v>
      </c>
      <c r="I2157" s="14" t="str">
        <f>IF(NOT(ISBLANK(#REF!)),  "Pre-activity Survey Required", "")</f>
        <v>Pre-activity Survey Required</v>
      </c>
      <c r="J2157" s="13" t="str">
        <f>IF(D2157="No", "Not discussed on USFS. ", _xlfn.CONCAT(A2157, " (", VLOOKUP(A2157, [1]!Table9[#All], 11, FALSE), "; Habitat description: ", C2157, ") - Within 1-mi of a CNDDB/SCE/USFS occurrence record (", VLOOKUP(A2157, [1]!Table9[#All], 34, FALSE), "). " ))</f>
        <v xml:space="preserve">Not discussed on USFS. </v>
      </c>
      <c r="K2157" s="10" t="str">
        <f>IF(D2157="No", "-- ", VLOOKUP(A2157, [1]!Table9[#All], 35, FALSE))</f>
        <v xml:space="preserve">-- </v>
      </c>
      <c r="L2157" s="12" t="str">
        <f>IF(D2157="No", "--", VLOOKUP(A2157, [1]!Table9[#All], 28, FALSE))</f>
        <v>--</v>
      </c>
      <c r="M2157" s="11" t="str">
        <f>IF(D2157="No", "Not discussed on USFS. ", _xlfn.CONCAT(A2157, " (", VLOOKUP(A2157, [1]!Table9[#All], 11, FALSE), "; Habitat description: ", C2157, ") - Within 1-mi of a CNDDB/SCE/USFS occurrence record (", VLOOKUP(A2157, [1]!Table9[#All], 27, FALSE), "). " ))</f>
        <v xml:space="preserve">Not discussed on USFS. </v>
      </c>
      <c r="N2157" s="10" t="str">
        <f>IF(D2157="No", "-- ", VLOOKUP(A2157, [1]!Table9[#All], 29, FALSE))</f>
        <v xml:space="preserve">-- </v>
      </c>
      <c r="O2157" s="10" t="str">
        <f>IF(D2157="No", "--", VLOOKUP(A2157, [1]!Table9[#All], 30, FALSE))</f>
        <v>--</v>
      </c>
      <c r="P2157" s="7" t="str">
        <f>IF(D2157="No", "Not discussed on USFS. ", IF(VLOOKUP(A2157, [1]!Table9[#All], 31, FALSE)="--", "--",  _xlfn.CONCAT(A2157, " (", VLOOKUP(A2157, [1]!Table9[#All], 11, FALSE), "; Habitat description: ", C2157, ") - Within 1-mi of a CNDDB/SCE/USFS occurrence record (", VLOOKUP(A2157, [1]!Table9[#All], 31, FALSE), "). " )))</f>
        <v xml:space="preserve">Not discussed on USFS. </v>
      </c>
      <c r="Q2157" s="6" t="str">
        <f>IF(D2157="No", "Not discussed on USFS. ", IF(VLOOKUP(A2157, [1]!Table9[#All], 31, FALSE)="--", "--",  VLOOKUP(A2157, [1]!Table9[#All], 32, FALSE)))</f>
        <v xml:space="preserve">Not discussed on USFS. </v>
      </c>
      <c r="R2157" s="6" t="str">
        <f>IF(D2157="No", "Not discussed on USFS. ", IF(VLOOKUP(A2157, [1]!Table9[#All], 31, FALSE)="--", "--", VLOOKUP(A2157, [1]!Table9[#All], 33, FALSE)))</f>
        <v xml:space="preserve">Not discussed on USFS. </v>
      </c>
      <c r="S2157" s="9" t="s">
        <v>2</v>
      </c>
      <c r="T2157" s="8" t="s">
        <v>2</v>
      </c>
      <c r="U2157" s="8" t="s">
        <v>2</v>
      </c>
      <c r="V2157" s="7" t="s">
        <v>2</v>
      </c>
      <c r="W2157" s="6" t="s">
        <v>2</v>
      </c>
      <c r="X2157" s="6" t="s">
        <v>2</v>
      </c>
    </row>
    <row r="2158" spans="1:24" ht="156" x14ac:dyDescent="0.2">
      <c r="A2158" s="20" t="s">
        <v>204</v>
      </c>
      <c r="B2158" s="20" t="str">
        <f>VLOOKUP(A2158, [1]!Table9[#All], 2, FALSE)</f>
        <v>Lathyrus biflorus</v>
      </c>
      <c r="C2158" s="18" t="str">
        <f>VLOOKUP(A2158, [1]!Table9[#All], 13, FALSE)</f>
        <v>serpentine soils in open areas (previously logged or burned) in lower montane coniferous forest</v>
      </c>
      <c r="D2158" s="17" t="str">
        <f>IF(ISNUMBER(SEARCH("1",VLOOKUP(A2158, [1]!Table9[#All], 4, FALSE))), "Yes", "No")</f>
        <v>Yes</v>
      </c>
      <c r="E2158" s="16" t="str">
        <f>VLOOKUP(A2158, [1]!Table9[#All], 3, FALSE)</f>
        <v>Plant</v>
      </c>
      <c r="F2158" s="15" t="str">
        <f>VLOOKUP(A2158, [1]!Table9[#All], 26, FALSE)</f>
        <v>Formula</v>
      </c>
      <c r="G2158" s="15" t="str">
        <f>IF(D2158="No", "--",VLOOKUP(A2158, [1]!Table9[#All], 25, FALSE))</f>
        <v>Work area</v>
      </c>
      <c r="H2158" s="14" t="str">
        <f>IF(D2158="No", "Not discussed on USFS. ", VLOOKUP(A2158, [1]!Table9[#All], 24, FALSE))</f>
        <v>--</v>
      </c>
      <c r="I2158" s="14" t="str">
        <f>IF(NOT(ISBLANK(#REF!)),  "Pre-activity Survey Required", "")</f>
        <v>Pre-activity Survey Required</v>
      </c>
      <c r="J2158" s="13" t="str">
        <f>IF(D2158="No", "Not discussed on USFS. ", _xlfn.CONCAT(A2158, " (", VLOOKUP(A2158, [1]!Table9[#All], 11, FALSE), "; Habitat description: ", C2158, ") - Within 1-mi of a CNDDB/SCE/USFS occurrence record (", VLOOKUP(A2158, [1]!Table9[#All], 34, FALSE), "). " ))</f>
        <v xml:space="preserve">two flowered pea (FSS; CRPR 1B.1, Blooming Period: Jun - Aug; Habitat description: serpentine soils in open areas (previously logged or burned) in lower montane coniferous forest) - Within 1-mi of a CNDDB/SCE/USFS occurrence record (unsuitable habitat). </v>
      </c>
      <c r="K2158" s="10" t="str">
        <f>IF(D2158="No", "-- ", VLOOKUP(A2158, [1]!Table9[#All], 35, FALSE))</f>
        <v>Standard OMP BMPs.</v>
      </c>
      <c r="L2158" s="12" t="str">
        <f>IF(D2158="No", "--", VLOOKUP(A2158, [1]!Table9[#All], 28, FALSE))</f>
        <v>IIB</v>
      </c>
      <c r="M2158" s="11" t="str">
        <f>IF(D2158="No", "Not discussed on USFS. ", _xlfn.CONCAT(A2158, " (", VLOOKUP(A2158, [1]!Table9[#All], 11, FALSE), "; Habitat description: ", C2158, ") - Within 1-mi of a CNDDB/SCE/USFS occurrence record (", VLOOKUP(A2158, [1]!Table9[#All], 27, FALSE), "). " ))</f>
        <v xml:space="preserve">two flowered pea (FSS; CRPR 1B.1, Blooming Period: Jun - Aug; Habitat description: serpentine soils in open areas (previously logged or burned) in lower montane coniferous forest) - Within 1-mi of a CNDDB/SCE/USFS occurrence record (habitat present). </v>
      </c>
      <c r="N2158" s="10" t="str">
        <f>IF(D2158="No", "-- ", VLOOKUP(A2158, [1]!Table9[#All], 29, FALSE))</f>
        <v xml:space="preserve">BE BMP Plant-1(a)(c-d); 
General Measures and Standard OMP BMPs. </v>
      </c>
      <c r="O2158" s="10" t="str">
        <f>IF(D2158="No", "--", VLOOKUP(A2158, [1]!Table9[#All], 30, FALSE))</f>
        <v xml:space="preserve">Pre-Activity Survey (two flowered pea): A biological survey is required. 
FSS Plant Avoidance (two flowered pea): If two flowered pea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58" s="7" t="str">
        <f>IF(D2158="No", "Not discussed on USFS. ", IF(VLOOKUP(A2158, [1]!Table9[#All], 31, FALSE)="--", "--",  _xlfn.CONCAT(A2158, " (", VLOOKUP(A2158, [1]!Table9[#All], 11, FALSE), "; Habitat description: ", C2158, ") - Within 1-mi of a CNDDB/SCE/USFS occurrence record (", VLOOKUP(A2158, [1]!Table9[#All], 31, FALSE), "). " )))</f>
        <v>--</v>
      </c>
      <c r="Q2158" s="6" t="str">
        <f>IF(D2158="No", "Not discussed on USFS. ", IF(VLOOKUP(A2158, [1]!Table9[#All], 31, FALSE)="--", "--",  VLOOKUP(A2158, [1]!Table9[#All], 32, FALSE)))</f>
        <v>--</v>
      </c>
      <c r="R2158" s="6" t="str">
        <f>IF(D2158="No", "Not discussed on USFS. ", IF(VLOOKUP(A2158, [1]!Table9[#All], 31, FALSE)="--", "--", VLOOKUP(A2158, [1]!Table9[#All], 33, FALSE)))</f>
        <v>--</v>
      </c>
      <c r="S2158" s="9" t="s">
        <v>2</v>
      </c>
      <c r="T2158" s="8" t="s">
        <v>2</v>
      </c>
      <c r="U2158" s="8" t="s">
        <v>2</v>
      </c>
      <c r="V2158" s="7" t="s">
        <v>2</v>
      </c>
      <c r="W2158" s="6" t="s">
        <v>2</v>
      </c>
      <c r="X2158" s="6" t="s">
        <v>2</v>
      </c>
    </row>
    <row r="2159" spans="1:24" ht="168" x14ac:dyDescent="0.2">
      <c r="A2159" s="20" t="s">
        <v>203</v>
      </c>
      <c r="B2159" s="20" t="str">
        <f>VLOOKUP(A2159, [1]!Table9[#All], 2, FALSE)</f>
        <v>Trifolium amoenum</v>
      </c>
      <c r="C2159" s="18" t="str">
        <f>VLOOKUP(A2159, [1]!Table9[#All], 13, FALSE)</f>
        <v>moist, heavy soils, disturbed areas</v>
      </c>
      <c r="D2159" s="17" t="str">
        <f>IF(ISNUMBER(SEARCH("1",VLOOKUP(A2159, [1]!Table9[#All], 4, FALSE))), "Yes", "No")</f>
        <v>Yes</v>
      </c>
      <c r="E2159" s="16" t="str">
        <f>VLOOKUP(A2159, [1]!Table9[#All], 3, FALSE)</f>
        <v>Plant</v>
      </c>
      <c r="F2159" s="15" t="str">
        <f>VLOOKUP(A2159, [1]!Table9[#All], 26, FALSE)</f>
        <v>Formula</v>
      </c>
      <c r="G2159" s="15" t="str">
        <f>IF(D2159="No", "--",VLOOKUP(A2159, [1]!Table9[#All], 25, FALSE))</f>
        <v>Work area</v>
      </c>
      <c r="H2159" s="14" t="str">
        <f>IF(D2159="No", "Not discussed on USFS. ", VLOOKUP(A2159, [1]!Table9[#All], 24, FALSE))</f>
        <v>--</v>
      </c>
      <c r="I2159" s="14" t="str">
        <f>IF(NOT(ISBLANK(#REF!)),  "Pre-activity Survey Required", "")</f>
        <v>Pre-activity Survey Required</v>
      </c>
      <c r="J2159" s="13" t="str">
        <f>IF(D2159="No", "Not discussed on USFS. ", _xlfn.CONCAT(A2159, " (", VLOOKUP(A2159, [1]!Table9[#All], 11, FALSE), "; Habitat description: ", C2159, ") - Within 1-mi of a CNDDB/SCE/USFS occurrence record (", VLOOKUP(A2159, [1]!Table9[#All], 34, FALSE), "). " ))</f>
        <v xml:space="preserve">two-fork clover (FE; CRPR 1B.1, Blooming Period: Apr - Jun; Habitat description: moist, heavy soils, disturbed areas) - Within 1-mi of a CNDDB/SCE/USFS occurrence record (unsuitable habitat). </v>
      </c>
      <c r="K2159" s="10" t="str">
        <f>IF(D2159="No", "-- ", VLOOKUP(A2159, [1]!Table9[#All], 35, FALSE))</f>
        <v xml:space="preserve">RPM Plant 1; 
Standard OMP BMPs. </v>
      </c>
      <c r="L2159" s="12" t="str">
        <f>IF(D2159="No", "--", VLOOKUP(A2159, [1]!Table9[#All], 28, FALSE))</f>
        <v>IIB</v>
      </c>
      <c r="M2159" s="11" t="str">
        <f>IF(D2159="No", "Not discussed on USFS. ", _xlfn.CONCAT(A2159, " (", VLOOKUP(A2159, [1]!Table9[#All], 11, FALSE), "; Habitat description: ", C2159, ") - Within 1-mi of a CNDDB/SCE/USFS occurrence record (", VLOOKUP(A2159, [1]!Table9[#All], 27, FALSE), "). " ))</f>
        <v xml:space="preserve">two-fork clover (FE; CRPR 1B.1, Blooming Period: Apr - Jun; Habitat description: moist, heavy soils, disturbed areas) - Within 1-mi of a CNDDB/SCE/USFS occurrence record (habitat present). </v>
      </c>
      <c r="N2159" s="10" t="str">
        <f>IF(D2159="No", "-- ", VLOOKUP(A2159, [1]!Table9[#All], 29, FALSE))</f>
        <v xml:space="preserve">RPM Plant-1-4; 
General Measures and Standard OMP BMPs. </v>
      </c>
      <c r="O2159" s="10" t="str">
        <f>IF(D2159="No", "--", VLOOKUP(A2159, [1]!Table9[#All], 30, FALSE))</f>
        <v xml:space="preserve">Rare Plant Survey and Avoidance (two-fork clover): A qualified botanist will conduct a rare plant survey for two-fork clover within blooming season, verified by a reference population. All federally-listed plants within 100 feet of the work area will be flagged for avoidance. Coordination with Environmental Services Department will be required if full avoidance cannot be achieved. 
Schedule Limitation (two-fork clover): Schedule all work in the year rare plant surveys are conducted. Work can occur only after rare plant surveys occur. If work gets delayed for a subsequent year, contact Environmental Services Department. 
General Measures and Standard OMP BMPs. </v>
      </c>
      <c r="P2159" s="7" t="str">
        <f>IF(D2159="No", "Not discussed on USFS. ", IF(VLOOKUP(A2159, [1]!Table9[#All], 31, FALSE)="--", "--",  _xlfn.CONCAT(A2159, " (", VLOOKUP(A2159, [1]!Table9[#All], 11, FALSE), "; Habitat description: ", C2159, ") - Within 1-mi of a CNDDB/SCE/USFS occurrence record (", VLOOKUP(A2159, [1]!Table9[#All], 31, FALSE), "). " )))</f>
        <v>--</v>
      </c>
      <c r="Q2159" s="6" t="str">
        <f>IF(D2159="No", "Not discussed on USFS. ", IF(VLOOKUP(A2159, [1]!Table9[#All], 31, FALSE)="--", "--",  VLOOKUP(A2159, [1]!Table9[#All], 32, FALSE)))</f>
        <v>--</v>
      </c>
      <c r="R2159" s="6" t="str">
        <f>IF(D2159="No", "Not discussed on USFS. ", IF(VLOOKUP(A2159, [1]!Table9[#All], 31, FALSE)="--", "--", VLOOKUP(A2159, [1]!Table9[#All], 33, FALSE)))</f>
        <v>--</v>
      </c>
      <c r="S2159" s="9" t="s">
        <v>2</v>
      </c>
      <c r="T2159" s="8" t="s">
        <v>2</v>
      </c>
      <c r="U2159" s="8" t="s">
        <v>2</v>
      </c>
      <c r="V2159" s="7" t="s">
        <v>2</v>
      </c>
      <c r="W2159" s="6" t="s">
        <v>2</v>
      </c>
      <c r="X2159" s="6" t="s">
        <v>2</v>
      </c>
    </row>
    <row r="2160" spans="1:24" ht="96" x14ac:dyDescent="0.2">
      <c r="A2160" s="20" t="s">
        <v>202</v>
      </c>
      <c r="B2160" s="20" t="str">
        <f>VLOOKUP(A2160, [1]!Table9[#All], 2, FALSE)</f>
        <v>Thamnophis hammondii</v>
      </c>
      <c r="C2160" s="18" t="str">
        <f>VLOOKUP(A2160, [1]!Table9[#All], 13, FALSE)</f>
        <v>streams, ponds, cattle tanks, in chaparral, oak woodland, and forest</v>
      </c>
      <c r="D2160" s="17" t="str">
        <f>IF(ISNUMBER(SEARCH("1",VLOOKUP(A2160, [1]!Table9[#All], 4, FALSE))), "Yes", "No")</f>
        <v>Yes</v>
      </c>
      <c r="E2160" s="16" t="str">
        <f>VLOOKUP(A2160, [1]!Table9[#All], 3, FALSE)</f>
        <v>Reptile</v>
      </c>
      <c r="F2160" s="15" t="str">
        <f>VLOOKUP(A2160, [1]!Table9[#All], 26, FALSE)</f>
        <v>Formula</v>
      </c>
      <c r="G2160" s="15" t="str">
        <f>IF(D2160="No", "--",VLOOKUP(A2160, [1]!Table9[#All], 25, FALSE))</f>
        <v>Work area</v>
      </c>
      <c r="H2160" s="14" t="str">
        <f>IF(D2160="No", "Not discussed on USFS. ", VLOOKUP(A2160, [1]!Table9[#All], 24, FALSE))</f>
        <v>--</v>
      </c>
      <c r="I2160" s="14" t="str">
        <f>IF(NOT(ISBLANK(#REF!)),  "Pre-activity Survey Required", "")</f>
        <v>Pre-activity Survey Required</v>
      </c>
      <c r="J2160" s="13" t="str">
        <f>IF(D2160="No", "Not discussed on USFS. ", _xlfn.CONCAT(A2160, " (", VLOOKUP(A2160, [1]!Table9[#All], 11, FALSE), "; Habitat description: ", C2160, ") - Within 1-mi of a CNDDB/SCE/USFS occurrence record (", VLOOKUP(A2160, [1]!Table9[#All], 34, FALSE), "). " ))</f>
        <v xml:space="preserve">two-striped gartersnake (CDFW SSC; FSS; BLM:S; Habitat description: streams, ponds, cattle tanks, in chaparral, oak woodland, and forest) - Within 1-mi of a CNDDB/SCE/USFS occurrence record (unsuitable habitat). </v>
      </c>
      <c r="K2160" s="10" t="str">
        <f>IF(D2160="No", "-- ", VLOOKUP(A2160, [1]!Table9[#All], 35, FALSE))</f>
        <v>Standard OMP BMPs.</v>
      </c>
      <c r="L2160" s="12" t="str">
        <f>IF(D2160="No", "--", VLOOKUP(A2160, [1]!Table9[#All], 28, FALSE))</f>
        <v>IIB</v>
      </c>
      <c r="M2160" s="11" t="str">
        <f>IF(D2160="No", "Not discussed on USFS. ", _xlfn.CONCAT(A2160, " (", VLOOKUP(A2160, [1]!Table9[#All], 11, FALSE), "; Habitat description: ", C2160, ") - Within 1-mi of a CNDDB/SCE/USFS occurrence record (", VLOOKUP(A2160, [1]!Table9[#All], 27, FALSE), "). " ))</f>
        <v xml:space="preserve">two-striped gartersnake (CDFW SSC; FSS; BLM:S; Habitat description: streams, ponds, cattle tanks, in chaparral, oak woodland, and forest) - Within 1-mi of a CNDDB/SCE/USFS occurrence record (habitat present). </v>
      </c>
      <c r="N2160" s="10" t="str">
        <f>IF(D2160="No", "-- ", VLOOKUP(A2160, [1]!Table9[#All], 29, FALSE))</f>
        <v xml:space="preserve">Biological Pre-activity Survey (two-striped gartersnake; 
General Measures and Standard OMP BMPs. </v>
      </c>
      <c r="O2160" s="10" t="str">
        <f>IF(D2160="No", "--", VLOOKUP(A2160, [1]!Table9[#All], 30, FALSE))</f>
        <v xml:space="preserve">Biological Pre-activity Survey (two-striped gartersnake): A biological survey is required. 
General Measures and Standard OMP BMPs. </v>
      </c>
      <c r="P2160" s="7" t="str">
        <f>IF(D2160="No", "Not discussed on USFS. ", IF(VLOOKUP(A2160, [1]!Table9[#All], 31, FALSE)="--", "--",  _xlfn.CONCAT(A2160, " (", VLOOKUP(A2160, [1]!Table9[#All], 11, FALSE), "; Habitat description: ", C2160, ") - Within 1-mi of a CNDDB/SCE/USFS occurrence record (", VLOOKUP(A2160, [1]!Table9[#All], 31, FALSE), "). " )))</f>
        <v>--</v>
      </c>
      <c r="Q2160" s="6" t="str">
        <f>IF(D2160="No", "Not discussed on USFS. ", IF(VLOOKUP(A2160, [1]!Table9[#All], 31, FALSE)="--", "--",  VLOOKUP(A2160, [1]!Table9[#All], 32, FALSE)))</f>
        <v>--</v>
      </c>
      <c r="R2160" s="6" t="str">
        <f>IF(D2160="No", "Not discussed on USFS. ", IF(VLOOKUP(A2160, [1]!Table9[#All], 31, FALSE)="--", "--", VLOOKUP(A2160, [1]!Table9[#All], 33, FALSE)))</f>
        <v>--</v>
      </c>
      <c r="S2160" s="9" t="s">
        <v>2</v>
      </c>
      <c r="T2160" s="8" t="s">
        <v>2</v>
      </c>
      <c r="U2160" s="8" t="s">
        <v>2</v>
      </c>
      <c r="V2160" s="7" t="s">
        <v>2</v>
      </c>
      <c r="W2160" s="6" t="s">
        <v>2</v>
      </c>
      <c r="X2160" s="6" t="s">
        <v>2</v>
      </c>
    </row>
    <row r="2161" spans="1:24" ht="156" x14ac:dyDescent="0.2">
      <c r="A2161" s="20" t="s">
        <v>201</v>
      </c>
      <c r="B2161" s="20" t="str">
        <f>VLOOKUP(A2161, [1]!Table9[#All], 2, FALSE)</f>
        <v>Delphinium umbraculorum</v>
      </c>
      <c r="C2161" s="18" t="str">
        <f>VLOOKUP(A2161, [1]!Table9[#All], 13, FALSE)</f>
        <v>slopes and shaded banks in foothill woodland and chaparral</v>
      </c>
      <c r="D2161" s="17" t="str">
        <f>IF(ISNUMBER(SEARCH("1",VLOOKUP(A2161, [1]!Table9[#All], 4, FALSE))), "Yes", "No")</f>
        <v>Yes</v>
      </c>
      <c r="E2161" s="16" t="str">
        <f>VLOOKUP(A2161, [1]!Table9[#All], 3, FALSE)</f>
        <v>Plant</v>
      </c>
      <c r="F2161" s="15" t="str">
        <f>VLOOKUP(A2161, [1]!Table9[#All], 26, FALSE)</f>
        <v>Formula</v>
      </c>
      <c r="G2161" s="15" t="str">
        <f>IF(D2161="No", "--",VLOOKUP(A2161, [1]!Table9[#All], 25, FALSE))</f>
        <v>Work area</v>
      </c>
      <c r="H2161" s="14" t="str">
        <f>IF(D2161="No", "Not discussed on USFS. ", VLOOKUP(A2161, [1]!Table9[#All], 24, FALSE))</f>
        <v>--</v>
      </c>
      <c r="I2161" s="14" t="str">
        <f>IF(NOT(ISBLANK(#REF!)),  "Pre-activity Survey Required", "")</f>
        <v>Pre-activity Survey Required</v>
      </c>
      <c r="J2161" s="13" t="str">
        <f>IF(D2161="No", "Not discussed on USFS. ", _xlfn.CONCAT(A2161, " (", VLOOKUP(A2161, [1]!Table9[#All], 11, FALSE), "; Habitat description: ", C2161, ") - Within 1-mi of a CNDDB/SCE/USFS occurrence record (", VLOOKUP(A2161, [1]!Table9[#All], 34, FALSE), "). " ))</f>
        <v xml:space="preserve">umbrella larkspur (FSS; BLM:S; CRPR 1B.3, Blooming Period: Apr - Jun; Habitat description: slopes and shaded banks in foothill woodland and chaparral) - Within 1-mi of a CNDDB/SCE/USFS occurrence record (unsuitable habitat). </v>
      </c>
      <c r="K2161" s="10" t="str">
        <f>IF(D2161="No", "-- ", VLOOKUP(A2161, [1]!Table9[#All], 35, FALSE))</f>
        <v>Standard OMP BMPs.</v>
      </c>
      <c r="L2161" s="12" t="str">
        <f>IF(D2161="No", "--", VLOOKUP(A2161, [1]!Table9[#All], 28, FALSE))</f>
        <v>IIB</v>
      </c>
      <c r="M2161" s="11" t="str">
        <f>IF(D2161="No", "Not discussed on USFS. ", _xlfn.CONCAT(A2161, " (", VLOOKUP(A2161, [1]!Table9[#All], 11, FALSE), "; Habitat description: ", C2161, ") - Within 1-mi of a CNDDB/SCE/USFS occurrence record (", VLOOKUP(A2161, [1]!Table9[#All], 27, FALSE), "). " ))</f>
        <v xml:space="preserve">umbrella larkspur (FSS; BLM:S; CRPR 1B.3, Blooming Period: Apr - Jun; Habitat description: slopes and shaded banks in foothill woodland and chaparral) - Within 1-mi of a CNDDB/SCE/USFS occurrence record (habitat present). </v>
      </c>
      <c r="N2161" s="10" t="str">
        <f>IF(D2161="No", "-- ", VLOOKUP(A2161, [1]!Table9[#All], 29, FALSE))</f>
        <v xml:space="preserve">BE BMP Plant-1(a)(c-d); 
General Measures and Standard OMP BMPs. </v>
      </c>
      <c r="O2161" s="10" t="str">
        <f>IF(D2161="No", "--", VLOOKUP(A2161, [1]!Table9[#All], 30, FALSE))</f>
        <v xml:space="preserve">Pre-Activity Survey (umbrella larkspur): A biological survey is required. 
FSS Plant Avoidance (umbrella larkspur): If umbrella larkspur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61" s="7" t="str">
        <f>IF(D2161="No", "Not discussed on USFS. ", IF(VLOOKUP(A2161, [1]!Table9[#All], 31, FALSE)="--", "--",  _xlfn.CONCAT(A2161, " (", VLOOKUP(A2161, [1]!Table9[#All], 11, FALSE), "; Habitat description: ", C2161, ") - Within 1-mi of a CNDDB/SCE/USFS occurrence record (", VLOOKUP(A2161, [1]!Table9[#All], 31, FALSE), "). " )))</f>
        <v>--</v>
      </c>
      <c r="Q2161" s="6" t="str">
        <f>IF(D2161="No", "Not discussed on USFS. ", IF(VLOOKUP(A2161, [1]!Table9[#All], 31, FALSE)="--", "--",  VLOOKUP(A2161, [1]!Table9[#All], 32, FALSE)))</f>
        <v>--</v>
      </c>
      <c r="R2161" s="6" t="str">
        <f>IF(D2161="No", "Not discussed on USFS. ", IF(VLOOKUP(A2161, [1]!Table9[#All], 31, FALSE)="--", "--", VLOOKUP(A2161, [1]!Table9[#All], 33, FALSE)))</f>
        <v>--</v>
      </c>
      <c r="S2161" s="9" t="s">
        <v>2</v>
      </c>
      <c r="T2161" s="8" t="s">
        <v>2</v>
      </c>
      <c r="U2161" s="8" t="s">
        <v>2</v>
      </c>
      <c r="V2161" s="7" t="s">
        <v>2</v>
      </c>
      <c r="W2161" s="6" t="s">
        <v>2</v>
      </c>
      <c r="X2161" s="6" t="s">
        <v>2</v>
      </c>
    </row>
    <row r="2162" spans="1:24" ht="156" x14ac:dyDescent="0.2">
      <c r="A2162" s="20" t="s">
        <v>200</v>
      </c>
      <c r="B2162" s="20" t="str">
        <f>VLOOKUP(A2162, [1]!Table9[#All], 2, FALSE)</f>
        <v>Frasera umpquaensis</v>
      </c>
      <c r="C2162" s="18" t="str">
        <f>VLOOKUP(A2162, [1]!Table9[#All], 13, FALSE)</f>
        <v>usually shady, occasionally sunny, slopes; often in moist, loose soil derived from disintegrating shale</v>
      </c>
      <c r="D2162" s="17" t="str">
        <f>IF(ISNUMBER(SEARCH("1",VLOOKUP(A2162, [1]!Table9[#All], 4, FALSE))), "Yes", "No")</f>
        <v>Yes</v>
      </c>
      <c r="E2162" s="16" t="str">
        <f>VLOOKUP(A2162, [1]!Table9[#All], 3, FALSE)</f>
        <v>Plant</v>
      </c>
      <c r="F2162" s="15" t="str">
        <f>VLOOKUP(A2162, [1]!Table9[#All], 26, FALSE)</f>
        <v>Formula</v>
      </c>
      <c r="G2162" s="15" t="str">
        <f>IF(D2162="No", "--",VLOOKUP(A2162, [1]!Table9[#All], 25, FALSE))</f>
        <v>Work area</v>
      </c>
      <c r="H2162" s="14" t="str">
        <f>IF(D2162="No", "Not discussed on USFS. ", VLOOKUP(A2162, [1]!Table9[#All], 24, FALSE))</f>
        <v>--</v>
      </c>
      <c r="I2162" s="14" t="str">
        <f>IF(NOT(ISBLANK(#REF!)),  "Pre-activity Survey Required", "")</f>
        <v>Pre-activity Survey Required</v>
      </c>
      <c r="J2162" s="13" t="str">
        <f>IF(D2162="No", "Not discussed on USFS. ", _xlfn.CONCAT(A2162, " (", VLOOKUP(A2162, [1]!Table9[#All], 11, FALSE), "; Habitat description: ", C2162, ") - Within 1-mi of a CNDDB/SCE/USFS occurrence record (", VLOOKUP(A2162, [1]!Table9[#All], 34, FALSE), "). " ))</f>
        <v xml:space="preserve">Umpqua green gentian (FSS; CRPR 2B.2, Blooming Period: Jul - Aug; Habitat description: usually shady, occasionally sunny, slopes; often in moist, loose soil derived from disintegrating shale) - Within 1-mi of a CNDDB/SCE/USFS occurrence record (unsuitable habitat). </v>
      </c>
      <c r="K2162" s="10" t="str">
        <f>IF(D2162="No", "-- ", VLOOKUP(A2162, [1]!Table9[#All], 35, FALSE))</f>
        <v>Standard OMP BMPs.</v>
      </c>
      <c r="L2162" s="12" t="str">
        <f>IF(D2162="No", "--", VLOOKUP(A2162, [1]!Table9[#All], 28, FALSE))</f>
        <v>IIB</v>
      </c>
      <c r="M2162" s="11" t="str">
        <f>IF(D2162="No", "Not discussed on USFS. ", _xlfn.CONCAT(A2162, " (", VLOOKUP(A2162, [1]!Table9[#All], 11, FALSE), "; Habitat description: ", C2162, ") - Within 1-mi of a CNDDB/SCE/USFS occurrence record (", VLOOKUP(A2162, [1]!Table9[#All], 27, FALSE), "). " ))</f>
        <v xml:space="preserve">Umpqua green gentian (FSS; CRPR 2B.2, Blooming Period: Jul - Aug; Habitat description: usually shady, occasionally sunny, slopes; often in moist, loose soil derived from disintegrating shale) - Within 1-mi of a CNDDB/SCE/USFS occurrence record (habitat present). </v>
      </c>
      <c r="N2162" s="10" t="str">
        <f>IF(D2162="No", "-- ", VLOOKUP(A2162, [1]!Table9[#All], 29, FALSE))</f>
        <v xml:space="preserve">BE BMP Plant-1(a)(c-d); 
General Measures and Standard OMP BMPs. </v>
      </c>
      <c r="O2162" s="10" t="str">
        <f>IF(D2162="No", "--", VLOOKUP(A2162, [1]!Table9[#All], 30, FALSE))</f>
        <v xml:space="preserve">Pre-Activity Survey (Umpqua green gentian): A biological survey is required. 
FSS Plant Avoidance (Umpqua green gentian): If Umpqua green gentian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62" s="7" t="str">
        <f>IF(D2162="No", "Not discussed on USFS. ", IF(VLOOKUP(A2162, [1]!Table9[#All], 31, FALSE)="--", "--",  _xlfn.CONCAT(A2162, " (", VLOOKUP(A2162, [1]!Table9[#All], 11, FALSE), "; Habitat description: ", C2162, ") - Within 1-mi of a CNDDB/SCE/USFS occurrence record (", VLOOKUP(A2162, [1]!Table9[#All], 31, FALSE), "). " )))</f>
        <v>--</v>
      </c>
      <c r="Q2162" s="6" t="str">
        <f>IF(D2162="No", "Not discussed on USFS. ", IF(VLOOKUP(A2162, [1]!Table9[#All], 31, FALSE)="--", "--",  VLOOKUP(A2162, [1]!Table9[#All], 32, FALSE)))</f>
        <v>--</v>
      </c>
      <c r="R2162" s="6" t="str">
        <f>IF(D2162="No", "Not discussed on USFS. ", IF(VLOOKUP(A2162, [1]!Table9[#All], 31, FALSE)="--", "--", VLOOKUP(A2162, [1]!Table9[#All], 33, FALSE)))</f>
        <v>--</v>
      </c>
      <c r="S2162" s="9" t="s">
        <v>2</v>
      </c>
      <c r="T2162" s="8" t="s">
        <v>2</v>
      </c>
      <c r="U2162" s="8" t="s">
        <v>2</v>
      </c>
      <c r="V2162" s="7" t="s">
        <v>2</v>
      </c>
      <c r="W2162" s="6" t="s">
        <v>2</v>
      </c>
      <c r="X2162" s="6" t="s">
        <v>2</v>
      </c>
    </row>
    <row r="2163" spans="1:24" ht="156" x14ac:dyDescent="0.2">
      <c r="A2163" s="20" t="s">
        <v>199</v>
      </c>
      <c r="B2163" s="20" t="str">
        <f>VLOOKUP(A2163, [1]!Table9[#All], 2, FALSE)</f>
        <v>Gasterosteus aculeatus williamsoni</v>
      </c>
      <c r="C2163" s="18" t="str">
        <f>VLOOKUP(A2163, [1]!Table9[#All], 13, FALSE)</f>
        <v>intermittent or perennial stream, pond, lake or jurisdictional waters feature</v>
      </c>
      <c r="D2163" s="17" t="str">
        <f>IF(ISNUMBER(SEARCH("1",VLOOKUP(A2163, [1]!Table9[#All], 4, FALSE))), "Yes", "No")</f>
        <v>Yes</v>
      </c>
      <c r="E2163" s="16" t="str">
        <f>VLOOKUP(A2163, [1]!Table9[#All], 3, FALSE)</f>
        <v>Fish</v>
      </c>
      <c r="F2163" s="15" t="str">
        <f>VLOOKUP(A2163, [1]!Table9[#All], 26, FALSE)</f>
        <v>Formula</v>
      </c>
      <c r="G2163" s="15" t="str">
        <f>IF(D2163="No", "--",VLOOKUP(A2163, [1]!Table9[#All], 25, FALSE))</f>
        <v>25-ft</v>
      </c>
      <c r="H2163" s="14" t="str">
        <f>IF(D2163="No", "Not discussed on USFS. ", VLOOKUP(A2163, [1]!Table9[#All], 24, FALSE))</f>
        <v>Only apply RPMs for the past 30 years (except SBNF), site age of record is older with suitable habitat within 25-ft. </v>
      </c>
      <c r="I2163" s="14" t="str">
        <f>IF(NOT(ISBLANK(#REF!)),  "Pre-activity Survey Required", "")</f>
        <v>Pre-activity Survey Required</v>
      </c>
      <c r="J2163" s="13" t="str">
        <f>IF(D2163="No", "Not discussed on USFS. ", _xlfn.CONCAT(A2163, " (", VLOOKUP(A2163, [1]!Table9[#All], 11, FALSE), "; Habitat description: ", C2163, ") - Within 1-mi of a CNDDB/SCE/USFS occurrence record (", VLOOKUP(A2163, [1]!Table9[#All], 34, FALSE), "). " ))</f>
        <v xml:space="preserve">unarmored threespine stickleback (FE; SE; CDFW FP; Habitat description: intermittent or perennial stream, pond, lake or jurisdictional waters feature) - Within 1-mi of a CNDDB/SCE/USFS occurrence record (unsuitable habitat). </v>
      </c>
      <c r="K2163" s="10" t="str">
        <f>IF(D2163="No", "-- ", VLOOKUP(A2163, [1]!Table9[#All], 35, FALSE))</f>
        <v>Standard OMP BMPs.</v>
      </c>
      <c r="L2163" s="12" t="str">
        <f>IF(D2163="No", "--", VLOOKUP(A2163, [1]!Table9[#All], 28, FALSE))</f>
        <v>IIB</v>
      </c>
      <c r="M2163" s="11" t="str">
        <f>IF(D2163="No", "Not discussed on USFS. ", _xlfn.CONCAT(A2163, " (", VLOOKUP(A2163, [1]!Table9[#All], 11, FALSE), "; Habitat description: ", C2163, ") - Within 1-mi of a CNDDB/SCE/USFS occurrence record (", VLOOKUP(A2163, [1]!Table9[#All], 27, FALSE), "). " ))</f>
        <v xml:space="preserve">unarmored threespine stickleback (FE; SE; CDFW FP; Habitat description: intermittent or perennial stream, pond, lake or jurisdictional waters feature) - Within 1-mi of a CNDDB/SCE/USFS occurrence record (within 25 feet of aquatic habitat). </v>
      </c>
      <c r="N2163" s="10" t="str">
        <f>IF(D2163="No", "-- ", VLOOKUP(A2163, [1]!Table9[#All], 29, FALSE))</f>
        <v xml:space="preserve">RPM UTS-1-3; 
General Measures and Standard OMP BMPs. </v>
      </c>
      <c r="O2163" s="10" t="str">
        <f>IF(D2163="No", "--", VLOOKUP(A2163, [1]!Table9[#All], 30, FALSE))</f>
        <v xml:space="preserve">Schedule Limitation (fish): No activities will be conducted within the active, flowing stream channel or aquatic habitat. Schedule all work between August 1 and February 28; if the project cannot comply with these dates, contact SCE ED. 
Biological Monitor (unarmored threespine stickleback):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2163" s="7" t="str">
        <f>IF(D2163="No", "Not discussed on USFS. ", IF(VLOOKUP(A2163, [1]!Table9[#All], 31, FALSE)="--", "--",  _xlfn.CONCAT(A2163, " (", VLOOKUP(A2163, [1]!Table9[#All], 11, FALSE), "; Habitat description: ", C2163, ") - Within 1-mi of a CNDDB/SCE/USFS occurrence record (", VLOOKUP(A2163, [1]!Table9[#All], 31, FALSE), "). " )))</f>
        <v xml:space="preserve">unarmored threespine stickleback (FE; SE; CDFW FP; Habitat description: intermittent or perennial stream, pond, lake or jurisdictional waters feature) - Within 1-mi of a CNDDB/SCE/USFS occurrence record (not within 25 feet of aquatic habitat). </v>
      </c>
      <c r="Q2163" s="6" t="str">
        <f>IF(D2163="No", "Not discussed on USFS. ", IF(VLOOKUP(A2163, [1]!Table9[#All], 31, FALSE)="--", "--",  VLOOKUP(A2163, [1]!Table9[#All], 32, FALSE)))</f>
        <v xml:space="preserve">Standard OMP BMPs. </v>
      </c>
      <c r="R2163" s="6" t="str">
        <f>IF(D2163="No", "Not discussed on USFS. ", IF(VLOOKUP(A2163, [1]!Table9[#All], 31, FALSE)="--", "--", VLOOKUP(A2163, [1]!Table9[#All], 33, FALSE)))</f>
        <v xml:space="preserve">Implement Standard Environmental Requirements. </v>
      </c>
      <c r="S2163" s="9" t="s">
        <v>2</v>
      </c>
      <c r="T2163" s="8" t="s">
        <v>2</v>
      </c>
      <c r="U2163" s="8" t="s">
        <v>2</v>
      </c>
      <c r="V2163" s="7" t="s">
        <v>2</v>
      </c>
      <c r="W2163" s="6" t="s">
        <v>2</v>
      </c>
      <c r="X2163" s="6" t="s">
        <v>2</v>
      </c>
    </row>
    <row r="2164" spans="1:24" ht="156" x14ac:dyDescent="0.2">
      <c r="A2164" s="20" t="s">
        <v>198</v>
      </c>
      <c r="B2164" s="20" t="str">
        <f>VLOOKUP(A2164, [1]!Table9[#All], 2, FALSE)</f>
        <v>Delphinium inopinum</v>
      </c>
      <c r="C2164" s="18" t="str">
        <f>VLOOKUP(A2164, [1]!Table9[#All], 13, FALSE)</f>
        <v>openings on slopes, ridges, colluvium, and outcrops, in conifer and oak woodlands</v>
      </c>
      <c r="D2164" s="17" t="str">
        <f>IF(ISNUMBER(SEARCH("1",VLOOKUP(A2164, [1]!Table9[#All], 4, FALSE))), "Yes", "No")</f>
        <v>Yes</v>
      </c>
      <c r="E2164" s="16" t="str">
        <f>VLOOKUP(A2164, [1]!Table9[#All], 3, FALSE)</f>
        <v>Plant</v>
      </c>
      <c r="F2164" s="15" t="str">
        <f>VLOOKUP(A2164, [1]!Table9[#All], 26, FALSE)</f>
        <v>Formula</v>
      </c>
      <c r="G2164" s="15" t="str">
        <f>IF(D2164="No", "--",VLOOKUP(A2164, [1]!Table9[#All], 25, FALSE))</f>
        <v>Work area</v>
      </c>
      <c r="H2164" s="14" t="str">
        <f>IF(D2164="No", "Not discussed on USFS. ", VLOOKUP(A2164, [1]!Table9[#All], 24, FALSE))</f>
        <v>--</v>
      </c>
      <c r="I2164" s="14" t="str">
        <f>IF(NOT(ISBLANK(#REF!)),  "Pre-activity Survey Required", "")</f>
        <v>Pre-activity Survey Required</v>
      </c>
      <c r="J2164" s="13" t="str">
        <f>IF(D2164="No", "Not discussed on USFS. ", _xlfn.CONCAT(A2164, " (", VLOOKUP(A2164, [1]!Table9[#All], 11, FALSE), "; Habitat description: ", C2164, ") - Within 1-mi of a CNDDB/SCE/USFS occurrence record (", VLOOKUP(A2164, [1]!Table9[#All], 34, FALSE), "). " ))</f>
        <v xml:space="preserve">unexpected larkspur (FSS; CRPR 4.3, Blooming Period: Jun - Aug; Habitat description: openings on slopes, ridges, colluvium, and outcrops, in conifer and oak woodlands) - Within 1-mi of a CNDDB/SCE/USFS occurrence record (unsuitable habitat). </v>
      </c>
      <c r="K2164" s="10" t="str">
        <f>IF(D2164="No", "-- ", VLOOKUP(A2164, [1]!Table9[#All], 35, FALSE))</f>
        <v>Standard OMP BMPs.</v>
      </c>
      <c r="L2164" s="12" t="str">
        <f>IF(D2164="No", "--", VLOOKUP(A2164, [1]!Table9[#All], 28, FALSE))</f>
        <v>IIB</v>
      </c>
      <c r="M2164" s="11" t="str">
        <f>IF(D2164="No", "Not discussed on USFS. ", _xlfn.CONCAT(A2164, " (", VLOOKUP(A2164, [1]!Table9[#All], 11, FALSE), "; Habitat description: ", C2164, ") - Within 1-mi of a CNDDB/SCE/USFS occurrence record (", VLOOKUP(A2164, [1]!Table9[#All], 27, FALSE), "). " ))</f>
        <v xml:space="preserve">unexpected larkspur (FSS; CRPR 4.3, Blooming Period: Jun - Aug; Habitat description: openings on slopes, ridges, colluvium, and outcrops, in conifer and oak woodlands) - Within 1-mi of a CNDDB/SCE/USFS occurrence record (habitat present). </v>
      </c>
      <c r="N2164" s="10" t="str">
        <f>IF(D2164="No", "-- ", VLOOKUP(A2164, [1]!Table9[#All], 29, FALSE))</f>
        <v xml:space="preserve">BE BMP Plant-1(a)(c-d); 
General Measures and Standard OMP BMPs. </v>
      </c>
      <c r="O2164" s="10" t="str">
        <f>IF(D2164="No", "--", VLOOKUP(A2164, [1]!Table9[#All], 30, FALSE))</f>
        <v xml:space="preserve">Pre-Activity Survey (unexpected larkspur): A biological survey is required. 
FSS Plant Avoidance (unexpected larkspur): If unexpected larkspur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64" s="7" t="str">
        <f>IF(D2164="No", "Not discussed on USFS. ", IF(VLOOKUP(A2164, [1]!Table9[#All], 31, FALSE)="--", "--",  _xlfn.CONCAT(A2164, " (", VLOOKUP(A2164, [1]!Table9[#All], 11, FALSE), "; Habitat description: ", C2164, ") - Within 1-mi of a CNDDB/SCE/USFS occurrence record (", VLOOKUP(A2164, [1]!Table9[#All], 31, FALSE), "). " )))</f>
        <v>--</v>
      </c>
      <c r="Q2164" s="6" t="str">
        <f>IF(D2164="No", "Not discussed on USFS. ", IF(VLOOKUP(A2164, [1]!Table9[#All], 31, FALSE)="--", "--",  VLOOKUP(A2164, [1]!Table9[#All], 32, FALSE)))</f>
        <v>--</v>
      </c>
      <c r="R2164" s="6" t="str">
        <f>IF(D2164="No", "Not discussed on USFS. ", IF(VLOOKUP(A2164, [1]!Table9[#All], 31, FALSE)="--", "--", VLOOKUP(A2164, [1]!Table9[#All], 33, FALSE)))</f>
        <v>--</v>
      </c>
      <c r="S2164" s="9" t="s">
        <v>2</v>
      </c>
      <c r="T2164" s="8" t="s">
        <v>2</v>
      </c>
      <c r="U2164" s="8" t="s">
        <v>2</v>
      </c>
      <c r="V2164" s="7" t="s">
        <v>2</v>
      </c>
      <c r="W2164" s="6" t="s">
        <v>2</v>
      </c>
      <c r="X2164" s="6" t="s">
        <v>2</v>
      </c>
    </row>
    <row r="2165" spans="1:24" ht="80" x14ac:dyDescent="0.2">
      <c r="A2165" s="20" t="s">
        <v>197</v>
      </c>
      <c r="B2165" s="20" t="str">
        <f>VLOOKUP(A2165, [1]!Table9[#All], 2, FALSE)</f>
        <v>Cottus klamathensis klamathensis</v>
      </c>
      <c r="C2165" s="18" t="str">
        <f>VLOOKUP(A2165, [1]!Table9[#All], 13, FALSE)</f>
        <v>intermittent or perennial stream, pond, lake or jurisdictional waters feature</v>
      </c>
      <c r="D2165" s="17" t="str">
        <f>IF(ISNUMBER(SEARCH("1",VLOOKUP(A2165, [1]!Table9[#All], 4, FALSE))), "Yes", "No")</f>
        <v>No</v>
      </c>
      <c r="E2165" s="16" t="str">
        <f>VLOOKUP(A2165, [1]!Table9[#All], 3, FALSE)</f>
        <v>Fish</v>
      </c>
      <c r="F2165" s="15" t="str">
        <f>VLOOKUP(A2165, [1]!Table9[#All], 26, FALSE)</f>
        <v>Formula</v>
      </c>
      <c r="G2165" s="15" t="str">
        <f>IF(D2165="No", "--",VLOOKUP(A2165, [1]!Table9[#All], 25, FALSE))</f>
        <v>--</v>
      </c>
      <c r="H2165" s="14" t="str">
        <f>IF(D2165="No", "Not discussed on USFS. ", VLOOKUP(A2165, [1]!Table9[#All], 24, FALSE))</f>
        <v xml:space="preserve">Not discussed on USFS. </v>
      </c>
      <c r="I2165" s="14" t="str">
        <f>IF(NOT(ISBLANK(#REF!)),  "Pre-activity Survey Required", "")</f>
        <v>Pre-activity Survey Required</v>
      </c>
      <c r="J2165" s="13" t="str">
        <f>IF(D2165="No", "Not discussed on USFS. ", _xlfn.CONCAT(A2165, " (", VLOOKUP(A2165, [1]!Table9[#All], 11, FALSE), "; Habitat description: ", C2165, ") - Within 1-mi of a CNDDB/SCE/USFS occurrence record (", VLOOKUP(A2165, [1]!Table9[#All], 34, FALSE), "). " ))</f>
        <v xml:space="preserve">Not discussed on USFS. </v>
      </c>
      <c r="K2165" s="10" t="str">
        <f>IF(D2165="No", "-- ", VLOOKUP(A2165, [1]!Table9[#All], 35, FALSE))</f>
        <v xml:space="preserve">-- </v>
      </c>
      <c r="L2165" s="12" t="str">
        <f>IF(D2165="No", "--", VLOOKUP(A2165, [1]!Table9[#All], 28, FALSE))</f>
        <v>--</v>
      </c>
      <c r="M2165" s="11" t="str">
        <f>IF(D2165="No", "Not discussed on USFS. ", _xlfn.CONCAT(A2165, " (", VLOOKUP(A2165, [1]!Table9[#All], 11, FALSE), "; Habitat description: ", C2165, ") - Within 1-mi of a CNDDB/SCE/USFS occurrence record (", VLOOKUP(A2165, [1]!Table9[#All], 27, FALSE), "). " ))</f>
        <v xml:space="preserve">Not discussed on USFS. </v>
      </c>
      <c r="N2165" s="10" t="str">
        <f>IF(D2165="No", "-- ", VLOOKUP(A2165, [1]!Table9[#All], 29, FALSE))</f>
        <v xml:space="preserve">-- </v>
      </c>
      <c r="O2165" s="10" t="str">
        <f>IF(D2165="No", "--", VLOOKUP(A2165, [1]!Table9[#All], 30, FALSE))</f>
        <v>--</v>
      </c>
      <c r="P2165" s="7" t="str">
        <f>IF(D2165="No", "Not discussed on USFS. ", IF(VLOOKUP(A2165, [1]!Table9[#All], 31, FALSE)="--", "--",  _xlfn.CONCAT(A2165, " (", VLOOKUP(A2165, [1]!Table9[#All], 11, FALSE), "; Habitat description: ", C2165, ") - Within 1-mi of a CNDDB/SCE/USFS occurrence record (", VLOOKUP(A2165, [1]!Table9[#All], 31, FALSE), "). " )))</f>
        <v xml:space="preserve">Not discussed on USFS. </v>
      </c>
      <c r="Q2165" s="6" t="str">
        <f>IF(D2165="No", "Not discussed on USFS. ", IF(VLOOKUP(A2165, [1]!Table9[#All], 31, FALSE)="--", "--",  VLOOKUP(A2165, [1]!Table9[#All], 32, FALSE)))</f>
        <v xml:space="preserve">Not discussed on USFS. </v>
      </c>
      <c r="R2165" s="6" t="str">
        <f>IF(D2165="No", "Not discussed on USFS. ", IF(VLOOKUP(A2165, [1]!Table9[#All], 31, FALSE)="--", "--", VLOOKUP(A2165, [1]!Table9[#All], 33, FALSE)))</f>
        <v xml:space="preserve">Not discussed on USFS. </v>
      </c>
      <c r="S2165" s="9" t="s">
        <v>2</v>
      </c>
      <c r="T2165" s="8" t="s">
        <v>2</v>
      </c>
      <c r="U2165" s="8" t="s">
        <v>2</v>
      </c>
      <c r="V2165" s="7" t="s">
        <v>2</v>
      </c>
      <c r="W2165" s="6" t="s">
        <v>2</v>
      </c>
      <c r="X2165" s="6" t="s">
        <v>2</v>
      </c>
    </row>
    <row r="2166" spans="1:24" ht="156" x14ac:dyDescent="0.2">
      <c r="A2166" s="20" t="s">
        <v>196</v>
      </c>
      <c r="B2166" s="20" t="str">
        <f>VLOOKUP(A2166, [1]!Table9[#All], 2, FALSE)</f>
        <v>Botrychium ascendens</v>
      </c>
      <c r="C2166" s="18" t="str">
        <f>VLOOKUP(A2166, [1]!Table9[#All], 13, FALSE)</f>
        <v>moist meadows, open woodland near streams or seeps</v>
      </c>
      <c r="D2166" s="17" t="str">
        <f>IF(ISNUMBER(SEARCH("1",VLOOKUP(A2166, [1]!Table9[#All], 4, FALSE))), "Yes", "No")</f>
        <v>Yes</v>
      </c>
      <c r="E2166" s="16" t="str">
        <f>VLOOKUP(A2166, [1]!Table9[#All], 3, FALSE)</f>
        <v>Plant</v>
      </c>
      <c r="F2166" s="15" t="str">
        <f>VLOOKUP(A2166, [1]!Table9[#All], 26, FALSE)</f>
        <v>Formula</v>
      </c>
      <c r="G2166" s="15" t="str">
        <f>IF(D2166="No", "--",VLOOKUP(A2166, [1]!Table9[#All], 25, FALSE))</f>
        <v>Work area</v>
      </c>
      <c r="H2166" s="14" t="str">
        <f>IF(D2166="No", "Not discussed on USFS. ", VLOOKUP(A2166, [1]!Table9[#All], 24, FALSE))</f>
        <v>--</v>
      </c>
      <c r="I2166" s="14" t="str">
        <f>IF(NOT(ISBLANK(#REF!)),  "Pre-activity Survey Required", "")</f>
        <v>Pre-activity Survey Required</v>
      </c>
      <c r="J2166" s="13" t="str">
        <f>IF(D2166="No", "Not discussed on USFS. ", _xlfn.CONCAT(A2166, " (", VLOOKUP(A2166, [1]!Table9[#All], 11, FALSE), "; Habitat description: ", C2166, ") - Within 1-mi of a CNDDB/SCE/USFS occurrence record (", VLOOKUP(A2166, [1]!Table9[#All], 34, FALSE), "). " ))</f>
        <v xml:space="preserve">upswept moonwort (FSS; CRPR 2B.3; Habitat description: moist meadows, open woodland near streams or seeps) - Within 1-mi of a CNDDB/SCE/USFS occurrence record (unsuitable habitat). </v>
      </c>
      <c r="K2166" s="10" t="str">
        <f>IF(D2166="No", "-- ", VLOOKUP(A2166, [1]!Table9[#All], 35, FALSE))</f>
        <v>Standard OMP BMPs.</v>
      </c>
      <c r="L2166" s="12" t="str">
        <f>IF(D2166="No", "--", VLOOKUP(A2166, [1]!Table9[#All], 28, FALSE))</f>
        <v>IIB</v>
      </c>
      <c r="M2166" s="11" t="str">
        <f>IF(D2166="No", "Not discussed on USFS. ", _xlfn.CONCAT(A2166, " (", VLOOKUP(A2166, [1]!Table9[#All], 11, FALSE), "; Habitat description: ", C2166, ") - Within 1-mi of a CNDDB/SCE/USFS occurrence record (", VLOOKUP(A2166, [1]!Table9[#All], 27, FALSE), "). " ))</f>
        <v xml:space="preserve">upswept moonwort (FSS; CRPR 2B.3; Habitat description: moist meadows, open woodland near streams or seeps) - Within 1-mi of a CNDDB/SCE/USFS occurrence record (habitat present). </v>
      </c>
      <c r="N2166" s="10" t="str">
        <f>IF(D2166="No", "-- ", VLOOKUP(A2166, [1]!Table9[#All], 29, FALSE))</f>
        <v xml:space="preserve">BE BMP Plant-1(a)(c-d); 
General Measures and Standard OMP BMPs. </v>
      </c>
      <c r="O2166" s="10" t="str">
        <f>IF(D2166="No", "--", VLOOKUP(A2166, [1]!Table9[#All], 30, FALSE))</f>
        <v xml:space="preserve">Pre-Activity Survey (upswept moonwort): A biological survey is required. 
FSS Plant Avoidance (upswept moonwort): If upswept moonwort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66" s="7" t="str">
        <f>IF(D2166="No", "Not discussed on USFS. ", IF(VLOOKUP(A2166, [1]!Table9[#All], 31, FALSE)="--", "--",  _xlfn.CONCAT(A2166, " (", VLOOKUP(A2166, [1]!Table9[#All], 11, FALSE), "; Habitat description: ", C2166, ") - Within 1-mi of a CNDDB/SCE/USFS occurrence record (", VLOOKUP(A2166, [1]!Table9[#All], 31, FALSE), "). " )))</f>
        <v>--</v>
      </c>
      <c r="Q2166" s="6" t="str">
        <f>IF(D2166="No", "Not discussed on USFS. ", IF(VLOOKUP(A2166, [1]!Table9[#All], 31, FALSE)="--", "--",  VLOOKUP(A2166, [1]!Table9[#All], 32, FALSE)))</f>
        <v>--</v>
      </c>
      <c r="R2166" s="6" t="str">
        <f>IF(D2166="No", "Not discussed on USFS. ", IF(VLOOKUP(A2166, [1]!Table9[#All], 31, FALSE)="--", "--", VLOOKUP(A2166, [1]!Table9[#All], 33, FALSE)))</f>
        <v>--</v>
      </c>
      <c r="S2166" s="9" t="s">
        <v>2</v>
      </c>
      <c r="T2166" s="8" t="s">
        <v>2</v>
      </c>
      <c r="U2166" s="8" t="s">
        <v>2</v>
      </c>
      <c r="V2166" s="7" t="s">
        <v>2</v>
      </c>
      <c r="W2166" s="6" t="s">
        <v>2</v>
      </c>
      <c r="X2166" s="6" t="s">
        <v>2</v>
      </c>
    </row>
    <row r="2167" spans="1:24" ht="48" x14ac:dyDescent="0.2">
      <c r="A2167" s="20" t="s">
        <v>195</v>
      </c>
      <c r="B2167" s="20" t="str">
        <f>VLOOKUP(A2167, [1]!Table9[#All], 2, FALSE)</f>
        <v>Penstemon utahensis</v>
      </c>
      <c r="C2167" s="18" t="str">
        <f>VLOOKUP(A2167, [1]!Table9[#All], 13, FALSE)</f>
        <v>sagebrush scrub, pinyon/juniper woodland</v>
      </c>
      <c r="D2167" s="17" t="str">
        <f>IF(ISNUMBER(SEARCH("1",VLOOKUP(A2167, [1]!Table9[#All], 4, FALSE))), "Yes", "No")</f>
        <v>No</v>
      </c>
      <c r="E2167" s="16" t="str">
        <f>VLOOKUP(A2167, [1]!Table9[#All], 3, FALSE)</f>
        <v>Plant</v>
      </c>
      <c r="F2167" s="15" t="str">
        <f>VLOOKUP(A2167, [1]!Table9[#All], 26, FALSE)</f>
        <v>Formula</v>
      </c>
      <c r="G2167" s="15" t="str">
        <f>IF(D2167="No", "--",VLOOKUP(A2167, [1]!Table9[#All], 25, FALSE))</f>
        <v>--</v>
      </c>
      <c r="H2167" s="14" t="str">
        <f>IF(D2167="No", "Not discussed on USFS. ", VLOOKUP(A2167, [1]!Table9[#All], 24, FALSE))</f>
        <v xml:space="preserve">Not discussed on USFS. </v>
      </c>
      <c r="I2167" s="14" t="str">
        <f>IF(NOT(ISBLANK(#REF!)),  "Pre-activity Survey Required", "")</f>
        <v>Pre-activity Survey Required</v>
      </c>
      <c r="J2167" s="13" t="str">
        <f>IF(D2167="No", "Not discussed on USFS. ", _xlfn.CONCAT(A2167, " (", VLOOKUP(A2167, [1]!Table9[#All], 11, FALSE), "; Habitat description: ", C2167, ") - Within 1-mi of a CNDDB/SCE/USFS occurrence record (", VLOOKUP(A2167, [1]!Table9[#All], 34, FALSE), "). " ))</f>
        <v xml:space="preserve">Not discussed on USFS. </v>
      </c>
      <c r="K2167" s="10" t="str">
        <f>IF(D2167="No", "-- ", VLOOKUP(A2167, [1]!Table9[#All], 35, FALSE))</f>
        <v xml:space="preserve">-- </v>
      </c>
      <c r="L2167" s="12" t="str">
        <f>IF(D2167="No", "--", VLOOKUP(A2167, [1]!Table9[#All], 28, FALSE))</f>
        <v>--</v>
      </c>
      <c r="M2167" s="11" t="str">
        <f>IF(D2167="No", "Not discussed on USFS. ", _xlfn.CONCAT(A2167, " (", VLOOKUP(A2167, [1]!Table9[#All], 11, FALSE), "; Habitat description: ", C2167, ") - Within 1-mi of a CNDDB/SCE/USFS occurrence record (", VLOOKUP(A2167, [1]!Table9[#All], 27, FALSE), "). " ))</f>
        <v xml:space="preserve">Not discussed on USFS. </v>
      </c>
      <c r="N2167" s="10" t="str">
        <f>IF(D2167="No", "-- ", VLOOKUP(A2167, [1]!Table9[#All], 29, FALSE))</f>
        <v xml:space="preserve">-- </v>
      </c>
      <c r="O2167" s="10" t="str">
        <f>IF(D2167="No", "--", VLOOKUP(A2167, [1]!Table9[#All], 30, FALSE))</f>
        <v>--</v>
      </c>
      <c r="P2167" s="7" t="str">
        <f>IF(D2167="No", "Not discussed on USFS. ", IF(VLOOKUP(A2167, [1]!Table9[#All], 31, FALSE)="--", "--",  _xlfn.CONCAT(A2167, " (", VLOOKUP(A2167, [1]!Table9[#All], 11, FALSE), "; Habitat description: ", C2167, ") - Within 1-mi of a CNDDB/SCE/USFS occurrence record (", VLOOKUP(A2167, [1]!Table9[#All], 31, FALSE), "). " )))</f>
        <v xml:space="preserve">Not discussed on USFS. </v>
      </c>
      <c r="Q2167" s="6" t="str">
        <f>IF(D2167="No", "Not discussed on USFS. ", IF(VLOOKUP(A2167, [1]!Table9[#All], 31, FALSE)="--", "--",  VLOOKUP(A2167, [1]!Table9[#All], 32, FALSE)))</f>
        <v xml:space="preserve">Not discussed on USFS. </v>
      </c>
      <c r="R2167" s="6" t="str">
        <f>IF(D2167="No", "Not discussed on USFS. ", IF(VLOOKUP(A2167, [1]!Table9[#All], 31, FALSE)="--", "--", VLOOKUP(A2167, [1]!Table9[#All], 33, FALSE)))</f>
        <v xml:space="preserve">Not discussed on USFS. </v>
      </c>
      <c r="S2167" s="9" t="s">
        <v>2</v>
      </c>
      <c r="T2167" s="8" t="s">
        <v>2</v>
      </c>
      <c r="U2167" s="8" t="s">
        <v>2</v>
      </c>
      <c r="V2167" s="7" t="s">
        <v>2</v>
      </c>
      <c r="W2167" s="6" t="s">
        <v>2</v>
      </c>
      <c r="X2167" s="6" t="s">
        <v>2</v>
      </c>
    </row>
    <row r="2168" spans="1:24" ht="48" x14ac:dyDescent="0.2">
      <c r="A2168" s="20" t="s">
        <v>194</v>
      </c>
      <c r="B2168" s="20" t="str">
        <f>VLOOKUP(A2168, [1]!Table9[#All], 2, FALSE)</f>
        <v>Erigeron utahensis</v>
      </c>
      <c r="C2168" s="18" t="str">
        <f>VLOOKUP(A2168, [1]!Table9[#All], 13, FALSE)</f>
        <v>limestone slopes</v>
      </c>
      <c r="D2168" s="17" t="str">
        <f>IF(ISNUMBER(SEARCH("1",VLOOKUP(A2168, [1]!Table9[#All], 4, FALSE))), "Yes", "No")</f>
        <v>No</v>
      </c>
      <c r="E2168" s="16" t="str">
        <f>VLOOKUP(A2168, [1]!Table9[#All], 3, FALSE)</f>
        <v>Plant</v>
      </c>
      <c r="F2168" s="15" t="str">
        <f>VLOOKUP(A2168, [1]!Table9[#All], 26, FALSE)</f>
        <v>Formula</v>
      </c>
      <c r="G2168" s="15" t="str">
        <f>IF(D2168="No", "--",VLOOKUP(A2168, [1]!Table9[#All], 25, FALSE))</f>
        <v>--</v>
      </c>
      <c r="H2168" s="14" t="str">
        <f>IF(D2168="No", "Not discussed on USFS. ", VLOOKUP(A2168, [1]!Table9[#All], 24, FALSE))</f>
        <v xml:space="preserve">Not discussed on USFS. </v>
      </c>
      <c r="I2168" s="14" t="str">
        <f>IF(NOT(ISBLANK(#REF!)),  "Pre-activity Survey Required", "")</f>
        <v>Pre-activity Survey Required</v>
      </c>
      <c r="J2168" s="13" t="str">
        <f>IF(D2168="No", "Not discussed on USFS. ", _xlfn.CONCAT(A2168, " (", VLOOKUP(A2168, [1]!Table9[#All], 11, FALSE), "; Habitat description: ", C2168, ") - Within 1-mi of a CNDDB/SCE/USFS occurrence record (", VLOOKUP(A2168, [1]!Table9[#All], 34, FALSE), "). " ))</f>
        <v xml:space="preserve">Not discussed on USFS. </v>
      </c>
      <c r="K2168" s="10" t="str">
        <f>IF(D2168="No", "-- ", VLOOKUP(A2168, [1]!Table9[#All], 35, FALSE))</f>
        <v xml:space="preserve">-- </v>
      </c>
      <c r="L2168" s="12" t="str">
        <f>IF(D2168="No", "--", VLOOKUP(A2168, [1]!Table9[#All], 28, FALSE))</f>
        <v>--</v>
      </c>
      <c r="M2168" s="11" t="str">
        <f>IF(D2168="No", "Not discussed on USFS. ", _xlfn.CONCAT(A2168, " (", VLOOKUP(A2168, [1]!Table9[#All], 11, FALSE), "; Habitat description: ", C2168, ") - Within 1-mi of a CNDDB/SCE/USFS occurrence record (", VLOOKUP(A2168, [1]!Table9[#All], 27, FALSE), "). " ))</f>
        <v xml:space="preserve">Not discussed on USFS. </v>
      </c>
      <c r="N2168" s="10" t="str">
        <f>IF(D2168="No", "-- ", VLOOKUP(A2168, [1]!Table9[#All], 29, FALSE))</f>
        <v xml:space="preserve">-- </v>
      </c>
      <c r="O2168" s="10" t="str">
        <f>IF(D2168="No", "--", VLOOKUP(A2168, [1]!Table9[#All], 30, FALSE))</f>
        <v>--</v>
      </c>
      <c r="P2168" s="7" t="str">
        <f>IF(D2168="No", "Not discussed on USFS. ", IF(VLOOKUP(A2168, [1]!Table9[#All], 31, FALSE)="--", "--",  _xlfn.CONCAT(A2168, " (", VLOOKUP(A2168, [1]!Table9[#All], 11, FALSE), "; Habitat description: ", C2168, ") - Within 1-mi of a CNDDB/SCE/USFS occurrence record (", VLOOKUP(A2168, [1]!Table9[#All], 31, FALSE), "). " )))</f>
        <v xml:space="preserve">Not discussed on USFS. </v>
      </c>
      <c r="Q2168" s="6" t="str">
        <f>IF(D2168="No", "Not discussed on USFS. ", IF(VLOOKUP(A2168, [1]!Table9[#All], 31, FALSE)="--", "--",  VLOOKUP(A2168, [1]!Table9[#All], 32, FALSE)))</f>
        <v xml:space="preserve">Not discussed on USFS. </v>
      </c>
      <c r="R2168" s="6" t="str">
        <f>IF(D2168="No", "Not discussed on USFS. ", IF(VLOOKUP(A2168, [1]!Table9[#All], 31, FALSE)="--", "--", VLOOKUP(A2168, [1]!Table9[#All], 33, FALSE)))</f>
        <v xml:space="preserve">Not discussed on USFS. </v>
      </c>
      <c r="S2168" s="9" t="s">
        <v>2</v>
      </c>
      <c r="T2168" s="8" t="s">
        <v>2</v>
      </c>
      <c r="U2168" s="8" t="s">
        <v>2</v>
      </c>
      <c r="V2168" s="7" t="s">
        <v>2</v>
      </c>
      <c r="W2168" s="6" t="s">
        <v>2</v>
      </c>
      <c r="X2168" s="6" t="s">
        <v>2</v>
      </c>
    </row>
    <row r="2169" spans="1:24" ht="64" x14ac:dyDescent="0.2">
      <c r="A2169" s="20" t="s">
        <v>193</v>
      </c>
      <c r="B2169" s="20" t="str">
        <f>VLOOKUP(A2169, [1]!Table9[#All], 2, FALSE)</f>
        <v>Erythranthe utahensis</v>
      </c>
      <c r="C2169" s="18" t="str">
        <f>VLOOKUP(A2169, [1]!Table9[#All], 13, FALSE)</f>
        <v>wet places, springs, seeps, meadows, streams, marshy areas</v>
      </c>
      <c r="D2169" s="17" t="str">
        <f>IF(ISNUMBER(SEARCH("1",VLOOKUP(A2169, [1]!Table9[#All], 4, FALSE))), "Yes", "No")</f>
        <v>No</v>
      </c>
      <c r="E2169" s="16" t="str">
        <f>VLOOKUP(A2169, [1]!Table9[#All], 3, FALSE)</f>
        <v>Plant</v>
      </c>
      <c r="F2169" s="15" t="str">
        <f>VLOOKUP(A2169, [1]!Table9[#All], 26, FALSE)</f>
        <v>Formula</v>
      </c>
      <c r="G2169" s="15" t="str">
        <f>IF(D2169="No", "--",VLOOKUP(A2169, [1]!Table9[#All], 25, FALSE))</f>
        <v>--</v>
      </c>
      <c r="H2169" s="14" t="str">
        <f>IF(D2169="No", "Not discussed on USFS. ", VLOOKUP(A2169, [1]!Table9[#All], 24, FALSE))</f>
        <v xml:space="preserve">Not discussed on USFS. </v>
      </c>
      <c r="I2169" s="14" t="str">
        <f>IF(NOT(ISBLANK(#REF!)),  "Pre-activity Survey Required", "")</f>
        <v>Pre-activity Survey Required</v>
      </c>
      <c r="J2169" s="13" t="str">
        <f>IF(D2169="No", "Not discussed on USFS. ", _xlfn.CONCAT(A2169, " (", VLOOKUP(A2169, [1]!Table9[#All], 11, FALSE), "; Habitat description: ", C2169, ") - Within 1-mi of a CNDDB/SCE/USFS occurrence record (", VLOOKUP(A2169, [1]!Table9[#All], 34, FALSE), "). " ))</f>
        <v xml:space="preserve">Not discussed on USFS. </v>
      </c>
      <c r="K2169" s="10" t="str">
        <f>IF(D2169="No", "-- ", VLOOKUP(A2169, [1]!Table9[#All], 35, FALSE))</f>
        <v xml:space="preserve">-- </v>
      </c>
      <c r="L2169" s="12" t="str">
        <f>IF(D2169="No", "--", VLOOKUP(A2169, [1]!Table9[#All], 28, FALSE))</f>
        <v>--</v>
      </c>
      <c r="M2169" s="11" t="str">
        <f>IF(D2169="No", "Not discussed on USFS. ", _xlfn.CONCAT(A2169, " (", VLOOKUP(A2169, [1]!Table9[#All], 11, FALSE), "; Habitat description: ", C2169, ") - Within 1-mi of a CNDDB/SCE/USFS occurrence record (", VLOOKUP(A2169, [1]!Table9[#All], 27, FALSE), "). " ))</f>
        <v xml:space="preserve">Not discussed on USFS. </v>
      </c>
      <c r="N2169" s="10" t="str">
        <f>IF(D2169="No", "-- ", VLOOKUP(A2169, [1]!Table9[#All], 29, FALSE))</f>
        <v xml:space="preserve">-- </v>
      </c>
      <c r="O2169" s="10" t="str">
        <f>IF(D2169="No", "--", VLOOKUP(A2169, [1]!Table9[#All], 30, FALSE))</f>
        <v>--</v>
      </c>
      <c r="P2169" s="7" t="str">
        <f>IF(D2169="No", "Not discussed on USFS. ", IF(VLOOKUP(A2169, [1]!Table9[#All], 31, FALSE)="--", "--",  _xlfn.CONCAT(A2169, " (", VLOOKUP(A2169, [1]!Table9[#All], 11, FALSE), "; Habitat description: ", C2169, ") - Within 1-mi of a CNDDB/SCE/USFS occurrence record (", VLOOKUP(A2169, [1]!Table9[#All], 31, FALSE), "). " )))</f>
        <v xml:space="preserve">Not discussed on USFS. </v>
      </c>
      <c r="Q2169" s="6" t="str">
        <f>IF(D2169="No", "Not discussed on USFS. ", IF(VLOOKUP(A2169, [1]!Table9[#All], 31, FALSE)="--", "--",  VLOOKUP(A2169, [1]!Table9[#All], 32, FALSE)))</f>
        <v xml:space="preserve">Not discussed on USFS. </v>
      </c>
      <c r="R2169" s="6" t="str">
        <f>IF(D2169="No", "Not discussed on USFS. ", IF(VLOOKUP(A2169, [1]!Table9[#All], 31, FALSE)="--", "--", VLOOKUP(A2169, [1]!Table9[#All], 33, FALSE)))</f>
        <v xml:space="preserve">Not discussed on USFS. </v>
      </c>
      <c r="S2169" s="9" t="s">
        <v>2</v>
      </c>
      <c r="T2169" s="8" t="s">
        <v>2</v>
      </c>
      <c r="U2169" s="8" t="s">
        <v>2</v>
      </c>
      <c r="V2169" s="7" t="s">
        <v>2</v>
      </c>
      <c r="W2169" s="6" t="s">
        <v>2</v>
      </c>
      <c r="X2169" s="6" t="s">
        <v>2</v>
      </c>
    </row>
    <row r="2170" spans="1:24" ht="80" x14ac:dyDescent="0.2">
      <c r="A2170" s="20" t="s">
        <v>192</v>
      </c>
      <c r="B2170" s="20" t="str">
        <f>VLOOKUP(A2170, [1]!Table9[#All], 2, FALSE)</f>
        <v>Grimmia vaginulata</v>
      </c>
      <c r="C2170" s="18" t="str">
        <f>VLOOKUP(A2170, [1]!Table9[#All], 13, FALSE)</f>
        <v>chaparral, openings; vertical or underhanging surfaces on sandstone boulders</v>
      </c>
      <c r="D2170" s="17" t="str">
        <f>IF(ISNUMBER(SEARCH("1",VLOOKUP(A2170, [1]!Table9[#All], 4, FALSE))), "Yes", "No")</f>
        <v>No</v>
      </c>
      <c r="E2170" s="16" t="str">
        <f>VLOOKUP(A2170, [1]!Table9[#All], 3, FALSE)</f>
        <v>Plant</v>
      </c>
      <c r="F2170" s="15" t="str">
        <f>VLOOKUP(A2170, [1]!Table9[#All], 26, FALSE)</f>
        <v>Formula</v>
      </c>
      <c r="G2170" s="15" t="str">
        <f>IF(D2170="No", "--",VLOOKUP(A2170, [1]!Table9[#All], 25, FALSE))</f>
        <v>--</v>
      </c>
      <c r="H2170" s="14" t="str">
        <f>IF(D2170="No", "Not discussed on USFS. ", VLOOKUP(A2170, [1]!Table9[#All], 24, FALSE))</f>
        <v xml:space="preserve">Not discussed on USFS. </v>
      </c>
      <c r="I2170" s="14" t="str">
        <f>IF(NOT(ISBLANK(#REF!)),  "Pre-activity Survey Required", "")</f>
        <v>Pre-activity Survey Required</v>
      </c>
      <c r="J2170" s="13" t="str">
        <f>IF(D2170="No", "Not discussed on USFS. ", _xlfn.CONCAT(A2170, " (", VLOOKUP(A2170, [1]!Table9[#All], 11, FALSE), "; Habitat description: ", C2170, ") - Within 1-mi of a CNDDB/SCE/USFS occurrence record (", VLOOKUP(A2170, [1]!Table9[#All], 34, FALSE), "). " ))</f>
        <v xml:space="preserve">Not discussed on USFS. </v>
      </c>
      <c r="K2170" s="10" t="str">
        <f>IF(D2170="No", "-- ", VLOOKUP(A2170, [1]!Table9[#All], 35, FALSE))</f>
        <v xml:space="preserve">-- </v>
      </c>
      <c r="L2170" s="12" t="str">
        <f>IF(D2170="No", "--", VLOOKUP(A2170, [1]!Table9[#All], 28, FALSE))</f>
        <v>--</v>
      </c>
      <c r="M2170" s="11" t="str">
        <f>IF(D2170="No", "Not discussed on USFS. ", _xlfn.CONCAT(A2170, " (", VLOOKUP(A2170, [1]!Table9[#All], 11, FALSE), "; Habitat description: ", C2170, ") - Within 1-mi of a CNDDB/SCE/USFS occurrence record (", VLOOKUP(A2170, [1]!Table9[#All], 27, FALSE), "). " ))</f>
        <v xml:space="preserve">Not discussed on USFS. </v>
      </c>
      <c r="N2170" s="10" t="str">
        <f>IF(D2170="No", "-- ", VLOOKUP(A2170, [1]!Table9[#All], 29, FALSE))</f>
        <v xml:space="preserve">-- </v>
      </c>
      <c r="O2170" s="10" t="str">
        <f>IF(D2170="No", "--", VLOOKUP(A2170, [1]!Table9[#All], 30, FALSE))</f>
        <v>--</v>
      </c>
      <c r="P2170" s="7" t="str">
        <f>IF(D2170="No", "Not discussed on USFS. ", IF(VLOOKUP(A2170, [1]!Table9[#All], 31, FALSE)="--", "--",  _xlfn.CONCAT(A2170, " (", VLOOKUP(A2170, [1]!Table9[#All], 11, FALSE), "; Habitat description: ", C2170, ") - Within 1-mi of a CNDDB/SCE/USFS occurrence record (", VLOOKUP(A2170, [1]!Table9[#All], 31, FALSE), "). " )))</f>
        <v xml:space="preserve">Not discussed on USFS. </v>
      </c>
      <c r="Q2170" s="6" t="str">
        <f>IF(D2170="No", "Not discussed on USFS. ", IF(VLOOKUP(A2170, [1]!Table9[#All], 31, FALSE)="--", "--",  VLOOKUP(A2170, [1]!Table9[#All], 32, FALSE)))</f>
        <v xml:space="preserve">Not discussed on USFS. </v>
      </c>
      <c r="R2170" s="6" t="str">
        <f>IF(D2170="No", "Not discussed on USFS. ", IF(VLOOKUP(A2170, [1]!Table9[#All], 31, FALSE)="--", "--", VLOOKUP(A2170, [1]!Table9[#All], 33, FALSE)))</f>
        <v xml:space="preserve">Not discussed on USFS. </v>
      </c>
      <c r="S2170" s="9" t="s">
        <v>2</v>
      </c>
      <c r="T2170" s="8" t="s">
        <v>2</v>
      </c>
      <c r="U2170" s="8" t="s">
        <v>2</v>
      </c>
      <c r="V2170" s="7" t="s">
        <v>2</v>
      </c>
      <c r="W2170" s="6" t="s">
        <v>2</v>
      </c>
      <c r="X2170" s="6" t="s">
        <v>2</v>
      </c>
    </row>
    <row r="2171" spans="1:24" ht="168" x14ac:dyDescent="0.2">
      <c r="A2171" s="20" t="s">
        <v>191</v>
      </c>
      <c r="B2171" s="20" t="str">
        <f>VLOOKUP(A2171, [1]!Table9[#All], 2, FALSE)</f>
        <v>Ceanothus ophiochilus</v>
      </c>
      <c r="C2171" s="18" t="str">
        <f>VLOOKUP(A2171, [1]!Table9[#All], 13, FALSE)</f>
        <v>rocky slopes, ridges of pyroxenite-rich substrate, chaparral</v>
      </c>
      <c r="D2171" s="17" t="str">
        <f>IF(ISNUMBER(SEARCH("1",VLOOKUP(A2171, [1]!Table9[#All], 4, FALSE))), "Yes", "No")</f>
        <v>Yes</v>
      </c>
      <c r="E2171" s="16" t="str">
        <f>VLOOKUP(A2171, [1]!Table9[#All], 3, FALSE)</f>
        <v>Plant</v>
      </c>
      <c r="F2171" s="15" t="str">
        <f>VLOOKUP(A2171, [1]!Table9[#All], 26, FALSE)</f>
        <v>Formula</v>
      </c>
      <c r="G2171" s="15" t="str">
        <f>IF(D2171="No", "--",VLOOKUP(A2171, [1]!Table9[#All], 25, FALSE))</f>
        <v>Work area</v>
      </c>
      <c r="H2171" s="14" t="str">
        <f>IF(D2171="No", "Not discussed on USFS. ", VLOOKUP(A2171, [1]!Table9[#All], 24, FALSE))</f>
        <v>--</v>
      </c>
      <c r="I2171" s="14" t="str">
        <f>IF(NOT(ISBLANK(#REF!)),  "Pre-activity Survey Required", "")</f>
        <v>Pre-activity Survey Required</v>
      </c>
      <c r="J2171" s="13" t="str">
        <f>IF(D2171="No", "Not discussed on USFS. ", _xlfn.CONCAT(A2171, " (", VLOOKUP(A2171, [1]!Table9[#All], 11, FALSE), "; Habitat description: ", C2171, ") - Within 1-mi of a CNDDB/SCE/USFS occurrence record (", VLOOKUP(A2171, [1]!Table9[#All], 34, FALSE), "). " ))</f>
        <v xml:space="preserve">Vail Lake ceanothus (FT; SE; CRPR 1B.1, Blooming Period: Mar - Apr; Habitat description: rocky slopes, ridges of pyroxenite-rich substrate, chaparral) - Within 1-mi of a CNDDB/SCE/USFS occurrence record (unsuitable habitat). </v>
      </c>
      <c r="K2171" s="10" t="str">
        <f>IF(D2171="No", "-- ", VLOOKUP(A2171, [1]!Table9[#All], 35, FALSE))</f>
        <v xml:space="preserve">RPM Plant 1; 
Standard OMP BMPs. </v>
      </c>
      <c r="L2171" s="12" t="str">
        <f>IF(D2171="No", "--", VLOOKUP(A2171, [1]!Table9[#All], 28, FALSE))</f>
        <v>IIB</v>
      </c>
      <c r="M2171" s="11" t="str">
        <f>IF(D2171="No", "Not discussed on USFS. ", _xlfn.CONCAT(A2171, " (", VLOOKUP(A2171, [1]!Table9[#All], 11, FALSE), "; Habitat description: ", C2171, ") - Within 1-mi of a CNDDB/SCE/USFS occurrence record (", VLOOKUP(A2171, [1]!Table9[#All], 27, FALSE), "). " ))</f>
        <v xml:space="preserve">Vail Lake ceanothus (FT; SE; CRPR 1B.1, Blooming Period: Mar - Apr; Habitat description: rocky slopes, ridges of pyroxenite-rich substrate, chaparral) - Within 1-mi of a CNDDB/SCE/USFS occurrence record (habitat present). </v>
      </c>
      <c r="N2171" s="10" t="str">
        <f>IF(D2171="No", "-- ", VLOOKUP(A2171, [1]!Table9[#All], 29, FALSE))</f>
        <v xml:space="preserve">RPM Plant-1-4; 
General Measures and Standard OMP BMPs. </v>
      </c>
      <c r="O2171" s="10" t="str">
        <f>IF(D2171="No", "--", VLOOKUP(A2171, [1]!Table9[#All], 30, FALSE))</f>
        <v xml:space="preserve">Rare Plant Survey and Avoidance (Vail Lake ceanothus): A qualified botanist will conduct a rare plant survey for Vail Lake ceanothus within blooming season, verified by a reference population. All federally-listed plants within 100 feet of the work area will be flagged for avoidance. Coordination with Environmental Services Department will be required if full avoidance cannot be achieved. 
Schedule Limitation (Vail Lake ceanothus): Schedule all work in the year rare plant surveys are conducted. Work can occur only after rare plant surveys occur. If work gets delayed for a subsequent year, contact Environmental Services Department. 
General Measures and Standard OMP BMPs. </v>
      </c>
      <c r="P2171" s="7" t="str">
        <f>IF(D2171="No", "Not discussed on USFS. ", IF(VLOOKUP(A2171, [1]!Table9[#All], 31, FALSE)="--", "--",  _xlfn.CONCAT(A2171, " (", VLOOKUP(A2171, [1]!Table9[#All], 11, FALSE), "; Habitat description: ", C2171, ") - Within 1-mi of a CNDDB/SCE/USFS occurrence record (", VLOOKUP(A2171, [1]!Table9[#All], 31, FALSE), "). " )))</f>
        <v>--</v>
      </c>
      <c r="Q2171" s="6" t="str">
        <f>IF(D2171="No", "Not discussed on USFS. ", IF(VLOOKUP(A2171, [1]!Table9[#All], 31, FALSE)="--", "--",  VLOOKUP(A2171, [1]!Table9[#All], 32, FALSE)))</f>
        <v>--</v>
      </c>
      <c r="R2171" s="6" t="str">
        <f>IF(D2171="No", "Not discussed on USFS. ", IF(VLOOKUP(A2171, [1]!Table9[#All], 31, FALSE)="--", "--", VLOOKUP(A2171, [1]!Table9[#All], 33, FALSE)))</f>
        <v>--</v>
      </c>
      <c r="S2171" s="9" t="s">
        <v>2</v>
      </c>
      <c r="T2171" s="8" t="s">
        <v>2</v>
      </c>
      <c r="U2171" s="8" t="s">
        <v>2</v>
      </c>
      <c r="V2171" s="7" t="s">
        <v>2</v>
      </c>
      <c r="W2171" s="6" t="s">
        <v>2</v>
      </c>
      <c r="X2171" s="6" t="s">
        <v>2</v>
      </c>
    </row>
    <row r="2172" spans="1:24" ht="144" x14ac:dyDescent="0.2">
      <c r="A2172" s="20" t="s">
        <v>190</v>
      </c>
      <c r="B2172" s="20" t="str">
        <f>VLOOKUP(A2172, [1]!Table9[#All], 2, FALSE)</f>
        <v>Desmocerus californicus dimorphus</v>
      </c>
      <c r="C2172" s="18" t="str">
        <f>VLOOKUP(A2172, [1]!Table9[#All], 13, FALSE)</f>
        <v>riparian areas, foothill oak woodlands, shrubland or chaparral; relies entirely on elderberry (sambucus spp) for all life cycle stages</v>
      </c>
      <c r="D2172" s="17" t="str">
        <f>IF(ISNUMBER(SEARCH("1",VLOOKUP(A2172, [1]!Table9[#All], 4, FALSE))), "Yes", "No")</f>
        <v>Yes</v>
      </c>
      <c r="E2172" s="16" t="str">
        <f>VLOOKUP(A2172, [1]!Table9[#All], 3, FALSE)</f>
        <v>Invertebrate</v>
      </c>
      <c r="F2172" s="15" t="str">
        <f>VLOOKUP(A2172, [1]!Table9[#All], 26, FALSE)</f>
        <v>Formula</v>
      </c>
      <c r="G2172" s="15" t="str">
        <f>IF(D2172="No", "--",VLOOKUP(A2172, [1]!Table9[#All], 25, FALSE))</f>
        <v>Work area</v>
      </c>
      <c r="H2172" s="14" t="str">
        <f>IF(D2172="No", "Not discussed on USFS. ", VLOOKUP(A2172, [1]!Table9[#All], 24, FALSE))</f>
        <v>Contact PM if occurring on USFS</v>
      </c>
      <c r="I2172" s="14" t="str">
        <f>IF(NOT(ISBLANK(#REF!)),  "Pre-activity Survey Required", "")</f>
        <v>Pre-activity Survey Required</v>
      </c>
      <c r="J2172" s="13" t="str">
        <f>IF(D2172="No", "Not discussed on USFS. ", _xlfn.CONCAT(A2172, " (", VLOOKUP(A2172, [1]!Table9[#All], 11, FALSE), "; Habitat description: ", C2172, ") - Within 1-mi of a CNDDB/SCE/USFS occurrence record (", VLOOKUP(A2172, [1]!Table9[#All], 34, FALSE), "). " ))</f>
        <v xml:space="preserve">valley elderberry longhorn beetle (FT; Habitat description: riparian areas, foothill oak woodlands, shrubland or chaparral; relies entirely on elderberry (sambucus spp) for all life cycle stages) - Within 1-mi of a CNDDB/SCE/USFS occurrence record (unsuitable habitat). </v>
      </c>
      <c r="K2172" s="10" t="str">
        <f>IF(D2172="No", "-- ", VLOOKUP(A2172, [1]!Table9[#All], 35, FALSE))</f>
        <v>Standard OMP BMPs.</v>
      </c>
      <c r="L2172" s="12" t="str">
        <f>IF(D2172="No", "--", VLOOKUP(A2172, [1]!Table9[#All], 28, FALSE))</f>
        <v>IIB</v>
      </c>
      <c r="M2172" s="11" t="str">
        <f>IF(D2172="No", "Not discussed on USFS. ", _xlfn.CONCAT(A2172, " (", VLOOKUP(A2172, [1]!Table9[#All], 11, FALSE), "; Habitat description: ", C2172, ") - Within 1-mi of a CNDDB/SCE/USFS occurrence record (", VLOOKUP(A2172, [1]!Table9[#All], 27, FALSE), "). " ))</f>
        <v xml:space="preserve">valley elderberry longhorn beetle (FT; Habitat description: riparian areas, foothill oak woodlands, shrubland or chaparral; relies entirely on elderberry (sambucus spp) for all life cycle stages) - Within 1-mi of a CNDDB/SCE/USFS occurrence record (habitat present). </v>
      </c>
      <c r="N2172" s="10" t="str">
        <f>IF(D2172="No", "-- ", VLOOKUP(A2172, [1]!Table9[#All], 29, FALSE))</f>
        <v>Contact PM if occurring on USFS</v>
      </c>
      <c r="O2172" s="10" t="str">
        <f>IF(D2172="No", "--", VLOOKUP(A2172, [1]!Table9[#All], 30, FALSE))</f>
        <v>Contact PM if occurring on USFS</v>
      </c>
      <c r="P2172" s="7" t="str">
        <f>IF(D2172="No", "Not discussed on USFS. ", IF(VLOOKUP(A2172, [1]!Table9[#All], 31, FALSE)="--", "--",  _xlfn.CONCAT(A2172, " (", VLOOKUP(A2172, [1]!Table9[#All], 11, FALSE), "; Habitat description: ", C2172, ") - Within 1-mi of a CNDDB/SCE/USFS occurrence record (", VLOOKUP(A2172, [1]!Table9[#All], 31, FALSE), "). " )))</f>
        <v>--</v>
      </c>
      <c r="Q2172" s="6" t="str">
        <f>IF(D2172="No", "Not discussed on USFS. ", IF(VLOOKUP(A2172, [1]!Table9[#All], 31, FALSE)="--", "--",  VLOOKUP(A2172, [1]!Table9[#All], 32, FALSE)))</f>
        <v>--</v>
      </c>
      <c r="R2172" s="6" t="str">
        <f>IF(D2172="No", "Not discussed on USFS. ", IF(VLOOKUP(A2172, [1]!Table9[#All], 31, FALSE)="--", "--", VLOOKUP(A2172, [1]!Table9[#All], 33, FALSE)))</f>
        <v>--</v>
      </c>
      <c r="S2172" s="9" t="s">
        <v>2</v>
      </c>
      <c r="T2172" s="8" t="s">
        <v>2</v>
      </c>
      <c r="U2172" s="8" t="s">
        <v>2</v>
      </c>
      <c r="V2172" s="7" t="s">
        <v>2</v>
      </c>
      <c r="W2172" s="6" t="s">
        <v>2</v>
      </c>
      <c r="X2172" s="6" t="s">
        <v>2</v>
      </c>
    </row>
    <row r="2173" spans="1:24" ht="64" x14ac:dyDescent="0.2">
      <c r="A2173" s="20" t="s">
        <v>189</v>
      </c>
      <c r="B2173" s="20" t="str">
        <f>VLOOKUP(A2173, [1]!Table9[#All], 2, FALSE)</f>
        <v>Calystegia vanzuukiae</v>
      </c>
      <c r="C2173" s="18" t="str">
        <f>VLOOKUP(A2173, [1]!Table9[#All], 13, FALSE)</f>
        <v>gentle slopes, flats in open chaparral and cismontane woodland</v>
      </c>
      <c r="D2173" s="17" t="str">
        <f>IF(ISNUMBER(SEARCH("1",VLOOKUP(A2173, [1]!Table9[#All], 4, FALSE))), "Yes", "No")</f>
        <v>No</v>
      </c>
      <c r="E2173" s="16" t="str">
        <f>VLOOKUP(A2173, [1]!Table9[#All], 3, FALSE)</f>
        <v>Plant</v>
      </c>
      <c r="F2173" s="15" t="str">
        <f>VLOOKUP(A2173, [1]!Table9[#All], 26, FALSE)</f>
        <v>Formula</v>
      </c>
      <c r="G2173" s="15" t="str">
        <f>IF(D2173="No", "--",VLOOKUP(A2173, [1]!Table9[#All], 25, FALSE))</f>
        <v>--</v>
      </c>
      <c r="H2173" s="14" t="str">
        <f>IF(D2173="No", "Not discussed on USFS. ", VLOOKUP(A2173, [1]!Table9[#All], 24, FALSE))</f>
        <v xml:space="preserve">Not discussed on USFS. </v>
      </c>
      <c r="I2173" s="14" t="str">
        <f>IF(NOT(ISBLANK(#REF!)),  "Pre-activity Survey Required", "")</f>
        <v>Pre-activity Survey Required</v>
      </c>
      <c r="J2173" s="13" t="str">
        <f>IF(D2173="No", "Not discussed on USFS. ", _xlfn.CONCAT(A2173, " (", VLOOKUP(A2173, [1]!Table9[#All], 11, FALSE), "; Habitat description: ", C2173, ") - Within 1-mi of a CNDDB/SCE/USFS occurrence record (", VLOOKUP(A2173, [1]!Table9[#All], 34, FALSE), "). " ))</f>
        <v xml:space="preserve">Not discussed on USFS. </v>
      </c>
      <c r="K2173" s="10" t="str">
        <f>IF(D2173="No", "-- ", VLOOKUP(A2173, [1]!Table9[#All], 35, FALSE))</f>
        <v xml:space="preserve">-- </v>
      </c>
      <c r="L2173" s="12" t="str">
        <f>IF(D2173="No", "--", VLOOKUP(A2173, [1]!Table9[#All], 28, FALSE))</f>
        <v>--</v>
      </c>
      <c r="M2173" s="11" t="str">
        <f>IF(D2173="No", "Not discussed on USFS. ", _xlfn.CONCAT(A2173, " (", VLOOKUP(A2173, [1]!Table9[#All], 11, FALSE), "; Habitat description: ", C2173, ") - Within 1-mi of a CNDDB/SCE/USFS occurrence record (", VLOOKUP(A2173, [1]!Table9[#All], 27, FALSE), "). " ))</f>
        <v xml:space="preserve">Not discussed on USFS. </v>
      </c>
      <c r="N2173" s="10" t="str">
        <f>IF(D2173="No", "-- ", VLOOKUP(A2173, [1]!Table9[#All], 29, FALSE))</f>
        <v xml:space="preserve">-- </v>
      </c>
      <c r="O2173" s="10" t="str">
        <f>IF(D2173="No", "--", VLOOKUP(A2173, [1]!Table9[#All], 30, FALSE))</f>
        <v>--</v>
      </c>
      <c r="P2173" s="7" t="str">
        <f>IF(D2173="No", "Not discussed on USFS. ", IF(VLOOKUP(A2173, [1]!Table9[#All], 31, FALSE)="--", "--",  _xlfn.CONCAT(A2173, " (", VLOOKUP(A2173, [1]!Table9[#All], 11, FALSE), "; Habitat description: ", C2173, ") - Within 1-mi of a CNDDB/SCE/USFS occurrence record (", VLOOKUP(A2173, [1]!Table9[#All], 31, FALSE), "). " )))</f>
        <v xml:space="preserve">Not discussed on USFS. </v>
      </c>
      <c r="Q2173" s="6" t="str">
        <f>IF(D2173="No", "Not discussed on USFS. ", IF(VLOOKUP(A2173, [1]!Table9[#All], 31, FALSE)="--", "--",  VLOOKUP(A2173, [1]!Table9[#All], 32, FALSE)))</f>
        <v xml:space="preserve">Not discussed on USFS. </v>
      </c>
      <c r="R2173" s="6" t="str">
        <f>IF(D2173="No", "Not discussed on USFS. ", IF(VLOOKUP(A2173, [1]!Table9[#All], 31, FALSE)="--", "--", VLOOKUP(A2173, [1]!Table9[#All], 33, FALSE)))</f>
        <v xml:space="preserve">Not discussed on USFS. </v>
      </c>
      <c r="S2173" s="9" t="s">
        <v>2</v>
      </c>
      <c r="T2173" s="8" t="s">
        <v>2</v>
      </c>
      <c r="U2173" s="8" t="s">
        <v>2</v>
      </c>
      <c r="V2173" s="7" t="s">
        <v>2</v>
      </c>
      <c r="W2173" s="6" t="s">
        <v>2</v>
      </c>
      <c r="X2173" s="6" t="s">
        <v>2</v>
      </c>
    </row>
    <row r="2174" spans="1:24" ht="180" x14ac:dyDescent="0.2">
      <c r="A2174" s="20" t="s">
        <v>188</v>
      </c>
      <c r="B2174" s="20" t="str">
        <f>VLOOKUP(A2174, [1]!Table9[#All], 2, FALSE)</f>
        <v>Diplacus vandenbergensis</v>
      </c>
      <c r="C2174" s="18" t="str">
        <f>VLOOKUP(A2174, [1]!Table9[#All], 13, FALSE)</f>
        <v>open, sandy sites among shrubs</v>
      </c>
      <c r="D2174" s="17" t="str">
        <f>IF(ISNUMBER(SEARCH("1",VLOOKUP(A2174, [1]!Table9[#All], 4, FALSE))), "Yes", "No")</f>
        <v>Yes</v>
      </c>
      <c r="E2174" s="16" t="str">
        <f>VLOOKUP(A2174, [1]!Table9[#All], 3, FALSE)</f>
        <v>Plant</v>
      </c>
      <c r="F2174" s="15" t="str">
        <f>VLOOKUP(A2174, [1]!Table9[#All], 26, FALSE)</f>
        <v>Formula</v>
      </c>
      <c r="G2174" s="15" t="str">
        <f>IF(D2174="No", "--",VLOOKUP(A2174, [1]!Table9[#All], 25, FALSE))</f>
        <v>Work area</v>
      </c>
      <c r="H2174" s="14" t="str">
        <f>IF(D2174="No", "Not discussed on USFS. ", VLOOKUP(A2174, [1]!Table9[#All], 24, FALSE))</f>
        <v>--</v>
      </c>
      <c r="I2174" s="14" t="str">
        <f>IF(NOT(ISBLANK(#REF!)),  "Pre-activity Survey Required", "")</f>
        <v>Pre-activity Survey Required</v>
      </c>
      <c r="J2174" s="13" t="str">
        <f>IF(D2174="No", "Not discussed on USFS. ", _xlfn.CONCAT(A2174, " (", VLOOKUP(A2174, [1]!Table9[#All], 11, FALSE), "; Habitat description: ", C2174, ") - Within 1-mi of a CNDDB/SCE/USFS occurrence record (", VLOOKUP(A2174, [1]!Table9[#All], 34, FALSE), "). " ))</f>
        <v xml:space="preserve">Vandenberg monkeyflower (FE; CRPR 1B.1, Blooming Period: May - Jun; Habitat description: open, sandy sites among shrubs) - Within 1-mi of a CNDDB/SCE/USFS occurrence record (unsuitable habitat). </v>
      </c>
      <c r="K2174" s="10" t="str">
        <f>IF(D2174="No", "-- ", VLOOKUP(A2174, [1]!Table9[#All], 35, FALSE))</f>
        <v xml:space="preserve">RPM Plant 1; 
Standard OMP BMPs. </v>
      </c>
      <c r="L2174" s="12" t="str">
        <f>IF(D2174="No", "--", VLOOKUP(A2174, [1]!Table9[#All], 28, FALSE))</f>
        <v>IIB</v>
      </c>
      <c r="M2174" s="11" t="str">
        <f>IF(D2174="No", "Not discussed on USFS. ", _xlfn.CONCAT(A2174, " (", VLOOKUP(A2174, [1]!Table9[#All], 11, FALSE), "; Habitat description: ", C2174, ") - Within 1-mi of a CNDDB/SCE/USFS occurrence record (", VLOOKUP(A2174, [1]!Table9[#All], 27, FALSE), "). " ))</f>
        <v xml:space="preserve">Vandenberg monkeyflower (FE; CRPR 1B.1, Blooming Period: May - Jun; Habitat description: open, sandy sites among shrubs) - Within 1-mi of a CNDDB/SCE/USFS occurrence record (habitat present). </v>
      </c>
      <c r="N2174" s="10" t="str">
        <f>IF(D2174="No", "-- ", VLOOKUP(A2174, [1]!Table9[#All], 29, FALSE))</f>
        <v xml:space="preserve">RPM Plant-1-4; 
General Measures and Standard OMP BMPs. </v>
      </c>
      <c r="O2174" s="10" t="str">
        <f>IF(D2174="No", "--", VLOOKUP(A2174, [1]!Table9[#All], 30, FALSE))</f>
        <v xml:space="preserve">Rare Plant Survey and Avoidance (Vandenberg monkeyflower): A qualified botanist will conduct a rare plant survey for Vandenberg monkeyflower within blooming season, verified by a reference population. All federally-listed plants within 100 feet of the work area will be flagged for avoidance. Coordination with Environmental Services Department will be required if full avoidance cannot be achieved. 
Schedule Limitation (Vandenberg monkeyflower): Schedule all work in the year rare plant surveys are conducted. Work can occur only after rare plant surveys occur. If work gets delayed for a subsequent year, contact Environmental Services Department. 
General Measures and Standard OMP BMPs. </v>
      </c>
      <c r="P2174" s="7" t="str">
        <f>IF(D2174="No", "Not discussed on USFS. ", IF(VLOOKUP(A2174, [1]!Table9[#All], 31, FALSE)="--", "--",  _xlfn.CONCAT(A2174, " (", VLOOKUP(A2174, [1]!Table9[#All], 11, FALSE), "; Habitat description: ", C2174, ") - Within 1-mi of a CNDDB/SCE/USFS occurrence record (", VLOOKUP(A2174, [1]!Table9[#All], 31, FALSE), "). " )))</f>
        <v>--</v>
      </c>
      <c r="Q2174" s="6" t="str">
        <f>IF(D2174="No", "Not discussed on USFS. ", IF(VLOOKUP(A2174, [1]!Table9[#All], 31, FALSE)="--", "--",  VLOOKUP(A2174, [1]!Table9[#All], 32, FALSE)))</f>
        <v>--</v>
      </c>
      <c r="R2174" s="6" t="str">
        <f>IF(D2174="No", "Not discussed on USFS. ", IF(VLOOKUP(A2174, [1]!Table9[#All], 31, FALSE)="--", "--", VLOOKUP(A2174, [1]!Table9[#All], 33, FALSE)))</f>
        <v>--</v>
      </c>
      <c r="S2174" s="9" t="s">
        <v>2</v>
      </c>
      <c r="T2174" s="8" t="s">
        <v>2</v>
      </c>
      <c r="U2174" s="8" t="s">
        <v>2</v>
      </c>
      <c r="V2174" s="7" t="s">
        <v>2</v>
      </c>
      <c r="W2174" s="6" t="s">
        <v>2</v>
      </c>
      <c r="X2174" s="6" t="s">
        <v>2</v>
      </c>
    </row>
    <row r="2175" spans="1:24" ht="48" x14ac:dyDescent="0.2">
      <c r="A2175" s="20" t="s">
        <v>187</v>
      </c>
      <c r="B2175" s="20" t="str">
        <f>VLOOKUP(A2175, [1]!Table9[#All], 2, FALSE)</f>
        <v>Anthoxanthum nitens ssp. nitens</v>
      </c>
      <c r="C2175" s="18" t="str">
        <f>VLOOKUP(A2175, [1]!Table9[#All], 13, FALSE)</f>
        <v>meadows</v>
      </c>
      <c r="D2175" s="17" t="str">
        <f>IF(ISNUMBER(SEARCH("1",VLOOKUP(A2175, [1]!Table9[#All], 4, FALSE))), "Yes", "No")</f>
        <v>No</v>
      </c>
      <c r="E2175" s="16" t="str">
        <f>VLOOKUP(A2175, [1]!Table9[#All], 3, FALSE)</f>
        <v>Plant</v>
      </c>
      <c r="F2175" s="15" t="str">
        <f>VLOOKUP(A2175, [1]!Table9[#All], 26, FALSE)</f>
        <v>Formula</v>
      </c>
      <c r="G2175" s="15" t="str">
        <f>IF(D2175="No", "--",VLOOKUP(A2175, [1]!Table9[#All], 25, FALSE))</f>
        <v>--</v>
      </c>
      <c r="H2175" s="14" t="str">
        <f>IF(D2175="No", "Not discussed on USFS. ", VLOOKUP(A2175, [1]!Table9[#All], 24, FALSE))</f>
        <v xml:space="preserve">Not discussed on USFS. </v>
      </c>
      <c r="I2175" s="14" t="str">
        <f>IF(NOT(ISBLANK(#REF!)),  "Pre-activity Survey Required", "")</f>
        <v>Pre-activity Survey Required</v>
      </c>
      <c r="J2175" s="13" t="str">
        <f>IF(D2175="No", "Not discussed on USFS. ", _xlfn.CONCAT(A2175, " (", VLOOKUP(A2175, [1]!Table9[#All], 11, FALSE), "; Habitat description: ", C2175, ") - Within 1-mi of a CNDDB/SCE/USFS occurrence record (", VLOOKUP(A2175, [1]!Table9[#All], 34, FALSE), "). " ))</f>
        <v xml:space="preserve">Not discussed on USFS. </v>
      </c>
      <c r="K2175" s="10" t="str">
        <f>IF(D2175="No", "-- ", VLOOKUP(A2175, [1]!Table9[#All], 35, FALSE))</f>
        <v xml:space="preserve">-- </v>
      </c>
      <c r="L2175" s="12" t="str">
        <f>IF(D2175="No", "--", VLOOKUP(A2175, [1]!Table9[#All], 28, FALSE))</f>
        <v>--</v>
      </c>
      <c r="M2175" s="11" t="str">
        <f>IF(D2175="No", "Not discussed on USFS. ", _xlfn.CONCAT(A2175, " (", VLOOKUP(A2175, [1]!Table9[#All], 11, FALSE), "; Habitat description: ", C2175, ") - Within 1-mi of a CNDDB/SCE/USFS occurrence record (", VLOOKUP(A2175, [1]!Table9[#All], 27, FALSE), "). " ))</f>
        <v xml:space="preserve">Not discussed on USFS. </v>
      </c>
      <c r="N2175" s="10" t="str">
        <f>IF(D2175="No", "-- ", VLOOKUP(A2175, [1]!Table9[#All], 29, FALSE))</f>
        <v xml:space="preserve">-- </v>
      </c>
      <c r="O2175" s="10" t="str">
        <f>IF(D2175="No", "--", VLOOKUP(A2175, [1]!Table9[#All], 30, FALSE))</f>
        <v>--</v>
      </c>
      <c r="P2175" s="7" t="str">
        <f>IF(D2175="No", "Not discussed on USFS. ", IF(VLOOKUP(A2175, [1]!Table9[#All], 31, FALSE)="--", "--",  _xlfn.CONCAT(A2175, " (", VLOOKUP(A2175, [1]!Table9[#All], 11, FALSE), "; Habitat description: ", C2175, ") - Within 1-mi of a CNDDB/SCE/USFS occurrence record (", VLOOKUP(A2175, [1]!Table9[#All], 31, FALSE), "). " )))</f>
        <v xml:space="preserve">Not discussed on USFS. </v>
      </c>
      <c r="Q2175" s="6" t="str">
        <f>IF(D2175="No", "Not discussed on USFS. ", IF(VLOOKUP(A2175, [1]!Table9[#All], 31, FALSE)="--", "--",  VLOOKUP(A2175, [1]!Table9[#All], 32, FALSE)))</f>
        <v xml:space="preserve">Not discussed on USFS. </v>
      </c>
      <c r="R2175" s="6" t="str">
        <f>IF(D2175="No", "Not discussed on USFS. ", IF(VLOOKUP(A2175, [1]!Table9[#All], 31, FALSE)="--", "--", VLOOKUP(A2175, [1]!Table9[#All], 33, FALSE)))</f>
        <v xml:space="preserve">Not discussed on USFS. </v>
      </c>
      <c r="S2175" s="9" t="s">
        <v>2</v>
      </c>
      <c r="T2175" s="8" t="s">
        <v>2</v>
      </c>
      <c r="U2175" s="8" t="s">
        <v>2</v>
      </c>
      <c r="V2175" s="7" t="s">
        <v>2</v>
      </c>
      <c r="W2175" s="6" t="s">
        <v>2</v>
      </c>
      <c r="X2175" s="6" t="s">
        <v>2</v>
      </c>
    </row>
    <row r="2176" spans="1:24" ht="156" x14ac:dyDescent="0.2">
      <c r="A2176" s="20" t="s">
        <v>186</v>
      </c>
      <c r="B2176" s="20" t="str">
        <f>VLOOKUP(A2176, [1]!Table9[#All], 2, FALSE)</f>
        <v>Eriogonum evanidum</v>
      </c>
      <c r="C2176" s="18" t="str">
        <f>VLOOKUP(A2176, [1]!Table9[#All], 13, FALSE)</f>
        <v>sand</v>
      </c>
      <c r="D2176" s="17" t="str">
        <f>IF(ISNUMBER(SEARCH("1",VLOOKUP(A2176, [1]!Table9[#All], 4, FALSE))), "Yes", "No")</f>
        <v>Yes</v>
      </c>
      <c r="E2176" s="16" t="str">
        <f>VLOOKUP(A2176, [1]!Table9[#All], 3, FALSE)</f>
        <v>Plant</v>
      </c>
      <c r="F2176" s="15" t="str">
        <f>VLOOKUP(A2176, [1]!Table9[#All], 26, FALSE)</f>
        <v>Formula</v>
      </c>
      <c r="G2176" s="15" t="str">
        <f>IF(D2176="No", "--",VLOOKUP(A2176, [1]!Table9[#All], 25, FALSE))</f>
        <v>Work area</v>
      </c>
      <c r="H2176" s="14" t="str">
        <f>IF(D2176="No", "Not discussed on USFS. ", VLOOKUP(A2176, [1]!Table9[#All], 24, FALSE))</f>
        <v>--</v>
      </c>
      <c r="I2176" s="14" t="str">
        <f>IF(NOT(ISBLANK(#REF!)),  "Pre-activity Survey Required", "")</f>
        <v>Pre-activity Survey Required</v>
      </c>
      <c r="J2176" s="13" t="str">
        <f>IF(D2176="No", "Not discussed on USFS. ", _xlfn.CONCAT(A2176, " (", VLOOKUP(A2176, [1]!Table9[#All], 11, FALSE), "; Habitat description: ", C2176, ") - Within 1-mi of a CNDDB/SCE/USFS occurrence record (", VLOOKUP(A2176, [1]!Table9[#All], 34, FALSE), "). " ))</f>
        <v xml:space="preserve">vanishing wild buckwheat (FSS; CRPR 1B.1, Blooming Period: Jul - Oct; Habitat description: sand) - Within 1-mi of a CNDDB/SCE/USFS occurrence record (unsuitable habitat). </v>
      </c>
      <c r="K2176" s="10" t="str">
        <f>IF(D2176="No", "-- ", VLOOKUP(A2176, [1]!Table9[#All], 35, FALSE))</f>
        <v>Standard OMP BMPs.</v>
      </c>
      <c r="L2176" s="12" t="str">
        <f>IF(D2176="No", "--", VLOOKUP(A2176, [1]!Table9[#All], 28, FALSE))</f>
        <v>IIB</v>
      </c>
      <c r="M2176" s="11" t="str">
        <f>IF(D2176="No", "Not discussed on USFS. ", _xlfn.CONCAT(A2176, " (", VLOOKUP(A2176, [1]!Table9[#All], 11, FALSE), "; Habitat description: ", C2176, ") - Within 1-mi of a CNDDB/SCE/USFS occurrence record (", VLOOKUP(A2176, [1]!Table9[#All], 27, FALSE), "). " ))</f>
        <v xml:space="preserve">vanishing wild buckwheat (FSS; CRPR 1B.1, Blooming Period: Jul - Oct; Habitat description: sand) - Within 1-mi of a CNDDB/SCE/USFS occurrence record (habitat present). </v>
      </c>
      <c r="N2176" s="10" t="str">
        <f>IF(D2176="No", "-- ", VLOOKUP(A2176, [1]!Table9[#All], 29, FALSE))</f>
        <v xml:space="preserve">BE BMP Plant-1(a)(c-d); 
General Measures and Standard OMP BMPs. </v>
      </c>
      <c r="O2176" s="10" t="str">
        <f>IF(D2176="No", "--", VLOOKUP(A2176, [1]!Table9[#All], 30, FALSE))</f>
        <v xml:space="preserve">Pre-Activity Survey (vanishing wild buckwheat): A biological survey is required. 
FSS Plant Avoidance (vanishing wild buckwheat): If vanishing wild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76" s="7" t="str">
        <f>IF(D2176="No", "Not discussed on USFS. ", IF(VLOOKUP(A2176, [1]!Table9[#All], 31, FALSE)="--", "--",  _xlfn.CONCAT(A2176, " (", VLOOKUP(A2176, [1]!Table9[#All], 11, FALSE), "; Habitat description: ", C2176, ") - Within 1-mi of a CNDDB/SCE/USFS occurrence record (", VLOOKUP(A2176, [1]!Table9[#All], 31, FALSE), "). " )))</f>
        <v>--</v>
      </c>
      <c r="Q2176" s="6" t="str">
        <f>IF(D2176="No", "Not discussed on USFS. ", IF(VLOOKUP(A2176, [1]!Table9[#All], 31, FALSE)="--", "--",  VLOOKUP(A2176, [1]!Table9[#All], 32, FALSE)))</f>
        <v>--</v>
      </c>
      <c r="R2176" s="6" t="str">
        <f>IF(D2176="No", "Not discussed on USFS. ", IF(VLOOKUP(A2176, [1]!Table9[#All], 31, FALSE)="--", "--", VLOOKUP(A2176, [1]!Table9[#All], 33, FALSE)))</f>
        <v>--</v>
      </c>
      <c r="S2176" s="9" t="s">
        <v>2</v>
      </c>
      <c r="T2176" s="8" t="s">
        <v>2</v>
      </c>
      <c r="U2176" s="8" t="s">
        <v>2</v>
      </c>
      <c r="V2176" s="7" t="s">
        <v>2</v>
      </c>
      <c r="W2176" s="6" t="s">
        <v>2</v>
      </c>
      <c r="X2176" s="6" t="s">
        <v>2</v>
      </c>
    </row>
    <row r="2177" spans="1:24" ht="48" x14ac:dyDescent="0.2">
      <c r="A2177" s="20" t="s">
        <v>185</v>
      </c>
      <c r="B2177" s="20" t="str">
        <f>VLOOKUP(A2177, [1]!Table9[#All], 2, FALSE)</f>
        <v>Dudleya variegata</v>
      </c>
      <c r="C2177" s="18" t="str">
        <f>VLOOKUP(A2177, [1]!Table9[#All], 13, FALSE)</f>
        <v>grassland</v>
      </c>
      <c r="D2177" s="17" t="str">
        <f>IF(ISNUMBER(SEARCH("1",VLOOKUP(A2177, [1]!Table9[#All], 4, FALSE))), "Yes", "No")</f>
        <v>No</v>
      </c>
      <c r="E2177" s="16" t="str">
        <f>VLOOKUP(A2177, [1]!Table9[#All], 3, FALSE)</f>
        <v>Plant</v>
      </c>
      <c r="F2177" s="15" t="str">
        <f>VLOOKUP(A2177, [1]!Table9[#All], 26, FALSE)</f>
        <v>Formula</v>
      </c>
      <c r="G2177" s="15" t="str">
        <f>IF(D2177="No", "--",VLOOKUP(A2177, [1]!Table9[#All], 25, FALSE))</f>
        <v>--</v>
      </c>
      <c r="H2177" s="14" t="str">
        <f>IF(D2177="No", "Not discussed on USFS. ", VLOOKUP(A2177, [1]!Table9[#All], 24, FALSE))</f>
        <v xml:space="preserve">Not discussed on USFS. </v>
      </c>
      <c r="I2177" s="14" t="str">
        <f>IF(NOT(ISBLANK(#REF!)),  "Pre-activity Survey Required", "")</f>
        <v>Pre-activity Survey Required</v>
      </c>
      <c r="J2177" s="13" t="str">
        <f>IF(D2177="No", "Not discussed on USFS. ", _xlfn.CONCAT(A2177, " (", VLOOKUP(A2177, [1]!Table9[#All], 11, FALSE), "; Habitat description: ", C2177, ") - Within 1-mi of a CNDDB/SCE/USFS occurrence record (", VLOOKUP(A2177, [1]!Table9[#All], 34, FALSE), "). " ))</f>
        <v xml:space="preserve">Not discussed on USFS. </v>
      </c>
      <c r="K2177" s="10" t="str">
        <f>IF(D2177="No", "-- ", VLOOKUP(A2177, [1]!Table9[#All], 35, FALSE))</f>
        <v xml:space="preserve">-- </v>
      </c>
      <c r="L2177" s="12" t="str">
        <f>IF(D2177="No", "--", VLOOKUP(A2177, [1]!Table9[#All], 28, FALSE))</f>
        <v>--</v>
      </c>
      <c r="M2177" s="11" t="str">
        <f>IF(D2177="No", "Not discussed on USFS. ", _xlfn.CONCAT(A2177, " (", VLOOKUP(A2177, [1]!Table9[#All], 11, FALSE), "; Habitat description: ", C2177, ") - Within 1-mi of a CNDDB/SCE/USFS occurrence record (", VLOOKUP(A2177, [1]!Table9[#All], 27, FALSE), "). " ))</f>
        <v xml:space="preserve">Not discussed on USFS. </v>
      </c>
      <c r="N2177" s="10" t="str">
        <f>IF(D2177="No", "-- ", VLOOKUP(A2177, [1]!Table9[#All], 29, FALSE))</f>
        <v xml:space="preserve">-- </v>
      </c>
      <c r="O2177" s="10" t="str">
        <f>IF(D2177="No", "--", VLOOKUP(A2177, [1]!Table9[#All], 30, FALSE))</f>
        <v>--</v>
      </c>
      <c r="P2177" s="7" t="str">
        <f>IF(D2177="No", "Not discussed on USFS. ", IF(VLOOKUP(A2177, [1]!Table9[#All], 31, FALSE)="--", "--",  _xlfn.CONCAT(A2177, " (", VLOOKUP(A2177, [1]!Table9[#All], 11, FALSE), "; Habitat description: ", C2177, ") - Within 1-mi of a CNDDB/SCE/USFS occurrence record (", VLOOKUP(A2177, [1]!Table9[#All], 31, FALSE), "). " )))</f>
        <v xml:space="preserve">Not discussed on USFS. </v>
      </c>
      <c r="Q2177" s="6" t="str">
        <f>IF(D2177="No", "Not discussed on USFS. ", IF(VLOOKUP(A2177, [1]!Table9[#All], 31, FALSE)="--", "--",  VLOOKUP(A2177, [1]!Table9[#All], 32, FALSE)))</f>
        <v xml:space="preserve">Not discussed on USFS. </v>
      </c>
      <c r="R2177" s="6" t="str">
        <f>IF(D2177="No", "Not discussed on USFS. ", IF(VLOOKUP(A2177, [1]!Table9[#All], 31, FALSE)="--", "--", VLOOKUP(A2177, [1]!Table9[#All], 33, FALSE)))</f>
        <v xml:space="preserve">Not discussed on USFS. </v>
      </c>
      <c r="S2177" s="9" t="s">
        <v>2</v>
      </c>
      <c r="T2177" s="8" t="s">
        <v>2</v>
      </c>
      <c r="U2177" s="8" t="s">
        <v>2</v>
      </c>
      <c r="V2177" s="7" t="s">
        <v>2</v>
      </c>
      <c r="W2177" s="6" t="s">
        <v>2</v>
      </c>
      <c r="X2177" s="6" t="s">
        <v>2</v>
      </c>
    </row>
    <row r="2178" spans="1:24" ht="64" x14ac:dyDescent="0.2">
      <c r="A2178" s="20" t="s">
        <v>184</v>
      </c>
      <c r="B2178" s="20" t="str">
        <f>VLOOKUP(A2178, [1]!Table9[#All], 2, FALSE)</f>
        <v>Clarkia tembloriensis ssp. calientensis</v>
      </c>
      <c r="C2178" s="18" t="str">
        <f>VLOOKUP(A2178, [1]!Table9[#All], 13, FALSE)</f>
        <v>grassland</v>
      </c>
      <c r="D2178" s="17" t="str">
        <f>IF(ISNUMBER(SEARCH("1",VLOOKUP(A2178, [1]!Table9[#All], 4, FALSE))), "Yes", "No")</f>
        <v>No</v>
      </c>
      <c r="E2178" s="16" t="str">
        <f>VLOOKUP(A2178, [1]!Table9[#All], 3, FALSE)</f>
        <v>Plant</v>
      </c>
      <c r="F2178" s="15" t="str">
        <f>VLOOKUP(A2178, [1]!Table9[#All], 26, FALSE)</f>
        <v>Formula</v>
      </c>
      <c r="G2178" s="15" t="str">
        <f>IF(D2178="No", "--",VLOOKUP(A2178, [1]!Table9[#All], 25, FALSE))</f>
        <v>--</v>
      </c>
      <c r="H2178" s="14" t="str">
        <f>IF(D2178="No", "Not discussed on USFS. ", VLOOKUP(A2178, [1]!Table9[#All], 24, FALSE))</f>
        <v xml:space="preserve">Not discussed on USFS. </v>
      </c>
      <c r="I2178" s="14" t="str">
        <f>IF(NOT(ISBLANK(#REF!)),  "Pre-activity Survey Required", "")</f>
        <v>Pre-activity Survey Required</v>
      </c>
      <c r="J2178" s="13" t="str">
        <f>IF(D2178="No", "Not discussed on USFS. ", _xlfn.CONCAT(A2178, " (", VLOOKUP(A2178, [1]!Table9[#All], 11, FALSE), "; Habitat description: ", C2178, ") - Within 1-mi of a CNDDB/SCE/USFS occurrence record (", VLOOKUP(A2178, [1]!Table9[#All], 34, FALSE), "). " ))</f>
        <v xml:space="preserve">Not discussed on USFS. </v>
      </c>
      <c r="K2178" s="10" t="str">
        <f>IF(D2178="No", "-- ", VLOOKUP(A2178, [1]!Table9[#All], 35, FALSE))</f>
        <v xml:space="preserve">-- </v>
      </c>
      <c r="L2178" s="12" t="str">
        <f>IF(D2178="No", "--", VLOOKUP(A2178, [1]!Table9[#All], 28, FALSE))</f>
        <v>--</v>
      </c>
      <c r="M2178" s="11" t="str">
        <f>IF(D2178="No", "Not discussed on USFS. ", _xlfn.CONCAT(A2178, " (", VLOOKUP(A2178, [1]!Table9[#All], 11, FALSE), "; Habitat description: ", C2178, ") - Within 1-mi of a CNDDB/SCE/USFS occurrence record (", VLOOKUP(A2178, [1]!Table9[#All], 27, FALSE), "). " ))</f>
        <v xml:space="preserve">Not discussed on USFS. </v>
      </c>
      <c r="N2178" s="10" t="str">
        <f>IF(D2178="No", "-- ", VLOOKUP(A2178, [1]!Table9[#All], 29, FALSE))</f>
        <v xml:space="preserve">-- </v>
      </c>
      <c r="O2178" s="10" t="str">
        <f>IF(D2178="No", "--", VLOOKUP(A2178, [1]!Table9[#All], 30, FALSE))</f>
        <v>--</v>
      </c>
      <c r="P2178" s="7" t="str">
        <f>IF(D2178="No", "Not discussed on USFS. ", IF(VLOOKUP(A2178, [1]!Table9[#All], 31, FALSE)="--", "--",  _xlfn.CONCAT(A2178, " (", VLOOKUP(A2178, [1]!Table9[#All], 11, FALSE), "; Habitat description: ", C2178, ") - Within 1-mi of a CNDDB/SCE/USFS occurrence record (", VLOOKUP(A2178, [1]!Table9[#All], 31, FALSE), "). " )))</f>
        <v xml:space="preserve">Not discussed on USFS. </v>
      </c>
      <c r="Q2178" s="6" t="str">
        <f>IF(D2178="No", "Not discussed on USFS. ", IF(VLOOKUP(A2178, [1]!Table9[#All], 31, FALSE)="--", "--",  VLOOKUP(A2178, [1]!Table9[#All], 32, FALSE)))</f>
        <v xml:space="preserve">Not discussed on USFS. </v>
      </c>
      <c r="R2178" s="6" t="str">
        <f>IF(D2178="No", "Not discussed on USFS. ", IF(VLOOKUP(A2178, [1]!Table9[#All], 31, FALSE)="--", "--", VLOOKUP(A2178, [1]!Table9[#All], 33, FALSE)))</f>
        <v xml:space="preserve">Not discussed on USFS. </v>
      </c>
      <c r="S2178" s="9" t="s">
        <v>2</v>
      </c>
      <c r="T2178" s="8" t="s">
        <v>2</v>
      </c>
      <c r="U2178" s="8" t="s">
        <v>2</v>
      </c>
      <c r="V2178" s="7" t="s">
        <v>2</v>
      </c>
      <c r="W2178" s="6" t="s">
        <v>2</v>
      </c>
      <c r="X2178" s="6" t="s">
        <v>2</v>
      </c>
    </row>
    <row r="2179" spans="1:24" ht="48" x14ac:dyDescent="0.2">
      <c r="A2179" s="20" t="s">
        <v>183</v>
      </c>
      <c r="B2179" s="20" t="str">
        <f>VLOOKUP(A2179, [1]!Table9[#All], 2, FALSE)</f>
        <v>Monardella venosa</v>
      </c>
      <c r="C2179" s="18" t="str">
        <f>VLOOKUP(A2179, [1]!Table9[#All], 13, FALSE)</f>
        <v>grassland</v>
      </c>
      <c r="D2179" s="17" t="str">
        <f>IF(ISNUMBER(SEARCH("1",VLOOKUP(A2179, [1]!Table9[#All], 4, FALSE))), "Yes", "No")</f>
        <v>No</v>
      </c>
      <c r="E2179" s="16" t="str">
        <f>VLOOKUP(A2179, [1]!Table9[#All], 3, FALSE)</f>
        <v>Plant</v>
      </c>
      <c r="F2179" s="15" t="str">
        <f>VLOOKUP(A2179, [1]!Table9[#All], 26, FALSE)</f>
        <v>Formula</v>
      </c>
      <c r="G2179" s="15" t="str">
        <f>IF(D2179="No", "--",VLOOKUP(A2179, [1]!Table9[#All], 25, FALSE))</f>
        <v>--</v>
      </c>
      <c r="H2179" s="14" t="str">
        <f>IF(D2179="No", "Not discussed on USFS. ", VLOOKUP(A2179, [1]!Table9[#All], 24, FALSE))</f>
        <v xml:space="preserve">Not discussed on USFS. </v>
      </c>
      <c r="I2179" s="14" t="str">
        <f>IF(NOT(ISBLANK(#REF!)),  "Pre-activity Survey Required", "")</f>
        <v>Pre-activity Survey Required</v>
      </c>
      <c r="J2179" s="13" t="str">
        <f>IF(D2179="No", "Not discussed on USFS. ", _xlfn.CONCAT(A2179, " (", VLOOKUP(A2179, [1]!Table9[#All], 11, FALSE), "; Habitat description: ", C2179, ") - Within 1-mi of a CNDDB/SCE/USFS occurrence record (", VLOOKUP(A2179, [1]!Table9[#All], 34, FALSE), "). " ))</f>
        <v xml:space="preserve">Not discussed on USFS. </v>
      </c>
      <c r="K2179" s="10" t="str">
        <f>IF(D2179="No", "-- ", VLOOKUP(A2179, [1]!Table9[#All], 35, FALSE))</f>
        <v xml:space="preserve">-- </v>
      </c>
      <c r="L2179" s="12" t="str">
        <f>IF(D2179="No", "--", VLOOKUP(A2179, [1]!Table9[#All], 28, FALSE))</f>
        <v>--</v>
      </c>
      <c r="M2179" s="11" t="str">
        <f>IF(D2179="No", "Not discussed on USFS. ", _xlfn.CONCAT(A2179, " (", VLOOKUP(A2179, [1]!Table9[#All], 11, FALSE), "; Habitat description: ", C2179, ") - Within 1-mi of a CNDDB/SCE/USFS occurrence record (", VLOOKUP(A2179, [1]!Table9[#All], 27, FALSE), "). " ))</f>
        <v xml:space="preserve">Not discussed on USFS. </v>
      </c>
      <c r="N2179" s="10" t="str">
        <f>IF(D2179="No", "-- ", VLOOKUP(A2179, [1]!Table9[#All], 29, FALSE))</f>
        <v xml:space="preserve">-- </v>
      </c>
      <c r="O2179" s="10" t="str">
        <f>IF(D2179="No", "--", VLOOKUP(A2179, [1]!Table9[#All], 30, FALSE))</f>
        <v>--</v>
      </c>
      <c r="P2179" s="7" t="str">
        <f>IF(D2179="No", "Not discussed on USFS. ", IF(VLOOKUP(A2179, [1]!Table9[#All], 31, FALSE)="--", "--",  _xlfn.CONCAT(A2179, " (", VLOOKUP(A2179, [1]!Table9[#All], 11, FALSE), "; Habitat description: ", C2179, ") - Within 1-mi of a CNDDB/SCE/USFS occurrence record (", VLOOKUP(A2179, [1]!Table9[#All], 31, FALSE), "). " )))</f>
        <v xml:space="preserve">Not discussed on USFS. </v>
      </c>
      <c r="Q2179" s="6" t="str">
        <f>IF(D2179="No", "Not discussed on USFS. ", IF(VLOOKUP(A2179, [1]!Table9[#All], 31, FALSE)="--", "--",  VLOOKUP(A2179, [1]!Table9[#All], 32, FALSE)))</f>
        <v xml:space="preserve">Not discussed on USFS. </v>
      </c>
      <c r="R2179" s="6" t="str">
        <f>IF(D2179="No", "Not discussed on USFS. ", IF(VLOOKUP(A2179, [1]!Table9[#All], 31, FALSE)="--", "--", VLOOKUP(A2179, [1]!Table9[#All], 33, FALSE)))</f>
        <v xml:space="preserve">Not discussed on USFS. </v>
      </c>
      <c r="S2179" s="9" t="s">
        <v>2</v>
      </c>
      <c r="T2179" s="8" t="s">
        <v>2</v>
      </c>
      <c r="U2179" s="8" t="s">
        <v>2</v>
      </c>
      <c r="V2179" s="7" t="s">
        <v>2</v>
      </c>
      <c r="W2179" s="6" t="s">
        <v>2</v>
      </c>
      <c r="X2179" s="6" t="s">
        <v>2</v>
      </c>
    </row>
    <row r="2180" spans="1:24" ht="156" x14ac:dyDescent="0.2">
      <c r="A2180" s="20" t="s">
        <v>182</v>
      </c>
      <c r="B2180" s="20" t="str">
        <f>VLOOKUP(A2180, [1]!Table9[#All], 2, FALSE)</f>
        <v>Thermopsis californica var. semota</v>
      </c>
      <c r="C2180" s="18" t="str">
        <f>VLOOKUP(A2180, [1]!Table9[#All], 13, FALSE)</f>
        <v>meadows, pine/oak woodland</v>
      </c>
      <c r="D2180" s="17" t="str">
        <f>IF(ISNUMBER(SEARCH("1",VLOOKUP(A2180, [1]!Table9[#All], 4, FALSE))), "Yes", "No")</f>
        <v>Yes</v>
      </c>
      <c r="E2180" s="16" t="str">
        <f>VLOOKUP(A2180, [1]!Table9[#All], 3, FALSE)</f>
        <v>Plant</v>
      </c>
      <c r="F2180" s="15" t="str">
        <f>VLOOKUP(A2180, [1]!Table9[#All], 26, FALSE)</f>
        <v>Formula</v>
      </c>
      <c r="G2180" s="15" t="str">
        <f>IF(D2180="No", "--",VLOOKUP(A2180, [1]!Table9[#All], 25, FALSE))</f>
        <v>Work area</v>
      </c>
      <c r="H2180" s="14" t="str">
        <f>IF(D2180="No", "Not discussed on USFS. ", VLOOKUP(A2180, [1]!Table9[#All], 24, FALSE))</f>
        <v>--</v>
      </c>
      <c r="I2180" s="14" t="str">
        <f>IF(NOT(ISBLANK(#REF!)),  "Pre-activity Survey Required", "")</f>
        <v>Pre-activity Survey Required</v>
      </c>
      <c r="J2180" s="13" t="str">
        <f>IF(D2180="No", "Not discussed on USFS. ", _xlfn.CONCAT(A2180, " (", VLOOKUP(A2180, [1]!Table9[#All], 11, FALSE), "; Habitat description: ", C2180, ") - Within 1-mi of a CNDDB/SCE/USFS occurrence record (", VLOOKUP(A2180, [1]!Table9[#All], 34, FALSE), "). " ))</f>
        <v xml:space="preserve">velvety false lupine (FSS; CRPR 1B.2, Blooming Period: Apr - Jun; Habitat description: meadows, pine/oak woodland) - Within 1-mi of a CNDDB/SCE/USFS occurrence record (unsuitable habitat). </v>
      </c>
      <c r="K2180" s="10" t="str">
        <f>IF(D2180="No", "-- ", VLOOKUP(A2180, [1]!Table9[#All], 35, FALSE))</f>
        <v>Standard OMP BMPs.</v>
      </c>
      <c r="L2180" s="12" t="str">
        <f>IF(D2180="No", "--", VLOOKUP(A2180, [1]!Table9[#All], 28, FALSE))</f>
        <v>IIB</v>
      </c>
      <c r="M2180" s="11" t="str">
        <f>IF(D2180="No", "Not discussed on USFS. ", _xlfn.CONCAT(A2180, " (", VLOOKUP(A2180, [1]!Table9[#All], 11, FALSE), "; Habitat description: ", C2180, ") - Within 1-mi of a CNDDB/SCE/USFS occurrence record (", VLOOKUP(A2180, [1]!Table9[#All], 27, FALSE), "). " ))</f>
        <v xml:space="preserve">velvety false lupine (FSS; CRPR 1B.2, Blooming Period: Apr - Jun; Habitat description: meadows, pine/oak woodland) - Within 1-mi of a CNDDB/SCE/USFS occurrence record (habitat present). </v>
      </c>
      <c r="N2180" s="10" t="str">
        <f>IF(D2180="No", "-- ", VLOOKUP(A2180, [1]!Table9[#All], 29, FALSE))</f>
        <v xml:space="preserve">BE BMP Plant-1(a)(c-d); 
General Measures and Standard OMP BMPs. </v>
      </c>
      <c r="O2180" s="10" t="str">
        <f>IF(D2180="No", "--", VLOOKUP(A2180, [1]!Table9[#All], 30, FALSE))</f>
        <v xml:space="preserve">Pre-Activity Survey (velvety false lupine): A biological survey is required. 
FSS Plant Avoidance (velvety false lupine): If velvety false lupine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80" s="7" t="str">
        <f>IF(D2180="No", "Not discussed on USFS. ", IF(VLOOKUP(A2180, [1]!Table9[#All], 31, FALSE)="--", "--",  _xlfn.CONCAT(A2180, " (", VLOOKUP(A2180, [1]!Table9[#All], 11, FALSE), "; Habitat description: ", C2180, ") - Within 1-mi of a CNDDB/SCE/USFS occurrence record (", VLOOKUP(A2180, [1]!Table9[#All], 31, FALSE), "). " )))</f>
        <v>--</v>
      </c>
      <c r="Q2180" s="6" t="str">
        <f>IF(D2180="No", "Not discussed on USFS. ", IF(VLOOKUP(A2180, [1]!Table9[#All], 31, FALSE)="--", "--",  VLOOKUP(A2180, [1]!Table9[#All], 32, FALSE)))</f>
        <v>--</v>
      </c>
      <c r="R2180" s="6" t="str">
        <f>IF(D2180="No", "Not discussed on USFS. ", IF(VLOOKUP(A2180, [1]!Table9[#All], 31, FALSE)="--", "--", VLOOKUP(A2180, [1]!Table9[#All], 33, FALSE)))</f>
        <v>--</v>
      </c>
      <c r="S2180" s="9" t="s">
        <v>2</v>
      </c>
      <c r="T2180" s="8" t="s">
        <v>2</v>
      </c>
      <c r="U2180" s="8" t="s">
        <v>2</v>
      </c>
      <c r="V2180" s="7" t="s">
        <v>2</v>
      </c>
      <c r="W2180" s="6" t="s">
        <v>2</v>
      </c>
      <c r="X2180" s="6" t="s">
        <v>2</v>
      </c>
    </row>
    <row r="2181" spans="1:24" ht="180" x14ac:dyDescent="0.2">
      <c r="A2181" s="20" t="s">
        <v>181</v>
      </c>
      <c r="B2181" s="20" t="str">
        <f>VLOOKUP(A2181, [1]!Table9[#All], 2, FALSE)</f>
        <v>Astragalus pycnostachyus var. lanosissimus</v>
      </c>
      <c r="C2181" s="18" t="str">
        <f>VLOOKUP(A2181, [1]!Table9[#All], 13, FALSE)</f>
        <v>disturbed areas, open, sand to gravel</v>
      </c>
      <c r="D2181" s="17" t="str">
        <f>IF(ISNUMBER(SEARCH("1",VLOOKUP(A2181, [1]!Table9[#All], 4, FALSE))), "Yes", "No")</f>
        <v>Yes</v>
      </c>
      <c r="E2181" s="16" t="str">
        <f>VLOOKUP(A2181, [1]!Table9[#All], 3, FALSE)</f>
        <v>Plant</v>
      </c>
      <c r="F2181" s="15" t="str">
        <f>VLOOKUP(A2181, [1]!Table9[#All], 26, FALSE)</f>
        <v>Formula</v>
      </c>
      <c r="G2181" s="15" t="str">
        <f>IF(D2181="No", "--",VLOOKUP(A2181, [1]!Table9[#All], 25, FALSE))</f>
        <v>Work area</v>
      </c>
      <c r="H2181" s="14" t="str">
        <f>IF(D2181="No", "Not discussed on USFS. ", VLOOKUP(A2181, [1]!Table9[#All], 24, FALSE))</f>
        <v>--</v>
      </c>
      <c r="I2181" s="14" t="str">
        <f>IF(NOT(ISBLANK(#REF!)),  "Pre-activity Survey Required", "")</f>
        <v>Pre-activity Survey Required</v>
      </c>
      <c r="J2181" s="13" t="str">
        <f>IF(D2181="No", "Not discussed on USFS. ", _xlfn.CONCAT(A2181, " (", VLOOKUP(A2181, [1]!Table9[#All], 11, FALSE), "; Habitat description: ", C2181, ") - Within 1-mi of a CNDDB/SCE/USFS occurrence record (", VLOOKUP(A2181, [1]!Table9[#All], 34, FALSE), "). " ))</f>
        <v xml:space="preserve">Ventura marsh milk-vetch (FE; SE; CRPR 1B.1, Blooming Period: Jul - Oct; Habitat description: disturbed areas, open, sand to gravel) - Within 1-mi of a CNDDB/SCE/USFS occurrence record (unsuitable habitat). </v>
      </c>
      <c r="K2181" s="10" t="str">
        <f>IF(D2181="No", "-- ", VLOOKUP(A2181, [1]!Table9[#All], 35, FALSE))</f>
        <v xml:space="preserve">RPM Plant 1; 
Standard OMP BMPs. </v>
      </c>
      <c r="L2181" s="12" t="str">
        <f>IF(D2181="No", "--", VLOOKUP(A2181, [1]!Table9[#All], 28, FALSE))</f>
        <v>IIB</v>
      </c>
      <c r="M2181" s="11" t="str">
        <f>IF(D2181="No", "Not discussed on USFS. ", _xlfn.CONCAT(A2181, " (", VLOOKUP(A2181, [1]!Table9[#All], 11, FALSE), "; Habitat description: ", C2181, ") - Within 1-mi of a CNDDB/SCE/USFS occurrence record (", VLOOKUP(A2181, [1]!Table9[#All], 27, FALSE), "). " ))</f>
        <v xml:space="preserve">Ventura marsh milk-vetch (FE; SE; CRPR 1B.1, Blooming Period: Jul - Oct; Habitat description: disturbed areas, open, sand to gravel) - Within 1-mi of a CNDDB/SCE/USFS occurrence record (habitat present). </v>
      </c>
      <c r="N2181" s="10" t="str">
        <f>IF(D2181="No", "-- ", VLOOKUP(A2181, [1]!Table9[#All], 29, FALSE))</f>
        <v xml:space="preserve">RPM Plant-1-4; 
General Measures and Standard OMP BMPs. </v>
      </c>
      <c r="O2181" s="10" t="str">
        <f>IF(D2181="No", "--", VLOOKUP(A2181, [1]!Table9[#All], 30, FALSE))</f>
        <v xml:space="preserve">Rare Plant Survey and Avoidance (Ventura marsh milk-vetch): A qualified botanist will conduct a rare plant survey for Ventura marsh milk-vetch within blooming season, verified by a reference population. All federally-listed plants within 100 feet of the work area will be flagged for avoidance. Coordination with Environmental Services Department will be required if full avoidance cannot be achieved. 
Schedule Limitation (Ventura marsh milk-vetch): Schedule all work in the year rare plant surveys are conducted. Work can occur only after rare plant surveys occur. If work gets delayed for a subsequent year, contact Environmental Services Department. 
General Measures and Standard OMP BMPs. </v>
      </c>
      <c r="P2181" s="7" t="str">
        <f>IF(D2181="No", "Not discussed on USFS. ", IF(VLOOKUP(A2181, [1]!Table9[#All], 31, FALSE)="--", "--",  _xlfn.CONCAT(A2181, " (", VLOOKUP(A2181, [1]!Table9[#All], 11, FALSE), "; Habitat description: ", C2181, ") - Within 1-mi of a CNDDB/SCE/USFS occurrence record (", VLOOKUP(A2181, [1]!Table9[#All], 31, FALSE), "). " )))</f>
        <v>--</v>
      </c>
      <c r="Q2181" s="6" t="str">
        <f>IF(D2181="No", "Not discussed on USFS. ", IF(VLOOKUP(A2181, [1]!Table9[#All], 31, FALSE)="--", "--",  VLOOKUP(A2181, [1]!Table9[#All], 32, FALSE)))</f>
        <v>--</v>
      </c>
      <c r="R2181" s="6" t="str">
        <f>IF(D2181="No", "Not discussed on USFS. ", IF(VLOOKUP(A2181, [1]!Table9[#All], 31, FALSE)="--", "--", VLOOKUP(A2181, [1]!Table9[#All], 33, FALSE)))</f>
        <v>--</v>
      </c>
      <c r="S2181" s="9" t="s">
        <v>2</v>
      </c>
      <c r="T2181" s="8" t="s">
        <v>2</v>
      </c>
      <c r="U2181" s="8" t="s">
        <v>2</v>
      </c>
      <c r="V2181" s="7" t="s">
        <v>2</v>
      </c>
      <c r="W2181" s="6" t="s">
        <v>2</v>
      </c>
      <c r="X2181" s="6" t="s">
        <v>2</v>
      </c>
    </row>
    <row r="2182" spans="1:24" ht="168" x14ac:dyDescent="0.2">
      <c r="A2182" s="20" t="s">
        <v>180</v>
      </c>
      <c r="B2182" s="20" t="str">
        <f>VLOOKUP(A2182, [1]!Table9[#All], 2, FALSE)</f>
        <v>Dudleya verityi</v>
      </c>
      <c r="C2182" s="18" t="str">
        <f>VLOOKUP(A2182, [1]!Table9[#All], 13, FALSE)</f>
        <v>volcanic outcrops in chaparral, woodland, coastal scrub</v>
      </c>
      <c r="D2182" s="17" t="str">
        <f>IF(ISNUMBER(SEARCH("1",VLOOKUP(A2182, [1]!Table9[#All], 4, FALSE))), "Yes", "No")</f>
        <v>Yes</v>
      </c>
      <c r="E2182" s="16" t="str">
        <f>VLOOKUP(A2182, [1]!Table9[#All], 3, FALSE)</f>
        <v>Plant</v>
      </c>
      <c r="F2182" s="15" t="str">
        <f>VLOOKUP(A2182, [1]!Table9[#All], 26, FALSE)</f>
        <v>Formula</v>
      </c>
      <c r="G2182" s="15" t="str">
        <f>IF(D2182="No", "--",VLOOKUP(A2182, [1]!Table9[#All], 25, FALSE))</f>
        <v>Work area</v>
      </c>
      <c r="H2182" s="14" t="str">
        <f>IF(D2182="No", "Not discussed on USFS. ", VLOOKUP(A2182, [1]!Table9[#All], 24, FALSE))</f>
        <v>--</v>
      </c>
      <c r="I2182" s="14" t="str">
        <f>IF(NOT(ISBLANK(#REF!)),  "Pre-activity Survey Required", "")</f>
        <v>Pre-activity Survey Required</v>
      </c>
      <c r="J2182" s="13" t="str">
        <f>IF(D2182="No", "Not discussed on USFS. ", _xlfn.CONCAT(A2182, " (", VLOOKUP(A2182, [1]!Table9[#All], 11, FALSE), "; Habitat description: ", C2182, ") - Within 1-mi of a CNDDB/SCE/USFS occurrence record (", VLOOKUP(A2182, [1]!Table9[#All], 34, FALSE), "). " ))</f>
        <v xml:space="preserve">Verity's dudleya (FT; CRPR 1B.1, Blooming Period: May - Jun; Habitat description: volcanic outcrops in chaparral, woodland, coastal scrub) - Within 1-mi of a CNDDB/SCE/USFS occurrence record (unsuitable habitat). </v>
      </c>
      <c r="K2182" s="10" t="str">
        <f>IF(D2182="No", "-- ", VLOOKUP(A2182, [1]!Table9[#All], 35, FALSE))</f>
        <v xml:space="preserve">RPM Plant 1; 
Standard OMP BMPs. </v>
      </c>
      <c r="L2182" s="12" t="str">
        <f>IF(D2182="No", "--", VLOOKUP(A2182, [1]!Table9[#All], 28, FALSE))</f>
        <v>IIB</v>
      </c>
      <c r="M2182" s="11" t="str">
        <f>IF(D2182="No", "Not discussed on USFS. ", _xlfn.CONCAT(A2182, " (", VLOOKUP(A2182, [1]!Table9[#All], 11, FALSE), "; Habitat description: ", C2182, ") - Within 1-mi of a CNDDB/SCE/USFS occurrence record (", VLOOKUP(A2182, [1]!Table9[#All], 27, FALSE), "). " ))</f>
        <v xml:space="preserve">Verity's dudleya (FT; CRPR 1B.1, Blooming Period: May - Jun; Habitat description: volcanic outcrops in chaparral, woodland, coastal scrub) - Within 1-mi of a CNDDB/SCE/USFS occurrence record (habitat present). </v>
      </c>
      <c r="N2182" s="10" t="str">
        <f>IF(D2182="No", "-- ", VLOOKUP(A2182, [1]!Table9[#All], 29, FALSE))</f>
        <v xml:space="preserve">RPM Plant-1-4; 
General Measures and Standard OMP BMPs. </v>
      </c>
      <c r="O2182" s="10" t="str">
        <f>IF(D2182="No", "--", VLOOKUP(A2182, [1]!Table9[#All], 30, FALSE))</f>
        <v xml:space="preserve">Rare Plant Survey and Avoidance (Verity's dudleya): A qualified botanist will conduct a rare plant survey for Verity's dudleya within blooming season, verified by a reference population. All federally-listed plants within 100 feet of the work area will be flagged for avoidance. Coordination with Environmental Services Department will be required if full avoidance cannot be achieved. 
Schedule Limitation (Verity's dudleya): Schedule all work in the year rare plant surveys are conducted. Work can occur only after rare plant surveys occur. If work gets delayed for a subsequent year, contact Environmental Services Department. 
General Measures and Standard OMP BMPs. </v>
      </c>
      <c r="P2182" s="7" t="str">
        <f>IF(D2182="No", "Not discussed on USFS. ", IF(VLOOKUP(A2182, [1]!Table9[#All], 31, FALSE)="--", "--",  _xlfn.CONCAT(A2182, " (", VLOOKUP(A2182, [1]!Table9[#All], 11, FALSE), "; Habitat description: ", C2182, ") - Within 1-mi of a CNDDB/SCE/USFS occurrence record (", VLOOKUP(A2182, [1]!Table9[#All], 31, FALSE), "). " )))</f>
        <v>--</v>
      </c>
      <c r="Q2182" s="6" t="str">
        <f>IF(D2182="No", "Not discussed on USFS. ", IF(VLOOKUP(A2182, [1]!Table9[#All], 31, FALSE)="--", "--",  VLOOKUP(A2182, [1]!Table9[#All], 32, FALSE)))</f>
        <v>--</v>
      </c>
      <c r="R2182" s="6" t="str">
        <f>IF(D2182="No", "Not discussed on USFS. ", IF(VLOOKUP(A2182, [1]!Table9[#All], 31, FALSE)="--", "--", VLOOKUP(A2182, [1]!Table9[#All], 33, FALSE)))</f>
        <v>--</v>
      </c>
      <c r="S2182" s="9" t="s">
        <v>2</v>
      </c>
      <c r="T2182" s="8" t="s">
        <v>2</v>
      </c>
      <c r="U2182" s="8" t="s">
        <v>2</v>
      </c>
      <c r="V2182" s="7" t="s">
        <v>2</v>
      </c>
      <c r="W2182" s="6" t="s">
        <v>2</v>
      </c>
      <c r="X2182" s="6" t="s">
        <v>2</v>
      </c>
    </row>
    <row r="2183" spans="1:24" ht="64" x14ac:dyDescent="0.2">
      <c r="A2183" s="20" t="s">
        <v>179</v>
      </c>
      <c r="B2183" s="20" t="str">
        <f>VLOOKUP(A2183, [1]!Table9[#All], 2, FALSE)</f>
        <v>Pyrocephalus rubinus</v>
      </c>
      <c r="C2183" s="18" t="str">
        <f>VLOOKUP(A2183, [1]!Table9[#All], 13, FALSE)</f>
        <v>arid scrublands, farmlands, deserts, parks, and canyon mouths</v>
      </c>
      <c r="D2183" s="17" t="str">
        <f>IF(ISNUMBER(SEARCH("1",VLOOKUP(A2183, [1]!Table9[#All], 4, FALSE))), "Yes", "No")</f>
        <v>No</v>
      </c>
      <c r="E2183" s="16" t="str">
        <f>VLOOKUP(A2183, [1]!Table9[#All], 3, FALSE)</f>
        <v>Bird</v>
      </c>
      <c r="F2183" s="15" t="str">
        <f>VLOOKUP(A2183, [1]!Table9[#All], 26, FALSE)</f>
        <v>Formula</v>
      </c>
      <c r="G2183" s="15" t="str">
        <f>IF(D2183="No", "--",VLOOKUP(A2183, [1]!Table9[#All], 25, FALSE))</f>
        <v>--</v>
      </c>
      <c r="H2183" s="14" t="str">
        <f>IF(D2183="No", "Not discussed on USFS. ", VLOOKUP(A2183, [1]!Table9[#All], 24, FALSE))</f>
        <v xml:space="preserve">Not discussed on USFS. </v>
      </c>
      <c r="I2183" s="14" t="str">
        <f>IF(NOT(ISBLANK(#REF!)),  "Pre-activity Survey Required", "")</f>
        <v>Pre-activity Survey Required</v>
      </c>
      <c r="J2183" s="13" t="str">
        <f>IF(D2183="No", "Not discussed on USFS. ", _xlfn.CONCAT(A2183, " (", VLOOKUP(A2183, [1]!Table9[#All], 11, FALSE), "; Habitat description: ", C2183, ") - Within 1-mi of a CNDDB/SCE/USFS occurrence record (", VLOOKUP(A2183, [1]!Table9[#All], 34, FALSE), "). " ))</f>
        <v xml:space="preserve">Not discussed on USFS. </v>
      </c>
      <c r="K2183" s="10" t="str">
        <f>IF(D2183="No", "-- ", VLOOKUP(A2183, [1]!Table9[#All], 35, FALSE))</f>
        <v xml:space="preserve">-- </v>
      </c>
      <c r="L2183" s="12" t="str">
        <f>IF(D2183="No", "--", VLOOKUP(A2183, [1]!Table9[#All], 28, FALSE))</f>
        <v>--</v>
      </c>
      <c r="M2183" s="11" t="str">
        <f>IF(D2183="No", "Not discussed on USFS. ", _xlfn.CONCAT(A2183, " (", VLOOKUP(A2183, [1]!Table9[#All], 11, FALSE), "; Habitat description: ", C2183, ") - Within 1-mi of a CNDDB/SCE/USFS occurrence record (", VLOOKUP(A2183, [1]!Table9[#All], 27, FALSE), "). " ))</f>
        <v xml:space="preserve">Not discussed on USFS. </v>
      </c>
      <c r="N2183" s="10" t="str">
        <f>IF(D2183="No", "-- ", VLOOKUP(A2183, [1]!Table9[#All], 29, FALSE))</f>
        <v xml:space="preserve">-- </v>
      </c>
      <c r="O2183" s="10" t="str">
        <f>IF(D2183="No", "--", VLOOKUP(A2183, [1]!Table9[#All], 30, FALSE))</f>
        <v>--</v>
      </c>
      <c r="P2183" s="7" t="str">
        <f>IF(D2183="No", "Not discussed on USFS. ", IF(VLOOKUP(A2183, [1]!Table9[#All], 31, FALSE)="--", "--",  _xlfn.CONCAT(A2183, " (", VLOOKUP(A2183, [1]!Table9[#All], 11, FALSE), "; Habitat description: ", C2183, ") - Within 1-mi of a CNDDB/SCE/USFS occurrence record (", VLOOKUP(A2183, [1]!Table9[#All], 31, FALSE), "). " )))</f>
        <v xml:space="preserve">Not discussed on USFS. </v>
      </c>
      <c r="Q2183" s="6" t="str">
        <f>IF(D2183="No", "Not discussed on USFS. ", IF(VLOOKUP(A2183, [1]!Table9[#All], 31, FALSE)="--", "--",  VLOOKUP(A2183, [1]!Table9[#All], 32, FALSE)))</f>
        <v xml:space="preserve">Not discussed on USFS. </v>
      </c>
      <c r="R2183" s="6" t="str">
        <f>IF(D2183="No", "Not discussed on USFS. ", IF(VLOOKUP(A2183, [1]!Table9[#All], 31, FALSE)="--", "--", VLOOKUP(A2183, [1]!Table9[#All], 33, FALSE)))</f>
        <v xml:space="preserve">Not discussed on USFS. </v>
      </c>
      <c r="S2183" s="9" t="s">
        <v>2</v>
      </c>
      <c r="T2183" s="8" t="s">
        <v>2</v>
      </c>
      <c r="U2183" s="8" t="s">
        <v>2</v>
      </c>
      <c r="V2183" s="7" t="s">
        <v>2</v>
      </c>
      <c r="W2183" s="6" t="s">
        <v>2</v>
      </c>
      <c r="X2183" s="6" t="s">
        <v>2</v>
      </c>
    </row>
    <row r="2184" spans="1:24" ht="48" x14ac:dyDescent="0.2">
      <c r="A2184" s="24" t="s">
        <v>178</v>
      </c>
      <c r="B2184" s="24" t="str">
        <f>VLOOKUP(A2184, [1]!Table9[#All], 2, FALSE)</f>
        <v>Hordeum intercedens</v>
      </c>
      <c r="C2184" s="18" t="str">
        <f>VLOOKUP(A2184, [1]!Table9[#All], 13, FALSE)</f>
        <v>vrnal pools, dry, saline streambeds, alkaline flats</v>
      </c>
      <c r="D2184" s="17" t="str">
        <f>IF(ISNUMBER(SEARCH("1",VLOOKUP(A2184, [1]!Table9[#All], 4, FALSE))), "Yes", "No")</f>
        <v>No</v>
      </c>
      <c r="E2184" s="16" t="str">
        <f>VLOOKUP(A2184, [1]!Table9[#All], 3, FALSE)</f>
        <v>Plant</v>
      </c>
      <c r="F2184" s="15" t="str">
        <f>VLOOKUP(A2184, [1]!Table9[#All], 26, FALSE)</f>
        <v>Formula</v>
      </c>
      <c r="G2184" s="15" t="str">
        <f>IF(D2184="No", "--",VLOOKUP(A2184, [1]!Table9[#All], 25, FALSE))</f>
        <v>--</v>
      </c>
      <c r="H2184" s="14" t="str">
        <f>IF(D2184="No", "Not discussed on USFS. ", VLOOKUP(A2184, [1]!Table9[#All], 24, FALSE))</f>
        <v xml:space="preserve">Not discussed on USFS. </v>
      </c>
      <c r="I2184" s="14" t="str">
        <f>IF(NOT(ISBLANK(#REF!)),  "Pre-activity Survey Required", "")</f>
        <v>Pre-activity Survey Required</v>
      </c>
      <c r="J2184" s="13" t="str">
        <f>IF(D2184="No", "Not discussed on USFS. ", _xlfn.CONCAT(A2184, " (", VLOOKUP(A2184, [1]!Table9[#All], 11, FALSE), "; Habitat description: ", C2184, ") - Within 1-mi of a CNDDB/SCE/USFS occurrence record (", VLOOKUP(A2184, [1]!Table9[#All], 34, FALSE), "). " ))</f>
        <v xml:space="preserve">Not discussed on USFS. </v>
      </c>
      <c r="K2184" s="10" t="str">
        <f>IF(D2184="No", "-- ", VLOOKUP(A2184, [1]!Table9[#All], 35, FALSE))</f>
        <v xml:space="preserve">-- </v>
      </c>
      <c r="L2184" s="12" t="str">
        <f>IF(D2184="No", "--", VLOOKUP(A2184, [1]!Table9[#All], 28, FALSE))</f>
        <v>--</v>
      </c>
      <c r="M2184" s="11" t="str">
        <f>IF(D2184="No", "Not discussed on USFS. ", _xlfn.CONCAT(A2184, " (", VLOOKUP(A2184, [1]!Table9[#All], 11, FALSE), "; Habitat description: ", C2184, ") - Within 1-mi of a CNDDB/SCE/USFS occurrence record (", VLOOKUP(A2184, [1]!Table9[#All], 27, FALSE), "). " ))</f>
        <v xml:space="preserve">Not discussed on USFS. </v>
      </c>
      <c r="N2184" s="10" t="str">
        <f>IF(D2184="No", "-- ", VLOOKUP(A2184, [1]!Table9[#All], 29, FALSE))</f>
        <v xml:space="preserve">-- </v>
      </c>
      <c r="O2184" s="10" t="str">
        <f>IF(D2184="No", "--", VLOOKUP(A2184, [1]!Table9[#All], 30, FALSE))</f>
        <v>--</v>
      </c>
      <c r="P2184" s="7" t="str">
        <f>IF(D2184="No", "Not discussed on USFS. ", IF(VLOOKUP(A2184, [1]!Table9[#All], 31, FALSE)="--", "--",  _xlfn.CONCAT(A2184, " (", VLOOKUP(A2184, [1]!Table9[#All], 11, FALSE), "; Habitat description: ", C2184, ") - Within 1-mi of a CNDDB/SCE/USFS occurrence record (", VLOOKUP(A2184, [1]!Table9[#All], 31, FALSE), "). " )))</f>
        <v xml:space="preserve">Not discussed on USFS. </v>
      </c>
      <c r="Q2184" s="6" t="str">
        <f>IF(D2184="No", "Not discussed on USFS. ", IF(VLOOKUP(A2184, [1]!Table9[#All], 31, FALSE)="--", "--",  VLOOKUP(A2184, [1]!Table9[#All], 32, FALSE)))</f>
        <v xml:space="preserve">Not discussed on USFS. </v>
      </c>
      <c r="R2184" s="6" t="str">
        <f>IF(D2184="No", "Not discussed on USFS. ", IF(VLOOKUP(A2184, [1]!Table9[#All], 31, FALSE)="--", "--", VLOOKUP(A2184, [1]!Table9[#All], 33, FALSE)))</f>
        <v xml:space="preserve">Not discussed on USFS. </v>
      </c>
      <c r="S2184" s="9" t="s">
        <v>2</v>
      </c>
      <c r="T2184" s="8" t="s">
        <v>2</v>
      </c>
      <c r="U2184" s="8" t="s">
        <v>2</v>
      </c>
      <c r="V2184" s="7" t="s">
        <v>2</v>
      </c>
      <c r="W2184" s="6" t="s">
        <v>2</v>
      </c>
      <c r="X2184" s="6" t="s">
        <v>2</v>
      </c>
    </row>
    <row r="2185" spans="1:24" ht="75" x14ac:dyDescent="0.2">
      <c r="A2185" s="20" t="s">
        <v>177</v>
      </c>
      <c r="B2185" s="20" t="str">
        <f>VLOOKUP(A2185, [1]!Table9[#All], 2, FALSE)</f>
        <v>Euphilotes baueri (battoides) vernalis </v>
      </c>
      <c r="C2185" s="18" t="str">
        <f>VLOOKUP(A2185, [1]!Table9[#All], 13, FALSE)</f>
        <v>moist meadows, wetlands, and riparian areas</v>
      </c>
      <c r="D2185" s="17" t="str">
        <f>IF(ISNUMBER(SEARCH("1",VLOOKUP(A2185, [1]!Table9[#All], 4, FALSE))), "Yes", "No")</f>
        <v>Yes</v>
      </c>
      <c r="E2185" s="16" t="str">
        <f>VLOOKUP(A2185, [1]!Table9[#All], 3, FALSE)</f>
        <v>Invertebrate</v>
      </c>
      <c r="F2185" s="15" t="str">
        <f>VLOOKUP(A2185, [1]!Table9[#All], 26, FALSE)</f>
        <v>Formula</v>
      </c>
      <c r="G2185" s="15" t="str">
        <f>IF(D2185="No", "--",VLOOKUP(A2185, [1]!Table9[#All], 25, FALSE))</f>
        <v>Work area</v>
      </c>
      <c r="H2185" s="14" t="str">
        <f>IF(D2185="No", "Not discussed on USFS. ", VLOOKUP(A2185, [1]!Table9[#All], 24, FALSE))</f>
        <v>--</v>
      </c>
      <c r="I2185" s="14" t="str">
        <f>IF(NOT(ISBLANK(#REF!)),  "Pre-activity Survey Required", "")</f>
        <v>Pre-activity Survey Required</v>
      </c>
      <c r="J2185" s="13" t="str">
        <f>IF(D2185="No", "Not discussed on USFS. ", _xlfn.CONCAT(A2185, " (", VLOOKUP(A2185, [1]!Table9[#All], 11, FALSE), "; Habitat description: ", C2185, ") - Within 1-mi of a CNDDB/SCE/USFS occurrence record (", VLOOKUP(A2185, [1]!Table9[#All], 34, FALSE), "). " ))</f>
        <v xml:space="preserve">Vernal blue butterfly (SBNF:WL; Habitat description: moist meadows, wetlands, and riparian areas) - Within 1-mi of a CNDDB/SCE/USFS occurrence record (unsuitable habitat). </v>
      </c>
      <c r="K2185" s="10" t="str">
        <f>IF(D2185="No", "-- ", VLOOKUP(A2185, [1]!Table9[#All], 35, FALSE))</f>
        <v>Standard OMP BMPs.</v>
      </c>
      <c r="L2185" s="12" t="str">
        <f>IF(D2185="No", "--", VLOOKUP(A2185, [1]!Table9[#All], 28, FALSE))</f>
        <v>IIB</v>
      </c>
      <c r="M2185" s="11" t="str">
        <f>IF(D2185="No", "Not discussed on USFS. ", _xlfn.CONCAT(A2185, " (", VLOOKUP(A2185, [1]!Table9[#All], 11, FALSE), "; Habitat description: ", C2185, ") - Within 1-mi of a CNDDB/SCE/USFS occurrence record (", VLOOKUP(A2185, [1]!Table9[#All], 27, FALSE), "). " ))</f>
        <v xml:space="preserve">Vernal blue butterfly (SBNF:WL; Habitat description: moist meadows, wetlands, and riparian areas) - Within 1-mi of a CNDDB/SCE/USFS occurrence record (habitat present). </v>
      </c>
      <c r="N2185" s="10" t="str">
        <f>IF(D2185="No", "-- ", VLOOKUP(A2185, [1]!Table9[#All], 29, FALSE))</f>
        <v xml:space="preserve">General Measures and Standard OMP BMPs. </v>
      </c>
      <c r="O2185" s="10" t="str">
        <f>IF(D2185="No", "--", VLOOKUP(A2185, [1]!Table9[#All], 30, FALSE))</f>
        <v xml:space="preserve">General Measures and Standard OMP BMPs. </v>
      </c>
      <c r="P2185" s="7" t="str">
        <f>IF(D2185="No", "Not discussed on USFS. ", IF(VLOOKUP(A2185, [1]!Table9[#All], 31, FALSE)="--", "--",  _xlfn.CONCAT(A2185, " (", VLOOKUP(A2185, [1]!Table9[#All], 11, FALSE), "; Habitat description: ", C2185, ") - Within 1-mi of a CNDDB/SCE/USFS occurrence record (", VLOOKUP(A2185, [1]!Table9[#All], 31, FALSE), "). " )))</f>
        <v>--</v>
      </c>
      <c r="Q2185" s="6" t="str">
        <f>IF(D2185="No", "Not discussed on USFS. ", IF(VLOOKUP(A2185, [1]!Table9[#All], 31, FALSE)="--", "--",  VLOOKUP(A2185, [1]!Table9[#All], 32, FALSE)))</f>
        <v>--</v>
      </c>
      <c r="R2185" s="6" t="str">
        <f>IF(D2185="No", "Not discussed on USFS. ", IF(VLOOKUP(A2185, [1]!Table9[#All], 31, FALSE)="--", "--", VLOOKUP(A2185, [1]!Table9[#All], 33, FALSE)))</f>
        <v>--</v>
      </c>
      <c r="S2185" s="9" t="s">
        <v>2</v>
      </c>
      <c r="T2185" s="8" t="s">
        <v>2</v>
      </c>
      <c r="U2185" s="8" t="s">
        <v>2</v>
      </c>
      <c r="V2185" s="7" t="s">
        <v>2</v>
      </c>
      <c r="W2185" s="6" t="s">
        <v>2</v>
      </c>
      <c r="X2185" s="6" t="s">
        <v>2</v>
      </c>
    </row>
    <row r="2186" spans="1:24" ht="48" x14ac:dyDescent="0.2">
      <c r="A2186" s="20" t="s">
        <v>176</v>
      </c>
      <c r="B2186" s="20" t="str">
        <f>VLOOKUP(A2186, [1]!Table9[#All], 2, FALSE)</f>
        <v>Agrostis lacuna-vernalis</v>
      </c>
      <c r="C2186" s="18" t="str">
        <f>VLOOKUP(A2186, [1]!Table9[#All], 13, FALSE)</f>
        <v>vernal pools and moist swales</v>
      </c>
      <c r="D2186" s="17" t="str">
        <f>IF(ISNUMBER(SEARCH("1",VLOOKUP(A2186, [1]!Table9[#All], 4, FALSE))), "Yes", "No")</f>
        <v>No</v>
      </c>
      <c r="E2186" s="16" t="str">
        <f>VLOOKUP(A2186, [1]!Table9[#All], 3, FALSE)</f>
        <v>Plant</v>
      </c>
      <c r="F2186" s="15" t="str">
        <f>VLOOKUP(A2186, [1]!Table9[#All], 26, FALSE)</f>
        <v>Formula</v>
      </c>
      <c r="G2186" s="15" t="str">
        <f>IF(D2186="No", "--",VLOOKUP(A2186, [1]!Table9[#All], 25, FALSE))</f>
        <v>--</v>
      </c>
      <c r="H2186" s="14" t="str">
        <f>IF(D2186="No", "Not discussed on USFS. ", VLOOKUP(A2186, [1]!Table9[#All], 24, FALSE))</f>
        <v xml:space="preserve">Not discussed on USFS. </v>
      </c>
      <c r="I2186" s="14" t="str">
        <f>IF(NOT(ISBLANK(#REF!)),  "Pre-activity Survey Required", "")</f>
        <v>Pre-activity Survey Required</v>
      </c>
      <c r="J2186" s="13" t="str">
        <f>IF(D2186="No", "Not discussed on USFS. ", _xlfn.CONCAT(A2186, " (", VLOOKUP(A2186, [1]!Table9[#All], 11, FALSE), "; Habitat description: ", C2186, ") - Within 1-mi of a CNDDB/SCE/USFS occurrence record (", VLOOKUP(A2186, [1]!Table9[#All], 34, FALSE), "). " ))</f>
        <v xml:space="preserve">Not discussed on USFS. </v>
      </c>
      <c r="K2186" s="10" t="str">
        <f>IF(D2186="No", "-- ", VLOOKUP(A2186, [1]!Table9[#All], 35, FALSE))</f>
        <v xml:space="preserve">-- </v>
      </c>
      <c r="L2186" s="12" t="str">
        <f>IF(D2186="No", "--", VLOOKUP(A2186, [1]!Table9[#All], 28, FALSE))</f>
        <v>--</v>
      </c>
      <c r="M2186" s="11" t="str">
        <f>IF(D2186="No", "Not discussed on USFS. ", _xlfn.CONCAT(A2186, " (", VLOOKUP(A2186, [1]!Table9[#All], 11, FALSE), "; Habitat description: ", C2186, ") - Within 1-mi of a CNDDB/SCE/USFS occurrence record (", VLOOKUP(A2186, [1]!Table9[#All], 27, FALSE), "). " ))</f>
        <v xml:space="preserve">Not discussed on USFS. </v>
      </c>
      <c r="N2186" s="10" t="str">
        <f>IF(D2186="No", "-- ", VLOOKUP(A2186, [1]!Table9[#All], 29, FALSE))</f>
        <v xml:space="preserve">-- </v>
      </c>
      <c r="O2186" s="10" t="str">
        <f>IF(D2186="No", "--", VLOOKUP(A2186, [1]!Table9[#All], 30, FALSE))</f>
        <v>--</v>
      </c>
      <c r="P2186" s="7" t="str">
        <f>IF(D2186="No", "Not discussed on USFS. ", IF(VLOOKUP(A2186, [1]!Table9[#All], 31, FALSE)="--", "--",  _xlfn.CONCAT(A2186, " (", VLOOKUP(A2186, [1]!Table9[#All], 11, FALSE), "; Habitat description: ", C2186, ") - Within 1-mi of a CNDDB/SCE/USFS occurrence record (", VLOOKUP(A2186, [1]!Table9[#All], 31, FALSE), "). " )))</f>
        <v xml:space="preserve">Not discussed on USFS. </v>
      </c>
      <c r="Q2186" s="6" t="str">
        <f>IF(D2186="No", "Not discussed on USFS. ", IF(VLOOKUP(A2186, [1]!Table9[#All], 31, FALSE)="--", "--",  VLOOKUP(A2186, [1]!Table9[#All], 32, FALSE)))</f>
        <v xml:space="preserve">Not discussed on USFS. </v>
      </c>
      <c r="R2186" s="6" t="str">
        <f>IF(D2186="No", "Not discussed on USFS. ", IF(VLOOKUP(A2186, [1]!Table9[#All], 31, FALSE)="--", "--", VLOOKUP(A2186, [1]!Table9[#All], 33, FALSE)))</f>
        <v xml:space="preserve">Not discussed on USFS. </v>
      </c>
      <c r="S2186" s="9" t="s">
        <v>2</v>
      </c>
      <c r="T2186" s="8" t="s">
        <v>2</v>
      </c>
      <c r="U2186" s="8" t="s">
        <v>2</v>
      </c>
      <c r="V2186" s="7" t="s">
        <v>2</v>
      </c>
      <c r="W2186" s="6" t="s">
        <v>2</v>
      </c>
      <c r="X2186" s="6" t="s">
        <v>2</v>
      </c>
    </row>
    <row r="2187" spans="1:24" ht="120" x14ac:dyDescent="0.2">
      <c r="A2187" s="20" t="s">
        <v>175</v>
      </c>
      <c r="B2187" s="20" t="str">
        <f>VLOOKUP(A2187, [1]!Table9[#All], 2, FALSE)</f>
        <v>Branchinecta lynchi</v>
      </c>
      <c r="C2187" s="18" t="str">
        <f>VLOOKUP(A2187, [1]!Table9[#All], 13, FALSE)</f>
        <v>vernal pools, ponds, grass-bottomed swales</v>
      </c>
      <c r="D2187" s="17" t="str">
        <f>IF(ISNUMBER(SEARCH("1",VLOOKUP(A2187, [1]!Table9[#All], 4, FALSE))), "Yes", "No")</f>
        <v>Yes</v>
      </c>
      <c r="E2187" s="16" t="str">
        <f>VLOOKUP(A2187, [1]!Table9[#All], 3, FALSE)</f>
        <v>Invertebrate</v>
      </c>
      <c r="F2187" s="15" t="str">
        <f>VLOOKUP(A2187, [1]!Table9[#All], 26, FALSE)</f>
        <v>Formula</v>
      </c>
      <c r="G2187" s="15" t="str">
        <f>IF(D2187="No", "--",VLOOKUP(A2187, [1]!Table9[#All], 25, FALSE))</f>
        <v>250-ft</v>
      </c>
      <c r="H2187" s="14" t="str">
        <f>IF(D2187="No", "Not discussed on USFS. ", VLOOKUP(A2187, [1]!Table9[#All], 24, FALSE))</f>
        <v>Suitable if vernal pools are within 250-ft.</v>
      </c>
      <c r="I2187" s="14" t="str">
        <f>IF(NOT(ISBLANK(#REF!)),  "Pre-activity Survey Required", "")</f>
        <v>Pre-activity Survey Required</v>
      </c>
      <c r="J2187" s="13" t="str">
        <f>IF(D2187="No", "Not discussed on USFS. ", _xlfn.CONCAT(A2187, " (", VLOOKUP(A2187, [1]!Table9[#All], 11, FALSE), "; Habitat description: ", C2187, ") - Within 1-mi of a CNDDB/SCE/USFS occurrence record (", VLOOKUP(A2187, [1]!Table9[#All], 34, FALSE), "). " ))</f>
        <v xml:space="preserve">vernal pool fairy shrimp (FT; Habitat description: vernal pools, ponds, grass-bottomed swales) - Within 1-mi of a CNDDB/SCE/USFS occurrence record (unsuitable habitat). </v>
      </c>
      <c r="K2187" s="10" t="str">
        <f>IF(D2187="No", "-- ", VLOOKUP(A2187, [1]!Table9[#All], 35, FALSE))</f>
        <v>Standard OMP BMPs.</v>
      </c>
      <c r="L2187" s="12" t="str">
        <f>IF(D2187="No", "--", VLOOKUP(A2187, [1]!Table9[#All], 28, FALSE))</f>
        <v>IIC</v>
      </c>
      <c r="M2187" s="11" t="str">
        <f>IF(D2187="No", "Not discussed on USFS. ", _xlfn.CONCAT(A2187, " (", VLOOKUP(A2187, [1]!Table9[#All], 11, FALSE), "; Habitat description: ", C2187, ") - Within 1-mi of a CNDDB/SCE/USFS occurrence record (", VLOOKUP(A2187, [1]!Table9[#All], 27, FALSE), "). " ))</f>
        <v xml:space="preserve">vernal pool fairy shrimp (FT; Habitat description: vernal pools, ponds, grass-bottomed swales) - Within 1-mi of a CNDDB/SCE/USFS occurrence record (habitat present). </v>
      </c>
      <c r="N2187" s="10" t="str">
        <f>IF(D2187="No", "-- ", VLOOKUP(A2187, [1]!Table9[#All], 29, FALSE))</f>
        <v xml:space="preserve">RPM VSP-1-5; 
General Measures and Standard OMP BMPs. </v>
      </c>
      <c r="O2187" s="10" t="str">
        <f>IF(D2187="No", "--", VLOOKUP(A2187, [1]!Table9[#All], 30, FALSE))</f>
        <v xml:space="preserve">Biological Monitor (vernal pool fairy shrimp): A biological monitor is required to survey the workspace and be present as needed. In addition, tailboard with the biological monitor is required prior to ground or vegetation disturbing activities. Any flagging used must be removed after work is completed.
Weather Restrictive Area (fairy shrimp): Work when the ground is dry; do not drive through any standing water or vernal pools. 
General Measures and Standard OMP BMPs. </v>
      </c>
      <c r="P2187" s="7" t="str">
        <f>IF(D2187="No", "Not discussed on USFS. ", IF(VLOOKUP(A2187, [1]!Table9[#All], 31, FALSE)="--", "--",  _xlfn.CONCAT(A2187, " (", VLOOKUP(A2187, [1]!Table9[#All], 11, FALSE), "; Habitat description: ", C2187, ") - Within 1-mi of a CNDDB/SCE/USFS occurrence record (", VLOOKUP(A2187, [1]!Table9[#All], 31, FALSE), "). " )))</f>
        <v>--</v>
      </c>
      <c r="Q2187" s="6" t="str">
        <f>IF(D2187="No", "Not discussed on USFS. ", IF(VLOOKUP(A2187, [1]!Table9[#All], 31, FALSE)="--", "--",  VLOOKUP(A2187, [1]!Table9[#All], 32, FALSE)))</f>
        <v>--</v>
      </c>
      <c r="R2187" s="6" t="str">
        <f>IF(D2187="No", "Not discussed on USFS. ", IF(VLOOKUP(A2187, [1]!Table9[#All], 31, FALSE)="--", "--", VLOOKUP(A2187, [1]!Table9[#All], 33, FALSE)))</f>
        <v>--</v>
      </c>
      <c r="S2187" s="9" t="s">
        <v>2</v>
      </c>
      <c r="T2187" s="8" t="s">
        <v>2</v>
      </c>
      <c r="U2187" s="8" t="s">
        <v>2</v>
      </c>
      <c r="V2187" s="7" t="s">
        <v>2</v>
      </c>
      <c r="W2187" s="6" t="s">
        <v>2</v>
      </c>
      <c r="X2187" s="6" t="s">
        <v>2</v>
      </c>
    </row>
    <row r="2188" spans="1:24" ht="48" x14ac:dyDescent="0.2">
      <c r="A2188" s="20" t="s">
        <v>174</v>
      </c>
      <c r="B2188" s="20" t="str">
        <f>VLOOKUP(A2188, [1]!Table9[#All], 2, FALSE)</f>
        <v>Atriplex persistens</v>
      </c>
      <c r="C2188" s="18" t="str">
        <f>VLOOKUP(A2188, [1]!Table9[#All], 13, FALSE)</f>
        <v>alkaline vernal pools</v>
      </c>
      <c r="D2188" s="17" t="str">
        <f>IF(ISNUMBER(SEARCH("1",VLOOKUP(A2188, [1]!Table9[#All], 4, FALSE))), "Yes", "No")</f>
        <v>No</v>
      </c>
      <c r="E2188" s="16" t="str">
        <f>VLOOKUP(A2188, [1]!Table9[#All], 3, FALSE)</f>
        <v>Plant</v>
      </c>
      <c r="F2188" s="15" t="str">
        <f>VLOOKUP(A2188, [1]!Table9[#All], 26, FALSE)</f>
        <v>Formula</v>
      </c>
      <c r="G2188" s="15" t="str">
        <f>IF(D2188="No", "--",VLOOKUP(A2188, [1]!Table9[#All], 25, FALSE))</f>
        <v>--</v>
      </c>
      <c r="H2188" s="14" t="str">
        <f>IF(D2188="No", "Not discussed on USFS. ", VLOOKUP(A2188, [1]!Table9[#All], 24, FALSE))</f>
        <v xml:space="preserve">Not discussed on USFS. </v>
      </c>
      <c r="I2188" s="14" t="str">
        <f>IF(NOT(ISBLANK(#REF!)),  "Pre-activity Survey Required", "")</f>
        <v>Pre-activity Survey Required</v>
      </c>
      <c r="J2188" s="13" t="str">
        <f>IF(D2188="No", "Not discussed on USFS. ", _xlfn.CONCAT(A2188, " (", VLOOKUP(A2188, [1]!Table9[#All], 11, FALSE), "; Habitat description: ", C2188, ") - Within 1-mi of a CNDDB/SCE/USFS occurrence record (", VLOOKUP(A2188, [1]!Table9[#All], 34, FALSE), "). " ))</f>
        <v xml:space="preserve">Not discussed on USFS. </v>
      </c>
      <c r="K2188" s="10" t="str">
        <f>IF(D2188="No", "-- ", VLOOKUP(A2188, [1]!Table9[#All], 35, FALSE))</f>
        <v xml:space="preserve">-- </v>
      </c>
      <c r="L2188" s="12" t="str">
        <f>IF(D2188="No", "--", VLOOKUP(A2188, [1]!Table9[#All], 28, FALSE))</f>
        <v>--</v>
      </c>
      <c r="M2188" s="11" t="str">
        <f>IF(D2188="No", "Not discussed on USFS. ", _xlfn.CONCAT(A2188, " (", VLOOKUP(A2188, [1]!Table9[#All], 11, FALSE), "; Habitat description: ", C2188, ") - Within 1-mi of a CNDDB/SCE/USFS occurrence record (", VLOOKUP(A2188, [1]!Table9[#All], 27, FALSE), "). " ))</f>
        <v xml:space="preserve">Not discussed on USFS. </v>
      </c>
      <c r="N2188" s="10" t="str">
        <f>IF(D2188="No", "-- ", VLOOKUP(A2188, [1]!Table9[#All], 29, FALSE))</f>
        <v xml:space="preserve">-- </v>
      </c>
      <c r="O2188" s="10" t="str">
        <f>IF(D2188="No", "--", VLOOKUP(A2188, [1]!Table9[#All], 30, FALSE))</f>
        <v>--</v>
      </c>
      <c r="P2188" s="7" t="str">
        <f>IF(D2188="No", "Not discussed on USFS. ", IF(VLOOKUP(A2188, [1]!Table9[#All], 31, FALSE)="--", "--",  _xlfn.CONCAT(A2188, " (", VLOOKUP(A2188, [1]!Table9[#All], 11, FALSE), "; Habitat description: ", C2188, ") - Within 1-mi of a CNDDB/SCE/USFS occurrence record (", VLOOKUP(A2188, [1]!Table9[#All], 31, FALSE), "). " )))</f>
        <v xml:space="preserve">Not discussed on USFS. </v>
      </c>
      <c r="Q2188" s="6" t="str">
        <f>IF(D2188="No", "Not discussed on USFS. ", IF(VLOOKUP(A2188, [1]!Table9[#All], 31, FALSE)="--", "--",  VLOOKUP(A2188, [1]!Table9[#All], 32, FALSE)))</f>
        <v xml:space="preserve">Not discussed on USFS. </v>
      </c>
      <c r="R2188" s="6" t="str">
        <f>IF(D2188="No", "Not discussed on USFS. ", IF(VLOOKUP(A2188, [1]!Table9[#All], 31, FALSE)="--", "--", VLOOKUP(A2188, [1]!Table9[#All], 33, FALSE)))</f>
        <v xml:space="preserve">Not discussed on USFS. </v>
      </c>
      <c r="S2188" s="9" t="s">
        <v>2</v>
      </c>
      <c r="T2188" s="8" t="s">
        <v>2</v>
      </c>
      <c r="U2188" s="8" t="s">
        <v>2</v>
      </c>
      <c r="V2188" s="7" t="s">
        <v>2</v>
      </c>
      <c r="W2188" s="6" t="s">
        <v>2</v>
      </c>
      <c r="X2188" s="6" t="s">
        <v>2</v>
      </c>
    </row>
    <row r="2189" spans="1:24" ht="75" x14ac:dyDescent="0.2">
      <c r="A2189" s="20" t="s">
        <v>173</v>
      </c>
      <c r="B2189" s="20" t="str">
        <f>VLOOKUP(A2189, [1]!Table9[#All], 2, FALSE)</f>
        <v>Lepidurus packardi</v>
      </c>
      <c r="C2189" s="18" t="str">
        <f>VLOOKUP(A2189, [1]!Table9[#All], 13, FALSE)</f>
        <v>vernal pools and other ephemeral freshwater habitats</v>
      </c>
      <c r="D2189" s="17" t="str">
        <f>IF(ISNUMBER(SEARCH("1",VLOOKUP(A2189, [1]!Table9[#All], 4, FALSE))), "Yes", "No")</f>
        <v>Yes</v>
      </c>
      <c r="E2189" s="16" t="str">
        <f>VLOOKUP(A2189, [1]!Table9[#All], 3, FALSE)</f>
        <v>Invertebrate</v>
      </c>
      <c r="F2189" s="15" t="str">
        <f>VLOOKUP(A2189, [1]!Table9[#All], 26, FALSE)</f>
        <v>Formula</v>
      </c>
      <c r="G2189" s="15" t="str">
        <f>IF(D2189="No", "--",VLOOKUP(A2189, [1]!Table9[#All], 25, FALSE))</f>
        <v>Work area</v>
      </c>
      <c r="H2189" s="14" t="str">
        <f>IF(D2189="No", "Not discussed on USFS. ", VLOOKUP(A2189, [1]!Table9[#All], 24, FALSE))</f>
        <v>Contact PM if occurring on USFS</v>
      </c>
      <c r="I2189" s="14" t="str">
        <f>IF(NOT(ISBLANK(#REF!)),  "Pre-activity Survey Required", "")</f>
        <v>Pre-activity Survey Required</v>
      </c>
      <c r="J2189" s="13" t="str">
        <f>IF(D2189="No", "Not discussed on USFS. ", _xlfn.CONCAT(A2189, " (", VLOOKUP(A2189, [1]!Table9[#All], 11, FALSE), "; Habitat description: ", C2189, ") - Within 1-mi of a CNDDB/SCE/USFS occurrence record (", VLOOKUP(A2189, [1]!Table9[#All], 34, FALSE), "). " ))</f>
        <v xml:space="preserve">vernal pool tadpole shrimp (FE; Habitat description: vernal pools and other ephemeral freshwater habitats) - Within 1-mi of a CNDDB/SCE/USFS occurrence record (unsuitable habitat). </v>
      </c>
      <c r="K2189" s="10" t="str">
        <f>IF(D2189="No", "-- ", VLOOKUP(A2189, [1]!Table9[#All], 35, FALSE))</f>
        <v>Standard OMP BMPs.</v>
      </c>
      <c r="L2189" s="12" t="str">
        <f>IF(D2189="No", "--", VLOOKUP(A2189, [1]!Table9[#All], 28, FALSE))</f>
        <v>IIB</v>
      </c>
      <c r="M2189" s="11" t="str">
        <f>IF(D2189="No", "Not discussed on USFS. ", _xlfn.CONCAT(A2189, " (", VLOOKUP(A2189, [1]!Table9[#All], 11, FALSE), "; Habitat description: ", C2189, ") - Within 1-mi of a CNDDB/SCE/USFS occurrence record (", VLOOKUP(A2189, [1]!Table9[#All], 27, FALSE), "). " ))</f>
        <v xml:space="preserve">vernal pool tadpole shrimp (FE; Habitat description: vernal pools and other ephemeral freshwater habitats) - Within 1-mi of a CNDDB/SCE/USFS occurrence record (habitat present). </v>
      </c>
      <c r="N2189" s="10" t="str">
        <f>IF(D2189="No", "-- ", VLOOKUP(A2189, [1]!Table9[#All], 29, FALSE))</f>
        <v>Contact PM if occurring on USFS</v>
      </c>
      <c r="O2189" s="10" t="str">
        <f>IF(D2189="No", "--", VLOOKUP(A2189, [1]!Table9[#All], 30, FALSE))</f>
        <v>Contact PM if occurring on USFS</v>
      </c>
      <c r="P2189" s="7" t="str">
        <f>IF(D2189="No", "Not discussed on USFS. ", IF(VLOOKUP(A2189, [1]!Table9[#All], 31, FALSE)="--", "--",  _xlfn.CONCAT(A2189, " (", VLOOKUP(A2189, [1]!Table9[#All], 11, FALSE), "; Habitat description: ", C2189, ") - Within 1-mi of a CNDDB/SCE/USFS occurrence record (", VLOOKUP(A2189, [1]!Table9[#All], 31, FALSE), "). " )))</f>
        <v>--</v>
      </c>
      <c r="Q2189" s="6" t="str">
        <f>IF(D2189="No", "Not discussed on USFS. ", IF(VLOOKUP(A2189, [1]!Table9[#All], 31, FALSE)="--", "--",  VLOOKUP(A2189, [1]!Table9[#All], 32, FALSE)))</f>
        <v>--</v>
      </c>
      <c r="R2189" s="6" t="str">
        <f>IF(D2189="No", "Not discussed on USFS. ", IF(VLOOKUP(A2189, [1]!Table9[#All], 31, FALSE)="--", "--", VLOOKUP(A2189, [1]!Table9[#All], 33, FALSE)))</f>
        <v>--</v>
      </c>
      <c r="S2189" s="9" t="s">
        <v>2</v>
      </c>
      <c r="T2189" s="8" t="s">
        <v>2</v>
      </c>
      <c r="U2189" s="8" t="s">
        <v>2</v>
      </c>
      <c r="V2189" s="7" t="s">
        <v>2</v>
      </c>
      <c r="W2189" s="6" t="s">
        <v>2</v>
      </c>
      <c r="X2189" s="6" t="s">
        <v>2</v>
      </c>
    </row>
    <row r="2190" spans="1:24" ht="64" x14ac:dyDescent="0.2">
      <c r="A2190" s="20" t="s">
        <v>172</v>
      </c>
      <c r="B2190" s="20" t="str">
        <f>VLOOKUP(A2190, [1]!Table9[#All], 2, FALSE)</f>
        <v>Ceanothus foliosus var. viejasensis</v>
      </c>
      <c r="C2190" s="18" t="str">
        <f>VLOOKUP(A2190, [1]!Table9[#All], 13, FALSE)</f>
        <v>rocky, gabbro-derived substrates on slopes and flats, chaparral</v>
      </c>
      <c r="D2190" s="17" t="str">
        <f>IF(ISNUMBER(SEARCH("1",VLOOKUP(A2190, [1]!Table9[#All], 4, FALSE))), "Yes", "No")</f>
        <v>No</v>
      </c>
      <c r="E2190" s="16" t="str">
        <f>VLOOKUP(A2190, [1]!Table9[#All], 3, FALSE)</f>
        <v>Plant</v>
      </c>
      <c r="F2190" s="15" t="str">
        <f>VLOOKUP(A2190, [1]!Table9[#All], 26, FALSE)</f>
        <v>Formula</v>
      </c>
      <c r="G2190" s="15" t="str">
        <f>IF(D2190="No", "--",VLOOKUP(A2190, [1]!Table9[#All], 25, FALSE))</f>
        <v>--</v>
      </c>
      <c r="H2190" s="14" t="str">
        <f>IF(D2190="No", "Not discussed on USFS. ", VLOOKUP(A2190, [1]!Table9[#All], 24, FALSE))</f>
        <v xml:space="preserve">Not discussed on USFS. </v>
      </c>
      <c r="I2190" s="14" t="str">
        <f>IF(NOT(ISBLANK(#REF!)),  "Pre-activity Survey Required", "")</f>
        <v>Pre-activity Survey Required</v>
      </c>
      <c r="J2190" s="13" t="str">
        <f>IF(D2190="No", "Not discussed on USFS. ", _xlfn.CONCAT(A2190, " (", VLOOKUP(A2190, [1]!Table9[#All], 11, FALSE), "; Habitat description: ", C2190, ") - Within 1-mi of a CNDDB/SCE/USFS occurrence record (", VLOOKUP(A2190, [1]!Table9[#All], 34, FALSE), "). " ))</f>
        <v xml:space="preserve">Not discussed on USFS. </v>
      </c>
      <c r="K2190" s="10" t="str">
        <f>IF(D2190="No", "-- ", VLOOKUP(A2190, [1]!Table9[#All], 35, FALSE))</f>
        <v xml:space="preserve">-- </v>
      </c>
      <c r="L2190" s="12" t="str">
        <f>IF(D2190="No", "--", VLOOKUP(A2190, [1]!Table9[#All], 28, FALSE))</f>
        <v>--</v>
      </c>
      <c r="M2190" s="11" t="str">
        <f>IF(D2190="No", "Not discussed on USFS. ", _xlfn.CONCAT(A2190, " (", VLOOKUP(A2190, [1]!Table9[#All], 11, FALSE), "; Habitat description: ", C2190, ") - Within 1-mi of a CNDDB/SCE/USFS occurrence record (", VLOOKUP(A2190, [1]!Table9[#All], 27, FALSE), "). " ))</f>
        <v xml:space="preserve">Not discussed on USFS. </v>
      </c>
      <c r="N2190" s="10" t="str">
        <f>IF(D2190="No", "-- ", VLOOKUP(A2190, [1]!Table9[#All], 29, FALSE))</f>
        <v xml:space="preserve">-- </v>
      </c>
      <c r="O2190" s="10" t="str">
        <f>IF(D2190="No", "--", VLOOKUP(A2190, [1]!Table9[#All], 30, FALSE))</f>
        <v>--</v>
      </c>
      <c r="P2190" s="7" t="str">
        <f>IF(D2190="No", "Not discussed on USFS. ", IF(VLOOKUP(A2190, [1]!Table9[#All], 31, FALSE)="--", "--",  _xlfn.CONCAT(A2190, " (", VLOOKUP(A2190, [1]!Table9[#All], 11, FALSE), "; Habitat description: ", C2190, ") - Within 1-mi of a CNDDB/SCE/USFS occurrence record (", VLOOKUP(A2190, [1]!Table9[#All], 31, FALSE), "). " )))</f>
        <v xml:space="preserve">Not discussed on USFS. </v>
      </c>
      <c r="Q2190" s="6" t="str">
        <f>IF(D2190="No", "Not discussed on USFS. ", IF(VLOOKUP(A2190, [1]!Table9[#All], 31, FALSE)="--", "--",  VLOOKUP(A2190, [1]!Table9[#All], 32, FALSE)))</f>
        <v xml:space="preserve">Not discussed on USFS. </v>
      </c>
      <c r="R2190" s="6" t="str">
        <f>IF(D2190="No", "Not discussed on USFS. ", IF(VLOOKUP(A2190, [1]!Table9[#All], 31, FALSE)="--", "--", VLOOKUP(A2190, [1]!Table9[#All], 33, FALSE)))</f>
        <v xml:space="preserve">Not discussed on USFS. </v>
      </c>
      <c r="S2190" s="9" t="s">
        <v>2</v>
      </c>
      <c r="T2190" s="8" t="s">
        <v>2</v>
      </c>
      <c r="U2190" s="8" t="s">
        <v>2</v>
      </c>
      <c r="V2190" s="7" t="s">
        <v>2</v>
      </c>
      <c r="W2190" s="6" t="s">
        <v>2</v>
      </c>
      <c r="X2190" s="6" t="s">
        <v>2</v>
      </c>
    </row>
    <row r="2191" spans="1:24" ht="64" x14ac:dyDescent="0.2">
      <c r="A2191" s="20" t="s">
        <v>171</v>
      </c>
      <c r="B2191" s="20" t="str">
        <f>VLOOKUP(A2191, [1]!Table9[#All], 2, FALSE)</f>
        <v>Ceanothus foliosus var. vineatus</v>
      </c>
      <c r="C2191" s="18" t="str">
        <f>VLOOKUP(A2191, [1]!Table9[#All], 13, FALSE)</f>
        <v>rocky slopes, flats, chaparral, woodland, mixed-evergreen forest</v>
      </c>
      <c r="D2191" s="17" t="str">
        <f>IF(ISNUMBER(SEARCH("1",VLOOKUP(A2191, [1]!Table9[#All], 4, FALSE))), "Yes", "No")</f>
        <v>No</v>
      </c>
      <c r="E2191" s="16" t="str">
        <f>VLOOKUP(A2191, [1]!Table9[#All], 3, FALSE)</f>
        <v>Plant</v>
      </c>
      <c r="F2191" s="15" t="str">
        <f>VLOOKUP(A2191, [1]!Table9[#All], 26, FALSE)</f>
        <v>Formula</v>
      </c>
      <c r="G2191" s="15" t="str">
        <f>IF(D2191="No", "--",VLOOKUP(A2191, [1]!Table9[#All], 25, FALSE))</f>
        <v>--</v>
      </c>
      <c r="H2191" s="14" t="str">
        <f>IF(D2191="No", "Not discussed on USFS. ", VLOOKUP(A2191, [1]!Table9[#All], 24, FALSE))</f>
        <v xml:space="preserve">Not discussed on USFS. </v>
      </c>
      <c r="I2191" s="14" t="str">
        <f>IF(NOT(ISBLANK(#REF!)),  "Pre-activity Survey Required", "")</f>
        <v>Pre-activity Survey Required</v>
      </c>
      <c r="J2191" s="13" t="str">
        <f>IF(D2191="No", "Not discussed on USFS. ", _xlfn.CONCAT(A2191, " (", VLOOKUP(A2191, [1]!Table9[#All], 11, FALSE), "; Habitat description: ", C2191, ") - Within 1-mi of a CNDDB/SCE/USFS occurrence record (", VLOOKUP(A2191, [1]!Table9[#All], 34, FALSE), "). " ))</f>
        <v xml:space="preserve">Not discussed on USFS. </v>
      </c>
      <c r="K2191" s="10" t="str">
        <f>IF(D2191="No", "-- ", VLOOKUP(A2191, [1]!Table9[#All], 35, FALSE))</f>
        <v xml:space="preserve">-- </v>
      </c>
      <c r="L2191" s="12" t="str">
        <f>IF(D2191="No", "--", VLOOKUP(A2191, [1]!Table9[#All], 28, FALSE))</f>
        <v>--</v>
      </c>
      <c r="M2191" s="11" t="str">
        <f>IF(D2191="No", "Not discussed on USFS. ", _xlfn.CONCAT(A2191, " (", VLOOKUP(A2191, [1]!Table9[#All], 11, FALSE), "; Habitat description: ", C2191, ") - Within 1-mi of a CNDDB/SCE/USFS occurrence record (", VLOOKUP(A2191, [1]!Table9[#All], 27, FALSE), "). " ))</f>
        <v xml:space="preserve">Not discussed on USFS. </v>
      </c>
      <c r="N2191" s="10" t="str">
        <f>IF(D2191="No", "-- ", VLOOKUP(A2191, [1]!Table9[#All], 29, FALSE))</f>
        <v xml:space="preserve">-- </v>
      </c>
      <c r="O2191" s="10" t="str">
        <f>IF(D2191="No", "--", VLOOKUP(A2191, [1]!Table9[#All], 30, FALSE))</f>
        <v>--</v>
      </c>
      <c r="P2191" s="7" t="str">
        <f>IF(D2191="No", "Not discussed on USFS. ", IF(VLOOKUP(A2191, [1]!Table9[#All], 31, FALSE)="--", "--",  _xlfn.CONCAT(A2191, " (", VLOOKUP(A2191, [1]!Table9[#All], 11, FALSE), "; Habitat description: ", C2191, ") - Within 1-mi of a CNDDB/SCE/USFS occurrence record (", VLOOKUP(A2191, [1]!Table9[#All], 31, FALSE), "). " )))</f>
        <v xml:space="preserve">Not discussed on USFS. </v>
      </c>
      <c r="Q2191" s="6" t="str">
        <f>IF(D2191="No", "Not discussed on USFS. ", IF(VLOOKUP(A2191, [1]!Table9[#All], 31, FALSE)="--", "--",  VLOOKUP(A2191, [1]!Table9[#All], 32, FALSE)))</f>
        <v xml:space="preserve">Not discussed on USFS. </v>
      </c>
      <c r="R2191" s="6" t="str">
        <f>IF(D2191="No", "Not discussed on USFS. ", IF(VLOOKUP(A2191, [1]!Table9[#All], 31, FALSE)="--", "--", VLOOKUP(A2191, [1]!Table9[#All], 33, FALSE)))</f>
        <v xml:space="preserve">Not discussed on USFS. </v>
      </c>
      <c r="S2191" s="9" t="s">
        <v>2</v>
      </c>
      <c r="T2191" s="8" t="s">
        <v>2</v>
      </c>
      <c r="U2191" s="8" t="s">
        <v>2</v>
      </c>
      <c r="V2191" s="7" t="s">
        <v>2</v>
      </c>
      <c r="W2191" s="6" t="s">
        <v>2</v>
      </c>
      <c r="X2191" s="6" t="s">
        <v>2</v>
      </c>
    </row>
    <row r="2192" spans="1:24" ht="168" x14ac:dyDescent="0.2">
      <c r="A2192" s="20" t="s">
        <v>170</v>
      </c>
      <c r="B2192" s="20" t="str">
        <f>VLOOKUP(A2192, [1]!Table9[#All], 2, FALSE)</f>
        <v>Clarkia imbricata</v>
      </c>
      <c r="C2192" s="18" t="str">
        <f>VLOOKUP(A2192, [1]!Table9[#All], 13, FALSE)</f>
        <v>open grasslands near a freshwater marsh</v>
      </c>
      <c r="D2192" s="17" t="str">
        <f>IF(ISNUMBER(SEARCH("1",VLOOKUP(A2192, [1]!Table9[#All], 4, FALSE))), "Yes", "No")</f>
        <v>Yes</v>
      </c>
      <c r="E2192" s="16" t="str">
        <f>VLOOKUP(A2192, [1]!Table9[#All], 3, FALSE)</f>
        <v>Plant</v>
      </c>
      <c r="F2192" s="15" t="str">
        <f>VLOOKUP(A2192, [1]!Table9[#All], 26, FALSE)</f>
        <v>Formula</v>
      </c>
      <c r="G2192" s="15" t="str">
        <f>IF(D2192="No", "--",VLOOKUP(A2192, [1]!Table9[#All], 25, FALSE))</f>
        <v>Work area</v>
      </c>
      <c r="H2192" s="14" t="str">
        <f>IF(D2192="No", "Not discussed on USFS. ", VLOOKUP(A2192, [1]!Table9[#All], 24, FALSE))</f>
        <v>--</v>
      </c>
      <c r="I2192" s="14" t="str">
        <f>IF(NOT(ISBLANK(#REF!)),  "Pre-activity Survey Required", "")</f>
        <v>Pre-activity Survey Required</v>
      </c>
      <c r="J2192" s="13" t="str">
        <f>IF(D2192="No", "Not discussed on USFS. ", _xlfn.CONCAT(A2192, " (", VLOOKUP(A2192, [1]!Table9[#All], 11, FALSE), "; Habitat description: ", C2192, ") - Within 1-mi of a CNDDB/SCE/USFS occurrence record (", VLOOKUP(A2192, [1]!Table9[#All], 34, FALSE), "). " ))</f>
        <v xml:space="preserve">Vine Hill clarkia (FE; SE; CRPR 1B.1, Blooming Period: Jun - Jul; Habitat description: open grasslands near a freshwater marsh) - Within 1-mi of a CNDDB/SCE/USFS occurrence record (unsuitable habitat). </v>
      </c>
      <c r="K2192" s="10" t="str">
        <f>IF(D2192="No", "-- ", VLOOKUP(A2192, [1]!Table9[#All], 35, FALSE))</f>
        <v xml:space="preserve">RPM Plant 1; 
Standard OMP BMPs. </v>
      </c>
      <c r="L2192" s="12" t="str">
        <f>IF(D2192="No", "--", VLOOKUP(A2192, [1]!Table9[#All], 28, FALSE))</f>
        <v>IIB</v>
      </c>
      <c r="M2192" s="11" t="str">
        <f>IF(D2192="No", "Not discussed on USFS. ", _xlfn.CONCAT(A2192, " (", VLOOKUP(A2192, [1]!Table9[#All], 11, FALSE), "; Habitat description: ", C2192, ") - Within 1-mi of a CNDDB/SCE/USFS occurrence record (", VLOOKUP(A2192, [1]!Table9[#All], 27, FALSE), "). " ))</f>
        <v xml:space="preserve">Vine Hill clarkia (FE; SE; CRPR 1B.1, Blooming Period: Jun - Jul; Habitat description: open grasslands near a freshwater marsh) - Within 1-mi of a CNDDB/SCE/USFS occurrence record (habitat present). </v>
      </c>
      <c r="N2192" s="10" t="str">
        <f>IF(D2192="No", "-- ", VLOOKUP(A2192, [1]!Table9[#All], 29, FALSE))</f>
        <v xml:space="preserve">RPM Plant-1-4; 
General Measures and Standard OMP BMPs. </v>
      </c>
      <c r="O2192" s="10" t="str">
        <f>IF(D2192="No", "--", VLOOKUP(A2192, [1]!Table9[#All], 30, FALSE))</f>
        <v xml:space="preserve">Rare Plant Survey and Avoidance (Vine Hill clarkia): A qualified botanist will conduct a rare plant survey for Vine Hill clarkia within blooming season, verified by a reference population. All federally-listed plants within 100 feet of the work area will be flagged for avoidance. Coordination with Environmental Services Department will be required if full avoidance cannot be achieved. 
Schedule Limitation (Vine Hill clarkia): Schedule all work in the year rare plant surveys are conducted. Work can occur only after rare plant surveys occur. If work gets delayed for a subsequent year, contact Environmental Services Department. 
General Measures and Standard OMP BMPs. </v>
      </c>
      <c r="P2192" s="7" t="str">
        <f>IF(D2192="No", "Not discussed on USFS. ", IF(VLOOKUP(A2192, [1]!Table9[#All], 31, FALSE)="--", "--",  _xlfn.CONCAT(A2192, " (", VLOOKUP(A2192, [1]!Table9[#All], 11, FALSE), "; Habitat description: ", C2192, ") - Within 1-mi of a CNDDB/SCE/USFS occurrence record (", VLOOKUP(A2192, [1]!Table9[#All], 31, FALSE), "). " )))</f>
        <v>--</v>
      </c>
      <c r="Q2192" s="6" t="str">
        <f>IF(D2192="No", "Not discussed on USFS. ", IF(VLOOKUP(A2192, [1]!Table9[#All], 31, FALSE)="--", "--",  VLOOKUP(A2192, [1]!Table9[#All], 32, FALSE)))</f>
        <v>--</v>
      </c>
      <c r="R2192" s="6" t="str">
        <f>IF(D2192="No", "Not discussed on USFS. ", IF(VLOOKUP(A2192, [1]!Table9[#All], 31, FALSE)="--", "--", VLOOKUP(A2192, [1]!Table9[#All], 33, FALSE)))</f>
        <v>--</v>
      </c>
      <c r="S2192" s="9" t="s">
        <v>2</v>
      </c>
      <c r="T2192" s="8" t="s">
        <v>2</v>
      </c>
      <c r="U2192" s="8" t="s">
        <v>2</v>
      </c>
      <c r="V2192" s="7" t="s">
        <v>2</v>
      </c>
      <c r="W2192" s="6" t="s">
        <v>2</v>
      </c>
      <c r="X2192" s="6" t="s">
        <v>2</v>
      </c>
    </row>
    <row r="2193" spans="1:24" ht="132" x14ac:dyDescent="0.2">
      <c r="A2193" s="20" t="s">
        <v>169</v>
      </c>
      <c r="B2193" s="20" t="str">
        <f>VLOOKUP(A2193, [1]!Table9[#All], 2, FALSE)</f>
        <v>Arctostaphylos densiflora</v>
      </c>
      <c r="C2193" s="18" t="str">
        <f>VLOOKUP(A2193, [1]!Table9[#All], 13, FALSE)</f>
        <v>acid marine sand deposits in chaparral</v>
      </c>
      <c r="D2193" s="17" t="str">
        <f>IF(ISNUMBER(SEARCH("1",VLOOKUP(A2193, [1]!Table9[#All], 4, FALSE))), "Yes", "No")</f>
        <v>Yes</v>
      </c>
      <c r="E2193" s="16" t="str">
        <f>VLOOKUP(A2193, [1]!Table9[#All], 3, FALSE)</f>
        <v>Plant</v>
      </c>
      <c r="F2193" s="15" t="str">
        <f>VLOOKUP(A2193, [1]!Table9[#All], 26, FALSE)</f>
        <v>Formula</v>
      </c>
      <c r="G2193" s="15" t="str">
        <f>IF(D2193="No", "--",VLOOKUP(A2193, [1]!Table9[#All], 25, FALSE))</f>
        <v>Work area</v>
      </c>
      <c r="H2193" s="14" t="str">
        <f>IF(D2193="No", "Not discussed on USFS. ", VLOOKUP(A2193, [1]!Table9[#All], 24, FALSE))</f>
        <v>--</v>
      </c>
      <c r="I2193" s="14" t="str">
        <f>IF(NOT(ISBLANK(#REF!)),  "Pre-activity Survey Required", "")</f>
        <v>Pre-activity Survey Required</v>
      </c>
      <c r="J2193" s="13" t="str">
        <f>IF(D2193="No", "Not discussed on USFS. ", _xlfn.CONCAT(A2193, " (", VLOOKUP(A2193, [1]!Table9[#All], 11, FALSE), "; Habitat description: ", C2193, ") - Within 1-mi of a CNDDB/SCE/USFS occurrence record (", VLOOKUP(A2193, [1]!Table9[#All], 34, FALSE), "). " ))</f>
        <v xml:space="preserve">Vine Hill manzanita (SE; CRPR 1B.1, Blooming Period: Mar - Apr; Habitat description: acid marine sand deposits in chaparral) - Within 1-mi of a CNDDB/SCE/USFS occurrence record (unsuitable habitat). </v>
      </c>
      <c r="K2193" s="10" t="str">
        <f>IF(D2193="No", "-- ", VLOOKUP(A2193, [1]!Table9[#All], 35, FALSE))</f>
        <v>Standard OMP BMPs.</v>
      </c>
      <c r="L2193" s="12" t="str">
        <f>IF(D2193="No", "--", VLOOKUP(A2193, [1]!Table9[#All], 28, FALSE))</f>
        <v>IIB</v>
      </c>
      <c r="M2193" s="11" t="str">
        <f>IF(D2193="No", "Not discussed on USFS. ", _xlfn.CONCAT(A2193, " (", VLOOKUP(A2193, [1]!Table9[#All], 11, FALSE), "; Habitat description: ", C2193, ") - Within 1-mi of a CNDDB/SCE/USFS occurrence record (", VLOOKUP(A2193, [1]!Table9[#All], 27, FALSE), "). " ))</f>
        <v xml:space="preserve">Vine Hill manzanita (SE; CRPR 1B.1, Blooming Period: Mar - Apr; Habitat description: acid marine sand deposits in chaparral) - Within 1-mi of a CNDDB/SCE/USFS occurrence record (habitat present). </v>
      </c>
      <c r="N2193" s="10" t="str">
        <f>IF(D2193="No", "-- ", VLOOKUP(A2193, [1]!Table9[#All], 29, FALSE))</f>
        <v xml:space="preserve">BE BMP Plant-1(a); 
General Measures and Standard OMP BMPs. </v>
      </c>
      <c r="O2193" s="10" t="str">
        <f>IF(D2193="No", "--", VLOOKUP(A2193, [1]!Table9[#All], 30, FALSE))</f>
        <v xml:space="preserve">Pre-Activity Survey (Vine Hill manzanita): A biological survey is required. 
State Threatened Plant Avoidance (Vine Hill manzanita): If Vine Hill manzanitais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193" s="7" t="str">
        <f>IF(D2193="No", "Not discussed on USFS. ", IF(VLOOKUP(A2193, [1]!Table9[#All], 31, FALSE)="--", "--",  _xlfn.CONCAT(A2193, " (", VLOOKUP(A2193, [1]!Table9[#All], 11, FALSE), "; Habitat description: ", C2193, ") - Within 1-mi of a CNDDB/SCE/USFS occurrence record (", VLOOKUP(A2193, [1]!Table9[#All], 31, FALSE), "). " )))</f>
        <v>--</v>
      </c>
      <c r="Q2193" s="6" t="str">
        <f>IF(D2193="No", "Not discussed on USFS. ", IF(VLOOKUP(A2193, [1]!Table9[#All], 31, FALSE)="--", "--",  VLOOKUP(A2193, [1]!Table9[#All], 32, FALSE)))</f>
        <v>--</v>
      </c>
      <c r="R2193" s="6" t="str">
        <f>IF(D2193="No", "Not discussed on USFS. ", IF(VLOOKUP(A2193, [1]!Table9[#All], 31, FALSE)="--", "--", VLOOKUP(A2193, [1]!Table9[#All], 33, FALSE)))</f>
        <v>--</v>
      </c>
      <c r="S2193" s="9" t="s">
        <v>2</v>
      </c>
      <c r="T2193" s="8" t="s">
        <v>2</v>
      </c>
      <c r="U2193" s="8" t="s">
        <v>2</v>
      </c>
      <c r="V2193" s="7" t="s">
        <v>2</v>
      </c>
      <c r="W2193" s="6" t="s">
        <v>2</v>
      </c>
      <c r="X2193" s="6" t="s">
        <v>2</v>
      </c>
    </row>
    <row r="2194" spans="1:24" ht="64" x14ac:dyDescent="0.2">
      <c r="A2194" s="20" t="s">
        <v>168</v>
      </c>
      <c r="B2194" s="20" t="str">
        <f>VLOOKUP(A2194, [1]!Table9[#All], 2, FALSE)</f>
        <v>Maurandella antirrhiniflora</v>
      </c>
      <c r="C2194" s="18" t="str">
        <f>VLOOKUP(A2194, [1]!Table9[#All], 13, FALSE)</f>
        <v>desert flats, washes</v>
      </c>
      <c r="D2194" s="17" t="str">
        <f>IF(ISNUMBER(SEARCH("1",VLOOKUP(A2194, [1]!Table9[#All], 4, FALSE))), "Yes", "No")</f>
        <v>No</v>
      </c>
      <c r="E2194" s="16" t="str">
        <f>VLOOKUP(A2194, [1]!Table9[#All], 3, FALSE)</f>
        <v>Plant</v>
      </c>
      <c r="F2194" s="15" t="str">
        <f>VLOOKUP(A2194, [1]!Table9[#All], 26, FALSE)</f>
        <v>Formula</v>
      </c>
      <c r="G2194" s="15" t="str">
        <f>IF(D2194="No", "--",VLOOKUP(A2194, [1]!Table9[#All], 25, FALSE))</f>
        <v>--</v>
      </c>
      <c r="H2194" s="14" t="str">
        <f>IF(D2194="No", "Not discussed on USFS. ", VLOOKUP(A2194, [1]!Table9[#All], 24, FALSE))</f>
        <v xml:space="preserve">Not discussed on USFS. </v>
      </c>
      <c r="I2194" s="14" t="str">
        <f>IF(NOT(ISBLANK(#REF!)),  "Pre-activity Survey Required", "")</f>
        <v>Pre-activity Survey Required</v>
      </c>
      <c r="J2194" s="13" t="str">
        <f>IF(D2194="No", "Not discussed on USFS. ", _xlfn.CONCAT(A2194, " (", VLOOKUP(A2194, [1]!Table9[#All], 11, FALSE), "; Habitat description: ", C2194, ") - Within 1-mi of a CNDDB/SCE/USFS occurrence record (", VLOOKUP(A2194, [1]!Table9[#All], 34, FALSE), "). " ))</f>
        <v xml:space="preserve">Not discussed on USFS. </v>
      </c>
      <c r="K2194" s="10" t="str">
        <f>IF(D2194="No", "-- ", VLOOKUP(A2194, [1]!Table9[#All], 35, FALSE))</f>
        <v xml:space="preserve">-- </v>
      </c>
      <c r="L2194" s="12" t="str">
        <f>IF(D2194="No", "--", VLOOKUP(A2194, [1]!Table9[#All], 28, FALSE))</f>
        <v>--</v>
      </c>
      <c r="M2194" s="11" t="str">
        <f>IF(D2194="No", "Not discussed on USFS. ", _xlfn.CONCAT(A2194, " (", VLOOKUP(A2194, [1]!Table9[#All], 11, FALSE), "; Habitat description: ", C2194, ") - Within 1-mi of a CNDDB/SCE/USFS occurrence record (", VLOOKUP(A2194, [1]!Table9[#All], 27, FALSE), "). " ))</f>
        <v xml:space="preserve">Not discussed on USFS. </v>
      </c>
      <c r="N2194" s="10" t="str">
        <f>IF(D2194="No", "-- ", VLOOKUP(A2194, [1]!Table9[#All], 29, FALSE))</f>
        <v xml:space="preserve">-- </v>
      </c>
      <c r="O2194" s="10" t="str">
        <f>IF(D2194="No", "--", VLOOKUP(A2194, [1]!Table9[#All], 30, FALSE))</f>
        <v>--</v>
      </c>
      <c r="P2194" s="7" t="str">
        <f>IF(D2194="No", "Not discussed on USFS. ", IF(VLOOKUP(A2194, [1]!Table9[#All], 31, FALSE)="--", "--",  _xlfn.CONCAT(A2194, " (", VLOOKUP(A2194, [1]!Table9[#All], 11, FALSE), "; Habitat description: ", C2194, ") - Within 1-mi of a CNDDB/SCE/USFS occurrence record (", VLOOKUP(A2194, [1]!Table9[#All], 31, FALSE), "). " )))</f>
        <v xml:space="preserve">Not discussed on USFS. </v>
      </c>
      <c r="Q2194" s="6" t="str">
        <f>IF(D2194="No", "Not discussed on USFS. ", IF(VLOOKUP(A2194, [1]!Table9[#All], 31, FALSE)="--", "--",  VLOOKUP(A2194, [1]!Table9[#All], 32, FALSE)))</f>
        <v xml:space="preserve">Not discussed on USFS. </v>
      </c>
      <c r="R2194" s="6" t="str">
        <f>IF(D2194="No", "Not discussed on USFS. ", IF(VLOOKUP(A2194, [1]!Table9[#All], 31, FALSE)="--", "--", VLOOKUP(A2194, [1]!Table9[#All], 33, FALSE)))</f>
        <v xml:space="preserve">Not discussed on USFS. </v>
      </c>
      <c r="S2194" s="9" t="s">
        <v>2</v>
      </c>
      <c r="T2194" s="8" t="s">
        <v>2</v>
      </c>
      <c r="U2194" s="8" t="s">
        <v>2</v>
      </c>
      <c r="V2194" s="7" t="s">
        <v>2</v>
      </c>
      <c r="W2194" s="6" t="s">
        <v>2</v>
      </c>
      <c r="X2194" s="6" t="s">
        <v>2</v>
      </c>
    </row>
    <row r="2195" spans="1:24" ht="156" x14ac:dyDescent="0.2">
      <c r="A2195" s="20" t="s">
        <v>167</v>
      </c>
      <c r="B2195" s="20" t="str">
        <f>VLOOKUP(A2195, [1]!Table9[#All], 2, FALSE)</f>
        <v>Transberingia bursifolia ssp. virgata</v>
      </c>
      <c r="C2195" s="18" t="str">
        <f>VLOOKUP(A2195, [1]!Table9[#All], 13, FALSE)</f>
        <v>meadows, near aspen groves, pinyon/juniper woodland</v>
      </c>
      <c r="D2195" s="17" t="str">
        <f>IF(ISNUMBER(SEARCH("1",VLOOKUP(A2195, [1]!Table9[#All], 4, FALSE))), "Yes", "No")</f>
        <v>Yes</v>
      </c>
      <c r="E2195" s="16" t="str">
        <f>VLOOKUP(A2195, [1]!Table9[#All], 3, FALSE)</f>
        <v>Plant</v>
      </c>
      <c r="F2195" s="15" t="str">
        <f>VLOOKUP(A2195, [1]!Table9[#All], 26, FALSE)</f>
        <v>Formula</v>
      </c>
      <c r="G2195" s="15" t="str">
        <f>IF(D2195="No", "--",VLOOKUP(A2195, [1]!Table9[#All], 25, FALSE))</f>
        <v>Work area</v>
      </c>
      <c r="H2195" s="14" t="str">
        <f>IF(D2195="No", "Not discussed on USFS. ", VLOOKUP(A2195, [1]!Table9[#All], 24, FALSE))</f>
        <v>--</v>
      </c>
      <c r="I2195" s="14" t="str">
        <f>IF(NOT(ISBLANK(#REF!)),  "Pre-activity Survey Required", "")</f>
        <v>Pre-activity Survey Required</v>
      </c>
      <c r="J2195" s="13" t="str">
        <f>IF(D2195="No", "Not discussed on USFS. ", _xlfn.CONCAT(A2195, " (", VLOOKUP(A2195, [1]!Table9[#All], 11, FALSE), "; Habitat description: ", C2195, ") - Within 1-mi of a CNDDB/SCE/USFS occurrence record (", VLOOKUP(A2195, [1]!Table9[#All], 34, FALSE), "). " ))</f>
        <v xml:space="preserve">Virgate halimolobos (INF:SCC; CRPR 2B.3, Blooming Period: May - Jul; Habitat description: meadows, near aspen groves, pinyon/juniper woodland) - Within 1-mi of a CNDDB/SCE/USFS occurrence record (unsuitable habitat). </v>
      </c>
      <c r="K2195" s="10" t="str">
        <f>IF(D2195="No", "-- ", VLOOKUP(A2195, [1]!Table9[#All], 35, FALSE))</f>
        <v>Standard OMP BMPs.</v>
      </c>
      <c r="L2195" s="12" t="str">
        <f>IF(D2195="No", "--", VLOOKUP(A2195, [1]!Table9[#All], 28, FALSE))</f>
        <v>IIB</v>
      </c>
      <c r="M2195" s="11" t="str">
        <f>IF(D2195="No", "Not discussed on USFS. ", _xlfn.CONCAT(A2195, " (", VLOOKUP(A2195, [1]!Table9[#All], 11, FALSE), "; Habitat description: ", C2195, ") - Within 1-mi of a CNDDB/SCE/USFS occurrence record (", VLOOKUP(A2195, [1]!Table9[#All], 27, FALSE), "). " ))</f>
        <v xml:space="preserve">Virgate halimolobos (INF:SCC; CRPR 2B.3, Blooming Period: May - Jul; Habitat description: meadows, near aspen groves, pinyon/juniper woodland) - Within 1-mi of a CNDDB/SCE/USFS occurrence record (habitat present). </v>
      </c>
      <c r="N2195" s="10" t="str">
        <f>IF(D2195="No", "-- ", VLOOKUP(A2195, [1]!Table9[#All], 29, FALSE))</f>
        <v xml:space="preserve">BE BMP Plant-1(a)(c-d); 
General Measures and Standard OMP BMPs. </v>
      </c>
      <c r="O2195" s="10" t="str">
        <f>IF(D2195="No", "--", VLOOKUP(A2195, [1]!Table9[#All], 30, FALSE))</f>
        <v xml:space="preserve">Pre-Activity Survey (virgate halimolobos): A biological survey is required. 
FSS Plant Avoidance (virgate halimolobos): If virgate halimolobos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195" s="7" t="str">
        <f>IF(D2195="No", "Not discussed on USFS. ", IF(VLOOKUP(A2195, [1]!Table9[#All], 31, FALSE)="--", "--",  _xlfn.CONCAT(A2195, " (", VLOOKUP(A2195, [1]!Table9[#All], 11, FALSE), "; Habitat description: ", C2195, ") - Within 1-mi of a CNDDB/SCE/USFS occurrence record (", VLOOKUP(A2195, [1]!Table9[#All], 31, FALSE), "). " )))</f>
        <v>--</v>
      </c>
      <c r="Q2195" s="6" t="str">
        <f>IF(D2195="No", "Not discussed on USFS. ", IF(VLOOKUP(A2195, [1]!Table9[#All], 31, FALSE)="--", "--",  VLOOKUP(A2195, [1]!Table9[#All], 32, FALSE)))</f>
        <v>--</v>
      </c>
      <c r="R2195" s="6" t="str">
        <f>IF(D2195="No", "Not discussed on USFS. ", IF(VLOOKUP(A2195, [1]!Table9[#All], 31, FALSE)="--", "--", VLOOKUP(A2195, [1]!Table9[#All], 33, FALSE)))</f>
        <v>--</v>
      </c>
      <c r="S2195" s="9" t="s">
        <v>2</v>
      </c>
      <c r="T2195" s="8" t="s">
        <v>2</v>
      </c>
      <c r="U2195" s="8" t="s">
        <v>2</v>
      </c>
      <c r="V2195" s="7" t="s">
        <v>2</v>
      </c>
      <c r="W2195" s="6" t="s">
        <v>2</v>
      </c>
      <c r="X2195" s="6" t="s">
        <v>2</v>
      </c>
    </row>
    <row r="2196" spans="1:24" ht="48" x14ac:dyDescent="0.2">
      <c r="A2196" s="20" t="s">
        <v>166</v>
      </c>
      <c r="B2196" s="20" t="str">
        <f>VLOOKUP(A2196, [1]!Table9[#All], 2, FALSE)</f>
        <v>Leiothlypis virginiae</v>
      </c>
      <c r="C2196" s="18" t="str">
        <f>VLOOKUP(A2196, [1]!Table9[#All], 13, FALSE)</f>
        <v>open pinyon-juniper and oak woodlands</v>
      </c>
      <c r="D2196" s="17" t="str">
        <f>IF(ISNUMBER(SEARCH("1",VLOOKUP(A2196, [1]!Table9[#All], 4, FALSE))), "Yes", "No")</f>
        <v>No</v>
      </c>
      <c r="E2196" s="16" t="str">
        <f>VLOOKUP(A2196, [1]!Table9[#All], 3, FALSE)</f>
        <v>Bird</v>
      </c>
      <c r="F2196" s="15" t="str">
        <f>VLOOKUP(A2196, [1]!Table9[#All], 26, FALSE)</f>
        <v>Formula</v>
      </c>
      <c r="G2196" s="15" t="str">
        <f>IF(D2196="No", "--",VLOOKUP(A2196, [1]!Table9[#All], 25, FALSE))</f>
        <v>--</v>
      </c>
      <c r="H2196" s="14" t="str">
        <f>IF(D2196="No", "Not discussed on USFS. ", VLOOKUP(A2196, [1]!Table9[#All], 24, FALSE))</f>
        <v xml:space="preserve">Not discussed on USFS. </v>
      </c>
      <c r="I2196" s="14" t="str">
        <f>IF(NOT(ISBLANK(#REF!)),  "Pre-activity Survey Required", "")</f>
        <v>Pre-activity Survey Required</v>
      </c>
      <c r="J2196" s="13" t="str">
        <f>IF(D2196="No", "Not discussed on USFS. ", _xlfn.CONCAT(A2196, " (", VLOOKUP(A2196, [1]!Table9[#All], 11, FALSE), "; Habitat description: ", C2196, ") - Within 1-mi of a CNDDB/SCE/USFS occurrence record (", VLOOKUP(A2196, [1]!Table9[#All], 34, FALSE), "). " ))</f>
        <v xml:space="preserve">Not discussed on USFS. </v>
      </c>
      <c r="K2196" s="10" t="str">
        <f>IF(D2196="No", "-- ", VLOOKUP(A2196, [1]!Table9[#All], 35, FALSE))</f>
        <v xml:space="preserve">-- </v>
      </c>
      <c r="L2196" s="12" t="str">
        <f>IF(D2196="No", "--", VLOOKUP(A2196, [1]!Table9[#All], 28, FALSE))</f>
        <v>--</v>
      </c>
      <c r="M2196" s="11" t="str">
        <f>IF(D2196="No", "Not discussed on USFS. ", _xlfn.CONCAT(A2196, " (", VLOOKUP(A2196, [1]!Table9[#All], 11, FALSE), "; Habitat description: ", C2196, ") - Within 1-mi of a CNDDB/SCE/USFS occurrence record (", VLOOKUP(A2196, [1]!Table9[#All], 27, FALSE), "). " ))</f>
        <v xml:space="preserve">Not discussed on USFS. </v>
      </c>
      <c r="N2196" s="10" t="str">
        <f>IF(D2196="No", "-- ", VLOOKUP(A2196, [1]!Table9[#All], 29, FALSE))</f>
        <v xml:space="preserve">-- </v>
      </c>
      <c r="O2196" s="10" t="str">
        <f>IF(D2196="No", "--", VLOOKUP(A2196, [1]!Table9[#All], 30, FALSE))</f>
        <v>--</v>
      </c>
      <c r="P2196" s="7" t="str">
        <f>IF(D2196="No", "Not discussed on USFS. ", IF(VLOOKUP(A2196, [1]!Table9[#All], 31, FALSE)="--", "--",  _xlfn.CONCAT(A2196, " (", VLOOKUP(A2196, [1]!Table9[#All], 11, FALSE), "; Habitat description: ", C2196, ") - Within 1-mi of a CNDDB/SCE/USFS occurrence record (", VLOOKUP(A2196, [1]!Table9[#All], 31, FALSE), "). " )))</f>
        <v xml:space="preserve">Not discussed on USFS. </v>
      </c>
      <c r="Q2196" s="6" t="str">
        <f>IF(D2196="No", "Not discussed on USFS. ", IF(VLOOKUP(A2196, [1]!Table9[#All], 31, FALSE)="--", "--",  VLOOKUP(A2196, [1]!Table9[#All], 32, FALSE)))</f>
        <v xml:space="preserve">Not discussed on USFS. </v>
      </c>
      <c r="R2196" s="6" t="str">
        <f>IF(D2196="No", "Not discussed on USFS. ", IF(VLOOKUP(A2196, [1]!Table9[#All], 31, FALSE)="--", "--", VLOOKUP(A2196, [1]!Table9[#All], 33, FALSE)))</f>
        <v xml:space="preserve">Not discussed on USFS. </v>
      </c>
      <c r="S2196" s="9" t="s">
        <v>2</v>
      </c>
      <c r="T2196" s="8" t="s">
        <v>2</v>
      </c>
      <c r="U2196" s="8" t="s">
        <v>2</v>
      </c>
      <c r="V2196" s="7" t="s">
        <v>2</v>
      </c>
      <c r="W2196" s="6" t="s">
        <v>2</v>
      </c>
      <c r="X2196" s="6" t="s">
        <v>2</v>
      </c>
    </row>
    <row r="2197" spans="1:24" ht="64" x14ac:dyDescent="0.2">
      <c r="A2197" s="20" t="s">
        <v>165</v>
      </c>
      <c r="B2197" s="20" t="str">
        <f>VLOOKUP(A2197, [1]!Table9[#All], 2, FALSE)</f>
        <v>Coryphantha vivipara var. rosea</v>
      </c>
      <c r="C2197" s="18" t="str">
        <f>VLOOKUP(A2197, [1]!Table9[#All], 13, FALSE)</f>
        <v>limestone slopes and gravelly areas in woodland or desert mountains</v>
      </c>
      <c r="D2197" s="17" t="str">
        <f>IF(ISNUMBER(SEARCH("1",VLOOKUP(A2197, [1]!Table9[#All], 4, FALSE))), "Yes", "No")</f>
        <v>No</v>
      </c>
      <c r="E2197" s="16" t="str">
        <f>VLOOKUP(A2197, [1]!Table9[#All], 3, FALSE)</f>
        <v>Plant</v>
      </c>
      <c r="F2197" s="15" t="str">
        <f>VLOOKUP(A2197, [1]!Table9[#All], 26, FALSE)</f>
        <v>Formula</v>
      </c>
      <c r="G2197" s="15" t="str">
        <f>IF(D2197="No", "--",VLOOKUP(A2197, [1]!Table9[#All], 25, FALSE))</f>
        <v>--</v>
      </c>
      <c r="H2197" s="14" t="str">
        <f>IF(D2197="No", "Not discussed on USFS. ", VLOOKUP(A2197, [1]!Table9[#All], 24, FALSE))</f>
        <v xml:space="preserve">Not discussed on USFS. </v>
      </c>
      <c r="I2197" s="14" t="str">
        <f>IF(NOT(ISBLANK(#REF!)),  "Pre-activity Survey Required", "")</f>
        <v>Pre-activity Survey Required</v>
      </c>
      <c r="J2197" s="13" t="str">
        <f>IF(D2197="No", "Not discussed on USFS. ", _xlfn.CONCAT(A2197, " (", VLOOKUP(A2197, [1]!Table9[#All], 11, FALSE), "; Habitat description: ", C2197, ") - Within 1-mi of a CNDDB/SCE/USFS occurrence record (", VLOOKUP(A2197, [1]!Table9[#All], 34, FALSE), "). " ))</f>
        <v xml:space="preserve">Not discussed on USFS. </v>
      </c>
      <c r="K2197" s="10" t="str">
        <f>IF(D2197="No", "-- ", VLOOKUP(A2197, [1]!Table9[#All], 35, FALSE))</f>
        <v xml:space="preserve">-- </v>
      </c>
      <c r="L2197" s="12" t="str">
        <f>IF(D2197="No", "--", VLOOKUP(A2197, [1]!Table9[#All], 28, FALSE))</f>
        <v>--</v>
      </c>
      <c r="M2197" s="11" t="str">
        <f>IF(D2197="No", "Not discussed on USFS. ", _xlfn.CONCAT(A2197, " (", VLOOKUP(A2197, [1]!Table9[#All], 11, FALSE), "; Habitat description: ", C2197, ") - Within 1-mi of a CNDDB/SCE/USFS occurrence record (", VLOOKUP(A2197, [1]!Table9[#All], 27, FALSE), "). " ))</f>
        <v xml:space="preserve">Not discussed on USFS. </v>
      </c>
      <c r="N2197" s="10" t="str">
        <f>IF(D2197="No", "-- ", VLOOKUP(A2197, [1]!Table9[#All], 29, FALSE))</f>
        <v xml:space="preserve">-- </v>
      </c>
      <c r="O2197" s="10" t="str">
        <f>IF(D2197="No", "--", VLOOKUP(A2197, [1]!Table9[#All], 30, FALSE))</f>
        <v>--</v>
      </c>
      <c r="P2197" s="7" t="str">
        <f>IF(D2197="No", "Not discussed on USFS. ", IF(VLOOKUP(A2197, [1]!Table9[#All], 31, FALSE)="--", "--",  _xlfn.CONCAT(A2197, " (", VLOOKUP(A2197, [1]!Table9[#All], 11, FALSE), "; Habitat description: ", C2197, ") - Within 1-mi of a CNDDB/SCE/USFS occurrence record (", VLOOKUP(A2197, [1]!Table9[#All], 31, FALSE), "). " )))</f>
        <v xml:space="preserve">Not discussed on USFS. </v>
      </c>
      <c r="Q2197" s="6" t="str">
        <f>IF(D2197="No", "Not discussed on USFS. ", IF(VLOOKUP(A2197, [1]!Table9[#All], 31, FALSE)="--", "--",  VLOOKUP(A2197, [1]!Table9[#All], 32, FALSE)))</f>
        <v xml:space="preserve">Not discussed on USFS. </v>
      </c>
      <c r="R2197" s="6" t="str">
        <f>IF(D2197="No", "Not discussed on USFS. ", IF(VLOOKUP(A2197, [1]!Table9[#All], 31, FALSE)="--", "--", VLOOKUP(A2197, [1]!Table9[#All], 33, FALSE)))</f>
        <v xml:space="preserve">Not discussed on USFS. </v>
      </c>
      <c r="S2197" s="9" t="s">
        <v>2</v>
      </c>
      <c r="T2197" s="8" t="s">
        <v>2</v>
      </c>
      <c r="U2197" s="8" t="s">
        <v>2</v>
      </c>
      <c r="V2197" s="7" t="s">
        <v>2</v>
      </c>
      <c r="W2197" s="6" t="s">
        <v>2</v>
      </c>
      <c r="X2197" s="6" t="s">
        <v>2</v>
      </c>
    </row>
    <row r="2198" spans="1:24" ht="64" x14ac:dyDescent="0.2">
      <c r="A2198" s="20" t="s">
        <v>164</v>
      </c>
      <c r="B2198" s="20" t="str">
        <f>VLOOKUP(A2198, [1]!Table9[#All], 2, FALSE)</f>
        <v>Erigeron bloomeri var. nudatus</v>
      </c>
      <c r="C2198" s="18" t="str">
        <f>VLOOKUP(A2198, [1]!Table9[#All], 13, FALSE)</f>
        <v>serpentine slopes, rocky ridges</v>
      </c>
      <c r="D2198" s="17" t="str">
        <f>IF(ISNUMBER(SEARCH("1",VLOOKUP(A2198, [1]!Table9[#All], 4, FALSE))), "Yes", "No")</f>
        <v>No</v>
      </c>
      <c r="E2198" s="16" t="str">
        <f>VLOOKUP(A2198, [1]!Table9[#All], 3, FALSE)</f>
        <v>Plant</v>
      </c>
      <c r="F2198" s="15" t="str">
        <f>VLOOKUP(A2198, [1]!Table9[#All], 26, FALSE)</f>
        <v>Formula</v>
      </c>
      <c r="G2198" s="15" t="str">
        <f>IF(D2198="No", "--",VLOOKUP(A2198, [1]!Table9[#All], 25, FALSE))</f>
        <v>--</v>
      </c>
      <c r="H2198" s="14" t="str">
        <f>IF(D2198="No", "Not discussed on USFS. ", VLOOKUP(A2198, [1]!Table9[#All], 24, FALSE))</f>
        <v xml:space="preserve">Not discussed on USFS. </v>
      </c>
      <c r="I2198" s="14" t="str">
        <f>IF(NOT(ISBLANK(#REF!)),  "Pre-activity Survey Required", "")</f>
        <v>Pre-activity Survey Required</v>
      </c>
      <c r="J2198" s="13" t="str">
        <f>IF(D2198="No", "Not discussed on USFS. ", _xlfn.CONCAT(A2198, " (", VLOOKUP(A2198, [1]!Table9[#All], 11, FALSE), "; Habitat description: ", C2198, ") - Within 1-mi of a CNDDB/SCE/USFS occurrence record (", VLOOKUP(A2198, [1]!Table9[#All], 34, FALSE), "). " ))</f>
        <v xml:space="preserve">Not discussed on USFS. </v>
      </c>
      <c r="K2198" s="10" t="str">
        <f>IF(D2198="No", "-- ", VLOOKUP(A2198, [1]!Table9[#All], 35, FALSE))</f>
        <v xml:space="preserve">-- </v>
      </c>
      <c r="L2198" s="12" t="str">
        <f>IF(D2198="No", "--", VLOOKUP(A2198, [1]!Table9[#All], 28, FALSE))</f>
        <v>--</v>
      </c>
      <c r="M2198" s="11" t="str">
        <f>IF(D2198="No", "Not discussed on USFS. ", _xlfn.CONCAT(A2198, " (", VLOOKUP(A2198, [1]!Table9[#All], 11, FALSE), "; Habitat description: ", C2198, ") - Within 1-mi of a CNDDB/SCE/USFS occurrence record (", VLOOKUP(A2198, [1]!Table9[#All], 27, FALSE), "). " ))</f>
        <v xml:space="preserve">Not discussed on USFS. </v>
      </c>
      <c r="N2198" s="10" t="str">
        <f>IF(D2198="No", "-- ", VLOOKUP(A2198, [1]!Table9[#All], 29, FALSE))</f>
        <v xml:space="preserve">-- </v>
      </c>
      <c r="O2198" s="10" t="str">
        <f>IF(D2198="No", "--", VLOOKUP(A2198, [1]!Table9[#All], 30, FALSE))</f>
        <v>--</v>
      </c>
      <c r="P2198" s="7" t="str">
        <f>IF(D2198="No", "Not discussed on USFS. ", IF(VLOOKUP(A2198, [1]!Table9[#All], 31, FALSE)="--", "--",  _xlfn.CONCAT(A2198, " (", VLOOKUP(A2198, [1]!Table9[#All], 11, FALSE), "; Habitat description: ", C2198, ") - Within 1-mi of a CNDDB/SCE/USFS occurrence record (", VLOOKUP(A2198, [1]!Table9[#All], 31, FALSE), "). " )))</f>
        <v xml:space="preserve">Not discussed on USFS. </v>
      </c>
      <c r="Q2198" s="6" t="str">
        <f>IF(D2198="No", "Not discussed on USFS. ", IF(VLOOKUP(A2198, [1]!Table9[#All], 31, FALSE)="--", "--",  VLOOKUP(A2198, [1]!Table9[#All], 32, FALSE)))</f>
        <v xml:space="preserve">Not discussed on USFS. </v>
      </c>
      <c r="R2198" s="6" t="str">
        <f>IF(D2198="No", "Not discussed on USFS. ", IF(VLOOKUP(A2198, [1]!Table9[#All], 31, FALSE)="--", "--", VLOOKUP(A2198, [1]!Table9[#All], 33, FALSE)))</f>
        <v xml:space="preserve">Not discussed on USFS. </v>
      </c>
      <c r="S2198" s="9" t="s">
        <v>2</v>
      </c>
      <c r="T2198" s="8" t="s">
        <v>2</v>
      </c>
      <c r="U2198" s="8" t="s">
        <v>2</v>
      </c>
      <c r="V2198" s="7" t="s">
        <v>2</v>
      </c>
      <c r="W2198" s="6" t="s">
        <v>2</v>
      </c>
      <c r="X2198" s="6" t="s">
        <v>2</v>
      </c>
    </row>
    <row r="2199" spans="1:24" ht="48" x14ac:dyDescent="0.2">
      <c r="A2199" s="20" t="s">
        <v>163</v>
      </c>
      <c r="B2199" s="20" t="str">
        <f>VLOOKUP(A2199, [1]!Table9[#All], 2, FALSE)</f>
        <v>Arabis aculeolata</v>
      </c>
      <c r="C2199" s="18" t="str">
        <f>VLOOKUP(A2199, [1]!Table9[#All], 13, FALSE)</f>
        <v>generally on serpentine in mixed conifer forest</v>
      </c>
      <c r="D2199" s="17" t="str">
        <f>IF(ISNUMBER(SEARCH("1",VLOOKUP(A2199, [1]!Table9[#All], 4, FALSE))), "Yes", "No")</f>
        <v>No</v>
      </c>
      <c r="E2199" s="16" t="str">
        <f>VLOOKUP(A2199, [1]!Table9[#All], 3, FALSE)</f>
        <v>Plant</v>
      </c>
      <c r="F2199" s="15" t="str">
        <f>VLOOKUP(A2199, [1]!Table9[#All], 26, FALSE)</f>
        <v>Formula</v>
      </c>
      <c r="G2199" s="15" t="str">
        <f>IF(D2199="No", "--",VLOOKUP(A2199, [1]!Table9[#All], 25, FALSE))</f>
        <v>--</v>
      </c>
      <c r="H2199" s="14" t="str">
        <f>IF(D2199="No", "Not discussed on USFS. ", VLOOKUP(A2199, [1]!Table9[#All], 24, FALSE))</f>
        <v xml:space="preserve">Not discussed on USFS. </v>
      </c>
      <c r="I2199" s="14" t="str">
        <f>IF(NOT(ISBLANK(#REF!)),  "Pre-activity Survey Required", "")</f>
        <v>Pre-activity Survey Required</v>
      </c>
      <c r="J2199" s="13" t="str">
        <f>IF(D2199="No", "Not discussed on USFS. ", _xlfn.CONCAT(A2199, " (", VLOOKUP(A2199, [1]!Table9[#All], 11, FALSE), "; Habitat description: ", C2199, ") - Within 1-mi of a CNDDB/SCE/USFS occurrence record (", VLOOKUP(A2199, [1]!Table9[#All], 34, FALSE), "). " ))</f>
        <v xml:space="preserve">Not discussed on USFS. </v>
      </c>
      <c r="K2199" s="10" t="str">
        <f>IF(D2199="No", "-- ", VLOOKUP(A2199, [1]!Table9[#All], 35, FALSE))</f>
        <v xml:space="preserve">-- </v>
      </c>
      <c r="L2199" s="12" t="str">
        <f>IF(D2199="No", "--", VLOOKUP(A2199, [1]!Table9[#All], 28, FALSE))</f>
        <v>--</v>
      </c>
      <c r="M2199" s="11" t="str">
        <f>IF(D2199="No", "Not discussed on USFS. ", _xlfn.CONCAT(A2199, " (", VLOOKUP(A2199, [1]!Table9[#All], 11, FALSE), "; Habitat description: ", C2199, ") - Within 1-mi of a CNDDB/SCE/USFS occurrence record (", VLOOKUP(A2199, [1]!Table9[#All], 27, FALSE), "). " ))</f>
        <v xml:space="preserve">Not discussed on USFS. </v>
      </c>
      <c r="N2199" s="10" t="str">
        <f>IF(D2199="No", "-- ", VLOOKUP(A2199, [1]!Table9[#All], 29, FALSE))</f>
        <v xml:space="preserve">-- </v>
      </c>
      <c r="O2199" s="10" t="str">
        <f>IF(D2199="No", "--", VLOOKUP(A2199, [1]!Table9[#All], 30, FALSE))</f>
        <v>--</v>
      </c>
      <c r="P2199" s="7" t="str">
        <f>IF(D2199="No", "Not discussed on USFS. ", IF(VLOOKUP(A2199, [1]!Table9[#All], 31, FALSE)="--", "--",  _xlfn.CONCAT(A2199, " (", VLOOKUP(A2199, [1]!Table9[#All], 11, FALSE), "; Habitat description: ", C2199, ") - Within 1-mi of a CNDDB/SCE/USFS occurrence record (", VLOOKUP(A2199, [1]!Table9[#All], 31, FALSE), "). " )))</f>
        <v xml:space="preserve">Not discussed on USFS. </v>
      </c>
      <c r="Q2199" s="6" t="str">
        <f>IF(D2199="No", "Not discussed on USFS. ", IF(VLOOKUP(A2199, [1]!Table9[#All], 31, FALSE)="--", "--",  VLOOKUP(A2199, [1]!Table9[#All], 32, FALSE)))</f>
        <v xml:space="preserve">Not discussed on USFS. </v>
      </c>
      <c r="R2199" s="6" t="str">
        <f>IF(D2199="No", "Not discussed on USFS. ", IF(VLOOKUP(A2199, [1]!Table9[#All], 31, FALSE)="--", "--", VLOOKUP(A2199, [1]!Table9[#All], 33, FALSE)))</f>
        <v xml:space="preserve">Not discussed on USFS. </v>
      </c>
      <c r="S2199" s="9" t="s">
        <v>2</v>
      </c>
      <c r="T2199" s="8" t="s">
        <v>2</v>
      </c>
      <c r="U2199" s="8" t="s">
        <v>2</v>
      </c>
      <c r="V2199" s="7" t="s">
        <v>2</v>
      </c>
      <c r="W2199" s="6" t="s">
        <v>2</v>
      </c>
      <c r="X2199" s="6" t="s">
        <v>2</v>
      </c>
    </row>
    <row r="2200" spans="1:24" ht="80" x14ac:dyDescent="0.2">
      <c r="A2200" s="20" t="s">
        <v>162</v>
      </c>
      <c r="B2200" s="20" t="str">
        <f>VLOOKUP(A2200, [1]!Table9[#All], 2, FALSE)</f>
        <v>Eriogonum pendulum</v>
      </c>
      <c r="C2200" s="18" t="str">
        <f>VLOOKUP(A2200, [1]!Table9[#All], 13, FALSE)</f>
        <v>sand and gravel of sagebrush, mountain mahogany, and montane conifer woodlands</v>
      </c>
      <c r="D2200" s="17" t="str">
        <f>IF(ISNUMBER(SEARCH("1",VLOOKUP(A2200, [1]!Table9[#All], 4, FALSE))), "Yes", "No")</f>
        <v>No</v>
      </c>
      <c r="E2200" s="16" t="str">
        <f>VLOOKUP(A2200, [1]!Table9[#All], 3, FALSE)</f>
        <v>Plant</v>
      </c>
      <c r="F2200" s="15" t="str">
        <f>VLOOKUP(A2200, [1]!Table9[#All], 26, FALSE)</f>
        <v>Formula</v>
      </c>
      <c r="G2200" s="15" t="str">
        <f>IF(D2200="No", "--",VLOOKUP(A2200, [1]!Table9[#All], 25, FALSE))</f>
        <v>--</v>
      </c>
      <c r="H2200" s="14" t="str">
        <f>IF(D2200="No", "Not discussed on USFS. ", VLOOKUP(A2200, [1]!Table9[#All], 24, FALSE))</f>
        <v xml:space="preserve">Not discussed on USFS. </v>
      </c>
      <c r="I2200" s="14" t="str">
        <f>IF(NOT(ISBLANK(#REF!)),  "Pre-activity Survey Required", "")</f>
        <v>Pre-activity Survey Required</v>
      </c>
      <c r="J2200" s="13" t="str">
        <f>IF(D2200="No", "Not discussed on USFS. ", _xlfn.CONCAT(A2200, " (", VLOOKUP(A2200, [1]!Table9[#All], 11, FALSE), "; Habitat description: ", C2200, ") - Within 1-mi of a CNDDB/SCE/USFS occurrence record (", VLOOKUP(A2200, [1]!Table9[#All], 34, FALSE), "). " ))</f>
        <v xml:space="preserve">Not discussed on USFS. </v>
      </c>
      <c r="K2200" s="10" t="str">
        <f>IF(D2200="No", "-- ", VLOOKUP(A2200, [1]!Table9[#All], 35, FALSE))</f>
        <v xml:space="preserve">-- </v>
      </c>
      <c r="L2200" s="12" t="str">
        <f>IF(D2200="No", "--", VLOOKUP(A2200, [1]!Table9[#All], 28, FALSE))</f>
        <v>--</v>
      </c>
      <c r="M2200" s="11" t="str">
        <f>IF(D2200="No", "Not discussed on USFS. ", _xlfn.CONCAT(A2200, " (", VLOOKUP(A2200, [1]!Table9[#All], 11, FALSE), "; Habitat description: ", C2200, ") - Within 1-mi of a CNDDB/SCE/USFS occurrence record (", VLOOKUP(A2200, [1]!Table9[#All], 27, FALSE), "). " ))</f>
        <v xml:space="preserve">Not discussed on USFS. </v>
      </c>
      <c r="N2200" s="10" t="str">
        <f>IF(D2200="No", "-- ", VLOOKUP(A2200, [1]!Table9[#All], 29, FALSE))</f>
        <v xml:space="preserve">-- </v>
      </c>
      <c r="O2200" s="10" t="str">
        <f>IF(D2200="No", "--", VLOOKUP(A2200, [1]!Table9[#All], 30, FALSE))</f>
        <v>--</v>
      </c>
      <c r="P2200" s="7" t="str">
        <f>IF(D2200="No", "Not discussed on USFS. ", IF(VLOOKUP(A2200, [1]!Table9[#All], 31, FALSE)="--", "--",  _xlfn.CONCAT(A2200, " (", VLOOKUP(A2200, [1]!Table9[#All], 11, FALSE), "; Habitat description: ", C2200, ") - Within 1-mi of a CNDDB/SCE/USFS occurrence record (", VLOOKUP(A2200, [1]!Table9[#All], 31, FALSE), "). " )))</f>
        <v xml:space="preserve">Not discussed on USFS. </v>
      </c>
      <c r="Q2200" s="6" t="str">
        <f>IF(D2200="No", "Not discussed on USFS. ", IF(VLOOKUP(A2200, [1]!Table9[#All], 31, FALSE)="--", "--",  VLOOKUP(A2200, [1]!Table9[#All], 32, FALSE)))</f>
        <v xml:space="preserve">Not discussed on USFS. </v>
      </c>
      <c r="R2200" s="6" t="str">
        <f>IF(D2200="No", "Not discussed on USFS. ", IF(VLOOKUP(A2200, [1]!Table9[#All], 31, FALSE)="--", "--", VLOOKUP(A2200, [1]!Table9[#All], 33, FALSE)))</f>
        <v xml:space="preserve">Not discussed on USFS. </v>
      </c>
      <c r="S2200" s="9" t="s">
        <v>2</v>
      </c>
      <c r="T2200" s="8" t="s">
        <v>2</v>
      </c>
      <c r="U2200" s="8" t="s">
        <v>2</v>
      </c>
      <c r="V2200" s="7" t="s">
        <v>2</v>
      </c>
      <c r="W2200" s="6" t="s">
        <v>2</v>
      </c>
      <c r="X2200" s="6" t="s">
        <v>2</v>
      </c>
    </row>
    <row r="2201" spans="1:24" ht="156" x14ac:dyDescent="0.2">
      <c r="A2201" s="20" t="s">
        <v>161</v>
      </c>
      <c r="B2201" s="20" t="str">
        <f>VLOOKUP(A2201, [1]!Table9[#All], 2, FALSE)</f>
        <v>Astragalus ertterae</v>
      </c>
      <c r="C2201" s="18" t="str">
        <f>VLOOKUP(A2201, [1]!Table9[#All], 13, FALSE)</f>
        <v>open areas with sandy, granitic soil, pine/oak woodland</v>
      </c>
      <c r="D2201" s="17" t="str">
        <f>IF(ISNUMBER(SEARCH("1",VLOOKUP(A2201, [1]!Table9[#All], 4, FALSE))), "Yes", "No")</f>
        <v>Yes</v>
      </c>
      <c r="E2201" s="16" t="str">
        <f>VLOOKUP(A2201, [1]!Table9[#All], 3, FALSE)</f>
        <v>Plant</v>
      </c>
      <c r="F2201" s="15" t="str">
        <f>VLOOKUP(A2201, [1]!Table9[#All], 26, FALSE)</f>
        <v>Formula</v>
      </c>
      <c r="G2201" s="15" t="str">
        <f>IF(D2201="No", "--",VLOOKUP(A2201, [1]!Table9[#All], 25, FALSE))</f>
        <v>Work area</v>
      </c>
      <c r="H2201" s="14" t="str">
        <f>IF(D2201="No", "Not discussed on USFS. ", VLOOKUP(A2201, [1]!Table9[#All], 24, FALSE))</f>
        <v>--</v>
      </c>
      <c r="I2201" s="14" t="str">
        <f>IF(NOT(ISBLANK(#REF!)),  "Pre-activity Survey Required", "")</f>
        <v>Pre-activity Survey Required</v>
      </c>
      <c r="J2201" s="13" t="str">
        <f>IF(D2201="No", "Not discussed on USFS. ", _xlfn.CONCAT(A2201, " (", VLOOKUP(A2201, [1]!Table9[#All], 11, FALSE), "; Habitat description: ", C2201, ") - Within 1-mi of a CNDDB/SCE/USFS occurrence record (", VLOOKUP(A2201, [1]!Table9[#All], 34, FALSE), "). " ))</f>
        <v xml:space="preserve">Walker Pass milk-vetch (FSS; BLM:S; CRPR 1B.3, Blooming Period: Apr - May; Habitat description: open areas with sandy, granitic soil, pine/oak woodland) - Within 1-mi of a CNDDB/SCE/USFS occurrence record (unsuitable habitat). </v>
      </c>
      <c r="K2201" s="10" t="str">
        <f>IF(D2201="No", "-- ", VLOOKUP(A2201, [1]!Table9[#All], 35, FALSE))</f>
        <v>Standard OMP BMPs.</v>
      </c>
      <c r="L2201" s="12" t="str">
        <f>IF(D2201="No", "--", VLOOKUP(A2201, [1]!Table9[#All], 28, FALSE))</f>
        <v>IIB</v>
      </c>
      <c r="M2201" s="11" t="str">
        <f>IF(D2201="No", "Not discussed on USFS. ", _xlfn.CONCAT(A2201, " (", VLOOKUP(A2201, [1]!Table9[#All], 11, FALSE), "; Habitat description: ", C2201, ") - Within 1-mi of a CNDDB/SCE/USFS occurrence record (", VLOOKUP(A2201, [1]!Table9[#All], 27, FALSE), "). " ))</f>
        <v xml:space="preserve">Walker Pass milk-vetch (FSS; BLM:S; CRPR 1B.3, Blooming Period: Apr - May; Habitat description: open areas with sandy, granitic soil, pine/oak woodland) - Within 1-mi of a CNDDB/SCE/USFS occurrence record (habitat present). </v>
      </c>
      <c r="N2201" s="10" t="str">
        <f>IF(D2201="No", "-- ", VLOOKUP(A2201, [1]!Table9[#All], 29, FALSE))</f>
        <v xml:space="preserve">BE BMP Plant-1(a)(c-d); 
General Measures and Standard OMP BMPs. </v>
      </c>
      <c r="O2201" s="10" t="str">
        <f>IF(D2201="No", "--", VLOOKUP(A2201, [1]!Table9[#All], 30, FALSE))</f>
        <v xml:space="preserve">Pre-Activity Survey (Walker Pass milk-vetch): A biological survey is required. 
FSS Plant Avoidance (Walker Pass milk-vetch): If Walker Pass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01" s="7" t="str">
        <f>IF(D2201="No", "Not discussed on USFS. ", IF(VLOOKUP(A2201, [1]!Table9[#All], 31, FALSE)="--", "--",  _xlfn.CONCAT(A2201, " (", VLOOKUP(A2201, [1]!Table9[#All], 11, FALSE), "; Habitat description: ", C2201, ") - Within 1-mi of a CNDDB/SCE/USFS occurrence record (", VLOOKUP(A2201, [1]!Table9[#All], 31, FALSE), "). " )))</f>
        <v>--</v>
      </c>
      <c r="Q2201" s="6" t="str">
        <f>IF(D2201="No", "Not discussed on USFS. ", IF(VLOOKUP(A2201, [1]!Table9[#All], 31, FALSE)="--", "--",  VLOOKUP(A2201, [1]!Table9[#All], 32, FALSE)))</f>
        <v>--</v>
      </c>
      <c r="R2201" s="6" t="str">
        <f>IF(D2201="No", "Not discussed on USFS. ", IF(VLOOKUP(A2201, [1]!Table9[#All], 31, FALSE)="--", "--", VLOOKUP(A2201, [1]!Table9[#All], 33, FALSE)))</f>
        <v>--</v>
      </c>
      <c r="S2201" s="9" t="s">
        <v>2</v>
      </c>
      <c r="T2201" s="8" t="s">
        <v>2</v>
      </c>
      <c r="U2201" s="8" t="s">
        <v>2</v>
      </c>
      <c r="V2201" s="7" t="s">
        <v>2</v>
      </c>
      <c r="W2201" s="6" t="s">
        <v>2</v>
      </c>
      <c r="X2201" s="6" t="s">
        <v>2</v>
      </c>
    </row>
    <row r="2202" spans="1:24" ht="112" x14ac:dyDescent="0.2">
      <c r="A2202" s="20" t="s">
        <v>160</v>
      </c>
      <c r="B2202" s="20" t="str">
        <f>VLOOKUP(A2202, [1]!Table9[#All], 2, FALSE)</f>
        <v>Solanum wallacei</v>
      </c>
      <c r="C2202" s="18" t="str">
        <f>VLOOKUP(A2202, [1]!Table9[#All], 13, FALSE)</f>
        <v>dry rocky hillsides and slopes, in canyons, and on canyon bottoms, in or near chaparral and foothill/cismontane woodland</v>
      </c>
      <c r="D2202" s="17" t="str">
        <f>IF(ISNUMBER(SEARCH("1",VLOOKUP(A2202, [1]!Table9[#All], 4, FALSE))), "Yes", "No")</f>
        <v>No</v>
      </c>
      <c r="E2202" s="16" t="str">
        <f>VLOOKUP(A2202, [1]!Table9[#All], 3, FALSE)</f>
        <v>Plant</v>
      </c>
      <c r="F2202" s="15" t="str">
        <f>VLOOKUP(A2202, [1]!Table9[#All], 26, FALSE)</f>
        <v>Formula</v>
      </c>
      <c r="G2202" s="15" t="str">
        <f>IF(D2202="No", "--",VLOOKUP(A2202, [1]!Table9[#All], 25, FALSE))</f>
        <v>--</v>
      </c>
      <c r="H2202" s="14" t="str">
        <f>IF(D2202="No", "Not discussed on USFS. ", VLOOKUP(A2202, [1]!Table9[#All], 24, FALSE))</f>
        <v xml:space="preserve">Not discussed on USFS. </v>
      </c>
      <c r="I2202" s="14" t="str">
        <f>IF(NOT(ISBLANK(#REF!)),  "Pre-activity Survey Required", "")</f>
        <v>Pre-activity Survey Required</v>
      </c>
      <c r="J2202" s="13" t="str">
        <f>IF(D2202="No", "Not discussed on USFS. ", _xlfn.CONCAT(A2202, " (", VLOOKUP(A2202, [1]!Table9[#All], 11, FALSE), "; Habitat description: ", C2202, ") - Within 1-mi of a CNDDB/SCE/USFS occurrence record (", VLOOKUP(A2202, [1]!Table9[#All], 34, FALSE), "). " ))</f>
        <v xml:space="preserve">Not discussed on USFS. </v>
      </c>
      <c r="K2202" s="10" t="str">
        <f>IF(D2202="No", "-- ", VLOOKUP(A2202, [1]!Table9[#All], 35, FALSE))</f>
        <v xml:space="preserve">-- </v>
      </c>
      <c r="L2202" s="12" t="str">
        <f>IF(D2202="No", "--", VLOOKUP(A2202, [1]!Table9[#All], 28, FALSE))</f>
        <v>--</v>
      </c>
      <c r="M2202" s="11" t="str">
        <f>IF(D2202="No", "Not discussed on USFS. ", _xlfn.CONCAT(A2202, " (", VLOOKUP(A2202, [1]!Table9[#All], 11, FALSE), "; Habitat description: ", C2202, ") - Within 1-mi of a CNDDB/SCE/USFS occurrence record (", VLOOKUP(A2202, [1]!Table9[#All], 27, FALSE), "). " ))</f>
        <v xml:space="preserve">Not discussed on USFS. </v>
      </c>
      <c r="N2202" s="10" t="str">
        <f>IF(D2202="No", "-- ", VLOOKUP(A2202, [1]!Table9[#All], 29, FALSE))</f>
        <v xml:space="preserve">-- </v>
      </c>
      <c r="O2202" s="10" t="str">
        <f>IF(D2202="No", "--", VLOOKUP(A2202, [1]!Table9[#All], 30, FALSE))</f>
        <v>--</v>
      </c>
      <c r="P2202" s="7" t="str">
        <f>IF(D2202="No", "Not discussed on USFS. ", IF(VLOOKUP(A2202, [1]!Table9[#All], 31, FALSE)="--", "--",  _xlfn.CONCAT(A2202, " (", VLOOKUP(A2202, [1]!Table9[#All], 11, FALSE), "; Habitat description: ", C2202, ") - Within 1-mi of a CNDDB/SCE/USFS occurrence record (", VLOOKUP(A2202, [1]!Table9[#All], 31, FALSE), "). " )))</f>
        <v xml:space="preserve">Not discussed on USFS. </v>
      </c>
      <c r="Q2202" s="6" t="str">
        <f>IF(D2202="No", "Not discussed on USFS. ", IF(VLOOKUP(A2202, [1]!Table9[#All], 31, FALSE)="--", "--",  VLOOKUP(A2202, [1]!Table9[#All], 32, FALSE)))</f>
        <v xml:space="preserve">Not discussed on USFS. </v>
      </c>
      <c r="R2202" s="6" t="str">
        <f>IF(D2202="No", "Not discussed on USFS. ", IF(VLOOKUP(A2202, [1]!Table9[#All], 31, FALSE)="--", "--", VLOOKUP(A2202, [1]!Table9[#All], 33, FALSE)))</f>
        <v xml:space="preserve">Not discussed on USFS. </v>
      </c>
      <c r="S2202" s="9" t="s">
        <v>2</v>
      </c>
      <c r="T2202" s="8" t="s">
        <v>2</v>
      </c>
      <c r="U2202" s="8" t="s">
        <v>2</v>
      </c>
      <c r="V2202" s="7" t="s">
        <v>2</v>
      </c>
      <c r="W2202" s="6" t="s">
        <v>2</v>
      </c>
      <c r="X2202" s="6" t="s">
        <v>2</v>
      </c>
    </row>
    <row r="2203" spans="1:24" ht="64" x14ac:dyDescent="0.2">
      <c r="A2203" s="20" t="s">
        <v>159</v>
      </c>
      <c r="B2203" s="20" t="str">
        <f>VLOOKUP(A2203, [1]!Table9[#All], 2, FALSE)</f>
        <v>Erigeron oxyphyllus</v>
      </c>
      <c r="C2203" s="18" t="str">
        <f>VLOOKUP(A2203, [1]!Table9[#All], 13, FALSE)</f>
        <v>rocky hillsides around seeps or springs, canyons, cliff bases</v>
      </c>
      <c r="D2203" s="17" t="str">
        <f>IF(ISNUMBER(SEARCH("1",VLOOKUP(A2203, [1]!Table9[#All], 4, FALSE))), "Yes", "No")</f>
        <v>No</v>
      </c>
      <c r="E2203" s="16" t="str">
        <f>VLOOKUP(A2203, [1]!Table9[#All], 3, FALSE)</f>
        <v>Plant</v>
      </c>
      <c r="F2203" s="15" t="str">
        <f>VLOOKUP(A2203, [1]!Table9[#All], 26, FALSE)</f>
        <v>Formula</v>
      </c>
      <c r="G2203" s="15" t="str">
        <f>IF(D2203="No", "--",VLOOKUP(A2203, [1]!Table9[#All], 25, FALSE))</f>
        <v>--</v>
      </c>
      <c r="H2203" s="14" t="str">
        <f>IF(D2203="No", "Not discussed on USFS. ", VLOOKUP(A2203, [1]!Table9[#All], 24, FALSE))</f>
        <v xml:space="preserve">Not discussed on USFS. </v>
      </c>
      <c r="I2203" s="14" t="str">
        <f>IF(NOT(ISBLANK(#REF!)),  "Pre-activity Survey Required", "")</f>
        <v>Pre-activity Survey Required</v>
      </c>
      <c r="J2203" s="13" t="str">
        <f>IF(D2203="No", "Not discussed on USFS. ", _xlfn.CONCAT(A2203, " (", VLOOKUP(A2203, [1]!Table9[#All], 11, FALSE), "; Habitat description: ", C2203, ") - Within 1-mi of a CNDDB/SCE/USFS occurrence record (", VLOOKUP(A2203, [1]!Table9[#All], 34, FALSE), "). " ))</f>
        <v xml:space="preserve">Not discussed on USFS. </v>
      </c>
      <c r="K2203" s="10" t="str">
        <f>IF(D2203="No", "-- ", VLOOKUP(A2203, [1]!Table9[#All], 35, FALSE))</f>
        <v xml:space="preserve">-- </v>
      </c>
      <c r="L2203" s="12" t="str">
        <f>IF(D2203="No", "--", VLOOKUP(A2203, [1]!Table9[#All], 28, FALSE))</f>
        <v>--</v>
      </c>
      <c r="M2203" s="11" t="str">
        <f>IF(D2203="No", "Not discussed on USFS. ", _xlfn.CONCAT(A2203, " (", VLOOKUP(A2203, [1]!Table9[#All], 11, FALSE), "; Habitat description: ", C2203, ") - Within 1-mi of a CNDDB/SCE/USFS occurrence record (", VLOOKUP(A2203, [1]!Table9[#All], 27, FALSE), "). " ))</f>
        <v xml:space="preserve">Not discussed on USFS. </v>
      </c>
      <c r="N2203" s="10" t="str">
        <f>IF(D2203="No", "-- ", VLOOKUP(A2203, [1]!Table9[#All], 29, FALSE))</f>
        <v xml:space="preserve">-- </v>
      </c>
      <c r="O2203" s="10" t="str">
        <f>IF(D2203="No", "--", VLOOKUP(A2203, [1]!Table9[#All], 30, FALSE))</f>
        <v>--</v>
      </c>
      <c r="P2203" s="7" t="str">
        <f>IF(D2203="No", "Not discussed on USFS. ", IF(VLOOKUP(A2203, [1]!Table9[#All], 31, FALSE)="--", "--",  _xlfn.CONCAT(A2203, " (", VLOOKUP(A2203, [1]!Table9[#All], 11, FALSE), "; Habitat description: ", C2203, ") - Within 1-mi of a CNDDB/SCE/USFS occurrence record (", VLOOKUP(A2203, [1]!Table9[#All], 31, FALSE), "). " )))</f>
        <v xml:space="preserve">Not discussed on USFS. </v>
      </c>
      <c r="Q2203" s="6" t="str">
        <f>IF(D2203="No", "Not discussed on USFS. ", IF(VLOOKUP(A2203, [1]!Table9[#All], 31, FALSE)="--", "--",  VLOOKUP(A2203, [1]!Table9[#All], 32, FALSE)))</f>
        <v xml:space="preserve">Not discussed on USFS. </v>
      </c>
      <c r="R2203" s="6" t="str">
        <f>IF(D2203="No", "Not discussed on USFS. ", IF(VLOOKUP(A2203, [1]!Table9[#All], 31, FALSE)="--", "--", VLOOKUP(A2203, [1]!Table9[#All], 33, FALSE)))</f>
        <v xml:space="preserve">Not discussed on USFS. </v>
      </c>
      <c r="S2203" s="9" t="s">
        <v>2</v>
      </c>
      <c r="T2203" s="8" t="s">
        <v>2</v>
      </c>
      <c r="U2203" s="8" t="s">
        <v>2</v>
      </c>
      <c r="V2203" s="7" t="s">
        <v>2</v>
      </c>
      <c r="W2203" s="6" t="s">
        <v>2</v>
      </c>
      <c r="X2203" s="6" t="s">
        <v>2</v>
      </c>
    </row>
    <row r="2204" spans="1:24" ht="156" x14ac:dyDescent="0.2">
      <c r="A2204" s="20" t="s">
        <v>158</v>
      </c>
      <c r="B2204" s="20" t="str">
        <f>VLOOKUP(A2204, [1]!Table9[#All], 2, FALSE)</f>
        <v>Galium serpenticum ssp. warnerense</v>
      </c>
      <c r="C2204" s="18" t="str">
        <f>VLOOKUP(A2204, [1]!Table9[#All], 13, FALSE)</f>
        <v>steep slopes, rocky areas, meadows, juniper woodland</v>
      </c>
      <c r="D2204" s="17" t="str">
        <f>IF(ISNUMBER(SEARCH("1",VLOOKUP(A2204, [1]!Table9[#All], 4, FALSE))), "Yes", "No")</f>
        <v>Yes</v>
      </c>
      <c r="E2204" s="16" t="str">
        <f>VLOOKUP(A2204, [1]!Table9[#All], 3, FALSE)</f>
        <v>Plant</v>
      </c>
      <c r="F2204" s="15" t="str">
        <f>VLOOKUP(A2204, [1]!Table9[#All], 26, FALSE)</f>
        <v>Formula</v>
      </c>
      <c r="G2204" s="15" t="str">
        <f>IF(D2204="No", "--",VLOOKUP(A2204, [1]!Table9[#All], 25, FALSE))</f>
        <v>Work area</v>
      </c>
      <c r="H2204" s="14" t="str">
        <f>IF(D2204="No", "Not discussed on USFS. ", VLOOKUP(A2204, [1]!Table9[#All], 24, FALSE))</f>
        <v>--</v>
      </c>
      <c r="I2204" s="14" t="str">
        <f>IF(NOT(ISBLANK(#REF!)),  "Pre-activity Survey Required", "")</f>
        <v>Pre-activity Survey Required</v>
      </c>
      <c r="J2204" s="13" t="str">
        <f>IF(D2204="No", "Not discussed on USFS. ", _xlfn.CONCAT(A2204, " (", VLOOKUP(A2204, [1]!Table9[#All], 11, FALSE), "; Habitat description: ", C2204, ") - Within 1-mi of a CNDDB/SCE/USFS occurrence record (", VLOOKUP(A2204, [1]!Table9[#All], 34, FALSE), "). " ))</f>
        <v xml:space="preserve">Warner Mountains bedstraw (FSS; CRPR 1B.2, Blooming Period: Jun - Jul; Habitat description: steep slopes, rocky areas, meadows, juniper woodland) - Within 1-mi of a CNDDB/SCE/USFS occurrence record (unsuitable habitat). </v>
      </c>
      <c r="K2204" s="10" t="str">
        <f>IF(D2204="No", "-- ", VLOOKUP(A2204, [1]!Table9[#All], 35, FALSE))</f>
        <v>Standard OMP BMPs.</v>
      </c>
      <c r="L2204" s="12" t="str">
        <f>IF(D2204="No", "--", VLOOKUP(A2204, [1]!Table9[#All], 28, FALSE))</f>
        <v>IIB</v>
      </c>
      <c r="M2204" s="11" t="str">
        <f>IF(D2204="No", "Not discussed on USFS. ", _xlfn.CONCAT(A2204, " (", VLOOKUP(A2204, [1]!Table9[#All], 11, FALSE), "; Habitat description: ", C2204, ") - Within 1-mi of a CNDDB/SCE/USFS occurrence record (", VLOOKUP(A2204, [1]!Table9[#All], 27, FALSE), "). " ))</f>
        <v xml:space="preserve">Warner Mountains bedstraw (FSS; CRPR 1B.2, Blooming Period: Jun - Jul; Habitat description: steep slopes, rocky areas, meadows, juniper woodland) - Within 1-mi of a CNDDB/SCE/USFS occurrence record (habitat present). </v>
      </c>
      <c r="N2204" s="10" t="str">
        <f>IF(D2204="No", "-- ", VLOOKUP(A2204, [1]!Table9[#All], 29, FALSE))</f>
        <v xml:space="preserve">BE BMP Plant-1(a)(c-d); 
General Measures and Standard OMP BMPs. </v>
      </c>
      <c r="O2204" s="10" t="str">
        <f>IF(D2204="No", "--", VLOOKUP(A2204, [1]!Table9[#All], 30, FALSE))</f>
        <v xml:space="preserve">Pre-Activity Survey (Warner Mountains bedstraw): A biological survey is required. 
FSS Plant Avoidance (Warner Mountains bedstraw): If Warner Mountains bedstraw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04" s="7" t="str">
        <f>IF(D2204="No", "Not discussed on USFS. ", IF(VLOOKUP(A2204, [1]!Table9[#All], 31, FALSE)="--", "--",  _xlfn.CONCAT(A2204, " (", VLOOKUP(A2204, [1]!Table9[#All], 11, FALSE), "; Habitat description: ", C2204, ") - Within 1-mi of a CNDDB/SCE/USFS occurrence record (", VLOOKUP(A2204, [1]!Table9[#All], 31, FALSE), "). " )))</f>
        <v>--</v>
      </c>
      <c r="Q2204" s="6" t="str">
        <f>IF(D2204="No", "Not discussed on USFS. ", IF(VLOOKUP(A2204, [1]!Table9[#All], 31, FALSE)="--", "--",  VLOOKUP(A2204, [1]!Table9[#All], 32, FALSE)))</f>
        <v>--</v>
      </c>
      <c r="R2204" s="6" t="str">
        <f>IF(D2204="No", "Not discussed on USFS. ", IF(VLOOKUP(A2204, [1]!Table9[#All], 31, FALSE)="--", "--", VLOOKUP(A2204, [1]!Table9[#All], 33, FALSE)))</f>
        <v>--</v>
      </c>
      <c r="S2204" s="9" t="s">
        <v>2</v>
      </c>
      <c r="T2204" s="8" t="s">
        <v>2</v>
      </c>
      <c r="U2204" s="8" t="s">
        <v>2</v>
      </c>
      <c r="V2204" s="7" t="s">
        <v>2</v>
      </c>
      <c r="W2204" s="6" t="s">
        <v>2</v>
      </c>
      <c r="X2204" s="6" t="s">
        <v>2</v>
      </c>
    </row>
    <row r="2205" spans="1:24" ht="156" x14ac:dyDescent="0.2">
      <c r="A2205" s="20" t="s">
        <v>157</v>
      </c>
      <c r="B2205" s="20" t="str">
        <f>VLOOKUP(A2205, [1]!Table9[#All], 2, FALSE)</f>
        <v>Eriogonum umbellatum var. glaberrimum</v>
      </c>
      <c r="C2205" s="18" t="str">
        <f>VLOOKUP(A2205, [1]!Table9[#All], 13, FALSE)</f>
        <v>sandy to gravelly slopes, sagebrush communities, aspen and montane conifer woodlands</v>
      </c>
      <c r="D2205" s="17" t="str">
        <f>IF(ISNUMBER(SEARCH("1",VLOOKUP(A2205, [1]!Table9[#All], 4, FALSE))), "Yes", "No")</f>
        <v>Yes</v>
      </c>
      <c r="E2205" s="16" t="str">
        <f>VLOOKUP(A2205, [1]!Table9[#All], 3, FALSE)</f>
        <v>Plant</v>
      </c>
      <c r="F2205" s="15" t="str">
        <f>VLOOKUP(A2205, [1]!Table9[#All], 26, FALSE)</f>
        <v>Formula</v>
      </c>
      <c r="G2205" s="15" t="str">
        <f>IF(D2205="No", "--",VLOOKUP(A2205, [1]!Table9[#All], 25, FALSE))</f>
        <v>Work area</v>
      </c>
      <c r="H2205" s="14" t="str">
        <f>IF(D2205="No", "Not discussed on USFS. ", VLOOKUP(A2205, [1]!Table9[#All], 24, FALSE))</f>
        <v>--</v>
      </c>
      <c r="I2205" s="14" t="str">
        <f>IF(NOT(ISBLANK(#REF!)),  "Pre-activity Survey Required", "")</f>
        <v>Pre-activity Survey Required</v>
      </c>
      <c r="J2205" s="13" t="str">
        <f>IF(D2205="No", "Not discussed on USFS. ", _xlfn.CONCAT(A2205, " (", VLOOKUP(A2205, [1]!Table9[#All], 11, FALSE), "; Habitat description: ", C2205, ") - Within 1-mi of a CNDDB/SCE/USFS occurrence record (", VLOOKUP(A2205, [1]!Table9[#All], 34, FALSE), "). " ))</f>
        <v xml:space="preserve">Warner Mountains buckwheat (FSS; CRPR 1B.3, Blooming Period: Jul - Sep; Habitat description: sandy to gravelly slopes, sagebrush communities, aspen and montane conifer woodlands) - Within 1-mi of a CNDDB/SCE/USFS occurrence record (unsuitable habitat). </v>
      </c>
      <c r="K2205" s="10" t="str">
        <f>IF(D2205="No", "-- ", VLOOKUP(A2205, [1]!Table9[#All], 35, FALSE))</f>
        <v>Standard OMP BMPs.</v>
      </c>
      <c r="L2205" s="12" t="str">
        <f>IF(D2205="No", "--", VLOOKUP(A2205, [1]!Table9[#All], 28, FALSE))</f>
        <v>IIB</v>
      </c>
      <c r="M2205" s="11" t="str">
        <f>IF(D2205="No", "Not discussed on USFS. ", _xlfn.CONCAT(A2205, " (", VLOOKUP(A2205, [1]!Table9[#All], 11, FALSE), "; Habitat description: ", C2205, ") - Within 1-mi of a CNDDB/SCE/USFS occurrence record (", VLOOKUP(A2205, [1]!Table9[#All], 27, FALSE), "). " ))</f>
        <v xml:space="preserve">Warner Mountains buckwheat (FSS; CRPR 1B.3, Blooming Period: Jul - Sep; Habitat description: sandy to gravelly slopes, sagebrush communities, aspen and montane conifer woodlands) - Within 1-mi of a CNDDB/SCE/USFS occurrence record (habitat present). </v>
      </c>
      <c r="N2205" s="10" t="str">
        <f>IF(D2205="No", "-- ", VLOOKUP(A2205, [1]!Table9[#All], 29, FALSE))</f>
        <v xml:space="preserve">BE BMP Plant-1(a)(c-d); 
General Measures and Standard OMP BMPs. </v>
      </c>
      <c r="O2205" s="10" t="str">
        <f>IF(D2205="No", "--", VLOOKUP(A2205, [1]!Table9[#All], 30, FALSE))</f>
        <v xml:space="preserve">Pre-Activity Survey (Warner Mountains buckwheat): A biological survey is required. 
FSS Plant Avoidance (Warner Mountains buckwheat): If Warner Mountains buckwheat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05" s="7" t="str">
        <f>IF(D2205="No", "Not discussed on USFS. ", IF(VLOOKUP(A2205, [1]!Table9[#All], 31, FALSE)="--", "--",  _xlfn.CONCAT(A2205, " (", VLOOKUP(A2205, [1]!Table9[#All], 11, FALSE), "; Habitat description: ", C2205, ") - Within 1-mi of a CNDDB/SCE/USFS occurrence record (", VLOOKUP(A2205, [1]!Table9[#All], 31, FALSE), "). " )))</f>
        <v>--</v>
      </c>
      <c r="Q2205" s="6" t="str">
        <f>IF(D2205="No", "Not discussed on USFS. ", IF(VLOOKUP(A2205, [1]!Table9[#All], 31, FALSE)="--", "--",  VLOOKUP(A2205, [1]!Table9[#All], 32, FALSE)))</f>
        <v>--</v>
      </c>
      <c r="R2205" s="6" t="str">
        <f>IF(D2205="No", "Not discussed on USFS. ", IF(VLOOKUP(A2205, [1]!Table9[#All], 31, FALSE)="--", "--", VLOOKUP(A2205, [1]!Table9[#All], 33, FALSE)))</f>
        <v>--</v>
      </c>
      <c r="S2205" s="9" t="s">
        <v>2</v>
      </c>
      <c r="T2205" s="8" t="s">
        <v>2</v>
      </c>
      <c r="U2205" s="8" t="s">
        <v>2</v>
      </c>
      <c r="V2205" s="7" t="s">
        <v>2</v>
      </c>
      <c r="W2205" s="6" t="s">
        <v>2</v>
      </c>
      <c r="X2205" s="6" t="s">
        <v>2</v>
      </c>
    </row>
    <row r="2206" spans="1:24" ht="156" x14ac:dyDescent="0.2">
      <c r="A2206" s="20" t="s">
        <v>156</v>
      </c>
      <c r="B2206" s="20" t="str">
        <f>VLOOKUP(A2206, [1]!Table9[#All], 2, FALSE)</f>
        <v>Lessingia glandulifera var. tomentosa</v>
      </c>
      <c r="C2206" s="18" t="str">
        <f>VLOOKUP(A2206, [1]!Table9[#All], 13, FALSE)</f>
        <v>grassland, hillsides, roadsides</v>
      </c>
      <c r="D2206" s="17" t="str">
        <f>IF(ISNUMBER(SEARCH("1",VLOOKUP(A2206, [1]!Table9[#All], 4, FALSE))), "Yes", "No")</f>
        <v>Yes</v>
      </c>
      <c r="E2206" s="16" t="str">
        <f>VLOOKUP(A2206, [1]!Table9[#All], 3, FALSE)</f>
        <v>Plant</v>
      </c>
      <c r="F2206" s="15" t="str">
        <f>VLOOKUP(A2206, [1]!Table9[#All], 26, FALSE)</f>
        <v>Formula</v>
      </c>
      <c r="G2206" s="15" t="str">
        <f>IF(D2206="No", "--",VLOOKUP(A2206, [1]!Table9[#All], 25, FALSE))</f>
        <v>Work area</v>
      </c>
      <c r="H2206" s="14" t="str">
        <f>IF(D2206="No", "Not discussed on USFS. ", VLOOKUP(A2206, [1]!Table9[#All], 24, FALSE))</f>
        <v>--</v>
      </c>
      <c r="I2206" s="14" t="str">
        <f>IF(NOT(ISBLANK(#REF!)),  "Pre-activity Survey Required", "")</f>
        <v>Pre-activity Survey Required</v>
      </c>
      <c r="J2206" s="13" t="str">
        <f>IF(D2206="No", "Not discussed on USFS. ", _xlfn.CONCAT(A2206, " (", VLOOKUP(A2206, [1]!Table9[#All], 11, FALSE), "; Habitat description: ", C2206, ") - Within 1-mi of a CNDDB/SCE/USFS occurrence record (", VLOOKUP(A2206, [1]!Table9[#All], 34, FALSE), "). " ))</f>
        <v xml:space="preserve">Warner Springs lessingia (FSS; BLM:S; CRPR 1B.1, Blooming Period: Aug - Nov; Habitat description: grassland, hillsides, roadsides) - Within 1-mi of a CNDDB/SCE/USFS occurrence record (unsuitable habitat). </v>
      </c>
      <c r="K2206" s="10" t="str">
        <f>IF(D2206="No", "-- ", VLOOKUP(A2206, [1]!Table9[#All], 35, FALSE))</f>
        <v>Standard OMP BMPs.</v>
      </c>
      <c r="L2206" s="12" t="str">
        <f>IF(D2206="No", "--", VLOOKUP(A2206, [1]!Table9[#All], 28, FALSE))</f>
        <v>IIB</v>
      </c>
      <c r="M2206" s="11" t="str">
        <f>IF(D2206="No", "Not discussed on USFS. ", _xlfn.CONCAT(A2206, " (", VLOOKUP(A2206, [1]!Table9[#All], 11, FALSE), "; Habitat description: ", C2206, ") - Within 1-mi of a CNDDB/SCE/USFS occurrence record (", VLOOKUP(A2206, [1]!Table9[#All], 27, FALSE), "). " ))</f>
        <v xml:space="preserve">Warner Springs lessingia (FSS; BLM:S; CRPR 1B.1, Blooming Period: Aug - Nov; Habitat description: grassland, hillsides, roadsides) - Within 1-mi of a CNDDB/SCE/USFS occurrence record (habitat present). </v>
      </c>
      <c r="N2206" s="10" t="str">
        <f>IF(D2206="No", "-- ", VLOOKUP(A2206, [1]!Table9[#All], 29, FALSE))</f>
        <v xml:space="preserve">BE BMP Plant-1(a)(c-d); 
General Measures and Standard OMP BMPs. </v>
      </c>
      <c r="O2206" s="10" t="str">
        <f>IF(D2206="No", "--", VLOOKUP(A2206, [1]!Table9[#All], 30, FALSE))</f>
        <v xml:space="preserve">Pre-Activity Survey (Warner Springs lessingia): A biological survey is required. 
FSS Plant Avoidance (Warner Springs lessingia): If Warner Springs lessingia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06" s="7" t="str">
        <f>IF(D2206="No", "Not discussed on USFS. ", IF(VLOOKUP(A2206, [1]!Table9[#All], 31, FALSE)="--", "--",  _xlfn.CONCAT(A2206, " (", VLOOKUP(A2206, [1]!Table9[#All], 11, FALSE), "; Habitat description: ", C2206, ") - Within 1-mi of a CNDDB/SCE/USFS occurrence record (", VLOOKUP(A2206, [1]!Table9[#All], 31, FALSE), "). " )))</f>
        <v>--</v>
      </c>
      <c r="Q2206" s="6" t="str">
        <f>IF(D2206="No", "Not discussed on USFS. ", IF(VLOOKUP(A2206, [1]!Table9[#All], 31, FALSE)="--", "--",  VLOOKUP(A2206, [1]!Table9[#All], 32, FALSE)))</f>
        <v>--</v>
      </c>
      <c r="R2206" s="6" t="str">
        <f>IF(D2206="No", "Not discussed on USFS. ", IF(VLOOKUP(A2206, [1]!Table9[#All], 31, FALSE)="--", "--", VLOOKUP(A2206, [1]!Table9[#All], 33, FALSE)))</f>
        <v>--</v>
      </c>
      <c r="S2206" s="9" t="s">
        <v>2</v>
      </c>
      <c r="T2206" s="8" t="s">
        <v>2</v>
      </c>
      <c r="U2206" s="8" t="s">
        <v>2</v>
      </c>
      <c r="V2206" s="7" t="s">
        <v>2</v>
      </c>
      <c r="W2206" s="6" t="s">
        <v>2</v>
      </c>
      <c r="X2206" s="6" t="s">
        <v>2</v>
      </c>
    </row>
    <row r="2207" spans="1:24" ht="128" x14ac:dyDescent="0.2">
      <c r="A2207" s="20" t="s">
        <v>155</v>
      </c>
      <c r="B2207" s="20" t="str">
        <f>VLOOKUP(A2207, [1]!Table9[#All], 2, FALSE)</f>
        <v>Rothelix warnerfontis</v>
      </c>
      <c r="C2207" s="18" t="str">
        <f>VLOOKUP(A2207, [1]!Table9[#All], 13, FALSE)</f>
        <v>abandoned wood rat nests in oak woodland and chaparral; inhabits wood rat nests and fallen logs and leaf mold of quercus agrifolia</v>
      </c>
      <c r="D2207" s="17" t="str">
        <f>IF(ISNUMBER(SEARCH("1",VLOOKUP(A2207, [1]!Table9[#All], 4, FALSE))), "Yes", "No")</f>
        <v>Yes</v>
      </c>
      <c r="E2207" s="16" t="str">
        <f>VLOOKUP(A2207, [1]!Table9[#All], 3, FALSE)</f>
        <v>Invertebrate</v>
      </c>
      <c r="F2207" s="15" t="str">
        <f>VLOOKUP(A2207, [1]!Table9[#All], 26, FALSE)</f>
        <v>Formula</v>
      </c>
      <c r="G2207" s="15" t="str">
        <f>IF(D2207="No", "--",VLOOKUP(A2207, [1]!Table9[#All], 25, FALSE))</f>
        <v>Work area</v>
      </c>
      <c r="H2207" s="14" t="str">
        <f>IF(D2207="No", "Not discussed on USFS. ", VLOOKUP(A2207, [1]!Table9[#All], 24, FALSE))</f>
        <v>--</v>
      </c>
      <c r="I2207" s="14" t="str">
        <f>IF(NOT(ISBLANK(#REF!)),  "Pre-activity Survey Required", "")</f>
        <v>Pre-activity Survey Required</v>
      </c>
      <c r="J2207" s="13" t="str">
        <f>IF(D2207="No", "Not discussed on USFS. ", _xlfn.CONCAT(A2207, " (", VLOOKUP(A2207, [1]!Table9[#All], 11, FALSE), "; Habitat description: ", C2207, ") - Within 1-mi of a CNDDB/SCE/USFS occurrence record (", VLOOKUP(A2207, [1]!Table9[#All], 34, FALSE), "). " ))</f>
        <v xml:space="preserve">Warner Springs shoulderband (FSS; Habitat description: abandoned wood rat nests in oak woodland and chaparral; inhabits wood rat nests and fallen logs and leaf mold of quercus agrifolia) - Within 1-mi of a CNDDB/SCE/USFS occurrence record (unsuitable habitat). </v>
      </c>
      <c r="K2207" s="10" t="str">
        <f>IF(D2207="No", "-- ", VLOOKUP(A2207, [1]!Table9[#All], 35, FALSE))</f>
        <v>Standard OMP BMPs.</v>
      </c>
      <c r="L2207" s="12" t="str">
        <f>IF(D2207="No", "--", VLOOKUP(A2207, [1]!Table9[#All], 28, FALSE))</f>
        <v>IIB</v>
      </c>
      <c r="M2207" s="11" t="str">
        <f>IF(D2207="No", "Not discussed on USFS. ", _xlfn.CONCAT(A2207, " (", VLOOKUP(A2207, [1]!Table9[#All], 11, FALSE), "; Habitat description: ", C2207, ") - Within 1-mi of a CNDDB/SCE/USFS occurrence record (", VLOOKUP(A2207, [1]!Table9[#All], 27, FALSE), "). " ))</f>
        <v xml:space="preserve">Warner Springs shoulderband (FSS; Habitat description: abandoned wood rat nests in oak woodland and chaparral; inhabits wood rat nests and fallen logs and leaf mold of quercus agrifolia) - Within 1-mi of a CNDDB/SCE/USFS occurrence record (habitat present). </v>
      </c>
      <c r="N2207" s="10" t="str">
        <f>IF(D2207="No", "-- ", VLOOKUP(A2207, [1]!Table9[#All], 29, FALSE))</f>
        <v xml:space="preserve">General Measures and Standard OMP BMPs. </v>
      </c>
      <c r="O2207" s="10" t="str">
        <f>IF(D2207="No", "--", VLOOKUP(A2207, [1]!Table9[#All], 30, FALSE))</f>
        <v xml:space="preserve">General Measures and Standard OMP BMPs. </v>
      </c>
      <c r="P2207" s="7" t="str">
        <f>IF(D2207="No", "Not discussed on USFS. ", IF(VLOOKUP(A2207, [1]!Table9[#All], 31, FALSE)="--", "--",  _xlfn.CONCAT(A2207, " (", VLOOKUP(A2207, [1]!Table9[#All], 11, FALSE), "; Habitat description: ", C2207, ") - Within 1-mi of a CNDDB/SCE/USFS occurrence record (", VLOOKUP(A2207, [1]!Table9[#All], 31, FALSE), "). " )))</f>
        <v>--</v>
      </c>
      <c r="Q2207" s="6" t="str">
        <f>IF(D2207="No", "Not discussed on USFS. ", IF(VLOOKUP(A2207, [1]!Table9[#All], 31, FALSE)="--", "--",  VLOOKUP(A2207, [1]!Table9[#All], 32, FALSE)))</f>
        <v>--</v>
      </c>
      <c r="R2207" s="6" t="str">
        <f>IF(D2207="No", "Not discussed on USFS. ", IF(VLOOKUP(A2207, [1]!Table9[#All], 31, FALSE)="--", "--", VLOOKUP(A2207, [1]!Table9[#All], 33, FALSE)))</f>
        <v>--</v>
      </c>
      <c r="S2207" s="9" t="s">
        <v>2</v>
      </c>
      <c r="T2207" s="8" t="s">
        <v>2</v>
      </c>
      <c r="U2207" s="8" t="s">
        <v>2</v>
      </c>
      <c r="V2207" s="7" t="s">
        <v>2</v>
      </c>
      <c r="W2207" s="6" t="s">
        <v>2</v>
      </c>
      <c r="X2207" s="6" t="s">
        <v>2</v>
      </c>
    </row>
    <row r="2208" spans="1:24" ht="48" x14ac:dyDescent="0.2">
      <c r="A2208" s="20" t="s">
        <v>154</v>
      </c>
      <c r="B2208" s="20" t="str">
        <f>VLOOKUP(A2208, [1]!Table9[#All], 2, FALSE)</f>
        <v>Ceanothus verrucosus</v>
      </c>
      <c r="C2208" s="18" t="str">
        <f>VLOOKUP(A2208, [1]!Table9[#All], 13, FALSE)</f>
        <v>dry hills, rocky slopes, and mesas in chaparral</v>
      </c>
      <c r="D2208" s="17" t="str">
        <f>IF(ISNUMBER(SEARCH("1",VLOOKUP(A2208, [1]!Table9[#All], 4, FALSE))), "Yes", "No")</f>
        <v>No</v>
      </c>
      <c r="E2208" s="16" t="str">
        <f>VLOOKUP(A2208, [1]!Table9[#All], 3, FALSE)</f>
        <v>Plant</v>
      </c>
      <c r="F2208" s="15" t="str">
        <f>VLOOKUP(A2208, [1]!Table9[#All], 26, FALSE)</f>
        <v>Formula</v>
      </c>
      <c r="G2208" s="15" t="str">
        <f>IF(D2208="No", "--",VLOOKUP(A2208, [1]!Table9[#All], 25, FALSE))</f>
        <v>--</v>
      </c>
      <c r="H2208" s="14" t="str">
        <f>IF(D2208="No", "Not discussed on USFS. ", VLOOKUP(A2208, [1]!Table9[#All], 24, FALSE))</f>
        <v xml:space="preserve">Not discussed on USFS. </v>
      </c>
      <c r="I2208" s="14" t="str">
        <f>IF(NOT(ISBLANK(#REF!)),  "Pre-activity Survey Required", "")</f>
        <v>Pre-activity Survey Required</v>
      </c>
      <c r="J2208" s="13" t="str">
        <f>IF(D2208="No", "Not discussed on USFS. ", _xlfn.CONCAT(A2208, " (", VLOOKUP(A2208, [1]!Table9[#All], 11, FALSE), "; Habitat description: ", C2208, ") - Within 1-mi of a CNDDB/SCE/USFS occurrence record (", VLOOKUP(A2208, [1]!Table9[#All], 34, FALSE), "). " ))</f>
        <v xml:space="preserve">Not discussed on USFS. </v>
      </c>
      <c r="K2208" s="10" t="str">
        <f>IF(D2208="No", "-- ", VLOOKUP(A2208, [1]!Table9[#All], 35, FALSE))</f>
        <v xml:space="preserve">-- </v>
      </c>
      <c r="L2208" s="12" t="str">
        <f>IF(D2208="No", "--", VLOOKUP(A2208, [1]!Table9[#All], 28, FALSE))</f>
        <v>--</v>
      </c>
      <c r="M2208" s="11" t="str">
        <f>IF(D2208="No", "Not discussed on USFS. ", _xlfn.CONCAT(A2208, " (", VLOOKUP(A2208, [1]!Table9[#All], 11, FALSE), "; Habitat description: ", C2208, ") - Within 1-mi of a CNDDB/SCE/USFS occurrence record (", VLOOKUP(A2208, [1]!Table9[#All], 27, FALSE), "). " ))</f>
        <v xml:space="preserve">Not discussed on USFS. </v>
      </c>
      <c r="N2208" s="10" t="str">
        <f>IF(D2208="No", "-- ", VLOOKUP(A2208, [1]!Table9[#All], 29, FALSE))</f>
        <v xml:space="preserve">-- </v>
      </c>
      <c r="O2208" s="10" t="str">
        <f>IF(D2208="No", "--", VLOOKUP(A2208, [1]!Table9[#All], 30, FALSE))</f>
        <v>--</v>
      </c>
      <c r="P2208" s="7" t="str">
        <f>IF(D2208="No", "Not discussed on USFS. ", IF(VLOOKUP(A2208, [1]!Table9[#All], 31, FALSE)="--", "--",  _xlfn.CONCAT(A2208, " (", VLOOKUP(A2208, [1]!Table9[#All], 11, FALSE), "; Habitat description: ", C2208, ") - Within 1-mi of a CNDDB/SCE/USFS occurrence record (", VLOOKUP(A2208, [1]!Table9[#All], 31, FALSE), "). " )))</f>
        <v xml:space="preserve">Not discussed on USFS. </v>
      </c>
      <c r="Q2208" s="6" t="str">
        <f>IF(D2208="No", "Not discussed on USFS. ", IF(VLOOKUP(A2208, [1]!Table9[#All], 31, FALSE)="--", "--",  VLOOKUP(A2208, [1]!Table9[#All], 32, FALSE)))</f>
        <v xml:space="preserve">Not discussed on USFS. </v>
      </c>
      <c r="R2208" s="6" t="str">
        <f>IF(D2208="No", "Not discussed on USFS. ", IF(VLOOKUP(A2208, [1]!Table9[#All], 31, FALSE)="--", "--", VLOOKUP(A2208, [1]!Table9[#All], 33, FALSE)))</f>
        <v xml:space="preserve">Not discussed on USFS. </v>
      </c>
      <c r="S2208" s="9" t="s">
        <v>2</v>
      </c>
      <c r="T2208" s="8" t="s">
        <v>2</v>
      </c>
      <c r="U2208" s="8" t="s">
        <v>2</v>
      </c>
      <c r="V2208" s="7" t="s">
        <v>2</v>
      </c>
      <c r="W2208" s="6" t="s">
        <v>2</v>
      </c>
      <c r="X2208" s="6" t="s">
        <v>2</v>
      </c>
    </row>
    <row r="2209" spans="1:24" ht="48" x14ac:dyDescent="0.2">
      <c r="A2209" s="20" t="s">
        <v>153</v>
      </c>
      <c r="B2209" s="20" t="str">
        <f>VLOOKUP(A2209, [1]!Table9[#All], 2, FALSE)</f>
        <v>Plagiobothrys verrucosus</v>
      </c>
      <c r="C2209" s="18" t="str">
        <f>VLOOKUP(A2209, [1]!Table9[#All], 13, FALSE)</f>
        <v>open chaparral, gravelly soil, likes burn areas</v>
      </c>
      <c r="D2209" s="17" t="str">
        <f>IF(ISNUMBER(SEARCH("1",VLOOKUP(A2209, [1]!Table9[#All], 4, FALSE))), "Yes", "No")</f>
        <v>No</v>
      </c>
      <c r="E2209" s="16" t="str">
        <f>VLOOKUP(A2209, [1]!Table9[#All], 3, FALSE)</f>
        <v>Plant</v>
      </c>
      <c r="F2209" s="15" t="str">
        <f>VLOOKUP(A2209, [1]!Table9[#All], 26, FALSE)</f>
        <v>Formula</v>
      </c>
      <c r="G2209" s="15" t="str">
        <f>IF(D2209="No", "--",VLOOKUP(A2209, [1]!Table9[#All], 25, FALSE))</f>
        <v>--</v>
      </c>
      <c r="H2209" s="14" t="str">
        <f>IF(D2209="No", "Not discussed on USFS. ", VLOOKUP(A2209, [1]!Table9[#All], 24, FALSE))</f>
        <v xml:space="preserve">Not discussed on USFS. </v>
      </c>
      <c r="I2209" s="14" t="str">
        <f>IF(NOT(ISBLANK(#REF!)),  "Pre-activity Survey Required", "")</f>
        <v>Pre-activity Survey Required</v>
      </c>
      <c r="J2209" s="13" t="str">
        <f>IF(D2209="No", "Not discussed on USFS. ", _xlfn.CONCAT(A2209, " (", VLOOKUP(A2209, [1]!Table9[#All], 11, FALSE), "; Habitat description: ", C2209, ") - Within 1-mi of a CNDDB/SCE/USFS occurrence record (", VLOOKUP(A2209, [1]!Table9[#All], 34, FALSE), "). " ))</f>
        <v xml:space="preserve">Not discussed on USFS. </v>
      </c>
      <c r="K2209" s="10" t="str">
        <f>IF(D2209="No", "-- ", VLOOKUP(A2209, [1]!Table9[#All], 35, FALSE))</f>
        <v xml:space="preserve">-- </v>
      </c>
      <c r="L2209" s="12" t="str">
        <f>IF(D2209="No", "--", VLOOKUP(A2209, [1]!Table9[#All], 28, FALSE))</f>
        <v>--</v>
      </c>
      <c r="M2209" s="11" t="str">
        <f>IF(D2209="No", "Not discussed on USFS. ", _xlfn.CONCAT(A2209, " (", VLOOKUP(A2209, [1]!Table9[#All], 11, FALSE), "; Habitat description: ", C2209, ") - Within 1-mi of a CNDDB/SCE/USFS occurrence record (", VLOOKUP(A2209, [1]!Table9[#All], 27, FALSE), "). " ))</f>
        <v xml:space="preserve">Not discussed on USFS. </v>
      </c>
      <c r="N2209" s="10" t="str">
        <f>IF(D2209="No", "-- ", VLOOKUP(A2209, [1]!Table9[#All], 29, FALSE))</f>
        <v xml:space="preserve">-- </v>
      </c>
      <c r="O2209" s="10" t="str">
        <f>IF(D2209="No", "--", VLOOKUP(A2209, [1]!Table9[#All], 30, FALSE))</f>
        <v>--</v>
      </c>
      <c r="P2209" s="7" t="str">
        <f>IF(D2209="No", "Not discussed on USFS. ", IF(VLOOKUP(A2209, [1]!Table9[#All], 31, FALSE)="--", "--",  _xlfn.CONCAT(A2209, " (", VLOOKUP(A2209, [1]!Table9[#All], 11, FALSE), "; Habitat description: ", C2209, ") - Within 1-mi of a CNDDB/SCE/USFS occurrence record (", VLOOKUP(A2209, [1]!Table9[#All], 31, FALSE), "). " )))</f>
        <v xml:space="preserve">Not discussed on USFS. </v>
      </c>
      <c r="Q2209" s="6" t="str">
        <f>IF(D2209="No", "Not discussed on USFS. ", IF(VLOOKUP(A2209, [1]!Table9[#All], 31, FALSE)="--", "--",  VLOOKUP(A2209, [1]!Table9[#All], 32, FALSE)))</f>
        <v xml:space="preserve">Not discussed on USFS. </v>
      </c>
      <c r="R2209" s="6" t="str">
        <f>IF(D2209="No", "Not discussed on USFS. ", IF(VLOOKUP(A2209, [1]!Table9[#All], 31, FALSE)="--", "--", VLOOKUP(A2209, [1]!Table9[#All], 33, FALSE)))</f>
        <v xml:space="preserve">Not discussed on USFS. </v>
      </c>
      <c r="S2209" s="9" t="s">
        <v>2</v>
      </c>
      <c r="T2209" s="8" t="s">
        <v>2</v>
      </c>
      <c r="U2209" s="8" t="s">
        <v>2</v>
      </c>
      <c r="V2209" s="7" t="s">
        <v>2</v>
      </c>
      <c r="W2209" s="6" t="s">
        <v>2</v>
      </c>
      <c r="X2209" s="6" t="s">
        <v>2</v>
      </c>
    </row>
    <row r="2210" spans="1:24" ht="64" x14ac:dyDescent="0.2">
      <c r="A2210" s="20" t="s">
        <v>152</v>
      </c>
      <c r="B2210" s="20" t="str">
        <f>VLOOKUP(A2210, [1]!Table9[#All], 2, FALSE)</f>
        <v>Schoenoplectus subterminalis</v>
      </c>
      <c r="C2210" s="18" t="str">
        <f>VLOOKUP(A2210, [1]!Table9[#All], 13, FALSE)</f>
        <v>fresh lakes, streams low in nutrients</v>
      </c>
      <c r="D2210" s="17" t="str">
        <f>IF(ISNUMBER(SEARCH("1",VLOOKUP(A2210, [1]!Table9[#All], 4, FALSE))), "Yes", "No")</f>
        <v>No</v>
      </c>
      <c r="E2210" s="16" t="str">
        <f>VLOOKUP(A2210, [1]!Table9[#All], 3, FALSE)</f>
        <v>Plant</v>
      </c>
      <c r="F2210" s="15" t="str">
        <f>VLOOKUP(A2210, [1]!Table9[#All], 26, FALSE)</f>
        <v>Formula</v>
      </c>
      <c r="G2210" s="15" t="str">
        <f>IF(D2210="No", "--",VLOOKUP(A2210, [1]!Table9[#All], 25, FALSE))</f>
        <v>--</v>
      </c>
      <c r="H2210" s="14" t="str">
        <f>IF(D2210="No", "Not discussed on USFS. ", VLOOKUP(A2210, [1]!Table9[#All], 24, FALSE))</f>
        <v xml:space="preserve">Not discussed on USFS. </v>
      </c>
      <c r="I2210" s="14" t="str">
        <f>IF(NOT(ISBLANK(#REF!)),  "Pre-activity Survey Required", "")</f>
        <v>Pre-activity Survey Required</v>
      </c>
      <c r="J2210" s="13" t="str">
        <f>IF(D2210="No", "Not discussed on USFS. ", _xlfn.CONCAT(A2210, " (", VLOOKUP(A2210, [1]!Table9[#All], 11, FALSE), "; Habitat description: ", C2210, ") - Within 1-mi of a CNDDB/SCE/USFS occurrence record (", VLOOKUP(A2210, [1]!Table9[#All], 34, FALSE), "). " ))</f>
        <v xml:space="preserve">Not discussed on USFS. </v>
      </c>
      <c r="K2210" s="10" t="str">
        <f>IF(D2210="No", "-- ", VLOOKUP(A2210, [1]!Table9[#All], 35, FALSE))</f>
        <v xml:space="preserve">-- </v>
      </c>
      <c r="L2210" s="12" t="str">
        <f>IF(D2210="No", "--", VLOOKUP(A2210, [1]!Table9[#All], 28, FALSE))</f>
        <v>--</v>
      </c>
      <c r="M2210" s="11" t="str">
        <f>IF(D2210="No", "Not discussed on USFS. ", _xlfn.CONCAT(A2210, " (", VLOOKUP(A2210, [1]!Table9[#All], 11, FALSE), "; Habitat description: ", C2210, ") - Within 1-mi of a CNDDB/SCE/USFS occurrence record (", VLOOKUP(A2210, [1]!Table9[#All], 27, FALSE), "). " ))</f>
        <v xml:space="preserve">Not discussed on USFS. </v>
      </c>
      <c r="N2210" s="10" t="str">
        <f>IF(D2210="No", "-- ", VLOOKUP(A2210, [1]!Table9[#All], 29, FALSE))</f>
        <v xml:space="preserve">-- </v>
      </c>
      <c r="O2210" s="10" t="str">
        <f>IF(D2210="No", "--", VLOOKUP(A2210, [1]!Table9[#All], 30, FALSE))</f>
        <v>--</v>
      </c>
      <c r="P2210" s="7" t="str">
        <f>IF(D2210="No", "Not discussed on USFS. ", IF(VLOOKUP(A2210, [1]!Table9[#All], 31, FALSE)="--", "--",  _xlfn.CONCAT(A2210, " (", VLOOKUP(A2210, [1]!Table9[#All], 11, FALSE), "; Habitat description: ", C2210, ") - Within 1-mi of a CNDDB/SCE/USFS occurrence record (", VLOOKUP(A2210, [1]!Table9[#All], 31, FALSE), "). " )))</f>
        <v xml:space="preserve">Not discussed on USFS. </v>
      </c>
      <c r="Q2210" s="6" t="str">
        <f>IF(D2210="No", "Not discussed on USFS. ", IF(VLOOKUP(A2210, [1]!Table9[#All], 31, FALSE)="--", "--",  VLOOKUP(A2210, [1]!Table9[#All], 32, FALSE)))</f>
        <v xml:space="preserve">Not discussed on USFS. </v>
      </c>
      <c r="R2210" s="6" t="str">
        <f>IF(D2210="No", "Not discussed on USFS. ", IF(VLOOKUP(A2210, [1]!Table9[#All], 31, FALSE)="--", "--", VLOOKUP(A2210, [1]!Table9[#All], 33, FALSE)))</f>
        <v xml:space="preserve">Not discussed on USFS. </v>
      </c>
      <c r="S2210" s="9" t="s">
        <v>2</v>
      </c>
      <c r="T2210" s="8" t="s">
        <v>2</v>
      </c>
      <c r="U2210" s="8" t="s">
        <v>2</v>
      </c>
      <c r="V2210" s="7" t="s">
        <v>2</v>
      </c>
      <c r="W2210" s="6" t="s">
        <v>2</v>
      </c>
      <c r="X2210" s="6" t="s">
        <v>2</v>
      </c>
    </row>
    <row r="2211" spans="1:24" ht="48" x14ac:dyDescent="0.2">
      <c r="A2211" s="20" t="s">
        <v>151</v>
      </c>
      <c r="B2211" s="20" t="str">
        <f>VLOOKUP(A2211, [1]!Table9[#All], 2, FALSE)</f>
        <v>Howellia aquatilis</v>
      </c>
      <c r="C2211" s="18" t="str">
        <f>VLOOKUP(A2211, [1]!Table9[#All], 13, FALSE)</f>
        <v>seasonal ponds</v>
      </c>
      <c r="D2211" s="17" t="str">
        <f>IF(ISNUMBER(SEARCH("1",VLOOKUP(A2211, [1]!Table9[#All], 4, FALSE))), "Yes", "No")</f>
        <v>No</v>
      </c>
      <c r="E2211" s="16" t="str">
        <f>VLOOKUP(A2211, [1]!Table9[#All], 3, FALSE)</f>
        <v>Plant</v>
      </c>
      <c r="F2211" s="15" t="str">
        <f>VLOOKUP(A2211, [1]!Table9[#All], 26, FALSE)</f>
        <v>Formula</v>
      </c>
      <c r="G2211" s="15" t="str">
        <f>IF(D2211="No", "--",VLOOKUP(A2211, [1]!Table9[#All], 25, FALSE))</f>
        <v>--</v>
      </c>
      <c r="H2211" s="14" t="str">
        <f>IF(D2211="No", "Not discussed on USFS. ", VLOOKUP(A2211, [1]!Table9[#All], 24, FALSE))</f>
        <v xml:space="preserve">Not discussed on USFS. </v>
      </c>
      <c r="I2211" s="14" t="str">
        <f>IF(NOT(ISBLANK(#REF!)),  "Pre-activity Survey Required", "")</f>
        <v>Pre-activity Survey Required</v>
      </c>
      <c r="J2211" s="13" t="str">
        <f>IF(D2211="No", "Not discussed on USFS. ", _xlfn.CONCAT(A2211, " (", VLOOKUP(A2211, [1]!Table9[#All], 11, FALSE), "; Habitat description: ", C2211, ") - Within 1-mi of a CNDDB/SCE/USFS occurrence record (", VLOOKUP(A2211, [1]!Table9[#All], 34, FALSE), "). " ))</f>
        <v xml:space="preserve">Not discussed on USFS. </v>
      </c>
      <c r="K2211" s="10" t="str">
        <f>IF(D2211="No", "-- ", VLOOKUP(A2211, [1]!Table9[#All], 35, FALSE))</f>
        <v xml:space="preserve">-- </v>
      </c>
      <c r="L2211" s="12" t="str">
        <f>IF(D2211="No", "--", VLOOKUP(A2211, [1]!Table9[#All], 28, FALSE))</f>
        <v>--</v>
      </c>
      <c r="M2211" s="11" t="str">
        <f>IF(D2211="No", "Not discussed on USFS. ", _xlfn.CONCAT(A2211, " (", VLOOKUP(A2211, [1]!Table9[#All], 11, FALSE), "; Habitat description: ", C2211, ") - Within 1-mi of a CNDDB/SCE/USFS occurrence record (", VLOOKUP(A2211, [1]!Table9[#All], 27, FALSE), "). " ))</f>
        <v xml:space="preserve">Not discussed on USFS. </v>
      </c>
      <c r="N2211" s="10" t="str">
        <f>IF(D2211="No", "-- ", VLOOKUP(A2211, [1]!Table9[#All], 29, FALSE))</f>
        <v xml:space="preserve">-- </v>
      </c>
      <c r="O2211" s="10" t="str">
        <f>IF(D2211="No", "--", VLOOKUP(A2211, [1]!Table9[#All], 30, FALSE))</f>
        <v>--</v>
      </c>
      <c r="P2211" s="7" t="str">
        <f>IF(D2211="No", "Not discussed on USFS. ", IF(VLOOKUP(A2211, [1]!Table9[#All], 31, FALSE)="--", "--",  _xlfn.CONCAT(A2211, " (", VLOOKUP(A2211, [1]!Table9[#All], 11, FALSE), "; Habitat description: ", C2211, ") - Within 1-mi of a CNDDB/SCE/USFS occurrence record (", VLOOKUP(A2211, [1]!Table9[#All], 31, FALSE), "). " )))</f>
        <v xml:space="preserve">Not discussed on USFS. </v>
      </c>
      <c r="Q2211" s="6" t="str">
        <f>IF(D2211="No", "Not discussed on USFS. ", IF(VLOOKUP(A2211, [1]!Table9[#All], 31, FALSE)="--", "--",  VLOOKUP(A2211, [1]!Table9[#All], 32, FALSE)))</f>
        <v xml:space="preserve">Not discussed on USFS. </v>
      </c>
      <c r="R2211" s="6" t="str">
        <f>IF(D2211="No", "Not discussed on USFS. ", IF(VLOOKUP(A2211, [1]!Table9[#All], 31, FALSE)="--", "--", VLOOKUP(A2211, [1]!Table9[#All], 33, FALSE)))</f>
        <v xml:space="preserve">Not discussed on USFS. </v>
      </c>
      <c r="S2211" s="9" t="s">
        <v>2</v>
      </c>
      <c r="T2211" s="8" t="s">
        <v>2</v>
      </c>
      <c r="U2211" s="8" t="s">
        <v>2</v>
      </c>
      <c r="V2211" s="7" t="s">
        <v>2</v>
      </c>
      <c r="W2211" s="6" t="s">
        <v>2</v>
      </c>
      <c r="X2211" s="6" t="s">
        <v>2</v>
      </c>
    </row>
    <row r="2212" spans="1:24" ht="48" x14ac:dyDescent="0.2">
      <c r="A2212" s="20" t="s">
        <v>150</v>
      </c>
      <c r="B2212" s="20" t="str">
        <f>VLOOKUP(A2212, [1]!Table9[#All], 2, FALSE)</f>
        <v>Heteranthera dubia</v>
      </c>
      <c r="C2212" s="18" t="str">
        <f>VLOOKUP(A2212, [1]!Table9[#All], 13, FALSE)</f>
        <v>still or moving water</v>
      </c>
      <c r="D2212" s="17" t="str">
        <f>IF(ISNUMBER(SEARCH("1",VLOOKUP(A2212, [1]!Table9[#All], 4, FALSE))), "Yes", "No")</f>
        <v>No</v>
      </c>
      <c r="E2212" s="16" t="str">
        <f>VLOOKUP(A2212, [1]!Table9[#All], 3, FALSE)</f>
        <v>Plant</v>
      </c>
      <c r="F2212" s="15" t="str">
        <f>VLOOKUP(A2212, [1]!Table9[#All], 26, FALSE)</f>
        <v>Formula</v>
      </c>
      <c r="G2212" s="15" t="str">
        <f>IF(D2212="No", "--",VLOOKUP(A2212, [1]!Table9[#All], 25, FALSE))</f>
        <v>--</v>
      </c>
      <c r="H2212" s="14" t="str">
        <f>IF(D2212="No", "Not discussed on USFS. ", VLOOKUP(A2212, [1]!Table9[#All], 24, FALSE))</f>
        <v xml:space="preserve">Not discussed on USFS. </v>
      </c>
      <c r="I2212" s="14" t="str">
        <f>IF(NOT(ISBLANK(#REF!)),  "Pre-activity Survey Required", "")</f>
        <v>Pre-activity Survey Required</v>
      </c>
      <c r="J2212" s="13" t="str">
        <f>IF(D2212="No", "Not discussed on USFS. ", _xlfn.CONCAT(A2212, " (", VLOOKUP(A2212, [1]!Table9[#All], 11, FALSE), "; Habitat description: ", C2212, ") - Within 1-mi of a CNDDB/SCE/USFS occurrence record (", VLOOKUP(A2212, [1]!Table9[#All], 34, FALSE), "). " ))</f>
        <v xml:space="preserve">Not discussed on USFS. </v>
      </c>
      <c r="K2212" s="10" t="str">
        <f>IF(D2212="No", "-- ", VLOOKUP(A2212, [1]!Table9[#All], 35, FALSE))</f>
        <v xml:space="preserve">-- </v>
      </c>
      <c r="L2212" s="12" t="str">
        <f>IF(D2212="No", "--", VLOOKUP(A2212, [1]!Table9[#All], 28, FALSE))</f>
        <v>--</v>
      </c>
      <c r="M2212" s="11" t="str">
        <f>IF(D2212="No", "Not discussed on USFS. ", _xlfn.CONCAT(A2212, " (", VLOOKUP(A2212, [1]!Table9[#All], 11, FALSE), "; Habitat description: ", C2212, ") - Within 1-mi of a CNDDB/SCE/USFS occurrence record (", VLOOKUP(A2212, [1]!Table9[#All], 27, FALSE), "). " ))</f>
        <v xml:space="preserve">Not discussed on USFS. </v>
      </c>
      <c r="N2212" s="10" t="str">
        <f>IF(D2212="No", "-- ", VLOOKUP(A2212, [1]!Table9[#All], 29, FALSE))</f>
        <v xml:space="preserve">-- </v>
      </c>
      <c r="O2212" s="10" t="str">
        <f>IF(D2212="No", "--", VLOOKUP(A2212, [1]!Table9[#All], 30, FALSE))</f>
        <v>--</v>
      </c>
      <c r="P2212" s="7" t="str">
        <f>IF(D2212="No", "Not discussed on USFS. ", IF(VLOOKUP(A2212, [1]!Table9[#All], 31, FALSE)="--", "--",  _xlfn.CONCAT(A2212, " (", VLOOKUP(A2212, [1]!Table9[#All], 11, FALSE), "; Habitat description: ", C2212, ") - Within 1-mi of a CNDDB/SCE/USFS occurrence record (", VLOOKUP(A2212, [1]!Table9[#All], 31, FALSE), "). " )))</f>
        <v xml:space="preserve">Not discussed on USFS. </v>
      </c>
      <c r="Q2212" s="6" t="str">
        <f>IF(D2212="No", "Not discussed on USFS. ", IF(VLOOKUP(A2212, [1]!Table9[#All], 31, FALSE)="--", "--",  VLOOKUP(A2212, [1]!Table9[#All], 32, FALSE)))</f>
        <v xml:space="preserve">Not discussed on USFS. </v>
      </c>
      <c r="R2212" s="6" t="str">
        <f>IF(D2212="No", "Not discussed on USFS. ", IF(VLOOKUP(A2212, [1]!Table9[#All], 31, FALSE)="--", "--", VLOOKUP(A2212, [1]!Table9[#All], 33, FALSE)))</f>
        <v xml:space="preserve">Not discussed on USFS. </v>
      </c>
      <c r="S2212" s="9" t="s">
        <v>2</v>
      </c>
      <c r="T2212" s="8" t="s">
        <v>2</v>
      </c>
      <c r="U2212" s="8" t="s">
        <v>2</v>
      </c>
      <c r="V2212" s="7" t="s">
        <v>2</v>
      </c>
      <c r="W2212" s="6" t="s">
        <v>2</v>
      </c>
      <c r="X2212" s="6" t="s">
        <v>2</v>
      </c>
    </row>
    <row r="2213" spans="1:24" ht="64" x14ac:dyDescent="0.2">
      <c r="A2213" s="20" t="s">
        <v>149</v>
      </c>
      <c r="B2213" s="20" t="str">
        <f>VLOOKUP(A2213, [1]!Table9[#All], 2, FALSE)</f>
        <v>Catabrosa aquatica</v>
      </c>
      <c r="C2213" s="18" t="str">
        <f>VLOOKUP(A2213, [1]!Table9[#All], 13, FALSE)</f>
        <v>grows in wet meadows and the margins of streams, ponds, and lakes</v>
      </c>
      <c r="D2213" s="17" t="str">
        <f>IF(ISNUMBER(SEARCH("1",VLOOKUP(A2213, [1]!Table9[#All], 4, FALSE))), "Yes", "No")</f>
        <v>No</v>
      </c>
      <c r="E2213" s="16" t="str">
        <f>VLOOKUP(A2213, [1]!Table9[#All], 3, FALSE)</f>
        <v>Plant</v>
      </c>
      <c r="F2213" s="15" t="str">
        <f>VLOOKUP(A2213, [1]!Table9[#All], 26, FALSE)</f>
        <v>Formula</v>
      </c>
      <c r="G2213" s="15" t="str">
        <f>IF(D2213="No", "--",VLOOKUP(A2213, [1]!Table9[#All], 25, FALSE))</f>
        <v>--</v>
      </c>
      <c r="H2213" s="14" t="str">
        <f>IF(D2213="No", "Not discussed on USFS. ", VLOOKUP(A2213, [1]!Table9[#All], 24, FALSE))</f>
        <v xml:space="preserve">Not discussed on USFS. </v>
      </c>
      <c r="I2213" s="14" t="str">
        <f>IF(NOT(ISBLANK(#REF!)),  "Pre-activity Survey Required", "")</f>
        <v>Pre-activity Survey Required</v>
      </c>
      <c r="J2213" s="13" t="str">
        <f>IF(D2213="No", "Not discussed on USFS. ", _xlfn.CONCAT(A2213, " (", VLOOKUP(A2213, [1]!Table9[#All], 11, FALSE), "; Habitat description: ", C2213, ") - Within 1-mi of a CNDDB/SCE/USFS occurrence record (", VLOOKUP(A2213, [1]!Table9[#All], 34, FALSE), "). " ))</f>
        <v xml:space="preserve">Not discussed on USFS. </v>
      </c>
      <c r="K2213" s="10" t="str">
        <f>IF(D2213="No", "-- ", VLOOKUP(A2213, [1]!Table9[#All], 35, FALSE))</f>
        <v xml:space="preserve">-- </v>
      </c>
      <c r="L2213" s="12" t="str">
        <f>IF(D2213="No", "--", VLOOKUP(A2213, [1]!Table9[#All], 28, FALSE))</f>
        <v>--</v>
      </c>
      <c r="M2213" s="11" t="str">
        <f>IF(D2213="No", "Not discussed on USFS. ", _xlfn.CONCAT(A2213, " (", VLOOKUP(A2213, [1]!Table9[#All], 11, FALSE), "; Habitat description: ", C2213, ") - Within 1-mi of a CNDDB/SCE/USFS occurrence record (", VLOOKUP(A2213, [1]!Table9[#All], 27, FALSE), "). " ))</f>
        <v xml:space="preserve">Not discussed on USFS. </v>
      </c>
      <c r="N2213" s="10" t="str">
        <f>IF(D2213="No", "-- ", VLOOKUP(A2213, [1]!Table9[#All], 29, FALSE))</f>
        <v xml:space="preserve">-- </v>
      </c>
      <c r="O2213" s="10" t="str">
        <f>IF(D2213="No", "--", VLOOKUP(A2213, [1]!Table9[#All], 30, FALSE))</f>
        <v>--</v>
      </c>
      <c r="P2213" s="7" t="str">
        <f>IF(D2213="No", "Not discussed on USFS. ", IF(VLOOKUP(A2213, [1]!Table9[#All], 31, FALSE)="--", "--",  _xlfn.CONCAT(A2213, " (", VLOOKUP(A2213, [1]!Table9[#All], 11, FALSE), "; Habitat description: ", C2213, ") - Within 1-mi of a CNDDB/SCE/USFS occurrence record (", VLOOKUP(A2213, [1]!Table9[#All], 31, FALSE), "). " )))</f>
        <v xml:space="preserve">Not discussed on USFS. </v>
      </c>
      <c r="Q2213" s="6" t="str">
        <f>IF(D2213="No", "Not discussed on USFS. ", IF(VLOOKUP(A2213, [1]!Table9[#All], 31, FALSE)="--", "--",  VLOOKUP(A2213, [1]!Table9[#All], 32, FALSE)))</f>
        <v xml:space="preserve">Not discussed on USFS. </v>
      </c>
      <c r="R2213" s="6" t="str">
        <f>IF(D2213="No", "Not discussed on USFS. ", IF(VLOOKUP(A2213, [1]!Table9[#All], 31, FALSE)="--", "--", VLOOKUP(A2213, [1]!Table9[#All], 33, FALSE)))</f>
        <v xml:space="preserve">Not discussed on USFS. </v>
      </c>
      <c r="S2213" s="9" t="s">
        <v>2</v>
      </c>
      <c r="T2213" s="8" t="s">
        <v>2</v>
      </c>
      <c r="U2213" s="8" t="s">
        <v>2</v>
      </c>
      <c r="V2213" s="7" t="s">
        <v>2</v>
      </c>
      <c r="W2213" s="6" t="s">
        <v>2</v>
      </c>
      <c r="X2213" s="6" t="s">
        <v>2</v>
      </c>
    </row>
    <row r="2214" spans="1:24" ht="48" x14ac:dyDescent="0.2">
      <c r="A2214" s="20" t="s">
        <v>148</v>
      </c>
      <c r="B2214" s="20" t="str">
        <f>VLOOKUP(A2214, [1]!Table9[#All], 2, FALSE)</f>
        <v>Brasenia schreberi</v>
      </c>
      <c r="C2214" s="18" t="str">
        <f>VLOOKUP(A2214, [1]!Table9[#All], 13, FALSE)</f>
        <v>ponds, lakes, slow streams</v>
      </c>
      <c r="D2214" s="17" t="str">
        <f>IF(ISNUMBER(SEARCH("1",VLOOKUP(A2214, [1]!Table9[#All], 4, FALSE))), "Yes", "No")</f>
        <v>No</v>
      </c>
      <c r="E2214" s="16" t="str">
        <f>VLOOKUP(A2214, [1]!Table9[#All], 3, FALSE)</f>
        <v>Plant</v>
      </c>
      <c r="F2214" s="15" t="str">
        <f>VLOOKUP(A2214, [1]!Table9[#All], 26, FALSE)</f>
        <v>Formula</v>
      </c>
      <c r="G2214" s="15" t="str">
        <f>IF(D2214="No", "--",VLOOKUP(A2214, [1]!Table9[#All], 25, FALSE))</f>
        <v>--</v>
      </c>
      <c r="H2214" s="14" t="str">
        <f>IF(D2214="No", "Not discussed on USFS. ", VLOOKUP(A2214, [1]!Table9[#All], 24, FALSE))</f>
        <v xml:space="preserve">Not discussed on USFS. </v>
      </c>
      <c r="I2214" s="14" t="str">
        <f>IF(NOT(ISBLANK(#REF!)),  "Pre-activity Survey Required", "")</f>
        <v>Pre-activity Survey Required</v>
      </c>
      <c r="J2214" s="13" t="str">
        <f>IF(D2214="No", "Not discussed on USFS. ", _xlfn.CONCAT(A2214, " (", VLOOKUP(A2214, [1]!Table9[#All], 11, FALSE), "; Habitat description: ", C2214, ") - Within 1-mi of a CNDDB/SCE/USFS occurrence record (", VLOOKUP(A2214, [1]!Table9[#All], 34, FALSE), "). " ))</f>
        <v xml:space="preserve">Not discussed on USFS. </v>
      </c>
      <c r="K2214" s="10" t="str">
        <f>IF(D2214="No", "-- ", VLOOKUP(A2214, [1]!Table9[#All], 35, FALSE))</f>
        <v xml:space="preserve">-- </v>
      </c>
      <c r="L2214" s="12" t="str">
        <f>IF(D2214="No", "--", VLOOKUP(A2214, [1]!Table9[#All], 28, FALSE))</f>
        <v>--</v>
      </c>
      <c r="M2214" s="11" t="str">
        <f>IF(D2214="No", "Not discussed on USFS. ", _xlfn.CONCAT(A2214, " (", VLOOKUP(A2214, [1]!Table9[#All], 11, FALSE), "; Habitat description: ", C2214, ") - Within 1-mi of a CNDDB/SCE/USFS occurrence record (", VLOOKUP(A2214, [1]!Table9[#All], 27, FALSE), "). " ))</f>
        <v xml:space="preserve">Not discussed on USFS. </v>
      </c>
      <c r="N2214" s="10" t="str">
        <f>IF(D2214="No", "-- ", VLOOKUP(A2214, [1]!Table9[#All], 29, FALSE))</f>
        <v xml:space="preserve">-- </v>
      </c>
      <c r="O2214" s="10" t="str">
        <f>IF(D2214="No", "--", VLOOKUP(A2214, [1]!Table9[#All], 30, FALSE))</f>
        <v>--</v>
      </c>
      <c r="P2214" s="7" t="str">
        <f>IF(D2214="No", "Not discussed on USFS. ", IF(VLOOKUP(A2214, [1]!Table9[#All], 31, FALSE)="--", "--",  _xlfn.CONCAT(A2214, " (", VLOOKUP(A2214, [1]!Table9[#All], 11, FALSE), "; Habitat description: ", C2214, ") - Within 1-mi of a CNDDB/SCE/USFS occurrence record (", VLOOKUP(A2214, [1]!Table9[#All], 31, FALSE), "). " )))</f>
        <v xml:space="preserve">Not discussed on USFS. </v>
      </c>
      <c r="Q2214" s="6" t="str">
        <f>IF(D2214="No", "Not discussed on USFS. ", IF(VLOOKUP(A2214, [1]!Table9[#All], 31, FALSE)="--", "--",  VLOOKUP(A2214, [1]!Table9[#All], 32, FALSE)))</f>
        <v xml:space="preserve">Not discussed on USFS. </v>
      </c>
      <c r="R2214" s="6" t="str">
        <f>IF(D2214="No", "Not discussed on USFS. ", IF(VLOOKUP(A2214, [1]!Table9[#All], 31, FALSE)="--", "--", VLOOKUP(A2214, [1]!Table9[#All], 33, FALSE)))</f>
        <v xml:space="preserve">Not discussed on USFS. </v>
      </c>
      <c r="S2214" s="9" t="s">
        <v>2</v>
      </c>
      <c r="T2214" s="8" t="s">
        <v>2</v>
      </c>
      <c r="U2214" s="8" t="s">
        <v>2</v>
      </c>
      <c r="V2214" s="7" t="s">
        <v>2</v>
      </c>
      <c r="W2214" s="6" t="s">
        <v>2</v>
      </c>
      <c r="X2214" s="6" t="s">
        <v>2</v>
      </c>
    </row>
    <row r="2215" spans="1:24" ht="64" x14ac:dyDescent="0.2">
      <c r="A2215" s="20" t="s">
        <v>147</v>
      </c>
      <c r="B2215" s="20" t="str">
        <f>VLOOKUP(A2215, [1]!Table9[#All], 2, FALSE)</f>
        <v>Oxytheca watsonii</v>
      </c>
      <c r="C2215" s="18" t="str">
        <f>VLOOKUP(A2215, [1]!Table9[#All], 13, FALSE)</f>
        <v>Joshua tree "woodland", Mohave desert scrub; sandy soils</v>
      </c>
      <c r="D2215" s="17" t="str">
        <f>IF(ISNUMBER(SEARCH("1",VLOOKUP(A2215, [1]!Table9[#All], 4, FALSE))), "Yes", "No")</f>
        <v>No</v>
      </c>
      <c r="E2215" s="16" t="str">
        <f>VLOOKUP(A2215, [1]!Table9[#All], 3, FALSE)</f>
        <v>Plant</v>
      </c>
      <c r="F2215" s="15" t="str">
        <f>VLOOKUP(A2215, [1]!Table9[#All], 26, FALSE)</f>
        <v>Formula</v>
      </c>
      <c r="G2215" s="15" t="str">
        <f>IF(D2215="No", "--",VLOOKUP(A2215, [1]!Table9[#All], 25, FALSE))</f>
        <v>--</v>
      </c>
      <c r="H2215" s="14" t="str">
        <f>IF(D2215="No", "Not discussed on USFS. ", VLOOKUP(A2215, [1]!Table9[#All], 24, FALSE))</f>
        <v xml:space="preserve">Not discussed on USFS. </v>
      </c>
      <c r="I2215" s="14" t="str">
        <f>IF(NOT(ISBLANK(#REF!)),  "Pre-activity Survey Required", "")</f>
        <v>Pre-activity Survey Required</v>
      </c>
      <c r="J2215" s="13" t="str">
        <f>IF(D2215="No", "Not discussed on USFS. ", _xlfn.CONCAT(A2215, " (", VLOOKUP(A2215, [1]!Table9[#All], 11, FALSE), "; Habitat description: ", C2215, ") - Within 1-mi of a CNDDB/SCE/USFS occurrence record (", VLOOKUP(A2215, [1]!Table9[#All], 34, FALSE), "). " ))</f>
        <v xml:space="preserve">Not discussed on USFS. </v>
      </c>
      <c r="K2215" s="10" t="str">
        <f>IF(D2215="No", "-- ", VLOOKUP(A2215, [1]!Table9[#All], 35, FALSE))</f>
        <v xml:space="preserve">-- </v>
      </c>
      <c r="L2215" s="12" t="str">
        <f>IF(D2215="No", "--", VLOOKUP(A2215, [1]!Table9[#All], 28, FALSE))</f>
        <v>--</v>
      </c>
      <c r="M2215" s="11" t="str">
        <f>IF(D2215="No", "Not discussed on USFS. ", _xlfn.CONCAT(A2215, " (", VLOOKUP(A2215, [1]!Table9[#All], 11, FALSE), "; Habitat description: ", C2215, ") - Within 1-mi of a CNDDB/SCE/USFS occurrence record (", VLOOKUP(A2215, [1]!Table9[#All], 27, FALSE), "). " ))</f>
        <v xml:space="preserve">Not discussed on USFS. </v>
      </c>
      <c r="N2215" s="10" t="str">
        <f>IF(D2215="No", "-- ", VLOOKUP(A2215, [1]!Table9[#All], 29, FALSE))</f>
        <v xml:space="preserve">-- </v>
      </c>
      <c r="O2215" s="10" t="str">
        <f>IF(D2215="No", "--", VLOOKUP(A2215, [1]!Table9[#All], 30, FALSE))</f>
        <v>--</v>
      </c>
      <c r="P2215" s="7" t="str">
        <f>IF(D2215="No", "Not discussed on USFS. ", IF(VLOOKUP(A2215, [1]!Table9[#All], 31, FALSE)="--", "--",  _xlfn.CONCAT(A2215, " (", VLOOKUP(A2215, [1]!Table9[#All], 11, FALSE), "; Habitat description: ", C2215, ") - Within 1-mi of a CNDDB/SCE/USFS occurrence record (", VLOOKUP(A2215, [1]!Table9[#All], 31, FALSE), "). " )))</f>
        <v xml:space="preserve">Not discussed on USFS. </v>
      </c>
      <c r="Q2215" s="6" t="str">
        <f>IF(D2215="No", "Not discussed on USFS. ", IF(VLOOKUP(A2215, [1]!Table9[#All], 31, FALSE)="--", "--",  VLOOKUP(A2215, [1]!Table9[#All], 32, FALSE)))</f>
        <v xml:space="preserve">Not discussed on USFS. </v>
      </c>
      <c r="R2215" s="6" t="str">
        <f>IF(D2215="No", "Not discussed on USFS. ", IF(VLOOKUP(A2215, [1]!Table9[#All], 31, FALSE)="--", "--", VLOOKUP(A2215, [1]!Table9[#All], 33, FALSE)))</f>
        <v xml:space="preserve">Not discussed on USFS. </v>
      </c>
      <c r="S2215" s="9" t="s">
        <v>2</v>
      </c>
      <c r="T2215" s="8" t="s">
        <v>2</v>
      </c>
      <c r="U2215" s="8" t="s">
        <v>2</v>
      </c>
      <c r="V2215" s="7" t="s">
        <v>2</v>
      </c>
      <c r="W2215" s="6" t="s">
        <v>2</v>
      </c>
      <c r="X2215" s="6" t="s">
        <v>2</v>
      </c>
    </row>
    <row r="2216" spans="1:24" ht="64" x14ac:dyDescent="0.2">
      <c r="A2216" s="20" t="s">
        <v>146</v>
      </c>
      <c r="B2216" s="20" t="str">
        <f>VLOOKUP(A2216, [1]!Table9[#All], 2, FALSE)</f>
        <v>Malacothrix foliosa ssp. crispifolia</v>
      </c>
      <c r="C2216" s="18" t="str">
        <f>VLOOKUP(A2216, [1]!Table9[#All], 13, FALSE)</f>
        <v>openings in island chaparral</v>
      </c>
      <c r="D2216" s="17" t="str">
        <f>IF(ISNUMBER(SEARCH("1",VLOOKUP(A2216, [1]!Table9[#All], 4, FALSE))), "Yes", "No")</f>
        <v>No</v>
      </c>
      <c r="E2216" s="16" t="str">
        <f>VLOOKUP(A2216, [1]!Table9[#All], 3, FALSE)</f>
        <v>Plant</v>
      </c>
      <c r="F2216" s="15" t="str">
        <f>VLOOKUP(A2216, [1]!Table9[#All], 26, FALSE)</f>
        <v>Formula</v>
      </c>
      <c r="G2216" s="15" t="str">
        <f>IF(D2216="No", "--",VLOOKUP(A2216, [1]!Table9[#All], 25, FALSE))</f>
        <v>--</v>
      </c>
      <c r="H2216" s="14" t="str">
        <f>IF(D2216="No", "Not discussed on USFS. ", VLOOKUP(A2216, [1]!Table9[#All], 24, FALSE))</f>
        <v xml:space="preserve">Not discussed on USFS. </v>
      </c>
      <c r="I2216" s="14" t="str">
        <f>IF(NOT(ISBLANK(#REF!)),  "Pre-activity Survey Required", "")</f>
        <v>Pre-activity Survey Required</v>
      </c>
      <c r="J2216" s="13" t="str">
        <f>IF(D2216="No", "Not discussed on USFS. ", _xlfn.CONCAT(A2216, " (", VLOOKUP(A2216, [1]!Table9[#All], 11, FALSE), "; Habitat description: ", C2216, ") - Within 1-mi of a CNDDB/SCE/USFS occurrence record (", VLOOKUP(A2216, [1]!Table9[#All], 34, FALSE), "). " ))</f>
        <v xml:space="preserve">Not discussed on USFS. </v>
      </c>
      <c r="K2216" s="10" t="str">
        <f>IF(D2216="No", "-- ", VLOOKUP(A2216, [1]!Table9[#All], 35, FALSE))</f>
        <v xml:space="preserve">-- </v>
      </c>
      <c r="L2216" s="12" t="str">
        <f>IF(D2216="No", "--", VLOOKUP(A2216, [1]!Table9[#All], 28, FALSE))</f>
        <v>--</v>
      </c>
      <c r="M2216" s="11" t="str">
        <f>IF(D2216="No", "Not discussed on USFS. ", _xlfn.CONCAT(A2216, " (", VLOOKUP(A2216, [1]!Table9[#All], 11, FALSE), "; Habitat description: ", C2216, ") - Within 1-mi of a CNDDB/SCE/USFS occurrence record (", VLOOKUP(A2216, [1]!Table9[#All], 27, FALSE), "). " ))</f>
        <v xml:space="preserve">Not discussed on USFS. </v>
      </c>
      <c r="N2216" s="10" t="str">
        <f>IF(D2216="No", "-- ", VLOOKUP(A2216, [1]!Table9[#All], 29, FALSE))</f>
        <v xml:space="preserve">-- </v>
      </c>
      <c r="O2216" s="10" t="str">
        <f>IF(D2216="No", "--", VLOOKUP(A2216, [1]!Table9[#All], 30, FALSE))</f>
        <v>--</v>
      </c>
      <c r="P2216" s="7" t="str">
        <f>IF(D2216="No", "Not discussed on USFS. ", IF(VLOOKUP(A2216, [1]!Table9[#All], 31, FALSE)="--", "--",  _xlfn.CONCAT(A2216, " (", VLOOKUP(A2216, [1]!Table9[#All], 11, FALSE), "; Habitat description: ", C2216, ") - Within 1-mi of a CNDDB/SCE/USFS occurrence record (", VLOOKUP(A2216, [1]!Table9[#All], 31, FALSE), "). " )))</f>
        <v xml:space="preserve">Not discussed on USFS. </v>
      </c>
      <c r="Q2216" s="6" t="str">
        <f>IF(D2216="No", "Not discussed on USFS. ", IF(VLOOKUP(A2216, [1]!Table9[#All], 31, FALSE)="--", "--",  VLOOKUP(A2216, [1]!Table9[#All], 32, FALSE)))</f>
        <v xml:space="preserve">Not discussed on USFS. </v>
      </c>
      <c r="R2216" s="6" t="str">
        <f>IF(D2216="No", "Not discussed on USFS. ", IF(VLOOKUP(A2216, [1]!Table9[#All], 31, FALSE)="--", "--", VLOOKUP(A2216, [1]!Table9[#All], 33, FALSE)))</f>
        <v xml:space="preserve">Not discussed on USFS. </v>
      </c>
      <c r="S2216" s="9" t="s">
        <v>2</v>
      </c>
      <c r="T2216" s="8" t="s">
        <v>2</v>
      </c>
      <c r="U2216" s="8" t="s">
        <v>2</v>
      </c>
      <c r="V2216" s="7" t="s">
        <v>2</v>
      </c>
      <c r="W2216" s="6" t="s">
        <v>2</v>
      </c>
      <c r="X2216" s="6" t="s">
        <v>2</v>
      </c>
    </row>
    <row r="2217" spans="1:24" ht="80" x14ac:dyDescent="0.2">
      <c r="A2217" s="20" t="s">
        <v>145</v>
      </c>
      <c r="B2217" s="20" t="str">
        <f>VLOOKUP(A2217, [1]!Table9[#All], 2, FALSE)</f>
        <v>Funastrum crispum</v>
      </c>
      <c r="C2217" s="18" t="str">
        <f>VLOOKUP(A2217, [1]!Table9[#All], 13, FALSE)</f>
        <v>in rocky soils on hills and on open-wooded slopes, arid slopes and canyons, often trailing over shrubs</v>
      </c>
      <c r="D2217" s="17" t="str">
        <f>IF(ISNUMBER(SEARCH("1",VLOOKUP(A2217, [1]!Table9[#All], 4, FALSE))), "Yes", "No")</f>
        <v>No</v>
      </c>
      <c r="E2217" s="16" t="str">
        <f>VLOOKUP(A2217, [1]!Table9[#All], 3, FALSE)</f>
        <v>Plant</v>
      </c>
      <c r="F2217" s="15" t="str">
        <f>VLOOKUP(A2217, [1]!Table9[#All], 26, FALSE)</f>
        <v>Formula</v>
      </c>
      <c r="G2217" s="15" t="str">
        <f>IF(D2217="No", "--",VLOOKUP(A2217, [1]!Table9[#All], 25, FALSE))</f>
        <v>--</v>
      </c>
      <c r="H2217" s="14" t="str">
        <f>IF(D2217="No", "Not discussed on USFS. ", VLOOKUP(A2217, [1]!Table9[#All], 24, FALSE))</f>
        <v xml:space="preserve">Not discussed on USFS. </v>
      </c>
      <c r="I2217" s="14" t="str">
        <f>IF(NOT(ISBLANK(#REF!)),  "Pre-activity Survey Required", "")</f>
        <v>Pre-activity Survey Required</v>
      </c>
      <c r="J2217" s="13" t="str">
        <f>IF(D2217="No", "Not discussed on USFS. ", _xlfn.CONCAT(A2217, " (", VLOOKUP(A2217, [1]!Table9[#All], 11, FALSE), "; Habitat description: ", C2217, ") - Within 1-mi of a CNDDB/SCE/USFS occurrence record (", VLOOKUP(A2217, [1]!Table9[#All], 34, FALSE), "). " ))</f>
        <v xml:space="preserve">Not discussed on USFS. </v>
      </c>
      <c r="K2217" s="10" t="str">
        <f>IF(D2217="No", "-- ", VLOOKUP(A2217, [1]!Table9[#All], 35, FALSE))</f>
        <v xml:space="preserve">-- </v>
      </c>
      <c r="L2217" s="12" t="str">
        <f>IF(D2217="No", "--", VLOOKUP(A2217, [1]!Table9[#All], 28, FALSE))</f>
        <v>--</v>
      </c>
      <c r="M2217" s="11" t="str">
        <f>IF(D2217="No", "Not discussed on USFS. ", _xlfn.CONCAT(A2217, " (", VLOOKUP(A2217, [1]!Table9[#All], 11, FALSE), "; Habitat description: ", C2217, ") - Within 1-mi of a CNDDB/SCE/USFS occurrence record (", VLOOKUP(A2217, [1]!Table9[#All], 27, FALSE), "). " ))</f>
        <v xml:space="preserve">Not discussed on USFS. </v>
      </c>
      <c r="N2217" s="10" t="str">
        <f>IF(D2217="No", "-- ", VLOOKUP(A2217, [1]!Table9[#All], 29, FALSE))</f>
        <v xml:space="preserve">-- </v>
      </c>
      <c r="O2217" s="10" t="str">
        <f>IF(D2217="No", "--", VLOOKUP(A2217, [1]!Table9[#All], 30, FALSE))</f>
        <v>--</v>
      </c>
      <c r="P2217" s="7" t="str">
        <f>IF(D2217="No", "Not discussed on USFS. ", IF(VLOOKUP(A2217, [1]!Table9[#All], 31, FALSE)="--", "--",  _xlfn.CONCAT(A2217, " (", VLOOKUP(A2217, [1]!Table9[#All], 11, FALSE), "; Habitat description: ", C2217, ") - Within 1-mi of a CNDDB/SCE/USFS occurrence record (", VLOOKUP(A2217, [1]!Table9[#All], 31, FALSE), "). " )))</f>
        <v xml:space="preserve">Not discussed on USFS. </v>
      </c>
      <c r="Q2217" s="6" t="str">
        <f>IF(D2217="No", "Not discussed on USFS. ", IF(VLOOKUP(A2217, [1]!Table9[#All], 31, FALSE)="--", "--",  VLOOKUP(A2217, [1]!Table9[#All], 32, FALSE)))</f>
        <v xml:space="preserve">Not discussed on USFS. </v>
      </c>
      <c r="R2217" s="6" t="str">
        <f>IF(D2217="No", "Not discussed on USFS. ", IF(VLOOKUP(A2217, [1]!Table9[#All], 31, FALSE)="--", "--", VLOOKUP(A2217, [1]!Table9[#All], 33, FALSE)))</f>
        <v xml:space="preserve">Not discussed on USFS. </v>
      </c>
      <c r="S2217" s="9" t="s">
        <v>2</v>
      </c>
      <c r="T2217" s="8" t="s">
        <v>2</v>
      </c>
      <c r="U2217" s="8" t="s">
        <v>2</v>
      </c>
      <c r="V2217" s="7" t="s">
        <v>2</v>
      </c>
      <c r="W2217" s="6" t="s">
        <v>2</v>
      </c>
      <c r="X2217" s="6" t="s">
        <v>2</v>
      </c>
    </row>
    <row r="2218" spans="1:24" ht="168" x14ac:dyDescent="0.2">
      <c r="A2218" s="20" t="s">
        <v>144</v>
      </c>
      <c r="B2218" s="20" t="str">
        <f>VLOOKUP(A2218, [1]!Table9[#All], 2, FALSE)</f>
        <v>Ivesia webberi</v>
      </c>
      <c r="C2218" s="18" t="str">
        <f>VLOOKUP(A2218, [1]!Table9[#All], 13, FALSE)</f>
        <v>rocky clay in sagebrush flats</v>
      </c>
      <c r="D2218" s="17" t="str">
        <f>IF(ISNUMBER(SEARCH("1",VLOOKUP(A2218, [1]!Table9[#All], 4, FALSE))), "Yes", "No")</f>
        <v>Yes</v>
      </c>
      <c r="E2218" s="16" t="str">
        <f>VLOOKUP(A2218, [1]!Table9[#All], 3, FALSE)</f>
        <v>Plant</v>
      </c>
      <c r="F2218" s="15" t="str">
        <f>VLOOKUP(A2218, [1]!Table9[#All], 26, FALSE)</f>
        <v>Formula</v>
      </c>
      <c r="G2218" s="15" t="str">
        <f>IF(D2218="No", "--",VLOOKUP(A2218, [1]!Table9[#All], 25, FALSE))</f>
        <v>Work area</v>
      </c>
      <c r="H2218" s="14" t="str">
        <f>IF(D2218="No", "Not discussed on USFS. ", VLOOKUP(A2218, [1]!Table9[#All], 24, FALSE))</f>
        <v>--</v>
      </c>
      <c r="I2218" s="14" t="str">
        <f>IF(NOT(ISBLANK(#REF!)),  "Pre-activity Survey Required", "")</f>
        <v>Pre-activity Survey Required</v>
      </c>
      <c r="J2218" s="13" t="str">
        <f>IF(D2218="No", "Not discussed on USFS. ", _xlfn.CONCAT(A2218, " (", VLOOKUP(A2218, [1]!Table9[#All], 11, FALSE), "; Habitat description: ", C2218, ") - Within 1-mi of a CNDDB/SCE/USFS occurrence record (", VLOOKUP(A2218, [1]!Table9[#All], 34, FALSE), "). " ))</f>
        <v xml:space="preserve">Webber's ivesia (FT; CRPR 1B.1, Blooming Period: May - Jun; Habitat description: rocky clay in sagebrush flats) - Within 1-mi of a CNDDB/SCE/USFS occurrence record (unsuitable habitat). </v>
      </c>
      <c r="K2218" s="10" t="str">
        <f>IF(D2218="No", "-- ", VLOOKUP(A2218, [1]!Table9[#All], 35, FALSE))</f>
        <v xml:space="preserve">RPM Plant 1; 
Standard OMP BMPs. </v>
      </c>
      <c r="L2218" s="12" t="str">
        <f>IF(D2218="No", "--", VLOOKUP(A2218, [1]!Table9[#All], 28, FALSE))</f>
        <v>IIB</v>
      </c>
      <c r="M2218" s="11" t="str">
        <f>IF(D2218="No", "Not discussed on USFS. ", _xlfn.CONCAT(A2218, " (", VLOOKUP(A2218, [1]!Table9[#All], 11, FALSE), "; Habitat description: ", C2218, ") - Within 1-mi of a CNDDB/SCE/USFS occurrence record (", VLOOKUP(A2218, [1]!Table9[#All], 27, FALSE), "). " ))</f>
        <v xml:space="preserve">Webber's ivesia (FT; CRPR 1B.1, Blooming Period: May - Jun; Habitat description: rocky clay in sagebrush flats) - Within 1-mi of a CNDDB/SCE/USFS occurrence record (habitat present). </v>
      </c>
      <c r="N2218" s="10" t="str">
        <f>IF(D2218="No", "-- ", VLOOKUP(A2218, [1]!Table9[#All], 29, FALSE))</f>
        <v xml:space="preserve">RPM Plant-1-4; 
General Measures and Standard OMP BMPs. </v>
      </c>
      <c r="O2218" s="10" t="str">
        <f>IF(D2218="No", "--", VLOOKUP(A2218, [1]!Table9[#All], 30, FALSE))</f>
        <v xml:space="preserve">Rare Plant Survey and Avoidance (Webber's ivesia): A qualified botanist will conduct a rare plant survey for Webber's ivesia within blooming season, verified by a reference population. All federally-listed plants within 100 feet of the work area will be flagged for avoidance. Coordination with Environmental Services Department will be required if full avoidance cannot be achieved. 
Schedule Limitation (Webber's ivesia): Schedule all work in the year rare plant surveys are conducted. Work can occur only after rare plant surveys occur. If work gets delayed for a subsequent year, contact Environmental Services Department. 
General Measures and Standard OMP BMPs. </v>
      </c>
      <c r="P2218" s="7" t="str">
        <f>IF(D2218="No", "Not discussed on USFS. ", IF(VLOOKUP(A2218, [1]!Table9[#All], 31, FALSE)="--", "--",  _xlfn.CONCAT(A2218, " (", VLOOKUP(A2218, [1]!Table9[#All], 11, FALSE), "; Habitat description: ", C2218, ") - Within 1-mi of a CNDDB/SCE/USFS occurrence record (", VLOOKUP(A2218, [1]!Table9[#All], 31, FALSE), "). " )))</f>
        <v>--</v>
      </c>
      <c r="Q2218" s="6" t="str">
        <f>IF(D2218="No", "Not discussed on USFS. ", IF(VLOOKUP(A2218, [1]!Table9[#All], 31, FALSE)="--", "--",  VLOOKUP(A2218, [1]!Table9[#All], 32, FALSE)))</f>
        <v>--</v>
      </c>
      <c r="R2218" s="6" t="str">
        <f>IF(D2218="No", "Not discussed on USFS. ", IF(VLOOKUP(A2218, [1]!Table9[#All], 31, FALSE)="--", "--", VLOOKUP(A2218, [1]!Table9[#All], 33, FALSE)))</f>
        <v>--</v>
      </c>
      <c r="S2218" s="9" t="s">
        <v>2</v>
      </c>
      <c r="T2218" s="8" t="s">
        <v>2</v>
      </c>
      <c r="U2218" s="8" t="s">
        <v>2</v>
      </c>
      <c r="V2218" s="7" t="s">
        <v>2</v>
      </c>
      <c r="W2218" s="6" t="s">
        <v>2</v>
      </c>
      <c r="X2218" s="6" t="s">
        <v>2</v>
      </c>
    </row>
    <row r="2219" spans="1:24" ht="156" x14ac:dyDescent="0.2">
      <c r="A2219" s="20" t="s">
        <v>143</v>
      </c>
      <c r="B2219" s="20" t="str">
        <f>VLOOKUP(A2219, [1]!Table9[#All], 2, FALSE)</f>
        <v>Astragalus webberi</v>
      </c>
      <c r="C2219" s="18" t="str">
        <f>VLOOKUP(A2219, [1]!Table9[#All], 13, FALSE)</f>
        <v>open, shrubby slopes, dry woodland</v>
      </c>
      <c r="D2219" s="17" t="str">
        <f>IF(ISNUMBER(SEARCH("1",VLOOKUP(A2219, [1]!Table9[#All], 4, FALSE))), "Yes", "No")</f>
        <v>Yes</v>
      </c>
      <c r="E2219" s="16" t="str">
        <f>VLOOKUP(A2219, [1]!Table9[#All], 3, FALSE)</f>
        <v>Plant</v>
      </c>
      <c r="F2219" s="15" t="str">
        <f>VLOOKUP(A2219, [1]!Table9[#All], 26, FALSE)</f>
        <v>Formula</v>
      </c>
      <c r="G2219" s="15" t="str">
        <f>IF(D2219="No", "--",VLOOKUP(A2219, [1]!Table9[#All], 25, FALSE))</f>
        <v>Work area</v>
      </c>
      <c r="H2219" s="14" t="str">
        <f>IF(D2219="No", "Not discussed on USFS. ", VLOOKUP(A2219, [1]!Table9[#All], 24, FALSE))</f>
        <v>--</v>
      </c>
      <c r="I2219" s="14" t="str">
        <f>IF(NOT(ISBLANK(#REF!)),  "Pre-activity Survey Required", "")</f>
        <v>Pre-activity Survey Required</v>
      </c>
      <c r="J2219" s="13" t="str">
        <f>IF(D2219="No", "Not discussed on USFS. ", _xlfn.CONCAT(A2219, " (", VLOOKUP(A2219, [1]!Table9[#All], 11, FALSE), "; Habitat description: ", C2219, ") - Within 1-mi of a CNDDB/SCE/USFS occurrence record (", VLOOKUP(A2219, [1]!Table9[#All], 34, FALSE), "). " ))</f>
        <v xml:space="preserve">Webber's milk-vetch (FSS; CRPR 1B.2, Blooming Period: May - Jul; Habitat description: open, shrubby slopes, dry woodland) - Within 1-mi of a CNDDB/SCE/USFS occurrence record (unsuitable habitat). </v>
      </c>
      <c r="K2219" s="10" t="str">
        <f>IF(D2219="No", "-- ", VLOOKUP(A2219, [1]!Table9[#All], 35, FALSE))</f>
        <v>Standard OMP BMPs.</v>
      </c>
      <c r="L2219" s="12" t="str">
        <f>IF(D2219="No", "--", VLOOKUP(A2219, [1]!Table9[#All], 28, FALSE))</f>
        <v>IIB</v>
      </c>
      <c r="M2219" s="11" t="str">
        <f>IF(D2219="No", "Not discussed on USFS. ", _xlfn.CONCAT(A2219, " (", VLOOKUP(A2219, [1]!Table9[#All], 11, FALSE), "; Habitat description: ", C2219, ") - Within 1-mi of a CNDDB/SCE/USFS occurrence record (", VLOOKUP(A2219, [1]!Table9[#All], 27, FALSE), "). " ))</f>
        <v xml:space="preserve">Webber's milk-vetch (FSS; CRPR 1B.2, Blooming Period: May - Jul; Habitat description: open, shrubby slopes, dry woodland) - Within 1-mi of a CNDDB/SCE/USFS occurrence record (habitat present). </v>
      </c>
      <c r="N2219" s="10" t="str">
        <f>IF(D2219="No", "-- ", VLOOKUP(A2219, [1]!Table9[#All], 29, FALSE))</f>
        <v xml:space="preserve">BE BMP Plant-1(a)(c-d); 
General Measures and Standard OMP BMPs. </v>
      </c>
      <c r="O2219" s="10" t="str">
        <f>IF(D2219="No", "--", VLOOKUP(A2219, [1]!Table9[#All], 30, FALSE))</f>
        <v xml:space="preserve">Pre-Activity Survey (Webber's milk-vetch): A biological survey is required. 
FSS Plant Avoidance (Webber's milk-vetch): If Webber's milk-vetch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19" s="7" t="str">
        <f>IF(D2219="No", "Not discussed on USFS. ", IF(VLOOKUP(A2219, [1]!Table9[#All], 31, FALSE)="--", "--",  _xlfn.CONCAT(A2219, " (", VLOOKUP(A2219, [1]!Table9[#All], 11, FALSE), "; Habitat description: ", C2219, ") - Within 1-mi of a CNDDB/SCE/USFS occurrence record (", VLOOKUP(A2219, [1]!Table9[#All], 31, FALSE), "). " )))</f>
        <v>--</v>
      </c>
      <c r="Q2219" s="6" t="str">
        <f>IF(D2219="No", "Not discussed on USFS. ", IF(VLOOKUP(A2219, [1]!Table9[#All], 31, FALSE)="--", "--",  VLOOKUP(A2219, [1]!Table9[#All], 32, FALSE)))</f>
        <v>--</v>
      </c>
      <c r="R2219" s="6" t="str">
        <f>IF(D2219="No", "Not discussed on USFS. ", IF(VLOOKUP(A2219, [1]!Table9[#All], 31, FALSE)="--", "--", VLOOKUP(A2219, [1]!Table9[#All], 33, FALSE)))</f>
        <v>--</v>
      </c>
      <c r="S2219" s="9" t="s">
        <v>2</v>
      </c>
      <c r="T2219" s="8" t="s">
        <v>2</v>
      </c>
      <c r="U2219" s="8" t="s">
        <v>2</v>
      </c>
      <c r="V2219" s="7" t="s">
        <v>2</v>
      </c>
      <c r="W2219" s="6" t="s">
        <v>2</v>
      </c>
      <c r="X2219" s="6" t="s">
        <v>2</v>
      </c>
    </row>
    <row r="2220" spans="1:24" ht="156" x14ac:dyDescent="0.2">
      <c r="A2220" s="20" t="s">
        <v>142</v>
      </c>
      <c r="B2220" s="20" t="str">
        <f>VLOOKUP(A2220, [1]!Table9[#All], 2, FALSE)</f>
        <v>Drymocallis cuneifolia var. cuneifolia</v>
      </c>
      <c r="C2220" s="18" t="str">
        <f>VLOOKUP(A2220, [1]!Table9[#All], 13, FALSE)</f>
        <v>edges of seeps, small waterways</v>
      </c>
      <c r="D2220" s="17" t="str">
        <f>IF(ISNUMBER(SEARCH("1",VLOOKUP(A2220, [1]!Table9[#All], 4, FALSE))), "Yes", "No")</f>
        <v>Yes</v>
      </c>
      <c r="E2220" s="16" t="str">
        <f>VLOOKUP(A2220, [1]!Table9[#All], 3, FALSE)</f>
        <v>Plant</v>
      </c>
      <c r="F2220" s="15" t="str">
        <f>VLOOKUP(A2220, [1]!Table9[#All], 26, FALSE)</f>
        <v>Formula</v>
      </c>
      <c r="G2220" s="15" t="str">
        <f>IF(D2220="No", "--",VLOOKUP(A2220, [1]!Table9[#All], 25, FALSE))</f>
        <v>Work area</v>
      </c>
      <c r="H2220" s="14" t="str">
        <f>IF(D2220="No", "Not discussed on USFS. ", VLOOKUP(A2220, [1]!Table9[#All], 24, FALSE))</f>
        <v>--</v>
      </c>
      <c r="I2220" s="14" t="str">
        <f>IF(NOT(ISBLANK(#REF!)),  "Pre-activity Survey Required", "")</f>
        <v>Pre-activity Survey Required</v>
      </c>
      <c r="J2220" s="13" t="str">
        <f>IF(D2220="No", "Not discussed on USFS. ", _xlfn.CONCAT(A2220, " (", VLOOKUP(A2220, [1]!Table9[#All], 11, FALSE), "; Habitat description: ", C2220, ") - Within 1-mi of a CNDDB/SCE/USFS occurrence record (", VLOOKUP(A2220, [1]!Table9[#All], 34, FALSE), "). " ))</f>
        <v xml:space="preserve">wedgeleaf woodbeauty (FSS; CRPR 1B.1, Blooming Period: May - Jul; Habitat description: edges of seeps, small waterways) - Within 1-mi of a CNDDB/SCE/USFS occurrence record (unsuitable habitat). </v>
      </c>
      <c r="K2220" s="10" t="str">
        <f>IF(D2220="No", "-- ", VLOOKUP(A2220, [1]!Table9[#All], 35, FALSE))</f>
        <v>Standard OMP BMPs.</v>
      </c>
      <c r="L2220" s="12" t="str">
        <f>IF(D2220="No", "--", VLOOKUP(A2220, [1]!Table9[#All], 28, FALSE))</f>
        <v>IIB</v>
      </c>
      <c r="M2220" s="11" t="str">
        <f>IF(D2220="No", "Not discussed on USFS. ", _xlfn.CONCAT(A2220, " (", VLOOKUP(A2220, [1]!Table9[#All], 11, FALSE), "; Habitat description: ", C2220, ") - Within 1-mi of a CNDDB/SCE/USFS occurrence record (", VLOOKUP(A2220, [1]!Table9[#All], 27, FALSE), "). " ))</f>
        <v xml:space="preserve">wedgeleaf woodbeauty (FSS; CRPR 1B.1, Blooming Period: May - Jul; Habitat description: edges of seeps, small waterways) - Within 1-mi of a CNDDB/SCE/USFS occurrence record (habitat present). </v>
      </c>
      <c r="N2220" s="10" t="str">
        <f>IF(D2220="No", "-- ", VLOOKUP(A2220, [1]!Table9[#All], 29, FALSE))</f>
        <v xml:space="preserve">BE BMP Plant-1(a)(c-d); 
General Measures and Standard OMP BMPs. </v>
      </c>
      <c r="O2220" s="10" t="str">
        <f>IF(D2220="No", "--", VLOOKUP(A2220, [1]!Table9[#All], 30, FALSE))</f>
        <v xml:space="preserve">Pre-Activity Survey (wedgeleaf woodbeauty): A biological survey is required. 
FSS Plant Avoidance (wedgeleaf woodbeauty): If wedgeleaf woodbeauty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20" s="7" t="str">
        <f>IF(D2220="No", "Not discussed on USFS. ", IF(VLOOKUP(A2220, [1]!Table9[#All], 31, FALSE)="--", "--",  _xlfn.CONCAT(A2220, " (", VLOOKUP(A2220, [1]!Table9[#All], 11, FALSE), "; Habitat description: ", C2220, ") - Within 1-mi of a CNDDB/SCE/USFS occurrence record (", VLOOKUP(A2220, [1]!Table9[#All], 31, FALSE), "). " )))</f>
        <v>--</v>
      </c>
      <c r="Q2220" s="6" t="str">
        <f>IF(D2220="No", "Not discussed on USFS. ", IF(VLOOKUP(A2220, [1]!Table9[#All], 31, FALSE)="--", "--",  VLOOKUP(A2220, [1]!Table9[#All], 32, FALSE)))</f>
        <v>--</v>
      </c>
      <c r="R2220" s="6" t="str">
        <f>IF(D2220="No", "Not discussed on USFS. ", IF(VLOOKUP(A2220, [1]!Table9[#All], 31, FALSE)="--", "--", VLOOKUP(A2220, [1]!Table9[#All], 33, FALSE)))</f>
        <v>--</v>
      </c>
      <c r="S2220" s="9" t="s">
        <v>2</v>
      </c>
      <c r="T2220" s="8" t="s">
        <v>2</v>
      </c>
      <c r="U2220" s="8" t="s">
        <v>2</v>
      </c>
      <c r="V2220" s="7" t="s">
        <v>2</v>
      </c>
      <c r="W2220" s="6" t="s">
        <v>2</v>
      </c>
      <c r="X2220" s="6" t="s">
        <v>2</v>
      </c>
    </row>
    <row r="2221" spans="1:24" ht="64" x14ac:dyDescent="0.2">
      <c r="A2221" s="20" t="s">
        <v>141</v>
      </c>
      <c r="B2221" s="20" t="str">
        <f>VLOOKUP(A2221, [1]!Table9[#All], 2, FALSE)</f>
        <v>Ribes hudsonianum var. petiolare</v>
      </c>
      <c r="C2221" s="18" t="str">
        <f>VLOOKUP(A2221, [1]!Table9[#All], 13, FALSE)</f>
        <v>streamside's in coniferous forest</v>
      </c>
      <c r="D2221" s="17" t="str">
        <f>IF(ISNUMBER(SEARCH("1",VLOOKUP(A2221, [1]!Table9[#All], 4, FALSE))), "Yes", "No")</f>
        <v>No</v>
      </c>
      <c r="E2221" s="16" t="str">
        <f>VLOOKUP(A2221, [1]!Table9[#All], 3, FALSE)</f>
        <v>Plant</v>
      </c>
      <c r="F2221" s="15" t="str">
        <f>VLOOKUP(A2221, [1]!Table9[#All], 26, FALSE)</f>
        <v>Formula</v>
      </c>
      <c r="G2221" s="15" t="str">
        <f>IF(D2221="No", "--",VLOOKUP(A2221, [1]!Table9[#All], 25, FALSE))</f>
        <v>--</v>
      </c>
      <c r="H2221" s="14" t="str">
        <f>IF(D2221="No", "Not discussed on USFS. ", VLOOKUP(A2221, [1]!Table9[#All], 24, FALSE))</f>
        <v xml:space="preserve">Not discussed on USFS. </v>
      </c>
      <c r="I2221" s="14" t="str">
        <f>IF(NOT(ISBLANK(#REF!)),  "Pre-activity Survey Required", "")</f>
        <v>Pre-activity Survey Required</v>
      </c>
      <c r="J2221" s="13" t="str">
        <f>IF(D2221="No", "Not discussed on USFS. ", _xlfn.CONCAT(A2221, " (", VLOOKUP(A2221, [1]!Table9[#All], 11, FALSE), "; Habitat description: ", C2221, ") - Within 1-mi of a CNDDB/SCE/USFS occurrence record (", VLOOKUP(A2221, [1]!Table9[#All], 34, FALSE), "). " ))</f>
        <v xml:space="preserve">Not discussed on USFS. </v>
      </c>
      <c r="K2221" s="10" t="str">
        <f>IF(D2221="No", "-- ", VLOOKUP(A2221, [1]!Table9[#All], 35, FALSE))</f>
        <v xml:space="preserve">-- </v>
      </c>
      <c r="L2221" s="12" t="str">
        <f>IF(D2221="No", "--", VLOOKUP(A2221, [1]!Table9[#All], 28, FALSE))</f>
        <v>--</v>
      </c>
      <c r="M2221" s="11" t="str">
        <f>IF(D2221="No", "Not discussed on USFS. ", _xlfn.CONCAT(A2221, " (", VLOOKUP(A2221, [1]!Table9[#All], 11, FALSE), "; Habitat description: ", C2221, ") - Within 1-mi of a CNDDB/SCE/USFS occurrence record (", VLOOKUP(A2221, [1]!Table9[#All], 27, FALSE), "). " ))</f>
        <v xml:space="preserve">Not discussed on USFS. </v>
      </c>
      <c r="N2221" s="10" t="str">
        <f>IF(D2221="No", "-- ", VLOOKUP(A2221, [1]!Table9[#All], 29, FALSE))</f>
        <v xml:space="preserve">-- </v>
      </c>
      <c r="O2221" s="10" t="str">
        <f>IF(D2221="No", "--", VLOOKUP(A2221, [1]!Table9[#All], 30, FALSE))</f>
        <v>--</v>
      </c>
      <c r="P2221" s="7" t="str">
        <f>IF(D2221="No", "Not discussed on USFS. ", IF(VLOOKUP(A2221, [1]!Table9[#All], 31, FALSE)="--", "--",  _xlfn.CONCAT(A2221, " (", VLOOKUP(A2221, [1]!Table9[#All], 11, FALSE), "; Habitat description: ", C2221, ") - Within 1-mi of a CNDDB/SCE/USFS occurrence record (", VLOOKUP(A2221, [1]!Table9[#All], 31, FALSE), "). " )))</f>
        <v xml:space="preserve">Not discussed on USFS. </v>
      </c>
      <c r="Q2221" s="6" t="str">
        <f>IF(D2221="No", "Not discussed on USFS. ", IF(VLOOKUP(A2221, [1]!Table9[#All], 31, FALSE)="--", "--",  VLOOKUP(A2221, [1]!Table9[#All], 32, FALSE)))</f>
        <v xml:space="preserve">Not discussed on USFS. </v>
      </c>
      <c r="R2221" s="6" t="str">
        <f>IF(D2221="No", "Not discussed on USFS. ", IF(VLOOKUP(A2221, [1]!Table9[#All], 31, FALSE)="--", "--", VLOOKUP(A2221, [1]!Table9[#All], 33, FALSE)))</f>
        <v xml:space="preserve">Not discussed on USFS. </v>
      </c>
      <c r="S2221" s="9" t="s">
        <v>2</v>
      </c>
      <c r="T2221" s="8" t="s">
        <v>2</v>
      </c>
      <c r="U2221" s="8" t="s">
        <v>2</v>
      </c>
      <c r="V2221" s="7" t="s">
        <v>2</v>
      </c>
      <c r="W2221" s="6" t="s">
        <v>2</v>
      </c>
      <c r="X2221" s="6" t="s">
        <v>2</v>
      </c>
    </row>
    <row r="2222" spans="1:24" ht="48" x14ac:dyDescent="0.2">
      <c r="A2222" s="20" t="s">
        <v>140</v>
      </c>
      <c r="B2222" s="20" t="str">
        <f>VLOOKUP(A2222, [1]!Table9[#All], 2, FALSE)</f>
        <v>Spermolepis lateriflora</v>
      </c>
      <c r="C2222" s="18" t="str">
        <f>VLOOKUP(A2222, [1]!Table9[#All], 13, FALSE)</f>
        <v>grows primarily in the subtropical biome</v>
      </c>
      <c r="D2222" s="17" t="str">
        <f>IF(ISNUMBER(SEARCH("1",VLOOKUP(A2222, [1]!Table9[#All], 4, FALSE))), "Yes", "No")</f>
        <v>No</v>
      </c>
      <c r="E2222" s="16" t="str">
        <f>VLOOKUP(A2222, [1]!Table9[#All], 3, FALSE)</f>
        <v>Plant</v>
      </c>
      <c r="F2222" s="15" t="str">
        <f>VLOOKUP(A2222, [1]!Table9[#All], 26, FALSE)</f>
        <v>Formula</v>
      </c>
      <c r="G2222" s="15" t="str">
        <f>IF(D2222="No", "--",VLOOKUP(A2222, [1]!Table9[#All], 25, FALSE))</f>
        <v>--</v>
      </c>
      <c r="H2222" s="14" t="str">
        <f>IF(D2222="No", "Not discussed on USFS. ", VLOOKUP(A2222, [1]!Table9[#All], 24, FALSE))</f>
        <v xml:space="preserve">Not discussed on USFS. </v>
      </c>
      <c r="I2222" s="14" t="str">
        <f>IF(NOT(ISBLANK(#REF!)),  "Pre-activity Survey Required", "")</f>
        <v>Pre-activity Survey Required</v>
      </c>
      <c r="J2222" s="13" t="str">
        <f>IF(D2222="No", "Not discussed on USFS. ", _xlfn.CONCAT(A2222, " (", VLOOKUP(A2222, [1]!Table9[#All], 11, FALSE), "; Habitat description: ", C2222, ") - Within 1-mi of a CNDDB/SCE/USFS occurrence record (", VLOOKUP(A2222, [1]!Table9[#All], 34, FALSE), "). " ))</f>
        <v xml:space="preserve">Not discussed on USFS. </v>
      </c>
      <c r="K2222" s="10" t="str">
        <f>IF(D2222="No", "-- ", VLOOKUP(A2222, [1]!Table9[#All], 35, FALSE))</f>
        <v xml:space="preserve">-- </v>
      </c>
      <c r="L2222" s="12" t="str">
        <f>IF(D2222="No", "--", VLOOKUP(A2222, [1]!Table9[#All], 28, FALSE))</f>
        <v>--</v>
      </c>
      <c r="M2222" s="11" t="str">
        <f>IF(D2222="No", "Not discussed on USFS. ", _xlfn.CONCAT(A2222, " (", VLOOKUP(A2222, [1]!Table9[#All], 11, FALSE), "; Habitat description: ", C2222, ") - Within 1-mi of a CNDDB/SCE/USFS occurrence record (", VLOOKUP(A2222, [1]!Table9[#All], 27, FALSE), "). " ))</f>
        <v xml:space="preserve">Not discussed on USFS. </v>
      </c>
      <c r="N2222" s="10" t="str">
        <f>IF(D2222="No", "-- ", VLOOKUP(A2222, [1]!Table9[#All], 29, FALSE))</f>
        <v xml:space="preserve">-- </v>
      </c>
      <c r="O2222" s="10" t="str">
        <f>IF(D2222="No", "--", VLOOKUP(A2222, [1]!Table9[#All], 30, FALSE))</f>
        <v>--</v>
      </c>
      <c r="P2222" s="7" t="str">
        <f>IF(D2222="No", "Not discussed on USFS. ", IF(VLOOKUP(A2222, [1]!Table9[#All], 31, FALSE)="--", "--",  _xlfn.CONCAT(A2222, " (", VLOOKUP(A2222, [1]!Table9[#All], 11, FALSE), "; Habitat description: ", C2222, ") - Within 1-mi of a CNDDB/SCE/USFS occurrence record (", VLOOKUP(A2222, [1]!Table9[#All], 31, FALSE), "). " )))</f>
        <v xml:space="preserve">Not discussed on USFS. </v>
      </c>
      <c r="Q2222" s="6" t="str">
        <f>IF(D2222="No", "Not discussed on USFS. ", IF(VLOOKUP(A2222, [1]!Table9[#All], 31, FALSE)="--", "--",  VLOOKUP(A2222, [1]!Table9[#All], 32, FALSE)))</f>
        <v xml:space="preserve">Not discussed on USFS. </v>
      </c>
      <c r="R2222" s="6" t="str">
        <f>IF(D2222="No", "Not discussed on USFS. ", IF(VLOOKUP(A2222, [1]!Table9[#All], 31, FALSE)="--", "--", VLOOKUP(A2222, [1]!Table9[#All], 33, FALSE)))</f>
        <v xml:space="preserve">Not discussed on USFS. </v>
      </c>
      <c r="S2222" s="9" t="s">
        <v>2</v>
      </c>
      <c r="T2222" s="8" t="s">
        <v>2</v>
      </c>
      <c r="U2222" s="8" t="s">
        <v>2</v>
      </c>
      <c r="V2222" s="7" t="s">
        <v>2</v>
      </c>
      <c r="W2222" s="6" t="s">
        <v>2</v>
      </c>
      <c r="X2222" s="6" t="s">
        <v>2</v>
      </c>
    </row>
    <row r="2223" spans="1:24" ht="90" x14ac:dyDescent="0.2">
      <c r="A2223" s="20" t="s">
        <v>139</v>
      </c>
      <c r="B2223" s="20" t="str">
        <f>VLOOKUP(A2223, [1]!Table9[#All], 2, FALSE)</f>
        <v>Lampetra richardsoni</v>
      </c>
      <c r="C2223" s="18" t="str">
        <f>VLOOKUP(A2223, [1]!Table9[#All], 13, FALSE)</f>
        <v>intermittent or perennial stream, pond, lake or jurisdictional waters feature</v>
      </c>
      <c r="D2223" s="17" t="str">
        <f>IF(ISNUMBER(SEARCH("1",VLOOKUP(A2223, [1]!Table9[#All], 4, FALSE))), "Yes", "No")</f>
        <v>Yes</v>
      </c>
      <c r="E2223" s="16" t="str">
        <f>VLOOKUP(A2223, [1]!Table9[#All], 3, FALSE)</f>
        <v>Fish</v>
      </c>
      <c r="F2223" s="15" t="str">
        <f>VLOOKUP(A2223, [1]!Table9[#All], 26, FALSE)</f>
        <v>Formula</v>
      </c>
      <c r="G2223" s="15" t="str">
        <f>IF(D2223="No", "--",VLOOKUP(A2223, [1]!Table9[#All], 25, FALSE))</f>
        <v>25-ft</v>
      </c>
      <c r="H2223" s="14" t="str">
        <f>IF(D2223="No", "Not discussed on USFS. ", VLOOKUP(A2223, [1]!Table9[#All], 24, FALSE))</f>
        <v>Only apply RPMs for the past 30 years (except SBNF), site age of record is older with suitable habitat within 25-ft. </v>
      </c>
      <c r="I2223" s="14" t="str">
        <f>IF(NOT(ISBLANK(#REF!)),  "Pre-activity Survey Required", "")</f>
        <v>Pre-activity Survey Required</v>
      </c>
      <c r="J2223" s="13" t="str">
        <f>IF(D2223="No", "Not discussed on USFS. ", _xlfn.CONCAT(A2223, " (", VLOOKUP(A2223, [1]!Table9[#All], 11, FALSE), "; Habitat description: ", C2223, ") - Within 1-mi of a CNDDB/SCE/USFS occurrence record (", VLOOKUP(A2223, [1]!Table9[#All], 34, FALSE), "). " ))</f>
        <v xml:space="preserve">western brook lamprey (CDFW SSC; FSS; Habitat description: intermittent or perennial stream, pond, lake or jurisdictional waters feature) - Within 1-mi of a CNDDB/SCE/USFS occurrence record (unsuitable habitat). </v>
      </c>
      <c r="K2223" s="10" t="str">
        <f>IF(D2223="No", "-- ", VLOOKUP(A2223, [1]!Table9[#All], 35, FALSE))</f>
        <v>Standard OMP BMPs.</v>
      </c>
      <c r="L2223" s="12" t="str">
        <f>IF(D2223="No", "--", VLOOKUP(A2223, [1]!Table9[#All], 28, FALSE))</f>
        <v>IIB</v>
      </c>
      <c r="M2223" s="11" t="str">
        <f>IF(D2223="No", "Not discussed on USFS. ", _xlfn.CONCAT(A2223, " (", VLOOKUP(A2223, [1]!Table9[#All], 11, FALSE), "; Habitat description: ", C2223, ") - Within 1-mi of a CNDDB/SCE/USFS occurrence record (", VLOOKUP(A2223, [1]!Table9[#All], 27, FALSE), "). " ))</f>
        <v xml:space="preserve">western brook lamprey (CDFW SSC; FSS; Habitat description: intermittent or perennial stream, pond, lake or jurisdictional waters feature) - Within 1-mi of a CNDDB/SCE/USFS occurrence record (within 25 feet of aquatic habitat). </v>
      </c>
      <c r="N2223" s="10" t="str">
        <f>IF(D2223="No", "-- ", VLOOKUP(A2223, [1]!Table9[#All], 29, FALSE))</f>
        <v xml:space="preserve">General Measures and Standard OMP BMPs. </v>
      </c>
      <c r="O2223" s="10" t="str">
        <f>IF(D2223="No", "--", VLOOKUP(A2223, [1]!Table9[#All], 30, FALSE))</f>
        <v xml:space="preserve">General Measures and Standard OMP BMPs. </v>
      </c>
      <c r="P2223" s="7" t="str">
        <f>IF(D2223="No", "Not discussed on USFS. ", IF(VLOOKUP(A2223, [1]!Table9[#All], 31, FALSE)="--", "--",  _xlfn.CONCAT(A2223, " (", VLOOKUP(A2223, [1]!Table9[#All], 11, FALSE), "; Habitat description: ", C2223, ") - Within 1-mi of a CNDDB/SCE/USFS occurrence record (", VLOOKUP(A2223, [1]!Table9[#All], 31, FALSE), "). " )))</f>
        <v xml:space="preserve">western brook lamprey (CDFW SSC; FSS; Habitat description: intermittent or perennial stream, pond, lake or jurisdictional waters feature) - Within 1-mi of a CNDDB/SCE/USFS occurrence record (not within 25 feet of aquatic habitat). </v>
      </c>
      <c r="Q2223" s="6" t="str">
        <f>IF(D2223="No", "Not discussed on USFS. ", IF(VLOOKUP(A2223, [1]!Table9[#All], 31, FALSE)="--", "--",  VLOOKUP(A2223, [1]!Table9[#All], 32, FALSE)))</f>
        <v xml:space="preserve">Standard OMP BMPs. </v>
      </c>
      <c r="R2223" s="6" t="str">
        <f>IF(D2223="No", "Not discussed on USFS. ", IF(VLOOKUP(A2223, [1]!Table9[#All], 31, FALSE)="--", "--", VLOOKUP(A2223, [1]!Table9[#All], 33, FALSE)))</f>
        <v xml:space="preserve">Implement Standard Environmental Requirements. </v>
      </c>
      <c r="S2223" s="9" t="s">
        <v>2</v>
      </c>
      <c r="T2223" s="8" t="s">
        <v>2</v>
      </c>
      <c r="U2223" s="8" t="s">
        <v>2</v>
      </c>
      <c r="V2223" s="7" t="s">
        <v>2</v>
      </c>
      <c r="W2223" s="6" t="s">
        <v>2</v>
      </c>
      <c r="X2223" s="6" t="s">
        <v>2</v>
      </c>
    </row>
    <row r="2224" spans="1:24" ht="96" x14ac:dyDescent="0.2">
      <c r="A2224" s="20" t="s">
        <v>138</v>
      </c>
      <c r="B2224" s="20" t="str">
        <f>VLOOKUP(A2224, [1]!Table9[#All], 2, FALSE)</f>
        <v>Bombus occidentalis</v>
      </c>
      <c r="C2224" s="18" t="str">
        <f>VLOOKUP(A2224, [1]!Table9[#All], 13, FALSE)</f>
        <v>mixed woodlands, farmlands, urban areas, montane meadows and into the western edge of the prairie grasslands</v>
      </c>
      <c r="D2224" s="17" t="str">
        <f>IF(ISNUMBER(SEARCH("1",VLOOKUP(A2224, [1]!Table9[#All], 4, FALSE))), "Yes", "No")</f>
        <v>Yes</v>
      </c>
      <c r="E2224" s="16" t="str">
        <f>VLOOKUP(A2224, [1]!Table9[#All], 3, FALSE)</f>
        <v>Invertebrate</v>
      </c>
      <c r="F2224" s="15" t="str">
        <f>VLOOKUP(A2224, [1]!Table9[#All], 26, FALSE)</f>
        <v>Formula</v>
      </c>
      <c r="G2224" s="15" t="str">
        <f>IF(D2224="No", "--",VLOOKUP(A2224, [1]!Table9[#All], 25, FALSE))</f>
        <v>Work area</v>
      </c>
      <c r="H2224" s="14" t="str">
        <f>IF(D2224="No", "Not discussed on USFS. ", VLOOKUP(A2224, [1]!Table9[#All], 24, FALSE))</f>
        <v>--</v>
      </c>
      <c r="I2224" s="14" t="str">
        <f>IF(NOT(ISBLANK(#REF!)),  "Pre-activity Survey Required", "")</f>
        <v>Pre-activity Survey Required</v>
      </c>
      <c r="J2224" s="13" t="str">
        <f>IF(D2224="No", "Not discussed on USFS. ", _xlfn.CONCAT(A2224, " (", VLOOKUP(A2224, [1]!Table9[#All], 11, FALSE), "; Habitat description: ", C2224, ") - Within 1-mi of a CNDDB/SCE/USFS occurrence record (", VLOOKUP(A2224, [1]!Table9[#All], 34, FALSE), "). " ))</f>
        <v xml:space="preserve">western bumble bee (FSS; Habitat description: mixed woodlands, farmlands, urban areas, montane meadows and into the western edge of the prairie grasslands) - Within 1-mi of a CNDDB/SCE/USFS occurrence record (unsuitable habitat). </v>
      </c>
      <c r="K2224" s="10" t="str">
        <f>IF(D2224="No", "-- ", VLOOKUP(A2224, [1]!Table9[#All], 35, FALSE))</f>
        <v>Standard OMP BMPs.</v>
      </c>
      <c r="L2224" s="12" t="str">
        <f>IF(D2224="No", "--", VLOOKUP(A2224, [1]!Table9[#All], 28, FALSE))</f>
        <v>IIB</v>
      </c>
      <c r="M2224" s="11" t="str">
        <f>IF(D2224="No", "Not discussed on USFS. ", _xlfn.CONCAT(A2224, " (", VLOOKUP(A2224, [1]!Table9[#All], 11, FALSE), "; Habitat description: ", C2224, ") - Within 1-mi of a CNDDB/SCE/USFS occurrence record (", VLOOKUP(A2224, [1]!Table9[#All], 27, FALSE), "). " ))</f>
        <v xml:space="preserve">western bumble bee (FSS; Habitat description: mixed woodlands, farmlands, urban areas, montane meadows and into the western edge of the prairie grasslands) - Within 1-mi of a CNDDB/SCE/USFS occurrence record (habitat present). </v>
      </c>
      <c r="N2224" s="10" t="str">
        <f>IF(D2224="No", "-- ", VLOOKUP(A2224, [1]!Table9[#All], 29, FALSE))</f>
        <v xml:space="preserve">General Measures and Standard OMP BMPs. </v>
      </c>
      <c r="O2224" s="10" t="str">
        <f>IF(D2224="No", "--", VLOOKUP(A2224, [1]!Table9[#All], 30, FALSE))</f>
        <v xml:space="preserve">General Measures and Standard OMP BMPs. </v>
      </c>
      <c r="P2224" s="7" t="str">
        <f>IF(D2224="No", "Not discussed on USFS. ", IF(VLOOKUP(A2224, [1]!Table9[#All], 31, FALSE)="--", "--",  _xlfn.CONCAT(A2224, " (", VLOOKUP(A2224, [1]!Table9[#All], 11, FALSE), "; Habitat description: ", C2224, ") - Within 1-mi of a CNDDB/SCE/USFS occurrence record (", VLOOKUP(A2224, [1]!Table9[#All], 31, FALSE), "). " )))</f>
        <v>--</v>
      </c>
      <c r="Q2224" s="6" t="str">
        <f>IF(D2224="No", "Not discussed on USFS. ", IF(VLOOKUP(A2224, [1]!Table9[#All], 31, FALSE)="--", "--",  VLOOKUP(A2224, [1]!Table9[#All], 32, FALSE)))</f>
        <v>--</v>
      </c>
      <c r="R2224" s="6" t="str">
        <f>IF(D2224="No", "Not discussed on USFS. ", IF(VLOOKUP(A2224, [1]!Table9[#All], 31, FALSE)="--", "--", VLOOKUP(A2224, [1]!Table9[#All], 33, FALSE)))</f>
        <v>--</v>
      </c>
      <c r="S2224" s="9" t="s">
        <v>2</v>
      </c>
      <c r="T2224" s="8" t="s">
        <v>2</v>
      </c>
      <c r="U2224" s="8" t="s">
        <v>2</v>
      </c>
      <c r="V2224" s="7" t="s">
        <v>2</v>
      </c>
      <c r="W2224" s="6" t="s">
        <v>2</v>
      </c>
      <c r="X2224" s="6" t="s">
        <v>2</v>
      </c>
    </row>
    <row r="2225" spans="1:24" ht="156" x14ac:dyDescent="0.2">
      <c r="A2225" s="20" t="s">
        <v>137</v>
      </c>
      <c r="B2225" s="20" t="str">
        <f>VLOOKUP(A2225, [1]!Table9[#All], 2, FALSE)</f>
        <v>Botrychium montanum</v>
      </c>
      <c r="C2225" s="18" t="str">
        <f>VLOOKUP(A2225, [1]!Table9[#All], 13, FALSE)</f>
        <v>shady conifer woodland, especially under calocedrus along streams</v>
      </c>
      <c r="D2225" s="17" t="str">
        <f>IF(ISNUMBER(SEARCH("1",VLOOKUP(A2225, [1]!Table9[#All], 4, FALSE))), "Yes", "No")</f>
        <v>Yes</v>
      </c>
      <c r="E2225" s="16" t="str">
        <f>VLOOKUP(A2225, [1]!Table9[#All], 3, FALSE)</f>
        <v>Plant</v>
      </c>
      <c r="F2225" s="15" t="str">
        <f>VLOOKUP(A2225, [1]!Table9[#All], 26, FALSE)</f>
        <v>Formula</v>
      </c>
      <c r="G2225" s="15" t="str">
        <f>IF(D2225="No", "--",VLOOKUP(A2225, [1]!Table9[#All], 25, FALSE))</f>
        <v>Work area</v>
      </c>
      <c r="H2225" s="14" t="str">
        <f>IF(D2225="No", "Not discussed on USFS. ", VLOOKUP(A2225, [1]!Table9[#All], 24, FALSE))</f>
        <v>--</v>
      </c>
      <c r="I2225" s="14" t="str">
        <f>IF(NOT(ISBLANK(#REF!)),  "Pre-activity Survey Required", "")</f>
        <v>Pre-activity Survey Required</v>
      </c>
      <c r="J2225" s="13" t="str">
        <f>IF(D2225="No", "Not discussed on USFS. ", _xlfn.CONCAT(A2225, " (", VLOOKUP(A2225, [1]!Table9[#All], 11, FALSE), "; Habitat description: ", C2225, ") - Within 1-mi of a CNDDB/SCE/USFS occurrence record (", VLOOKUP(A2225, [1]!Table9[#All], 34, FALSE), "). " ))</f>
        <v xml:space="preserve">western goblin (FSS; CRPR 2B.1; Habitat description: shady conifer woodland, especially under calocedrus along streams) - Within 1-mi of a CNDDB/SCE/USFS occurrence record (unsuitable habitat). </v>
      </c>
      <c r="K2225" s="10" t="str">
        <f>IF(D2225="No", "-- ", VLOOKUP(A2225, [1]!Table9[#All], 35, FALSE))</f>
        <v>Standard OMP BMPs.</v>
      </c>
      <c r="L2225" s="12" t="str">
        <f>IF(D2225="No", "--", VLOOKUP(A2225, [1]!Table9[#All], 28, FALSE))</f>
        <v>IIB</v>
      </c>
      <c r="M2225" s="11" t="str">
        <f>IF(D2225="No", "Not discussed on USFS. ", _xlfn.CONCAT(A2225, " (", VLOOKUP(A2225, [1]!Table9[#All], 11, FALSE), "; Habitat description: ", C2225, ") - Within 1-mi of a CNDDB/SCE/USFS occurrence record (", VLOOKUP(A2225, [1]!Table9[#All], 27, FALSE), "). " ))</f>
        <v xml:space="preserve">western goblin (FSS; CRPR 2B.1; Habitat description: shady conifer woodland, especially under calocedrus along streams) - Within 1-mi of a CNDDB/SCE/USFS occurrence record (habitat present). </v>
      </c>
      <c r="N2225" s="10" t="str">
        <f>IF(D2225="No", "-- ", VLOOKUP(A2225, [1]!Table9[#All], 29, FALSE))</f>
        <v xml:space="preserve">BE BMP Plant-1(a)(c-d); 
General Measures and Standard OMP BMPs. </v>
      </c>
      <c r="O2225" s="10" t="str">
        <f>IF(D2225="No", "--", VLOOKUP(A2225, [1]!Table9[#All], 30, FALSE))</f>
        <v xml:space="preserve">Pre-Activity Survey (western goblin): A biological survey is required. 
FSS Plant Avoidance (western goblin): If western goblin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25" s="7" t="str">
        <f>IF(D2225="No", "Not discussed on USFS. ", IF(VLOOKUP(A2225, [1]!Table9[#All], 31, FALSE)="--", "--",  _xlfn.CONCAT(A2225, " (", VLOOKUP(A2225, [1]!Table9[#All], 11, FALSE), "; Habitat description: ", C2225, ") - Within 1-mi of a CNDDB/SCE/USFS occurrence record (", VLOOKUP(A2225, [1]!Table9[#All], 31, FALSE), "). " )))</f>
        <v>--</v>
      </c>
      <c r="Q2225" s="6" t="str">
        <f>IF(D2225="No", "Not discussed on USFS. ", IF(VLOOKUP(A2225, [1]!Table9[#All], 31, FALSE)="--", "--",  VLOOKUP(A2225, [1]!Table9[#All], 32, FALSE)))</f>
        <v>--</v>
      </c>
      <c r="R2225" s="6" t="str">
        <f>IF(D2225="No", "Not discussed on USFS. ", IF(VLOOKUP(A2225, [1]!Table9[#All], 31, FALSE)="--", "--", VLOOKUP(A2225, [1]!Table9[#All], 33, FALSE)))</f>
        <v>--</v>
      </c>
      <c r="S2225" s="9" t="s">
        <v>2</v>
      </c>
      <c r="T2225" s="8" t="s">
        <v>2</v>
      </c>
      <c r="U2225" s="8" t="s">
        <v>2</v>
      </c>
      <c r="V2225" s="7" t="s">
        <v>2</v>
      </c>
      <c r="W2225" s="6" t="s">
        <v>2</v>
      </c>
      <c r="X2225" s="6" t="s">
        <v>2</v>
      </c>
    </row>
    <row r="2226" spans="1:24" ht="64" x14ac:dyDescent="0.2">
      <c r="A2226" s="20" t="s">
        <v>136</v>
      </c>
      <c r="B2226" s="20" t="str">
        <f>VLOOKUP(A2226, [1]!Table9[#All], 2, FALSE)</f>
        <v>Eriogonum heermannii var. occidentale</v>
      </c>
      <c r="C2226" s="18" t="str">
        <f>VLOOKUP(A2226, [1]!Table9[#All], 13, FALSE)</f>
        <v>gravel bars, steep, clay slopes, often serpentine</v>
      </c>
      <c r="D2226" s="17" t="str">
        <f>IF(ISNUMBER(SEARCH("1",VLOOKUP(A2226, [1]!Table9[#All], 4, FALSE))), "Yes", "No")</f>
        <v>No</v>
      </c>
      <c r="E2226" s="16" t="str">
        <f>VLOOKUP(A2226, [1]!Table9[#All], 3, FALSE)</f>
        <v>Plant</v>
      </c>
      <c r="F2226" s="15" t="str">
        <f>VLOOKUP(A2226, [1]!Table9[#All], 26, FALSE)</f>
        <v>Formula</v>
      </c>
      <c r="G2226" s="15" t="str">
        <f>IF(D2226="No", "--",VLOOKUP(A2226, [1]!Table9[#All], 25, FALSE))</f>
        <v>--</v>
      </c>
      <c r="H2226" s="14" t="str">
        <f>IF(D2226="No", "Not discussed on USFS. ", VLOOKUP(A2226, [1]!Table9[#All], 24, FALSE))</f>
        <v xml:space="preserve">Not discussed on USFS. </v>
      </c>
      <c r="I2226" s="14" t="str">
        <f>IF(NOT(ISBLANK(#REF!)),  "Pre-activity Survey Required", "")</f>
        <v>Pre-activity Survey Required</v>
      </c>
      <c r="J2226" s="13" t="str">
        <f>IF(D2226="No", "Not discussed on USFS. ", _xlfn.CONCAT(A2226, " (", VLOOKUP(A2226, [1]!Table9[#All], 11, FALSE), "; Habitat description: ", C2226, ") - Within 1-mi of a CNDDB/SCE/USFS occurrence record (", VLOOKUP(A2226, [1]!Table9[#All], 34, FALSE), "). " ))</f>
        <v xml:space="preserve">Not discussed on USFS. </v>
      </c>
      <c r="K2226" s="10" t="str">
        <f>IF(D2226="No", "-- ", VLOOKUP(A2226, [1]!Table9[#All], 35, FALSE))</f>
        <v xml:space="preserve">-- </v>
      </c>
      <c r="L2226" s="12" t="str">
        <f>IF(D2226="No", "--", VLOOKUP(A2226, [1]!Table9[#All], 28, FALSE))</f>
        <v>--</v>
      </c>
      <c r="M2226" s="11" t="str">
        <f>IF(D2226="No", "Not discussed on USFS. ", _xlfn.CONCAT(A2226, " (", VLOOKUP(A2226, [1]!Table9[#All], 11, FALSE), "; Habitat description: ", C2226, ") - Within 1-mi of a CNDDB/SCE/USFS occurrence record (", VLOOKUP(A2226, [1]!Table9[#All], 27, FALSE), "). " ))</f>
        <v xml:space="preserve">Not discussed on USFS. </v>
      </c>
      <c r="N2226" s="10" t="str">
        <f>IF(D2226="No", "-- ", VLOOKUP(A2226, [1]!Table9[#All], 29, FALSE))</f>
        <v xml:space="preserve">-- </v>
      </c>
      <c r="O2226" s="10" t="str">
        <f>IF(D2226="No", "--", VLOOKUP(A2226, [1]!Table9[#All], 30, FALSE))</f>
        <v>--</v>
      </c>
      <c r="P2226" s="7" t="str">
        <f>IF(D2226="No", "Not discussed on USFS. ", IF(VLOOKUP(A2226, [1]!Table9[#All], 31, FALSE)="--", "--",  _xlfn.CONCAT(A2226, " (", VLOOKUP(A2226, [1]!Table9[#All], 11, FALSE), "; Habitat description: ", C2226, ") - Within 1-mi of a CNDDB/SCE/USFS occurrence record (", VLOOKUP(A2226, [1]!Table9[#All], 31, FALSE), "). " )))</f>
        <v xml:space="preserve">Not discussed on USFS. </v>
      </c>
      <c r="Q2226" s="6" t="str">
        <f>IF(D2226="No", "Not discussed on USFS. ", IF(VLOOKUP(A2226, [1]!Table9[#All], 31, FALSE)="--", "--",  VLOOKUP(A2226, [1]!Table9[#All], 32, FALSE)))</f>
        <v xml:space="preserve">Not discussed on USFS. </v>
      </c>
      <c r="R2226" s="6" t="str">
        <f>IF(D2226="No", "Not discussed on USFS. ", IF(VLOOKUP(A2226, [1]!Table9[#All], 31, FALSE)="--", "--", VLOOKUP(A2226, [1]!Table9[#All], 33, FALSE)))</f>
        <v xml:space="preserve">Not discussed on USFS. </v>
      </c>
      <c r="S2226" s="9" t="s">
        <v>2</v>
      </c>
      <c r="T2226" s="8" t="s">
        <v>2</v>
      </c>
      <c r="U2226" s="8" t="s">
        <v>2</v>
      </c>
      <c r="V2226" s="7" t="s">
        <v>2</v>
      </c>
      <c r="W2226" s="6" t="s">
        <v>2</v>
      </c>
      <c r="X2226" s="6" t="s">
        <v>2</v>
      </c>
    </row>
    <row r="2227" spans="1:24" ht="144" x14ac:dyDescent="0.2">
      <c r="A2227" s="20" t="s">
        <v>135</v>
      </c>
      <c r="B2227" s="20" t="str">
        <f>VLOOKUP(A2227, [1]!Table9[#All], 2, FALSE)</f>
        <v>Yucca brevifolia</v>
      </c>
      <c r="C2227" s="18" t="str">
        <f>VLOOKUP(A2227, [1]!Table9[#All], 13, FALSE)</f>
        <v>desert flats, slopes</v>
      </c>
      <c r="D2227" s="17" t="str">
        <f>IF(ISNUMBER(SEARCH("1",VLOOKUP(A2227, [1]!Table9[#All], 4, FALSE))), "Yes", "No")</f>
        <v>Yes</v>
      </c>
      <c r="E2227" s="16" t="str">
        <f>VLOOKUP(A2227, [1]!Table9[#All], 3, FALSE)</f>
        <v>Plant</v>
      </c>
      <c r="F2227" s="15" t="str">
        <f>VLOOKUP(A2227, [1]!Table9[#All], 26, FALSE)</f>
        <v>Formula</v>
      </c>
      <c r="G2227" s="15" t="str">
        <f>IF(D2227="No", "--",VLOOKUP(A2227, [1]!Table9[#All], 25, FALSE))</f>
        <v>Work area</v>
      </c>
      <c r="H2227" s="14" t="str">
        <f>IF(D2227="No", "Not discussed on USFS. ", VLOOKUP(A2227, [1]!Table9[#All], 24, FALSE))</f>
        <v>--</v>
      </c>
      <c r="I2227" s="14" t="str">
        <f>IF(NOT(ISBLANK(#REF!)),  "Pre-activity Survey Required", "")</f>
        <v>Pre-activity Survey Required</v>
      </c>
      <c r="J2227" s="13" t="str">
        <f>IF(D2227="No", "Not discussed on USFS. ", _xlfn.CONCAT(A2227, " (", VLOOKUP(A2227, [1]!Table9[#All], 11, FALSE), "; Habitat description: ", C2227, ") - Within 1-mi of a CNDDB/SCE/USFS occurrence record (", VLOOKUP(A2227, [1]!Table9[#All], 34, FALSE), "). " ))</f>
        <v xml:space="preserve">Western Joshua Tree (SCE, Blooming Period: Mar - Jun; Habitat description: desert flats, slopes) - Within 1-mi of a CNDDB/SCE/USFS occurrence record (unsuitable habitat). </v>
      </c>
      <c r="K2227" s="10" t="str">
        <f>IF(D2227="No", "-- ", VLOOKUP(A2227, [1]!Table9[#All], 35, FALSE))</f>
        <v>Standard OMP BMPs.</v>
      </c>
      <c r="L2227" s="12" t="str">
        <f>IF(D2227="No", "--", VLOOKUP(A2227, [1]!Table9[#All], 28, FALSE))</f>
        <v>IIB</v>
      </c>
      <c r="M2227" s="11" t="str">
        <f>IF(D2227="No", "Not discussed on USFS. ", _xlfn.CONCAT(A2227, " (", VLOOKUP(A2227, [1]!Table9[#All], 11, FALSE), "; Habitat description: ", C2227, ") - Within 1-mi of a CNDDB/SCE/USFS occurrence record (", VLOOKUP(A2227, [1]!Table9[#All], 27, FALSE), "). " ))</f>
        <v xml:space="preserve">Western Joshua Tree (SCE, Blooming Period: Mar - Jun; Habitat description: desert flats, slopes) - Within 1-mi of a CNDDB/SCE/USFS occurrence record (habitat present). </v>
      </c>
      <c r="N2227" s="10" t="str">
        <f>IF(D2227="No", "-- ", VLOOKUP(A2227, [1]!Table9[#All], 29, FALSE))</f>
        <v xml:space="preserve">BE BMP Plant-1(a); 
General Measures and Standard OMP BMPs. </v>
      </c>
      <c r="O2227" s="10" t="str">
        <f>IF(D2227="No", "--", VLOOKUP(A2227, [1]!Table9[#All], 30, FALSE))</f>
        <v xml:space="preserve">Pre-Activity Survey (Western Joshua Tree): A biological survey is required. 
State Threatened Plant Avoidance (Western Joshua Tree): If Western Joshua Treeis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227" s="7" t="str">
        <f>IF(D2227="No", "Not discussed on USFS. ", IF(VLOOKUP(A2227, [1]!Table9[#All], 31, FALSE)="--", "--",  _xlfn.CONCAT(A2227, " (", VLOOKUP(A2227, [1]!Table9[#All], 11, FALSE), "; Habitat description: ", C2227, ") - Within 1-mi of a CNDDB/SCE/USFS occurrence record (", VLOOKUP(A2227, [1]!Table9[#All], 31, FALSE), "). " )))</f>
        <v>--</v>
      </c>
      <c r="Q2227" s="6" t="str">
        <f>IF(D2227="No", "Not discussed on USFS. ", IF(VLOOKUP(A2227, [1]!Table9[#All], 31, FALSE)="--", "--",  VLOOKUP(A2227, [1]!Table9[#All], 32, FALSE)))</f>
        <v>--</v>
      </c>
      <c r="R2227" s="6" t="str">
        <f>IF(D2227="No", "Not discussed on USFS. ", IF(VLOOKUP(A2227, [1]!Table9[#All], 31, FALSE)="--", "--", VLOOKUP(A2227, [1]!Table9[#All], 33, FALSE)))</f>
        <v>--</v>
      </c>
      <c r="S2227" s="9" t="s">
        <v>2</v>
      </c>
      <c r="T2227" s="8" t="s">
        <v>2</v>
      </c>
      <c r="U2227" s="8" t="s">
        <v>2</v>
      </c>
      <c r="V2227" s="7" t="s">
        <v>2</v>
      </c>
      <c r="W2227" s="6" t="s">
        <v>2</v>
      </c>
      <c r="X2227" s="6" t="s">
        <v>2</v>
      </c>
    </row>
    <row r="2228" spans="1:24" ht="96" x14ac:dyDescent="0.2">
      <c r="A2228" s="20" t="s">
        <v>134</v>
      </c>
      <c r="B2228" s="20" t="str">
        <f>VLOOKUP(A2228, [1]!Table9[#All], 2, FALSE)</f>
        <v>Dirca occidentalis</v>
      </c>
      <c r="C2228" s="18" t="str">
        <f>VLOOKUP(A2228, [1]!Table9[#All], 13, FALSE)</f>
        <v>generally north or northeast facing slopes, mixed-evergreen forest to chaparral, generally in fog belt</v>
      </c>
      <c r="D2228" s="17" t="str">
        <f>IF(ISNUMBER(SEARCH("1",VLOOKUP(A2228, [1]!Table9[#All], 4, FALSE))), "Yes", "No")</f>
        <v>No</v>
      </c>
      <c r="E2228" s="16" t="str">
        <f>VLOOKUP(A2228, [1]!Table9[#All], 3, FALSE)</f>
        <v>Plant</v>
      </c>
      <c r="F2228" s="15" t="str">
        <f>VLOOKUP(A2228, [1]!Table9[#All], 26, FALSE)</f>
        <v>Formula</v>
      </c>
      <c r="G2228" s="15" t="str">
        <f>IF(D2228="No", "--",VLOOKUP(A2228, [1]!Table9[#All], 25, FALSE))</f>
        <v>--</v>
      </c>
      <c r="H2228" s="14" t="str">
        <f>IF(D2228="No", "Not discussed on USFS. ", VLOOKUP(A2228, [1]!Table9[#All], 24, FALSE))</f>
        <v xml:space="preserve">Not discussed on USFS. </v>
      </c>
      <c r="I2228" s="14" t="str">
        <f>IF(NOT(ISBLANK(#REF!)),  "Pre-activity Survey Required", "")</f>
        <v>Pre-activity Survey Required</v>
      </c>
      <c r="J2228" s="13" t="str">
        <f>IF(D2228="No", "Not discussed on USFS. ", _xlfn.CONCAT(A2228, " (", VLOOKUP(A2228, [1]!Table9[#All], 11, FALSE), "; Habitat description: ", C2228, ") - Within 1-mi of a CNDDB/SCE/USFS occurrence record (", VLOOKUP(A2228, [1]!Table9[#All], 34, FALSE), "). " ))</f>
        <v xml:space="preserve">Not discussed on USFS. </v>
      </c>
      <c r="K2228" s="10" t="str">
        <f>IF(D2228="No", "-- ", VLOOKUP(A2228, [1]!Table9[#All], 35, FALSE))</f>
        <v xml:space="preserve">-- </v>
      </c>
      <c r="L2228" s="12" t="str">
        <f>IF(D2228="No", "--", VLOOKUP(A2228, [1]!Table9[#All], 28, FALSE))</f>
        <v>--</v>
      </c>
      <c r="M2228" s="11" t="str">
        <f>IF(D2228="No", "Not discussed on USFS. ", _xlfn.CONCAT(A2228, " (", VLOOKUP(A2228, [1]!Table9[#All], 11, FALSE), "; Habitat description: ", C2228, ") - Within 1-mi of a CNDDB/SCE/USFS occurrence record (", VLOOKUP(A2228, [1]!Table9[#All], 27, FALSE), "). " ))</f>
        <v xml:space="preserve">Not discussed on USFS. </v>
      </c>
      <c r="N2228" s="10" t="str">
        <f>IF(D2228="No", "-- ", VLOOKUP(A2228, [1]!Table9[#All], 29, FALSE))</f>
        <v xml:space="preserve">-- </v>
      </c>
      <c r="O2228" s="10" t="str">
        <f>IF(D2228="No", "--", VLOOKUP(A2228, [1]!Table9[#All], 30, FALSE))</f>
        <v>--</v>
      </c>
      <c r="P2228" s="7" t="str">
        <f>IF(D2228="No", "Not discussed on USFS. ", IF(VLOOKUP(A2228, [1]!Table9[#All], 31, FALSE)="--", "--",  _xlfn.CONCAT(A2228, " (", VLOOKUP(A2228, [1]!Table9[#All], 11, FALSE), "; Habitat description: ", C2228, ") - Within 1-mi of a CNDDB/SCE/USFS occurrence record (", VLOOKUP(A2228, [1]!Table9[#All], 31, FALSE), "). " )))</f>
        <v xml:space="preserve">Not discussed on USFS. </v>
      </c>
      <c r="Q2228" s="6" t="str">
        <f>IF(D2228="No", "Not discussed on USFS. ", IF(VLOOKUP(A2228, [1]!Table9[#All], 31, FALSE)="--", "--",  VLOOKUP(A2228, [1]!Table9[#All], 32, FALSE)))</f>
        <v xml:space="preserve">Not discussed on USFS. </v>
      </c>
      <c r="R2228" s="6" t="str">
        <f>IF(D2228="No", "Not discussed on USFS. ", IF(VLOOKUP(A2228, [1]!Table9[#All], 31, FALSE)="--", "--", VLOOKUP(A2228, [1]!Table9[#All], 33, FALSE)))</f>
        <v xml:space="preserve">Not discussed on USFS. </v>
      </c>
      <c r="S2228" s="9" t="s">
        <v>2</v>
      </c>
      <c r="T2228" s="8" t="s">
        <v>2</v>
      </c>
      <c r="U2228" s="8" t="s">
        <v>2</v>
      </c>
      <c r="V2228" s="7" t="s">
        <v>2</v>
      </c>
      <c r="W2228" s="6" t="s">
        <v>2</v>
      </c>
      <c r="X2228" s="6" t="s">
        <v>2</v>
      </c>
    </row>
    <row r="2229" spans="1:24" ht="256" x14ac:dyDescent="0.2">
      <c r="A2229" s="20" t="s">
        <v>133</v>
      </c>
      <c r="B2229" s="20" t="str">
        <f>VLOOKUP(A2229, [1]!Table9[#All], 2, FALSE)</f>
        <v>Lilium occidentale</v>
      </c>
      <c r="C2229" s="18" t="str">
        <f>VLOOKUP(A2229, [1]!Table9[#All], 13, FALSE)</f>
        <v>pacific coastal wetlands; mostly restricted to the edges of early successional, wet sphagnum bogs and forest or thicket openings along the margins of ephemeral ponds and small streams; also in coastal scrub and prairie, and other poorly drained soils near the ocean where fog is common</v>
      </c>
      <c r="D2229" s="17" t="str">
        <f>IF(ISNUMBER(SEARCH("1",VLOOKUP(A2229, [1]!Table9[#All], 4, FALSE))), "Yes", "No")</f>
        <v>Yes</v>
      </c>
      <c r="E2229" s="16" t="str">
        <f>VLOOKUP(A2229, [1]!Table9[#All], 3, FALSE)</f>
        <v>Plant</v>
      </c>
      <c r="F2229" s="15" t="str">
        <f>VLOOKUP(A2229, [1]!Table9[#All], 26, FALSE)</f>
        <v>Formula</v>
      </c>
      <c r="G2229" s="15" t="str">
        <f>IF(D2229="No", "--",VLOOKUP(A2229, [1]!Table9[#All], 25, FALSE))</f>
        <v>Work area</v>
      </c>
      <c r="H2229" s="14" t="str">
        <f>IF(D2229="No", "Not discussed on USFS. ", VLOOKUP(A2229, [1]!Table9[#All], 24, FALSE))</f>
        <v>--</v>
      </c>
      <c r="I2229" s="14" t="str">
        <f>IF(NOT(ISBLANK(#REF!)),  "Pre-activity Survey Required", "")</f>
        <v>Pre-activity Survey Required</v>
      </c>
      <c r="J2229" s="13" t="str">
        <f>IF(D2229="No", "Not discussed on USFS. ", _xlfn.CONCAT(A2229, " (", VLOOKUP(A2229, [1]!Table9[#All], 11, FALSE), "; Habitat description: ", C2229, ") - Within 1-mi of a CNDDB/SCE/USFS occurrence record (", VLOOKUP(A2229, [1]!Table9[#All], 34, FALSE), "). " ))</f>
        <v xml:space="preserve">western lily (FE; SE; CRPR 1B.1, Blooming Period: Jun - Aug; Habitat description: pacific coastal wetlands; mostly restricted to the edges of early successional, wet sphagnum bogs and forest or thicket openings along the margins of ephemeral ponds and small streams; also in coastal scrub and prairie, and other poorly drained soils near the ocean where fog is common) - Within 1-mi of a CNDDB/SCE/USFS occurrence record (unsuitable habitat). </v>
      </c>
      <c r="K2229" s="10" t="str">
        <f>IF(D2229="No", "-- ", VLOOKUP(A2229, [1]!Table9[#All], 35, FALSE))</f>
        <v xml:space="preserve">RPM Plant 1; 
Standard OMP BMPs. </v>
      </c>
      <c r="L2229" s="12" t="str">
        <f>IF(D2229="No", "--", VLOOKUP(A2229, [1]!Table9[#All], 28, FALSE))</f>
        <v>IIB</v>
      </c>
      <c r="M2229" s="11" t="str">
        <f>IF(D2229="No", "Not discussed on USFS. ", _xlfn.CONCAT(A2229, " (", VLOOKUP(A2229, [1]!Table9[#All], 11, FALSE), "; Habitat description: ", C2229, ") - Within 1-mi of a CNDDB/SCE/USFS occurrence record (", VLOOKUP(A2229, [1]!Table9[#All], 27, FALSE), "). " ))</f>
        <v xml:space="preserve">western lily (FE; SE; CRPR 1B.1, Blooming Period: Jun - Aug; Habitat description: pacific coastal wetlands; mostly restricted to the edges of early successional, wet sphagnum bogs and forest or thicket openings along the margins of ephemeral ponds and small streams; also in coastal scrub and prairie, and other poorly drained soils near the ocean where fog is common) - Within 1-mi of a CNDDB/SCE/USFS occurrence record (habitat present). </v>
      </c>
      <c r="N2229" s="10" t="str">
        <f>IF(D2229="No", "-- ", VLOOKUP(A2229, [1]!Table9[#All], 29, FALSE))</f>
        <v xml:space="preserve">RPM Plant-1-4; 
General Measures and Standard OMP BMPs. </v>
      </c>
      <c r="O2229" s="10" t="str">
        <f>IF(D2229="No", "--", VLOOKUP(A2229, [1]!Table9[#All], 30, FALSE))</f>
        <v xml:space="preserve">Rare Plant Survey and Avoidance (western lily): A qualified botanist will conduct a rare plant survey for western lily within blooming season, verified by a reference population. All federally-listed plants within 100 feet of the work area will be flagged for avoidance. Coordination with Environmental Services Department will be required if full avoidance cannot be achieved. 
Schedule Limitation (western lily): Schedule all work in the year rare plant surveys are conducted. Work can occur only after rare plant surveys occur. If work gets delayed for a subsequent year, contact Environmental Services Department. 
General Measures and Standard OMP BMPs. </v>
      </c>
      <c r="P2229" s="7" t="str">
        <f>IF(D2229="No", "Not discussed on USFS. ", IF(VLOOKUP(A2229, [1]!Table9[#All], 31, FALSE)="--", "--",  _xlfn.CONCAT(A2229, " (", VLOOKUP(A2229, [1]!Table9[#All], 11, FALSE), "; Habitat description: ", C2229, ") - Within 1-mi of a CNDDB/SCE/USFS occurrence record (", VLOOKUP(A2229, [1]!Table9[#All], 31, FALSE), "). " )))</f>
        <v>--</v>
      </c>
      <c r="Q2229" s="6" t="str">
        <f>IF(D2229="No", "Not discussed on USFS. ", IF(VLOOKUP(A2229, [1]!Table9[#All], 31, FALSE)="--", "--",  VLOOKUP(A2229, [1]!Table9[#All], 32, FALSE)))</f>
        <v>--</v>
      </c>
      <c r="R2229" s="6" t="str">
        <f>IF(D2229="No", "Not discussed on USFS. ", IF(VLOOKUP(A2229, [1]!Table9[#All], 31, FALSE)="--", "--", VLOOKUP(A2229, [1]!Table9[#All], 33, FALSE)))</f>
        <v>--</v>
      </c>
      <c r="S2229" s="9" t="s">
        <v>2</v>
      </c>
      <c r="T2229" s="8" t="s">
        <v>2</v>
      </c>
      <c r="U2229" s="8" t="s">
        <v>2</v>
      </c>
      <c r="V2229" s="7" t="s">
        <v>2</v>
      </c>
      <c r="W2229" s="6" t="s">
        <v>2</v>
      </c>
      <c r="X2229" s="6" t="s">
        <v>2</v>
      </c>
    </row>
    <row r="2230" spans="1:24" ht="75" x14ac:dyDescent="0.2">
      <c r="A2230" s="20" t="s">
        <v>132</v>
      </c>
      <c r="B2230" s="20" t="str">
        <f>VLOOKUP(A2230, [1]!Table9[#All], 2, FALSE)</f>
        <v>Eumops perotis californicus</v>
      </c>
      <c r="C2230" s="18" t="str">
        <f>VLOOKUP(A2230, [1]!Table9[#All], 13, FALSE)</f>
        <v>cliffs faces, high buildings, trees, and tunnels near open arid areas</v>
      </c>
      <c r="D2230" s="17" t="str">
        <f>IF(ISNUMBER(SEARCH("1",VLOOKUP(A2230, [1]!Table9[#All], 4, FALSE))), "Yes", "No")</f>
        <v>Yes</v>
      </c>
      <c r="E2230" s="16" t="str">
        <f>VLOOKUP(A2230, [1]!Table9[#All], 3, FALSE)</f>
        <v>Mammal</v>
      </c>
      <c r="F2230" s="15" t="str">
        <f>VLOOKUP(A2230, [1]!Table9[#All], 26, FALSE)</f>
        <v>Formula</v>
      </c>
      <c r="G2230" s="15" t="str">
        <f>IF(D2230="No", "--",VLOOKUP(A2230, [1]!Table9[#All], 25, FALSE))</f>
        <v>Work area</v>
      </c>
      <c r="H2230" s="14" t="str">
        <f>IF(D2230="No", "Not discussed on USFS. ", VLOOKUP(A2230, [1]!Table9[#All], 24, FALSE))</f>
        <v>--</v>
      </c>
      <c r="I2230" s="14" t="str">
        <f>IF(NOT(ISBLANK(#REF!)),  "Pre-activity Survey Required", "")</f>
        <v>Pre-activity Survey Required</v>
      </c>
      <c r="J2230" s="13" t="str">
        <f>IF(D2230="No", "Not discussed on USFS. ", _xlfn.CONCAT(A2230, " (", VLOOKUP(A2230, [1]!Table9[#All], 11, FALSE), "; Habitat description: ", C2230, ") - Within 1-mi of a CNDDB/SCE/USFS occurrence record (", VLOOKUP(A2230, [1]!Table9[#All], 34, FALSE), "). " ))</f>
        <v xml:space="preserve">western mastiff bat (CDFW SSC; SBNF:WL; BLM:S; Habitat description: cliffs faces, high buildings, trees, and tunnels near open arid areas) - Within 1-mi of a CNDDB/SCE/USFS occurrence record (unsuitable habitat). </v>
      </c>
      <c r="K2230" s="10" t="str">
        <f>IF(D2230="No", "-- ", VLOOKUP(A2230, [1]!Table9[#All], 35, FALSE))</f>
        <v>Standard OMP BMPs.</v>
      </c>
      <c r="L2230" s="12" t="str">
        <f>IF(D2230="No", "--", VLOOKUP(A2230, [1]!Table9[#All], 28, FALSE))</f>
        <v>IIB</v>
      </c>
      <c r="M2230" s="11" t="str">
        <f>IF(D2230="No", "Not discussed on USFS. ", _xlfn.CONCAT(A2230, " (", VLOOKUP(A2230, [1]!Table9[#All], 11, FALSE), "; Habitat description: ", C2230, ") - Within 1-mi of a CNDDB/SCE/USFS occurrence record (", VLOOKUP(A2230, [1]!Table9[#All], 27, FALSE), "). " ))</f>
        <v xml:space="preserve">western mastiff bat (CDFW SSC; SBNF:WL; BLM:S; Habitat description: cliffs faces, high buildings, trees, and tunnels near open arid areas) - Within 1-mi of a CNDDB/SCE/USFS occurrence record (habitat present). </v>
      </c>
      <c r="N2230" s="10" t="str">
        <f>IF(D2230="No", "-- ", VLOOKUP(A2230, [1]!Table9[#All], 29, FALSE))</f>
        <v xml:space="preserve">BE BMP Mammal-1; 
General Measures and Standard OMP BMPs. </v>
      </c>
      <c r="O2230" s="10" t="str">
        <f>IF(D2230="No", "--", VLOOKUP(A2230, [1]!Table9[#All], 30, FALSE))</f>
        <v xml:space="preserve">General Measures and Standard OMP BMPs. </v>
      </c>
      <c r="P2230" s="7" t="str">
        <f>IF(D2230="No", "Not discussed on USFS. ", IF(VLOOKUP(A2230, [1]!Table9[#All], 31, FALSE)="--", "--",  _xlfn.CONCAT(A2230, " (", VLOOKUP(A2230, [1]!Table9[#All], 11, FALSE), "; Habitat description: ", C2230, ") - Within 1-mi of a CNDDB/SCE/USFS occurrence record (", VLOOKUP(A2230, [1]!Table9[#All], 31, FALSE), "). " )))</f>
        <v>--</v>
      </c>
      <c r="Q2230" s="6" t="str">
        <f>IF(D2230="No", "Not discussed on USFS. ", IF(VLOOKUP(A2230, [1]!Table9[#All], 31, FALSE)="--", "--",  VLOOKUP(A2230, [1]!Table9[#All], 32, FALSE)))</f>
        <v>--</v>
      </c>
      <c r="R2230" s="6" t="str">
        <f>IF(D2230="No", "Not discussed on USFS. ", IF(VLOOKUP(A2230, [1]!Table9[#All], 31, FALSE)="--", "--", VLOOKUP(A2230, [1]!Table9[#All], 33, FALSE)))</f>
        <v>--</v>
      </c>
      <c r="S2230" s="9" t="s">
        <v>2</v>
      </c>
      <c r="T2230" s="8" t="s">
        <v>2</v>
      </c>
      <c r="U2230" s="8" t="s">
        <v>2</v>
      </c>
      <c r="V2230" s="7" t="s">
        <v>2</v>
      </c>
      <c r="W2230" s="6" t="s">
        <v>2</v>
      </c>
      <c r="X2230" s="6" t="s">
        <v>2</v>
      </c>
    </row>
    <row r="2231" spans="1:24" ht="75" x14ac:dyDescent="0.2">
      <c r="A2231" s="20" t="s">
        <v>131</v>
      </c>
      <c r="B2231" s="20" t="str">
        <f>VLOOKUP(A2231, [1]!Table9[#All], 2, FALSE)</f>
        <v>Margaritifera falcata</v>
      </c>
      <c r="C2231" s="18" t="str">
        <f>VLOOKUP(A2231, [1]!Table9[#All], 13, FALSE)</f>
        <v>freshwater rivers and streams with clean, fast-flowing water</v>
      </c>
      <c r="D2231" s="17" t="str">
        <f>IF(ISNUMBER(SEARCH("1",VLOOKUP(A2231, [1]!Table9[#All], 4, FALSE))), "Yes", "No")</f>
        <v>Yes</v>
      </c>
      <c r="E2231" s="16" t="str">
        <f>VLOOKUP(A2231, [1]!Table9[#All], 3, FALSE)</f>
        <v>Invertebrate</v>
      </c>
      <c r="F2231" s="15" t="str">
        <f>VLOOKUP(A2231, [1]!Table9[#All], 26, FALSE)</f>
        <v>Formula</v>
      </c>
      <c r="G2231" s="15" t="str">
        <f>IF(D2231="No", "--",VLOOKUP(A2231, [1]!Table9[#All], 25, FALSE))</f>
        <v>Work area</v>
      </c>
      <c r="H2231" s="14" t="str">
        <f>IF(D2231="No", "Not discussed on USFS. ", VLOOKUP(A2231, [1]!Table9[#All], 24, FALSE))</f>
        <v>--</v>
      </c>
      <c r="I2231" s="14" t="str">
        <f>IF(NOT(ISBLANK(#REF!)),  "Pre-activity Survey Required", "")</f>
        <v>Pre-activity Survey Required</v>
      </c>
      <c r="J2231" s="13" t="str">
        <f>IF(D2231="No", "Not discussed on USFS. ", _xlfn.CONCAT(A2231, " (", VLOOKUP(A2231, [1]!Table9[#All], 11, FALSE), "; Habitat description: ", C2231, ") - Within 1-mi of a CNDDB/SCE/USFS occurrence record (", VLOOKUP(A2231, [1]!Table9[#All], 34, FALSE), "). " ))</f>
        <v xml:space="preserve">Western pearlshell mussel (INF:SCC; Habitat description: freshwater rivers and streams with clean, fast-flowing water) - Within 1-mi of a CNDDB/SCE/USFS occurrence record (unsuitable habitat). </v>
      </c>
      <c r="K2231" s="10" t="str">
        <f>IF(D2231="No", "-- ", VLOOKUP(A2231, [1]!Table9[#All], 35, FALSE))</f>
        <v>Standard OMP BMPs.</v>
      </c>
      <c r="L2231" s="12" t="str">
        <f>IF(D2231="No", "--", VLOOKUP(A2231, [1]!Table9[#All], 28, FALSE))</f>
        <v>IIB</v>
      </c>
      <c r="M2231" s="11" t="str">
        <f>IF(D2231="No", "Not discussed on USFS. ", _xlfn.CONCAT(A2231, " (", VLOOKUP(A2231, [1]!Table9[#All], 11, FALSE), "; Habitat description: ", C2231, ") - Within 1-mi of a CNDDB/SCE/USFS occurrence record (", VLOOKUP(A2231, [1]!Table9[#All], 27, FALSE), "). " ))</f>
        <v xml:space="preserve">Western pearlshell mussel (INF:SCC; Habitat description: freshwater rivers and streams with clean, fast-flowing water) - Within 1-mi of a CNDDB/SCE/USFS occurrence record (habitat present). </v>
      </c>
      <c r="N2231" s="10" t="str">
        <f>IF(D2231="No", "-- ", VLOOKUP(A2231, [1]!Table9[#All], 29, FALSE))</f>
        <v xml:space="preserve">General Measures and Standard OMP BMPs. </v>
      </c>
      <c r="O2231" s="10" t="str">
        <f>IF(D2231="No", "--", VLOOKUP(A2231, [1]!Table9[#All], 30, FALSE))</f>
        <v xml:space="preserve">General Measures and Standard OMP BMPs. </v>
      </c>
      <c r="P2231" s="7" t="str">
        <f>IF(D2231="No", "Not discussed on USFS. ", IF(VLOOKUP(A2231, [1]!Table9[#All], 31, FALSE)="--", "--",  _xlfn.CONCAT(A2231, " (", VLOOKUP(A2231, [1]!Table9[#All], 11, FALSE), "; Habitat description: ", C2231, ") - Within 1-mi of a CNDDB/SCE/USFS occurrence record (", VLOOKUP(A2231, [1]!Table9[#All], 31, FALSE), "). " )))</f>
        <v>--</v>
      </c>
      <c r="Q2231" s="6" t="str">
        <f>IF(D2231="No", "Not discussed on USFS. ", IF(VLOOKUP(A2231, [1]!Table9[#All], 31, FALSE)="--", "--",  VLOOKUP(A2231, [1]!Table9[#All], 32, FALSE)))</f>
        <v>--</v>
      </c>
      <c r="R2231" s="6" t="str">
        <f>IF(D2231="No", "Not discussed on USFS. ", IF(VLOOKUP(A2231, [1]!Table9[#All], 31, FALSE)="--", "--", VLOOKUP(A2231, [1]!Table9[#All], 33, FALSE)))</f>
        <v>--</v>
      </c>
      <c r="S2231" s="9" t="s">
        <v>2</v>
      </c>
      <c r="T2231" s="8" t="s">
        <v>2</v>
      </c>
      <c r="U2231" s="8" t="s">
        <v>2</v>
      </c>
      <c r="V2231" s="7" t="s">
        <v>2</v>
      </c>
      <c r="W2231" s="6" t="s">
        <v>2</v>
      </c>
      <c r="X2231" s="6" t="s">
        <v>2</v>
      </c>
    </row>
    <row r="2232" spans="1:24" ht="240" x14ac:dyDescent="0.2">
      <c r="A2232" s="20" t="s">
        <v>130</v>
      </c>
      <c r="B2232" s="20" t="str">
        <f>VLOOKUP(A2232, [1]!Table9[#All], 2, FALSE)</f>
        <v>Emys marmorata</v>
      </c>
      <c r="C2232" s="18" t="str">
        <f>VLOOKUP(A2232, [1]!Table9[#All], 13, FALSE)</f>
        <v>Nesting: upland within 325-ft of ponds, lakes, marshes, perennial streams, irrigation ditches, reservoirs, or permanent pools along intermittent streams</v>
      </c>
      <c r="D2232" s="17" t="str">
        <f>IF(ISNUMBER(SEARCH("1",VLOOKUP(A2232, [1]!Table9[#All], 4, FALSE))), "Yes", "No")</f>
        <v>Yes</v>
      </c>
      <c r="E2232" s="16" t="str">
        <f>VLOOKUP(A2232, [1]!Table9[#All], 3, FALSE)</f>
        <v>Reptile</v>
      </c>
      <c r="F2232" s="15" t="str">
        <f>VLOOKUP(A2232, [1]!Table9[#All], 26, FALSE)</f>
        <v>Manual</v>
      </c>
      <c r="G2232" s="15" t="str">
        <f>IF(D2232="No", "--",VLOOKUP(A2232, [1]!Table9[#All], 25, FALSE))</f>
        <v xml:space="preserve">Nesting/overwintering: No buffer.
Dispersal: 0.25-mi buffer of SNF WPT layer. </v>
      </c>
      <c r="H2232" s="14" t="str">
        <f>IF(D2232="No", "Not discussed on USFS. ", VLOOKUP(A2232, [1]!Table9[#All], 24, FALSE))</f>
        <v xml:space="preserve">SNF Guidance:
•No RPMs/measures apply for work outside of SNF layers, work within 0.25-mi of layer must mention WPT dispersal suitability regardless of barriers (see option 3).  
•No need to mention WPT Occurrence Records, only discuss USFS Mapped Habitat Layers. 
•Refer to the Layers as USFS Mapped Occupied Habitat and USFS Mapped Suitable Habitat. In AGOL, the Layers are called "Occupied" and "Occupied Unknown." Occupied Unknown = Suitable.  
• No need to review aerial imagery or site photographs for a desktop habitat assessment. Always assume suitable habitat is present in the SNF Habitat Layers and apply the appropriate RPMs. </v>
      </c>
      <c r="I2232" s="14" t="str">
        <f>IF(NOT(ISBLANK(#REF!)),  "Pre-activity Survey Required", "")</f>
        <v>Pre-activity Survey Required</v>
      </c>
      <c r="J2232" s="13" t="s">
        <v>2</v>
      </c>
      <c r="K2232" s="10" t="s">
        <v>129</v>
      </c>
      <c r="L2232" s="12" t="s">
        <v>1</v>
      </c>
      <c r="M2232" s="11" t="s">
        <v>128</v>
      </c>
      <c r="N2232" s="10" t="s">
        <v>127</v>
      </c>
      <c r="O2232" s="10" t="s">
        <v>126</v>
      </c>
      <c r="P2232" s="7" t="s">
        <v>125</v>
      </c>
      <c r="Q2232" s="6" t="s">
        <v>124</v>
      </c>
      <c r="R2232" s="6" t="s">
        <v>123</v>
      </c>
      <c r="S2232" s="9" t="s">
        <v>122</v>
      </c>
      <c r="T2232" s="8" t="s">
        <v>121</v>
      </c>
      <c r="U2232" s="8" t="s">
        <v>121</v>
      </c>
      <c r="V2232" s="7" t="s">
        <v>2</v>
      </c>
      <c r="W2232" s="6" t="s">
        <v>2</v>
      </c>
      <c r="X2232" s="6" t="s">
        <v>2</v>
      </c>
    </row>
    <row r="2233" spans="1:24" ht="156" x14ac:dyDescent="0.2">
      <c r="A2233" s="20" t="s">
        <v>120</v>
      </c>
      <c r="B2233" s="20" t="str">
        <f>VLOOKUP(A2233, [1]!Table9[#All], 2, FALSE)</f>
        <v>Packera hesperia</v>
      </c>
      <c r="C2233" s="18" t="str">
        <f>VLOOKUP(A2233, [1]!Table9[#All], 13, FALSE)</f>
        <v>serpentine-derived soils, open woodland scrub</v>
      </c>
      <c r="D2233" s="17" t="str">
        <f>IF(ISNUMBER(SEARCH("1",VLOOKUP(A2233, [1]!Table9[#All], 4, FALSE))), "Yes", "No")</f>
        <v>Yes</v>
      </c>
      <c r="E2233" s="16" t="str">
        <f>VLOOKUP(A2233, [1]!Table9[#All], 3, FALSE)</f>
        <v>Plant</v>
      </c>
      <c r="F2233" s="15" t="str">
        <f>VLOOKUP(A2233, [1]!Table9[#All], 26, FALSE)</f>
        <v>Formula</v>
      </c>
      <c r="G2233" s="15" t="str">
        <f>IF(D2233="No", "--",VLOOKUP(A2233, [1]!Table9[#All], 25, FALSE))</f>
        <v>Work area</v>
      </c>
      <c r="H2233" s="14" t="str">
        <f>IF(D2233="No", "Not discussed on USFS. ", VLOOKUP(A2233, [1]!Table9[#All], 24, FALSE))</f>
        <v>--</v>
      </c>
      <c r="I2233" s="14" t="str">
        <f>IF(NOT(ISBLANK(#REF!)),  "Pre-activity Survey Required", "")</f>
        <v>Pre-activity Survey Required</v>
      </c>
      <c r="J2233" s="13" t="str">
        <f>IF(D2233="No", "Not discussed on USFS. ", _xlfn.CONCAT(A2233, " (", VLOOKUP(A2233, [1]!Table9[#All], 11, FALSE), "; Habitat description: ", C2233, ") - Within 1-mi of a CNDDB/SCE/USFS occurrence record (", VLOOKUP(A2233, [1]!Table9[#All], 34, FALSE), "). " ))</f>
        <v xml:space="preserve">western ragwort (FSS; CRPR 2B.2, Blooming Period: Apr - Jun; Habitat description: serpentine-derived soils, open woodland scrub) - Within 1-mi of a CNDDB/SCE/USFS occurrence record (unsuitable habitat). </v>
      </c>
      <c r="K2233" s="10" t="str">
        <f>IF(D2233="No", "-- ", VLOOKUP(A2233, [1]!Table9[#All], 35, FALSE))</f>
        <v>Standard OMP BMPs.</v>
      </c>
      <c r="L2233" s="12" t="str">
        <f>IF(D2233="No", "--", VLOOKUP(A2233, [1]!Table9[#All], 28, FALSE))</f>
        <v>IIB</v>
      </c>
      <c r="M2233" s="11" t="str">
        <f>IF(D2233="No", "Not discussed on USFS. ", _xlfn.CONCAT(A2233, " (", VLOOKUP(A2233, [1]!Table9[#All], 11, FALSE), "; Habitat description: ", C2233, ") - Within 1-mi of a CNDDB/SCE/USFS occurrence record (", VLOOKUP(A2233, [1]!Table9[#All], 27, FALSE), "). " ))</f>
        <v xml:space="preserve">western ragwort (FSS; CRPR 2B.2, Blooming Period: Apr - Jun; Habitat description: serpentine-derived soils, open woodland scrub) - Within 1-mi of a CNDDB/SCE/USFS occurrence record (habitat present). </v>
      </c>
      <c r="N2233" s="10" t="str">
        <f>IF(D2233="No", "-- ", VLOOKUP(A2233, [1]!Table9[#All], 29, FALSE))</f>
        <v xml:space="preserve">BE BMP Plant-1(a)(c-d); 
General Measures and Standard OMP BMPs. </v>
      </c>
      <c r="O2233" s="10" t="str">
        <f>IF(D2233="No", "--", VLOOKUP(A2233, [1]!Table9[#All], 30, FALSE))</f>
        <v xml:space="preserve">Pre-Activity Survey (western ragwort): A biological survey is required. 
FSS Plant Avoidance (western ragwort): If western ragwort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33" s="7" t="str">
        <f>IF(D2233="No", "Not discussed on USFS. ", IF(VLOOKUP(A2233, [1]!Table9[#All], 31, FALSE)="--", "--",  _xlfn.CONCAT(A2233, " (", VLOOKUP(A2233, [1]!Table9[#All], 11, FALSE), "; Habitat description: ", C2233, ") - Within 1-mi of a CNDDB/SCE/USFS occurrence record (", VLOOKUP(A2233, [1]!Table9[#All], 31, FALSE), "). " )))</f>
        <v>--</v>
      </c>
      <c r="Q2233" s="6" t="str">
        <f>IF(D2233="No", "Not discussed on USFS. ", IF(VLOOKUP(A2233, [1]!Table9[#All], 31, FALSE)="--", "--",  VLOOKUP(A2233, [1]!Table9[#All], 32, FALSE)))</f>
        <v>--</v>
      </c>
      <c r="R2233" s="6" t="str">
        <f>IF(D2233="No", "Not discussed on USFS. ", IF(VLOOKUP(A2233, [1]!Table9[#All], 31, FALSE)="--", "--", VLOOKUP(A2233, [1]!Table9[#All], 33, FALSE)))</f>
        <v>--</v>
      </c>
      <c r="S2233" s="9" t="s">
        <v>2</v>
      </c>
      <c r="T2233" s="8" t="s">
        <v>2</v>
      </c>
      <c r="U2233" s="8" t="s">
        <v>2</v>
      </c>
      <c r="V2233" s="7" t="s">
        <v>2</v>
      </c>
      <c r="W2233" s="6" t="s">
        <v>2</v>
      </c>
      <c r="X2233" s="6" t="s">
        <v>2</v>
      </c>
    </row>
    <row r="2234" spans="1:24" ht="72" x14ac:dyDescent="0.2">
      <c r="A2234" s="20" t="s">
        <v>119</v>
      </c>
      <c r="B2234" s="20" t="str">
        <f>VLOOKUP(A2234, [1]!Table9[#All], 2, FALSE)</f>
        <v>Lasiurus blossevillii</v>
      </c>
      <c r="C2234" s="18" t="str">
        <f>VLOOKUP(A2234, [1]!Table9[#All], 13, FALSE)</f>
        <v>riparian areas</v>
      </c>
      <c r="D2234" s="17" t="str">
        <f>IF(ISNUMBER(SEARCH("1",VLOOKUP(A2234, [1]!Table9[#All], 4, FALSE))), "Yes", "No")</f>
        <v>Yes</v>
      </c>
      <c r="E2234" s="16" t="str">
        <f>VLOOKUP(A2234, [1]!Table9[#All], 3, FALSE)</f>
        <v>Mammal</v>
      </c>
      <c r="F2234" s="15" t="str">
        <f>VLOOKUP(A2234, [1]!Table9[#All], 26, FALSE)</f>
        <v>Formula</v>
      </c>
      <c r="G2234" s="15" t="str">
        <f>IF(D2234="No", "--",VLOOKUP(A2234, [1]!Table9[#All], 25, FALSE))</f>
        <v>Work area</v>
      </c>
      <c r="H2234" s="14" t="str">
        <f>IF(D2234="No", "Not discussed on USFS. ", VLOOKUP(A2234, [1]!Table9[#All], 24, FALSE))</f>
        <v>--</v>
      </c>
      <c r="I2234" s="14" t="str">
        <f>IF(NOT(ISBLANK(#REF!)),  "Pre-activity Survey Required", "")</f>
        <v>Pre-activity Survey Required</v>
      </c>
      <c r="J2234" s="13" t="str">
        <f>IF(D2234="No", "Not discussed on USFS. ", _xlfn.CONCAT(A2234, " (", VLOOKUP(A2234, [1]!Table9[#All], 11, FALSE), "; Habitat description: ", C2234, ") - Within 1-mi of a CNDDB/SCE/USFS occurrence record (", VLOOKUP(A2234, [1]!Table9[#All], 34, FALSE), "). " ))</f>
        <v xml:space="preserve">western red bat (CDFW SSC; SBNF:WL; Habitat description: riparian areas) - Within 1-mi of a CNDDB/SCE/USFS occurrence record (unsuitable habitat). </v>
      </c>
      <c r="K2234" s="10" t="str">
        <f>IF(D2234="No", "-- ", VLOOKUP(A2234, [1]!Table9[#All], 35, FALSE))</f>
        <v>Standard OMP BMPs.</v>
      </c>
      <c r="L2234" s="12" t="str">
        <f>IF(D2234="No", "--", VLOOKUP(A2234, [1]!Table9[#All], 28, FALSE))</f>
        <v>IIB</v>
      </c>
      <c r="M2234" s="11" t="str">
        <f>IF(D2234="No", "Not discussed on USFS. ", _xlfn.CONCAT(A2234, " (", VLOOKUP(A2234, [1]!Table9[#All], 11, FALSE), "; Habitat description: ", C2234, ") - Within 1-mi of a CNDDB/SCE/USFS occurrence record (", VLOOKUP(A2234, [1]!Table9[#All], 27, FALSE), "). " ))</f>
        <v xml:space="preserve">western red bat (CDFW SSC; SBNF:WL; Habitat description: riparian areas) - Within 1-mi of a CNDDB/SCE/USFS occurrence record (habitat present). </v>
      </c>
      <c r="N2234" s="10" t="str">
        <f>IF(D2234="No", "-- ", VLOOKUP(A2234, [1]!Table9[#All], 29, FALSE))</f>
        <v xml:space="preserve">BE BMP Mammal-1; 
General Measures and Standard OMP BMPs. </v>
      </c>
      <c r="O2234" s="10" t="str">
        <f>IF(D2234="No", "--", VLOOKUP(A2234, [1]!Table9[#All], 30, FALSE))</f>
        <v xml:space="preserve">General Measures and Standard OMP BMPs. </v>
      </c>
      <c r="P2234" s="7" t="str">
        <f>IF(D2234="No", "Not discussed on USFS. ", IF(VLOOKUP(A2234, [1]!Table9[#All], 31, FALSE)="--", "--",  _xlfn.CONCAT(A2234, " (", VLOOKUP(A2234, [1]!Table9[#All], 11, FALSE), "; Habitat description: ", C2234, ") - Within 1-mi of a CNDDB/SCE/USFS occurrence record (", VLOOKUP(A2234, [1]!Table9[#All], 31, FALSE), "). " )))</f>
        <v>--</v>
      </c>
      <c r="Q2234" s="6" t="str">
        <f>IF(D2234="No", "Not discussed on USFS. ", IF(VLOOKUP(A2234, [1]!Table9[#All], 31, FALSE)="--", "--",  VLOOKUP(A2234, [1]!Table9[#All], 32, FALSE)))</f>
        <v>--</v>
      </c>
      <c r="R2234" s="6" t="str">
        <f>IF(D2234="No", "Not discussed on USFS. ", IF(VLOOKUP(A2234, [1]!Table9[#All], 31, FALSE)="--", "--", VLOOKUP(A2234, [1]!Table9[#All], 33, FALSE)))</f>
        <v>--</v>
      </c>
      <c r="S2234" s="9" t="s">
        <v>2</v>
      </c>
      <c r="T2234" s="8" t="s">
        <v>2</v>
      </c>
      <c r="U2234" s="8" t="s">
        <v>2</v>
      </c>
      <c r="V2234" s="7" t="s">
        <v>2</v>
      </c>
      <c r="W2234" s="6" t="s">
        <v>2</v>
      </c>
      <c r="X2234" s="6" t="s">
        <v>2</v>
      </c>
    </row>
    <row r="2235" spans="1:24" ht="80" x14ac:dyDescent="0.2">
      <c r="A2235" s="20" t="s">
        <v>118</v>
      </c>
      <c r="B2235" s="20" t="str">
        <f>VLOOKUP(A2235, [1]!Table9[#All], 2, FALSE)</f>
        <v>Spergularia canadensis var. occidentalis</v>
      </c>
      <c r="C2235" s="18" t="str">
        <f>VLOOKUP(A2235, [1]!Table9[#All], 13, FALSE)</f>
        <v>salt marshes</v>
      </c>
      <c r="D2235" s="17" t="str">
        <f>IF(ISNUMBER(SEARCH("1",VLOOKUP(A2235, [1]!Table9[#All], 4, FALSE))), "Yes", "No")</f>
        <v>No</v>
      </c>
      <c r="E2235" s="16" t="str">
        <f>VLOOKUP(A2235, [1]!Table9[#All], 3, FALSE)</f>
        <v>Plant</v>
      </c>
      <c r="F2235" s="15" t="str">
        <f>VLOOKUP(A2235, [1]!Table9[#All], 26, FALSE)</f>
        <v>Formula</v>
      </c>
      <c r="G2235" s="15" t="str">
        <f>IF(D2235="No", "--",VLOOKUP(A2235, [1]!Table9[#All], 25, FALSE))</f>
        <v>--</v>
      </c>
      <c r="H2235" s="14" t="str">
        <f>IF(D2235="No", "Not discussed on USFS. ", VLOOKUP(A2235, [1]!Table9[#All], 24, FALSE))</f>
        <v xml:space="preserve">Not discussed on USFS. </v>
      </c>
      <c r="I2235" s="14" t="str">
        <f>IF(NOT(ISBLANK(#REF!)),  "Pre-activity Survey Required", "")</f>
        <v>Pre-activity Survey Required</v>
      </c>
      <c r="J2235" s="13" t="str">
        <f>IF(D2235="No", "Not discussed on USFS. ", _xlfn.CONCAT(A2235, " (", VLOOKUP(A2235, [1]!Table9[#All], 11, FALSE), "; Habitat description: ", C2235, ") - Within 1-mi of a CNDDB/SCE/USFS occurrence record (", VLOOKUP(A2235, [1]!Table9[#All], 34, FALSE), "). " ))</f>
        <v xml:space="preserve">Not discussed on USFS. </v>
      </c>
      <c r="K2235" s="10" t="str">
        <f>IF(D2235="No", "-- ", VLOOKUP(A2235, [1]!Table9[#All], 35, FALSE))</f>
        <v xml:space="preserve">-- </v>
      </c>
      <c r="L2235" s="12" t="str">
        <f>IF(D2235="No", "--", VLOOKUP(A2235, [1]!Table9[#All], 28, FALSE))</f>
        <v>--</v>
      </c>
      <c r="M2235" s="11" t="str">
        <f>IF(D2235="No", "Not discussed on USFS. ", _xlfn.CONCAT(A2235, " (", VLOOKUP(A2235, [1]!Table9[#All], 11, FALSE), "; Habitat description: ", C2235, ") - Within 1-mi of a CNDDB/SCE/USFS occurrence record (", VLOOKUP(A2235, [1]!Table9[#All], 27, FALSE), "). " ))</f>
        <v xml:space="preserve">Not discussed on USFS. </v>
      </c>
      <c r="N2235" s="10" t="str">
        <f>IF(D2235="No", "-- ", VLOOKUP(A2235, [1]!Table9[#All], 29, FALSE))</f>
        <v xml:space="preserve">-- </v>
      </c>
      <c r="O2235" s="10" t="str">
        <f>IF(D2235="No", "--", VLOOKUP(A2235, [1]!Table9[#All], 30, FALSE))</f>
        <v>--</v>
      </c>
      <c r="P2235" s="7" t="str">
        <f>IF(D2235="No", "Not discussed on USFS. ", IF(VLOOKUP(A2235, [1]!Table9[#All], 31, FALSE)="--", "--",  _xlfn.CONCAT(A2235, " (", VLOOKUP(A2235, [1]!Table9[#All], 11, FALSE), "; Habitat description: ", C2235, ") - Within 1-mi of a CNDDB/SCE/USFS occurrence record (", VLOOKUP(A2235, [1]!Table9[#All], 31, FALSE), "). " )))</f>
        <v xml:space="preserve">Not discussed on USFS. </v>
      </c>
      <c r="Q2235" s="6" t="str">
        <f>IF(D2235="No", "Not discussed on USFS. ", IF(VLOOKUP(A2235, [1]!Table9[#All], 31, FALSE)="--", "--",  VLOOKUP(A2235, [1]!Table9[#All], 32, FALSE)))</f>
        <v xml:space="preserve">Not discussed on USFS. </v>
      </c>
      <c r="R2235" s="6" t="str">
        <f>IF(D2235="No", "Not discussed on USFS. ", IF(VLOOKUP(A2235, [1]!Table9[#All], 31, FALSE)="--", "--", VLOOKUP(A2235, [1]!Table9[#All], 33, FALSE)))</f>
        <v xml:space="preserve">Not discussed on USFS. </v>
      </c>
      <c r="S2235" s="9" t="s">
        <v>2</v>
      </c>
      <c r="T2235" s="8" t="s">
        <v>2</v>
      </c>
      <c r="U2235" s="8" t="s">
        <v>2</v>
      </c>
      <c r="V2235" s="7" t="s">
        <v>2</v>
      </c>
      <c r="W2235" s="6" t="s">
        <v>2</v>
      </c>
      <c r="X2235" s="6" t="s">
        <v>2</v>
      </c>
    </row>
    <row r="2236" spans="1:24" ht="48" x14ac:dyDescent="0.2">
      <c r="A2236" s="20" t="s">
        <v>117</v>
      </c>
      <c r="B2236" s="20" t="str">
        <f>VLOOKUP(A2236, [1]!Table9[#All], 2, FALSE)</f>
        <v>Suaeda occidentalis</v>
      </c>
      <c r="C2236" s="18" t="str">
        <f>VLOOKUP(A2236, [1]!Table9[#All], 13, FALSE)</f>
        <v>dry, saline or alkaline wetlands</v>
      </c>
      <c r="D2236" s="17" t="str">
        <f>IF(ISNUMBER(SEARCH("1",VLOOKUP(A2236, [1]!Table9[#All], 4, FALSE))), "Yes", "No")</f>
        <v>No</v>
      </c>
      <c r="E2236" s="16" t="str">
        <f>VLOOKUP(A2236, [1]!Table9[#All], 3, FALSE)</f>
        <v>Plant</v>
      </c>
      <c r="F2236" s="15" t="str">
        <f>VLOOKUP(A2236, [1]!Table9[#All], 26, FALSE)</f>
        <v>Formula</v>
      </c>
      <c r="G2236" s="15" t="str">
        <f>IF(D2236="No", "--",VLOOKUP(A2236, [1]!Table9[#All], 25, FALSE))</f>
        <v>--</v>
      </c>
      <c r="H2236" s="14" t="str">
        <f>IF(D2236="No", "Not discussed on USFS. ", VLOOKUP(A2236, [1]!Table9[#All], 24, FALSE))</f>
        <v xml:space="preserve">Not discussed on USFS. </v>
      </c>
      <c r="I2236" s="14" t="str">
        <f>IF(NOT(ISBLANK(#REF!)),  "Pre-activity Survey Required", "")</f>
        <v>Pre-activity Survey Required</v>
      </c>
      <c r="J2236" s="13" t="str">
        <f>IF(D2236="No", "Not discussed on USFS. ", _xlfn.CONCAT(A2236, " (", VLOOKUP(A2236, [1]!Table9[#All], 11, FALSE), "; Habitat description: ", C2236, ") - Within 1-mi of a CNDDB/SCE/USFS occurrence record (", VLOOKUP(A2236, [1]!Table9[#All], 34, FALSE), "). " ))</f>
        <v xml:space="preserve">Not discussed on USFS. </v>
      </c>
      <c r="K2236" s="10" t="str">
        <f>IF(D2236="No", "-- ", VLOOKUP(A2236, [1]!Table9[#All], 35, FALSE))</f>
        <v xml:space="preserve">-- </v>
      </c>
      <c r="L2236" s="12" t="str">
        <f>IF(D2236="No", "--", VLOOKUP(A2236, [1]!Table9[#All], 28, FALSE))</f>
        <v>--</v>
      </c>
      <c r="M2236" s="11" t="str">
        <f>IF(D2236="No", "Not discussed on USFS. ", _xlfn.CONCAT(A2236, " (", VLOOKUP(A2236, [1]!Table9[#All], 11, FALSE), "; Habitat description: ", C2236, ") - Within 1-mi of a CNDDB/SCE/USFS occurrence record (", VLOOKUP(A2236, [1]!Table9[#All], 27, FALSE), "). " ))</f>
        <v xml:space="preserve">Not discussed on USFS. </v>
      </c>
      <c r="N2236" s="10" t="str">
        <f>IF(D2236="No", "-- ", VLOOKUP(A2236, [1]!Table9[#All], 29, FALSE))</f>
        <v xml:space="preserve">-- </v>
      </c>
      <c r="O2236" s="10" t="str">
        <f>IF(D2236="No", "--", VLOOKUP(A2236, [1]!Table9[#All], 30, FALSE))</f>
        <v>--</v>
      </c>
      <c r="P2236" s="7" t="str">
        <f>IF(D2236="No", "Not discussed on USFS. ", IF(VLOOKUP(A2236, [1]!Table9[#All], 31, FALSE)="--", "--",  _xlfn.CONCAT(A2236, " (", VLOOKUP(A2236, [1]!Table9[#All], 11, FALSE), "; Habitat description: ", C2236, ") - Within 1-mi of a CNDDB/SCE/USFS occurrence record (", VLOOKUP(A2236, [1]!Table9[#All], 31, FALSE), "). " )))</f>
        <v xml:space="preserve">Not discussed on USFS. </v>
      </c>
      <c r="Q2236" s="6" t="str">
        <f>IF(D2236="No", "Not discussed on USFS. ", IF(VLOOKUP(A2236, [1]!Table9[#All], 31, FALSE)="--", "--",  VLOOKUP(A2236, [1]!Table9[#All], 32, FALSE)))</f>
        <v xml:space="preserve">Not discussed on USFS. </v>
      </c>
      <c r="R2236" s="6" t="str">
        <f>IF(D2236="No", "Not discussed on USFS. ", IF(VLOOKUP(A2236, [1]!Table9[#All], 31, FALSE)="--", "--", VLOOKUP(A2236, [1]!Table9[#All], 33, FALSE)))</f>
        <v xml:space="preserve">Not discussed on USFS. </v>
      </c>
      <c r="S2236" s="9" t="s">
        <v>2</v>
      </c>
      <c r="T2236" s="8" t="s">
        <v>2</v>
      </c>
      <c r="U2236" s="8" t="s">
        <v>2</v>
      </c>
      <c r="V2236" s="7" t="s">
        <v>2</v>
      </c>
      <c r="W2236" s="6" t="s">
        <v>2</v>
      </c>
      <c r="X2236" s="6" t="s">
        <v>2</v>
      </c>
    </row>
    <row r="2237" spans="1:24" ht="48" x14ac:dyDescent="0.2">
      <c r="A2237" s="20" t="s">
        <v>116</v>
      </c>
      <c r="B2237" s="20" t="str">
        <f>VLOOKUP(A2237, [1]!Table9[#All], 2, FALSE)</f>
        <v>Carex occidentalis</v>
      </c>
      <c r="C2237" s="18" t="str">
        <f>VLOOKUP(A2237, [1]!Table9[#All], 13, FALSE)</f>
        <v>dry woodland, meadows</v>
      </c>
      <c r="D2237" s="17" t="str">
        <f>IF(ISNUMBER(SEARCH("1",VLOOKUP(A2237, [1]!Table9[#All], 4, FALSE))), "Yes", "No")</f>
        <v>No</v>
      </c>
      <c r="E2237" s="16" t="str">
        <f>VLOOKUP(A2237, [1]!Table9[#All], 3, FALSE)</f>
        <v>Plant</v>
      </c>
      <c r="F2237" s="15" t="str">
        <f>VLOOKUP(A2237, [1]!Table9[#All], 26, FALSE)</f>
        <v>Formula</v>
      </c>
      <c r="G2237" s="15" t="str">
        <f>IF(D2237="No", "--",VLOOKUP(A2237, [1]!Table9[#All], 25, FALSE))</f>
        <v>--</v>
      </c>
      <c r="H2237" s="14" t="str">
        <f>IF(D2237="No", "Not discussed on USFS. ", VLOOKUP(A2237, [1]!Table9[#All], 24, FALSE))</f>
        <v xml:space="preserve">Not discussed on USFS. </v>
      </c>
      <c r="I2237" s="14" t="str">
        <f>IF(NOT(ISBLANK(#REF!)),  "Pre-activity Survey Required", "")</f>
        <v>Pre-activity Survey Required</v>
      </c>
      <c r="J2237" s="13" t="str">
        <f>IF(D2237="No", "Not discussed on USFS. ", _xlfn.CONCAT(A2237, " (", VLOOKUP(A2237, [1]!Table9[#All], 11, FALSE), "; Habitat description: ", C2237, ") - Within 1-mi of a CNDDB/SCE/USFS occurrence record (", VLOOKUP(A2237, [1]!Table9[#All], 34, FALSE), "). " ))</f>
        <v xml:space="preserve">Not discussed on USFS. </v>
      </c>
      <c r="K2237" s="10" t="str">
        <f>IF(D2237="No", "-- ", VLOOKUP(A2237, [1]!Table9[#All], 35, FALSE))</f>
        <v xml:space="preserve">-- </v>
      </c>
      <c r="L2237" s="12" t="str">
        <f>IF(D2237="No", "--", VLOOKUP(A2237, [1]!Table9[#All], 28, FALSE))</f>
        <v>--</v>
      </c>
      <c r="M2237" s="11" t="str">
        <f>IF(D2237="No", "Not discussed on USFS. ", _xlfn.CONCAT(A2237, " (", VLOOKUP(A2237, [1]!Table9[#All], 11, FALSE), "; Habitat description: ", C2237, ") - Within 1-mi of a CNDDB/SCE/USFS occurrence record (", VLOOKUP(A2237, [1]!Table9[#All], 27, FALSE), "). " ))</f>
        <v xml:space="preserve">Not discussed on USFS. </v>
      </c>
      <c r="N2237" s="10" t="str">
        <f>IF(D2237="No", "-- ", VLOOKUP(A2237, [1]!Table9[#All], 29, FALSE))</f>
        <v xml:space="preserve">-- </v>
      </c>
      <c r="O2237" s="10" t="str">
        <f>IF(D2237="No", "--", VLOOKUP(A2237, [1]!Table9[#All], 30, FALSE))</f>
        <v>--</v>
      </c>
      <c r="P2237" s="7" t="str">
        <f>IF(D2237="No", "Not discussed on USFS. ", IF(VLOOKUP(A2237, [1]!Table9[#All], 31, FALSE)="--", "--",  _xlfn.CONCAT(A2237, " (", VLOOKUP(A2237, [1]!Table9[#All], 11, FALSE), "; Habitat description: ", C2237, ") - Within 1-mi of a CNDDB/SCE/USFS occurrence record (", VLOOKUP(A2237, [1]!Table9[#All], 31, FALSE), "). " )))</f>
        <v xml:space="preserve">Not discussed on USFS. </v>
      </c>
      <c r="Q2237" s="6" t="str">
        <f>IF(D2237="No", "Not discussed on USFS. ", IF(VLOOKUP(A2237, [1]!Table9[#All], 31, FALSE)="--", "--",  VLOOKUP(A2237, [1]!Table9[#All], 32, FALSE)))</f>
        <v xml:space="preserve">Not discussed on USFS. </v>
      </c>
      <c r="R2237" s="6" t="str">
        <f>IF(D2237="No", "Not discussed on USFS. ", IF(VLOOKUP(A2237, [1]!Table9[#All], 31, FALSE)="--", "--", VLOOKUP(A2237, [1]!Table9[#All], 33, FALSE)))</f>
        <v xml:space="preserve">Not discussed on USFS. </v>
      </c>
      <c r="S2237" s="9" t="s">
        <v>2</v>
      </c>
      <c r="T2237" s="8" t="s">
        <v>2</v>
      </c>
      <c r="U2237" s="8" t="s">
        <v>2</v>
      </c>
      <c r="V2237" s="7" t="s">
        <v>2</v>
      </c>
      <c r="W2237" s="6" t="s">
        <v>2</v>
      </c>
      <c r="X2237" s="6" t="s">
        <v>2</v>
      </c>
    </row>
    <row r="2238" spans="1:24" ht="156" x14ac:dyDescent="0.2">
      <c r="A2238" s="20" t="s">
        <v>115</v>
      </c>
      <c r="B2238" s="20" t="str">
        <f>VLOOKUP(A2238, [1]!Table9[#All], 2, FALSE)</f>
        <v>Carex scirpoidea ssp. pseudoscirpoidea</v>
      </c>
      <c r="C2238" s="18" t="str">
        <f>VLOOKUP(A2238, [1]!Table9[#All], 13, FALSE)</f>
        <v>rocky dry ridges, occasionally in seasonally wet places with gravelly soils</v>
      </c>
      <c r="D2238" s="17" t="str">
        <f>IF(ISNUMBER(SEARCH("1",VLOOKUP(A2238, [1]!Table9[#All], 4, FALSE))), "Yes", "No")</f>
        <v>Yes</v>
      </c>
      <c r="E2238" s="16" t="str">
        <f>VLOOKUP(A2238, [1]!Table9[#All], 3, FALSE)</f>
        <v>Plant</v>
      </c>
      <c r="F2238" s="15" t="str">
        <f>VLOOKUP(A2238, [1]!Table9[#All], 26, FALSE)</f>
        <v>Formula</v>
      </c>
      <c r="G2238" s="15" t="str">
        <f>IF(D2238="No", "--",VLOOKUP(A2238, [1]!Table9[#All], 25, FALSE))</f>
        <v>Work area</v>
      </c>
      <c r="H2238" s="14" t="str">
        <f>IF(D2238="No", "Not discussed on USFS. ", VLOOKUP(A2238, [1]!Table9[#All], 24, FALSE))</f>
        <v>--</v>
      </c>
      <c r="I2238" s="14" t="str">
        <f>IF(NOT(ISBLANK(#REF!)),  "Pre-activity Survey Required", "")</f>
        <v>Pre-activity Survey Required</v>
      </c>
      <c r="J2238" s="13" t="str">
        <f>IF(D2238="No", "Not discussed on USFS. ", _xlfn.CONCAT(A2238, " (", VLOOKUP(A2238, [1]!Table9[#All], 11, FALSE), "; Habitat description: ", C2238, ") - Within 1-mi of a CNDDB/SCE/USFS occurrence record (", VLOOKUP(A2238, [1]!Table9[#All], 34, FALSE), "). " ))</f>
        <v xml:space="preserve">western single spiked sedge (INF:SCC; CRPR 2B.2, Blooming Period: Jul - Sep; Habitat description: rocky dry ridges, occasionally in seasonally wet places with gravelly soils) - Within 1-mi of a CNDDB/SCE/USFS occurrence record (unsuitable habitat). </v>
      </c>
      <c r="K2238" s="10" t="str">
        <f>IF(D2238="No", "-- ", VLOOKUP(A2238, [1]!Table9[#All], 35, FALSE))</f>
        <v>Standard OMP BMPs.</v>
      </c>
      <c r="L2238" s="12" t="str">
        <f>IF(D2238="No", "--", VLOOKUP(A2238, [1]!Table9[#All], 28, FALSE))</f>
        <v>IIB</v>
      </c>
      <c r="M2238" s="11" t="str">
        <f>IF(D2238="No", "Not discussed on USFS. ", _xlfn.CONCAT(A2238, " (", VLOOKUP(A2238, [1]!Table9[#All], 11, FALSE), "; Habitat description: ", C2238, ") - Within 1-mi of a CNDDB/SCE/USFS occurrence record (", VLOOKUP(A2238, [1]!Table9[#All], 27, FALSE), "). " ))</f>
        <v xml:space="preserve">western single spiked sedge (INF:SCC; CRPR 2B.2, Blooming Period: Jul - Sep; Habitat description: rocky dry ridges, occasionally in seasonally wet places with gravelly soils) - Within 1-mi of a CNDDB/SCE/USFS occurrence record (habitat present). </v>
      </c>
      <c r="N2238" s="10" t="str">
        <f>IF(D2238="No", "-- ", VLOOKUP(A2238, [1]!Table9[#All], 29, FALSE))</f>
        <v xml:space="preserve">BE BMP Plant-1(a)(c-d); 
General Measures and Standard OMP BMPs. </v>
      </c>
      <c r="O2238" s="10" t="str">
        <f>IF(D2238="No", "--", VLOOKUP(A2238, [1]!Table9[#All], 30, FALSE))</f>
        <v xml:space="preserve">Pre-Activity Survey (western single spiked sedge): A biological survey is required. 
FSS Plant Avoidance (western single spiked sedge): If western single spiked sedge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38" s="7" t="str">
        <f>IF(D2238="No", "Not discussed on USFS. ", IF(VLOOKUP(A2238, [1]!Table9[#All], 31, FALSE)="--", "--",  _xlfn.CONCAT(A2238, " (", VLOOKUP(A2238, [1]!Table9[#All], 11, FALSE), "; Habitat description: ", C2238, ") - Within 1-mi of a CNDDB/SCE/USFS occurrence record (", VLOOKUP(A2238, [1]!Table9[#All], 31, FALSE), "). " )))</f>
        <v>--</v>
      </c>
      <c r="Q2238" s="6" t="str">
        <f>IF(D2238="No", "Not discussed on USFS. ", IF(VLOOKUP(A2238, [1]!Table9[#All], 31, FALSE)="--", "--",  VLOOKUP(A2238, [1]!Table9[#All], 32, FALSE)))</f>
        <v>--</v>
      </c>
      <c r="R2238" s="6" t="str">
        <f>IF(D2238="No", "Not discussed on USFS. ", IF(VLOOKUP(A2238, [1]!Table9[#All], 31, FALSE)="--", "--", VLOOKUP(A2238, [1]!Table9[#All], 33, FALSE)))</f>
        <v>--</v>
      </c>
      <c r="S2238" s="9" t="s">
        <v>2</v>
      </c>
      <c r="T2238" s="8" t="s">
        <v>2</v>
      </c>
      <c r="U2238" s="8" t="s">
        <v>2</v>
      </c>
      <c r="V2238" s="7" t="s">
        <v>2</v>
      </c>
      <c r="W2238" s="6" t="s">
        <v>2</v>
      </c>
      <c r="X2238" s="6" t="s">
        <v>2</v>
      </c>
    </row>
    <row r="2239" spans="1:24" ht="90" x14ac:dyDescent="0.2">
      <c r="A2239" s="20" t="s">
        <v>114</v>
      </c>
      <c r="B2239" s="20" t="str">
        <f>VLOOKUP(A2239, [1]!Table9[#All], 2, FALSE)</f>
        <v>Myotis ciliolabrum</v>
      </c>
      <c r="C2239" s="18" t="str">
        <f>VLOOKUP(A2239, [1]!Table9[#All], 13, FALSE)</f>
        <v>deserts, shrublands, grasslands, riparian areas, and coniferous forest</v>
      </c>
      <c r="D2239" s="17" t="str">
        <f>IF(ISNUMBER(SEARCH("1",VLOOKUP(A2239, [1]!Table9[#All], 4, FALSE))), "Yes", "No")</f>
        <v>Yes</v>
      </c>
      <c r="E2239" s="16" t="str">
        <f>VLOOKUP(A2239, [1]!Table9[#All], 3, FALSE)</f>
        <v>Mammal</v>
      </c>
      <c r="F2239" s="15" t="str">
        <f>VLOOKUP(A2239, [1]!Table9[#All], 26, FALSE)</f>
        <v>Formula</v>
      </c>
      <c r="G2239" s="15" t="str">
        <f>IF(D2239="No", "--",VLOOKUP(A2239, [1]!Table9[#All], 25, FALSE))</f>
        <v>Work area</v>
      </c>
      <c r="H2239" s="14" t="str">
        <f>IF(D2239="No", "Not discussed on USFS. ", VLOOKUP(A2239, [1]!Table9[#All], 24, FALSE))</f>
        <v>--</v>
      </c>
      <c r="I2239" s="14" t="str">
        <f>IF(NOT(ISBLANK(#REF!)),  "Pre-activity Survey Required", "")</f>
        <v>Pre-activity Survey Required</v>
      </c>
      <c r="J2239" s="13" t="str">
        <f>IF(D2239="No", "Not discussed on USFS. ", _xlfn.CONCAT(A2239, " (", VLOOKUP(A2239, [1]!Table9[#All], 11, FALSE), "; Habitat description: ", C2239, ") - Within 1-mi of a CNDDB/SCE/USFS occurrence record (", VLOOKUP(A2239, [1]!Table9[#All], 34, FALSE), "). " ))</f>
        <v xml:space="preserve">western small-footed myotis (SBNF:WL; BLM:S; Habitat description: deserts, shrublands, grasslands, riparian areas, and coniferous forest) - Within 1-mi of a CNDDB/SCE/USFS occurrence record (unsuitable habitat). </v>
      </c>
      <c r="K2239" s="10" t="str">
        <f>IF(D2239="No", "-- ", VLOOKUP(A2239, [1]!Table9[#All], 35, FALSE))</f>
        <v>Standard OMP BMPs.</v>
      </c>
      <c r="L2239" s="12" t="str">
        <f>IF(D2239="No", "--", VLOOKUP(A2239, [1]!Table9[#All], 28, FALSE))</f>
        <v>IIB</v>
      </c>
      <c r="M2239" s="11" t="str">
        <f>IF(D2239="No", "Not discussed on USFS. ", _xlfn.CONCAT(A2239, " (", VLOOKUP(A2239, [1]!Table9[#All], 11, FALSE), "; Habitat description: ", C2239, ") - Within 1-mi of a CNDDB/SCE/USFS occurrence record (", VLOOKUP(A2239, [1]!Table9[#All], 27, FALSE), "). " ))</f>
        <v xml:space="preserve">western small-footed myotis (SBNF:WL; BLM:S; Habitat description: deserts, shrublands, grasslands, riparian areas, and coniferous forest) - Within 1-mi of a CNDDB/SCE/USFS occurrence record (habitat present). </v>
      </c>
      <c r="N2239" s="10" t="str">
        <f>IF(D2239="No", "-- ", VLOOKUP(A2239, [1]!Table9[#All], 29, FALSE))</f>
        <v xml:space="preserve">BE BMP Mammal-1; 
General Measures and Standard OMP BMPs. </v>
      </c>
      <c r="O2239" s="10" t="str">
        <f>IF(D2239="No", "--", VLOOKUP(A2239, [1]!Table9[#All], 30, FALSE))</f>
        <v xml:space="preserve">General Measures and Standard OMP BMPs. </v>
      </c>
      <c r="P2239" s="7" t="str">
        <f>IF(D2239="No", "Not discussed on USFS. ", IF(VLOOKUP(A2239, [1]!Table9[#All], 31, FALSE)="--", "--",  _xlfn.CONCAT(A2239, " (", VLOOKUP(A2239, [1]!Table9[#All], 11, FALSE), "; Habitat description: ", C2239, ") - Within 1-mi of a CNDDB/SCE/USFS occurrence record (", VLOOKUP(A2239, [1]!Table9[#All], 31, FALSE), "). " )))</f>
        <v>--</v>
      </c>
      <c r="Q2239" s="6" t="str">
        <f>IF(D2239="No", "Not discussed on USFS. ", IF(VLOOKUP(A2239, [1]!Table9[#All], 31, FALSE)="--", "--",  VLOOKUP(A2239, [1]!Table9[#All], 32, FALSE)))</f>
        <v>--</v>
      </c>
      <c r="R2239" s="6" t="str">
        <f>IF(D2239="No", "Not discussed on USFS. ", IF(VLOOKUP(A2239, [1]!Table9[#All], 31, FALSE)="--", "--", VLOOKUP(A2239, [1]!Table9[#All], 33, FALSE)))</f>
        <v>--</v>
      </c>
      <c r="S2239" s="9" t="s">
        <v>2</v>
      </c>
      <c r="T2239" s="8" t="s">
        <v>2</v>
      </c>
      <c r="U2239" s="8" t="s">
        <v>2</v>
      </c>
      <c r="V2239" s="7" t="s">
        <v>2</v>
      </c>
      <c r="W2239" s="6" t="s">
        <v>2</v>
      </c>
      <c r="X2239" s="6" t="s">
        <v>2</v>
      </c>
    </row>
    <row r="2240" spans="1:24" ht="112" x14ac:dyDescent="0.2">
      <c r="A2240" s="20" t="s">
        <v>113</v>
      </c>
      <c r="B2240" s="20" t="str">
        <f>VLOOKUP(A2240, [1]!Table9[#All], 2, FALSE)</f>
        <v>Charadrius nivosus nivosus</v>
      </c>
      <c r="C2240" s="18" t="str">
        <f>VLOOKUP(A2240, [1]!Table9[#All], 13, FALSE)</f>
        <v>sandy open areas, coastal beaches, sand spits, dunes, gravel beaches at creek and river mouths, and salt pans at lagoons and estuaries</v>
      </c>
      <c r="D2240" s="17" t="str">
        <f>IF(ISNUMBER(SEARCH("1",VLOOKUP(A2240, [1]!Table9[#All], 4, FALSE))), "Yes", "No")</f>
        <v>Yes</v>
      </c>
      <c r="E2240" s="16" t="str">
        <f>VLOOKUP(A2240, [1]!Table9[#All], 3, FALSE)</f>
        <v>Bird</v>
      </c>
      <c r="F2240" s="15" t="str">
        <f>VLOOKUP(A2240, [1]!Table9[#All], 26, FALSE)</f>
        <v>Formula</v>
      </c>
      <c r="G2240" s="15" t="str">
        <f>IF(D2240="No", "--",VLOOKUP(A2240, [1]!Table9[#All], 25, FALSE))</f>
        <v>--</v>
      </c>
      <c r="H2240" s="14" t="str">
        <f>IF(D2240="No", "Not discussed on USFS. ", VLOOKUP(A2240, [1]!Table9[#All], 24, FALSE))</f>
        <v>Notify SME if found on USFS</v>
      </c>
      <c r="I2240" s="14" t="str">
        <f>IF(NOT(ISBLANK(#REF!)),  "Pre-activity Survey Required", "")</f>
        <v>Pre-activity Survey Required</v>
      </c>
      <c r="J2240" s="13" t="str">
        <f>IF(D2240="No", "Not discussed on USFS. ", _xlfn.CONCAT(A2240, " (", VLOOKUP(A2240, [1]!Table9[#All], 11, FALSE), "; Habitat description: ", C2240, ") - Within 1-mi of a CNDDB/SCE/USFS occurrence record (", VLOOKUP(A2240, [1]!Table9[#All], 34, FALSE), "). " ))</f>
        <v xml:space="preserve">Western Snowy Plover (FT; CDFW SSC; Habitat description: sandy open areas, coastal beaches, sand spits, dunes, gravel beaches at creek and river mouths, and salt pans at lagoons and estuaries) - Within 1-mi of a CNDDB/SCE/USFS occurrence record (--). </v>
      </c>
      <c r="K2240" s="10" t="str">
        <f>IF(D2240="No", "-- ", VLOOKUP(A2240, [1]!Table9[#All], 35, FALSE))</f>
        <v>--</v>
      </c>
      <c r="L2240" s="12" t="str">
        <f>IF(D2240="No", "--", VLOOKUP(A2240, [1]!Table9[#All], 28, FALSE))</f>
        <v>--</v>
      </c>
      <c r="M2240" s="11" t="str">
        <f>IF(D2240="No", "Not discussed on USFS. ", _xlfn.CONCAT(A2240, " (", VLOOKUP(A2240, [1]!Table9[#All], 11, FALSE), "; Habitat description: ", C2240, ") - Within 1-mi of a CNDDB/SCE/USFS occurrence record (", VLOOKUP(A2240, [1]!Table9[#All], 27, FALSE), "). " ))</f>
        <v xml:space="preserve">Western Snowy Plover (FT; CDFW SSC; Habitat description: sandy open areas, coastal beaches, sand spits, dunes, gravel beaches at creek and river mouths, and salt pans at lagoons and estuaries) - Within 1-mi of a CNDDB/SCE/USFS occurrence record (--). </v>
      </c>
      <c r="N2240" s="10" t="str">
        <f>IF(D2240="No", "-- ", VLOOKUP(A2240, [1]!Table9[#All], 29, FALSE))</f>
        <v>Notify SME if found on USFS</v>
      </c>
      <c r="O2240" s="10" t="str">
        <f>IF(D2240="No", "--", VLOOKUP(A2240, [1]!Table9[#All], 30, FALSE))</f>
        <v>Notify SME if found on USFS</v>
      </c>
      <c r="P2240" s="7" t="str">
        <f>IF(D2240="No", "Not discussed on USFS. ", IF(VLOOKUP(A2240, [1]!Table9[#All], 31, FALSE)="--", "--",  _xlfn.CONCAT(A2240, " (", VLOOKUP(A2240, [1]!Table9[#All], 11, FALSE), "; Habitat description: ", C2240, ") - Within 1-mi of a CNDDB/SCE/USFS occurrence record (", VLOOKUP(A2240, [1]!Table9[#All], 31, FALSE), "). " )))</f>
        <v>--</v>
      </c>
      <c r="Q2240" s="6" t="str">
        <f>IF(D2240="No", "Not discussed on USFS. ", IF(VLOOKUP(A2240, [1]!Table9[#All], 31, FALSE)="--", "--",  VLOOKUP(A2240, [1]!Table9[#All], 32, FALSE)))</f>
        <v>--</v>
      </c>
      <c r="R2240" s="6" t="str">
        <f>IF(D2240="No", "Not discussed on USFS. ", IF(VLOOKUP(A2240, [1]!Table9[#All], 31, FALSE)="--", "--", VLOOKUP(A2240, [1]!Table9[#All], 33, FALSE)))</f>
        <v>--</v>
      </c>
      <c r="S2240" s="9" t="s">
        <v>2</v>
      </c>
      <c r="T2240" s="8" t="s">
        <v>2</v>
      </c>
      <c r="U2240" s="8" t="s">
        <v>2</v>
      </c>
      <c r="V2240" s="7" t="s">
        <v>2</v>
      </c>
      <c r="W2240" s="6" t="s">
        <v>2</v>
      </c>
      <c r="X2240" s="6" t="s">
        <v>2</v>
      </c>
    </row>
    <row r="2241" spans="1:24" ht="112" x14ac:dyDescent="0.2">
      <c r="A2241" s="20" t="s">
        <v>112</v>
      </c>
      <c r="B2241" s="20" t="str">
        <f>VLOOKUP(A2241, [1]!Table9[#All], 2, FALSE)</f>
        <v>Spea hammondii</v>
      </c>
      <c r="C2241" s="18" t="str">
        <f>VLOOKUP(A2241, [1]!Table9[#All], 13, FALSE)</f>
        <v>sandy or gravel areas in grasslands, coastal sage scrub, sandy washes, alluvial fans, floodplains, alkali flats, and oak or conifer forest</v>
      </c>
      <c r="D2241" s="17" t="str">
        <f>IF(ISNUMBER(SEARCH("1",VLOOKUP(A2241, [1]!Table9[#All], 4, FALSE))), "Yes", "No")</f>
        <v>Yes</v>
      </c>
      <c r="E2241" s="16" t="str">
        <f>VLOOKUP(A2241, [1]!Table9[#All], 3, FALSE)</f>
        <v>Amphibian</v>
      </c>
      <c r="F2241" s="15" t="str">
        <f>VLOOKUP(A2241, [1]!Table9[#All], 26, FALSE)</f>
        <v>Formula</v>
      </c>
      <c r="G2241" s="15" t="str">
        <f>IF(D2241="No", "--",VLOOKUP(A2241, [1]!Table9[#All], 25, FALSE))</f>
        <v>--</v>
      </c>
      <c r="H2241" s="14" t="str">
        <f>IF(D2241="No", "Not discussed on USFS. ", VLOOKUP(A2241, [1]!Table9[#All], 24, FALSE))</f>
        <v>Notify SME if found on USFS</v>
      </c>
      <c r="I2241" s="14" t="str">
        <f>IF(NOT(ISBLANK(#REF!)),  "Pre-activity Survey Required", "")</f>
        <v>Pre-activity Survey Required</v>
      </c>
      <c r="J2241" s="13" t="str">
        <f>IF(D2241="No", "Not discussed on USFS. ", _xlfn.CONCAT(A2241, " (", VLOOKUP(A2241, [1]!Table9[#All], 11, FALSE), "; Habitat description: ", C2241, ") - Within 1-mi of a CNDDB/SCE/USFS occurrence record (", VLOOKUP(A2241, [1]!Table9[#All], 34, FALSE), "). " ))</f>
        <v xml:space="preserve">western spadefoot (FPT; CDFW SSC; BLM:S; Habitat description: sandy or gravel areas in grasslands, coastal sage scrub, sandy washes, alluvial fans, floodplains, alkali flats, and oak or conifer forest) - Within 1-mi of a CNDDB/SCE/USFS occurrence record (--). </v>
      </c>
      <c r="K2241" s="10" t="str">
        <f>IF(D2241="No", "-- ", VLOOKUP(A2241, [1]!Table9[#All], 35, FALSE))</f>
        <v>--</v>
      </c>
      <c r="L2241" s="12" t="str">
        <f>IF(D2241="No", "--", VLOOKUP(A2241, [1]!Table9[#All], 28, FALSE))</f>
        <v>--</v>
      </c>
      <c r="M2241" s="11" t="str">
        <f>IF(D2241="No", "Not discussed on USFS. ", _xlfn.CONCAT(A2241, " (", VLOOKUP(A2241, [1]!Table9[#All], 11, FALSE), "; Habitat description: ", C2241, ") - Within 1-mi of a CNDDB/SCE/USFS occurrence record (", VLOOKUP(A2241, [1]!Table9[#All], 27, FALSE), "). " ))</f>
        <v xml:space="preserve">western spadefoot (FPT; CDFW SSC; BLM:S; Habitat description: sandy or gravel areas in grasslands, coastal sage scrub, sandy washes, alluvial fans, floodplains, alkali flats, and oak or conifer forest) - Within 1-mi of a CNDDB/SCE/USFS occurrence record (--). </v>
      </c>
      <c r="N2241" s="10" t="str">
        <f>IF(D2241="No", "-- ", VLOOKUP(A2241, [1]!Table9[#All], 29, FALSE))</f>
        <v>Notify SME if found on USFS</v>
      </c>
      <c r="O2241" s="10" t="str">
        <f>IF(D2241="No", "--", VLOOKUP(A2241, [1]!Table9[#All], 30, FALSE))</f>
        <v>Notify SME if found on USFS</v>
      </c>
      <c r="P2241" s="7" t="str">
        <f>IF(D2241="No", "Not discussed on USFS. ", IF(VLOOKUP(A2241, [1]!Table9[#All], 31, FALSE)="--", "--",  _xlfn.CONCAT(A2241, " (", VLOOKUP(A2241, [1]!Table9[#All], 11, FALSE), "; Habitat description: ", C2241, ") - Within 1-mi of a CNDDB/SCE/USFS occurrence record (", VLOOKUP(A2241, [1]!Table9[#All], 31, FALSE), "). " )))</f>
        <v>--</v>
      </c>
      <c r="Q2241" s="6" t="str">
        <f>IF(D2241="No", "Not discussed on USFS. ", IF(VLOOKUP(A2241, [1]!Table9[#All], 31, FALSE)="--", "--",  VLOOKUP(A2241, [1]!Table9[#All], 32, FALSE)))</f>
        <v>--</v>
      </c>
      <c r="R2241" s="6" t="str">
        <f>IF(D2241="No", "Not discussed on USFS. ", IF(VLOOKUP(A2241, [1]!Table9[#All], 31, FALSE)="--", "--", VLOOKUP(A2241, [1]!Table9[#All], 33, FALSE)))</f>
        <v>--</v>
      </c>
      <c r="S2241" s="9" t="s">
        <v>2</v>
      </c>
      <c r="T2241" s="8" t="s">
        <v>2</v>
      </c>
      <c r="U2241" s="8" t="s">
        <v>2</v>
      </c>
      <c r="V2241" s="7" t="s">
        <v>2</v>
      </c>
      <c r="W2241" s="6" t="s">
        <v>2</v>
      </c>
      <c r="X2241" s="6" t="s">
        <v>2</v>
      </c>
    </row>
    <row r="2242" spans="1:24" ht="75" x14ac:dyDescent="0.2">
      <c r="A2242" s="20" t="s">
        <v>111</v>
      </c>
      <c r="B2242" s="20" t="str">
        <f>VLOOKUP(A2242, [1]!Table9[#All], 2, FALSE)</f>
        <v>Spilogale gracilis</v>
      </c>
      <c r="C2242" s="18" t="str">
        <f>VLOOKUP(A2242, [1]!Table9[#All], 13, FALSE)</f>
        <v>forest edges, woodlands, and open grasslands</v>
      </c>
      <c r="D2242" s="17" t="str">
        <f>IF(ISNUMBER(SEARCH("1",VLOOKUP(A2242, [1]!Table9[#All], 4, FALSE))), "Yes", "No")</f>
        <v>Yes</v>
      </c>
      <c r="E2242" s="16" t="str">
        <f>VLOOKUP(A2242, [1]!Table9[#All], 3, FALSE)</f>
        <v>Mammal</v>
      </c>
      <c r="F2242" s="15" t="str">
        <f>VLOOKUP(A2242, [1]!Table9[#All], 26, FALSE)</f>
        <v>Formula</v>
      </c>
      <c r="G2242" s="15" t="str">
        <f>IF(D2242="No", "--",VLOOKUP(A2242, [1]!Table9[#All], 25, FALSE))</f>
        <v>Work area</v>
      </c>
      <c r="H2242" s="14" t="str">
        <f>IF(D2242="No", "Not discussed on USFS. ", VLOOKUP(A2242, [1]!Table9[#All], 24, FALSE))</f>
        <v>--</v>
      </c>
      <c r="I2242" s="14" t="str">
        <f>IF(NOT(ISBLANK(#REF!)),  "Pre-activity Survey Required", "")</f>
        <v>Pre-activity Survey Required</v>
      </c>
      <c r="J2242" s="13" t="str">
        <f>IF(D2242="No", "Not discussed on USFS. ", _xlfn.CONCAT(A2242, " (", VLOOKUP(A2242, [1]!Table9[#All], 11, FALSE), "; Habitat description: ", C2242, ") - Within 1-mi of a CNDDB/SCE/USFS occurrence record (", VLOOKUP(A2242, [1]!Table9[#All], 34, FALSE), "). " ))</f>
        <v xml:space="preserve">Western spotted skunk (SBNF:WL; Habitat description: forest edges, woodlands, and open grasslands) - Within 1-mi of a CNDDB/SCE/USFS occurrence record (unsuitable habitat). </v>
      </c>
      <c r="K2242" s="10" t="str">
        <f>IF(D2242="No", "-- ", VLOOKUP(A2242, [1]!Table9[#All], 35, FALSE))</f>
        <v>Standard OMP BMPs.</v>
      </c>
      <c r="L2242" s="12" t="str">
        <f>IF(D2242="No", "--", VLOOKUP(A2242, [1]!Table9[#All], 28, FALSE))</f>
        <v>IIB</v>
      </c>
      <c r="M2242" s="11" t="str">
        <f>IF(D2242="No", "Not discussed on USFS. ", _xlfn.CONCAT(A2242, " (", VLOOKUP(A2242, [1]!Table9[#All], 11, FALSE), "; Habitat description: ", C2242, ") - Within 1-mi of a CNDDB/SCE/USFS occurrence record (", VLOOKUP(A2242, [1]!Table9[#All], 27, FALSE), "). " ))</f>
        <v xml:space="preserve">Western spotted skunk (SBNF:WL; Habitat description: forest edges, woodlands, and open grasslands) - Within 1-mi of a CNDDB/SCE/USFS occurrence record (habitat present). </v>
      </c>
      <c r="N2242" s="10" t="str">
        <f>IF(D2242="No", "-- ", VLOOKUP(A2242, [1]!Table9[#All], 29, FALSE))</f>
        <v xml:space="preserve">BE BMP Mammal-1; 
General Measures and Standard OMP BMPs. </v>
      </c>
      <c r="O2242" s="10" t="str">
        <f>IF(D2242="No", "--", VLOOKUP(A2242, [1]!Table9[#All], 30, FALSE))</f>
        <v xml:space="preserve">General Measures and Standard OMP BMPs. </v>
      </c>
      <c r="P2242" s="7" t="str">
        <f>IF(D2242="No", "Not discussed on USFS. ", IF(VLOOKUP(A2242, [1]!Table9[#All], 31, FALSE)="--", "--",  _xlfn.CONCAT(A2242, " (", VLOOKUP(A2242, [1]!Table9[#All], 11, FALSE), "; Habitat description: ", C2242, ") - Within 1-mi of a CNDDB/SCE/USFS occurrence record (", VLOOKUP(A2242, [1]!Table9[#All], 31, FALSE), "). " )))</f>
        <v>--</v>
      </c>
      <c r="Q2242" s="6" t="str">
        <f>IF(D2242="No", "Not discussed on USFS. ", IF(VLOOKUP(A2242, [1]!Table9[#All], 31, FALSE)="--", "--",  VLOOKUP(A2242, [1]!Table9[#All], 32, FALSE)))</f>
        <v>--</v>
      </c>
      <c r="R2242" s="6" t="str">
        <f>IF(D2242="No", "Not discussed on USFS. ", IF(VLOOKUP(A2242, [1]!Table9[#All], 31, FALSE)="--", "--", VLOOKUP(A2242, [1]!Table9[#All], 33, FALSE)))</f>
        <v>--</v>
      </c>
      <c r="S2242" s="9" t="s">
        <v>2</v>
      </c>
      <c r="T2242" s="8" t="s">
        <v>2</v>
      </c>
      <c r="U2242" s="8" t="s">
        <v>2</v>
      </c>
      <c r="V2242" s="7" t="s">
        <v>2</v>
      </c>
      <c r="W2242" s="6" t="s">
        <v>2</v>
      </c>
      <c r="X2242" s="6" t="s">
        <v>2</v>
      </c>
    </row>
    <row r="2243" spans="1:24" ht="48" x14ac:dyDescent="0.2">
      <c r="A2243" s="20" t="s">
        <v>110</v>
      </c>
      <c r="B2243" s="20" t="str">
        <f>VLOOKUP(A2243, [1]!Table9[#All], 2, FALSE)</f>
        <v>Valeriana occidentalis</v>
      </c>
      <c r="C2243" s="18" t="str">
        <f>VLOOKUP(A2243, [1]!Table9[#All], 13, FALSE)</f>
        <v>moist places, conifer forest</v>
      </c>
      <c r="D2243" s="17" t="str">
        <f>IF(ISNUMBER(SEARCH("1",VLOOKUP(A2243, [1]!Table9[#All], 4, FALSE))), "Yes", "No")</f>
        <v>No</v>
      </c>
      <c r="E2243" s="16" t="str">
        <f>VLOOKUP(A2243, [1]!Table9[#All], 3, FALSE)</f>
        <v>Plant</v>
      </c>
      <c r="F2243" s="15" t="str">
        <f>VLOOKUP(A2243, [1]!Table9[#All], 26, FALSE)</f>
        <v>Formula</v>
      </c>
      <c r="G2243" s="15" t="str">
        <f>IF(D2243="No", "--",VLOOKUP(A2243, [1]!Table9[#All], 25, FALSE))</f>
        <v>--</v>
      </c>
      <c r="H2243" s="14" t="str">
        <f>IF(D2243="No", "Not discussed on USFS. ", VLOOKUP(A2243, [1]!Table9[#All], 24, FALSE))</f>
        <v xml:space="preserve">Not discussed on USFS. </v>
      </c>
      <c r="I2243" s="14" t="str">
        <f>IF(NOT(ISBLANK(#REF!)),  "Pre-activity Survey Required", "")</f>
        <v>Pre-activity Survey Required</v>
      </c>
      <c r="J2243" s="13" t="str">
        <f>IF(D2243="No", "Not discussed on USFS. ", _xlfn.CONCAT(A2243, " (", VLOOKUP(A2243, [1]!Table9[#All], 11, FALSE), "; Habitat description: ", C2243, ") - Within 1-mi of a CNDDB/SCE/USFS occurrence record (", VLOOKUP(A2243, [1]!Table9[#All], 34, FALSE), "). " ))</f>
        <v xml:space="preserve">Not discussed on USFS. </v>
      </c>
      <c r="K2243" s="10" t="str">
        <f>IF(D2243="No", "-- ", VLOOKUP(A2243, [1]!Table9[#All], 35, FALSE))</f>
        <v xml:space="preserve">-- </v>
      </c>
      <c r="L2243" s="12" t="str">
        <f>IF(D2243="No", "--", VLOOKUP(A2243, [1]!Table9[#All], 28, FALSE))</f>
        <v>--</v>
      </c>
      <c r="M2243" s="11" t="str">
        <f>IF(D2243="No", "Not discussed on USFS. ", _xlfn.CONCAT(A2243, " (", VLOOKUP(A2243, [1]!Table9[#All], 11, FALSE), "; Habitat description: ", C2243, ") - Within 1-mi of a CNDDB/SCE/USFS occurrence record (", VLOOKUP(A2243, [1]!Table9[#All], 27, FALSE), "). " ))</f>
        <v xml:space="preserve">Not discussed on USFS. </v>
      </c>
      <c r="N2243" s="10" t="str">
        <f>IF(D2243="No", "-- ", VLOOKUP(A2243, [1]!Table9[#All], 29, FALSE))</f>
        <v xml:space="preserve">-- </v>
      </c>
      <c r="O2243" s="10" t="str">
        <f>IF(D2243="No", "--", VLOOKUP(A2243, [1]!Table9[#All], 30, FALSE))</f>
        <v>--</v>
      </c>
      <c r="P2243" s="7" t="str">
        <f>IF(D2243="No", "Not discussed on USFS. ", IF(VLOOKUP(A2243, [1]!Table9[#All], 31, FALSE)="--", "--",  _xlfn.CONCAT(A2243, " (", VLOOKUP(A2243, [1]!Table9[#All], 11, FALSE), "; Habitat description: ", C2243, ") - Within 1-mi of a CNDDB/SCE/USFS occurrence record (", VLOOKUP(A2243, [1]!Table9[#All], 31, FALSE), "). " )))</f>
        <v xml:space="preserve">Not discussed on USFS. </v>
      </c>
      <c r="Q2243" s="6" t="str">
        <f>IF(D2243="No", "Not discussed on USFS. ", IF(VLOOKUP(A2243, [1]!Table9[#All], 31, FALSE)="--", "--",  VLOOKUP(A2243, [1]!Table9[#All], 32, FALSE)))</f>
        <v xml:space="preserve">Not discussed on USFS. </v>
      </c>
      <c r="R2243" s="6" t="str">
        <f>IF(D2243="No", "Not discussed on USFS. ", IF(VLOOKUP(A2243, [1]!Table9[#All], 31, FALSE)="--", "--", VLOOKUP(A2243, [1]!Table9[#All], 33, FALSE)))</f>
        <v xml:space="preserve">Not discussed on USFS. </v>
      </c>
      <c r="S2243" s="9" t="s">
        <v>2</v>
      </c>
      <c r="T2243" s="8" t="s">
        <v>2</v>
      </c>
      <c r="U2243" s="8" t="s">
        <v>2</v>
      </c>
      <c r="V2243" s="7" t="s">
        <v>2</v>
      </c>
      <c r="W2243" s="6" t="s">
        <v>2</v>
      </c>
      <c r="X2243" s="6" t="s">
        <v>2</v>
      </c>
    </row>
    <row r="2244" spans="1:24" ht="64" x14ac:dyDescent="0.2">
      <c r="A2244" s="20" t="s">
        <v>109</v>
      </c>
      <c r="B2244" s="20" t="str">
        <f>VLOOKUP(A2244, [1]!Table9[#All], 2, FALSE)</f>
        <v>Carex vallicola</v>
      </c>
      <c r="C2244" s="18" t="str">
        <f>VLOOKUP(A2244, [1]!Table9[#All], 13, FALSE)</f>
        <v>dry to mesic grasslands, open forests, hillsides, and thickets</v>
      </c>
      <c r="D2244" s="17" t="str">
        <f>IF(ISNUMBER(SEARCH("1",VLOOKUP(A2244, [1]!Table9[#All], 4, FALSE))), "Yes", "No")</f>
        <v>No</v>
      </c>
      <c r="E2244" s="16" t="str">
        <f>VLOOKUP(A2244, [1]!Table9[#All], 3, FALSE)</f>
        <v>Plant</v>
      </c>
      <c r="F2244" s="15" t="str">
        <f>VLOOKUP(A2244, [1]!Table9[#All], 26, FALSE)</f>
        <v>Formula</v>
      </c>
      <c r="G2244" s="15" t="str">
        <f>IF(D2244="No", "--",VLOOKUP(A2244, [1]!Table9[#All], 25, FALSE))</f>
        <v>--</v>
      </c>
      <c r="H2244" s="14" t="str">
        <f>IF(D2244="No", "Not discussed on USFS. ", VLOOKUP(A2244, [1]!Table9[#All], 24, FALSE))</f>
        <v xml:space="preserve">Not discussed on USFS. </v>
      </c>
      <c r="I2244" s="14" t="str">
        <f>IF(NOT(ISBLANK(#REF!)),  "Pre-activity Survey Required", "")</f>
        <v>Pre-activity Survey Required</v>
      </c>
      <c r="J2244" s="13" t="str">
        <f>IF(D2244="No", "Not discussed on USFS. ", _xlfn.CONCAT(A2244, " (", VLOOKUP(A2244, [1]!Table9[#All], 11, FALSE), "; Habitat description: ", C2244, ") - Within 1-mi of a CNDDB/SCE/USFS occurrence record (", VLOOKUP(A2244, [1]!Table9[#All], 34, FALSE), "). " ))</f>
        <v xml:space="preserve">Not discussed on USFS. </v>
      </c>
      <c r="K2244" s="10" t="str">
        <f>IF(D2244="No", "-- ", VLOOKUP(A2244, [1]!Table9[#All], 35, FALSE))</f>
        <v xml:space="preserve">-- </v>
      </c>
      <c r="L2244" s="12" t="str">
        <f>IF(D2244="No", "--", VLOOKUP(A2244, [1]!Table9[#All], 28, FALSE))</f>
        <v>--</v>
      </c>
      <c r="M2244" s="11" t="str">
        <f>IF(D2244="No", "Not discussed on USFS. ", _xlfn.CONCAT(A2244, " (", VLOOKUP(A2244, [1]!Table9[#All], 11, FALSE), "; Habitat description: ", C2244, ") - Within 1-mi of a CNDDB/SCE/USFS occurrence record (", VLOOKUP(A2244, [1]!Table9[#All], 27, FALSE), "). " ))</f>
        <v xml:space="preserve">Not discussed on USFS. </v>
      </c>
      <c r="N2244" s="10" t="str">
        <f>IF(D2244="No", "-- ", VLOOKUP(A2244, [1]!Table9[#All], 29, FALSE))</f>
        <v xml:space="preserve">-- </v>
      </c>
      <c r="O2244" s="10" t="str">
        <f>IF(D2244="No", "--", VLOOKUP(A2244, [1]!Table9[#All], 30, FALSE))</f>
        <v>--</v>
      </c>
      <c r="P2244" s="7" t="str">
        <f>IF(D2244="No", "Not discussed on USFS. ", IF(VLOOKUP(A2244, [1]!Table9[#All], 31, FALSE)="--", "--",  _xlfn.CONCAT(A2244, " (", VLOOKUP(A2244, [1]!Table9[#All], 11, FALSE), "; Habitat description: ", C2244, ") - Within 1-mi of a CNDDB/SCE/USFS occurrence record (", VLOOKUP(A2244, [1]!Table9[#All], 31, FALSE), "). " )))</f>
        <v xml:space="preserve">Not discussed on USFS. </v>
      </c>
      <c r="Q2244" s="6" t="str">
        <f>IF(D2244="No", "Not discussed on USFS. ", IF(VLOOKUP(A2244, [1]!Table9[#All], 31, FALSE)="--", "--",  VLOOKUP(A2244, [1]!Table9[#All], 32, FALSE)))</f>
        <v xml:space="preserve">Not discussed on USFS. </v>
      </c>
      <c r="R2244" s="6" t="str">
        <f>IF(D2244="No", "Not discussed on USFS. ", IF(VLOOKUP(A2244, [1]!Table9[#All], 31, FALSE)="--", "--", VLOOKUP(A2244, [1]!Table9[#All], 33, FALSE)))</f>
        <v xml:space="preserve">Not discussed on USFS. </v>
      </c>
      <c r="S2244" s="9" t="s">
        <v>2</v>
      </c>
      <c r="T2244" s="8" t="s">
        <v>2</v>
      </c>
      <c r="U2244" s="8" t="s">
        <v>2</v>
      </c>
      <c r="V2244" s="7" t="s">
        <v>2</v>
      </c>
      <c r="W2244" s="6" t="s">
        <v>2</v>
      </c>
      <c r="X2244" s="6" t="s">
        <v>2</v>
      </c>
    </row>
    <row r="2245" spans="1:24" ht="156" x14ac:dyDescent="0.2">
      <c r="A2245" s="20" t="s">
        <v>108</v>
      </c>
      <c r="B2245" s="20" t="str">
        <f>VLOOKUP(A2245, [1]!Table9[#All], 2, FALSE)</f>
        <v>Peltigera gowardii</v>
      </c>
      <c r="C2245" s="18" t="str">
        <f>VLOOKUP(A2245, [1]!Table9[#All], 13, FALSE)</f>
        <v>riparian forest; in streams and springs</v>
      </c>
      <c r="D2245" s="17" t="str">
        <f>IF(ISNUMBER(SEARCH("1",VLOOKUP(A2245, [1]!Table9[#All], 4, FALSE))), "Yes", "No")</f>
        <v>Yes</v>
      </c>
      <c r="E2245" s="16" t="str">
        <f>VLOOKUP(A2245, [1]!Table9[#All], 3, FALSE)</f>
        <v>Plant</v>
      </c>
      <c r="F2245" s="15" t="str">
        <f>VLOOKUP(A2245, [1]!Table9[#All], 26, FALSE)</f>
        <v>Formula</v>
      </c>
      <c r="G2245" s="15" t="str">
        <f>IF(D2245="No", "--",VLOOKUP(A2245, [1]!Table9[#All], 25, FALSE))</f>
        <v>Work area</v>
      </c>
      <c r="H2245" s="14" t="str">
        <f>IF(D2245="No", "Not discussed on USFS. ", VLOOKUP(A2245, [1]!Table9[#All], 24, FALSE))</f>
        <v>--</v>
      </c>
      <c r="I2245" s="14" t="str">
        <f>IF(NOT(ISBLANK(#REF!)),  "Pre-activity Survey Required", "")</f>
        <v>Pre-activity Survey Required</v>
      </c>
      <c r="J2245" s="13" t="str">
        <f>IF(D2245="No", "Not discussed on USFS. ", _xlfn.CONCAT(A2245, " (", VLOOKUP(A2245, [1]!Table9[#All], 11, FALSE), "; Habitat description: ", C2245, ") - Within 1-mi of a CNDDB/SCE/USFS occurrence record (", VLOOKUP(A2245, [1]!Table9[#All], 34, FALSE), "). " ))</f>
        <v xml:space="preserve">western waterfan lichen (FSS; CRPR 4.2; Habitat description: riparian forest; in streams and springs) - Within 1-mi of a CNDDB/SCE/USFS occurrence record (unsuitable habitat). </v>
      </c>
      <c r="K2245" s="10" t="str">
        <f>IF(D2245="No", "-- ", VLOOKUP(A2245, [1]!Table9[#All], 35, FALSE))</f>
        <v>Standard OMP BMPs.</v>
      </c>
      <c r="L2245" s="12" t="str">
        <f>IF(D2245="No", "--", VLOOKUP(A2245, [1]!Table9[#All], 28, FALSE))</f>
        <v>IIB</v>
      </c>
      <c r="M2245" s="11" t="str">
        <f>IF(D2245="No", "Not discussed on USFS. ", _xlfn.CONCAT(A2245, " (", VLOOKUP(A2245, [1]!Table9[#All], 11, FALSE), "; Habitat description: ", C2245, ") - Within 1-mi of a CNDDB/SCE/USFS occurrence record (", VLOOKUP(A2245, [1]!Table9[#All], 27, FALSE), "). " ))</f>
        <v xml:space="preserve">western waterfan lichen (FSS; CRPR 4.2; Habitat description: riparian forest; in streams and springs) - Within 1-mi of a CNDDB/SCE/USFS occurrence record (habitat present). </v>
      </c>
      <c r="N2245" s="10" t="str">
        <f>IF(D2245="No", "-- ", VLOOKUP(A2245, [1]!Table9[#All], 29, FALSE))</f>
        <v xml:space="preserve">BE BMP Plant-1(a)(c-d); 
General Measures and Standard OMP BMPs. </v>
      </c>
      <c r="O2245" s="10" t="str">
        <f>IF(D2245="No", "--", VLOOKUP(A2245, [1]!Table9[#All], 30, FALSE))</f>
        <v xml:space="preserve">Pre-Activity Survey (western waterfan lichen): A biological survey is required. 
FSS Plant Avoidance (western waterfan lichen): If western waterfan lichen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45" s="7" t="str">
        <f>IF(D2245="No", "Not discussed on USFS. ", IF(VLOOKUP(A2245, [1]!Table9[#All], 31, FALSE)="--", "--",  _xlfn.CONCAT(A2245, " (", VLOOKUP(A2245, [1]!Table9[#All], 11, FALSE), "; Habitat description: ", C2245, ") - Within 1-mi of a CNDDB/SCE/USFS occurrence record (", VLOOKUP(A2245, [1]!Table9[#All], 31, FALSE), "). " )))</f>
        <v>--</v>
      </c>
      <c r="Q2245" s="6" t="str">
        <f>IF(D2245="No", "Not discussed on USFS. ", IF(VLOOKUP(A2245, [1]!Table9[#All], 31, FALSE)="--", "--",  VLOOKUP(A2245, [1]!Table9[#All], 32, FALSE)))</f>
        <v>--</v>
      </c>
      <c r="R2245" s="6" t="str">
        <f>IF(D2245="No", "Not discussed on USFS. ", IF(VLOOKUP(A2245, [1]!Table9[#All], 31, FALSE)="--", "--", VLOOKUP(A2245, [1]!Table9[#All], 33, FALSE)))</f>
        <v>--</v>
      </c>
      <c r="S2245" s="9" t="s">
        <v>2</v>
      </c>
      <c r="T2245" s="8" t="s">
        <v>2</v>
      </c>
      <c r="U2245" s="8" t="s">
        <v>2</v>
      </c>
      <c r="V2245" s="7" t="s">
        <v>2</v>
      </c>
      <c r="W2245" s="6" t="s">
        <v>2</v>
      </c>
      <c r="X2245" s="6" t="s">
        <v>2</v>
      </c>
    </row>
    <row r="2246" spans="1:24" ht="156" x14ac:dyDescent="0.2">
      <c r="A2246" s="20" t="s">
        <v>107</v>
      </c>
      <c r="B2246" s="20" t="str">
        <f>VLOOKUP(A2246, [1]!Table9[#All], 2, FALSE)</f>
        <v>Viola primulifolia ssp. occidentalis</v>
      </c>
      <c r="C2246" s="18" t="str">
        <f>VLOOKUP(A2246, [1]!Table9[#All], 13, FALSE)</f>
        <v>marshes, bogs often with darlingtonia; in mixed evergreen forest</v>
      </c>
      <c r="D2246" s="17" t="str">
        <f>IF(ISNUMBER(SEARCH("1",VLOOKUP(A2246, [1]!Table9[#All], 4, FALSE))), "Yes", "No")</f>
        <v>Yes</v>
      </c>
      <c r="E2246" s="16" t="str">
        <f>VLOOKUP(A2246, [1]!Table9[#All], 3, FALSE)</f>
        <v>Plant</v>
      </c>
      <c r="F2246" s="15" t="str">
        <f>VLOOKUP(A2246, [1]!Table9[#All], 26, FALSE)</f>
        <v>Formula</v>
      </c>
      <c r="G2246" s="15" t="str">
        <f>IF(D2246="No", "--",VLOOKUP(A2246, [1]!Table9[#All], 25, FALSE))</f>
        <v>Work area</v>
      </c>
      <c r="H2246" s="14" t="str">
        <f>IF(D2246="No", "Not discussed on USFS. ", VLOOKUP(A2246, [1]!Table9[#All], 24, FALSE))</f>
        <v>--</v>
      </c>
      <c r="I2246" s="14" t="str">
        <f>IF(NOT(ISBLANK(#REF!)),  "Pre-activity Survey Required", "")</f>
        <v>Pre-activity Survey Required</v>
      </c>
      <c r="J2246" s="13" t="str">
        <f>IF(D2246="No", "Not discussed on USFS. ", _xlfn.CONCAT(A2246, " (", VLOOKUP(A2246, [1]!Table9[#All], 11, FALSE), "; Habitat description: ", C2246, ") - Within 1-mi of a CNDDB/SCE/USFS occurrence record (", VLOOKUP(A2246, [1]!Table9[#All], 34, FALSE), "). " ))</f>
        <v xml:space="preserve">western white bog violet (FSS; CRPR 1B.2, Blooming Period: Apr - Sep; Habitat description: marshes, bogs often with darlingtonia; in mixed evergreen forest) - Within 1-mi of a CNDDB/SCE/USFS occurrence record (unsuitable habitat). </v>
      </c>
      <c r="K2246" s="10" t="str">
        <f>IF(D2246="No", "-- ", VLOOKUP(A2246, [1]!Table9[#All], 35, FALSE))</f>
        <v>Standard OMP BMPs.</v>
      </c>
      <c r="L2246" s="12" t="str">
        <f>IF(D2246="No", "--", VLOOKUP(A2246, [1]!Table9[#All], 28, FALSE))</f>
        <v>IIB</v>
      </c>
      <c r="M2246" s="11" t="str">
        <f>IF(D2246="No", "Not discussed on USFS. ", _xlfn.CONCAT(A2246, " (", VLOOKUP(A2246, [1]!Table9[#All], 11, FALSE), "; Habitat description: ", C2246, ") - Within 1-mi of a CNDDB/SCE/USFS occurrence record (", VLOOKUP(A2246, [1]!Table9[#All], 27, FALSE), "). " ))</f>
        <v xml:space="preserve">western white bog violet (FSS; CRPR 1B.2, Blooming Period: Apr - Sep; Habitat description: marshes, bogs often with darlingtonia; in mixed evergreen forest) - Within 1-mi of a CNDDB/SCE/USFS occurrence record (habitat present). </v>
      </c>
      <c r="N2246" s="10" t="str">
        <f>IF(D2246="No", "-- ", VLOOKUP(A2246, [1]!Table9[#All], 29, FALSE))</f>
        <v xml:space="preserve">BE BMP Plant-1(a)(c-d); 
General Measures and Standard OMP BMPs. </v>
      </c>
      <c r="O2246" s="10" t="str">
        <f>IF(D2246="No", "--", VLOOKUP(A2246, [1]!Table9[#All], 30, FALSE))</f>
        <v xml:space="preserve">Pre-Activity Survey (western white bog violet): A biological survey is required. 
FSS Plant Avoidance (western white bog violet): If western white bog violet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46" s="7" t="str">
        <f>IF(D2246="No", "Not discussed on USFS. ", IF(VLOOKUP(A2246, [1]!Table9[#All], 31, FALSE)="--", "--",  _xlfn.CONCAT(A2246, " (", VLOOKUP(A2246, [1]!Table9[#All], 11, FALSE), "; Habitat description: ", C2246, ") - Within 1-mi of a CNDDB/SCE/USFS occurrence record (", VLOOKUP(A2246, [1]!Table9[#All], 31, FALSE), "). " )))</f>
        <v>--</v>
      </c>
      <c r="Q2246" s="6" t="str">
        <f>IF(D2246="No", "Not discussed on USFS. ", IF(VLOOKUP(A2246, [1]!Table9[#All], 31, FALSE)="--", "--",  VLOOKUP(A2246, [1]!Table9[#All], 32, FALSE)))</f>
        <v>--</v>
      </c>
      <c r="R2246" s="6" t="str">
        <f>IF(D2246="No", "Not discussed on USFS. ", IF(VLOOKUP(A2246, [1]!Table9[#All], 31, FALSE)="--", "--", VLOOKUP(A2246, [1]!Table9[#All], 33, FALSE)))</f>
        <v>--</v>
      </c>
      <c r="S2246" s="9" t="s">
        <v>2</v>
      </c>
      <c r="T2246" s="8" t="s">
        <v>2</v>
      </c>
      <c r="U2246" s="8" t="s">
        <v>2</v>
      </c>
      <c r="V2246" s="7" t="s">
        <v>2</v>
      </c>
      <c r="W2246" s="6" t="s">
        <v>2</v>
      </c>
      <c r="X2246" s="6" t="s">
        <v>2</v>
      </c>
    </row>
    <row r="2247" spans="1:24" ht="48" x14ac:dyDescent="0.2">
      <c r="A2247" s="20" t="s">
        <v>106</v>
      </c>
      <c r="B2247" s="20" t="str">
        <f>VLOOKUP(A2247, [1]!Table9[#All], 2, FALSE)</f>
        <v>Lepus townsendii townsendii</v>
      </c>
      <c r="C2247" s="18" t="str">
        <f>VLOOKUP(A2247, [1]!Table9[#All], 13, FALSE)</f>
        <v>grassland, desert scrubland, prairies, farmlands, and dunes</v>
      </c>
      <c r="D2247" s="17" t="str">
        <f>IF(ISNUMBER(SEARCH("1",VLOOKUP(A2247, [1]!Table9[#All], 4, FALSE))), "Yes", "No")</f>
        <v>No</v>
      </c>
      <c r="E2247" s="16" t="str">
        <f>VLOOKUP(A2247, [1]!Table9[#All], 3, FALSE)</f>
        <v>Mammal</v>
      </c>
      <c r="F2247" s="15" t="str">
        <f>VLOOKUP(A2247, [1]!Table9[#All], 26, FALSE)</f>
        <v>Formula</v>
      </c>
      <c r="G2247" s="15" t="str">
        <f>IF(D2247="No", "--",VLOOKUP(A2247, [1]!Table9[#All], 25, FALSE))</f>
        <v>--</v>
      </c>
      <c r="H2247" s="14" t="str">
        <f>IF(D2247="No", "Not discussed on USFS. ", VLOOKUP(A2247, [1]!Table9[#All], 24, FALSE))</f>
        <v xml:space="preserve">Not discussed on USFS. </v>
      </c>
      <c r="I2247" s="14" t="str">
        <f>IF(NOT(ISBLANK(#REF!)),  "Pre-activity Survey Required", "")</f>
        <v>Pre-activity Survey Required</v>
      </c>
      <c r="J2247" s="13" t="str">
        <f>IF(D2247="No", "Not discussed on USFS. ", _xlfn.CONCAT(A2247, " (", VLOOKUP(A2247, [1]!Table9[#All], 11, FALSE), "; Habitat description: ", C2247, ") - Within 1-mi of a CNDDB/SCE/USFS occurrence record (", VLOOKUP(A2247, [1]!Table9[#All], 34, FALSE), "). " ))</f>
        <v xml:space="preserve">Not discussed on USFS. </v>
      </c>
      <c r="K2247" s="10" t="str">
        <f>IF(D2247="No", "-- ", VLOOKUP(A2247, [1]!Table9[#All], 35, FALSE))</f>
        <v xml:space="preserve">-- </v>
      </c>
      <c r="L2247" s="12" t="str">
        <f>IF(D2247="No", "--", VLOOKUP(A2247, [1]!Table9[#All], 28, FALSE))</f>
        <v>--</v>
      </c>
      <c r="M2247" s="11" t="str">
        <f>IF(D2247="No", "Not discussed on USFS. ", _xlfn.CONCAT(A2247, " (", VLOOKUP(A2247, [1]!Table9[#All], 11, FALSE), "; Habitat description: ", C2247, ") - Within 1-mi of a CNDDB/SCE/USFS occurrence record (", VLOOKUP(A2247, [1]!Table9[#All], 27, FALSE), "). " ))</f>
        <v xml:space="preserve">Not discussed on USFS. </v>
      </c>
      <c r="N2247" s="10" t="str">
        <f>IF(D2247="No", "-- ", VLOOKUP(A2247, [1]!Table9[#All], 29, FALSE))</f>
        <v xml:space="preserve">-- </v>
      </c>
      <c r="O2247" s="10" t="str">
        <f>IF(D2247="No", "--", VLOOKUP(A2247, [1]!Table9[#All], 30, FALSE))</f>
        <v>--</v>
      </c>
      <c r="P2247" s="7" t="str">
        <f>IF(D2247="No", "Not discussed on USFS. ", IF(VLOOKUP(A2247, [1]!Table9[#All], 31, FALSE)="--", "--",  _xlfn.CONCAT(A2247, " (", VLOOKUP(A2247, [1]!Table9[#All], 11, FALSE), "; Habitat description: ", C2247, ") - Within 1-mi of a CNDDB/SCE/USFS occurrence record (", VLOOKUP(A2247, [1]!Table9[#All], 31, FALSE), "). " )))</f>
        <v xml:space="preserve">Not discussed on USFS. </v>
      </c>
      <c r="Q2247" s="6" t="str">
        <f>IF(D2247="No", "Not discussed on USFS. ", IF(VLOOKUP(A2247, [1]!Table9[#All], 31, FALSE)="--", "--",  VLOOKUP(A2247, [1]!Table9[#All], 32, FALSE)))</f>
        <v xml:space="preserve">Not discussed on USFS. </v>
      </c>
      <c r="R2247" s="6" t="str">
        <f>IF(D2247="No", "Not discussed on USFS. ", IF(VLOOKUP(A2247, [1]!Table9[#All], 31, FALSE)="--", "--", VLOOKUP(A2247, [1]!Table9[#All], 33, FALSE)))</f>
        <v xml:space="preserve">Not discussed on USFS. </v>
      </c>
      <c r="S2247" s="9" t="s">
        <v>2</v>
      </c>
      <c r="T2247" s="8" t="s">
        <v>2</v>
      </c>
      <c r="U2247" s="8" t="s">
        <v>2</v>
      </c>
      <c r="V2247" s="7" t="s">
        <v>2</v>
      </c>
      <c r="W2247" s="6" t="s">
        <v>2</v>
      </c>
      <c r="X2247" s="6" t="s">
        <v>2</v>
      </c>
    </row>
    <row r="2248" spans="1:24" ht="75" x14ac:dyDescent="0.2">
      <c r="A2248" s="20" t="s">
        <v>105</v>
      </c>
      <c r="B2248" s="20" t="str">
        <f>VLOOKUP(A2248, [1]!Table9[#All], 2, FALSE)</f>
        <v>Lasiurus xanthinus</v>
      </c>
      <c r="C2248" s="18" t="str">
        <f>VLOOKUP(A2248, [1]!Table9[#All], 13, FALSE)</f>
        <v>caves, rock crevices, old buildings, bridges, mines, and trees</v>
      </c>
      <c r="D2248" s="17" t="str">
        <f>IF(ISNUMBER(SEARCH("1",VLOOKUP(A2248, [1]!Table9[#All], 4, FALSE))), "Yes", "No")</f>
        <v>Yes</v>
      </c>
      <c r="E2248" s="16" t="str">
        <f>VLOOKUP(A2248, [1]!Table9[#All], 3, FALSE)</f>
        <v>Mammal</v>
      </c>
      <c r="F2248" s="15" t="str">
        <f>VLOOKUP(A2248, [1]!Table9[#All], 26, FALSE)</f>
        <v>Formula</v>
      </c>
      <c r="G2248" s="15" t="str">
        <f>IF(D2248="No", "--",VLOOKUP(A2248, [1]!Table9[#All], 25, FALSE))</f>
        <v>Work area</v>
      </c>
      <c r="H2248" s="14" t="str">
        <f>IF(D2248="No", "Not discussed on USFS. ", VLOOKUP(A2248, [1]!Table9[#All], 24, FALSE))</f>
        <v>--</v>
      </c>
      <c r="I2248" s="14" t="str">
        <f>IF(NOT(ISBLANK(#REF!)),  "Pre-activity Survey Required", "")</f>
        <v>Pre-activity Survey Required</v>
      </c>
      <c r="J2248" s="13" t="str">
        <f>IF(D2248="No", "Not discussed on USFS. ", _xlfn.CONCAT(A2248, " (", VLOOKUP(A2248, [1]!Table9[#All], 11, FALSE), "; Habitat description: ", C2248, ") - Within 1-mi of a CNDDB/SCE/USFS occurrence record (", VLOOKUP(A2248, [1]!Table9[#All], 34, FALSE), "). " ))</f>
        <v xml:space="preserve">western yellow bat (CDFW SSC; SBNF:WL; Habitat description: caves, rock crevices, old buildings, bridges, mines, and trees) - Within 1-mi of a CNDDB/SCE/USFS occurrence record (unsuitable habitat). </v>
      </c>
      <c r="K2248" s="10" t="str">
        <f>IF(D2248="No", "-- ", VLOOKUP(A2248, [1]!Table9[#All], 35, FALSE))</f>
        <v>Standard OMP BMPs.</v>
      </c>
      <c r="L2248" s="12" t="str">
        <f>IF(D2248="No", "--", VLOOKUP(A2248, [1]!Table9[#All], 28, FALSE))</f>
        <v>IIB</v>
      </c>
      <c r="M2248" s="11" t="str">
        <f>IF(D2248="No", "Not discussed on USFS. ", _xlfn.CONCAT(A2248, " (", VLOOKUP(A2248, [1]!Table9[#All], 11, FALSE), "; Habitat description: ", C2248, ") - Within 1-mi of a CNDDB/SCE/USFS occurrence record (", VLOOKUP(A2248, [1]!Table9[#All], 27, FALSE), "). " ))</f>
        <v xml:space="preserve">western yellow bat (CDFW SSC; SBNF:WL; Habitat description: caves, rock crevices, old buildings, bridges, mines, and trees) - Within 1-mi of a CNDDB/SCE/USFS occurrence record (habitat present). </v>
      </c>
      <c r="N2248" s="10" t="str">
        <f>IF(D2248="No", "-- ", VLOOKUP(A2248, [1]!Table9[#All], 29, FALSE))</f>
        <v xml:space="preserve">BE BMP Mammal-1; 
General Measures and Standard OMP BMPs. </v>
      </c>
      <c r="O2248" s="10" t="str">
        <f>IF(D2248="No", "--", VLOOKUP(A2248, [1]!Table9[#All], 30, FALSE))</f>
        <v xml:space="preserve">General Measures and Standard OMP BMPs. </v>
      </c>
      <c r="P2248" s="7" t="str">
        <f>IF(D2248="No", "Not discussed on USFS. ", IF(VLOOKUP(A2248, [1]!Table9[#All], 31, FALSE)="--", "--",  _xlfn.CONCAT(A2248, " (", VLOOKUP(A2248, [1]!Table9[#All], 11, FALSE), "; Habitat description: ", C2248, ") - Within 1-mi of a CNDDB/SCE/USFS occurrence record (", VLOOKUP(A2248, [1]!Table9[#All], 31, FALSE), "). " )))</f>
        <v>--</v>
      </c>
      <c r="Q2248" s="6" t="str">
        <f>IF(D2248="No", "Not discussed on USFS. ", IF(VLOOKUP(A2248, [1]!Table9[#All], 31, FALSE)="--", "--",  VLOOKUP(A2248, [1]!Table9[#All], 32, FALSE)))</f>
        <v>--</v>
      </c>
      <c r="R2248" s="6" t="str">
        <f>IF(D2248="No", "Not discussed on USFS. ", IF(VLOOKUP(A2248, [1]!Table9[#All], 31, FALSE)="--", "--", VLOOKUP(A2248, [1]!Table9[#All], 33, FALSE)))</f>
        <v>--</v>
      </c>
      <c r="S2248" s="9" t="s">
        <v>2</v>
      </c>
      <c r="T2248" s="8" t="s">
        <v>2</v>
      </c>
      <c r="U2248" s="8" t="s">
        <v>2</v>
      </c>
      <c r="V2248" s="7" t="s">
        <v>2</v>
      </c>
      <c r="W2248" s="6" t="s">
        <v>2</v>
      </c>
      <c r="X2248" s="6" t="s">
        <v>2</v>
      </c>
    </row>
    <row r="2249" spans="1:24" ht="132" x14ac:dyDescent="0.2">
      <c r="A2249" s="20" t="s">
        <v>104</v>
      </c>
      <c r="B2249" s="20" t="str">
        <f>VLOOKUP(A2249, [1]!Table9[#All], 2, FALSE)</f>
        <v>Coccyzus americanus occidentalis</v>
      </c>
      <c r="C2249" s="18" t="str">
        <f>VLOOKUP(A2249, [1]!Table9[#All], 13, FALSE)</f>
        <v>dense thickets and riparian vegetation along perennial rivers</v>
      </c>
      <c r="D2249" s="17" t="str">
        <f>IF(ISNUMBER(SEARCH("1",VLOOKUP(A2249, [1]!Table9[#All], 4, FALSE))), "Yes", "No")</f>
        <v>Yes</v>
      </c>
      <c r="E2249" s="16" t="str">
        <f>VLOOKUP(A2249, [1]!Table9[#All], 3, FALSE)</f>
        <v>Bird</v>
      </c>
      <c r="F2249" s="15" t="str">
        <f>VLOOKUP(A2249, [1]!Table9[#All], 26, FALSE)</f>
        <v>Formula</v>
      </c>
      <c r="G2249" s="15" t="str">
        <f>IF(D2249="No", "--",VLOOKUP(A2249, [1]!Table9[#All], 25, FALSE))</f>
        <v>Work area</v>
      </c>
      <c r="H2249" s="14" t="str">
        <f>IF(D2249="No", "Not discussed on USFS. ", VLOOKUP(A2249, [1]!Table9[#All], 24, FALSE))</f>
        <v>--</v>
      </c>
      <c r="I2249" s="14" t="str">
        <f>IF(NOT(ISBLANK(#REF!)),  "Pre-activity Survey Required", "")</f>
        <v>Pre-activity Survey Required</v>
      </c>
      <c r="J2249" s="13" t="str">
        <f>IF(D2249="No", "Not discussed on USFS. ", _xlfn.CONCAT(A2249, " (", VLOOKUP(A2249, [1]!Table9[#All], 11, FALSE), "; Habitat description: ", C2249, ") - Within 1-mi of a CNDDB/SCE/USFS occurrence record (", VLOOKUP(A2249, [1]!Table9[#All], 34, FALSE), "). " ))</f>
        <v xml:space="preserve">Western Yellow-billed Cuckoo (FT; SE; BLM:S; Habitat description: dense thickets and riparian vegetation along perennial rivers) - Within 1-mi of a CNDDB/SCE/USFS occurrence record (unsuitable habitat). </v>
      </c>
      <c r="K2249" s="10" t="str">
        <f>IF(D2249="No", "-- ", VLOOKUP(A2249, [1]!Table9[#All], 35, FALSE))</f>
        <v>Standard OMP BMPs.</v>
      </c>
      <c r="L2249" s="12" t="str">
        <f>IF(D2249="No", "--", VLOOKUP(A2249, [1]!Table9[#All], 28, FALSE))</f>
        <v>IIB</v>
      </c>
      <c r="M2249" s="11" t="str">
        <f>IF(D2249="No", "Not discussed on USFS. ", _xlfn.CONCAT(A2249, " (", VLOOKUP(A2249, [1]!Table9[#All], 11, FALSE), "; Habitat description: ", C2249, ") - Within 1-mi of a CNDDB/SCE/USFS occurrence record (", VLOOKUP(A2249, [1]!Table9[#All], 27, FALSE), "). " ))</f>
        <v xml:space="preserve">Western Yellow-billed Cuckoo (FT; SE; BLM:S; Habitat description: dense thickets and riparian vegetation along perennial rivers) - Within 1-mi of a CNDDB/SCE/USFS occurrence record (habitat present). </v>
      </c>
      <c r="N2249" s="10" t="str">
        <f>IF(D2249="No", "-- ", VLOOKUP(A2249, [1]!Table9[#All], 29, FALSE))</f>
        <v xml:space="preserve">RPM WYBC-1-3, 4(b-c); 
General Measures and Standard OMP BMPs. </v>
      </c>
      <c r="O2249" s="10" t="str">
        <f>IF(D2249="No", "--", VLOOKUP(A2249, [1]!Table9[#All], 30, FALSE))</f>
        <v xml:space="preserve">Schedule Limitation (WYBC): Schedule all work between September 1 and February 28; if the project cannot comply with these dates, contact SCE ED. 
Biological Monitor (WYBC):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2249" s="7" t="str">
        <f>IF(D2249="No", "Not discussed on USFS. ", IF(VLOOKUP(A2249, [1]!Table9[#All], 31, FALSE)="--", "--",  _xlfn.CONCAT(A2249, " (", VLOOKUP(A2249, [1]!Table9[#All], 11, FALSE), "; Habitat description: ", C2249, ") - Within 1-mi of a CNDDB/SCE/USFS occurrence record (", VLOOKUP(A2249, [1]!Table9[#All], 31, FALSE), "). " )))</f>
        <v>--</v>
      </c>
      <c r="Q2249" s="6" t="str">
        <f>IF(D2249="No", "Not discussed on USFS. ", IF(VLOOKUP(A2249, [1]!Table9[#All], 31, FALSE)="--", "--",  VLOOKUP(A2249, [1]!Table9[#All], 32, FALSE)))</f>
        <v>--</v>
      </c>
      <c r="R2249" s="6" t="str">
        <f>IF(D2249="No", "Not discussed on USFS. ", IF(VLOOKUP(A2249, [1]!Table9[#All], 31, FALSE)="--", "--", VLOOKUP(A2249, [1]!Table9[#All], 33, FALSE)))</f>
        <v>--</v>
      </c>
      <c r="S2249" s="9" t="s">
        <v>2</v>
      </c>
      <c r="T2249" s="8" t="s">
        <v>2</v>
      </c>
      <c r="U2249" s="8" t="s">
        <v>2</v>
      </c>
      <c r="V2249" s="7" t="s">
        <v>2</v>
      </c>
      <c r="W2249" s="6" t="s">
        <v>2</v>
      </c>
      <c r="X2249" s="6" t="s">
        <v>2</v>
      </c>
    </row>
    <row r="2250" spans="1:24" ht="48" x14ac:dyDescent="0.2">
      <c r="A2250" s="20" t="s">
        <v>103</v>
      </c>
      <c r="B2250" s="20" t="str">
        <f>VLOOKUP(A2250, [1]!Table9[#All], 2, FALSE)</f>
        <v>Carex atherodes</v>
      </c>
      <c r="C2250" s="18" t="str">
        <f>VLOOKUP(A2250, [1]!Table9[#All], 13, FALSE)</f>
        <v>marshes, seasonally wet meadows</v>
      </c>
      <c r="D2250" s="17" t="str">
        <f>IF(ISNUMBER(SEARCH("1",VLOOKUP(A2250, [1]!Table9[#All], 4, FALSE))), "Yes", "No")</f>
        <v>No</v>
      </c>
      <c r="E2250" s="16" t="str">
        <f>VLOOKUP(A2250, [1]!Table9[#All], 3, FALSE)</f>
        <v>Plant</v>
      </c>
      <c r="F2250" s="15" t="str">
        <f>VLOOKUP(A2250, [1]!Table9[#All], 26, FALSE)</f>
        <v>Formula</v>
      </c>
      <c r="G2250" s="15" t="str">
        <f>IF(D2250="No", "--",VLOOKUP(A2250, [1]!Table9[#All], 25, FALSE))</f>
        <v>--</v>
      </c>
      <c r="H2250" s="14" t="str">
        <f>IF(D2250="No", "Not discussed on USFS. ", VLOOKUP(A2250, [1]!Table9[#All], 24, FALSE))</f>
        <v xml:space="preserve">Not discussed on USFS. </v>
      </c>
      <c r="I2250" s="14" t="str">
        <f>IF(NOT(ISBLANK(#REF!)),  "Pre-activity Survey Required", "")</f>
        <v>Pre-activity Survey Required</v>
      </c>
      <c r="J2250" s="13" t="str">
        <f>IF(D2250="No", "Not discussed on USFS. ", _xlfn.CONCAT(A2250, " (", VLOOKUP(A2250, [1]!Table9[#All], 11, FALSE), "; Habitat description: ", C2250, ") - Within 1-mi of a CNDDB/SCE/USFS occurrence record (", VLOOKUP(A2250, [1]!Table9[#All], 34, FALSE), "). " ))</f>
        <v xml:space="preserve">Not discussed on USFS. </v>
      </c>
      <c r="K2250" s="10" t="str">
        <f>IF(D2250="No", "-- ", VLOOKUP(A2250, [1]!Table9[#All], 35, FALSE))</f>
        <v xml:space="preserve">-- </v>
      </c>
      <c r="L2250" s="12" t="str">
        <f>IF(D2250="No", "--", VLOOKUP(A2250, [1]!Table9[#All], 28, FALSE))</f>
        <v>--</v>
      </c>
      <c r="M2250" s="11" t="str">
        <f>IF(D2250="No", "Not discussed on USFS. ", _xlfn.CONCAT(A2250, " (", VLOOKUP(A2250, [1]!Table9[#All], 11, FALSE), "; Habitat description: ", C2250, ") - Within 1-mi of a CNDDB/SCE/USFS occurrence record (", VLOOKUP(A2250, [1]!Table9[#All], 27, FALSE), "). " ))</f>
        <v xml:space="preserve">Not discussed on USFS. </v>
      </c>
      <c r="N2250" s="10" t="str">
        <f>IF(D2250="No", "-- ", VLOOKUP(A2250, [1]!Table9[#All], 29, FALSE))</f>
        <v xml:space="preserve">-- </v>
      </c>
      <c r="O2250" s="10" t="str">
        <f>IF(D2250="No", "--", VLOOKUP(A2250, [1]!Table9[#All], 30, FALSE))</f>
        <v>--</v>
      </c>
      <c r="P2250" s="7" t="str">
        <f>IF(D2250="No", "Not discussed on USFS. ", IF(VLOOKUP(A2250, [1]!Table9[#All], 31, FALSE)="--", "--",  _xlfn.CONCAT(A2250, " (", VLOOKUP(A2250, [1]!Table9[#All], 11, FALSE), "; Habitat description: ", C2250, ") - Within 1-mi of a CNDDB/SCE/USFS occurrence record (", VLOOKUP(A2250, [1]!Table9[#All], 31, FALSE), "). " )))</f>
        <v xml:space="preserve">Not discussed on USFS. </v>
      </c>
      <c r="Q2250" s="6" t="str">
        <f>IF(D2250="No", "Not discussed on USFS. ", IF(VLOOKUP(A2250, [1]!Table9[#All], 31, FALSE)="--", "--",  VLOOKUP(A2250, [1]!Table9[#All], 32, FALSE)))</f>
        <v xml:space="preserve">Not discussed on USFS. </v>
      </c>
      <c r="R2250" s="6" t="str">
        <f>IF(D2250="No", "Not discussed on USFS. ", IF(VLOOKUP(A2250, [1]!Table9[#All], 31, FALSE)="--", "--", VLOOKUP(A2250, [1]!Table9[#All], 33, FALSE)))</f>
        <v xml:space="preserve">Not discussed on USFS. </v>
      </c>
      <c r="S2250" s="9" t="s">
        <v>2</v>
      </c>
      <c r="T2250" s="8" t="s">
        <v>2</v>
      </c>
      <c r="U2250" s="8" t="s">
        <v>2</v>
      </c>
      <c r="V2250" s="7" t="s">
        <v>2</v>
      </c>
      <c r="W2250" s="6" t="s">
        <v>2</v>
      </c>
      <c r="X2250" s="6" t="s">
        <v>2</v>
      </c>
    </row>
    <row r="2251" spans="1:24" ht="64" x14ac:dyDescent="0.2">
      <c r="A2251" s="20" t="s">
        <v>102</v>
      </c>
      <c r="B2251" s="20" t="str">
        <f>VLOOKUP(A2251, [1]!Table9[#All], 2, FALSE)</f>
        <v>Chaetadelpha wheeleri</v>
      </c>
      <c r="C2251" s="18" t="str">
        <f>VLOOKUP(A2251, [1]!Table9[#All], 13, FALSE)</f>
        <v>dunes, sandy soils and alkali flats in sagebrush scrub and creosote bush scrub</v>
      </c>
      <c r="D2251" s="17" t="str">
        <f>IF(ISNUMBER(SEARCH("1",VLOOKUP(A2251, [1]!Table9[#All], 4, FALSE))), "Yes", "No")</f>
        <v>No</v>
      </c>
      <c r="E2251" s="16" t="str">
        <f>VLOOKUP(A2251, [1]!Table9[#All], 3, FALSE)</f>
        <v>Plant</v>
      </c>
      <c r="F2251" s="15" t="str">
        <f>VLOOKUP(A2251, [1]!Table9[#All], 26, FALSE)</f>
        <v>Formula</v>
      </c>
      <c r="G2251" s="15" t="str">
        <f>IF(D2251="No", "--",VLOOKUP(A2251, [1]!Table9[#All], 25, FALSE))</f>
        <v>--</v>
      </c>
      <c r="H2251" s="14" t="str">
        <f>IF(D2251="No", "Not discussed on USFS. ", VLOOKUP(A2251, [1]!Table9[#All], 24, FALSE))</f>
        <v xml:space="preserve">Not discussed on USFS. </v>
      </c>
      <c r="I2251" s="14" t="str">
        <f>IF(NOT(ISBLANK(#REF!)),  "Pre-activity Survey Required", "")</f>
        <v>Pre-activity Survey Required</v>
      </c>
      <c r="J2251" s="13" t="str">
        <f>IF(D2251="No", "Not discussed on USFS. ", _xlfn.CONCAT(A2251, " (", VLOOKUP(A2251, [1]!Table9[#All], 11, FALSE), "; Habitat description: ", C2251, ") - Within 1-mi of a CNDDB/SCE/USFS occurrence record (", VLOOKUP(A2251, [1]!Table9[#All], 34, FALSE), "). " ))</f>
        <v xml:space="preserve">Not discussed on USFS. </v>
      </c>
      <c r="K2251" s="10" t="str">
        <f>IF(D2251="No", "-- ", VLOOKUP(A2251, [1]!Table9[#All], 35, FALSE))</f>
        <v xml:space="preserve">-- </v>
      </c>
      <c r="L2251" s="12" t="str">
        <f>IF(D2251="No", "--", VLOOKUP(A2251, [1]!Table9[#All], 28, FALSE))</f>
        <v>--</v>
      </c>
      <c r="M2251" s="11" t="str">
        <f>IF(D2251="No", "Not discussed on USFS. ", _xlfn.CONCAT(A2251, " (", VLOOKUP(A2251, [1]!Table9[#All], 11, FALSE), "; Habitat description: ", C2251, ") - Within 1-mi of a CNDDB/SCE/USFS occurrence record (", VLOOKUP(A2251, [1]!Table9[#All], 27, FALSE), "). " ))</f>
        <v xml:space="preserve">Not discussed on USFS. </v>
      </c>
      <c r="N2251" s="10" t="str">
        <f>IF(D2251="No", "-- ", VLOOKUP(A2251, [1]!Table9[#All], 29, FALSE))</f>
        <v xml:space="preserve">-- </v>
      </c>
      <c r="O2251" s="10" t="str">
        <f>IF(D2251="No", "--", VLOOKUP(A2251, [1]!Table9[#All], 30, FALSE))</f>
        <v>--</v>
      </c>
      <c r="P2251" s="7" t="str">
        <f>IF(D2251="No", "Not discussed on USFS. ", IF(VLOOKUP(A2251, [1]!Table9[#All], 31, FALSE)="--", "--",  _xlfn.CONCAT(A2251, " (", VLOOKUP(A2251, [1]!Table9[#All], 11, FALSE), "; Habitat description: ", C2251, ") - Within 1-mi of a CNDDB/SCE/USFS occurrence record (", VLOOKUP(A2251, [1]!Table9[#All], 31, FALSE), "). " )))</f>
        <v xml:space="preserve">Not discussed on USFS. </v>
      </c>
      <c r="Q2251" s="6" t="str">
        <f>IF(D2251="No", "Not discussed on USFS. ", IF(VLOOKUP(A2251, [1]!Table9[#All], 31, FALSE)="--", "--",  VLOOKUP(A2251, [1]!Table9[#All], 32, FALSE)))</f>
        <v xml:space="preserve">Not discussed on USFS. </v>
      </c>
      <c r="R2251" s="6" t="str">
        <f>IF(D2251="No", "Not discussed on USFS. ", IF(VLOOKUP(A2251, [1]!Table9[#All], 31, FALSE)="--", "--", VLOOKUP(A2251, [1]!Table9[#All], 33, FALSE)))</f>
        <v xml:space="preserve">Not discussed on USFS. </v>
      </c>
      <c r="S2251" s="9" t="s">
        <v>2</v>
      </c>
      <c r="T2251" s="8" t="s">
        <v>2</v>
      </c>
      <c r="U2251" s="8" t="s">
        <v>2</v>
      </c>
      <c r="V2251" s="7" t="s">
        <v>2</v>
      </c>
      <c r="W2251" s="6" t="s">
        <v>2</v>
      </c>
      <c r="X2251" s="6" t="s">
        <v>2</v>
      </c>
    </row>
    <row r="2252" spans="1:24" ht="80" x14ac:dyDescent="0.2">
      <c r="A2252" s="20" t="s">
        <v>101</v>
      </c>
      <c r="B2252" s="20" t="str">
        <f>VLOOKUP(A2252, [1]!Table9[#All], 2, FALSE)</f>
        <v>Rhynchospora alba</v>
      </c>
      <c r="C2252" s="18" t="str">
        <f>VLOOKUP(A2252, [1]!Table9[#All], 13, FALSE)</f>
        <v>sphagnous, acidic, boggy, open sites and poor fens, usually on floating mats or peaty rocky shores</v>
      </c>
      <c r="D2252" s="17" t="str">
        <f>IF(ISNUMBER(SEARCH("1",VLOOKUP(A2252, [1]!Table9[#All], 4, FALSE))), "Yes", "No")</f>
        <v>No</v>
      </c>
      <c r="E2252" s="16" t="str">
        <f>VLOOKUP(A2252, [1]!Table9[#All], 3, FALSE)</f>
        <v>Plant</v>
      </c>
      <c r="F2252" s="15" t="str">
        <f>VLOOKUP(A2252, [1]!Table9[#All], 26, FALSE)</f>
        <v>Formula</v>
      </c>
      <c r="G2252" s="15" t="str">
        <f>IF(D2252="No", "--",VLOOKUP(A2252, [1]!Table9[#All], 25, FALSE))</f>
        <v>--</v>
      </c>
      <c r="H2252" s="14" t="str">
        <f>IF(D2252="No", "Not discussed on USFS. ", VLOOKUP(A2252, [1]!Table9[#All], 24, FALSE))</f>
        <v xml:space="preserve">Not discussed on USFS. </v>
      </c>
      <c r="I2252" s="14" t="str">
        <f>IF(NOT(ISBLANK(#REF!)),  "Pre-activity Survey Required", "")</f>
        <v>Pre-activity Survey Required</v>
      </c>
      <c r="J2252" s="13" t="str">
        <f>IF(D2252="No", "Not discussed on USFS. ", _xlfn.CONCAT(A2252, " (", VLOOKUP(A2252, [1]!Table9[#All], 11, FALSE), "; Habitat description: ", C2252, ") - Within 1-mi of a CNDDB/SCE/USFS occurrence record (", VLOOKUP(A2252, [1]!Table9[#All], 34, FALSE), "). " ))</f>
        <v xml:space="preserve">Not discussed on USFS. </v>
      </c>
      <c r="K2252" s="10" t="str">
        <f>IF(D2252="No", "-- ", VLOOKUP(A2252, [1]!Table9[#All], 35, FALSE))</f>
        <v xml:space="preserve">-- </v>
      </c>
      <c r="L2252" s="12" t="str">
        <f>IF(D2252="No", "--", VLOOKUP(A2252, [1]!Table9[#All], 28, FALSE))</f>
        <v>--</v>
      </c>
      <c r="M2252" s="11" t="str">
        <f>IF(D2252="No", "Not discussed on USFS. ", _xlfn.CONCAT(A2252, " (", VLOOKUP(A2252, [1]!Table9[#All], 11, FALSE), "; Habitat description: ", C2252, ") - Within 1-mi of a CNDDB/SCE/USFS occurrence record (", VLOOKUP(A2252, [1]!Table9[#All], 27, FALSE), "). " ))</f>
        <v xml:space="preserve">Not discussed on USFS. </v>
      </c>
      <c r="N2252" s="10" t="str">
        <f>IF(D2252="No", "-- ", VLOOKUP(A2252, [1]!Table9[#All], 29, FALSE))</f>
        <v xml:space="preserve">-- </v>
      </c>
      <c r="O2252" s="10" t="str">
        <f>IF(D2252="No", "--", VLOOKUP(A2252, [1]!Table9[#All], 30, FALSE))</f>
        <v>--</v>
      </c>
      <c r="P2252" s="7" t="str">
        <f>IF(D2252="No", "Not discussed on USFS. ", IF(VLOOKUP(A2252, [1]!Table9[#All], 31, FALSE)="--", "--",  _xlfn.CONCAT(A2252, " (", VLOOKUP(A2252, [1]!Table9[#All], 11, FALSE), "; Habitat description: ", C2252, ") - Within 1-mi of a CNDDB/SCE/USFS occurrence record (", VLOOKUP(A2252, [1]!Table9[#All], 31, FALSE), "). " )))</f>
        <v xml:space="preserve">Not discussed on USFS. </v>
      </c>
      <c r="Q2252" s="6" t="str">
        <f>IF(D2252="No", "Not discussed on USFS. ", IF(VLOOKUP(A2252, [1]!Table9[#All], 31, FALSE)="--", "--",  VLOOKUP(A2252, [1]!Table9[#All], 32, FALSE)))</f>
        <v xml:space="preserve">Not discussed on USFS. </v>
      </c>
      <c r="R2252" s="6" t="str">
        <f>IF(D2252="No", "Not discussed on USFS. ", IF(VLOOKUP(A2252, [1]!Table9[#All], 31, FALSE)="--", "--", VLOOKUP(A2252, [1]!Table9[#All], 33, FALSE)))</f>
        <v xml:space="preserve">Not discussed on USFS. </v>
      </c>
      <c r="S2252" s="9" t="s">
        <v>2</v>
      </c>
      <c r="T2252" s="8" t="s">
        <v>2</v>
      </c>
      <c r="U2252" s="8" t="s">
        <v>2</v>
      </c>
      <c r="V2252" s="7" t="s">
        <v>2</v>
      </c>
      <c r="W2252" s="6" t="s">
        <v>2</v>
      </c>
      <c r="X2252" s="6" t="s">
        <v>2</v>
      </c>
    </row>
    <row r="2253" spans="1:24" ht="112" x14ac:dyDescent="0.2">
      <c r="A2253" s="20" t="s">
        <v>100</v>
      </c>
      <c r="B2253" s="20" t="str">
        <f>VLOOKUP(A2253, [1]!Table9[#All], 2, FALSE)</f>
        <v>Arctomecon merriamii</v>
      </c>
      <c r="C2253" s="18" t="str">
        <f>VLOOKUP(A2253, [1]!Table9[#All], 13, FALSE)</f>
        <v>varies from barren, gravelly places to rocky slopes; some populations on limestone; saltbush scrub, Mohave desert scrub</v>
      </c>
      <c r="D2253" s="17" t="str">
        <f>IF(ISNUMBER(SEARCH("1",VLOOKUP(A2253, [1]!Table9[#All], 4, FALSE))), "Yes", "No")</f>
        <v>No</v>
      </c>
      <c r="E2253" s="16" t="str">
        <f>VLOOKUP(A2253, [1]!Table9[#All], 3, FALSE)</f>
        <v>Plant</v>
      </c>
      <c r="F2253" s="15" t="str">
        <f>VLOOKUP(A2253, [1]!Table9[#All], 26, FALSE)</f>
        <v>Formula</v>
      </c>
      <c r="G2253" s="15" t="str">
        <f>IF(D2253="No", "--",VLOOKUP(A2253, [1]!Table9[#All], 25, FALSE))</f>
        <v>--</v>
      </c>
      <c r="H2253" s="14" t="str">
        <f>IF(D2253="No", "Not discussed on USFS. ", VLOOKUP(A2253, [1]!Table9[#All], 24, FALSE))</f>
        <v xml:space="preserve">Not discussed on USFS. </v>
      </c>
      <c r="I2253" s="14" t="str">
        <f>IF(NOT(ISBLANK(#REF!)),  "Pre-activity Survey Required", "")</f>
        <v>Pre-activity Survey Required</v>
      </c>
      <c r="J2253" s="13" t="str">
        <f>IF(D2253="No", "Not discussed on USFS. ", _xlfn.CONCAT(A2253, " (", VLOOKUP(A2253, [1]!Table9[#All], 11, FALSE), "; Habitat description: ", C2253, ") - Within 1-mi of a CNDDB/SCE/USFS occurrence record (", VLOOKUP(A2253, [1]!Table9[#All], 34, FALSE), "). " ))</f>
        <v xml:space="preserve">Not discussed on USFS. </v>
      </c>
      <c r="K2253" s="10" t="str">
        <f>IF(D2253="No", "-- ", VLOOKUP(A2253, [1]!Table9[#All], 35, FALSE))</f>
        <v xml:space="preserve">-- </v>
      </c>
      <c r="L2253" s="12" t="str">
        <f>IF(D2253="No", "--", VLOOKUP(A2253, [1]!Table9[#All], 28, FALSE))</f>
        <v>--</v>
      </c>
      <c r="M2253" s="11" t="str">
        <f>IF(D2253="No", "Not discussed on USFS. ", _xlfn.CONCAT(A2253, " (", VLOOKUP(A2253, [1]!Table9[#All], 11, FALSE), "; Habitat description: ", C2253, ") - Within 1-mi of a CNDDB/SCE/USFS occurrence record (", VLOOKUP(A2253, [1]!Table9[#All], 27, FALSE), "). " ))</f>
        <v xml:space="preserve">Not discussed on USFS. </v>
      </c>
      <c r="N2253" s="10" t="str">
        <f>IF(D2253="No", "-- ", VLOOKUP(A2253, [1]!Table9[#All], 29, FALSE))</f>
        <v xml:space="preserve">-- </v>
      </c>
      <c r="O2253" s="10" t="str">
        <f>IF(D2253="No", "--", VLOOKUP(A2253, [1]!Table9[#All], 30, FALSE))</f>
        <v>--</v>
      </c>
      <c r="P2253" s="7" t="str">
        <f>IF(D2253="No", "Not discussed on USFS. ", IF(VLOOKUP(A2253, [1]!Table9[#All], 31, FALSE)="--", "--",  _xlfn.CONCAT(A2253, " (", VLOOKUP(A2253, [1]!Table9[#All], 11, FALSE), "; Habitat description: ", C2253, ") - Within 1-mi of a CNDDB/SCE/USFS occurrence record (", VLOOKUP(A2253, [1]!Table9[#All], 31, FALSE), "). " )))</f>
        <v xml:space="preserve">Not discussed on USFS. </v>
      </c>
      <c r="Q2253" s="6" t="str">
        <f>IF(D2253="No", "Not discussed on USFS. ", IF(VLOOKUP(A2253, [1]!Table9[#All], 31, FALSE)="--", "--",  VLOOKUP(A2253, [1]!Table9[#All], 32, FALSE)))</f>
        <v xml:space="preserve">Not discussed on USFS. </v>
      </c>
      <c r="R2253" s="6" t="str">
        <f>IF(D2253="No", "Not discussed on USFS. ", IF(VLOOKUP(A2253, [1]!Table9[#All], 31, FALSE)="--", "--", VLOOKUP(A2253, [1]!Table9[#All], 33, FALSE)))</f>
        <v xml:space="preserve">Not discussed on USFS. </v>
      </c>
      <c r="S2253" s="9" t="s">
        <v>2</v>
      </c>
      <c r="T2253" s="8" t="s">
        <v>2</v>
      </c>
      <c r="U2253" s="8" t="s">
        <v>2</v>
      </c>
      <c r="V2253" s="7" t="s">
        <v>2</v>
      </c>
      <c r="W2253" s="6" t="s">
        <v>2</v>
      </c>
      <c r="X2253" s="6" t="s">
        <v>2</v>
      </c>
    </row>
    <row r="2254" spans="1:24" ht="156" x14ac:dyDescent="0.2">
      <c r="A2254" s="20" t="s">
        <v>99</v>
      </c>
      <c r="B2254" s="20" t="str">
        <f>VLOOKUP(A2254, [1]!Table9[#All], 2, FALSE)</f>
        <v>Malaxis monophyllos var. brachypoda</v>
      </c>
      <c r="C2254" s="18" t="str">
        <f>VLOOKUP(A2254, [1]!Table9[#All], 13, FALSE)</f>
        <v>wet meadows, shaded places, conifer forest</v>
      </c>
      <c r="D2254" s="17" t="str">
        <f>IF(ISNUMBER(SEARCH("1",VLOOKUP(A2254, [1]!Table9[#All], 4, FALSE))), "Yes", "No")</f>
        <v>Yes</v>
      </c>
      <c r="E2254" s="16" t="str">
        <f>VLOOKUP(A2254, [1]!Table9[#All], 3, FALSE)</f>
        <v>Plant</v>
      </c>
      <c r="F2254" s="15" t="str">
        <f>VLOOKUP(A2254, [1]!Table9[#All], 26, FALSE)</f>
        <v>Formula</v>
      </c>
      <c r="G2254" s="15" t="str">
        <f>IF(D2254="No", "--",VLOOKUP(A2254, [1]!Table9[#All], 25, FALSE))</f>
        <v>Work area</v>
      </c>
      <c r="H2254" s="14" t="str">
        <f>IF(D2254="No", "Not discussed on USFS. ", VLOOKUP(A2254, [1]!Table9[#All], 24, FALSE))</f>
        <v>--</v>
      </c>
      <c r="I2254" s="14" t="str">
        <f>IF(NOT(ISBLANK(#REF!)),  "Pre-activity Survey Required", "")</f>
        <v>Pre-activity Survey Required</v>
      </c>
      <c r="J2254" s="13" t="str">
        <f>IF(D2254="No", "Not discussed on USFS. ", _xlfn.CONCAT(A2254, " (", VLOOKUP(A2254, [1]!Table9[#All], 11, FALSE), "; Habitat description: ", C2254, ") - Within 1-mi of a CNDDB/SCE/USFS occurrence record (", VLOOKUP(A2254, [1]!Table9[#All], 34, FALSE), "). " ))</f>
        <v xml:space="preserve">white bog adder's mouth (FSS; CRPR 2B.1, Blooming Period: Jul - Aug; Habitat description: wet meadows, shaded places, conifer forest) - Within 1-mi of a CNDDB/SCE/USFS occurrence record (unsuitable habitat). </v>
      </c>
      <c r="K2254" s="10" t="str">
        <f>IF(D2254="No", "-- ", VLOOKUP(A2254, [1]!Table9[#All], 35, FALSE))</f>
        <v xml:space="preserve">Standard OMP BMPs. </v>
      </c>
      <c r="L2254" s="12" t="str">
        <f>IF(D2254="No", "--", VLOOKUP(A2254, [1]!Table9[#All], 28, FALSE))</f>
        <v>IIB</v>
      </c>
      <c r="M2254" s="11" t="str">
        <f>IF(D2254="No", "Not discussed on USFS. ", _xlfn.CONCAT(A2254, " (", VLOOKUP(A2254, [1]!Table9[#All], 11, FALSE), "; Habitat description: ", C2254, ") - Within 1-mi of a CNDDB/SCE/USFS occurrence record (", VLOOKUP(A2254, [1]!Table9[#All], 27, FALSE), "). " ))</f>
        <v xml:space="preserve">white bog adder's mouth (FSS; CRPR 2B.1, Blooming Period: Jul - Aug; Habitat description: wet meadows, shaded places, conifer forest) - Within 1-mi of a CNDDB/SCE/USFS occurrence record (habitat present). </v>
      </c>
      <c r="N2254" s="10" t="str">
        <f>IF(D2254="No", "-- ", VLOOKUP(A2254, [1]!Table9[#All], 29, FALSE))</f>
        <v xml:space="preserve">BE BMP Plant-1(a)(c-d); 
General Measures and Standard OMP BMPs. </v>
      </c>
      <c r="O2254" s="10" t="str">
        <f>IF(D2254="No", "--", VLOOKUP(A2254, [1]!Table9[#All], 30, FALSE))</f>
        <v xml:space="preserve">Pre-Activity Survey (white bog adder's mouth): A biological survey is required. 
FSS Plant Avoidance (white bog adder's mouth): If white bog adder's mouth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54" s="7" t="str">
        <f>IF(D2254="No", "Not discussed on USFS. ", IF(VLOOKUP(A2254, [1]!Table9[#All], 31, FALSE)="--", "--",  _xlfn.CONCAT(A2254, " (", VLOOKUP(A2254, [1]!Table9[#All], 11, FALSE), "; Habitat description: ", C2254, ") - Within 1-mi of a CNDDB/SCE/USFS occurrence record (", VLOOKUP(A2254, [1]!Table9[#All], 31, FALSE), "). " )))</f>
        <v>--</v>
      </c>
      <c r="Q2254" s="6" t="str">
        <f>IF(D2254="No", "Not discussed on USFS. ", IF(VLOOKUP(A2254, [1]!Table9[#All], 31, FALSE)="--", "--",  VLOOKUP(A2254, [1]!Table9[#All], 32, FALSE)))</f>
        <v>--</v>
      </c>
      <c r="R2254" s="6" t="str">
        <f>IF(D2254="No", "Not discussed on USFS. ", IF(VLOOKUP(A2254, [1]!Table9[#All], 31, FALSE)="--", "--", VLOOKUP(A2254, [1]!Table9[#All], 33, FALSE)))</f>
        <v>--</v>
      </c>
      <c r="S2254" s="9" t="s">
        <v>2</v>
      </c>
      <c r="T2254" s="8" t="s">
        <v>2</v>
      </c>
      <c r="U2254" s="8" t="s">
        <v>2</v>
      </c>
      <c r="V2254" s="7" t="s">
        <v>2</v>
      </c>
      <c r="W2254" s="6" t="s">
        <v>2</v>
      </c>
      <c r="X2254" s="6" t="s">
        <v>2</v>
      </c>
    </row>
    <row r="2255" spans="1:24" ht="156" x14ac:dyDescent="0.2">
      <c r="A2255" s="20" t="s">
        <v>98</v>
      </c>
      <c r="B2255" s="20" t="str">
        <f>VLOOKUP(A2255, [1]!Table9[#All], 2, FALSE)</f>
        <v>Chorizanthe xanti var. leucotheca</v>
      </c>
      <c r="C2255" s="18" t="str">
        <f>VLOOKUP(A2255, [1]!Table9[#All], 13, FALSE)</f>
        <v>sandy or gravelly areas in scrub and pinyon-juniper woodland</v>
      </c>
      <c r="D2255" s="17" t="str">
        <f>IF(ISNUMBER(SEARCH("1",VLOOKUP(A2255, [1]!Table9[#All], 4, FALSE))), "Yes", "No")</f>
        <v>Yes</v>
      </c>
      <c r="E2255" s="16" t="str">
        <f>VLOOKUP(A2255, [1]!Table9[#All], 3, FALSE)</f>
        <v>Plant</v>
      </c>
      <c r="F2255" s="15" t="str">
        <f>VLOOKUP(A2255, [1]!Table9[#All], 26, FALSE)</f>
        <v>Formula</v>
      </c>
      <c r="G2255" s="15" t="str">
        <f>IF(D2255="No", "--",VLOOKUP(A2255, [1]!Table9[#All], 25, FALSE))</f>
        <v>Work area</v>
      </c>
      <c r="H2255" s="14" t="str">
        <f>IF(D2255="No", "Not discussed on USFS. ", VLOOKUP(A2255, [1]!Table9[#All], 24, FALSE))</f>
        <v>--</v>
      </c>
      <c r="I2255" s="14" t="str">
        <f>IF(NOT(ISBLANK(#REF!)),  "Pre-activity Survey Required", "")</f>
        <v>Pre-activity Survey Required</v>
      </c>
      <c r="J2255" s="13" t="str">
        <f>IF(D2255="No", "Not discussed on USFS. ", _xlfn.CONCAT(A2255, " (", VLOOKUP(A2255, [1]!Table9[#All], 11, FALSE), "; Habitat description: ", C2255, ") - Within 1-mi of a CNDDB/SCE/USFS occurrence record (", VLOOKUP(A2255, [1]!Table9[#All], 34, FALSE), "). " ))</f>
        <v xml:space="preserve">white bracted spineflower (FSS; BLM:S; CRPR 1B.2, Blooming Period: Apr - Jun; Habitat description: sandy or gravelly areas in scrub and pinyon-juniper woodland) - Within 1-mi of a CNDDB/SCE/USFS occurrence record (unsuitable habitat). </v>
      </c>
      <c r="K2255" s="10" t="str">
        <f>IF(D2255="No", "-- ", VLOOKUP(A2255, [1]!Table9[#All], 35, FALSE))</f>
        <v xml:space="preserve">Standard OMP BMPs. </v>
      </c>
      <c r="L2255" s="12" t="str">
        <f>IF(D2255="No", "--", VLOOKUP(A2255, [1]!Table9[#All], 28, FALSE))</f>
        <v>IIB</v>
      </c>
      <c r="M2255" s="11" t="str">
        <f>IF(D2255="No", "Not discussed on USFS. ", _xlfn.CONCAT(A2255, " (", VLOOKUP(A2255, [1]!Table9[#All], 11, FALSE), "; Habitat description: ", C2255, ") - Within 1-mi of a CNDDB/SCE/USFS occurrence record (", VLOOKUP(A2255, [1]!Table9[#All], 27, FALSE), "). " ))</f>
        <v xml:space="preserve">white bracted spineflower (FSS; BLM:S; CRPR 1B.2, Blooming Period: Apr - Jun; Habitat description: sandy or gravelly areas in scrub and pinyon-juniper woodland) - Within 1-mi of a CNDDB/SCE/USFS occurrence record (habitat present). </v>
      </c>
      <c r="N2255" s="10" t="str">
        <f>IF(D2255="No", "-- ", VLOOKUP(A2255, [1]!Table9[#All], 29, FALSE))</f>
        <v xml:space="preserve">BE BMP Plant-1(a)(c-d); 
General Measures and Standard OMP BMPs. </v>
      </c>
      <c r="O2255" s="10" t="str">
        <f>IF(D2255="No", "--", VLOOKUP(A2255, [1]!Table9[#All], 30, FALSE))</f>
        <v xml:space="preserve">Pre-Activity Survey (white bracted spineflower): A biological survey is required. 
FSS Plant Avoidance (white bracted spineflower): If white bracted spineflower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55" s="7" t="str">
        <f>IF(D2255="No", "Not discussed on USFS. ", IF(VLOOKUP(A2255, [1]!Table9[#All], 31, FALSE)="--", "--",  _xlfn.CONCAT(A2255, " (", VLOOKUP(A2255, [1]!Table9[#All], 11, FALSE), "; Habitat description: ", C2255, ") - Within 1-mi of a CNDDB/SCE/USFS occurrence record (", VLOOKUP(A2255, [1]!Table9[#All], 31, FALSE), "). " )))</f>
        <v>--</v>
      </c>
      <c r="Q2255" s="6" t="str">
        <f>IF(D2255="No", "Not discussed on USFS. ", IF(VLOOKUP(A2255, [1]!Table9[#All], 31, FALSE)="--", "--",  VLOOKUP(A2255, [1]!Table9[#All], 32, FALSE)))</f>
        <v>--</v>
      </c>
      <c r="R2255" s="6" t="str">
        <f>IF(D2255="No", "Not discussed on USFS. ", IF(VLOOKUP(A2255, [1]!Table9[#All], 31, FALSE)="--", "--", VLOOKUP(A2255, [1]!Table9[#All], 33, FALSE)))</f>
        <v>--</v>
      </c>
      <c r="S2255" s="9" t="s">
        <v>2</v>
      </c>
      <c r="T2255" s="8" t="s">
        <v>2</v>
      </c>
      <c r="U2255" s="8" t="s">
        <v>2</v>
      </c>
      <c r="V2255" s="7" t="s">
        <v>2</v>
      </c>
      <c r="W2255" s="6" t="s">
        <v>2</v>
      </c>
      <c r="X2255" s="6" t="s">
        <v>2</v>
      </c>
    </row>
    <row r="2256" spans="1:24" ht="48" x14ac:dyDescent="0.2">
      <c r="A2256" s="20" t="s">
        <v>97</v>
      </c>
      <c r="B2256" s="20" t="str">
        <f>VLOOKUP(A2256, [1]!Table9[#All], 2, FALSE)</f>
        <v>Piperia candida</v>
      </c>
      <c r="C2256" s="18" t="str">
        <f>VLOOKUP(A2256, [1]!Table9[#All], 13, FALSE)</f>
        <v>open to shady sites, conifer and mixed-evergreen forest</v>
      </c>
      <c r="D2256" s="17" t="str">
        <f>IF(ISNUMBER(SEARCH("1",VLOOKUP(A2256, [1]!Table9[#All], 4, FALSE))), "Yes", "No")</f>
        <v>No</v>
      </c>
      <c r="E2256" s="16" t="str">
        <f>VLOOKUP(A2256, [1]!Table9[#All], 3, FALSE)</f>
        <v>Plant</v>
      </c>
      <c r="F2256" s="15" t="str">
        <f>VLOOKUP(A2256, [1]!Table9[#All], 26, FALSE)</f>
        <v>Formula</v>
      </c>
      <c r="G2256" s="15" t="str">
        <f>IF(D2256="No", "--",VLOOKUP(A2256, [1]!Table9[#All], 25, FALSE))</f>
        <v>--</v>
      </c>
      <c r="H2256" s="14" t="str">
        <f>IF(D2256="No", "Not discussed on USFS. ", VLOOKUP(A2256, [1]!Table9[#All], 24, FALSE))</f>
        <v xml:space="preserve">Not discussed on USFS. </v>
      </c>
      <c r="I2256" s="14" t="str">
        <f>IF(NOT(ISBLANK(#REF!)),  "Pre-activity Survey Required", "")</f>
        <v>Pre-activity Survey Required</v>
      </c>
      <c r="J2256" s="13" t="str">
        <f>IF(D2256="No", "Not discussed on USFS. ", _xlfn.CONCAT(A2256, " (", VLOOKUP(A2256, [1]!Table9[#All], 11, FALSE), "; Habitat description: ", C2256, ") - Within 1-mi of a CNDDB/SCE/USFS occurrence record (", VLOOKUP(A2256, [1]!Table9[#All], 34, FALSE), "). " ))</f>
        <v xml:space="preserve">Not discussed on USFS. </v>
      </c>
      <c r="K2256" s="10" t="str">
        <f>IF(D2256="No", "-- ", VLOOKUP(A2256, [1]!Table9[#All], 35, FALSE))</f>
        <v xml:space="preserve">-- </v>
      </c>
      <c r="L2256" s="12" t="str">
        <f>IF(D2256="No", "--", VLOOKUP(A2256, [1]!Table9[#All], 28, FALSE))</f>
        <v>--</v>
      </c>
      <c r="M2256" s="11" t="str">
        <f>IF(D2256="No", "Not discussed on USFS. ", _xlfn.CONCAT(A2256, " (", VLOOKUP(A2256, [1]!Table9[#All], 11, FALSE), "; Habitat description: ", C2256, ") - Within 1-mi of a CNDDB/SCE/USFS occurrence record (", VLOOKUP(A2256, [1]!Table9[#All], 27, FALSE), "). " ))</f>
        <v xml:space="preserve">Not discussed on USFS. </v>
      </c>
      <c r="N2256" s="10" t="str">
        <f>IF(D2256="No", "-- ", VLOOKUP(A2256, [1]!Table9[#All], 29, FALSE))</f>
        <v xml:space="preserve">-- </v>
      </c>
      <c r="O2256" s="10" t="str">
        <f>IF(D2256="No", "--", VLOOKUP(A2256, [1]!Table9[#All], 30, FALSE))</f>
        <v>--</v>
      </c>
      <c r="P2256" s="7" t="str">
        <f>IF(D2256="No", "Not discussed on USFS. ", IF(VLOOKUP(A2256, [1]!Table9[#All], 31, FALSE)="--", "--",  _xlfn.CONCAT(A2256, " (", VLOOKUP(A2256, [1]!Table9[#All], 11, FALSE), "; Habitat description: ", C2256, ") - Within 1-mi of a CNDDB/SCE/USFS occurrence record (", VLOOKUP(A2256, [1]!Table9[#All], 31, FALSE), "). " )))</f>
        <v xml:space="preserve">Not discussed on USFS. </v>
      </c>
      <c r="Q2256" s="6" t="str">
        <f>IF(D2256="No", "Not discussed on USFS. ", IF(VLOOKUP(A2256, [1]!Table9[#All], 31, FALSE)="--", "--",  VLOOKUP(A2256, [1]!Table9[#All], 32, FALSE)))</f>
        <v xml:space="preserve">Not discussed on USFS. </v>
      </c>
      <c r="R2256" s="6" t="str">
        <f>IF(D2256="No", "Not discussed on USFS. ", IF(VLOOKUP(A2256, [1]!Table9[#All], 31, FALSE)="--", "--", VLOOKUP(A2256, [1]!Table9[#All], 33, FALSE)))</f>
        <v xml:space="preserve">Not discussed on USFS. </v>
      </c>
      <c r="S2256" s="9" t="s">
        <v>2</v>
      </c>
      <c r="T2256" s="8" t="s">
        <v>2</v>
      </c>
      <c r="U2256" s="8" t="s">
        <v>2</v>
      </c>
      <c r="V2256" s="7" t="s">
        <v>2</v>
      </c>
      <c r="W2256" s="6" t="s">
        <v>2</v>
      </c>
      <c r="X2256" s="6" t="s">
        <v>2</v>
      </c>
    </row>
    <row r="2257" spans="1:24" ht="48" x14ac:dyDescent="0.2">
      <c r="A2257" s="20" t="s">
        <v>96</v>
      </c>
      <c r="B2257" s="20" t="str">
        <f>VLOOKUP(A2257, [1]!Table9[#All], 2, FALSE)</f>
        <v>Penstemon albomarginatus</v>
      </c>
      <c r="C2257" s="18" t="str">
        <f>VLOOKUP(A2257, [1]!Table9[#All], 13, FALSE)</f>
        <v>loose desert sand, generally on stabilized dunes</v>
      </c>
      <c r="D2257" s="17" t="str">
        <f>IF(ISNUMBER(SEARCH("1",VLOOKUP(A2257, [1]!Table9[#All], 4, FALSE))), "Yes", "No")</f>
        <v>No</v>
      </c>
      <c r="E2257" s="16" t="str">
        <f>VLOOKUP(A2257, [1]!Table9[#All], 3, FALSE)</f>
        <v>Plant</v>
      </c>
      <c r="F2257" s="15" t="str">
        <f>VLOOKUP(A2257, [1]!Table9[#All], 26, FALSE)</f>
        <v>Formula</v>
      </c>
      <c r="G2257" s="15" t="str">
        <f>IF(D2257="No", "--",VLOOKUP(A2257, [1]!Table9[#All], 25, FALSE))</f>
        <v>--</v>
      </c>
      <c r="H2257" s="14" t="str">
        <f>IF(D2257="No", "Not discussed on USFS. ", VLOOKUP(A2257, [1]!Table9[#All], 24, FALSE))</f>
        <v xml:space="preserve">Not discussed on USFS. </v>
      </c>
      <c r="I2257" s="14" t="str">
        <f>IF(NOT(ISBLANK(#REF!)),  "Pre-activity Survey Required", "")</f>
        <v>Pre-activity Survey Required</v>
      </c>
      <c r="J2257" s="13" t="str">
        <f>IF(D2257="No", "Not discussed on USFS. ", _xlfn.CONCAT(A2257, " (", VLOOKUP(A2257, [1]!Table9[#All], 11, FALSE), "; Habitat description: ", C2257, ") - Within 1-mi of a CNDDB/SCE/USFS occurrence record (", VLOOKUP(A2257, [1]!Table9[#All], 34, FALSE), "). " ))</f>
        <v xml:space="preserve">Not discussed on USFS. </v>
      </c>
      <c r="K2257" s="10" t="str">
        <f>IF(D2257="No", "-- ", VLOOKUP(A2257, [1]!Table9[#All], 35, FALSE))</f>
        <v xml:space="preserve">-- </v>
      </c>
      <c r="L2257" s="12" t="str">
        <f>IF(D2257="No", "--", VLOOKUP(A2257, [1]!Table9[#All], 28, FALSE))</f>
        <v>--</v>
      </c>
      <c r="M2257" s="11" t="str">
        <f>IF(D2257="No", "Not discussed on USFS. ", _xlfn.CONCAT(A2257, " (", VLOOKUP(A2257, [1]!Table9[#All], 11, FALSE), "; Habitat description: ", C2257, ") - Within 1-mi of a CNDDB/SCE/USFS occurrence record (", VLOOKUP(A2257, [1]!Table9[#All], 27, FALSE), "). " ))</f>
        <v xml:space="preserve">Not discussed on USFS. </v>
      </c>
      <c r="N2257" s="10" t="str">
        <f>IF(D2257="No", "-- ", VLOOKUP(A2257, [1]!Table9[#All], 29, FALSE))</f>
        <v xml:space="preserve">-- </v>
      </c>
      <c r="O2257" s="10" t="str">
        <f>IF(D2257="No", "--", VLOOKUP(A2257, [1]!Table9[#All], 30, FALSE))</f>
        <v>--</v>
      </c>
      <c r="P2257" s="7" t="str">
        <f>IF(D2257="No", "Not discussed on USFS. ", IF(VLOOKUP(A2257, [1]!Table9[#All], 31, FALSE)="--", "--",  _xlfn.CONCAT(A2257, " (", VLOOKUP(A2257, [1]!Table9[#All], 11, FALSE), "; Habitat description: ", C2257, ") - Within 1-mi of a CNDDB/SCE/USFS occurrence record (", VLOOKUP(A2257, [1]!Table9[#All], 31, FALSE), "). " )))</f>
        <v xml:space="preserve">Not discussed on USFS. </v>
      </c>
      <c r="Q2257" s="6" t="str">
        <f>IF(D2257="No", "Not discussed on USFS. ", IF(VLOOKUP(A2257, [1]!Table9[#All], 31, FALSE)="--", "--",  VLOOKUP(A2257, [1]!Table9[#All], 32, FALSE)))</f>
        <v xml:space="preserve">Not discussed on USFS. </v>
      </c>
      <c r="R2257" s="6" t="str">
        <f>IF(D2257="No", "Not discussed on USFS. ", IF(VLOOKUP(A2257, [1]!Table9[#All], 31, FALSE)="--", "--", VLOOKUP(A2257, [1]!Table9[#All], 33, FALSE)))</f>
        <v xml:space="preserve">Not discussed on USFS. </v>
      </c>
      <c r="S2257" s="9" t="s">
        <v>2</v>
      </c>
      <c r="T2257" s="8" t="s">
        <v>2</v>
      </c>
      <c r="U2257" s="8" t="s">
        <v>2</v>
      </c>
      <c r="V2257" s="7" t="s">
        <v>2</v>
      </c>
      <c r="W2257" s="6" t="s">
        <v>2</v>
      </c>
      <c r="X2257" s="6" t="s">
        <v>2</v>
      </c>
    </row>
    <row r="2258" spans="1:24" ht="156" x14ac:dyDescent="0.2">
      <c r="A2258" s="20" t="s">
        <v>95</v>
      </c>
      <c r="B2258" s="20" t="str">
        <f>VLOOKUP(A2258, [1]!Table9[#All], 2, FALSE)</f>
        <v>Antennaria marginata</v>
      </c>
      <c r="C2258" s="18" t="str">
        <f>VLOOKUP(A2258, [1]!Table9[#All], 13, FALSE)</f>
        <v>dry woodland</v>
      </c>
      <c r="D2258" s="17" t="str">
        <f>IF(ISNUMBER(SEARCH("1",VLOOKUP(A2258, [1]!Table9[#All], 4, FALSE))), "Yes", "No")</f>
        <v>Yes</v>
      </c>
      <c r="E2258" s="16" t="str">
        <f>VLOOKUP(A2258, [1]!Table9[#All], 3, FALSE)</f>
        <v>Plant</v>
      </c>
      <c r="F2258" s="15" t="str">
        <f>VLOOKUP(A2258, [1]!Table9[#All], 26, FALSE)</f>
        <v>Formula</v>
      </c>
      <c r="G2258" s="15" t="str">
        <f>IF(D2258="No", "--",VLOOKUP(A2258, [1]!Table9[#All], 25, FALSE))</f>
        <v>Work area</v>
      </c>
      <c r="H2258" s="14" t="str">
        <f>IF(D2258="No", "Not discussed on USFS. ", VLOOKUP(A2258, [1]!Table9[#All], 24, FALSE))</f>
        <v>--</v>
      </c>
      <c r="I2258" s="14" t="str">
        <f>IF(NOT(ISBLANK(#REF!)),  "Pre-activity Survey Required", "")</f>
        <v>Pre-activity Survey Required</v>
      </c>
      <c r="J2258" s="13" t="str">
        <f>IF(D2258="No", "Not discussed on USFS. ", _xlfn.CONCAT(A2258, " (", VLOOKUP(A2258, [1]!Table9[#All], 11, FALSE), "; Habitat description: ", C2258, ") - Within 1-mi of a CNDDB/SCE/USFS occurrence record (", VLOOKUP(A2258, [1]!Table9[#All], 34, FALSE), "). " ))</f>
        <v xml:space="preserve">white margined everlasting (FSS; CRPR 2B.3, Blooming Period: Mar - Aug; Habitat description: dry woodland) - Within 1-mi of a CNDDB/SCE/USFS occurrence record (unsuitable habitat). </v>
      </c>
      <c r="K2258" s="10" t="str">
        <f>IF(D2258="No", "-- ", VLOOKUP(A2258, [1]!Table9[#All], 35, FALSE))</f>
        <v xml:space="preserve">Standard OMP BMPs. </v>
      </c>
      <c r="L2258" s="12" t="str">
        <f>IF(D2258="No", "--", VLOOKUP(A2258, [1]!Table9[#All], 28, FALSE))</f>
        <v>IIB</v>
      </c>
      <c r="M2258" s="11" t="str">
        <f>IF(D2258="No", "Not discussed on USFS. ", _xlfn.CONCAT(A2258, " (", VLOOKUP(A2258, [1]!Table9[#All], 11, FALSE), "; Habitat description: ", C2258, ") - Within 1-mi of a CNDDB/SCE/USFS occurrence record (", VLOOKUP(A2258, [1]!Table9[#All], 27, FALSE), "). " ))</f>
        <v xml:space="preserve">white margined everlasting (FSS; CRPR 2B.3, Blooming Period: Mar - Aug; Habitat description: dry woodland) - Within 1-mi of a CNDDB/SCE/USFS occurrence record (habitat present). </v>
      </c>
      <c r="N2258" s="10" t="str">
        <f>IF(D2258="No", "-- ", VLOOKUP(A2258, [1]!Table9[#All], 29, FALSE))</f>
        <v xml:space="preserve">BE BMP Plant-1(a)(c-d); 
General Measures and Standard OMP BMPs. </v>
      </c>
      <c r="O2258" s="10" t="str">
        <f>IF(D2258="No", "--", VLOOKUP(A2258, [1]!Table9[#All], 30, FALSE))</f>
        <v xml:space="preserve">Pre-Activity Survey (white margined everlasting): A biological survey is required. 
FSS Plant Avoidance (white margined everlasting): If white margined everlasting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58" s="7" t="str">
        <f>IF(D2258="No", "Not discussed on USFS. ", IF(VLOOKUP(A2258, [1]!Table9[#All], 31, FALSE)="--", "--",  _xlfn.CONCAT(A2258, " (", VLOOKUP(A2258, [1]!Table9[#All], 11, FALSE), "; Habitat description: ", C2258, ") - Within 1-mi of a CNDDB/SCE/USFS occurrence record (", VLOOKUP(A2258, [1]!Table9[#All], 31, FALSE), "). " )))</f>
        <v>--</v>
      </c>
      <c r="Q2258" s="6" t="str">
        <f>IF(D2258="No", "Not discussed on USFS. ", IF(VLOOKUP(A2258, [1]!Table9[#All], 31, FALSE)="--", "--",  VLOOKUP(A2258, [1]!Table9[#All], 32, FALSE)))</f>
        <v>--</v>
      </c>
      <c r="R2258" s="6" t="str">
        <f>IF(D2258="No", "Not discussed on USFS. ", IF(VLOOKUP(A2258, [1]!Table9[#All], 31, FALSE)="--", "--", VLOOKUP(A2258, [1]!Table9[#All], 33, FALSE)))</f>
        <v>--</v>
      </c>
      <c r="S2258" s="9" t="s">
        <v>2</v>
      </c>
      <c r="T2258" s="8" t="s">
        <v>2</v>
      </c>
      <c r="U2258" s="8" t="s">
        <v>2</v>
      </c>
      <c r="V2258" s="7" t="s">
        <v>2</v>
      </c>
      <c r="W2258" s="6" t="s">
        <v>2</v>
      </c>
      <c r="X2258" s="6" t="s">
        <v>2</v>
      </c>
    </row>
    <row r="2259" spans="1:24" ht="156" x14ac:dyDescent="0.2">
      <c r="A2259" s="20" t="s">
        <v>94</v>
      </c>
      <c r="B2259" s="20" t="str">
        <f>VLOOKUP(A2259, [1]!Table9[#All], 2, FALSE)</f>
        <v>Sidotheca emarginata</v>
      </c>
      <c r="C2259" s="18" t="str">
        <f>VLOOKUP(A2259, [1]!Table9[#All], 13, FALSE)</f>
        <v>rocky slopes within chaparral, conifer forest, and pinyon-juniper woodland</v>
      </c>
      <c r="D2259" s="17" t="str">
        <f>IF(ISNUMBER(SEARCH("1",VLOOKUP(A2259, [1]!Table9[#All], 4, FALSE))), "Yes", "No")</f>
        <v>Yes</v>
      </c>
      <c r="E2259" s="16" t="str">
        <f>VLOOKUP(A2259, [1]!Table9[#All], 3, FALSE)</f>
        <v>Plant</v>
      </c>
      <c r="F2259" s="15" t="str">
        <f>VLOOKUP(A2259, [1]!Table9[#All], 26, FALSE)</f>
        <v>Formula</v>
      </c>
      <c r="G2259" s="15" t="str">
        <f>IF(D2259="No", "--",VLOOKUP(A2259, [1]!Table9[#All], 25, FALSE))</f>
        <v>Work area</v>
      </c>
      <c r="H2259" s="14" t="str">
        <f>IF(D2259="No", "Not discussed on USFS. ", VLOOKUP(A2259, [1]!Table9[#All], 24, FALSE))</f>
        <v>--</v>
      </c>
      <c r="I2259" s="14" t="str">
        <f>IF(NOT(ISBLANK(#REF!)),  "Pre-activity Survey Required", "")</f>
        <v>Pre-activity Survey Required</v>
      </c>
      <c r="J2259" s="13" t="str">
        <f>IF(D2259="No", "Not discussed on USFS. ", _xlfn.CONCAT(A2259, " (", VLOOKUP(A2259, [1]!Table9[#All], 11, FALSE), "; Habitat description: ", C2259, ") - Within 1-mi of a CNDDB/SCE/USFS occurrence record (", VLOOKUP(A2259, [1]!Table9[#All], 34, FALSE), "). " ))</f>
        <v xml:space="preserve">white margined oxytheca (FSS; CRPR 1B.3, Blooming Period: Feb - Aug; Habitat description: rocky slopes within chaparral, conifer forest, and pinyon-juniper woodland) - Within 1-mi of a CNDDB/SCE/USFS occurrence record (unsuitable habitat). </v>
      </c>
      <c r="K2259" s="10" t="str">
        <f>IF(D2259="No", "-- ", VLOOKUP(A2259, [1]!Table9[#All], 35, FALSE))</f>
        <v xml:space="preserve">Standard OMP BMPs. </v>
      </c>
      <c r="L2259" s="12" t="str">
        <f>IF(D2259="No", "--", VLOOKUP(A2259, [1]!Table9[#All], 28, FALSE))</f>
        <v>IIB</v>
      </c>
      <c r="M2259" s="11" t="str">
        <f>IF(D2259="No", "Not discussed on USFS. ", _xlfn.CONCAT(A2259, " (", VLOOKUP(A2259, [1]!Table9[#All], 11, FALSE), "; Habitat description: ", C2259, ") - Within 1-mi of a CNDDB/SCE/USFS occurrence record (", VLOOKUP(A2259, [1]!Table9[#All], 27, FALSE), "). " ))</f>
        <v xml:space="preserve">white margined oxytheca (FSS; CRPR 1B.3, Blooming Period: Feb - Aug; Habitat description: rocky slopes within chaparral, conifer forest, and pinyon-juniper woodland) - Within 1-mi of a CNDDB/SCE/USFS occurrence record (habitat present). </v>
      </c>
      <c r="N2259" s="10" t="str">
        <f>IF(D2259="No", "-- ", VLOOKUP(A2259, [1]!Table9[#All], 29, FALSE))</f>
        <v xml:space="preserve">BE BMP Plant-1(a)(c-d); 
General Measures and Standard OMP BMPs. </v>
      </c>
      <c r="O2259" s="10" t="str">
        <f>IF(D2259="No", "--", VLOOKUP(A2259, [1]!Table9[#All], 30, FALSE))</f>
        <v xml:space="preserve">Pre-Activity Survey (white margined oxytheca): A biological survey is required. 
FSS Plant Avoidance (white margined oxytheca): If white margined oxytheca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59" s="7" t="str">
        <f>IF(D2259="No", "Not discussed on USFS. ", IF(VLOOKUP(A2259, [1]!Table9[#All], 31, FALSE)="--", "--",  _xlfn.CONCAT(A2259, " (", VLOOKUP(A2259, [1]!Table9[#All], 11, FALSE), "; Habitat description: ", C2259, ") - Within 1-mi of a CNDDB/SCE/USFS occurrence record (", VLOOKUP(A2259, [1]!Table9[#All], 31, FALSE), "). " )))</f>
        <v>--</v>
      </c>
      <c r="Q2259" s="6" t="str">
        <f>IF(D2259="No", "Not discussed on USFS. ", IF(VLOOKUP(A2259, [1]!Table9[#All], 31, FALSE)="--", "--",  VLOOKUP(A2259, [1]!Table9[#All], 32, FALSE)))</f>
        <v>--</v>
      </c>
      <c r="R2259" s="6" t="str">
        <f>IF(D2259="No", "Not discussed on USFS. ", IF(VLOOKUP(A2259, [1]!Table9[#All], 31, FALSE)="--", "--", VLOOKUP(A2259, [1]!Table9[#All], 33, FALSE)))</f>
        <v>--</v>
      </c>
      <c r="S2259" s="9" t="s">
        <v>2</v>
      </c>
      <c r="T2259" s="8" t="s">
        <v>2</v>
      </c>
      <c r="U2259" s="8" t="s">
        <v>2</v>
      </c>
      <c r="V2259" s="7" t="s">
        <v>2</v>
      </c>
      <c r="W2259" s="6" t="s">
        <v>2</v>
      </c>
      <c r="X2259" s="6" t="s">
        <v>2</v>
      </c>
    </row>
    <row r="2260" spans="1:24" ht="156" x14ac:dyDescent="0.2">
      <c r="A2260" s="20" t="s">
        <v>93</v>
      </c>
      <c r="B2260" s="20" t="str">
        <f>VLOOKUP(A2260, [1]!Table9[#All], 2, FALSE)</f>
        <v>Draba monoensis</v>
      </c>
      <c r="C2260" s="18" t="str">
        <f>VLOOKUP(A2260, [1]!Table9[#All], 13, FALSE)</f>
        <v>moist gravel, rock crevices</v>
      </c>
      <c r="D2260" s="17" t="str">
        <f>IF(ISNUMBER(SEARCH("1",VLOOKUP(A2260, [1]!Table9[#All], 4, FALSE))), "Yes", "No")</f>
        <v>Yes</v>
      </c>
      <c r="E2260" s="16" t="str">
        <f>VLOOKUP(A2260, [1]!Table9[#All], 3, FALSE)</f>
        <v>Plant</v>
      </c>
      <c r="F2260" s="15" t="str">
        <f>VLOOKUP(A2260, [1]!Table9[#All], 26, FALSE)</f>
        <v>Formula</v>
      </c>
      <c r="G2260" s="15" t="str">
        <f>IF(D2260="No", "--",VLOOKUP(A2260, [1]!Table9[#All], 25, FALSE))</f>
        <v>Work area</v>
      </c>
      <c r="H2260" s="14" t="str">
        <f>IF(D2260="No", "Not discussed on USFS. ", VLOOKUP(A2260, [1]!Table9[#All], 24, FALSE))</f>
        <v>--</v>
      </c>
      <c r="I2260" s="14" t="str">
        <f>IF(NOT(ISBLANK(#REF!)),  "Pre-activity Survey Required", "")</f>
        <v>Pre-activity Survey Required</v>
      </c>
      <c r="J2260" s="13" t="str">
        <f>IF(D2260="No", "Not discussed on USFS. ", _xlfn.CONCAT(A2260, " (", VLOOKUP(A2260, [1]!Table9[#All], 11, FALSE), "; Habitat description: ", C2260, ") - Within 1-mi of a CNDDB/SCE/USFS occurrence record (", VLOOKUP(A2260, [1]!Table9[#All], 34, FALSE), "). " ))</f>
        <v xml:space="preserve">White Mountains draba (FSS; CRPR 1B.2, Blooming Period: Jul - Aug; Habitat description: moist gravel, rock crevices) - Within 1-mi of a CNDDB/SCE/USFS occurrence record (unsuitable habitat). </v>
      </c>
      <c r="K2260" s="10" t="str">
        <f>IF(D2260="No", "-- ", VLOOKUP(A2260, [1]!Table9[#All], 35, FALSE))</f>
        <v xml:space="preserve">Standard OMP BMPs. </v>
      </c>
      <c r="L2260" s="12" t="str">
        <f>IF(D2260="No", "--", VLOOKUP(A2260, [1]!Table9[#All], 28, FALSE))</f>
        <v>IIB</v>
      </c>
      <c r="M2260" s="11" t="str">
        <f>IF(D2260="No", "Not discussed on USFS. ", _xlfn.CONCAT(A2260, " (", VLOOKUP(A2260, [1]!Table9[#All], 11, FALSE), "; Habitat description: ", C2260, ") - Within 1-mi of a CNDDB/SCE/USFS occurrence record (", VLOOKUP(A2260, [1]!Table9[#All], 27, FALSE), "). " ))</f>
        <v xml:space="preserve">White Mountains draba (FSS; CRPR 1B.2, Blooming Period: Jul - Aug; Habitat description: moist gravel, rock crevices) - Within 1-mi of a CNDDB/SCE/USFS occurrence record (habitat present). </v>
      </c>
      <c r="N2260" s="10" t="str">
        <f>IF(D2260="No", "-- ", VLOOKUP(A2260, [1]!Table9[#All], 29, FALSE))</f>
        <v xml:space="preserve">BE BMP Plant-1(a)(c-d); 
General Measures and Standard OMP BMPs. </v>
      </c>
      <c r="O2260" s="10" t="str">
        <f>IF(D2260="No", "--", VLOOKUP(A2260, [1]!Table9[#All], 30, FALSE))</f>
        <v xml:space="preserve">Pre-Activity Survey (White Mountains draba): A biological survey is required. 
FSS Plant Avoidance (White Mountains draba): If White Mountains draba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60" s="7" t="str">
        <f>IF(D2260="No", "Not discussed on USFS. ", IF(VLOOKUP(A2260, [1]!Table9[#All], 31, FALSE)="--", "--",  _xlfn.CONCAT(A2260, " (", VLOOKUP(A2260, [1]!Table9[#All], 11, FALSE), "; Habitat description: ", C2260, ") - Within 1-mi of a CNDDB/SCE/USFS occurrence record (", VLOOKUP(A2260, [1]!Table9[#All], 31, FALSE), "). " )))</f>
        <v>--</v>
      </c>
      <c r="Q2260" s="6" t="str">
        <f>IF(D2260="No", "Not discussed on USFS. ", IF(VLOOKUP(A2260, [1]!Table9[#All], 31, FALSE)="--", "--",  VLOOKUP(A2260, [1]!Table9[#All], 32, FALSE)))</f>
        <v>--</v>
      </c>
      <c r="R2260" s="6" t="str">
        <f>IF(D2260="No", "Not discussed on USFS. ", IF(VLOOKUP(A2260, [1]!Table9[#All], 31, FALSE)="--", "--", VLOOKUP(A2260, [1]!Table9[#All], 33, FALSE)))</f>
        <v>--</v>
      </c>
      <c r="S2260" s="9" t="s">
        <v>2</v>
      </c>
      <c r="T2260" s="8" t="s">
        <v>2</v>
      </c>
      <c r="U2260" s="8" t="s">
        <v>2</v>
      </c>
      <c r="V2260" s="7" t="s">
        <v>2</v>
      </c>
      <c r="W2260" s="6" t="s">
        <v>2</v>
      </c>
      <c r="X2260" s="6" t="s">
        <v>2</v>
      </c>
    </row>
    <row r="2261" spans="1:24" ht="156" x14ac:dyDescent="0.2">
      <c r="A2261" s="20" t="s">
        <v>92</v>
      </c>
      <c r="B2261" s="20" t="str">
        <f>VLOOKUP(A2261, [1]!Table9[#All], 2, FALSE)</f>
        <v>Horkelia hispidula</v>
      </c>
      <c r="C2261" s="18" t="str">
        <f>VLOOKUP(A2261, [1]!Table9[#All], 13, FALSE)</f>
        <v>dry flats</v>
      </c>
      <c r="D2261" s="17" t="str">
        <f>IF(ISNUMBER(SEARCH("1",VLOOKUP(A2261, [1]!Table9[#All], 4, FALSE))), "Yes", "No")</f>
        <v>Yes</v>
      </c>
      <c r="E2261" s="16" t="str">
        <f>VLOOKUP(A2261, [1]!Table9[#All], 3, FALSE)</f>
        <v>Plant</v>
      </c>
      <c r="F2261" s="15" t="str">
        <f>VLOOKUP(A2261, [1]!Table9[#All], 26, FALSE)</f>
        <v>Formula</v>
      </c>
      <c r="G2261" s="15" t="str">
        <f>IF(D2261="No", "--",VLOOKUP(A2261, [1]!Table9[#All], 25, FALSE))</f>
        <v>Work area</v>
      </c>
      <c r="H2261" s="14" t="str">
        <f>IF(D2261="No", "Not discussed on USFS. ", VLOOKUP(A2261, [1]!Table9[#All], 24, FALSE))</f>
        <v>--</v>
      </c>
      <c r="I2261" s="14" t="str">
        <f>IF(NOT(ISBLANK(#REF!)),  "Pre-activity Survey Required", "")</f>
        <v>Pre-activity Survey Required</v>
      </c>
      <c r="J2261" s="13" t="str">
        <f>IF(D2261="No", "Not discussed on USFS. ", _xlfn.CONCAT(A2261, " (", VLOOKUP(A2261, [1]!Table9[#All], 11, FALSE), "; Habitat description: ", C2261, ") - Within 1-mi of a CNDDB/SCE/USFS occurrence record (", VLOOKUP(A2261, [1]!Table9[#All], 34, FALSE), "). " ))</f>
        <v xml:space="preserve">White Mountains horkelia (FSS; CRPR 1B.3, Blooming Period: Jun - Aug; Habitat description: dry flats) - Within 1-mi of a CNDDB/SCE/USFS occurrence record (unsuitable habitat). </v>
      </c>
      <c r="K2261" s="10" t="str">
        <f>IF(D2261="No", "-- ", VLOOKUP(A2261, [1]!Table9[#All], 35, FALSE))</f>
        <v xml:space="preserve">Standard OMP BMPs. </v>
      </c>
      <c r="L2261" s="12" t="str">
        <f>IF(D2261="No", "--", VLOOKUP(A2261, [1]!Table9[#All], 28, FALSE))</f>
        <v>IIB</v>
      </c>
      <c r="M2261" s="11" t="str">
        <f>IF(D2261="No", "Not discussed on USFS. ", _xlfn.CONCAT(A2261, " (", VLOOKUP(A2261, [1]!Table9[#All], 11, FALSE), "; Habitat description: ", C2261, ") - Within 1-mi of a CNDDB/SCE/USFS occurrence record (", VLOOKUP(A2261, [1]!Table9[#All], 27, FALSE), "). " ))</f>
        <v xml:space="preserve">White Mountains horkelia (FSS; CRPR 1B.3, Blooming Period: Jun - Aug; Habitat description: dry flats) - Within 1-mi of a CNDDB/SCE/USFS occurrence record (habitat present). </v>
      </c>
      <c r="N2261" s="10" t="str">
        <f>IF(D2261="No", "-- ", VLOOKUP(A2261, [1]!Table9[#All], 29, FALSE))</f>
        <v xml:space="preserve">BE BMP Plant-1(a)(c-d); 
General Measures and Standard OMP BMPs. </v>
      </c>
      <c r="O2261" s="10" t="str">
        <f>IF(D2261="No", "--", VLOOKUP(A2261, [1]!Table9[#All], 30, FALSE))</f>
        <v xml:space="preserve">Pre-Activity Survey (White Mountains horkelia): A biological survey is required. 
FSS Plant Avoidance (White Mountains horkelia): If White Mountains horkelia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61" s="7" t="str">
        <f>IF(D2261="No", "Not discussed on USFS. ", IF(VLOOKUP(A2261, [1]!Table9[#All], 31, FALSE)="--", "--",  _xlfn.CONCAT(A2261, " (", VLOOKUP(A2261, [1]!Table9[#All], 11, FALSE), "; Habitat description: ", C2261, ") - Within 1-mi of a CNDDB/SCE/USFS occurrence record (", VLOOKUP(A2261, [1]!Table9[#All], 31, FALSE), "). " )))</f>
        <v>--</v>
      </c>
      <c r="Q2261" s="6" t="str">
        <f>IF(D2261="No", "Not discussed on USFS. ", IF(VLOOKUP(A2261, [1]!Table9[#All], 31, FALSE)="--", "--",  VLOOKUP(A2261, [1]!Table9[#All], 32, FALSE)))</f>
        <v>--</v>
      </c>
      <c r="R2261" s="6" t="str">
        <f>IF(D2261="No", "Not discussed on USFS. ", IF(VLOOKUP(A2261, [1]!Table9[#All], 31, FALSE)="--", "--", VLOOKUP(A2261, [1]!Table9[#All], 33, FALSE)))</f>
        <v>--</v>
      </c>
      <c r="S2261" s="9" t="s">
        <v>2</v>
      </c>
      <c r="T2261" s="8" t="s">
        <v>2</v>
      </c>
      <c r="U2261" s="8" t="s">
        <v>2</v>
      </c>
      <c r="V2261" s="7" t="s">
        <v>2</v>
      </c>
      <c r="W2261" s="6" t="s">
        <v>2</v>
      </c>
      <c r="X2261" s="6" t="s">
        <v>2</v>
      </c>
    </row>
    <row r="2262" spans="1:24" ht="156" x14ac:dyDescent="0.2">
      <c r="A2262" s="20" t="s">
        <v>91</v>
      </c>
      <c r="B2262" s="20" t="str">
        <f>VLOOKUP(A2262, [1]!Table9[#All], 2, FALSE)</f>
        <v>Canbya candida</v>
      </c>
      <c r="C2262" s="18" t="str">
        <f>VLOOKUP(A2262, [1]!Table9[#All], 13, FALSE)</f>
        <v>flats and gently sloping swales, washes, and dunes, in juniper, scrub oak, and Joshua tree woodland, and desert scrub</v>
      </c>
      <c r="D2262" s="17" t="str">
        <f>IF(ISNUMBER(SEARCH("1",VLOOKUP(A2262, [1]!Table9[#All], 4, FALSE))), "Yes", "No")</f>
        <v>Yes</v>
      </c>
      <c r="E2262" s="16" t="str">
        <f>VLOOKUP(A2262, [1]!Table9[#All], 3, FALSE)</f>
        <v>Plant</v>
      </c>
      <c r="F2262" s="15" t="str">
        <f>VLOOKUP(A2262, [1]!Table9[#All], 26, FALSE)</f>
        <v>Formula</v>
      </c>
      <c r="G2262" s="15" t="str">
        <f>IF(D2262="No", "--",VLOOKUP(A2262, [1]!Table9[#All], 25, FALSE))</f>
        <v>Work area</v>
      </c>
      <c r="H2262" s="14" t="str">
        <f>IF(D2262="No", "Not discussed on USFS. ", VLOOKUP(A2262, [1]!Table9[#All], 24, FALSE))</f>
        <v>--</v>
      </c>
      <c r="I2262" s="14" t="str">
        <f>IF(NOT(ISBLANK(#REF!)),  "Pre-activity Survey Required", "")</f>
        <v>Pre-activity Survey Required</v>
      </c>
      <c r="J2262" s="13" t="str">
        <f>IF(D2262="No", "Not discussed on USFS. ", _xlfn.CONCAT(A2262, " (", VLOOKUP(A2262, [1]!Table9[#All], 11, FALSE), "; Habitat description: ", C2262, ") - Within 1-mi of a CNDDB/SCE/USFS occurrence record (", VLOOKUP(A2262, [1]!Table9[#All], 34, FALSE), "). " ))</f>
        <v xml:space="preserve">white pygmy poppy (FSS; CRPR 4.2, Blooming Period: Mar - Jun; Habitat description: flats and gently sloping swales, washes, and dunes, in juniper, scrub oak, and Joshua tree woodland, and desert scrub) - Within 1-mi of a CNDDB/SCE/USFS occurrence record (unsuitable habitat). </v>
      </c>
      <c r="K2262" s="10" t="str">
        <f>IF(D2262="No", "-- ", VLOOKUP(A2262, [1]!Table9[#All], 35, FALSE))</f>
        <v xml:space="preserve">Standard OMP BMPs. </v>
      </c>
      <c r="L2262" s="12" t="str">
        <f>IF(D2262="No", "--", VLOOKUP(A2262, [1]!Table9[#All], 28, FALSE))</f>
        <v>IIB</v>
      </c>
      <c r="M2262" s="11" t="str">
        <f>IF(D2262="No", "Not discussed on USFS. ", _xlfn.CONCAT(A2262, " (", VLOOKUP(A2262, [1]!Table9[#All], 11, FALSE), "; Habitat description: ", C2262, ") - Within 1-mi of a CNDDB/SCE/USFS occurrence record (", VLOOKUP(A2262, [1]!Table9[#All], 27, FALSE), "). " ))</f>
        <v xml:space="preserve">white pygmy poppy (FSS; CRPR 4.2, Blooming Period: Mar - Jun; Habitat description: flats and gently sloping swales, washes, and dunes, in juniper, scrub oak, and Joshua tree woodland, and desert scrub) - Within 1-mi of a CNDDB/SCE/USFS occurrence record (habitat present). </v>
      </c>
      <c r="N2262" s="10" t="str">
        <f>IF(D2262="No", "-- ", VLOOKUP(A2262, [1]!Table9[#All], 29, FALSE))</f>
        <v xml:space="preserve">BE BMP Plant-1(a)(c-d); 
General Measures and Standard OMP BMPs. </v>
      </c>
      <c r="O2262" s="10" t="str">
        <f>IF(D2262="No", "--", VLOOKUP(A2262, [1]!Table9[#All], 30, FALSE))</f>
        <v xml:space="preserve">Pre-Activity Survey (white pygmy poppy): A biological survey is required. 
FSS Plant Avoidance (white pygmy poppy): If white pygmy poppy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62" s="7" t="str">
        <f>IF(D2262="No", "Not discussed on USFS. ", IF(VLOOKUP(A2262, [1]!Table9[#All], 31, FALSE)="--", "--",  _xlfn.CONCAT(A2262, " (", VLOOKUP(A2262, [1]!Table9[#All], 11, FALSE), "; Habitat description: ", C2262, ") - Within 1-mi of a CNDDB/SCE/USFS occurrence record (", VLOOKUP(A2262, [1]!Table9[#All], 31, FALSE), "). " )))</f>
        <v>--</v>
      </c>
      <c r="Q2262" s="6" t="str">
        <f>IF(D2262="No", "Not discussed on USFS. ", IF(VLOOKUP(A2262, [1]!Table9[#All], 31, FALSE)="--", "--",  VLOOKUP(A2262, [1]!Table9[#All], 32, FALSE)))</f>
        <v>--</v>
      </c>
      <c r="R2262" s="6" t="str">
        <f>IF(D2262="No", "Not discussed on USFS. ", IF(VLOOKUP(A2262, [1]!Table9[#All], 31, FALSE)="--", "--", VLOOKUP(A2262, [1]!Table9[#All], 33, FALSE)))</f>
        <v>--</v>
      </c>
      <c r="S2262" s="9" t="s">
        <v>2</v>
      </c>
      <c r="T2262" s="8" t="s">
        <v>2</v>
      </c>
      <c r="U2262" s="8" t="s">
        <v>2</v>
      </c>
      <c r="V2262" s="7" t="s">
        <v>2</v>
      </c>
      <c r="W2262" s="6" t="s">
        <v>2</v>
      </c>
      <c r="X2262" s="6" t="s">
        <v>2</v>
      </c>
    </row>
    <row r="2263" spans="1:24" ht="64" x14ac:dyDescent="0.2">
      <c r="A2263" s="20" t="s">
        <v>90</v>
      </c>
      <c r="B2263" s="20" t="str">
        <f>VLOOKUP(A2263, [1]!Table9[#All], 2, FALSE)</f>
        <v>Pseudognaphalium leucocephalum</v>
      </c>
      <c r="C2263" s="18" t="str">
        <f>VLOOKUP(A2263, [1]!Table9[#All], 13, FALSE)</f>
        <v>sandy or gravelly benches, dry stream bottoms, canyon bottoms</v>
      </c>
      <c r="D2263" s="17" t="str">
        <f>IF(ISNUMBER(SEARCH("1",VLOOKUP(A2263, [1]!Table9[#All], 4, FALSE))), "Yes", "No")</f>
        <v>No</v>
      </c>
      <c r="E2263" s="16" t="str">
        <f>VLOOKUP(A2263, [1]!Table9[#All], 3, FALSE)</f>
        <v>Plant</v>
      </c>
      <c r="F2263" s="15" t="str">
        <f>VLOOKUP(A2263, [1]!Table9[#All], 26, FALSE)</f>
        <v>Formula</v>
      </c>
      <c r="G2263" s="15" t="str">
        <f>IF(D2263="No", "--",VLOOKUP(A2263, [1]!Table9[#All], 25, FALSE))</f>
        <v>--</v>
      </c>
      <c r="H2263" s="14" t="str">
        <f>IF(D2263="No", "Not discussed on USFS. ", VLOOKUP(A2263, [1]!Table9[#All], 24, FALSE))</f>
        <v xml:space="preserve">Not discussed on USFS. </v>
      </c>
      <c r="I2263" s="14" t="str">
        <f>IF(NOT(ISBLANK(#REF!)),  "Pre-activity Survey Required", "")</f>
        <v>Pre-activity Survey Required</v>
      </c>
      <c r="J2263" s="13" t="str">
        <f>IF(D2263="No", "Not discussed on USFS. ", _xlfn.CONCAT(A2263, " (", VLOOKUP(A2263, [1]!Table9[#All], 11, FALSE), "; Habitat description: ", C2263, ") - Within 1-mi of a CNDDB/SCE/USFS occurrence record (", VLOOKUP(A2263, [1]!Table9[#All], 34, FALSE), "). " ))</f>
        <v xml:space="preserve">Not discussed on USFS. </v>
      </c>
      <c r="K2263" s="10" t="str">
        <f>IF(D2263="No", "-- ", VLOOKUP(A2263, [1]!Table9[#All], 35, FALSE))</f>
        <v xml:space="preserve">-- </v>
      </c>
      <c r="L2263" s="12" t="str">
        <f>IF(D2263="No", "--", VLOOKUP(A2263, [1]!Table9[#All], 28, FALSE))</f>
        <v>--</v>
      </c>
      <c r="M2263" s="11" t="str">
        <f>IF(D2263="No", "Not discussed on USFS. ", _xlfn.CONCAT(A2263, " (", VLOOKUP(A2263, [1]!Table9[#All], 11, FALSE), "; Habitat description: ", C2263, ") - Within 1-mi of a CNDDB/SCE/USFS occurrence record (", VLOOKUP(A2263, [1]!Table9[#All], 27, FALSE), "). " ))</f>
        <v xml:space="preserve">Not discussed on USFS. </v>
      </c>
      <c r="N2263" s="10" t="str">
        <f>IF(D2263="No", "-- ", VLOOKUP(A2263, [1]!Table9[#All], 29, FALSE))</f>
        <v xml:space="preserve">-- </v>
      </c>
      <c r="O2263" s="10" t="str">
        <f>IF(D2263="No", "--", VLOOKUP(A2263, [1]!Table9[#All], 30, FALSE))</f>
        <v>--</v>
      </c>
      <c r="P2263" s="7" t="str">
        <f>IF(D2263="No", "Not discussed on USFS. ", IF(VLOOKUP(A2263, [1]!Table9[#All], 31, FALSE)="--", "--",  _xlfn.CONCAT(A2263, " (", VLOOKUP(A2263, [1]!Table9[#All], 11, FALSE), "; Habitat description: ", C2263, ") - Within 1-mi of a CNDDB/SCE/USFS occurrence record (", VLOOKUP(A2263, [1]!Table9[#All], 31, FALSE), "). " )))</f>
        <v xml:space="preserve">Not discussed on USFS. </v>
      </c>
      <c r="Q2263" s="6" t="str">
        <f>IF(D2263="No", "Not discussed on USFS. ", IF(VLOOKUP(A2263, [1]!Table9[#All], 31, FALSE)="--", "--",  VLOOKUP(A2263, [1]!Table9[#All], 32, FALSE)))</f>
        <v xml:space="preserve">Not discussed on USFS. </v>
      </c>
      <c r="R2263" s="6" t="str">
        <f>IF(D2263="No", "Not discussed on USFS. ", IF(VLOOKUP(A2263, [1]!Table9[#All], 31, FALSE)="--", "--", VLOOKUP(A2263, [1]!Table9[#All], 33, FALSE)))</f>
        <v xml:space="preserve">Not discussed on USFS. </v>
      </c>
      <c r="S2263" s="9" t="s">
        <v>2</v>
      </c>
      <c r="T2263" s="8" t="s">
        <v>2</v>
      </c>
      <c r="U2263" s="8" t="s">
        <v>2</v>
      </c>
      <c r="V2263" s="7" t="s">
        <v>2</v>
      </c>
      <c r="W2263" s="6" t="s">
        <v>2</v>
      </c>
      <c r="X2263" s="6" t="s">
        <v>2</v>
      </c>
    </row>
    <row r="2264" spans="1:24" ht="180" x14ac:dyDescent="0.2">
      <c r="A2264" s="20" t="s">
        <v>89</v>
      </c>
      <c r="B2264" s="20" t="str">
        <f>VLOOKUP(A2264, [1]!Table9[#All], 2, FALSE)</f>
        <v>Pentachaeta bellidiflora</v>
      </c>
      <c r="C2264" s="18" t="str">
        <f>VLOOKUP(A2264, [1]!Table9[#All], 13, FALSE)</f>
        <v>grassy or rocky areas</v>
      </c>
      <c r="D2264" s="17" t="str">
        <f>IF(ISNUMBER(SEARCH("1",VLOOKUP(A2264, [1]!Table9[#All], 4, FALSE))), "Yes", "No")</f>
        <v>Yes</v>
      </c>
      <c r="E2264" s="16" t="str">
        <f>VLOOKUP(A2264, [1]!Table9[#All], 3, FALSE)</f>
        <v>Plant</v>
      </c>
      <c r="F2264" s="15" t="str">
        <f>VLOOKUP(A2264, [1]!Table9[#All], 26, FALSE)</f>
        <v>Formula</v>
      </c>
      <c r="G2264" s="15" t="str">
        <f>IF(D2264="No", "--",VLOOKUP(A2264, [1]!Table9[#All], 25, FALSE))</f>
        <v>Work area</v>
      </c>
      <c r="H2264" s="14" t="str">
        <f>IF(D2264="No", "Not discussed on USFS. ", VLOOKUP(A2264, [1]!Table9[#All], 24, FALSE))</f>
        <v>--</v>
      </c>
      <c r="I2264" s="14" t="str">
        <f>IF(NOT(ISBLANK(#REF!)),  "Pre-activity Survey Required", "")</f>
        <v>Pre-activity Survey Required</v>
      </c>
      <c r="J2264" s="13" t="str">
        <f>IF(D2264="No", "Not discussed on USFS. ", _xlfn.CONCAT(A2264, " (", VLOOKUP(A2264, [1]!Table9[#All], 11, FALSE), "; Habitat description: ", C2264, ") - Within 1-mi of a CNDDB/SCE/USFS occurrence record (", VLOOKUP(A2264, [1]!Table9[#All], 34, FALSE), "). " ))</f>
        <v xml:space="preserve">White-rayed pentachaeta (FE; SE; CRPR 1B.1, Blooming Period: Mar - May; Habitat description: grassy or rocky areas) - Within 1-mi of a CNDDB/SCE/USFS occurrence record (unsuitable habitat). </v>
      </c>
      <c r="K2264" s="10" t="str">
        <f>IF(D2264="No", "-- ", VLOOKUP(A2264, [1]!Table9[#All], 35, FALSE))</f>
        <v xml:space="preserve">RPM Plant 1; 
Standard OMP BMPs. </v>
      </c>
      <c r="L2264" s="12" t="str">
        <f>IF(D2264="No", "--", VLOOKUP(A2264, [1]!Table9[#All], 28, FALSE))</f>
        <v>IIB</v>
      </c>
      <c r="M2264" s="11" t="str">
        <f>IF(D2264="No", "Not discussed on USFS. ", _xlfn.CONCAT(A2264, " (", VLOOKUP(A2264, [1]!Table9[#All], 11, FALSE), "; Habitat description: ", C2264, ") - Within 1-mi of a CNDDB/SCE/USFS occurrence record (", VLOOKUP(A2264, [1]!Table9[#All], 27, FALSE), "). " ))</f>
        <v xml:space="preserve">White-rayed pentachaeta (FE; SE; CRPR 1B.1, Blooming Period: Mar - May; Habitat description: grassy or rocky areas) - Within 1-mi of a CNDDB/SCE/USFS occurrence record (habitat present). </v>
      </c>
      <c r="N2264" s="10" t="str">
        <f>IF(D2264="No", "-- ", VLOOKUP(A2264, [1]!Table9[#All], 29, FALSE))</f>
        <v xml:space="preserve">RPM Plant-1-4; 
General Measures and Standard OMP BMPs. </v>
      </c>
      <c r="O2264" s="10" t="str">
        <f>IF(D2264="No", "--", VLOOKUP(A2264, [1]!Table9[#All], 30, FALSE))</f>
        <v xml:space="preserve">Rare Plant Survey and Avoidance (White-rayed pentachaeta): A qualified botanist will conduct a rare plant survey for White-rayed pentachaeta within blooming season, verified by a reference population. All federally-listed plants within 100 feet of the work area will be flagged for avoidance. Coordination with Environmental Services Department will be required if full avoidance cannot be achieved. 
Schedule Limitation (White-rayed pentachaeta): Schedule all work in the year rare plant surveys are conducted. Work can occur only after rare plant surveys occur. If work gets delayed for a subsequent year, contact Environmental Services Department. 
General Measures and Standard OMP BMPs. </v>
      </c>
      <c r="P2264" s="7" t="str">
        <f>IF(D2264="No", "Not discussed on USFS. ", IF(VLOOKUP(A2264, [1]!Table9[#All], 31, FALSE)="--", "--",  _xlfn.CONCAT(A2264, " (", VLOOKUP(A2264, [1]!Table9[#All], 11, FALSE), "; Habitat description: ", C2264, ") - Within 1-mi of a CNDDB/SCE/USFS occurrence record (", VLOOKUP(A2264, [1]!Table9[#All], 31, FALSE), "). " )))</f>
        <v>--</v>
      </c>
      <c r="Q2264" s="6" t="str">
        <f>IF(D2264="No", "Not discussed on USFS. ", IF(VLOOKUP(A2264, [1]!Table9[#All], 31, FALSE)="--", "--",  VLOOKUP(A2264, [1]!Table9[#All], 32, FALSE)))</f>
        <v>--</v>
      </c>
      <c r="R2264" s="6" t="str">
        <f>IF(D2264="No", "Not discussed on USFS. ", IF(VLOOKUP(A2264, [1]!Table9[#All], 31, FALSE)="--", "--", VLOOKUP(A2264, [1]!Table9[#All], 33, FALSE)))</f>
        <v>--</v>
      </c>
      <c r="S2264" s="9" t="s">
        <v>2</v>
      </c>
      <c r="T2264" s="8" t="s">
        <v>2</v>
      </c>
      <c r="U2264" s="8" t="s">
        <v>2</v>
      </c>
      <c r="V2264" s="7" t="s">
        <v>2</v>
      </c>
      <c r="W2264" s="6" t="s">
        <v>2</v>
      </c>
      <c r="X2264" s="6" t="s">
        <v>2</v>
      </c>
    </row>
    <row r="2265" spans="1:24" ht="156" x14ac:dyDescent="0.2">
      <c r="A2265" s="20" t="s">
        <v>88</v>
      </c>
      <c r="B2265" s="20" t="str">
        <f>VLOOKUP(A2265, [1]!Table9[#All], 2, FALSE)</f>
        <v>Clarkia gracilis ssp. albicaulis</v>
      </c>
      <c r="C2265" s="18" t="str">
        <f>VLOOKUP(A2265, [1]!Table9[#All], 13, FALSE)</f>
        <v>foothill woodland, chaparral</v>
      </c>
      <c r="D2265" s="17" t="str">
        <f>IF(ISNUMBER(SEARCH("1",VLOOKUP(A2265, [1]!Table9[#All], 4, FALSE))), "Yes", "No")</f>
        <v>Yes</v>
      </c>
      <c r="E2265" s="16" t="str">
        <f>VLOOKUP(A2265, [1]!Table9[#All], 3, FALSE)</f>
        <v>Plant</v>
      </c>
      <c r="F2265" s="15" t="str">
        <f>VLOOKUP(A2265, [1]!Table9[#All], 26, FALSE)</f>
        <v>Formula</v>
      </c>
      <c r="G2265" s="15" t="str">
        <f>IF(D2265="No", "--",VLOOKUP(A2265, [1]!Table9[#All], 25, FALSE))</f>
        <v>Work area</v>
      </c>
      <c r="H2265" s="14" t="str">
        <f>IF(D2265="No", "Not discussed on USFS. ", VLOOKUP(A2265, [1]!Table9[#All], 24, FALSE))</f>
        <v>--</v>
      </c>
      <c r="I2265" s="14" t="str">
        <f>IF(NOT(ISBLANK(#REF!)),  "Pre-activity Survey Required", "")</f>
        <v>Pre-activity Survey Required</v>
      </c>
      <c r="J2265" s="13" t="str">
        <f>IF(D2265="No", "Not discussed on USFS. ", _xlfn.CONCAT(A2265, " (", VLOOKUP(A2265, [1]!Table9[#All], 11, FALSE), "; Habitat description: ", C2265, ") - Within 1-mi of a CNDDB/SCE/USFS occurrence record (", VLOOKUP(A2265, [1]!Table9[#All], 34, FALSE), "). " ))</f>
        <v xml:space="preserve">white stemmed clarkia (FSS; BLM:S; CRPR 1B.2, Blooming Period: May - Jul; Habitat description: foothill woodland, chaparral) - Within 1-mi of a CNDDB/SCE/USFS occurrence record (unsuitable habitat). </v>
      </c>
      <c r="K2265" s="10" t="str">
        <f>IF(D2265="No", "-- ", VLOOKUP(A2265, [1]!Table9[#All], 35, FALSE))</f>
        <v xml:space="preserve">Standard OMP BMPs. </v>
      </c>
      <c r="L2265" s="12" t="str">
        <f>IF(D2265="No", "--", VLOOKUP(A2265, [1]!Table9[#All], 28, FALSE))</f>
        <v>IIB</v>
      </c>
      <c r="M2265" s="11" t="str">
        <f>IF(D2265="No", "Not discussed on USFS. ", _xlfn.CONCAT(A2265, " (", VLOOKUP(A2265, [1]!Table9[#All], 11, FALSE), "; Habitat description: ", C2265, ") - Within 1-mi of a CNDDB/SCE/USFS occurrence record (", VLOOKUP(A2265, [1]!Table9[#All], 27, FALSE), "). " ))</f>
        <v xml:space="preserve">white stemmed clarkia (FSS; BLM:S; CRPR 1B.2, Blooming Period: May - Jul; Habitat description: foothill woodland, chaparral) - Within 1-mi of a CNDDB/SCE/USFS occurrence record (habitat present). </v>
      </c>
      <c r="N2265" s="10" t="str">
        <f>IF(D2265="No", "-- ", VLOOKUP(A2265, [1]!Table9[#All], 29, FALSE))</f>
        <v xml:space="preserve">BE BMP Plant-1(a)(c-d); 
General Measures and Standard OMP BMPs. </v>
      </c>
      <c r="O2265" s="10" t="str">
        <f>IF(D2265="No", "--", VLOOKUP(A2265, [1]!Table9[#All], 30, FALSE))</f>
        <v xml:space="preserve">Pre-Activity Survey (white stemmed clarkia): A biological survey is required. 
FSS Plant Avoidance (white stemmed clarkia): If white stemmed clarkia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65" s="7" t="str">
        <f>IF(D2265="No", "Not discussed on USFS. ", IF(VLOOKUP(A2265, [1]!Table9[#All], 31, FALSE)="--", "--",  _xlfn.CONCAT(A2265, " (", VLOOKUP(A2265, [1]!Table9[#All], 11, FALSE), "; Habitat description: ", C2265, ") - Within 1-mi of a CNDDB/SCE/USFS occurrence record (", VLOOKUP(A2265, [1]!Table9[#All], 31, FALSE), "). " )))</f>
        <v>--</v>
      </c>
      <c r="Q2265" s="6" t="str">
        <f>IF(D2265="No", "Not discussed on USFS. ", IF(VLOOKUP(A2265, [1]!Table9[#All], 31, FALSE)="--", "--",  VLOOKUP(A2265, [1]!Table9[#All], 32, FALSE)))</f>
        <v>--</v>
      </c>
      <c r="R2265" s="6" t="str">
        <f>IF(D2265="No", "Not discussed on USFS. ", IF(VLOOKUP(A2265, [1]!Table9[#All], 31, FALSE)="--", "--", VLOOKUP(A2265, [1]!Table9[#All], 33, FALSE)))</f>
        <v>--</v>
      </c>
      <c r="S2265" s="9" t="s">
        <v>2</v>
      </c>
      <c r="T2265" s="8" t="s">
        <v>2</v>
      </c>
      <c r="U2265" s="8" t="s">
        <v>2</v>
      </c>
      <c r="V2265" s="7" t="s">
        <v>2</v>
      </c>
      <c r="W2265" s="6" t="s">
        <v>2</v>
      </c>
      <c r="X2265" s="6" t="s">
        <v>2</v>
      </c>
    </row>
    <row r="2266" spans="1:24" ht="48" x14ac:dyDescent="0.2">
      <c r="A2266" s="20" t="s">
        <v>87</v>
      </c>
      <c r="B2266" s="20" t="str">
        <f>VLOOKUP(A2266, [1]!Table9[#All], 2, FALSE)</f>
        <v>Potamogeton praelongus</v>
      </c>
      <c r="C2266" s="18" t="str">
        <f>VLOOKUP(A2266, [1]!Table9[#All], 13, FALSE)</f>
        <v>deep water, lakes</v>
      </c>
      <c r="D2266" s="17" t="str">
        <f>IF(ISNUMBER(SEARCH("1",VLOOKUP(A2266, [1]!Table9[#All], 4, FALSE))), "Yes", "No")</f>
        <v>No</v>
      </c>
      <c r="E2266" s="16" t="str">
        <f>VLOOKUP(A2266, [1]!Table9[#All], 3, FALSE)</f>
        <v>Plant</v>
      </c>
      <c r="F2266" s="15" t="str">
        <f>VLOOKUP(A2266, [1]!Table9[#All], 26, FALSE)</f>
        <v>Formula</v>
      </c>
      <c r="G2266" s="15" t="str">
        <f>IF(D2266="No", "--",VLOOKUP(A2266, [1]!Table9[#All], 25, FALSE))</f>
        <v>--</v>
      </c>
      <c r="H2266" s="14" t="str">
        <f>IF(D2266="No", "Not discussed on USFS. ", VLOOKUP(A2266, [1]!Table9[#All], 24, FALSE))</f>
        <v xml:space="preserve">Not discussed on USFS. </v>
      </c>
      <c r="I2266" s="14" t="str">
        <f>IF(NOT(ISBLANK(#REF!)),  "Pre-activity Survey Required", "")</f>
        <v>Pre-activity Survey Required</v>
      </c>
      <c r="J2266" s="13" t="str">
        <f>IF(D2266="No", "Not discussed on USFS. ", _xlfn.CONCAT(A2266, " (", VLOOKUP(A2266, [1]!Table9[#All], 11, FALSE), "; Habitat description: ", C2266, ") - Within 1-mi of a CNDDB/SCE/USFS occurrence record (", VLOOKUP(A2266, [1]!Table9[#All], 34, FALSE), "). " ))</f>
        <v xml:space="preserve">Not discussed on USFS. </v>
      </c>
      <c r="K2266" s="10" t="str">
        <f>IF(D2266="No", "-- ", VLOOKUP(A2266, [1]!Table9[#All], 35, FALSE))</f>
        <v xml:space="preserve">-- </v>
      </c>
      <c r="L2266" s="12" t="str">
        <f>IF(D2266="No", "--", VLOOKUP(A2266, [1]!Table9[#All], 28, FALSE))</f>
        <v>--</v>
      </c>
      <c r="M2266" s="11" t="str">
        <f>IF(D2266="No", "Not discussed on USFS. ", _xlfn.CONCAT(A2266, " (", VLOOKUP(A2266, [1]!Table9[#All], 11, FALSE), "; Habitat description: ", C2266, ") - Within 1-mi of a CNDDB/SCE/USFS occurrence record (", VLOOKUP(A2266, [1]!Table9[#All], 27, FALSE), "). " ))</f>
        <v xml:space="preserve">Not discussed on USFS. </v>
      </c>
      <c r="N2266" s="10" t="str">
        <f>IF(D2266="No", "-- ", VLOOKUP(A2266, [1]!Table9[#All], 29, FALSE))</f>
        <v xml:space="preserve">-- </v>
      </c>
      <c r="O2266" s="10" t="str">
        <f>IF(D2266="No", "--", VLOOKUP(A2266, [1]!Table9[#All], 30, FALSE))</f>
        <v>--</v>
      </c>
      <c r="P2266" s="7" t="str">
        <f>IF(D2266="No", "Not discussed on USFS. ", IF(VLOOKUP(A2266, [1]!Table9[#All], 31, FALSE)="--", "--",  _xlfn.CONCAT(A2266, " (", VLOOKUP(A2266, [1]!Table9[#All], 11, FALSE), "; Habitat description: ", C2266, ") - Within 1-mi of a CNDDB/SCE/USFS occurrence record (", VLOOKUP(A2266, [1]!Table9[#All], 31, FALSE), "). " )))</f>
        <v xml:space="preserve">Not discussed on USFS. </v>
      </c>
      <c r="Q2266" s="6" t="str">
        <f>IF(D2266="No", "Not discussed on USFS. ", IF(VLOOKUP(A2266, [1]!Table9[#All], 31, FALSE)="--", "--",  VLOOKUP(A2266, [1]!Table9[#All], 32, FALSE)))</f>
        <v xml:space="preserve">Not discussed on USFS. </v>
      </c>
      <c r="R2266" s="6" t="str">
        <f>IF(D2266="No", "Not discussed on USFS. ", IF(VLOOKUP(A2266, [1]!Table9[#All], 31, FALSE)="--", "--", VLOOKUP(A2266, [1]!Table9[#All], 33, FALSE)))</f>
        <v xml:space="preserve">Not discussed on USFS. </v>
      </c>
      <c r="S2266" s="9" t="s">
        <v>2</v>
      </c>
      <c r="T2266" s="8" t="s">
        <v>2</v>
      </c>
      <c r="U2266" s="8" t="s">
        <v>2</v>
      </c>
      <c r="V2266" s="7" t="s">
        <v>2</v>
      </c>
      <c r="W2266" s="6" t="s">
        <v>2</v>
      </c>
      <c r="X2266" s="6" t="s">
        <v>2</v>
      </c>
    </row>
    <row r="2267" spans="1:24" ht="64" x14ac:dyDescent="0.2">
      <c r="A2267" s="20" t="s">
        <v>86</v>
      </c>
      <c r="B2267" s="20" t="str">
        <f>VLOOKUP(A2267, [1]!Table9[#All], 2, FALSE)</f>
        <v>Monardella hypoleuca ssp. hypoleuca</v>
      </c>
      <c r="C2267" s="18" t="str">
        <f>VLOOKUP(A2267, [1]!Table9[#All], 13, FALSE)</f>
        <v>dry slopes in chaparral, oak woodland</v>
      </c>
      <c r="D2267" s="17" t="str">
        <f>IF(ISNUMBER(SEARCH("1",VLOOKUP(A2267, [1]!Table9[#All], 4, FALSE))), "Yes", "No")</f>
        <v>No</v>
      </c>
      <c r="E2267" s="16" t="str">
        <f>VLOOKUP(A2267, [1]!Table9[#All], 3, FALSE)</f>
        <v>Plant</v>
      </c>
      <c r="F2267" s="15" t="str">
        <f>VLOOKUP(A2267, [1]!Table9[#All], 26, FALSE)</f>
        <v>Formula</v>
      </c>
      <c r="G2267" s="15" t="str">
        <f>IF(D2267="No", "--",VLOOKUP(A2267, [1]!Table9[#All], 25, FALSE))</f>
        <v>--</v>
      </c>
      <c r="H2267" s="14" t="str">
        <f>IF(D2267="No", "Not discussed on USFS. ", VLOOKUP(A2267, [1]!Table9[#All], 24, FALSE))</f>
        <v xml:space="preserve">Not discussed on USFS. </v>
      </c>
      <c r="I2267" s="14" t="str">
        <f>IF(NOT(ISBLANK(#REF!)),  "Pre-activity Survey Required", "")</f>
        <v>Pre-activity Survey Required</v>
      </c>
      <c r="J2267" s="13" t="str">
        <f>IF(D2267="No", "Not discussed on USFS. ", _xlfn.CONCAT(A2267, " (", VLOOKUP(A2267, [1]!Table9[#All], 11, FALSE), "; Habitat description: ", C2267, ") - Within 1-mi of a CNDDB/SCE/USFS occurrence record (", VLOOKUP(A2267, [1]!Table9[#All], 34, FALSE), "). " ))</f>
        <v xml:space="preserve">Not discussed on USFS. </v>
      </c>
      <c r="K2267" s="10" t="str">
        <f>IF(D2267="No", "-- ", VLOOKUP(A2267, [1]!Table9[#All], 35, FALSE))</f>
        <v xml:space="preserve">-- </v>
      </c>
      <c r="L2267" s="12" t="str">
        <f>IF(D2267="No", "--", VLOOKUP(A2267, [1]!Table9[#All], 28, FALSE))</f>
        <v>--</v>
      </c>
      <c r="M2267" s="11" t="str">
        <f>IF(D2267="No", "Not discussed on USFS. ", _xlfn.CONCAT(A2267, " (", VLOOKUP(A2267, [1]!Table9[#All], 11, FALSE), "; Habitat description: ", C2267, ") - Within 1-mi of a CNDDB/SCE/USFS occurrence record (", VLOOKUP(A2267, [1]!Table9[#All], 27, FALSE), "). " ))</f>
        <v xml:space="preserve">Not discussed on USFS. </v>
      </c>
      <c r="N2267" s="10" t="str">
        <f>IF(D2267="No", "-- ", VLOOKUP(A2267, [1]!Table9[#All], 29, FALSE))</f>
        <v xml:space="preserve">-- </v>
      </c>
      <c r="O2267" s="10" t="str">
        <f>IF(D2267="No", "--", VLOOKUP(A2267, [1]!Table9[#All], 30, FALSE))</f>
        <v>--</v>
      </c>
      <c r="P2267" s="7" t="str">
        <f>IF(D2267="No", "Not discussed on USFS. ", IF(VLOOKUP(A2267, [1]!Table9[#All], 31, FALSE)="--", "--",  _xlfn.CONCAT(A2267, " (", VLOOKUP(A2267, [1]!Table9[#All], 11, FALSE), "; Habitat description: ", C2267, ") - Within 1-mi of a CNDDB/SCE/USFS occurrence record (", VLOOKUP(A2267, [1]!Table9[#All], 31, FALSE), "). " )))</f>
        <v xml:space="preserve">Not discussed on USFS. </v>
      </c>
      <c r="Q2267" s="6" t="str">
        <f>IF(D2267="No", "Not discussed on USFS. ", IF(VLOOKUP(A2267, [1]!Table9[#All], 31, FALSE)="--", "--",  VLOOKUP(A2267, [1]!Table9[#All], 32, FALSE)))</f>
        <v xml:space="preserve">Not discussed on USFS. </v>
      </c>
      <c r="R2267" s="6" t="str">
        <f>IF(D2267="No", "Not discussed on USFS. ", IF(VLOOKUP(A2267, [1]!Table9[#All], 31, FALSE)="--", "--", VLOOKUP(A2267, [1]!Table9[#All], 33, FALSE)))</f>
        <v xml:space="preserve">Not discussed on USFS. </v>
      </c>
      <c r="S2267" s="9" t="s">
        <v>2</v>
      </c>
      <c r="T2267" s="8" t="s">
        <v>2</v>
      </c>
      <c r="U2267" s="8" t="s">
        <v>2</v>
      </c>
      <c r="V2267" s="7" t="s">
        <v>2</v>
      </c>
      <c r="W2267" s="6" t="s">
        <v>2</v>
      </c>
      <c r="X2267" s="6" t="s">
        <v>2</v>
      </c>
    </row>
    <row r="2268" spans="1:24" ht="192" x14ac:dyDescent="0.2">
      <c r="A2268" s="20" t="s">
        <v>85</v>
      </c>
      <c r="B2268" s="20" t="str">
        <f>VLOOKUP(A2268, [1]!Table9[#All], 2, FALSE)</f>
        <v>Pinus albicaulis</v>
      </c>
      <c r="C2268" s="18" t="str">
        <f>VLOOKUP(A2268, [1]!Table9[#All], 13, FALSE)</f>
        <v>upper red-fir forest to timberline, especially subalpine forest</v>
      </c>
      <c r="D2268" s="17" t="str">
        <f>IF(ISNUMBER(SEARCH("1",VLOOKUP(A2268, [1]!Table9[#All], 4, FALSE))), "Yes", "No")</f>
        <v>Yes</v>
      </c>
      <c r="E2268" s="16" t="str">
        <f>VLOOKUP(A2268, [1]!Table9[#All], 3, FALSE)</f>
        <v>Plant</v>
      </c>
      <c r="F2268" s="15" t="str">
        <f>VLOOKUP(A2268, [1]!Table9[#All], 26, FALSE)</f>
        <v>Formula</v>
      </c>
      <c r="G2268" s="15" t="str">
        <f>IF(D2268="No", "--",VLOOKUP(A2268, [1]!Table9[#All], 25, FALSE))</f>
        <v>Work area</v>
      </c>
      <c r="H2268" s="14" t="str">
        <f>IF(D2268="No", "Not discussed on USFS. ", VLOOKUP(A2268, [1]!Table9[#All], 24, FALSE))</f>
        <v>SNF GUIDANCE:
• Work points on the Mt. Givens Circuit (within 1-mi of 37.2996127461, -119.093715565) require a whitebark pine review and survey/RPMs. No need to conduct a desktop habitat assessment. Always assume habitat is present.  
•All other work (including within the SCE Warning Zone) may omit mention of WBP. No measures required.
INF: Please contact EI SME</v>
      </c>
      <c r="I2268" s="14" t="str">
        <f>IF(NOT(ISBLANK(#REF!)),  "Pre-activity Survey Required", "")</f>
        <v>Pre-activity Survey Required</v>
      </c>
      <c r="J2268" s="13" t="str">
        <f>IF(D2268="No", "Not discussed on USFS. ", _xlfn.CONCAT(A2268, " (", VLOOKUP(A2268, [1]!Table9[#All], 11, FALSE), "; Habitat description: ", C2268, ") - Within 1-mi of a CNDDB/SCE/USFS occurrence record (", VLOOKUP(A2268, [1]!Table9[#All], 34, FALSE), "). " ))</f>
        <v xml:space="preserve">whitebark pine (FT; BLM:S; Habitat description: upper red-fir forest to timberline, especially subalpine forest) - Within 1-mi of a CNDDB/SCE/USFS occurrence record (unsuitable habitat). </v>
      </c>
      <c r="K2268" s="10" t="str">
        <f>IF(D2268="No", "-- ", VLOOKUP(A2268, [1]!Table9[#All], 35, FALSE))</f>
        <v>n/a</v>
      </c>
      <c r="L2268" s="12" t="str">
        <f>IF(D2268="No", "--", VLOOKUP(A2268, [1]!Table9[#All], 28, FALSE))</f>
        <v>IIC</v>
      </c>
      <c r="M2268" s="11" t="str">
        <f>IF(D2268="No", "Not discussed on USFS. ", _xlfn.CONCAT(A2268, " (", VLOOKUP(A2268, [1]!Table9[#All], 11, FALSE), "; Habitat description: ", C2268, ") - Within 1-mi of a CNDDB/SCE/USFS occurrence record (", VLOOKUP(A2268, [1]!Table9[#All], 27, FALSE), "). " ))</f>
        <v xml:space="preserve">whitebark pine (FT; BLM:S; Habitat description: upper red-fir forest to timberline, especially subalpine forest) - Within 1-mi of a CNDDB/SCE/USFS occurrence record (habitat present and above 8,000-ft elevation). </v>
      </c>
      <c r="N2268" s="10" t="str">
        <f>IF(D2268="No", "-- ", VLOOKUP(A2268, [1]!Table9[#All], 29, FALSE))</f>
        <v xml:space="preserve">RPM Plant-1-4; 
General Measures and Standard OMP BMPs. </v>
      </c>
      <c r="O2268" s="10" t="str">
        <f>IF(D2268="No", "--", VLOOKUP(A2268, [1]!Table9[#All], 30, FALSE))</f>
        <v xml:space="preserve">Rare Plant Survey and Avoidance (whitebark pine): A qualified botanist will conduct a rare plant survey for whitebark pine within blooming season, verified by a reference population. All federally-listed plants within 100 feet of the work area will be flagged for avoidance. Coordination with Environmental Services Department will be required if full avoidance cannot be achieved. 
Schedule Limitation (whitebark pine): Schedule all work in the year rare plant surveys are conducted. Work can occur only after rare plant surveys occur. If work gets delayed for a subsequent year, contact Environmental Services Department. 
General Measures and Standard OMP BMPs. </v>
      </c>
      <c r="P2268" s="7" t="str">
        <f>IF(D2268="No", "Not discussed on USFS. ", IF(VLOOKUP(A2268, [1]!Table9[#All], 31, FALSE)="--", "--",  _xlfn.CONCAT(A2268, " (", VLOOKUP(A2268, [1]!Table9[#All], 11, FALSE), "; Habitat description: ", C2268, ") - Within 1-mi of a CNDDB/SCE/USFS occurrence record (", VLOOKUP(A2268, [1]!Table9[#All], 31, FALSE), "). " )))</f>
        <v>--</v>
      </c>
      <c r="Q2268" s="6" t="str">
        <f>IF(D2268="No", "Not discussed on USFS. ", IF(VLOOKUP(A2268, [1]!Table9[#All], 31, FALSE)="--", "--",  VLOOKUP(A2268, [1]!Table9[#All], 32, FALSE)))</f>
        <v>--</v>
      </c>
      <c r="R2268" s="6" t="str">
        <f>IF(D2268="No", "Not discussed on USFS. ", IF(VLOOKUP(A2268, [1]!Table9[#All], 31, FALSE)="--", "--", VLOOKUP(A2268, [1]!Table9[#All], 33, FALSE)))</f>
        <v>--</v>
      </c>
      <c r="S2268" s="9" t="s">
        <v>2</v>
      </c>
      <c r="T2268" s="8" t="s">
        <v>2</v>
      </c>
      <c r="U2268" s="8" t="s">
        <v>2</v>
      </c>
      <c r="V2268" s="7" t="s">
        <v>2</v>
      </c>
      <c r="W2268" s="6" t="s">
        <v>2</v>
      </c>
      <c r="X2268" s="6" t="s">
        <v>2</v>
      </c>
    </row>
    <row r="2269" spans="1:24" ht="72" x14ac:dyDescent="0.2">
      <c r="A2269" s="20" t="s">
        <v>84</v>
      </c>
      <c r="B2269" s="20" t="str">
        <f>VLOOKUP(A2269, [1]!Table9[#All], 2, FALSE)</f>
        <v>Perognathus alticola alticola</v>
      </c>
      <c r="C2269" s="18" t="str">
        <f>VLOOKUP(A2269, [1]!Table9[#All], 13, FALSE)</f>
        <v>isolated, montane area</v>
      </c>
      <c r="D2269" s="17" t="str">
        <f>IF(ISNUMBER(SEARCH("1",VLOOKUP(A2269, [1]!Table9[#All], 4, FALSE))), "Yes", "No")</f>
        <v>Yes</v>
      </c>
      <c r="E2269" s="16" t="str">
        <f>VLOOKUP(A2269, [1]!Table9[#All], 3, FALSE)</f>
        <v>Mammal</v>
      </c>
      <c r="F2269" s="15" t="str">
        <f>VLOOKUP(A2269, [1]!Table9[#All], 26, FALSE)</f>
        <v>Formula</v>
      </c>
      <c r="G2269" s="15" t="str">
        <f>IF(D2269="No", "--",VLOOKUP(A2269, [1]!Table9[#All], 25, FALSE))</f>
        <v>Work area</v>
      </c>
      <c r="H2269" s="14" t="str">
        <f>IF(D2269="No", "Not discussed on USFS. ", VLOOKUP(A2269, [1]!Table9[#All], 24, FALSE))</f>
        <v>--</v>
      </c>
      <c r="I2269" s="14" t="str">
        <f>IF(NOT(ISBLANK(#REF!)),  "Pre-activity Survey Required", "")</f>
        <v>Pre-activity Survey Required</v>
      </c>
      <c r="J2269" s="13" t="str">
        <f>IF(D2269="No", "Not discussed on USFS. ", _xlfn.CONCAT(A2269, " (", VLOOKUP(A2269, [1]!Table9[#All], 11, FALSE), "; Habitat description: ", C2269, ") - Within 1-mi of a CNDDB/SCE/USFS occurrence record (", VLOOKUP(A2269, [1]!Table9[#All], 34, FALSE), "). " ))</f>
        <v xml:space="preserve">white-eared pocket mouse (CDFW SSC; FSS; BLM:S; Habitat description: isolated, montane area) - Within 1-mi of a CNDDB/SCE/USFS occurrence record (unsuitable habitat). </v>
      </c>
      <c r="K2269" s="10" t="str">
        <f>IF(D2269="No", "-- ", VLOOKUP(A2269, [1]!Table9[#All], 35, FALSE))</f>
        <v xml:space="preserve">Standard OMP BMPs. </v>
      </c>
      <c r="L2269" s="12" t="str">
        <f>IF(D2269="No", "--", VLOOKUP(A2269, [1]!Table9[#All], 28, FALSE))</f>
        <v>IIB</v>
      </c>
      <c r="M2269" s="11" t="str">
        <f>IF(D2269="No", "Not discussed on USFS. ", _xlfn.CONCAT(A2269, " (", VLOOKUP(A2269, [1]!Table9[#All], 11, FALSE), "; Habitat description: ", C2269, ") - Within 1-mi of a CNDDB/SCE/USFS occurrence record (", VLOOKUP(A2269, [1]!Table9[#All], 27, FALSE), "). " ))</f>
        <v xml:space="preserve">white-eared pocket mouse (CDFW SSC; FSS; BLM:S; Habitat description: isolated, montane area) - Within 1-mi of a CNDDB/SCE/USFS occurrence record (habitat present). </v>
      </c>
      <c r="N2269" s="10" t="str">
        <f>IF(D2269="No", "-- ", VLOOKUP(A2269, [1]!Table9[#All], 29, FALSE))</f>
        <v xml:space="preserve">BE BMP Mammal-1; 
General Measures and Standard OMP BMPs. </v>
      </c>
      <c r="O2269" s="10" t="str">
        <f>IF(D2269="No", "--", VLOOKUP(A2269, [1]!Table9[#All], 30, FALSE))</f>
        <v xml:space="preserve">General Measures and Standard OMP BMPs. </v>
      </c>
      <c r="P2269" s="7" t="str">
        <f>IF(D2269="No", "Not discussed on USFS. ", IF(VLOOKUP(A2269, [1]!Table9[#All], 31, FALSE)="--", "--",  _xlfn.CONCAT(A2269, " (", VLOOKUP(A2269, [1]!Table9[#All], 11, FALSE), "; Habitat description: ", C2269, ") - Within 1-mi of a CNDDB/SCE/USFS occurrence record (", VLOOKUP(A2269, [1]!Table9[#All], 31, FALSE), "). " )))</f>
        <v>--</v>
      </c>
      <c r="Q2269" s="6" t="str">
        <f>IF(D2269="No", "Not discussed on USFS. ", IF(VLOOKUP(A2269, [1]!Table9[#All], 31, FALSE)="--", "--",  VLOOKUP(A2269, [1]!Table9[#All], 32, FALSE)))</f>
        <v>--</v>
      </c>
      <c r="R2269" s="6" t="str">
        <f>IF(D2269="No", "Not discussed on USFS. ", IF(VLOOKUP(A2269, [1]!Table9[#All], 31, FALSE)="--", "--", VLOOKUP(A2269, [1]!Table9[#All], 33, FALSE)))</f>
        <v>--</v>
      </c>
      <c r="S2269" s="9" t="s">
        <v>2</v>
      </c>
      <c r="T2269" s="8" t="s">
        <v>2</v>
      </c>
      <c r="U2269" s="8" t="s">
        <v>2</v>
      </c>
      <c r="V2269" s="7" t="s">
        <v>2</v>
      </c>
      <c r="W2269" s="6" t="s">
        <v>2</v>
      </c>
      <c r="X2269" s="6" t="s">
        <v>2</v>
      </c>
    </row>
    <row r="2270" spans="1:24" ht="80" x14ac:dyDescent="0.2">
      <c r="A2270" s="20" t="s">
        <v>83</v>
      </c>
      <c r="B2270" s="20" t="str">
        <f>VLOOKUP(A2270, [1]!Table9[#All], 2, FALSE)</f>
        <v>Plegadis chihi</v>
      </c>
      <c r="C2270" s="18" t="str">
        <f>VLOOKUP(A2270, [1]!Table9[#All], 13, FALSE)</f>
        <v>fresh marshes, irrigated land, tulles, shallow waters, flooded pastures, damp meadows</v>
      </c>
      <c r="D2270" s="17" t="str">
        <f>IF(ISNUMBER(SEARCH("1",VLOOKUP(A2270, [1]!Table9[#All], 4, FALSE))), "Yes", "No")</f>
        <v>No</v>
      </c>
      <c r="E2270" s="16" t="str">
        <f>VLOOKUP(A2270, [1]!Table9[#All], 3, FALSE)</f>
        <v>Bird</v>
      </c>
      <c r="F2270" s="15" t="str">
        <f>VLOOKUP(A2270, [1]!Table9[#All], 26, FALSE)</f>
        <v>Formula</v>
      </c>
      <c r="G2270" s="15" t="str">
        <f>IF(D2270="No", "--",VLOOKUP(A2270, [1]!Table9[#All], 25, FALSE))</f>
        <v>--</v>
      </c>
      <c r="H2270" s="14" t="str">
        <f>IF(D2270="No", "Not discussed on USFS. ", VLOOKUP(A2270, [1]!Table9[#All], 24, FALSE))</f>
        <v xml:space="preserve">Not discussed on USFS. </v>
      </c>
      <c r="I2270" s="14" t="str">
        <f>IF(NOT(ISBLANK(#REF!)),  "Pre-activity Survey Required", "")</f>
        <v>Pre-activity Survey Required</v>
      </c>
      <c r="J2270" s="13" t="str">
        <f>IF(D2270="No", "Not discussed on USFS. ", _xlfn.CONCAT(A2270, " (", VLOOKUP(A2270, [1]!Table9[#All], 11, FALSE), "; Habitat description: ", C2270, ") - Within 1-mi of a CNDDB/SCE/USFS occurrence record (", VLOOKUP(A2270, [1]!Table9[#All], 34, FALSE), "). " ))</f>
        <v xml:space="preserve">Not discussed on USFS. </v>
      </c>
      <c r="K2270" s="10" t="str">
        <f>IF(D2270="No", "-- ", VLOOKUP(A2270, [1]!Table9[#All], 35, FALSE))</f>
        <v xml:space="preserve">-- </v>
      </c>
      <c r="L2270" s="12" t="str">
        <f>IF(D2270="No", "--", VLOOKUP(A2270, [1]!Table9[#All], 28, FALSE))</f>
        <v>--</v>
      </c>
      <c r="M2270" s="11" t="str">
        <f>IF(D2270="No", "Not discussed on USFS. ", _xlfn.CONCAT(A2270, " (", VLOOKUP(A2270, [1]!Table9[#All], 11, FALSE), "; Habitat description: ", C2270, ") - Within 1-mi of a CNDDB/SCE/USFS occurrence record (", VLOOKUP(A2270, [1]!Table9[#All], 27, FALSE), "). " ))</f>
        <v xml:space="preserve">Not discussed on USFS. </v>
      </c>
      <c r="N2270" s="10" t="str">
        <f>IF(D2270="No", "-- ", VLOOKUP(A2270, [1]!Table9[#All], 29, FALSE))</f>
        <v xml:space="preserve">-- </v>
      </c>
      <c r="O2270" s="10" t="str">
        <f>IF(D2270="No", "--", VLOOKUP(A2270, [1]!Table9[#All], 30, FALSE))</f>
        <v>--</v>
      </c>
      <c r="P2270" s="7" t="str">
        <f>IF(D2270="No", "Not discussed on USFS. ", IF(VLOOKUP(A2270, [1]!Table9[#All], 31, FALSE)="--", "--",  _xlfn.CONCAT(A2270, " (", VLOOKUP(A2270, [1]!Table9[#All], 11, FALSE), "; Habitat description: ", C2270, ") - Within 1-mi of a CNDDB/SCE/USFS occurrence record (", VLOOKUP(A2270, [1]!Table9[#All], 31, FALSE), "). " )))</f>
        <v xml:space="preserve">Not discussed on USFS. </v>
      </c>
      <c r="Q2270" s="6" t="str">
        <f>IF(D2270="No", "Not discussed on USFS. ", IF(VLOOKUP(A2270, [1]!Table9[#All], 31, FALSE)="--", "--",  VLOOKUP(A2270, [1]!Table9[#All], 32, FALSE)))</f>
        <v xml:space="preserve">Not discussed on USFS. </v>
      </c>
      <c r="R2270" s="6" t="str">
        <f>IF(D2270="No", "Not discussed on USFS. ", IF(VLOOKUP(A2270, [1]!Table9[#All], 31, FALSE)="--", "--", VLOOKUP(A2270, [1]!Table9[#All], 33, FALSE)))</f>
        <v xml:space="preserve">Not discussed on USFS. </v>
      </c>
      <c r="S2270" s="9" t="s">
        <v>2</v>
      </c>
      <c r="T2270" s="8" t="s">
        <v>2</v>
      </c>
      <c r="U2270" s="8" t="s">
        <v>2</v>
      </c>
      <c r="V2270" s="7" t="s">
        <v>2</v>
      </c>
      <c r="W2270" s="6" t="s">
        <v>2</v>
      </c>
      <c r="X2270" s="6" t="s">
        <v>2</v>
      </c>
    </row>
    <row r="2271" spans="1:24" ht="48" x14ac:dyDescent="0.2">
      <c r="A2271" s="20" t="s">
        <v>82</v>
      </c>
      <c r="B2271" s="20" t="str">
        <f>VLOOKUP(A2271, [1]!Table9[#All], 2, FALSE)</f>
        <v>Arborimus albipes</v>
      </c>
      <c r="C2271" s="18" t="str">
        <f>VLOOKUP(A2271, [1]!Table9[#All], 13, FALSE)</f>
        <v>temperate forests</v>
      </c>
      <c r="D2271" s="17" t="str">
        <f>IF(ISNUMBER(SEARCH("1",VLOOKUP(A2271, [1]!Table9[#All], 4, FALSE))), "Yes", "No")</f>
        <v>No</v>
      </c>
      <c r="E2271" s="16" t="str">
        <f>VLOOKUP(A2271, [1]!Table9[#All], 3, FALSE)</f>
        <v>Mammal</v>
      </c>
      <c r="F2271" s="15" t="str">
        <f>VLOOKUP(A2271, [1]!Table9[#All], 26, FALSE)</f>
        <v>Formula</v>
      </c>
      <c r="G2271" s="15" t="str">
        <f>IF(D2271="No", "--",VLOOKUP(A2271, [1]!Table9[#All], 25, FALSE))</f>
        <v>--</v>
      </c>
      <c r="H2271" s="14" t="str">
        <f>IF(D2271="No", "Not discussed on USFS. ", VLOOKUP(A2271, [1]!Table9[#All], 24, FALSE))</f>
        <v xml:space="preserve">Not discussed on USFS. </v>
      </c>
      <c r="I2271" s="14" t="str">
        <f>IF(NOT(ISBLANK(#REF!)),  "Pre-activity Survey Required", "")</f>
        <v>Pre-activity Survey Required</v>
      </c>
      <c r="J2271" s="13" t="str">
        <f>IF(D2271="No", "Not discussed on USFS. ", _xlfn.CONCAT(A2271, " (", VLOOKUP(A2271, [1]!Table9[#All], 11, FALSE), "; Habitat description: ", C2271, ") - Within 1-mi of a CNDDB/SCE/USFS occurrence record (", VLOOKUP(A2271, [1]!Table9[#All], 34, FALSE), "). " ))</f>
        <v xml:space="preserve">Not discussed on USFS. </v>
      </c>
      <c r="K2271" s="10" t="str">
        <f>IF(D2271="No", "-- ", VLOOKUP(A2271, [1]!Table9[#All], 35, FALSE))</f>
        <v xml:space="preserve">-- </v>
      </c>
      <c r="L2271" s="12" t="str">
        <f>IF(D2271="No", "--", VLOOKUP(A2271, [1]!Table9[#All], 28, FALSE))</f>
        <v>--</v>
      </c>
      <c r="M2271" s="11" t="str">
        <f>IF(D2271="No", "Not discussed on USFS. ", _xlfn.CONCAT(A2271, " (", VLOOKUP(A2271, [1]!Table9[#All], 11, FALSE), "; Habitat description: ", C2271, ") - Within 1-mi of a CNDDB/SCE/USFS occurrence record (", VLOOKUP(A2271, [1]!Table9[#All], 27, FALSE), "). " ))</f>
        <v xml:space="preserve">Not discussed on USFS. </v>
      </c>
      <c r="N2271" s="10" t="str">
        <f>IF(D2271="No", "-- ", VLOOKUP(A2271, [1]!Table9[#All], 29, FALSE))</f>
        <v xml:space="preserve">-- </v>
      </c>
      <c r="O2271" s="10" t="str">
        <f>IF(D2271="No", "--", VLOOKUP(A2271, [1]!Table9[#All], 30, FALSE))</f>
        <v>--</v>
      </c>
      <c r="P2271" s="7" t="str">
        <f>IF(D2271="No", "Not discussed on USFS. ", IF(VLOOKUP(A2271, [1]!Table9[#All], 31, FALSE)="--", "--",  _xlfn.CONCAT(A2271, " (", VLOOKUP(A2271, [1]!Table9[#All], 11, FALSE), "; Habitat description: ", C2271, ") - Within 1-mi of a CNDDB/SCE/USFS occurrence record (", VLOOKUP(A2271, [1]!Table9[#All], 31, FALSE), "). " )))</f>
        <v xml:space="preserve">Not discussed on USFS. </v>
      </c>
      <c r="Q2271" s="6" t="str">
        <f>IF(D2271="No", "Not discussed on USFS. ", IF(VLOOKUP(A2271, [1]!Table9[#All], 31, FALSE)="--", "--",  VLOOKUP(A2271, [1]!Table9[#All], 32, FALSE)))</f>
        <v xml:space="preserve">Not discussed on USFS. </v>
      </c>
      <c r="R2271" s="6" t="str">
        <f>IF(D2271="No", "Not discussed on USFS. ", IF(VLOOKUP(A2271, [1]!Table9[#All], 31, FALSE)="--", "--", VLOOKUP(A2271, [1]!Table9[#All], 33, FALSE)))</f>
        <v xml:space="preserve">Not discussed on USFS. </v>
      </c>
      <c r="S2271" s="9" t="s">
        <v>2</v>
      </c>
      <c r="T2271" s="8" t="s">
        <v>2</v>
      </c>
      <c r="U2271" s="8" t="s">
        <v>2</v>
      </c>
      <c r="V2271" s="7" t="s">
        <v>2</v>
      </c>
      <c r="W2271" s="6" t="s">
        <v>2</v>
      </c>
      <c r="X2271" s="6" t="s">
        <v>2</v>
      </c>
    </row>
    <row r="2272" spans="1:24" ht="112" x14ac:dyDescent="0.2">
      <c r="A2272" s="20" t="s">
        <v>81</v>
      </c>
      <c r="B2272" s="20" t="str">
        <f>VLOOKUP(A2272, [1]!Table9[#All], 2, FALSE)</f>
        <v>Elanus leucurus</v>
      </c>
      <c r="C2272" s="18" t="str">
        <f>VLOOKUP(A2272, [1]!Table9[#All], 13, FALSE)</f>
        <v>isolated trees or tall shrubs in grassland, open woodland, marsh, and cultivated fields, or at the edge of or slightly within forest</v>
      </c>
      <c r="D2272" s="17" t="str">
        <f>IF(ISNUMBER(SEARCH("1",VLOOKUP(A2272, [1]!Table9[#All], 4, FALSE))), "Yes", "No")</f>
        <v>Yes</v>
      </c>
      <c r="E2272" s="16" t="str">
        <f>VLOOKUP(A2272, [1]!Table9[#All], 3, FALSE)</f>
        <v>Bird</v>
      </c>
      <c r="F2272" s="15" t="str">
        <f>VLOOKUP(A2272, [1]!Table9[#All], 26, FALSE)</f>
        <v>Formula</v>
      </c>
      <c r="G2272" s="15" t="str">
        <f>IF(D2272="No", "--",VLOOKUP(A2272, [1]!Table9[#All], 25, FALSE))</f>
        <v>Work area</v>
      </c>
      <c r="H2272" s="14" t="str">
        <f>IF(D2272="No", "Not discussed on USFS. ", VLOOKUP(A2272, [1]!Table9[#All], 24, FALSE))</f>
        <v>--</v>
      </c>
      <c r="I2272" s="14" t="str">
        <f>IF(NOT(ISBLANK(#REF!)),  "Pre-activity Survey Required", "")</f>
        <v>Pre-activity Survey Required</v>
      </c>
      <c r="J2272" s="13" t="str">
        <f>IF(D2272="No", "Not discussed on USFS. ", _xlfn.CONCAT(A2272, " (", VLOOKUP(A2272, [1]!Table9[#All], 11, FALSE), "; Habitat description: ", C2272, ") - Within 1-mi of a CNDDB/SCE/USFS occurrence record (", VLOOKUP(A2272, [1]!Table9[#All], 34, FALSE), "). " ))</f>
        <v xml:space="preserve">White-tailed Kite (CDFW FP; BLM:S; Habitat description: isolated trees or tall shrubs in grassland, open woodland, marsh, and cultivated fields, or at the edge of or slightly within forest) - Within 1-mi of a CNDDB/SCE/USFS occurrence record (unsuitable habitat). </v>
      </c>
      <c r="K2272" s="10" t="str">
        <f>IF(D2272="No", "-- ", VLOOKUP(A2272, [1]!Table9[#All], 35, FALSE))</f>
        <v>Standard OMP BMPs.</v>
      </c>
      <c r="L2272" s="12" t="str">
        <f>IF(D2272="No", "--", VLOOKUP(A2272, [1]!Table9[#All], 28, FALSE))</f>
        <v>IIB</v>
      </c>
      <c r="M2272" s="11" t="str">
        <f>IF(D2272="No", "Not discussed on USFS. ", _xlfn.CONCAT(A2272, " (", VLOOKUP(A2272, [1]!Table9[#All], 11, FALSE), "; Habitat description: ", C2272, ") - Within 1-mi of a CNDDB/SCE/USFS occurrence record (", VLOOKUP(A2272, [1]!Table9[#All], 27, FALSE), "). " ))</f>
        <v xml:space="preserve">White-tailed Kite (CDFW FP; BLM:S; Habitat description: isolated trees or tall shrubs in grassland, open woodland, marsh, and cultivated fields, or at the edge of or slightly within forest) - Within 1-mi of a CNDDB/SCE/USFS occurrence record (habitat present). </v>
      </c>
      <c r="N2272" s="10" t="str">
        <f>IF(D2272="No", "-- ", VLOOKUP(A2272, [1]!Table9[#All], 29, FALSE))</f>
        <v xml:space="preserve">Nest Survey; 
General Measures and Standard OMP BMPs. </v>
      </c>
      <c r="O2272" s="10" t="str">
        <f>IF(D2272="No", "--", VLOOKUP(A2272, [1]!Table9[#All], 30, FALSE))</f>
        <v xml:space="preserve">Nest Survey: A nest survey is required for activities scheduled between February 1 and August 31. 
General Measures and Standard OMP BMPs. </v>
      </c>
      <c r="P2272" s="7" t="str">
        <f>IF(D2272="No", "Not discussed on USFS. ", IF(VLOOKUP(A2272, [1]!Table9[#All], 31, FALSE)="--", "--",  _xlfn.CONCAT(A2272, " (", VLOOKUP(A2272, [1]!Table9[#All], 11, FALSE), "; Habitat description: ", C2272, ") - Within 1-mi of a CNDDB/SCE/USFS occurrence record (", VLOOKUP(A2272, [1]!Table9[#All], 31, FALSE), "). " )))</f>
        <v>--</v>
      </c>
      <c r="Q2272" s="6" t="str">
        <f>IF(D2272="No", "Not discussed on USFS. ", IF(VLOOKUP(A2272, [1]!Table9[#All], 31, FALSE)="--", "--",  VLOOKUP(A2272, [1]!Table9[#All], 32, FALSE)))</f>
        <v>--</v>
      </c>
      <c r="R2272" s="6" t="str">
        <f>IF(D2272="No", "Not discussed on USFS. ", IF(VLOOKUP(A2272, [1]!Table9[#All], 31, FALSE)="--", "--", VLOOKUP(A2272, [1]!Table9[#All], 33, FALSE)))</f>
        <v>--</v>
      </c>
      <c r="S2272" s="9" t="s">
        <v>2</v>
      </c>
      <c r="T2272" s="8" t="s">
        <v>2</v>
      </c>
      <c r="U2272" s="8" t="s">
        <v>2</v>
      </c>
      <c r="V2272" s="7" t="s">
        <v>2</v>
      </c>
      <c r="W2272" s="6" t="s">
        <v>2</v>
      </c>
      <c r="X2272" s="6" t="s">
        <v>2</v>
      </c>
    </row>
    <row r="2273" spans="1:24" ht="48" x14ac:dyDescent="0.2">
      <c r="A2273" s="20" t="s">
        <v>80</v>
      </c>
      <c r="B2273" s="20" t="str">
        <f>VLOOKUP(A2273, [1]!Table9[#All], 2, FALSE)</f>
        <v>Thamnolia vermicularis</v>
      </c>
      <c r="C2273" s="18" t="str">
        <f>VLOOKUP(A2273, [1]!Table9[#All], 13, FALSE)</f>
        <v>chaparral, valley and foothill grassland, coastal bluff scrub</v>
      </c>
      <c r="D2273" s="17" t="str">
        <f>IF(ISNUMBER(SEARCH("1",VLOOKUP(A2273, [1]!Table9[#All], 4, FALSE))), "Yes", "No")</f>
        <v>No</v>
      </c>
      <c r="E2273" s="16" t="str">
        <f>VLOOKUP(A2273, [1]!Table9[#All], 3, FALSE)</f>
        <v>Plant</v>
      </c>
      <c r="F2273" s="15" t="str">
        <f>VLOOKUP(A2273, [1]!Table9[#All], 26, FALSE)</f>
        <v>Formula</v>
      </c>
      <c r="G2273" s="15" t="str">
        <f>IF(D2273="No", "--",VLOOKUP(A2273, [1]!Table9[#All], 25, FALSE))</f>
        <v>--</v>
      </c>
      <c r="H2273" s="14" t="str">
        <f>IF(D2273="No", "Not discussed on USFS. ", VLOOKUP(A2273, [1]!Table9[#All], 24, FALSE))</f>
        <v xml:space="preserve">Not discussed on USFS. </v>
      </c>
      <c r="I2273" s="14" t="str">
        <f>IF(NOT(ISBLANK(#REF!)),  "Pre-activity Survey Required", "")</f>
        <v>Pre-activity Survey Required</v>
      </c>
      <c r="J2273" s="13" t="str">
        <f>IF(D2273="No", "Not discussed on USFS. ", _xlfn.CONCAT(A2273, " (", VLOOKUP(A2273, [1]!Table9[#All], 11, FALSE), "; Habitat description: ", C2273, ") - Within 1-mi of a CNDDB/SCE/USFS occurrence record (", VLOOKUP(A2273, [1]!Table9[#All], 34, FALSE), "). " ))</f>
        <v xml:space="preserve">Not discussed on USFS. </v>
      </c>
      <c r="K2273" s="10" t="str">
        <f>IF(D2273="No", "-- ", VLOOKUP(A2273, [1]!Table9[#All], 35, FALSE))</f>
        <v xml:space="preserve">-- </v>
      </c>
      <c r="L2273" s="12" t="str">
        <f>IF(D2273="No", "--", VLOOKUP(A2273, [1]!Table9[#All], 28, FALSE))</f>
        <v>--</v>
      </c>
      <c r="M2273" s="11" t="str">
        <f>IF(D2273="No", "Not discussed on USFS. ", _xlfn.CONCAT(A2273, " (", VLOOKUP(A2273, [1]!Table9[#All], 11, FALSE), "; Habitat description: ", C2273, ") - Within 1-mi of a CNDDB/SCE/USFS occurrence record (", VLOOKUP(A2273, [1]!Table9[#All], 27, FALSE), "). " ))</f>
        <v xml:space="preserve">Not discussed on USFS. </v>
      </c>
      <c r="N2273" s="10" t="str">
        <f>IF(D2273="No", "-- ", VLOOKUP(A2273, [1]!Table9[#All], 29, FALSE))</f>
        <v xml:space="preserve">-- </v>
      </c>
      <c r="O2273" s="10" t="str">
        <f>IF(D2273="No", "--", VLOOKUP(A2273, [1]!Table9[#All], 30, FALSE))</f>
        <v>--</v>
      </c>
      <c r="P2273" s="7" t="str">
        <f>IF(D2273="No", "Not discussed on USFS. ", IF(VLOOKUP(A2273, [1]!Table9[#All], 31, FALSE)="--", "--",  _xlfn.CONCAT(A2273, " (", VLOOKUP(A2273, [1]!Table9[#All], 11, FALSE), "; Habitat description: ", C2273, ") - Within 1-mi of a CNDDB/SCE/USFS occurrence record (", VLOOKUP(A2273, [1]!Table9[#All], 31, FALSE), "). " )))</f>
        <v xml:space="preserve">Not discussed on USFS. </v>
      </c>
      <c r="Q2273" s="6" t="str">
        <f>IF(D2273="No", "Not discussed on USFS. ", IF(VLOOKUP(A2273, [1]!Table9[#All], 31, FALSE)="--", "--",  VLOOKUP(A2273, [1]!Table9[#All], 32, FALSE)))</f>
        <v xml:space="preserve">Not discussed on USFS. </v>
      </c>
      <c r="R2273" s="6" t="str">
        <f>IF(D2273="No", "Not discussed on USFS. ", IF(VLOOKUP(A2273, [1]!Table9[#All], 31, FALSE)="--", "--", VLOOKUP(A2273, [1]!Table9[#All], 33, FALSE)))</f>
        <v xml:space="preserve">Not discussed on USFS. </v>
      </c>
      <c r="S2273" s="9" t="s">
        <v>2</v>
      </c>
      <c r="T2273" s="8" t="s">
        <v>2</v>
      </c>
      <c r="U2273" s="8" t="s">
        <v>2</v>
      </c>
      <c r="V2273" s="7" t="s">
        <v>2</v>
      </c>
      <c r="W2273" s="6" t="s">
        <v>2</v>
      </c>
      <c r="X2273" s="6" t="s">
        <v>2</v>
      </c>
    </row>
    <row r="2274" spans="1:24" ht="64" x14ac:dyDescent="0.2">
      <c r="A2274" s="20" t="s">
        <v>79</v>
      </c>
      <c r="B2274" s="20" t="str">
        <f>VLOOKUP(A2274, [1]!Table9[#All], 2, FALSE)</f>
        <v>Clarkia amoena ssp. whitneyi</v>
      </c>
      <c r="C2274" s="18" t="str">
        <f>VLOOKUP(A2274, [1]!Table9[#All], 13, FALSE)</f>
        <v>open coastal scrub</v>
      </c>
      <c r="D2274" s="17" t="str">
        <f>IF(ISNUMBER(SEARCH("1",VLOOKUP(A2274, [1]!Table9[#All], 4, FALSE))), "Yes", "No")</f>
        <v>No</v>
      </c>
      <c r="E2274" s="16" t="str">
        <f>VLOOKUP(A2274, [1]!Table9[#All], 3, FALSE)</f>
        <v>Plant</v>
      </c>
      <c r="F2274" s="15" t="str">
        <f>VLOOKUP(A2274, [1]!Table9[#All], 26, FALSE)</f>
        <v>Formula</v>
      </c>
      <c r="G2274" s="15" t="str">
        <f>IF(D2274="No", "--",VLOOKUP(A2274, [1]!Table9[#All], 25, FALSE))</f>
        <v>--</v>
      </c>
      <c r="H2274" s="14" t="str">
        <f>IF(D2274="No", "Not discussed on USFS. ", VLOOKUP(A2274, [1]!Table9[#All], 24, FALSE))</f>
        <v xml:space="preserve">Not discussed on USFS. </v>
      </c>
      <c r="I2274" s="14" t="str">
        <f>IF(NOT(ISBLANK(#REF!)),  "Pre-activity Survey Required", "")</f>
        <v>Pre-activity Survey Required</v>
      </c>
      <c r="J2274" s="13" t="str">
        <f>IF(D2274="No", "Not discussed on USFS. ", _xlfn.CONCAT(A2274, " (", VLOOKUP(A2274, [1]!Table9[#All], 11, FALSE), "; Habitat description: ", C2274, ") - Within 1-mi of a CNDDB/SCE/USFS occurrence record (", VLOOKUP(A2274, [1]!Table9[#All], 34, FALSE), "). " ))</f>
        <v xml:space="preserve">Not discussed on USFS. </v>
      </c>
      <c r="K2274" s="10" t="str">
        <f>IF(D2274="No", "-- ", VLOOKUP(A2274, [1]!Table9[#All], 35, FALSE))</f>
        <v xml:space="preserve">-- </v>
      </c>
      <c r="L2274" s="12" t="str">
        <f>IF(D2274="No", "--", VLOOKUP(A2274, [1]!Table9[#All], 28, FALSE))</f>
        <v>--</v>
      </c>
      <c r="M2274" s="11" t="str">
        <f>IF(D2274="No", "Not discussed on USFS. ", _xlfn.CONCAT(A2274, " (", VLOOKUP(A2274, [1]!Table9[#All], 11, FALSE), "; Habitat description: ", C2274, ") - Within 1-mi of a CNDDB/SCE/USFS occurrence record (", VLOOKUP(A2274, [1]!Table9[#All], 27, FALSE), "). " ))</f>
        <v xml:space="preserve">Not discussed on USFS. </v>
      </c>
      <c r="N2274" s="10" t="str">
        <f>IF(D2274="No", "-- ", VLOOKUP(A2274, [1]!Table9[#All], 29, FALSE))</f>
        <v xml:space="preserve">-- </v>
      </c>
      <c r="O2274" s="10" t="str">
        <f>IF(D2274="No", "--", VLOOKUP(A2274, [1]!Table9[#All], 30, FALSE))</f>
        <v>--</v>
      </c>
      <c r="P2274" s="7" t="str">
        <f>IF(D2274="No", "Not discussed on USFS. ", IF(VLOOKUP(A2274, [1]!Table9[#All], 31, FALSE)="--", "--",  _xlfn.CONCAT(A2274, " (", VLOOKUP(A2274, [1]!Table9[#All], 11, FALSE), "; Habitat description: ", C2274, ") - Within 1-mi of a CNDDB/SCE/USFS occurrence record (", VLOOKUP(A2274, [1]!Table9[#All], 31, FALSE), "). " )))</f>
        <v xml:space="preserve">Not discussed on USFS. </v>
      </c>
      <c r="Q2274" s="6" t="str">
        <f>IF(D2274="No", "Not discussed on USFS. ", IF(VLOOKUP(A2274, [1]!Table9[#All], 31, FALSE)="--", "--",  VLOOKUP(A2274, [1]!Table9[#All], 32, FALSE)))</f>
        <v xml:space="preserve">Not discussed on USFS. </v>
      </c>
      <c r="R2274" s="6" t="str">
        <f>IF(D2274="No", "Not discussed on USFS. ", IF(VLOOKUP(A2274, [1]!Table9[#All], 31, FALSE)="--", "--", VLOOKUP(A2274, [1]!Table9[#All], 33, FALSE)))</f>
        <v xml:space="preserve">Not discussed on USFS. </v>
      </c>
      <c r="S2274" s="9" t="s">
        <v>2</v>
      </c>
      <c r="T2274" s="8" t="s">
        <v>2</v>
      </c>
      <c r="U2274" s="8" t="s">
        <v>2</v>
      </c>
      <c r="V2274" s="7" t="s">
        <v>2</v>
      </c>
      <c r="W2274" s="6" t="s">
        <v>2</v>
      </c>
      <c r="X2274" s="6" t="s">
        <v>2</v>
      </c>
    </row>
    <row r="2275" spans="1:24" ht="156" x14ac:dyDescent="0.2">
      <c r="A2275" s="20" t="s">
        <v>78</v>
      </c>
      <c r="B2275" s="20" t="str">
        <f>VLOOKUP(A2275, [1]!Table9[#All], 2, FALSE)</f>
        <v>Opuntia wigginsii</v>
      </c>
      <c r="C2275" s="18" t="str">
        <f>VLOOKUP(A2275, [1]!Table9[#All], 13, FALSE)</f>
        <v>desert and great basin scrub, sand</v>
      </c>
      <c r="D2275" s="17" t="str">
        <f>IF(ISNUMBER(SEARCH("1",VLOOKUP(A2275, [1]!Table9[#All], 4, FALSE))), "Yes", "No")</f>
        <v>Yes</v>
      </c>
      <c r="E2275" s="16" t="str">
        <f>VLOOKUP(A2275, [1]!Table9[#All], 3, FALSE)</f>
        <v>Plant</v>
      </c>
      <c r="F2275" s="15" t="str">
        <f>VLOOKUP(A2275, [1]!Table9[#All], 26, FALSE)</f>
        <v>Formula</v>
      </c>
      <c r="G2275" s="15" t="str">
        <f>IF(D2275="No", "--",VLOOKUP(A2275, [1]!Table9[#All], 25, FALSE))</f>
        <v>Work area</v>
      </c>
      <c r="H2275" s="14" t="str">
        <f>IF(D2275="No", "Not discussed on USFS. ", VLOOKUP(A2275, [1]!Table9[#All], 24, FALSE))</f>
        <v xml:space="preserve">Only discussed in INF, if reviewing INF apply same RPM's and language as other CRPR 1/2 plant receive. </v>
      </c>
      <c r="I2275" s="14" t="str">
        <f>IF(NOT(ISBLANK(#REF!)),  "Pre-activity Survey Required", "")</f>
        <v>Pre-activity Survey Required</v>
      </c>
      <c r="J2275" s="13" t="str">
        <f>IF(D2275="No", "Not discussed on USFS. ", _xlfn.CONCAT(A2275, " (", VLOOKUP(A2275, [1]!Table9[#All], 11, FALSE), "; Habitat description: ", C2275, ") - Within 1-mi of a CNDDB/SCE/USFS occurrence record (", VLOOKUP(A2275, [1]!Table9[#All], 34, FALSE), "). " ))</f>
        <v xml:space="preserve">Wiggins' cholla (INF:SCC; CRPR 3.3, Blooming Period: Mar - Jun; Habitat description: desert and great basin scrub, sand) - Within 1-mi of a CNDDB/SCE/USFS occurrence record (unsuitable habitat). </v>
      </c>
      <c r="K2275" s="10" t="str">
        <f>IF(D2275="No", "-- ", VLOOKUP(A2275, [1]!Table9[#All], 35, FALSE))</f>
        <v>Standard OMP BMPs.</v>
      </c>
      <c r="L2275" s="12" t="str">
        <f>IF(D2275="No", "--", VLOOKUP(A2275, [1]!Table9[#All], 28, FALSE))</f>
        <v>IIB</v>
      </c>
      <c r="M2275" s="11" t="str">
        <f>IF(D2275="No", "Not discussed on USFS. ", _xlfn.CONCAT(A2275, " (", VLOOKUP(A2275, [1]!Table9[#All], 11, FALSE), "; Habitat description: ", C2275, ") - Within 1-mi of a CNDDB/SCE/USFS occurrence record (", VLOOKUP(A2275, [1]!Table9[#All], 27, FALSE), "). " ))</f>
        <v xml:space="preserve">Wiggins' cholla (INF:SCC; CRPR 3.3, Blooming Period: Mar - Jun; Habitat description: desert and great basin scrub, sand) - Within 1-mi of a CNDDB/SCE/USFS occurrence record (habitat present). </v>
      </c>
      <c r="N2275" s="10" t="str">
        <f>IF(D2275="No", "-- ", VLOOKUP(A2275, [1]!Table9[#All], 29, FALSE))</f>
        <v xml:space="preserve">BE BMP Plant-1(a)(c-d); 
General Measures and Standard OMP BMPs. </v>
      </c>
      <c r="O2275" s="10" t="str">
        <f>IF(D2275="No", "--", VLOOKUP(A2275, [1]!Table9[#All], 30, FALSE))</f>
        <v xml:space="preserve">Pre-Activity Survey (Wiggins' cholla): A biological survey is required. 
FSS Plant Avoidance (Wiggins' cholla): If Wiggins' cholla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75" s="7" t="str">
        <f>IF(D2275="No", "Not discussed on USFS. ", IF(VLOOKUP(A2275, [1]!Table9[#All], 31, FALSE)="--", "--",  _xlfn.CONCAT(A2275, " (", VLOOKUP(A2275, [1]!Table9[#All], 11, FALSE), "; Habitat description: ", C2275, ") - Within 1-mi of a CNDDB/SCE/USFS occurrence record (", VLOOKUP(A2275, [1]!Table9[#All], 31, FALSE), "). " )))</f>
        <v>--</v>
      </c>
      <c r="Q2275" s="6" t="str">
        <f>IF(D2275="No", "Not discussed on USFS. ", IF(VLOOKUP(A2275, [1]!Table9[#All], 31, FALSE)="--", "--",  VLOOKUP(A2275, [1]!Table9[#All], 32, FALSE)))</f>
        <v>--</v>
      </c>
      <c r="R2275" s="6" t="str">
        <f>IF(D2275="No", "Not discussed on USFS. ", IF(VLOOKUP(A2275, [1]!Table9[#All], 31, FALSE)="--", "--", VLOOKUP(A2275, [1]!Table9[#All], 33, FALSE)))</f>
        <v>--</v>
      </c>
      <c r="S2275" s="9" t="s">
        <v>2</v>
      </c>
      <c r="T2275" s="8" t="s">
        <v>2</v>
      </c>
      <c r="U2275" s="8" t="s">
        <v>2</v>
      </c>
      <c r="V2275" s="7" t="s">
        <v>2</v>
      </c>
      <c r="W2275" s="6" t="s">
        <v>2</v>
      </c>
      <c r="X2275" s="6" t="s">
        <v>2</v>
      </c>
    </row>
    <row r="2276" spans="1:24" ht="48" x14ac:dyDescent="0.2">
      <c r="A2276" s="20" t="s">
        <v>77</v>
      </c>
      <c r="B2276" s="20" t="str">
        <f>VLOOKUP(A2276, [1]!Table9[#All], 2, FALSE)</f>
        <v>Croton wigginsii</v>
      </c>
      <c r="C2276" s="18" t="str">
        <f>VLOOKUP(A2276, [1]!Table9[#All], 13, FALSE)</f>
        <v>sand dunes</v>
      </c>
      <c r="D2276" s="17" t="str">
        <f>IF(ISNUMBER(SEARCH("1",VLOOKUP(A2276, [1]!Table9[#All], 4, FALSE))), "Yes", "No")</f>
        <v>No</v>
      </c>
      <c r="E2276" s="16" t="str">
        <f>VLOOKUP(A2276, [1]!Table9[#All], 3, FALSE)</f>
        <v>Plant</v>
      </c>
      <c r="F2276" s="15" t="str">
        <f>VLOOKUP(A2276, [1]!Table9[#All], 26, FALSE)</f>
        <v>Formula</v>
      </c>
      <c r="G2276" s="15" t="str">
        <f>IF(D2276="No", "--",VLOOKUP(A2276, [1]!Table9[#All], 25, FALSE))</f>
        <v>--</v>
      </c>
      <c r="H2276" s="14" t="str">
        <f>IF(D2276="No", "Not discussed on USFS. ", VLOOKUP(A2276, [1]!Table9[#All], 24, FALSE))</f>
        <v xml:space="preserve">Not discussed on USFS. </v>
      </c>
      <c r="I2276" s="14" t="str">
        <f>IF(NOT(ISBLANK(#REF!)),  "Pre-activity Survey Required", "")</f>
        <v>Pre-activity Survey Required</v>
      </c>
      <c r="J2276" s="13" t="str">
        <f>IF(D2276="No", "Not discussed on USFS. ", _xlfn.CONCAT(A2276, " (", VLOOKUP(A2276, [1]!Table9[#All], 11, FALSE), "; Habitat description: ", C2276, ") - Within 1-mi of a CNDDB/SCE/USFS occurrence record (", VLOOKUP(A2276, [1]!Table9[#All], 34, FALSE), "). " ))</f>
        <v xml:space="preserve">Not discussed on USFS. </v>
      </c>
      <c r="K2276" s="10" t="str">
        <f>IF(D2276="No", "-- ", VLOOKUP(A2276, [1]!Table9[#All], 35, FALSE))</f>
        <v xml:space="preserve">-- </v>
      </c>
      <c r="L2276" s="12" t="str">
        <f>IF(D2276="No", "--", VLOOKUP(A2276, [1]!Table9[#All], 28, FALSE))</f>
        <v>--</v>
      </c>
      <c r="M2276" s="11" t="str">
        <f>IF(D2276="No", "Not discussed on USFS. ", _xlfn.CONCAT(A2276, " (", VLOOKUP(A2276, [1]!Table9[#All], 11, FALSE), "; Habitat description: ", C2276, ") - Within 1-mi of a CNDDB/SCE/USFS occurrence record (", VLOOKUP(A2276, [1]!Table9[#All], 27, FALSE), "). " ))</f>
        <v xml:space="preserve">Not discussed on USFS. </v>
      </c>
      <c r="N2276" s="10" t="str">
        <f>IF(D2276="No", "-- ", VLOOKUP(A2276, [1]!Table9[#All], 29, FALSE))</f>
        <v xml:space="preserve">-- </v>
      </c>
      <c r="O2276" s="10" t="str">
        <f>IF(D2276="No", "--", VLOOKUP(A2276, [1]!Table9[#All], 30, FALSE))</f>
        <v>--</v>
      </c>
      <c r="P2276" s="7" t="str">
        <f>IF(D2276="No", "Not discussed on USFS. ", IF(VLOOKUP(A2276, [1]!Table9[#All], 31, FALSE)="--", "--",  _xlfn.CONCAT(A2276, " (", VLOOKUP(A2276, [1]!Table9[#All], 11, FALSE), "; Habitat description: ", C2276, ") - Within 1-mi of a CNDDB/SCE/USFS occurrence record (", VLOOKUP(A2276, [1]!Table9[#All], 31, FALSE), "). " )))</f>
        <v xml:space="preserve">Not discussed on USFS. </v>
      </c>
      <c r="Q2276" s="6" t="str">
        <f>IF(D2276="No", "Not discussed on USFS. ", IF(VLOOKUP(A2276, [1]!Table9[#All], 31, FALSE)="--", "--",  VLOOKUP(A2276, [1]!Table9[#All], 32, FALSE)))</f>
        <v xml:space="preserve">Not discussed on USFS. </v>
      </c>
      <c r="R2276" s="6" t="str">
        <f>IF(D2276="No", "Not discussed on USFS. ", IF(VLOOKUP(A2276, [1]!Table9[#All], 31, FALSE)="--", "--", VLOOKUP(A2276, [1]!Table9[#All], 33, FALSE)))</f>
        <v xml:space="preserve">Not discussed on USFS. </v>
      </c>
      <c r="S2276" s="9" t="s">
        <v>2</v>
      </c>
      <c r="T2276" s="8" t="s">
        <v>2</v>
      </c>
      <c r="U2276" s="8" t="s">
        <v>2</v>
      </c>
      <c r="V2276" s="7" t="s">
        <v>2</v>
      </c>
      <c r="W2276" s="6" t="s">
        <v>2</v>
      </c>
      <c r="X2276" s="6" t="s">
        <v>2</v>
      </c>
    </row>
    <row r="2277" spans="1:24" ht="48" x14ac:dyDescent="0.2">
      <c r="A2277" s="20" t="s">
        <v>76</v>
      </c>
      <c r="B2277" s="20" t="str">
        <f>VLOOKUP(A2277, [1]!Table9[#All], 2, FALSE)</f>
        <v>Cryptantha wigginsii</v>
      </c>
      <c r="C2277" s="18" t="str">
        <f>VLOOKUP(A2277, [1]!Table9[#All], 13, FALSE)</f>
        <v>slopes, vernal pools</v>
      </c>
      <c r="D2277" s="17" t="str">
        <f>IF(ISNUMBER(SEARCH("1",VLOOKUP(A2277, [1]!Table9[#All], 4, FALSE))), "Yes", "No")</f>
        <v>No</v>
      </c>
      <c r="E2277" s="16" t="str">
        <f>VLOOKUP(A2277, [1]!Table9[#All], 3, FALSE)</f>
        <v>Plant</v>
      </c>
      <c r="F2277" s="15" t="str">
        <f>VLOOKUP(A2277, [1]!Table9[#All], 26, FALSE)</f>
        <v>Formula</v>
      </c>
      <c r="G2277" s="15" t="str">
        <f>IF(D2277="No", "--",VLOOKUP(A2277, [1]!Table9[#All], 25, FALSE))</f>
        <v>--</v>
      </c>
      <c r="H2277" s="14" t="str">
        <f>IF(D2277="No", "Not discussed on USFS. ", VLOOKUP(A2277, [1]!Table9[#All], 24, FALSE))</f>
        <v xml:space="preserve">Not discussed on USFS. </v>
      </c>
      <c r="I2277" s="14" t="str">
        <f>IF(NOT(ISBLANK(#REF!)),  "Pre-activity Survey Required", "")</f>
        <v>Pre-activity Survey Required</v>
      </c>
      <c r="J2277" s="13" t="str">
        <f>IF(D2277="No", "Not discussed on USFS. ", _xlfn.CONCAT(A2277, " (", VLOOKUP(A2277, [1]!Table9[#All], 11, FALSE), "; Habitat description: ", C2277, ") - Within 1-mi of a CNDDB/SCE/USFS occurrence record (", VLOOKUP(A2277, [1]!Table9[#All], 34, FALSE), "). " ))</f>
        <v xml:space="preserve">Not discussed on USFS. </v>
      </c>
      <c r="K2277" s="10" t="str">
        <f>IF(D2277="No", "-- ", VLOOKUP(A2277, [1]!Table9[#All], 35, FALSE))</f>
        <v xml:space="preserve">-- </v>
      </c>
      <c r="L2277" s="12" t="str">
        <f>IF(D2277="No", "--", VLOOKUP(A2277, [1]!Table9[#All], 28, FALSE))</f>
        <v>--</v>
      </c>
      <c r="M2277" s="11" t="str">
        <f>IF(D2277="No", "Not discussed on USFS. ", _xlfn.CONCAT(A2277, " (", VLOOKUP(A2277, [1]!Table9[#All], 11, FALSE), "; Habitat description: ", C2277, ") - Within 1-mi of a CNDDB/SCE/USFS occurrence record (", VLOOKUP(A2277, [1]!Table9[#All], 27, FALSE), "). " ))</f>
        <v xml:space="preserve">Not discussed on USFS. </v>
      </c>
      <c r="N2277" s="10" t="str">
        <f>IF(D2277="No", "-- ", VLOOKUP(A2277, [1]!Table9[#All], 29, FALSE))</f>
        <v xml:space="preserve">-- </v>
      </c>
      <c r="O2277" s="10" t="str">
        <f>IF(D2277="No", "--", VLOOKUP(A2277, [1]!Table9[#All], 30, FALSE))</f>
        <v>--</v>
      </c>
      <c r="P2277" s="7" t="str">
        <f>IF(D2277="No", "Not discussed on USFS. ", IF(VLOOKUP(A2277, [1]!Table9[#All], 31, FALSE)="--", "--",  _xlfn.CONCAT(A2277, " (", VLOOKUP(A2277, [1]!Table9[#All], 11, FALSE), "; Habitat description: ", C2277, ") - Within 1-mi of a CNDDB/SCE/USFS occurrence record (", VLOOKUP(A2277, [1]!Table9[#All], 31, FALSE), "). " )))</f>
        <v xml:space="preserve">Not discussed on USFS. </v>
      </c>
      <c r="Q2277" s="6" t="str">
        <f>IF(D2277="No", "Not discussed on USFS. ", IF(VLOOKUP(A2277, [1]!Table9[#All], 31, FALSE)="--", "--",  VLOOKUP(A2277, [1]!Table9[#All], 32, FALSE)))</f>
        <v xml:space="preserve">Not discussed on USFS. </v>
      </c>
      <c r="R2277" s="6" t="str">
        <f>IF(D2277="No", "Not discussed on USFS. ", IF(VLOOKUP(A2277, [1]!Table9[#All], 31, FALSE)="--", "--", VLOOKUP(A2277, [1]!Table9[#All], 33, FALSE)))</f>
        <v xml:space="preserve">Not discussed on USFS. </v>
      </c>
      <c r="S2277" s="9" t="s">
        <v>2</v>
      </c>
      <c r="T2277" s="8" t="s">
        <v>2</v>
      </c>
      <c r="U2277" s="8" t="s">
        <v>2</v>
      </c>
      <c r="V2277" s="7" t="s">
        <v>2</v>
      </c>
      <c r="W2277" s="6" t="s">
        <v>2</v>
      </c>
      <c r="X2277" s="6" t="s">
        <v>2</v>
      </c>
    </row>
    <row r="2278" spans="1:24" ht="64" x14ac:dyDescent="0.2">
      <c r="A2278" s="20" t="s">
        <v>75</v>
      </c>
      <c r="B2278" s="20" t="str">
        <f>VLOOKUP(A2278, [1]!Table9[#All], 2, FALSE)</f>
        <v>Eriogonum eremicola</v>
      </c>
      <c r="C2278" s="18" t="str">
        <f>VLOOKUP(A2278, [1]!Table9[#All], 13, FALSE)</f>
        <v>pinyon and juniper woodland, upper montane coniferous forest</v>
      </c>
      <c r="D2278" s="17" t="str">
        <f>IF(ISNUMBER(SEARCH("1",VLOOKUP(A2278, [1]!Table9[#All], 4, FALSE))), "Yes", "No")</f>
        <v>No</v>
      </c>
      <c r="E2278" s="16" t="str">
        <f>VLOOKUP(A2278, [1]!Table9[#All], 3, FALSE)</f>
        <v>Plant</v>
      </c>
      <c r="F2278" s="15" t="str">
        <f>VLOOKUP(A2278, [1]!Table9[#All], 26, FALSE)</f>
        <v>Formula</v>
      </c>
      <c r="G2278" s="15" t="str">
        <f>IF(D2278="No", "--",VLOOKUP(A2278, [1]!Table9[#All], 25, FALSE))</f>
        <v>--</v>
      </c>
      <c r="H2278" s="14" t="str">
        <f>IF(D2278="No", "Not discussed on USFS. ", VLOOKUP(A2278, [1]!Table9[#All], 24, FALSE))</f>
        <v xml:space="preserve">Not discussed on USFS. </v>
      </c>
      <c r="I2278" s="14" t="str">
        <f>IF(NOT(ISBLANK(#REF!)),  "Pre-activity Survey Required", "")</f>
        <v>Pre-activity Survey Required</v>
      </c>
      <c r="J2278" s="13" t="str">
        <f>IF(D2278="No", "Not discussed on USFS. ", _xlfn.CONCAT(A2278, " (", VLOOKUP(A2278, [1]!Table9[#All], 11, FALSE), "; Habitat description: ", C2278, ") - Within 1-mi of a CNDDB/SCE/USFS occurrence record (", VLOOKUP(A2278, [1]!Table9[#All], 34, FALSE), "). " ))</f>
        <v xml:space="preserve">Not discussed on USFS. </v>
      </c>
      <c r="K2278" s="10" t="str">
        <f>IF(D2278="No", "-- ", VLOOKUP(A2278, [1]!Table9[#All], 35, FALSE))</f>
        <v xml:space="preserve">-- </v>
      </c>
      <c r="L2278" s="12" t="str">
        <f>IF(D2278="No", "--", VLOOKUP(A2278, [1]!Table9[#All], 28, FALSE))</f>
        <v>--</v>
      </c>
      <c r="M2278" s="11" t="str">
        <f>IF(D2278="No", "Not discussed on USFS. ", _xlfn.CONCAT(A2278, " (", VLOOKUP(A2278, [1]!Table9[#All], 11, FALSE), "; Habitat description: ", C2278, ") - Within 1-mi of a CNDDB/SCE/USFS occurrence record (", VLOOKUP(A2278, [1]!Table9[#All], 27, FALSE), "). " ))</f>
        <v xml:space="preserve">Not discussed on USFS. </v>
      </c>
      <c r="N2278" s="10" t="str">
        <f>IF(D2278="No", "-- ", VLOOKUP(A2278, [1]!Table9[#All], 29, FALSE))</f>
        <v xml:space="preserve">-- </v>
      </c>
      <c r="O2278" s="10" t="str">
        <f>IF(D2278="No", "--", VLOOKUP(A2278, [1]!Table9[#All], 30, FALSE))</f>
        <v>--</v>
      </c>
      <c r="P2278" s="7" t="str">
        <f>IF(D2278="No", "Not discussed on USFS. ", IF(VLOOKUP(A2278, [1]!Table9[#All], 31, FALSE)="--", "--",  _xlfn.CONCAT(A2278, " (", VLOOKUP(A2278, [1]!Table9[#All], 11, FALSE), "; Habitat description: ", C2278, ") - Within 1-mi of a CNDDB/SCE/USFS occurrence record (", VLOOKUP(A2278, [1]!Table9[#All], 31, FALSE), "). " )))</f>
        <v xml:space="preserve">Not discussed on USFS. </v>
      </c>
      <c r="Q2278" s="6" t="str">
        <f>IF(D2278="No", "Not discussed on USFS. ", IF(VLOOKUP(A2278, [1]!Table9[#All], 31, FALSE)="--", "--",  VLOOKUP(A2278, [1]!Table9[#All], 32, FALSE)))</f>
        <v xml:space="preserve">Not discussed on USFS. </v>
      </c>
      <c r="R2278" s="6" t="str">
        <f>IF(D2278="No", "Not discussed on USFS. ", IF(VLOOKUP(A2278, [1]!Table9[#All], 31, FALSE)="--", "--", VLOOKUP(A2278, [1]!Table9[#All], 33, FALSE)))</f>
        <v xml:space="preserve">Not discussed on USFS. </v>
      </c>
      <c r="S2278" s="9" t="s">
        <v>2</v>
      </c>
      <c r="T2278" s="8" t="s">
        <v>2</v>
      </c>
      <c r="U2278" s="8" t="s">
        <v>2</v>
      </c>
      <c r="V2278" s="7" t="s">
        <v>2</v>
      </c>
      <c r="W2278" s="6" t="s">
        <v>2</v>
      </c>
      <c r="X2278" s="6" t="s">
        <v>2</v>
      </c>
    </row>
    <row r="2279" spans="1:24" ht="156" x14ac:dyDescent="0.2">
      <c r="A2279" s="20" t="s">
        <v>74</v>
      </c>
      <c r="B2279" s="20" t="str">
        <f>VLOOKUP(A2279, [1]!Table9[#All], 2, FALSE)</f>
        <v>Campanula wilkinsiana</v>
      </c>
      <c r="C2279" s="18" t="str">
        <f>VLOOKUP(A2279, [1]!Table9[#All], 13, FALSE)</f>
        <v>meadows and seeps, subalpine coniferous forest, upper montane coniferous forest</v>
      </c>
      <c r="D2279" s="17" t="str">
        <f>IF(ISNUMBER(SEARCH("1",VLOOKUP(A2279, [1]!Table9[#All], 4, FALSE))), "Yes", "No")</f>
        <v>Yes</v>
      </c>
      <c r="E2279" s="16" t="str">
        <f>VLOOKUP(A2279, [1]!Table9[#All], 3, FALSE)</f>
        <v>Plant</v>
      </c>
      <c r="F2279" s="15" t="str">
        <f>VLOOKUP(A2279, [1]!Table9[#All], 26, FALSE)</f>
        <v>Formula</v>
      </c>
      <c r="G2279" s="15" t="str">
        <f>IF(D2279="No", "--",VLOOKUP(A2279, [1]!Table9[#All], 25, FALSE))</f>
        <v>Work area</v>
      </c>
      <c r="H2279" s="14" t="str">
        <f>IF(D2279="No", "Not discussed on USFS. ", VLOOKUP(A2279, [1]!Table9[#All], 24, FALSE))</f>
        <v>--</v>
      </c>
      <c r="I2279" s="14" t="str">
        <f>IF(NOT(ISBLANK(#REF!)),  "Pre-activity Survey Required", "")</f>
        <v>Pre-activity Survey Required</v>
      </c>
      <c r="J2279" s="13" t="str">
        <f>IF(D2279="No", "Not discussed on USFS. ", _xlfn.CONCAT(A2279, " (", VLOOKUP(A2279, [1]!Table9[#All], 11, FALSE), "; Habitat description: ", C2279, ") - Within 1-mi of a CNDDB/SCE/USFS occurrence record (", VLOOKUP(A2279, [1]!Table9[#All], 34, FALSE), "). " ))</f>
        <v xml:space="preserve">Wilkin's harebell (FSS; CRPR 1B.2, Blooming Period: Jul - Sep; Habitat description: meadows and seeps, subalpine coniferous forest, upper montane coniferous forest) - Within 1-mi of a CNDDB/SCE/USFS occurrence record (unsuitable habitat). </v>
      </c>
      <c r="K2279" s="10" t="str">
        <f>IF(D2279="No", "-- ", VLOOKUP(A2279, [1]!Table9[#All], 35, FALSE))</f>
        <v>Standard OMP BMPs.</v>
      </c>
      <c r="L2279" s="12" t="str">
        <f>IF(D2279="No", "--", VLOOKUP(A2279, [1]!Table9[#All], 28, FALSE))</f>
        <v>IIB</v>
      </c>
      <c r="M2279" s="11" t="str">
        <f>IF(D2279="No", "Not discussed on USFS. ", _xlfn.CONCAT(A2279, " (", VLOOKUP(A2279, [1]!Table9[#All], 11, FALSE), "; Habitat description: ", C2279, ") - Within 1-mi of a CNDDB/SCE/USFS occurrence record (", VLOOKUP(A2279, [1]!Table9[#All], 27, FALSE), "). " ))</f>
        <v xml:space="preserve">Wilkin's harebell (FSS; CRPR 1B.2, Blooming Period: Jul - Sep; Habitat description: meadows and seeps, subalpine coniferous forest, upper montane coniferous forest) - Within 1-mi of a CNDDB/SCE/USFS occurrence record (habitat present). </v>
      </c>
      <c r="N2279" s="10" t="str">
        <f>IF(D2279="No", "-- ", VLOOKUP(A2279, [1]!Table9[#All], 29, FALSE))</f>
        <v xml:space="preserve">BE BMP Plant-1(a)(c-d); 
General Measures and Standard OMP BMPs. </v>
      </c>
      <c r="O2279" s="10" t="str">
        <f>IF(D2279="No", "--", VLOOKUP(A2279, [1]!Table9[#All], 30, FALSE))</f>
        <v xml:space="preserve">Pre-Activity Survey (Wilkin's harebell): A biological survey is required. 
FSS Plant Avoidance (Wilkin's harebell): If Wilkin's harebell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79" s="7" t="str">
        <f>IF(D2279="No", "Not discussed on USFS. ", IF(VLOOKUP(A2279, [1]!Table9[#All], 31, FALSE)="--", "--",  _xlfn.CONCAT(A2279, " (", VLOOKUP(A2279, [1]!Table9[#All], 11, FALSE), "; Habitat description: ", C2279, ") - Within 1-mi of a CNDDB/SCE/USFS occurrence record (", VLOOKUP(A2279, [1]!Table9[#All], 31, FALSE), "). " )))</f>
        <v>--</v>
      </c>
      <c r="Q2279" s="6" t="str">
        <f>IF(D2279="No", "Not discussed on USFS. ", IF(VLOOKUP(A2279, [1]!Table9[#All], 31, FALSE)="--", "--",  VLOOKUP(A2279, [1]!Table9[#All], 32, FALSE)))</f>
        <v>--</v>
      </c>
      <c r="R2279" s="6" t="str">
        <f>IF(D2279="No", "Not discussed on USFS. ", IF(VLOOKUP(A2279, [1]!Table9[#All], 31, FALSE)="--", "--", VLOOKUP(A2279, [1]!Table9[#All], 33, FALSE)))</f>
        <v>--</v>
      </c>
      <c r="S2279" s="9" t="s">
        <v>2</v>
      </c>
      <c r="T2279" s="8" t="s">
        <v>2</v>
      </c>
      <c r="U2279" s="8" t="s">
        <v>2</v>
      </c>
      <c r="V2279" s="7" t="s">
        <v>2</v>
      </c>
      <c r="W2279" s="6" t="s">
        <v>2</v>
      </c>
      <c r="X2279" s="6" t="s">
        <v>2</v>
      </c>
    </row>
    <row r="2280" spans="1:24" ht="156" x14ac:dyDescent="0.2">
      <c r="A2280" s="20" t="s">
        <v>73</v>
      </c>
      <c r="B2280" s="20" t="str">
        <f>VLOOKUP(A2280, [1]!Table9[#All], 2, FALSE)</f>
        <v>Polyctenium williamsiae</v>
      </c>
      <c r="C2280" s="18" t="str">
        <f>VLOOKUP(A2280, [1]!Table9[#All], 13, FALSE)</f>
        <v>great basin scrub, marshes and swamps, pinyon and juniper woodland, playas, vernal pools</v>
      </c>
      <c r="D2280" s="17" t="str">
        <f>IF(ISNUMBER(SEARCH("1",VLOOKUP(A2280, [1]!Table9[#All], 4, FALSE))), "Yes", "No")</f>
        <v>Yes</v>
      </c>
      <c r="E2280" s="16" t="str">
        <f>VLOOKUP(A2280, [1]!Table9[#All], 3, FALSE)</f>
        <v>Plant</v>
      </c>
      <c r="F2280" s="15" t="str">
        <f>VLOOKUP(A2280, [1]!Table9[#All], 26, FALSE)</f>
        <v>Formula</v>
      </c>
      <c r="G2280" s="15" t="str">
        <f>IF(D2280="No", "--",VLOOKUP(A2280, [1]!Table9[#All], 25, FALSE))</f>
        <v>Work area</v>
      </c>
      <c r="H2280" s="14" t="str">
        <f>IF(D2280="No", "Not discussed on USFS. ", VLOOKUP(A2280, [1]!Table9[#All], 24, FALSE))</f>
        <v>--</v>
      </c>
      <c r="I2280" s="14" t="str">
        <f>IF(NOT(ISBLANK(#REF!)),  "Pre-activity Survey Required", "")</f>
        <v>Pre-activity Survey Required</v>
      </c>
      <c r="J2280" s="13" t="str">
        <f>IF(D2280="No", "Not discussed on USFS. ", _xlfn.CONCAT(A2280, " (", VLOOKUP(A2280, [1]!Table9[#All], 11, FALSE), "; Habitat description: ", C2280, ") - Within 1-mi of a CNDDB/SCE/USFS occurrence record (", VLOOKUP(A2280, [1]!Table9[#All], 34, FALSE), "). " ))</f>
        <v xml:space="preserve">Williams' combleaf (FSS; BLM:S; CRPR 1B.2, Blooming Period: May - Jul; Habitat description: great basin scrub, marshes and swamps, pinyon and juniper woodland, playas, vernal pools) - Within 1-mi of a CNDDB/SCE/USFS occurrence record (unsuitable habitat). </v>
      </c>
      <c r="K2280" s="10" t="str">
        <f>IF(D2280="No", "-- ", VLOOKUP(A2280, [1]!Table9[#All], 35, FALSE))</f>
        <v>Standard OMP BMPs.</v>
      </c>
      <c r="L2280" s="12" t="str">
        <f>IF(D2280="No", "--", VLOOKUP(A2280, [1]!Table9[#All], 28, FALSE))</f>
        <v>IIB</v>
      </c>
      <c r="M2280" s="11" t="str">
        <f>IF(D2280="No", "Not discussed on USFS. ", _xlfn.CONCAT(A2280, " (", VLOOKUP(A2280, [1]!Table9[#All], 11, FALSE), "; Habitat description: ", C2280, ") - Within 1-mi of a CNDDB/SCE/USFS occurrence record (", VLOOKUP(A2280, [1]!Table9[#All], 27, FALSE), "). " ))</f>
        <v xml:space="preserve">Williams' combleaf (FSS; BLM:S; CRPR 1B.2, Blooming Period: May - Jul; Habitat description: great basin scrub, marshes and swamps, pinyon and juniper woodland, playas, vernal pools) - Within 1-mi of a CNDDB/SCE/USFS occurrence record (habitat present). </v>
      </c>
      <c r="N2280" s="10" t="str">
        <f>IF(D2280="No", "-- ", VLOOKUP(A2280, [1]!Table9[#All], 29, FALSE))</f>
        <v xml:space="preserve">BE BMP Plant-1(a)(c-d); 
General Measures and Standard OMP BMPs. </v>
      </c>
      <c r="O2280" s="10" t="str">
        <f>IF(D2280="No", "--", VLOOKUP(A2280, [1]!Table9[#All], 30, FALSE))</f>
        <v xml:space="preserve">Pre-Activity Survey (Williams' combleaf): A biological survey is required. 
FSS Plant Avoidance (Williams' combleaf): If Williams' combleaf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80" s="7" t="str">
        <f>IF(D2280="No", "Not discussed on USFS. ", IF(VLOOKUP(A2280, [1]!Table9[#All], 31, FALSE)="--", "--",  _xlfn.CONCAT(A2280, " (", VLOOKUP(A2280, [1]!Table9[#All], 11, FALSE), "; Habitat description: ", C2280, ") - Within 1-mi of a CNDDB/SCE/USFS occurrence record (", VLOOKUP(A2280, [1]!Table9[#All], 31, FALSE), "). " )))</f>
        <v>--</v>
      </c>
      <c r="Q2280" s="6" t="str">
        <f>IF(D2280="No", "Not discussed on USFS. ", IF(VLOOKUP(A2280, [1]!Table9[#All], 31, FALSE)="--", "--",  VLOOKUP(A2280, [1]!Table9[#All], 32, FALSE)))</f>
        <v>--</v>
      </c>
      <c r="R2280" s="6" t="str">
        <f>IF(D2280="No", "Not discussed on USFS. ", IF(VLOOKUP(A2280, [1]!Table9[#All], 31, FALSE)="--", "--", VLOOKUP(A2280, [1]!Table9[#All], 33, FALSE)))</f>
        <v>--</v>
      </c>
      <c r="S2280" s="9" t="s">
        <v>2</v>
      </c>
      <c r="T2280" s="8" t="s">
        <v>2</v>
      </c>
      <c r="U2280" s="8" t="s">
        <v>2</v>
      </c>
      <c r="V2280" s="7" t="s">
        <v>2</v>
      </c>
      <c r="W2280" s="6" t="s">
        <v>2</v>
      </c>
      <c r="X2280" s="6" t="s">
        <v>2</v>
      </c>
    </row>
    <row r="2281" spans="1:24" ht="160" x14ac:dyDescent="0.2">
      <c r="A2281" s="20" t="s">
        <v>72</v>
      </c>
      <c r="B2281" s="20" t="str">
        <f>VLOOKUP(A2281, [1]!Table9[#All], 2, FALSE)</f>
        <v>Pyrgulopsis lasseni</v>
      </c>
      <c r="C2281" s="18" t="str">
        <f>VLOOKUP(A2281, [1]!Table9[#All], 13, FALSE)</f>
        <v>area of recent geyser activity; collected from exposed travertine in a warm (20-22c) spring complex from cobble, mud, and rooted macrophytes in the adjoining cooler willow creek</v>
      </c>
      <c r="D2281" s="17" t="str">
        <f>IF(ISNUMBER(SEARCH("1",VLOOKUP(A2281, [1]!Table9[#All], 4, FALSE))), "Yes", "No")</f>
        <v>Yes</v>
      </c>
      <c r="E2281" s="16" t="str">
        <f>VLOOKUP(A2281, [1]!Table9[#All], 3, FALSE)</f>
        <v>Invertebrate</v>
      </c>
      <c r="F2281" s="15" t="str">
        <f>VLOOKUP(A2281, [1]!Table9[#All], 26, FALSE)</f>
        <v>Formula</v>
      </c>
      <c r="G2281" s="15" t="str">
        <f>IF(D2281="No", "--",VLOOKUP(A2281, [1]!Table9[#All], 25, FALSE))</f>
        <v>Work area</v>
      </c>
      <c r="H2281" s="14" t="str">
        <f>IF(D2281="No", "Not discussed on USFS. ", VLOOKUP(A2281, [1]!Table9[#All], 24, FALSE))</f>
        <v>--</v>
      </c>
      <c r="I2281" s="14" t="str">
        <f>IF(NOT(ISBLANK(#REF!)),  "Pre-activity Survey Required", "")</f>
        <v>Pre-activity Survey Required</v>
      </c>
      <c r="J2281" s="13" t="str">
        <f>IF(D2281="No", "Not discussed on USFS. ", _xlfn.CONCAT(A2281, " (", VLOOKUP(A2281, [1]!Table9[#All], 11, FALSE), "; Habitat description: ", C2281, ") - Within 1-mi of a CNDDB/SCE/USFS occurrence record (", VLOOKUP(A2281, [1]!Table9[#All], 34, FALSE), "). " ))</f>
        <v xml:space="preserve">Willow Creek pyrg (FSS; Habitat description: area of recent geyser activity; collected from exposed travertine in a warm (20-22c) spring complex from cobble, mud, and rooted macrophytes in the adjoining cooler willow creek) - Within 1-mi of a CNDDB/SCE/USFS occurrence record (unsuitable habitat). </v>
      </c>
      <c r="K2281" s="10" t="str">
        <f>IF(D2281="No", "-- ", VLOOKUP(A2281, [1]!Table9[#All], 35, FALSE))</f>
        <v>Standard OMP BMPs.</v>
      </c>
      <c r="L2281" s="12" t="str">
        <f>IF(D2281="No", "--", VLOOKUP(A2281, [1]!Table9[#All], 28, FALSE))</f>
        <v>IIB</v>
      </c>
      <c r="M2281" s="11" t="str">
        <f>IF(D2281="No", "Not discussed on USFS. ", _xlfn.CONCAT(A2281, " (", VLOOKUP(A2281, [1]!Table9[#All], 11, FALSE), "; Habitat description: ", C2281, ") - Within 1-mi of a CNDDB/SCE/USFS occurrence record (", VLOOKUP(A2281, [1]!Table9[#All], 27, FALSE), "). " ))</f>
        <v xml:space="preserve">Willow Creek pyrg (FSS; Habitat description: area of recent geyser activity; collected from exposed travertine in a warm (20-22c) spring complex from cobble, mud, and rooted macrophytes in the adjoining cooler willow creek) - Within 1-mi of a CNDDB/SCE/USFS occurrence record (habitat present). </v>
      </c>
      <c r="N2281" s="10" t="str">
        <f>IF(D2281="No", "-- ", VLOOKUP(A2281, [1]!Table9[#All], 29, FALSE))</f>
        <v xml:space="preserve">General Measures and Standard OMP BMPs. </v>
      </c>
      <c r="O2281" s="10" t="str">
        <f>IF(D2281="No", "--", VLOOKUP(A2281, [1]!Table9[#All], 30, FALSE))</f>
        <v xml:space="preserve">General Measures and Standard OMP BMPs. </v>
      </c>
      <c r="P2281" s="7" t="str">
        <f>IF(D2281="No", "Not discussed on USFS. ", IF(VLOOKUP(A2281, [1]!Table9[#All], 31, FALSE)="--", "--",  _xlfn.CONCAT(A2281, " (", VLOOKUP(A2281, [1]!Table9[#All], 11, FALSE), "; Habitat description: ", C2281, ") - Within 1-mi of a CNDDB/SCE/USFS occurrence record (", VLOOKUP(A2281, [1]!Table9[#All], 31, FALSE), "). " )))</f>
        <v>--</v>
      </c>
      <c r="Q2281" s="6" t="str">
        <f>IF(D2281="No", "Not discussed on USFS. ", IF(VLOOKUP(A2281, [1]!Table9[#All], 31, FALSE)="--", "--",  VLOOKUP(A2281, [1]!Table9[#All], 32, FALSE)))</f>
        <v>--</v>
      </c>
      <c r="R2281" s="6" t="str">
        <f>IF(D2281="No", "Not discussed on USFS. ", IF(VLOOKUP(A2281, [1]!Table9[#All], 31, FALSE)="--", "--", VLOOKUP(A2281, [1]!Table9[#All], 33, FALSE)))</f>
        <v>--</v>
      </c>
      <c r="S2281" s="9" t="s">
        <v>2</v>
      </c>
      <c r="T2281" s="8" t="s">
        <v>2</v>
      </c>
      <c r="U2281" s="8" t="s">
        <v>2</v>
      </c>
      <c r="V2281" s="7" t="s">
        <v>2</v>
      </c>
      <c r="W2281" s="6" t="s">
        <v>2</v>
      </c>
      <c r="X2281" s="6" t="s">
        <v>2</v>
      </c>
    </row>
    <row r="2282" spans="1:24" ht="132" x14ac:dyDescent="0.2">
      <c r="A2282" s="20" t="s">
        <v>71</v>
      </c>
      <c r="B2282" s="20" t="str">
        <f>VLOOKUP(A2282, [1]!Table9[#All], 2, FALSE)</f>
        <v>Empidonax traillii</v>
      </c>
      <c r="C2282" s="18" t="str">
        <f>VLOOKUP(A2282, [1]!Table9[#All], 13, FALSE)</f>
        <v>dense willow thickets, trees and shrubs near wet meadows, ponds, and riparian areas</v>
      </c>
      <c r="D2282" s="17" t="str">
        <f>IF(ISNUMBER(SEARCH("1",VLOOKUP(A2282, [1]!Table9[#All], 4, FALSE))), "Yes", "No")</f>
        <v>Yes</v>
      </c>
      <c r="E2282" s="16" t="str">
        <f>VLOOKUP(A2282, [1]!Table9[#All], 3, FALSE)</f>
        <v>Bird</v>
      </c>
      <c r="F2282" s="15" t="str">
        <f>VLOOKUP(A2282, [1]!Table9[#All], 26, FALSE)</f>
        <v>Formula</v>
      </c>
      <c r="G2282" s="15" t="str">
        <f>IF(D2282="No", "--",VLOOKUP(A2282, [1]!Table9[#All], 25, FALSE))</f>
        <v>Work area</v>
      </c>
      <c r="H2282" s="14" t="str">
        <f>IF(D2282="No", "Not discussed on USFS. ", VLOOKUP(A2282, [1]!Table9[#All], 24, FALSE))</f>
        <v>--</v>
      </c>
      <c r="I2282" s="14" t="str">
        <f>IF(NOT(ISBLANK(#REF!)),  "Pre-activity Survey Required", "")</f>
        <v>Pre-activity Survey Required</v>
      </c>
      <c r="J2282" s="13" t="str">
        <f>IF(D2282="No", "Not discussed on USFS. ", _xlfn.CONCAT(A2282, " (", VLOOKUP(A2282, [1]!Table9[#All], 11, FALSE), "; Habitat description: ", C2282, ") - Within 1-mi of a CNDDB/SCE/USFS occurrence record (", VLOOKUP(A2282, [1]!Table9[#All], 34, FALSE), "). " ))</f>
        <v xml:space="preserve">Willow Flycatcher (SE; FSS; Habitat description: dense willow thickets, trees and shrubs near wet meadows, ponds, and riparian areas) - Within 1-mi of a CNDDB/SCE/USFS occurrence record (unsuitable habitat). </v>
      </c>
      <c r="K2282" s="10" t="str">
        <f>IF(D2282="No", "-- ", VLOOKUP(A2282, [1]!Table9[#All], 35, FALSE))</f>
        <v>Standard OMP BMPs.</v>
      </c>
      <c r="L2282" s="12" t="str">
        <f>IF(D2282="No", "--", VLOOKUP(A2282, [1]!Table9[#All], 28, FALSE))</f>
        <v>IIB</v>
      </c>
      <c r="M2282" s="11" t="str">
        <f>IF(D2282="No", "Not discussed on USFS. ", _xlfn.CONCAT(A2282, " (", VLOOKUP(A2282, [1]!Table9[#All], 11, FALSE), "; Habitat description: ", C2282, ") - Within 1-mi of a CNDDB/SCE/USFS occurrence record (", VLOOKUP(A2282, [1]!Table9[#All], 27, FALSE), "). " ))</f>
        <v xml:space="preserve">Willow Flycatcher (SE; FSS; Habitat description: dense willow thickets, trees and shrubs near wet meadows, ponds, and riparian areas) - Within 1-mi of a CNDDB/SCE/USFS occurrence record (habitat present). </v>
      </c>
      <c r="N2282" s="10" t="str">
        <f>IF(D2282="No", "-- ", VLOOKUP(A2282, [1]!Table9[#All], 29, FALSE))</f>
        <v xml:space="preserve">RPM SWFL-1-3, 4(b-c); 
General Measures and Standard OMP BMPs. </v>
      </c>
      <c r="O2282" s="10" t="str">
        <f>IF(D2282="No", "--", VLOOKUP(A2282, [1]!Table9[#All], 30, FALSE))</f>
        <v xml:space="preserve">Schedule Limitation (SWFL): Schedule all work between September 1 and February 28; if the project cannot comply with these dates, contact SCE ED. 
Biological Monitor (SWFL): A biological monitor is required to survey the workspace and be present as needed. In addition, tailboard with the biological monitor is required prior to ground or vegetation disturbing activities. Any flagging used must be removed after work is completed. 
General Measures and Standard OMP BMPs. </v>
      </c>
      <c r="P2282" s="7" t="str">
        <f>IF(D2282="No", "Not discussed on USFS. ", IF(VLOOKUP(A2282, [1]!Table9[#All], 31, FALSE)="--", "--",  _xlfn.CONCAT(A2282, " (", VLOOKUP(A2282, [1]!Table9[#All], 11, FALSE), "; Habitat description: ", C2282, ") - Within 1-mi of a CNDDB/SCE/USFS occurrence record (", VLOOKUP(A2282, [1]!Table9[#All], 31, FALSE), "). " )))</f>
        <v>--</v>
      </c>
      <c r="Q2282" s="6" t="str">
        <f>IF(D2282="No", "Not discussed on USFS. ", IF(VLOOKUP(A2282, [1]!Table9[#All], 31, FALSE)="--", "--",  VLOOKUP(A2282, [1]!Table9[#All], 32, FALSE)))</f>
        <v>--</v>
      </c>
      <c r="R2282" s="6" t="str">
        <f>IF(D2282="No", "Not discussed on USFS. ", IF(VLOOKUP(A2282, [1]!Table9[#All], 31, FALSE)="--", "--", VLOOKUP(A2282, [1]!Table9[#All], 33, FALSE)))</f>
        <v>--</v>
      </c>
      <c r="S2282" s="9" t="s">
        <v>2</v>
      </c>
      <c r="T2282" s="8" t="s">
        <v>2</v>
      </c>
      <c r="U2282" s="8" t="s">
        <v>2</v>
      </c>
      <c r="V2282" s="7" t="s">
        <v>2</v>
      </c>
      <c r="W2282" s="6" t="s">
        <v>2</v>
      </c>
      <c r="X2282" s="6" t="s">
        <v>2</v>
      </c>
    </row>
    <row r="2283" spans="1:24" ht="168" x14ac:dyDescent="0.2">
      <c r="A2283" s="20" t="s">
        <v>70</v>
      </c>
      <c r="B2283" s="20" t="str">
        <f>VLOOKUP(A2283, [1]!Table9[#All], 2, FALSE)</f>
        <v>Monardella viminea</v>
      </c>
      <c r="C2283" s="18" t="str">
        <f>VLOOKUP(A2283, [1]!Table9[#All], 13, FALSE)</f>
        <v>chaparral, coastal scrub, riparian forest, riparian scrub, riparian woodland; coastal rocky drainages, just outside of the streambed on the sandy bench; rocky washes with cobbles</v>
      </c>
      <c r="D2283" s="17" t="str">
        <f>IF(ISNUMBER(SEARCH("1",VLOOKUP(A2283, [1]!Table9[#All], 4, FALSE))), "Yes", "No")</f>
        <v>Yes</v>
      </c>
      <c r="E2283" s="16" t="str">
        <f>VLOOKUP(A2283, [1]!Table9[#All], 3, FALSE)</f>
        <v>Plant</v>
      </c>
      <c r="F2283" s="15" t="str">
        <f>VLOOKUP(A2283, [1]!Table9[#All], 26, FALSE)</f>
        <v>Formula</v>
      </c>
      <c r="G2283" s="15" t="str">
        <f>IF(D2283="No", "--",VLOOKUP(A2283, [1]!Table9[#All], 25, FALSE))</f>
        <v>Work area</v>
      </c>
      <c r="H2283" s="14" t="str">
        <f>IF(D2283="No", "Not discussed on USFS. ", VLOOKUP(A2283, [1]!Table9[#All], 24, FALSE))</f>
        <v>--</v>
      </c>
      <c r="I2283" s="14" t="str">
        <f>IF(NOT(ISBLANK(#REF!)),  "Pre-activity Survey Required", "")</f>
        <v>Pre-activity Survey Required</v>
      </c>
      <c r="J2283" s="13" t="str">
        <f>IF(D2283="No", "Not discussed on USFS. ", _xlfn.CONCAT(A2283, " (", VLOOKUP(A2283, [1]!Table9[#All], 11, FALSE), "; Habitat description: ", C2283, ") - Within 1-mi of a CNDDB/SCE/USFS occurrence record (", VLOOKUP(A2283, [1]!Table9[#All], 34, FALSE), "). " ))</f>
        <v xml:space="preserve">willowy monardella (FE; SE; CRPR 1B.1, Blooming Period: Jun - Aug; Habitat description: chaparral, coastal scrub, riparian forest, riparian scrub, riparian woodland; coastal rocky drainages, just outside of the streambed on the sandy bench; rocky washes with cobbles) - Within 1-mi of a CNDDB/SCE/USFS occurrence record (unsuitable habitat). </v>
      </c>
      <c r="K2283" s="10" t="str">
        <f>IF(D2283="No", "-- ", VLOOKUP(A2283, [1]!Table9[#All], 35, FALSE))</f>
        <v xml:space="preserve">RPM Plant 1; 
Standard OMP BMPs. </v>
      </c>
      <c r="L2283" s="12" t="str">
        <f>IF(D2283="No", "--", VLOOKUP(A2283, [1]!Table9[#All], 28, FALSE))</f>
        <v>IIB</v>
      </c>
      <c r="M2283" s="11" t="str">
        <f>IF(D2283="No", "Not discussed on USFS. ", _xlfn.CONCAT(A2283, " (", VLOOKUP(A2283, [1]!Table9[#All], 11, FALSE), "; Habitat description: ", C2283, ") - Within 1-mi of a CNDDB/SCE/USFS occurrence record (", VLOOKUP(A2283, [1]!Table9[#All], 27, FALSE), "). " ))</f>
        <v xml:space="preserve">willowy monardella (FE; SE; CRPR 1B.1, Blooming Period: Jun - Aug; Habitat description: chaparral, coastal scrub, riparian forest, riparian scrub, riparian woodland; coastal rocky drainages, just outside of the streambed on the sandy bench; rocky washes with cobbles) - Within 1-mi of a CNDDB/SCE/USFS occurrence record (habitat present). </v>
      </c>
      <c r="N2283" s="10" t="str">
        <f>IF(D2283="No", "-- ", VLOOKUP(A2283, [1]!Table9[#All], 29, FALSE))</f>
        <v xml:space="preserve">RPM Plant-1-4; 
General Measures and Standard OMP BMPs. </v>
      </c>
      <c r="O2283" s="10" t="str">
        <f>IF(D2283="No", "--", VLOOKUP(A2283, [1]!Table9[#All], 30, FALSE))</f>
        <v xml:space="preserve">Rare Plant Survey and Avoidance (willowy monardella): A qualified botanist will conduct a rare plant survey for willowy monardella within blooming season, verified by a reference population. All federally-listed plants within 100 feet of the work area will be flagged for avoidance. Coordination with Environmental Services Department will be required if full avoidance cannot be achieved. 
Schedule Limitation (willowy monardella): Schedule all work in the year rare plant surveys are conducted. Work can occur only after rare plant surveys occur. If work gets delayed for a subsequent year, contact Environmental Services Department. 
General Measures and Standard OMP BMPs. </v>
      </c>
      <c r="P2283" s="7" t="str">
        <f>IF(D2283="No", "Not discussed on USFS. ", IF(VLOOKUP(A2283, [1]!Table9[#All], 31, FALSE)="--", "--",  _xlfn.CONCAT(A2283, " (", VLOOKUP(A2283, [1]!Table9[#All], 11, FALSE), "; Habitat description: ", C2283, ") - Within 1-mi of a CNDDB/SCE/USFS occurrence record (", VLOOKUP(A2283, [1]!Table9[#All], 31, FALSE), "). " )))</f>
        <v>--</v>
      </c>
      <c r="Q2283" s="6" t="str">
        <f>IF(D2283="No", "Not discussed on USFS. ", IF(VLOOKUP(A2283, [1]!Table9[#All], 31, FALSE)="--", "--",  VLOOKUP(A2283, [1]!Table9[#All], 32, FALSE)))</f>
        <v>--</v>
      </c>
      <c r="R2283" s="6" t="str">
        <f>IF(D2283="No", "Not discussed on USFS. ", IF(VLOOKUP(A2283, [1]!Table9[#All], 31, FALSE)="--", "--", VLOOKUP(A2283, [1]!Table9[#All], 33, FALSE)))</f>
        <v>--</v>
      </c>
      <c r="S2283" s="9" t="s">
        <v>2</v>
      </c>
      <c r="T2283" s="8" t="s">
        <v>2</v>
      </c>
      <c r="U2283" s="8" t="s">
        <v>2</v>
      </c>
      <c r="V2283" s="7" t="s">
        <v>2</v>
      </c>
      <c r="W2283" s="6" t="s">
        <v>2</v>
      </c>
      <c r="X2283" s="6" t="s">
        <v>2</v>
      </c>
    </row>
    <row r="2284" spans="1:24" ht="96" x14ac:dyDescent="0.2">
      <c r="A2284" s="20" t="s">
        <v>69</v>
      </c>
      <c r="B2284" s="20" t="str">
        <f>VLOOKUP(A2284, [1]!Table9[#All], 2, FALSE)</f>
        <v>Mentzelia pterosperma</v>
      </c>
      <c r="C2284" s="18" t="str">
        <f>VLOOKUP(A2284, [1]!Table9[#All], 13, FALSE)</f>
        <v>Mohave desert scrub; creosote bush, desert shrub, shadscale, sagebrush, and pinyon-juniper communities</v>
      </c>
      <c r="D2284" s="17" t="str">
        <f>IF(ISNUMBER(SEARCH("1",VLOOKUP(A2284, [1]!Table9[#All], 4, FALSE))), "Yes", "No")</f>
        <v>No</v>
      </c>
      <c r="E2284" s="16" t="str">
        <f>VLOOKUP(A2284, [1]!Table9[#All], 3, FALSE)</f>
        <v>Plant</v>
      </c>
      <c r="F2284" s="15" t="str">
        <f>VLOOKUP(A2284, [1]!Table9[#All], 26, FALSE)</f>
        <v>Formula</v>
      </c>
      <c r="G2284" s="15" t="str">
        <f>IF(D2284="No", "--",VLOOKUP(A2284, [1]!Table9[#All], 25, FALSE))</f>
        <v>--</v>
      </c>
      <c r="H2284" s="14" t="str">
        <f>IF(D2284="No", "Not discussed on USFS. ", VLOOKUP(A2284, [1]!Table9[#All], 24, FALSE))</f>
        <v xml:space="preserve">Not discussed on USFS. </v>
      </c>
      <c r="I2284" s="14" t="str">
        <f>IF(NOT(ISBLANK(#REF!)),  "Pre-activity Survey Required", "")</f>
        <v>Pre-activity Survey Required</v>
      </c>
      <c r="J2284" s="13" t="str">
        <f>IF(D2284="No", "Not discussed on USFS. ", _xlfn.CONCAT(A2284, " (", VLOOKUP(A2284, [1]!Table9[#All], 11, FALSE), "; Habitat description: ", C2284, ") - Within 1-mi of a CNDDB/SCE/USFS occurrence record (", VLOOKUP(A2284, [1]!Table9[#All], 34, FALSE), "). " ))</f>
        <v xml:space="preserve">Not discussed on USFS. </v>
      </c>
      <c r="K2284" s="10" t="str">
        <f>IF(D2284="No", "-- ", VLOOKUP(A2284, [1]!Table9[#All], 35, FALSE))</f>
        <v xml:space="preserve">-- </v>
      </c>
      <c r="L2284" s="12" t="str">
        <f>IF(D2284="No", "--", VLOOKUP(A2284, [1]!Table9[#All], 28, FALSE))</f>
        <v>--</v>
      </c>
      <c r="M2284" s="11" t="str">
        <f>IF(D2284="No", "Not discussed on USFS. ", _xlfn.CONCAT(A2284, " (", VLOOKUP(A2284, [1]!Table9[#All], 11, FALSE), "; Habitat description: ", C2284, ") - Within 1-mi of a CNDDB/SCE/USFS occurrence record (", VLOOKUP(A2284, [1]!Table9[#All], 27, FALSE), "). " ))</f>
        <v xml:space="preserve">Not discussed on USFS. </v>
      </c>
      <c r="N2284" s="10" t="str">
        <f>IF(D2284="No", "-- ", VLOOKUP(A2284, [1]!Table9[#All], 29, FALSE))</f>
        <v xml:space="preserve">-- </v>
      </c>
      <c r="O2284" s="10" t="str">
        <f>IF(D2284="No", "--", VLOOKUP(A2284, [1]!Table9[#All], 30, FALSE))</f>
        <v>--</v>
      </c>
      <c r="P2284" s="7" t="str">
        <f>IF(D2284="No", "Not discussed on USFS. ", IF(VLOOKUP(A2284, [1]!Table9[#All], 31, FALSE)="--", "--",  _xlfn.CONCAT(A2284, " (", VLOOKUP(A2284, [1]!Table9[#All], 11, FALSE), "; Habitat description: ", C2284, ") - Within 1-mi of a CNDDB/SCE/USFS occurrence record (", VLOOKUP(A2284, [1]!Table9[#All], 31, FALSE), "). " )))</f>
        <v xml:space="preserve">Not discussed on USFS. </v>
      </c>
      <c r="Q2284" s="6" t="str">
        <f>IF(D2284="No", "Not discussed on USFS. ", IF(VLOOKUP(A2284, [1]!Table9[#All], 31, FALSE)="--", "--",  VLOOKUP(A2284, [1]!Table9[#All], 32, FALSE)))</f>
        <v xml:space="preserve">Not discussed on USFS. </v>
      </c>
      <c r="R2284" s="6" t="str">
        <f>IF(D2284="No", "Not discussed on USFS. ", IF(VLOOKUP(A2284, [1]!Table9[#All], 31, FALSE)="--", "--", VLOOKUP(A2284, [1]!Table9[#All], 33, FALSE)))</f>
        <v xml:space="preserve">Not discussed on USFS. </v>
      </c>
      <c r="S2284" s="9" t="s">
        <v>2</v>
      </c>
      <c r="T2284" s="8" t="s">
        <v>2</v>
      </c>
      <c r="U2284" s="8" t="s">
        <v>2</v>
      </c>
      <c r="V2284" s="7" t="s">
        <v>2</v>
      </c>
      <c r="W2284" s="6" t="s">
        <v>2</v>
      </c>
      <c r="X2284" s="6" t="s">
        <v>2</v>
      </c>
    </row>
    <row r="2285" spans="1:24" ht="48" x14ac:dyDescent="0.2">
      <c r="A2285" s="20" t="s">
        <v>68</v>
      </c>
      <c r="B2285" s="20" t="str">
        <f>VLOOKUP(A2285, [1]!Table9[#All], 2, FALSE)</f>
        <v>Rumex venosus</v>
      </c>
      <c r="C2285" s="18" t="str">
        <f>VLOOKUP(A2285, [1]!Table9[#All], 13, FALSE)</f>
        <v>great basin scrub; dry, sandy places</v>
      </c>
      <c r="D2285" s="17" t="str">
        <f>IF(ISNUMBER(SEARCH("1",VLOOKUP(A2285, [1]!Table9[#All], 4, FALSE))), "Yes", "No")</f>
        <v>No</v>
      </c>
      <c r="E2285" s="16" t="str">
        <f>VLOOKUP(A2285, [1]!Table9[#All], 3, FALSE)</f>
        <v>Plant</v>
      </c>
      <c r="F2285" s="15" t="str">
        <f>VLOOKUP(A2285, [1]!Table9[#All], 26, FALSE)</f>
        <v>Formula</v>
      </c>
      <c r="G2285" s="15" t="str">
        <f>IF(D2285="No", "--",VLOOKUP(A2285, [1]!Table9[#All], 25, FALSE))</f>
        <v>--</v>
      </c>
      <c r="H2285" s="14" t="str">
        <f>IF(D2285="No", "Not discussed on USFS. ", VLOOKUP(A2285, [1]!Table9[#All], 24, FALSE))</f>
        <v xml:space="preserve">Not discussed on USFS. </v>
      </c>
      <c r="I2285" s="14" t="str">
        <f>IF(NOT(ISBLANK(#REF!)),  "Pre-activity Survey Required", "")</f>
        <v>Pre-activity Survey Required</v>
      </c>
      <c r="J2285" s="13" t="str">
        <f>IF(D2285="No", "Not discussed on USFS. ", _xlfn.CONCAT(A2285, " (", VLOOKUP(A2285, [1]!Table9[#All], 11, FALSE), "; Habitat description: ", C2285, ") - Within 1-mi of a CNDDB/SCE/USFS occurrence record (", VLOOKUP(A2285, [1]!Table9[#All], 34, FALSE), "). " ))</f>
        <v xml:space="preserve">Not discussed on USFS. </v>
      </c>
      <c r="K2285" s="10" t="str">
        <f>IF(D2285="No", "-- ", VLOOKUP(A2285, [1]!Table9[#All], 35, FALSE))</f>
        <v xml:space="preserve">-- </v>
      </c>
      <c r="L2285" s="12" t="str">
        <f>IF(D2285="No", "--", VLOOKUP(A2285, [1]!Table9[#All], 28, FALSE))</f>
        <v>--</v>
      </c>
      <c r="M2285" s="11" t="str">
        <f>IF(D2285="No", "Not discussed on USFS. ", _xlfn.CONCAT(A2285, " (", VLOOKUP(A2285, [1]!Table9[#All], 11, FALSE), "; Habitat description: ", C2285, ") - Within 1-mi of a CNDDB/SCE/USFS occurrence record (", VLOOKUP(A2285, [1]!Table9[#All], 27, FALSE), "). " ))</f>
        <v xml:space="preserve">Not discussed on USFS. </v>
      </c>
      <c r="N2285" s="10" t="str">
        <f>IF(D2285="No", "-- ", VLOOKUP(A2285, [1]!Table9[#All], 29, FALSE))</f>
        <v xml:space="preserve">-- </v>
      </c>
      <c r="O2285" s="10" t="str">
        <f>IF(D2285="No", "--", VLOOKUP(A2285, [1]!Table9[#All], 30, FALSE))</f>
        <v>--</v>
      </c>
      <c r="P2285" s="7" t="str">
        <f>IF(D2285="No", "Not discussed on USFS. ", IF(VLOOKUP(A2285, [1]!Table9[#All], 31, FALSE)="--", "--",  _xlfn.CONCAT(A2285, " (", VLOOKUP(A2285, [1]!Table9[#All], 11, FALSE), "; Habitat description: ", C2285, ") - Within 1-mi of a CNDDB/SCE/USFS occurrence record (", VLOOKUP(A2285, [1]!Table9[#All], 31, FALSE), "). " )))</f>
        <v xml:space="preserve">Not discussed on USFS. </v>
      </c>
      <c r="Q2285" s="6" t="str">
        <f>IF(D2285="No", "Not discussed on USFS. ", IF(VLOOKUP(A2285, [1]!Table9[#All], 31, FALSE)="--", "--",  VLOOKUP(A2285, [1]!Table9[#All], 32, FALSE)))</f>
        <v xml:space="preserve">Not discussed on USFS. </v>
      </c>
      <c r="R2285" s="6" t="str">
        <f>IF(D2285="No", "Not discussed on USFS. ", IF(VLOOKUP(A2285, [1]!Table9[#All], 31, FALSE)="--", "--", VLOOKUP(A2285, [1]!Table9[#All], 33, FALSE)))</f>
        <v xml:space="preserve">Not discussed on USFS. </v>
      </c>
      <c r="S2285" s="9" t="s">
        <v>2</v>
      </c>
      <c r="T2285" s="8" t="s">
        <v>2</v>
      </c>
      <c r="U2285" s="8" t="s">
        <v>2</v>
      </c>
      <c r="V2285" s="7" t="s">
        <v>2</v>
      </c>
      <c r="W2285" s="6" t="s">
        <v>2</v>
      </c>
      <c r="X2285" s="6" t="s">
        <v>2</v>
      </c>
    </row>
    <row r="2286" spans="1:24" ht="96" x14ac:dyDescent="0.2">
      <c r="A2286" s="20" t="s">
        <v>67</v>
      </c>
      <c r="B2286" s="20" t="str">
        <f>VLOOKUP(A2286, [1]!Table9[#All], 2, FALSE)</f>
        <v>Helianthus winteri</v>
      </c>
      <c r="C2286" s="18" t="str">
        <f>VLOOKUP(A2286, [1]!Table9[#All], 13, FALSE)</f>
        <v>cismontane woodland, valley and foothill grassland; steep, south-facing grassy slopes, rock outcrops, road-cut</v>
      </c>
      <c r="D2286" s="17" t="str">
        <f>IF(ISNUMBER(SEARCH("1",VLOOKUP(A2286, [1]!Table9[#All], 4, FALSE))), "Yes", "No")</f>
        <v>No</v>
      </c>
      <c r="E2286" s="16" t="str">
        <f>VLOOKUP(A2286, [1]!Table9[#All], 3, FALSE)</f>
        <v>Plant</v>
      </c>
      <c r="F2286" s="15" t="str">
        <f>VLOOKUP(A2286, [1]!Table9[#All], 26, FALSE)</f>
        <v>Formula</v>
      </c>
      <c r="G2286" s="15" t="str">
        <f>IF(D2286="No", "--",VLOOKUP(A2286, [1]!Table9[#All], 25, FALSE))</f>
        <v>--</v>
      </c>
      <c r="H2286" s="14" t="str">
        <f>IF(D2286="No", "Not discussed on USFS. ", VLOOKUP(A2286, [1]!Table9[#All], 24, FALSE))</f>
        <v xml:space="preserve">Not discussed on USFS. </v>
      </c>
      <c r="I2286" s="14" t="str">
        <f>IF(NOT(ISBLANK(#REF!)),  "Pre-activity Survey Required", "")</f>
        <v>Pre-activity Survey Required</v>
      </c>
      <c r="J2286" s="13" t="str">
        <f>IF(D2286="No", "Not discussed on USFS. ", _xlfn.CONCAT(A2286, " (", VLOOKUP(A2286, [1]!Table9[#All], 11, FALSE), "; Habitat description: ", C2286, ") - Within 1-mi of a CNDDB/SCE/USFS occurrence record (", VLOOKUP(A2286, [1]!Table9[#All], 34, FALSE), "). " ))</f>
        <v xml:space="preserve">Not discussed on USFS. </v>
      </c>
      <c r="K2286" s="10" t="str">
        <f>IF(D2286="No", "-- ", VLOOKUP(A2286, [1]!Table9[#All], 35, FALSE))</f>
        <v xml:space="preserve">-- </v>
      </c>
      <c r="L2286" s="12" t="str">
        <f>IF(D2286="No", "--", VLOOKUP(A2286, [1]!Table9[#All], 28, FALSE))</f>
        <v>--</v>
      </c>
      <c r="M2286" s="11" t="str">
        <f>IF(D2286="No", "Not discussed on USFS. ", _xlfn.CONCAT(A2286, " (", VLOOKUP(A2286, [1]!Table9[#All], 11, FALSE), "; Habitat description: ", C2286, ") - Within 1-mi of a CNDDB/SCE/USFS occurrence record (", VLOOKUP(A2286, [1]!Table9[#All], 27, FALSE), "). " ))</f>
        <v xml:space="preserve">Not discussed on USFS. </v>
      </c>
      <c r="N2286" s="10" t="str">
        <f>IF(D2286="No", "-- ", VLOOKUP(A2286, [1]!Table9[#All], 29, FALSE))</f>
        <v xml:space="preserve">-- </v>
      </c>
      <c r="O2286" s="10" t="str">
        <f>IF(D2286="No", "--", VLOOKUP(A2286, [1]!Table9[#All], 30, FALSE))</f>
        <v>--</v>
      </c>
      <c r="P2286" s="7" t="str">
        <f>IF(D2286="No", "Not discussed on USFS. ", IF(VLOOKUP(A2286, [1]!Table9[#All], 31, FALSE)="--", "--",  _xlfn.CONCAT(A2286, " (", VLOOKUP(A2286, [1]!Table9[#All], 11, FALSE), "; Habitat description: ", C2286, ") - Within 1-mi of a CNDDB/SCE/USFS occurrence record (", VLOOKUP(A2286, [1]!Table9[#All], 31, FALSE), "). " )))</f>
        <v xml:space="preserve">Not discussed on USFS. </v>
      </c>
      <c r="Q2286" s="6" t="str">
        <f>IF(D2286="No", "Not discussed on USFS. ", IF(VLOOKUP(A2286, [1]!Table9[#All], 31, FALSE)="--", "--",  VLOOKUP(A2286, [1]!Table9[#All], 32, FALSE)))</f>
        <v xml:space="preserve">Not discussed on USFS. </v>
      </c>
      <c r="R2286" s="6" t="str">
        <f>IF(D2286="No", "Not discussed on USFS. ", IF(VLOOKUP(A2286, [1]!Table9[#All], 31, FALSE)="--", "--", VLOOKUP(A2286, [1]!Table9[#All], 33, FALSE)))</f>
        <v xml:space="preserve">Not discussed on USFS. </v>
      </c>
      <c r="S2286" s="9" t="s">
        <v>2</v>
      </c>
      <c r="T2286" s="8" t="s">
        <v>2</v>
      </c>
      <c r="U2286" s="8" t="s">
        <v>2</v>
      </c>
      <c r="V2286" s="7" t="s">
        <v>2</v>
      </c>
      <c r="W2286" s="6" t="s">
        <v>2</v>
      </c>
      <c r="X2286" s="6" t="s">
        <v>2</v>
      </c>
    </row>
    <row r="2287" spans="1:24" ht="60" x14ac:dyDescent="0.2">
      <c r="A2287" s="20" t="s">
        <v>66</v>
      </c>
      <c r="B2287" s="20" t="str">
        <f>VLOOKUP(A2287, [1]!Table9[#All], 2, FALSE)</f>
        <v>Monadenia troglodytes wintu</v>
      </c>
      <c r="C2287" s="18" t="str">
        <f>VLOOKUP(A2287, [1]!Table9[#All], 13, FALSE)</f>
        <v>caves, talus slopes, and other rocky areas</v>
      </c>
      <c r="D2287" s="17" t="str">
        <f>IF(ISNUMBER(SEARCH("1",VLOOKUP(A2287, [1]!Table9[#All], 4, FALSE))), "Yes", "No")</f>
        <v>Yes</v>
      </c>
      <c r="E2287" s="16" t="str">
        <f>VLOOKUP(A2287, [1]!Table9[#All], 3, FALSE)</f>
        <v>Invertebrate</v>
      </c>
      <c r="F2287" s="15" t="str">
        <f>VLOOKUP(A2287, [1]!Table9[#All], 26, FALSE)</f>
        <v>Formula</v>
      </c>
      <c r="G2287" s="15" t="str">
        <f>IF(D2287="No", "--",VLOOKUP(A2287, [1]!Table9[#All], 25, FALSE))</f>
        <v>Work area</v>
      </c>
      <c r="H2287" s="14" t="str">
        <f>IF(D2287="No", "Not discussed on USFS. ", VLOOKUP(A2287, [1]!Table9[#All], 24, FALSE))</f>
        <v>--</v>
      </c>
      <c r="I2287" s="14" t="str">
        <f>IF(NOT(ISBLANK(#REF!)),  "Pre-activity Survey Required", "")</f>
        <v>Pre-activity Survey Required</v>
      </c>
      <c r="J2287" s="13" t="str">
        <f>IF(D2287="No", "Not discussed on USFS. ", _xlfn.CONCAT(A2287, " (", VLOOKUP(A2287, [1]!Table9[#All], 11, FALSE), "; Habitat description: ", C2287, ") - Within 1-mi of a CNDDB/SCE/USFS occurrence record (", VLOOKUP(A2287, [1]!Table9[#All], 34, FALSE), "). " ))</f>
        <v xml:space="preserve">Wintu sideband (FSS; Habitat description: caves, talus slopes, and other rocky areas) - Within 1-mi of a CNDDB/SCE/USFS occurrence record (unsuitable habitat). </v>
      </c>
      <c r="K2287" s="10" t="str">
        <f>IF(D2287="No", "-- ", VLOOKUP(A2287, [1]!Table9[#All], 35, FALSE))</f>
        <v>Standard OMP BMPs.</v>
      </c>
      <c r="L2287" s="12" t="str">
        <f>IF(D2287="No", "--", VLOOKUP(A2287, [1]!Table9[#All], 28, FALSE))</f>
        <v>IIB</v>
      </c>
      <c r="M2287" s="11" t="str">
        <f>IF(D2287="No", "Not discussed on USFS. ", _xlfn.CONCAT(A2287, " (", VLOOKUP(A2287, [1]!Table9[#All], 11, FALSE), "; Habitat description: ", C2287, ") - Within 1-mi of a CNDDB/SCE/USFS occurrence record (", VLOOKUP(A2287, [1]!Table9[#All], 27, FALSE), "). " ))</f>
        <v xml:space="preserve">Wintu sideband (FSS; Habitat description: caves, talus slopes, and other rocky areas) - Within 1-mi of a CNDDB/SCE/USFS occurrence record (habitat present). </v>
      </c>
      <c r="N2287" s="10" t="str">
        <f>IF(D2287="No", "-- ", VLOOKUP(A2287, [1]!Table9[#All], 29, FALSE))</f>
        <v xml:space="preserve">General Measures and Standard OMP BMPs. </v>
      </c>
      <c r="O2287" s="10" t="str">
        <f>IF(D2287="No", "--", VLOOKUP(A2287, [1]!Table9[#All], 30, FALSE))</f>
        <v xml:space="preserve">General Measures and Standard OMP BMPs. </v>
      </c>
      <c r="P2287" s="7" t="str">
        <f>IF(D2287="No", "Not discussed on USFS. ", IF(VLOOKUP(A2287, [1]!Table9[#All], 31, FALSE)="--", "--",  _xlfn.CONCAT(A2287, " (", VLOOKUP(A2287, [1]!Table9[#All], 11, FALSE), "; Habitat description: ", C2287, ") - Within 1-mi of a CNDDB/SCE/USFS occurrence record (", VLOOKUP(A2287, [1]!Table9[#All], 31, FALSE), "). " )))</f>
        <v>--</v>
      </c>
      <c r="Q2287" s="6" t="str">
        <f>IF(D2287="No", "Not discussed on USFS. ", IF(VLOOKUP(A2287, [1]!Table9[#All], 31, FALSE)="--", "--",  VLOOKUP(A2287, [1]!Table9[#All], 32, FALSE)))</f>
        <v>--</v>
      </c>
      <c r="R2287" s="6" t="str">
        <f>IF(D2287="No", "Not discussed on USFS. ", IF(VLOOKUP(A2287, [1]!Table9[#All], 31, FALSE)="--", "--", VLOOKUP(A2287, [1]!Table9[#All], 33, FALSE)))</f>
        <v>--</v>
      </c>
      <c r="S2287" s="9" t="s">
        <v>2</v>
      </c>
      <c r="T2287" s="8" t="s">
        <v>2</v>
      </c>
      <c r="U2287" s="8" t="s">
        <v>2</v>
      </c>
      <c r="V2287" s="7" t="s">
        <v>2</v>
      </c>
      <c r="W2287" s="6" t="s">
        <v>2</v>
      </c>
      <c r="X2287" s="6" t="s">
        <v>2</v>
      </c>
    </row>
    <row r="2288" spans="1:24" ht="144" x14ac:dyDescent="0.2">
      <c r="A2288" s="20" t="s">
        <v>65</v>
      </c>
      <c r="B2288" s="20" t="str">
        <f>VLOOKUP(A2288, [1]!Table9[#All], 2, FALSE)</f>
        <v>Oenothera wolfii</v>
      </c>
      <c r="C2288" s="18" t="str">
        <f>VLOOKUP(A2288, [1]!Table9[#All], 13, FALSE)</f>
        <v>coastal sand, including dunes, bluffs, roadsides, generally moist places; also roadcuts and roadsides near the coast and possibly, moist sandy riparian areas</v>
      </c>
      <c r="D2288" s="17" t="str">
        <f>IF(ISNUMBER(SEARCH("1",VLOOKUP(A2288, [1]!Table9[#All], 4, FALSE))), "Yes", "No")</f>
        <v>No</v>
      </c>
      <c r="E2288" s="16" t="str">
        <f>VLOOKUP(A2288, [1]!Table9[#All], 3, FALSE)</f>
        <v>Plant</v>
      </c>
      <c r="F2288" s="15" t="str">
        <f>VLOOKUP(A2288, [1]!Table9[#All], 26, FALSE)</f>
        <v>Formula</v>
      </c>
      <c r="G2288" s="15" t="str">
        <f>IF(D2288="No", "--",VLOOKUP(A2288, [1]!Table9[#All], 25, FALSE))</f>
        <v>--</v>
      </c>
      <c r="H2288" s="14" t="str">
        <f>IF(D2288="No", "Not discussed on USFS. ", VLOOKUP(A2288, [1]!Table9[#All], 24, FALSE))</f>
        <v xml:space="preserve">Not discussed on USFS. </v>
      </c>
      <c r="I2288" s="14" t="str">
        <f>IF(NOT(ISBLANK(#REF!)),  "Pre-activity Survey Required", "")</f>
        <v>Pre-activity Survey Required</v>
      </c>
      <c r="J2288" s="13" t="str">
        <f>IF(D2288="No", "Not discussed on USFS. ", _xlfn.CONCAT(A2288, " (", VLOOKUP(A2288, [1]!Table9[#All], 11, FALSE), "; Habitat description: ", C2288, ") - Within 1-mi of a CNDDB/SCE/USFS occurrence record (", VLOOKUP(A2288, [1]!Table9[#All], 34, FALSE), "). " ))</f>
        <v xml:space="preserve">Not discussed on USFS. </v>
      </c>
      <c r="K2288" s="10" t="str">
        <f>IF(D2288="No", "-- ", VLOOKUP(A2288, [1]!Table9[#All], 35, FALSE))</f>
        <v xml:space="preserve">-- </v>
      </c>
      <c r="L2288" s="12" t="str">
        <f>IF(D2288="No", "--", VLOOKUP(A2288, [1]!Table9[#All], 28, FALSE))</f>
        <v>--</v>
      </c>
      <c r="M2288" s="11" t="str">
        <f>IF(D2288="No", "Not discussed on USFS. ", _xlfn.CONCAT(A2288, " (", VLOOKUP(A2288, [1]!Table9[#All], 11, FALSE), "; Habitat description: ", C2288, ") - Within 1-mi of a CNDDB/SCE/USFS occurrence record (", VLOOKUP(A2288, [1]!Table9[#All], 27, FALSE), "). " ))</f>
        <v xml:space="preserve">Not discussed on USFS. </v>
      </c>
      <c r="N2288" s="10" t="str">
        <f>IF(D2288="No", "-- ", VLOOKUP(A2288, [1]!Table9[#All], 29, FALSE))</f>
        <v xml:space="preserve">-- </v>
      </c>
      <c r="O2288" s="10" t="str">
        <f>IF(D2288="No", "--", VLOOKUP(A2288, [1]!Table9[#All], 30, FALSE))</f>
        <v>--</v>
      </c>
      <c r="P2288" s="7" t="str">
        <f>IF(D2288="No", "Not discussed on USFS. ", IF(VLOOKUP(A2288, [1]!Table9[#All], 31, FALSE)="--", "--",  _xlfn.CONCAT(A2288, " (", VLOOKUP(A2288, [1]!Table9[#All], 11, FALSE), "; Habitat description: ", C2288, ") - Within 1-mi of a CNDDB/SCE/USFS occurrence record (", VLOOKUP(A2288, [1]!Table9[#All], 31, FALSE), "). " )))</f>
        <v xml:space="preserve">Not discussed on USFS. </v>
      </c>
      <c r="Q2288" s="6" t="str">
        <f>IF(D2288="No", "Not discussed on USFS. ", IF(VLOOKUP(A2288, [1]!Table9[#All], 31, FALSE)="--", "--",  VLOOKUP(A2288, [1]!Table9[#All], 32, FALSE)))</f>
        <v xml:space="preserve">Not discussed on USFS. </v>
      </c>
      <c r="R2288" s="6" t="str">
        <f>IF(D2288="No", "Not discussed on USFS. ", IF(VLOOKUP(A2288, [1]!Table9[#All], 31, FALSE)="--", "--", VLOOKUP(A2288, [1]!Table9[#All], 33, FALSE)))</f>
        <v xml:space="preserve">Not discussed on USFS. </v>
      </c>
      <c r="S2288" s="9" t="s">
        <v>2</v>
      </c>
      <c r="T2288" s="8" t="s">
        <v>2</v>
      </c>
      <c r="U2288" s="8" t="s">
        <v>2</v>
      </c>
      <c r="V2288" s="7" t="s">
        <v>2</v>
      </c>
      <c r="W2288" s="6" t="s">
        <v>2</v>
      </c>
      <c r="X2288" s="6" t="s">
        <v>2</v>
      </c>
    </row>
    <row r="2289" spans="1:24" ht="75" x14ac:dyDescent="0.2">
      <c r="A2289" s="20" t="s">
        <v>64</v>
      </c>
      <c r="B2289" s="20" t="str">
        <f>VLOOKUP(A2289, [1]!Table9[#All], 2, FALSE)</f>
        <v>Gulo gulo</v>
      </c>
      <c r="C2289" s="18" t="str">
        <f>VLOOKUP(A2289, [1]!Table9[#All], 13, FALSE)</f>
        <v>coniferous or boreal forests, mountains, open plains and the tundra</v>
      </c>
      <c r="D2289" s="17" t="str">
        <f>IF(ISNUMBER(SEARCH("1",VLOOKUP(A2289, [1]!Table9[#All], 4, FALSE))), "Yes", "No")</f>
        <v>Yes</v>
      </c>
      <c r="E2289" s="16" t="str">
        <f>VLOOKUP(A2289, [1]!Table9[#All], 3, FALSE)</f>
        <v>Mammal</v>
      </c>
      <c r="F2289" s="15" t="str">
        <f>VLOOKUP(A2289, [1]!Table9[#All], 26, FALSE)</f>
        <v>Formula</v>
      </c>
      <c r="G2289" s="15" t="str">
        <f>IF(D2289="No", "--",VLOOKUP(A2289, [1]!Table9[#All], 25, FALSE))</f>
        <v>--</v>
      </c>
      <c r="H2289" s="14" t="str">
        <f>IF(D2289="No", "Not discussed on USFS. ", VLOOKUP(A2289, [1]!Table9[#All], 24, FALSE))</f>
        <v>Notify SME if found on USFS</v>
      </c>
      <c r="I2289" s="14" t="str">
        <f>IF(NOT(ISBLANK(#REF!)),  "Pre-activity Survey Required", "")</f>
        <v>Pre-activity Survey Required</v>
      </c>
      <c r="J2289" s="13" t="str">
        <f>IF(D2289="No", "Not discussed on USFS. ", _xlfn.CONCAT(A2289, " (", VLOOKUP(A2289, [1]!Table9[#All], 11, FALSE), "; Habitat description: ", C2289, ") - Within 1-mi of a CNDDB/SCE/USFS occurrence record (", VLOOKUP(A2289, [1]!Table9[#All], 34, FALSE), "). " ))</f>
        <v xml:space="preserve">wolverine (FT; ST; CDFW FP; Habitat description: coniferous or boreal forests, mountains, open plains and the tundra) - Within 1-mi of a CNDDB/SCE/USFS occurrence record (--). </v>
      </c>
      <c r="K2289" s="10" t="str">
        <f>IF(D2289="No", "-- ", VLOOKUP(A2289, [1]!Table9[#All], 35, FALSE))</f>
        <v>--</v>
      </c>
      <c r="L2289" s="12" t="str">
        <f>IF(D2289="No", "--", VLOOKUP(A2289, [1]!Table9[#All], 28, FALSE))</f>
        <v>--</v>
      </c>
      <c r="M2289" s="11" t="str">
        <f>IF(D2289="No", "Not discussed on USFS. ", _xlfn.CONCAT(A2289, " (", VLOOKUP(A2289, [1]!Table9[#All], 11, FALSE), "; Habitat description: ", C2289, ") - Within 1-mi of a CNDDB/SCE/USFS occurrence record (", VLOOKUP(A2289, [1]!Table9[#All], 27, FALSE), "). " ))</f>
        <v xml:space="preserve">wolverine (FT; ST; CDFW FP; Habitat description: coniferous or boreal forests, mountains, open plains and the tundra) - Within 1-mi of a CNDDB/SCE/USFS occurrence record (--). </v>
      </c>
      <c r="N2289" s="10" t="str">
        <f>IF(D2289="No", "-- ", VLOOKUP(A2289, [1]!Table9[#All], 29, FALSE))</f>
        <v>Notify SME if found on USFS</v>
      </c>
      <c r="O2289" s="10" t="str">
        <f>IF(D2289="No", "--", VLOOKUP(A2289, [1]!Table9[#All], 30, FALSE))</f>
        <v>Notify SME if found on USFS</v>
      </c>
      <c r="P2289" s="7" t="str">
        <f>IF(D2289="No", "Not discussed on USFS. ", IF(VLOOKUP(A2289, [1]!Table9[#All], 31, FALSE)="--", "--",  _xlfn.CONCAT(A2289, " (", VLOOKUP(A2289, [1]!Table9[#All], 11, FALSE), "; Habitat description: ", C2289, ") - Within 1-mi of a CNDDB/SCE/USFS occurrence record (", VLOOKUP(A2289, [1]!Table9[#All], 31, FALSE), "). " )))</f>
        <v>--</v>
      </c>
      <c r="Q2289" s="6" t="str">
        <f>IF(D2289="No", "Not discussed on USFS. ", IF(VLOOKUP(A2289, [1]!Table9[#All], 31, FALSE)="--", "--",  VLOOKUP(A2289, [1]!Table9[#All], 32, FALSE)))</f>
        <v>--</v>
      </c>
      <c r="R2289" s="6" t="str">
        <f>IF(D2289="No", "Not discussed on USFS. ", IF(VLOOKUP(A2289, [1]!Table9[#All], 31, FALSE)="--", "--", VLOOKUP(A2289, [1]!Table9[#All], 33, FALSE)))</f>
        <v>--</v>
      </c>
      <c r="S2289" s="9" t="s">
        <v>2</v>
      </c>
      <c r="T2289" s="8" t="s">
        <v>2</v>
      </c>
      <c r="U2289" s="8" t="s">
        <v>2</v>
      </c>
      <c r="V2289" s="7" t="s">
        <v>2</v>
      </c>
      <c r="W2289" s="6" t="s">
        <v>2</v>
      </c>
      <c r="X2289" s="6" t="s">
        <v>2</v>
      </c>
    </row>
    <row r="2290" spans="1:24" ht="96" x14ac:dyDescent="0.2">
      <c r="A2290" s="20" t="s">
        <v>63</v>
      </c>
      <c r="B2290" s="20" t="str">
        <f>VLOOKUP(A2290, [1]!Table9[#All], 2, FALSE)</f>
        <v>Pyrgulopsis wongi</v>
      </c>
      <c r="C2290" s="18" t="str">
        <f>VLOOKUP(A2290, [1]!Table9[#All], 13, FALSE)</f>
        <v>seeps, headsprings, and upper reaches of spring runs; common in watercress and/or on small bits of travertine and stone</v>
      </c>
      <c r="D2290" s="17" t="str">
        <f>IF(ISNUMBER(SEARCH("1",VLOOKUP(A2290, [1]!Table9[#All], 4, FALSE))), "Yes", "No")</f>
        <v>Yes</v>
      </c>
      <c r="E2290" s="16" t="str">
        <f>VLOOKUP(A2290, [1]!Table9[#All], 3, FALSE)</f>
        <v>Invertebrate</v>
      </c>
      <c r="F2290" s="15" t="str">
        <f>VLOOKUP(A2290, [1]!Table9[#All], 26, FALSE)</f>
        <v>Formula</v>
      </c>
      <c r="G2290" s="15" t="str">
        <f>IF(D2290="No", "--",VLOOKUP(A2290, [1]!Table9[#All], 25, FALSE))</f>
        <v>Work area</v>
      </c>
      <c r="H2290" s="14" t="str">
        <f>IF(D2290="No", "Not discussed on USFS. ", VLOOKUP(A2290, [1]!Table9[#All], 24, FALSE))</f>
        <v>--</v>
      </c>
      <c r="I2290" s="14" t="str">
        <f>IF(NOT(ISBLANK(#REF!)),  "Pre-activity Survey Required", "")</f>
        <v>Pre-activity Survey Required</v>
      </c>
      <c r="J2290" s="13" t="str">
        <f>IF(D2290="No", "Not discussed on USFS. ", _xlfn.CONCAT(A2290, " (", VLOOKUP(A2290, [1]!Table9[#All], 11, FALSE), "; Habitat description: ", C2290, ") - Within 1-mi of a CNDDB/SCE/USFS occurrence record (", VLOOKUP(A2290, [1]!Table9[#All], 34, FALSE), "). " ))</f>
        <v xml:space="preserve">Wong's springsnail (FSS; Habitat description: seeps, headsprings, and upper reaches of spring runs; common in watercress and/or on small bits of travertine and stone) - Within 1-mi of a CNDDB/SCE/USFS occurrence record (unsuitable habitat). </v>
      </c>
      <c r="K2290" s="10" t="str">
        <f>IF(D2290="No", "-- ", VLOOKUP(A2290, [1]!Table9[#All], 35, FALSE))</f>
        <v>Standard OMP BMPs.</v>
      </c>
      <c r="L2290" s="12" t="str">
        <f>IF(D2290="No", "--", VLOOKUP(A2290, [1]!Table9[#All], 28, FALSE))</f>
        <v>IIB</v>
      </c>
      <c r="M2290" s="11" t="str">
        <f>IF(D2290="No", "Not discussed on USFS. ", _xlfn.CONCAT(A2290, " (", VLOOKUP(A2290, [1]!Table9[#All], 11, FALSE), "; Habitat description: ", C2290, ") - Within 1-mi of a CNDDB/SCE/USFS occurrence record (", VLOOKUP(A2290, [1]!Table9[#All], 27, FALSE), "). " ))</f>
        <v xml:space="preserve">Wong's springsnail (FSS; Habitat description: seeps, headsprings, and upper reaches of spring runs; common in watercress and/or on small bits of travertine and stone) - Within 1-mi of a CNDDB/SCE/USFS occurrence record (habitat present). </v>
      </c>
      <c r="N2290" s="10" t="str">
        <f>IF(D2290="No", "-- ", VLOOKUP(A2290, [1]!Table9[#All], 29, FALSE))</f>
        <v xml:space="preserve">General Measures and Standard OMP BMPs. </v>
      </c>
      <c r="O2290" s="10" t="str">
        <f>IF(D2290="No", "--", VLOOKUP(A2290, [1]!Table9[#All], 30, FALSE))</f>
        <v xml:space="preserve">General Measures and Standard OMP BMPs. </v>
      </c>
      <c r="P2290" s="7" t="str">
        <f>IF(D2290="No", "Not discussed on USFS. ", IF(VLOOKUP(A2290, [1]!Table9[#All], 31, FALSE)="--", "--",  _xlfn.CONCAT(A2290, " (", VLOOKUP(A2290, [1]!Table9[#All], 11, FALSE), "; Habitat description: ", C2290, ") - Within 1-mi of a CNDDB/SCE/USFS occurrence record (", VLOOKUP(A2290, [1]!Table9[#All], 31, FALSE), "). " )))</f>
        <v>--</v>
      </c>
      <c r="Q2290" s="6" t="str">
        <f>IF(D2290="No", "Not discussed on USFS. ", IF(VLOOKUP(A2290, [1]!Table9[#All], 31, FALSE)="--", "--",  VLOOKUP(A2290, [1]!Table9[#All], 32, FALSE)))</f>
        <v>--</v>
      </c>
      <c r="R2290" s="6" t="str">
        <f>IF(D2290="No", "Not discussed on USFS. ", IF(VLOOKUP(A2290, [1]!Table9[#All], 31, FALSE)="--", "--", VLOOKUP(A2290, [1]!Table9[#All], 33, FALSE)))</f>
        <v>--</v>
      </c>
      <c r="S2290" s="9" t="s">
        <v>2</v>
      </c>
      <c r="T2290" s="8" t="s">
        <v>2</v>
      </c>
      <c r="U2290" s="8" t="s">
        <v>2</v>
      </c>
      <c r="V2290" s="7" t="s">
        <v>2</v>
      </c>
      <c r="W2290" s="6" t="s">
        <v>2</v>
      </c>
      <c r="X2290" s="6" t="s">
        <v>2</v>
      </c>
    </row>
    <row r="2291" spans="1:24" ht="112" x14ac:dyDescent="0.2">
      <c r="A2291" s="20" t="s">
        <v>62</v>
      </c>
      <c r="B2291" s="20" t="str">
        <f>VLOOKUP(A2291, [1]!Table9[#All], 2, FALSE)</f>
        <v>Monolopia gracilens</v>
      </c>
      <c r="C2291" s="18" t="str">
        <f>VLOOKUP(A2291, [1]!Table9[#All], 13, FALSE)</f>
        <v>broad-leafed upland forest, chaparral, cismontane woodland, north coast coniferous forest, valley and foothill grassland</v>
      </c>
      <c r="D2291" s="17" t="str">
        <f>IF(ISNUMBER(SEARCH("1",VLOOKUP(A2291, [1]!Table9[#All], 4, FALSE))), "Yes", "No")</f>
        <v>No</v>
      </c>
      <c r="E2291" s="16" t="str">
        <f>VLOOKUP(A2291, [1]!Table9[#All], 3, FALSE)</f>
        <v>Plant</v>
      </c>
      <c r="F2291" s="15" t="str">
        <f>VLOOKUP(A2291, [1]!Table9[#All], 26, FALSE)</f>
        <v>Formula</v>
      </c>
      <c r="G2291" s="15" t="str">
        <f>IF(D2291="No", "--",VLOOKUP(A2291, [1]!Table9[#All], 25, FALSE))</f>
        <v>--</v>
      </c>
      <c r="H2291" s="14" t="str">
        <f>IF(D2291="No", "Not discussed on USFS. ", VLOOKUP(A2291, [1]!Table9[#All], 24, FALSE))</f>
        <v xml:space="preserve">Not discussed on USFS. </v>
      </c>
      <c r="I2291" s="14" t="str">
        <f>IF(NOT(ISBLANK(#REF!)),  "Pre-activity Survey Required", "")</f>
        <v>Pre-activity Survey Required</v>
      </c>
      <c r="J2291" s="13" t="str">
        <f>IF(D2291="No", "Not discussed on USFS. ", _xlfn.CONCAT(A2291, " (", VLOOKUP(A2291, [1]!Table9[#All], 11, FALSE), "; Habitat description: ", C2291, ") - Within 1-mi of a CNDDB/SCE/USFS occurrence record (", VLOOKUP(A2291, [1]!Table9[#All], 34, FALSE), "). " ))</f>
        <v xml:space="preserve">Not discussed on USFS. </v>
      </c>
      <c r="K2291" s="10" t="str">
        <f>IF(D2291="No", "-- ", VLOOKUP(A2291, [1]!Table9[#All], 35, FALSE))</f>
        <v xml:space="preserve">-- </v>
      </c>
      <c r="L2291" s="12" t="str">
        <f>IF(D2291="No", "--", VLOOKUP(A2291, [1]!Table9[#All], 28, FALSE))</f>
        <v>--</v>
      </c>
      <c r="M2291" s="11" t="str">
        <f>IF(D2291="No", "Not discussed on USFS. ", _xlfn.CONCAT(A2291, " (", VLOOKUP(A2291, [1]!Table9[#All], 11, FALSE), "; Habitat description: ", C2291, ") - Within 1-mi of a CNDDB/SCE/USFS occurrence record (", VLOOKUP(A2291, [1]!Table9[#All], 27, FALSE), "). " ))</f>
        <v xml:space="preserve">Not discussed on USFS. </v>
      </c>
      <c r="N2291" s="10" t="str">
        <f>IF(D2291="No", "-- ", VLOOKUP(A2291, [1]!Table9[#All], 29, FALSE))</f>
        <v xml:space="preserve">-- </v>
      </c>
      <c r="O2291" s="10" t="str">
        <f>IF(D2291="No", "--", VLOOKUP(A2291, [1]!Table9[#All], 30, FALSE))</f>
        <v>--</v>
      </c>
      <c r="P2291" s="7" t="str">
        <f>IF(D2291="No", "Not discussed on USFS. ", IF(VLOOKUP(A2291, [1]!Table9[#All], 31, FALSE)="--", "--",  _xlfn.CONCAT(A2291, " (", VLOOKUP(A2291, [1]!Table9[#All], 11, FALSE), "; Habitat description: ", C2291, ") - Within 1-mi of a CNDDB/SCE/USFS occurrence record (", VLOOKUP(A2291, [1]!Table9[#All], 31, FALSE), "). " )))</f>
        <v xml:space="preserve">Not discussed on USFS. </v>
      </c>
      <c r="Q2291" s="6" t="str">
        <f>IF(D2291="No", "Not discussed on USFS. ", IF(VLOOKUP(A2291, [1]!Table9[#All], 31, FALSE)="--", "--",  VLOOKUP(A2291, [1]!Table9[#All], 32, FALSE)))</f>
        <v xml:space="preserve">Not discussed on USFS. </v>
      </c>
      <c r="R2291" s="6" t="str">
        <f>IF(D2291="No", "Not discussed on USFS. ", IF(VLOOKUP(A2291, [1]!Table9[#All], 31, FALSE)="--", "--", VLOOKUP(A2291, [1]!Table9[#All], 33, FALSE)))</f>
        <v xml:space="preserve">Not discussed on USFS. </v>
      </c>
      <c r="S2291" s="9" t="s">
        <v>2</v>
      </c>
      <c r="T2291" s="8" t="s">
        <v>2</v>
      </c>
      <c r="U2291" s="8" t="s">
        <v>2</v>
      </c>
      <c r="V2291" s="7" t="s">
        <v>2</v>
      </c>
      <c r="W2291" s="6" t="s">
        <v>2</v>
      </c>
      <c r="X2291" s="6" t="s">
        <v>2</v>
      </c>
    </row>
    <row r="2292" spans="1:24" ht="64" x14ac:dyDescent="0.2">
      <c r="A2292" s="20" t="s">
        <v>61</v>
      </c>
      <c r="B2292" s="20" t="str">
        <f>VLOOKUP(A2292, [1]!Table9[#All], 2, FALSE)</f>
        <v>Moneses uniflora</v>
      </c>
      <c r="C2292" s="18" t="str">
        <f>VLOOKUP(A2292, [1]!Table9[#All], 13, FALSE)</f>
        <v xml:space="preserve">broad-leafed upland forest, north coast coniferous forest, bogs </v>
      </c>
      <c r="D2292" s="17" t="str">
        <f>IF(ISNUMBER(SEARCH("1",VLOOKUP(A2292, [1]!Table9[#All], 4, FALSE))), "Yes", "No")</f>
        <v>No</v>
      </c>
      <c r="E2292" s="16" t="str">
        <f>VLOOKUP(A2292, [1]!Table9[#All], 3, FALSE)</f>
        <v>Plant</v>
      </c>
      <c r="F2292" s="15" t="str">
        <f>VLOOKUP(A2292, [1]!Table9[#All], 26, FALSE)</f>
        <v>Formula</v>
      </c>
      <c r="G2292" s="15" t="str">
        <f>IF(D2292="No", "--",VLOOKUP(A2292, [1]!Table9[#All], 25, FALSE))</f>
        <v>--</v>
      </c>
      <c r="H2292" s="14" t="str">
        <f>IF(D2292="No", "Not discussed on USFS. ", VLOOKUP(A2292, [1]!Table9[#All], 24, FALSE))</f>
        <v xml:space="preserve">Not discussed on USFS. </v>
      </c>
      <c r="I2292" s="14" t="str">
        <f>IF(NOT(ISBLANK(#REF!)),  "Pre-activity Survey Required", "")</f>
        <v>Pre-activity Survey Required</v>
      </c>
      <c r="J2292" s="13" t="str">
        <f>IF(D2292="No", "Not discussed on USFS. ", _xlfn.CONCAT(A2292, " (", VLOOKUP(A2292, [1]!Table9[#All], 11, FALSE), "; Habitat description: ", C2292, ") - Within 1-mi of a CNDDB/SCE/USFS occurrence record (", VLOOKUP(A2292, [1]!Table9[#All], 34, FALSE), "). " ))</f>
        <v xml:space="preserve">Not discussed on USFS. </v>
      </c>
      <c r="K2292" s="10" t="str">
        <f>IF(D2292="No", "-- ", VLOOKUP(A2292, [1]!Table9[#All], 35, FALSE))</f>
        <v xml:space="preserve">-- </v>
      </c>
      <c r="L2292" s="12" t="str">
        <f>IF(D2292="No", "--", VLOOKUP(A2292, [1]!Table9[#All], 28, FALSE))</f>
        <v>--</v>
      </c>
      <c r="M2292" s="11" t="str">
        <f>IF(D2292="No", "Not discussed on USFS. ", _xlfn.CONCAT(A2292, " (", VLOOKUP(A2292, [1]!Table9[#All], 11, FALSE), "; Habitat description: ", C2292, ") - Within 1-mi of a CNDDB/SCE/USFS occurrence record (", VLOOKUP(A2292, [1]!Table9[#All], 27, FALSE), "). " ))</f>
        <v xml:space="preserve">Not discussed on USFS. </v>
      </c>
      <c r="N2292" s="10" t="str">
        <f>IF(D2292="No", "-- ", VLOOKUP(A2292, [1]!Table9[#All], 29, FALSE))</f>
        <v xml:space="preserve">-- </v>
      </c>
      <c r="O2292" s="10" t="str">
        <f>IF(D2292="No", "--", VLOOKUP(A2292, [1]!Table9[#All], 30, FALSE))</f>
        <v>--</v>
      </c>
      <c r="P2292" s="7" t="str">
        <f>IF(D2292="No", "Not discussed on USFS. ", IF(VLOOKUP(A2292, [1]!Table9[#All], 31, FALSE)="--", "--",  _xlfn.CONCAT(A2292, " (", VLOOKUP(A2292, [1]!Table9[#All], 11, FALSE), "; Habitat description: ", C2292, ") - Within 1-mi of a CNDDB/SCE/USFS occurrence record (", VLOOKUP(A2292, [1]!Table9[#All], 31, FALSE), "). " )))</f>
        <v xml:space="preserve">Not discussed on USFS. </v>
      </c>
      <c r="Q2292" s="6" t="str">
        <f>IF(D2292="No", "Not discussed on USFS. ", IF(VLOOKUP(A2292, [1]!Table9[#All], 31, FALSE)="--", "--",  VLOOKUP(A2292, [1]!Table9[#All], 32, FALSE)))</f>
        <v xml:space="preserve">Not discussed on USFS. </v>
      </c>
      <c r="R2292" s="6" t="str">
        <f>IF(D2292="No", "Not discussed on USFS. ", IF(VLOOKUP(A2292, [1]!Table9[#All], 31, FALSE)="--", "--", VLOOKUP(A2292, [1]!Table9[#All], 33, FALSE)))</f>
        <v xml:space="preserve">Not discussed on USFS. </v>
      </c>
      <c r="S2292" s="9" t="s">
        <v>2</v>
      </c>
      <c r="T2292" s="8" t="s">
        <v>2</v>
      </c>
      <c r="U2292" s="8" t="s">
        <v>2</v>
      </c>
      <c r="V2292" s="7" t="s">
        <v>2</v>
      </c>
      <c r="W2292" s="6" t="s">
        <v>2</v>
      </c>
      <c r="X2292" s="6" t="s">
        <v>2</v>
      </c>
    </row>
    <row r="2293" spans="1:24" ht="48" x14ac:dyDescent="0.2">
      <c r="A2293" s="20" t="s">
        <v>60</v>
      </c>
      <c r="B2293" s="20" t="str">
        <f>VLOOKUP(A2293, [1]!Table9[#All], 2, FALSE)</f>
        <v>Balsamorhiza lanata</v>
      </c>
      <c r="C2293" s="18" t="str">
        <f>VLOOKUP(A2293, [1]!Table9[#All], 13, FALSE)</f>
        <v>open woodland, grassy slopes, roadsides</v>
      </c>
      <c r="D2293" s="17" t="str">
        <f>IF(ISNUMBER(SEARCH("1",VLOOKUP(A2293, [1]!Table9[#All], 4, FALSE))), "Yes", "No")</f>
        <v>No</v>
      </c>
      <c r="E2293" s="16" t="str">
        <f>VLOOKUP(A2293, [1]!Table9[#All], 3, FALSE)</f>
        <v>Plant</v>
      </c>
      <c r="F2293" s="15" t="str">
        <f>VLOOKUP(A2293, [1]!Table9[#All], 26, FALSE)</f>
        <v>Formula</v>
      </c>
      <c r="G2293" s="15" t="str">
        <f>IF(D2293="No", "--",VLOOKUP(A2293, [1]!Table9[#All], 25, FALSE))</f>
        <v>--</v>
      </c>
      <c r="H2293" s="14" t="str">
        <f>IF(D2293="No", "Not discussed on USFS. ", VLOOKUP(A2293, [1]!Table9[#All], 24, FALSE))</f>
        <v xml:space="preserve">Not discussed on USFS. </v>
      </c>
      <c r="I2293" s="14" t="str">
        <f>IF(NOT(ISBLANK(#REF!)),  "Pre-activity Survey Required", "")</f>
        <v>Pre-activity Survey Required</v>
      </c>
      <c r="J2293" s="13" t="str">
        <f>IF(D2293="No", "Not discussed on USFS. ", _xlfn.CONCAT(A2293, " (", VLOOKUP(A2293, [1]!Table9[#All], 11, FALSE), "; Habitat description: ", C2293, ") - Within 1-mi of a CNDDB/SCE/USFS occurrence record (", VLOOKUP(A2293, [1]!Table9[#All], 34, FALSE), "). " ))</f>
        <v xml:space="preserve">Not discussed on USFS. </v>
      </c>
      <c r="K2293" s="10" t="str">
        <f>IF(D2293="No", "-- ", VLOOKUP(A2293, [1]!Table9[#All], 35, FALSE))</f>
        <v xml:space="preserve">-- </v>
      </c>
      <c r="L2293" s="12" t="str">
        <f>IF(D2293="No", "--", VLOOKUP(A2293, [1]!Table9[#All], 28, FALSE))</f>
        <v>--</v>
      </c>
      <c r="M2293" s="11" t="str">
        <f>IF(D2293="No", "Not discussed on USFS. ", _xlfn.CONCAT(A2293, " (", VLOOKUP(A2293, [1]!Table9[#All], 11, FALSE), "; Habitat description: ", C2293, ") - Within 1-mi of a CNDDB/SCE/USFS occurrence record (", VLOOKUP(A2293, [1]!Table9[#All], 27, FALSE), "). " ))</f>
        <v xml:space="preserve">Not discussed on USFS. </v>
      </c>
      <c r="N2293" s="10" t="str">
        <f>IF(D2293="No", "-- ", VLOOKUP(A2293, [1]!Table9[#All], 29, FALSE))</f>
        <v xml:space="preserve">-- </v>
      </c>
      <c r="O2293" s="10" t="str">
        <f>IF(D2293="No", "--", VLOOKUP(A2293, [1]!Table9[#All], 30, FALSE))</f>
        <v>--</v>
      </c>
      <c r="P2293" s="7" t="str">
        <f>IF(D2293="No", "Not discussed on USFS. ", IF(VLOOKUP(A2293, [1]!Table9[#All], 31, FALSE)="--", "--",  _xlfn.CONCAT(A2293, " (", VLOOKUP(A2293, [1]!Table9[#All], 11, FALSE), "; Habitat description: ", C2293, ") - Within 1-mi of a CNDDB/SCE/USFS occurrence record (", VLOOKUP(A2293, [1]!Table9[#All], 31, FALSE), "). " )))</f>
        <v xml:space="preserve">Not discussed on USFS. </v>
      </c>
      <c r="Q2293" s="6" t="str">
        <f>IF(D2293="No", "Not discussed on USFS. ", IF(VLOOKUP(A2293, [1]!Table9[#All], 31, FALSE)="--", "--",  VLOOKUP(A2293, [1]!Table9[#All], 32, FALSE)))</f>
        <v xml:space="preserve">Not discussed on USFS. </v>
      </c>
      <c r="R2293" s="6" t="str">
        <f>IF(D2293="No", "Not discussed on USFS. ", IF(VLOOKUP(A2293, [1]!Table9[#All], 31, FALSE)="--", "--", VLOOKUP(A2293, [1]!Table9[#All], 33, FALSE)))</f>
        <v xml:space="preserve">Not discussed on USFS. </v>
      </c>
      <c r="S2293" s="9" t="s">
        <v>2</v>
      </c>
      <c r="T2293" s="8" t="s">
        <v>2</v>
      </c>
      <c r="U2293" s="8" t="s">
        <v>2</v>
      </c>
      <c r="V2293" s="7" t="s">
        <v>2</v>
      </c>
      <c r="W2293" s="6" t="s">
        <v>2</v>
      </c>
      <c r="X2293" s="6" t="s">
        <v>2</v>
      </c>
    </row>
    <row r="2294" spans="1:24" ht="48" x14ac:dyDescent="0.2">
      <c r="A2294" s="20" t="s">
        <v>59</v>
      </c>
      <c r="B2294" s="20" t="str">
        <f>VLOOKUP(A2294, [1]!Table9[#All], 2, FALSE)</f>
        <v>Carex lasiocarpa</v>
      </c>
      <c r="C2294" s="18" t="str">
        <f>VLOOKUP(A2294, [1]!Table9[#All], 13, FALSE)</f>
        <v>bogs, fens, marshes, swamps, lakeshores, stream banks</v>
      </c>
      <c r="D2294" s="17" t="str">
        <f>IF(ISNUMBER(SEARCH("1",VLOOKUP(A2294, [1]!Table9[#All], 4, FALSE))), "Yes", "No")</f>
        <v>No</v>
      </c>
      <c r="E2294" s="16" t="str">
        <f>VLOOKUP(A2294, [1]!Table9[#All], 3, FALSE)</f>
        <v>Plant</v>
      </c>
      <c r="F2294" s="15" t="str">
        <f>VLOOKUP(A2294, [1]!Table9[#All], 26, FALSE)</f>
        <v>Formula</v>
      </c>
      <c r="G2294" s="15" t="str">
        <f>IF(D2294="No", "--",VLOOKUP(A2294, [1]!Table9[#All], 25, FALSE))</f>
        <v>--</v>
      </c>
      <c r="H2294" s="14" t="str">
        <f>IF(D2294="No", "Not discussed on USFS. ", VLOOKUP(A2294, [1]!Table9[#All], 24, FALSE))</f>
        <v xml:space="preserve">Not discussed on USFS. </v>
      </c>
      <c r="I2294" s="14" t="str">
        <f>IF(NOT(ISBLANK(#REF!)),  "Pre-activity Survey Required", "")</f>
        <v>Pre-activity Survey Required</v>
      </c>
      <c r="J2294" s="13" t="str">
        <f>IF(D2294="No", "Not discussed on USFS. ", _xlfn.CONCAT(A2294, " (", VLOOKUP(A2294, [1]!Table9[#All], 11, FALSE), "; Habitat description: ", C2294, ") - Within 1-mi of a CNDDB/SCE/USFS occurrence record (", VLOOKUP(A2294, [1]!Table9[#All], 34, FALSE), "). " ))</f>
        <v xml:space="preserve">Not discussed on USFS. </v>
      </c>
      <c r="K2294" s="10" t="str">
        <f>IF(D2294="No", "-- ", VLOOKUP(A2294, [1]!Table9[#All], 35, FALSE))</f>
        <v xml:space="preserve">-- </v>
      </c>
      <c r="L2294" s="12" t="str">
        <f>IF(D2294="No", "--", VLOOKUP(A2294, [1]!Table9[#All], 28, FALSE))</f>
        <v>--</v>
      </c>
      <c r="M2294" s="11" t="str">
        <f>IF(D2294="No", "Not discussed on USFS. ", _xlfn.CONCAT(A2294, " (", VLOOKUP(A2294, [1]!Table9[#All], 11, FALSE), "; Habitat description: ", C2294, ") - Within 1-mi of a CNDDB/SCE/USFS occurrence record (", VLOOKUP(A2294, [1]!Table9[#All], 27, FALSE), "). " ))</f>
        <v xml:space="preserve">Not discussed on USFS. </v>
      </c>
      <c r="N2294" s="10" t="str">
        <f>IF(D2294="No", "-- ", VLOOKUP(A2294, [1]!Table9[#All], 29, FALSE))</f>
        <v xml:space="preserve">-- </v>
      </c>
      <c r="O2294" s="10" t="str">
        <f>IF(D2294="No", "--", VLOOKUP(A2294, [1]!Table9[#All], 30, FALSE))</f>
        <v>--</v>
      </c>
      <c r="P2294" s="7" t="str">
        <f>IF(D2294="No", "Not discussed on USFS. ", IF(VLOOKUP(A2294, [1]!Table9[#All], 31, FALSE)="--", "--",  _xlfn.CONCAT(A2294, " (", VLOOKUP(A2294, [1]!Table9[#All], 11, FALSE), "; Habitat description: ", C2294, ") - Within 1-mi of a CNDDB/SCE/USFS occurrence record (", VLOOKUP(A2294, [1]!Table9[#All], 31, FALSE), "). " )))</f>
        <v xml:space="preserve">Not discussed on USFS. </v>
      </c>
      <c r="Q2294" s="6" t="str">
        <f>IF(D2294="No", "Not discussed on USFS. ", IF(VLOOKUP(A2294, [1]!Table9[#All], 31, FALSE)="--", "--",  VLOOKUP(A2294, [1]!Table9[#All], 32, FALSE)))</f>
        <v xml:space="preserve">Not discussed on USFS. </v>
      </c>
      <c r="R2294" s="6" t="str">
        <f>IF(D2294="No", "Not discussed on USFS. ", IF(VLOOKUP(A2294, [1]!Table9[#All], 31, FALSE)="--", "--", VLOOKUP(A2294, [1]!Table9[#All], 33, FALSE)))</f>
        <v xml:space="preserve">Not discussed on USFS. </v>
      </c>
      <c r="S2294" s="9" t="s">
        <v>2</v>
      </c>
      <c r="T2294" s="8" t="s">
        <v>2</v>
      </c>
      <c r="U2294" s="8" t="s">
        <v>2</v>
      </c>
      <c r="V2294" s="7" t="s">
        <v>2</v>
      </c>
      <c r="W2294" s="6" t="s">
        <v>2</v>
      </c>
      <c r="X2294" s="6" t="s">
        <v>2</v>
      </c>
    </row>
    <row r="2295" spans="1:24" ht="64" x14ac:dyDescent="0.2">
      <c r="A2295" s="20" t="s">
        <v>58</v>
      </c>
      <c r="B2295" s="20" t="str">
        <f>VLOOKUP(A2295, [1]!Table9[#All], 2, FALSE)</f>
        <v>Gilia capitata ssp. tomentosa</v>
      </c>
      <c r="C2295" s="18" t="str">
        <f>VLOOKUP(A2295, [1]!Table9[#All], 13, FALSE)</f>
        <v>coastal bluff scrub, valley and foothill grassland; serpentine outcrops</v>
      </c>
      <c r="D2295" s="17" t="str">
        <f>IF(ISNUMBER(SEARCH("1",VLOOKUP(A2295, [1]!Table9[#All], 4, FALSE))), "Yes", "No")</f>
        <v>No</v>
      </c>
      <c r="E2295" s="16" t="str">
        <f>VLOOKUP(A2295, [1]!Table9[#All], 3, FALSE)</f>
        <v>Plant</v>
      </c>
      <c r="F2295" s="15" t="str">
        <f>VLOOKUP(A2295, [1]!Table9[#All], 26, FALSE)</f>
        <v>Formula</v>
      </c>
      <c r="G2295" s="15" t="str">
        <f>IF(D2295="No", "--",VLOOKUP(A2295, [1]!Table9[#All], 25, FALSE))</f>
        <v>--</v>
      </c>
      <c r="H2295" s="14" t="str">
        <f>IF(D2295="No", "Not discussed on USFS. ", VLOOKUP(A2295, [1]!Table9[#All], 24, FALSE))</f>
        <v xml:space="preserve">Not discussed on USFS. </v>
      </c>
      <c r="I2295" s="14" t="str">
        <f>IF(NOT(ISBLANK(#REF!)),  "Pre-activity Survey Required", "")</f>
        <v>Pre-activity Survey Required</v>
      </c>
      <c r="J2295" s="13" t="str">
        <f>IF(D2295="No", "Not discussed on USFS. ", _xlfn.CONCAT(A2295, " (", VLOOKUP(A2295, [1]!Table9[#All], 11, FALSE), "; Habitat description: ", C2295, ") - Within 1-mi of a CNDDB/SCE/USFS occurrence record (", VLOOKUP(A2295, [1]!Table9[#All], 34, FALSE), "). " ))</f>
        <v xml:space="preserve">Not discussed on USFS. </v>
      </c>
      <c r="K2295" s="10" t="str">
        <f>IF(D2295="No", "-- ", VLOOKUP(A2295, [1]!Table9[#All], 35, FALSE))</f>
        <v xml:space="preserve">-- </v>
      </c>
      <c r="L2295" s="12" t="str">
        <f>IF(D2295="No", "--", VLOOKUP(A2295, [1]!Table9[#All], 28, FALSE))</f>
        <v>--</v>
      </c>
      <c r="M2295" s="11" t="str">
        <f>IF(D2295="No", "Not discussed on USFS. ", _xlfn.CONCAT(A2295, " (", VLOOKUP(A2295, [1]!Table9[#All], 11, FALSE), "; Habitat description: ", C2295, ") - Within 1-mi of a CNDDB/SCE/USFS occurrence record (", VLOOKUP(A2295, [1]!Table9[#All], 27, FALSE), "). " ))</f>
        <v xml:space="preserve">Not discussed on USFS. </v>
      </c>
      <c r="N2295" s="10" t="str">
        <f>IF(D2295="No", "-- ", VLOOKUP(A2295, [1]!Table9[#All], 29, FALSE))</f>
        <v xml:space="preserve">-- </v>
      </c>
      <c r="O2295" s="10" t="str">
        <f>IF(D2295="No", "--", VLOOKUP(A2295, [1]!Table9[#All], 30, FALSE))</f>
        <v>--</v>
      </c>
      <c r="P2295" s="7" t="str">
        <f>IF(D2295="No", "Not discussed on USFS. ", IF(VLOOKUP(A2295, [1]!Table9[#All], 31, FALSE)="--", "--",  _xlfn.CONCAT(A2295, " (", VLOOKUP(A2295, [1]!Table9[#All], 11, FALSE), "; Habitat description: ", C2295, ") - Within 1-mi of a CNDDB/SCE/USFS occurrence record (", VLOOKUP(A2295, [1]!Table9[#All], 31, FALSE), "). " )))</f>
        <v xml:space="preserve">Not discussed on USFS. </v>
      </c>
      <c r="Q2295" s="6" t="str">
        <f>IF(D2295="No", "Not discussed on USFS. ", IF(VLOOKUP(A2295, [1]!Table9[#All], 31, FALSE)="--", "--",  VLOOKUP(A2295, [1]!Table9[#All], 32, FALSE)))</f>
        <v xml:space="preserve">Not discussed on USFS. </v>
      </c>
      <c r="R2295" s="6" t="str">
        <f>IF(D2295="No", "Not discussed on USFS. ", IF(VLOOKUP(A2295, [1]!Table9[#All], 31, FALSE)="--", "--", VLOOKUP(A2295, [1]!Table9[#All], 33, FALSE)))</f>
        <v xml:space="preserve">Not discussed on USFS. </v>
      </c>
      <c r="S2295" s="9" t="s">
        <v>2</v>
      </c>
      <c r="T2295" s="8" t="s">
        <v>2</v>
      </c>
      <c r="U2295" s="8" t="s">
        <v>2</v>
      </c>
      <c r="V2295" s="7" t="s">
        <v>2</v>
      </c>
      <c r="W2295" s="6" t="s">
        <v>2</v>
      </c>
      <c r="X2295" s="6" t="s">
        <v>2</v>
      </c>
    </row>
    <row r="2296" spans="1:24" ht="48" x14ac:dyDescent="0.2">
      <c r="A2296" s="20" t="s">
        <v>57</v>
      </c>
      <c r="B2296" s="20" t="str">
        <f>VLOOKUP(A2296, [1]!Table9[#All], 2, FALSE)</f>
        <v>Chorizanthe cuspidata var. villosa</v>
      </c>
      <c r="C2296" s="18" t="str">
        <f>VLOOKUP(A2296, [1]!Table9[#All], 13, FALSE)</f>
        <v>coastal dunes, coastal prairie, coastal scrub</v>
      </c>
      <c r="D2296" s="17" t="str">
        <f>IF(ISNUMBER(SEARCH("1",VLOOKUP(A2296, [1]!Table9[#All], 4, FALSE))), "Yes", "No")</f>
        <v>No</v>
      </c>
      <c r="E2296" s="16" t="str">
        <f>VLOOKUP(A2296, [1]!Table9[#All], 3, FALSE)</f>
        <v>Plant</v>
      </c>
      <c r="F2296" s="15" t="str">
        <f>VLOOKUP(A2296, [1]!Table9[#All], 26, FALSE)</f>
        <v>Formula</v>
      </c>
      <c r="G2296" s="15" t="str">
        <f>IF(D2296="No", "--",VLOOKUP(A2296, [1]!Table9[#All], 25, FALSE))</f>
        <v>--</v>
      </c>
      <c r="H2296" s="14" t="str">
        <f>IF(D2296="No", "Not discussed on USFS. ", VLOOKUP(A2296, [1]!Table9[#All], 24, FALSE))</f>
        <v xml:space="preserve">Not discussed on USFS. </v>
      </c>
      <c r="I2296" s="14" t="str">
        <f>IF(NOT(ISBLANK(#REF!)),  "Pre-activity Survey Required", "")</f>
        <v>Pre-activity Survey Required</v>
      </c>
      <c r="J2296" s="13" t="str">
        <f>IF(D2296="No", "Not discussed on USFS. ", _xlfn.CONCAT(A2296, " (", VLOOKUP(A2296, [1]!Table9[#All], 11, FALSE), "; Habitat description: ", C2296, ") - Within 1-mi of a CNDDB/SCE/USFS occurrence record (", VLOOKUP(A2296, [1]!Table9[#All], 34, FALSE), "). " ))</f>
        <v xml:space="preserve">Not discussed on USFS. </v>
      </c>
      <c r="K2296" s="10" t="str">
        <f>IF(D2296="No", "-- ", VLOOKUP(A2296, [1]!Table9[#All], 35, FALSE))</f>
        <v xml:space="preserve">-- </v>
      </c>
      <c r="L2296" s="12" t="str">
        <f>IF(D2296="No", "--", VLOOKUP(A2296, [1]!Table9[#All], 28, FALSE))</f>
        <v>--</v>
      </c>
      <c r="M2296" s="11" t="str">
        <f>IF(D2296="No", "Not discussed on USFS. ", _xlfn.CONCAT(A2296, " (", VLOOKUP(A2296, [1]!Table9[#All], 11, FALSE), "; Habitat description: ", C2296, ") - Within 1-mi of a CNDDB/SCE/USFS occurrence record (", VLOOKUP(A2296, [1]!Table9[#All], 27, FALSE), "). " ))</f>
        <v xml:space="preserve">Not discussed on USFS. </v>
      </c>
      <c r="N2296" s="10" t="str">
        <f>IF(D2296="No", "-- ", VLOOKUP(A2296, [1]!Table9[#All], 29, FALSE))</f>
        <v xml:space="preserve">-- </v>
      </c>
      <c r="O2296" s="10" t="str">
        <f>IF(D2296="No", "--", VLOOKUP(A2296, [1]!Table9[#All], 30, FALSE))</f>
        <v>--</v>
      </c>
      <c r="P2296" s="7" t="str">
        <f>IF(D2296="No", "Not discussed on USFS. ", IF(VLOOKUP(A2296, [1]!Table9[#All], 31, FALSE)="--", "--",  _xlfn.CONCAT(A2296, " (", VLOOKUP(A2296, [1]!Table9[#All], 11, FALSE), "; Habitat description: ", C2296, ") - Within 1-mi of a CNDDB/SCE/USFS occurrence record (", VLOOKUP(A2296, [1]!Table9[#All], 31, FALSE), "). " )))</f>
        <v xml:space="preserve">Not discussed on USFS. </v>
      </c>
      <c r="Q2296" s="6" t="str">
        <f>IF(D2296="No", "Not discussed on USFS. ", IF(VLOOKUP(A2296, [1]!Table9[#All], 31, FALSE)="--", "--",  VLOOKUP(A2296, [1]!Table9[#All], 32, FALSE)))</f>
        <v xml:space="preserve">Not discussed on USFS. </v>
      </c>
      <c r="R2296" s="6" t="str">
        <f>IF(D2296="No", "Not discussed on USFS. ", IF(VLOOKUP(A2296, [1]!Table9[#All], 31, FALSE)="--", "--", VLOOKUP(A2296, [1]!Table9[#All], 33, FALSE)))</f>
        <v xml:space="preserve">Not discussed on USFS. </v>
      </c>
      <c r="S2296" s="9" t="s">
        <v>2</v>
      </c>
      <c r="T2296" s="8" t="s">
        <v>2</v>
      </c>
      <c r="U2296" s="8" t="s">
        <v>2</v>
      </c>
      <c r="V2296" s="7" t="s">
        <v>2</v>
      </c>
      <c r="W2296" s="6" t="s">
        <v>2</v>
      </c>
      <c r="X2296" s="6" t="s">
        <v>2</v>
      </c>
    </row>
    <row r="2297" spans="1:24" ht="156" x14ac:dyDescent="0.2">
      <c r="A2297" s="20" t="s">
        <v>56</v>
      </c>
      <c r="B2297" s="20" t="str">
        <f>VLOOKUP(A2297, [1]!Table9[#All], 2, FALSE)</f>
        <v>Limnanthes floccosa ssp. floccosa</v>
      </c>
      <c r="C2297" s="18" t="str">
        <f>VLOOKUP(A2297, [1]!Table9[#All], 13, FALSE)</f>
        <v>chaparral, cismontane woodland, valley and foothill grassland, vernal pools</v>
      </c>
      <c r="D2297" s="17" t="str">
        <f>IF(ISNUMBER(SEARCH("1",VLOOKUP(A2297, [1]!Table9[#All], 4, FALSE))), "Yes", "No")</f>
        <v>Yes</v>
      </c>
      <c r="E2297" s="16" t="str">
        <f>VLOOKUP(A2297, [1]!Table9[#All], 3, FALSE)</f>
        <v>Plant</v>
      </c>
      <c r="F2297" s="15" t="str">
        <f>VLOOKUP(A2297, [1]!Table9[#All], 26, FALSE)</f>
        <v>Formula</v>
      </c>
      <c r="G2297" s="15" t="str">
        <f>IF(D2297="No", "--",VLOOKUP(A2297, [1]!Table9[#All], 25, FALSE))</f>
        <v>Work area</v>
      </c>
      <c r="H2297" s="14" t="str">
        <f>IF(D2297="No", "Not discussed on USFS. ", VLOOKUP(A2297, [1]!Table9[#All], 24, FALSE))</f>
        <v xml:space="preserve">Only discussed in INF, if reviewing INF apply same RPM's and language as other CRPR 1/2 plant receive. </v>
      </c>
      <c r="I2297" s="14" t="str">
        <f>IF(NOT(ISBLANK(#REF!)),  "Pre-activity Survey Required", "")</f>
        <v>Pre-activity Survey Required</v>
      </c>
      <c r="J2297" s="13" t="str">
        <f>IF(D2297="No", "Not discussed on USFS. ", _xlfn.CONCAT(A2297, " (", VLOOKUP(A2297, [1]!Table9[#All], 11, FALSE), "; Habitat description: ", C2297, ") - Within 1-mi of a CNDDB/SCE/USFS occurrence record (", VLOOKUP(A2297, [1]!Table9[#All], 34, FALSE), "). " ))</f>
        <v xml:space="preserve">woolly meadowfoam (INF:SCC; CRPR 4.2, Blooming Period: Mar - May; Habitat description: chaparral, cismontane woodland, valley and foothill grassland, vernal pools) - Within 1-mi of a CNDDB/SCE/USFS occurrence record (unsuitable habitat). </v>
      </c>
      <c r="K2297" s="10" t="str">
        <f>IF(D2297="No", "-- ", VLOOKUP(A2297, [1]!Table9[#All], 35, FALSE))</f>
        <v>Standard OMP BMPs.</v>
      </c>
      <c r="L2297" s="12" t="str">
        <f>IF(D2297="No", "--", VLOOKUP(A2297, [1]!Table9[#All], 28, FALSE))</f>
        <v>IIB</v>
      </c>
      <c r="M2297" s="11" t="str">
        <f>IF(D2297="No", "Not discussed on USFS. ", _xlfn.CONCAT(A2297, " (", VLOOKUP(A2297, [1]!Table9[#All], 11, FALSE), "; Habitat description: ", C2297, ") - Within 1-mi of a CNDDB/SCE/USFS occurrence record (", VLOOKUP(A2297, [1]!Table9[#All], 27, FALSE), "). " ))</f>
        <v xml:space="preserve">woolly meadowfoam (INF:SCC; CRPR 4.2, Blooming Period: Mar - May; Habitat description: chaparral, cismontane woodland, valley and foothill grassland, vernal pools) - Within 1-mi of a CNDDB/SCE/USFS occurrence record (habitat present). </v>
      </c>
      <c r="N2297" s="10" t="str">
        <f>IF(D2297="No", "-- ", VLOOKUP(A2297, [1]!Table9[#All], 29, FALSE))</f>
        <v xml:space="preserve">BE BMP Plant-1(a)(c-d); 
General Measures and Standard OMP BMPs. </v>
      </c>
      <c r="O2297" s="10" t="str">
        <f>IF(D2297="No", "--", VLOOKUP(A2297, [1]!Table9[#All], 30, FALSE))</f>
        <v xml:space="preserve">Pre-Activity Survey (woolly meadowfoam): A biological survey is required. 
FSS Plant Avoidance (woolly meadowfoam): If woolly meadowfoam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97" s="7" t="str">
        <f>IF(D2297="No", "Not discussed on USFS. ", IF(VLOOKUP(A2297, [1]!Table9[#All], 31, FALSE)="--", "--",  _xlfn.CONCAT(A2297, " (", VLOOKUP(A2297, [1]!Table9[#All], 11, FALSE), "; Habitat description: ", C2297, ") - Within 1-mi of a CNDDB/SCE/USFS occurrence record (", VLOOKUP(A2297, [1]!Table9[#All], 31, FALSE), "). " )))</f>
        <v>--</v>
      </c>
      <c r="Q2297" s="6" t="str">
        <f>IF(D2297="No", "Not discussed on USFS. ", IF(VLOOKUP(A2297, [1]!Table9[#All], 31, FALSE)="--", "--",  VLOOKUP(A2297, [1]!Table9[#All], 32, FALSE)))</f>
        <v>--</v>
      </c>
      <c r="R2297" s="6" t="str">
        <f>IF(D2297="No", "Not discussed on USFS. ", IF(VLOOKUP(A2297, [1]!Table9[#All], 31, FALSE)="--", "--", VLOOKUP(A2297, [1]!Table9[#All], 33, FALSE)))</f>
        <v>--</v>
      </c>
      <c r="S2297" s="9" t="s">
        <v>2</v>
      </c>
      <c r="T2297" s="8" t="s">
        <v>2</v>
      </c>
      <c r="U2297" s="8" t="s">
        <v>2</v>
      </c>
      <c r="V2297" s="7" t="s">
        <v>2</v>
      </c>
      <c r="W2297" s="6" t="s">
        <v>2</v>
      </c>
      <c r="X2297" s="6" t="s">
        <v>2</v>
      </c>
    </row>
    <row r="2298" spans="1:24" ht="156" x14ac:dyDescent="0.2">
      <c r="A2298" s="20" t="s">
        <v>55</v>
      </c>
      <c r="B2298" s="20" t="str">
        <f>VLOOKUP(A2298, [1]!Table9[#All], 2, FALSE)</f>
        <v>Oreonana vestita</v>
      </c>
      <c r="C2298" s="18" t="str">
        <f>VLOOKUP(A2298, [1]!Table9[#All], 13, FALSE)</f>
        <v>lower montane coniferous forest, subalpine coniferous forest, upper montane coniferous forest; ridge tops; dry gravel or talus</v>
      </c>
      <c r="D2298" s="17" t="str">
        <f>IF(ISNUMBER(SEARCH("1",VLOOKUP(A2298, [1]!Table9[#All], 4, FALSE))), "Yes", "No")</f>
        <v>Yes</v>
      </c>
      <c r="E2298" s="16" t="str">
        <f>VLOOKUP(A2298, [1]!Table9[#All], 3, FALSE)</f>
        <v>Plant</v>
      </c>
      <c r="F2298" s="15" t="str">
        <f>VLOOKUP(A2298, [1]!Table9[#All], 26, FALSE)</f>
        <v>Formula</v>
      </c>
      <c r="G2298" s="15" t="str">
        <f>IF(D2298="No", "--",VLOOKUP(A2298, [1]!Table9[#All], 25, FALSE))</f>
        <v>Work area</v>
      </c>
      <c r="H2298" s="14" t="str">
        <f>IF(D2298="No", "Not discussed on USFS. ", VLOOKUP(A2298, [1]!Table9[#All], 24, FALSE))</f>
        <v>--</v>
      </c>
      <c r="I2298" s="14" t="str">
        <f>IF(NOT(ISBLANK(#REF!)),  "Pre-activity Survey Required", "")</f>
        <v>Pre-activity Survey Required</v>
      </c>
      <c r="J2298" s="13" t="str">
        <f>IF(D2298="No", "Not discussed on USFS. ", _xlfn.CONCAT(A2298, " (", VLOOKUP(A2298, [1]!Table9[#All], 11, FALSE), "; Habitat description: ", C2298, ") - Within 1-mi of a CNDDB/SCE/USFS occurrence record (", VLOOKUP(A2298, [1]!Table9[#All], 34, FALSE), "). " ))</f>
        <v xml:space="preserve">woolly mountainparsley (FSS; BLM:S; CRPR 1B.3, Blooming Period: Mar - Jul; Habitat description: lower montane coniferous forest, subalpine coniferous forest, upper montane coniferous forest; ridge tops; dry gravel or talus) - Within 1-mi of a CNDDB/SCE/USFS occurrence record (unsuitable habitat). </v>
      </c>
      <c r="K2298" s="10" t="str">
        <f>IF(D2298="No", "-- ", VLOOKUP(A2298, [1]!Table9[#All], 35, FALSE))</f>
        <v>Standard OMP BMPs.</v>
      </c>
      <c r="L2298" s="12" t="str">
        <f>IF(D2298="No", "--", VLOOKUP(A2298, [1]!Table9[#All], 28, FALSE))</f>
        <v>IIB</v>
      </c>
      <c r="M2298" s="11" t="str">
        <f>IF(D2298="No", "Not discussed on USFS. ", _xlfn.CONCAT(A2298, " (", VLOOKUP(A2298, [1]!Table9[#All], 11, FALSE), "; Habitat description: ", C2298, ") - Within 1-mi of a CNDDB/SCE/USFS occurrence record (", VLOOKUP(A2298, [1]!Table9[#All], 27, FALSE), "). " ))</f>
        <v xml:space="preserve">woolly mountainparsley (FSS; BLM:S; CRPR 1B.3, Blooming Period: Mar - Jul; Habitat description: lower montane coniferous forest, subalpine coniferous forest, upper montane coniferous forest; ridge tops; dry gravel or talus) - Within 1-mi of a CNDDB/SCE/USFS occurrence record (habitat present). </v>
      </c>
      <c r="N2298" s="10" t="str">
        <f>IF(D2298="No", "-- ", VLOOKUP(A2298, [1]!Table9[#All], 29, FALSE))</f>
        <v xml:space="preserve">BE BMP Plant-1(a)(c-d); 
General Measures and Standard OMP BMPs. </v>
      </c>
      <c r="O2298" s="10" t="str">
        <f>IF(D2298="No", "--", VLOOKUP(A2298, [1]!Table9[#All], 30, FALSE))</f>
        <v xml:space="preserve">Pre-Activity Survey (woolly mountainparsley): A biological survey is required. 
FSS Plant Avoidance (woolly mountainparsley): If woolly mountainparsley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298" s="7" t="str">
        <f>IF(D2298="No", "Not discussed on USFS. ", IF(VLOOKUP(A2298, [1]!Table9[#All], 31, FALSE)="--", "--",  _xlfn.CONCAT(A2298, " (", VLOOKUP(A2298, [1]!Table9[#All], 11, FALSE), "; Habitat description: ", C2298, ") - Within 1-mi of a CNDDB/SCE/USFS occurrence record (", VLOOKUP(A2298, [1]!Table9[#All], 31, FALSE), "). " )))</f>
        <v>--</v>
      </c>
      <c r="Q2298" s="6" t="str">
        <f>IF(D2298="No", "Not discussed on USFS. ", IF(VLOOKUP(A2298, [1]!Table9[#All], 31, FALSE)="--", "--",  VLOOKUP(A2298, [1]!Table9[#All], 32, FALSE)))</f>
        <v>--</v>
      </c>
      <c r="R2298" s="6" t="str">
        <f>IF(D2298="No", "Not discussed on USFS. ", IF(VLOOKUP(A2298, [1]!Table9[#All], 31, FALSE)="--", "--", VLOOKUP(A2298, [1]!Table9[#All], 33, FALSE)))</f>
        <v>--</v>
      </c>
      <c r="S2298" s="9" t="s">
        <v>2</v>
      </c>
      <c r="T2298" s="8" t="s">
        <v>2</v>
      </c>
      <c r="U2298" s="8" t="s">
        <v>2</v>
      </c>
      <c r="V2298" s="7" t="s">
        <v>2</v>
      </c>
      <c r="W2298" s="6" t="s">
        <v>2</v>
      </c>
      <c r="X2298" s="6" t="s">
        <v>2</v>
      </c>
    </row>
    <row r="2299" spans="1:24" ht="80" x14ac:dyDescent="0.2">
      <c r="A2299" s="20" t="s">
        <v>54</v>
      </c>
      <c r="B2299" s="20" t="str">
        <f>VLOOKUP(A2299, [1]!Table9[#All], 2, FALSE)</f>
        <v>Hibiscus lasiocarpos var. occidentalis</v>
      </c>
      <c r="C2299" s="18" t="str">
        <f>VLOOKUP(A2299, [1]!Table9[#All], 13, FALSE)</f>
        <v>marshes and swamps (freshwater), river banks</v>
      </c>
      <c r="D2299" s="17" t="str">
        <f>IF(ISNUMBER(SEARCH("1",VLOOKUP(A2299, [1]!Table9[#All], 4, FALSE))), "Yes", "No")</f>
        <v>No</v>
      </c>
      <c r="E2299" s="16" t="str">
        <f>VLOOKUP(A2299, [1]!Table9[#All], 3, FALSE)</f>
        <v>Plant</v>
      </c>
      <c r="F2299" s="15" t="str">
        <f>VLOOKUP(A2299, [1]!Table9[#All], 26, FALSE)</f>
        <v>Formula</v>
      </c>
      <c r="G2299" s="15" t="str">
        <f>IF(D2299="No", "--",VLOOKUP(A2299, [1]!Table9[#All], 25, FALSE))</f>
        <v>--</v>
      </c>
      <c r="H2299" s="14" t="str">
        <f>IF(D2299="No", "Not discussed on USFS. ", VLOOKUP(A2299, [1]!Table9[#All], 24, FALSE))</f>
        <v xml:space="preserve">Not discussed on USFS. </v>
      </c>
      <c r="I2299" s="14" t="str">
        <f>IF(NOT(ISBLANK(#REF!)),  "Pre-activity Survey Required", "")</f>
        <v>Pre-activity Survey Required</v>
      </c>
      <c r="J2299" s="13" t="str">
        <f>IF(D2299="No", "Not discussed on USFS. ", _xlfn.CONCAT(A2299, " (", VLOOKUP(A2299, [1]!Table9[#All], 11, FALSE), "; Habitat description: ", C2299, ") - Within 1-mi of a CNDDB/SCE/USFS occurrence record (", VLOOKUP(A2299, [1]!Table9[#All], 34, FALSE), "). " ))</f>
        <v xml:space="preserve">Not discussed on USFS. </v>
      </c>
      <c r="K2299" s="10" t="str">
        <f>IF(D2299="No", "-- ", VLOOKUP(A2299, [1]!Table9[#All], 35, FALSE))</f>
        <v xml:space="preserve">-- </v>
      </c>
      <c r="L2299" s="12" t="str">
        <f>IF(D2299="No", "--", VLOOKUP(A2299, [1]!Table9[#All], 28, FALSE))</f>
        <v>--</v>
      </c>
      <c r="M2299" s="11" t="str">
        <f>IF(D2299="No", "Not discussed on USFS. ", _xlfn.CONCAT(A2299, " (", VLOOKUP(A2299, [1]!Table9[#All], 11, FALSE), "; Habitat description: ", C2299, ") - Within 1-mi of a CNDDB/SCE/USFS occurrence record (", VLOOKUP(A2299, [1]!Table9[#All], 27, FALSE), "). " ))</f>
        <v xml:space="preserve">Not discussed on USFS. </v>
      </c>
      <c r="N2299" s="10" t="str">
        <f>IF(D2299="No", "-- ", VLOOKUP(A2299, [1]!Table9[#All], 29, FALSE))</f>
        <v xml:space="preserve">-- </v>
      </c>
      <c r="O2299" s="10" t="str">
        <f>IF(D2299="No", "--", VLOOKUP(A2299, [1]!Table9[#All], 30, FALSE))</f>
        <v>--</v>
      </c>
      <c r="P2299" s="7" t="str">
        <f>IF(D2299="No", "Not discussed on USFS. ", IF(VLOOKUP(A2299, [1]!Table9[#All], 31, FALSE)="--", "--",  _xlfn.CONCAT(A2299, " (", VLOOKUP(A2299, [1]!Table9[#All], 11, FALSE), "; Habitat description: ", C2299, ") - Within 1-mi of a CNDDB/SCE/USFS occurrence record (", VLOOKUP(A2299, [1]!Table9[#All], 31, FALSE), "). " )))</f>
        <v xml:space="preserve">Not discussed on USFS. </v>
      </c>
      <c r="Q2299" s="6" t="str">
        <f>IF(D2299="No", "Not discussed on USFS. ", IF(VLOOKUP(A2299, [1]!Table9[#All], 31, FALSE)="--", "--",  VLOOKUP(A2299, [1]!Table9[#All], 32, FALSE)))</f>
        <v xml:space="preserve">Not discussed on USFS. </v>
      </c>
      <c r="R2299" s="6" t="str">
        <f>IF(D2299="No", "Not discussed on USFS. ", IF(VLOOKUP(A2299, [1]!Table9[#All], 31, FALSE)="--", "--", VLOOKUP(A2299, [1]!Table9[#All], 33, FALSE)))</f>
        <v xml:space="preserve">Not discussed on USFS. </v>
      </c>
      <c r="S2299" s="9" t="s">
        <v>2</v>
      </c>
      <c r="T2299" s="8" t="s">
        <v>2</v>
      </c>
      <c r="U2299" s="8" t="s">
        <v>2</v>
      </c>
      <c r="V2299" s="7" t="s">
        <v>2</v>
      </c>
      <c r="W2299" s="6" t="s">
        <v>2</v>
      </c>
      <c r="X2299" s="6" t="s">
        <v>2</v>
      </c>
    </row>
    <row r="2300" spans="1:24" ht="64" x14ac:dyDescent="0.2">
      <c r="A2300" s="20" t="s">
        <v>53</v>
      </c>
      <c r="B2300" s="20" t="str">
        <f>VLOOKUP(A2300, [1]!Table9[#All], 2, FALSE)</f>
        <v>Stenotus lanuginosus var. lanuginosus</v>
      </c>
      <c r="C2300" s="18" t="str">
        <f>VLOOKUP(A2300, [1]!Table9[#All], 13, FALSE)</f>
        <v>great basin scrub, meadows and seeps, pinyon and juniper woodland</v>
      </c>
      <c r="D2300" s="17" t="str">
        <f>IF(ISNUMBER(SEARCH("1",VLOOKUP(A2300, [1]!Table9[#All], 4, FALSE))), "Yes", "No")</f>
        <v>No</v>
      </c>
      <c r="E2300" s="16" t="str">
        <f>VLOOKUP(A2300, [1]!Table9[#All], 3, FALSE)</f>
        <v>Plant</v>
      </c>
      <c r="F2300" s="15" t="str">
        <f>VLOOKUP(A2300, [1]!Table9[#All], 26, FALSE)</f>
        <v>Formula</v>
      </c>
      <c r="G2300" s="15" t="str">
        <f>IF(D2300="No", "--",VLOOKUP(A2300, [1]!Table9[#All], 25, FALSE))</f>
        <v>--</v>
      </c>
      <c r="H2300" s="14" t="str">
        <f>IF(D2300="No", "Not discussed on USFS. ", VLOOKUP(A2300, [1]!Table9[#All], 24, FALSE))</f>
        <v xml:space="preserve">Not discussed on USFS. </v>
      </c>
      <c r="I2300" s="14" t="str">
        <f>IF(NOT(ISBLANK(#REF!)),  "Pre-activity Survey Required", "")</f>
        <v>Pre-activity Survey Required</v>
      </c>
      <c r="J2300" s="13" t="str">
        <f>IF(D2300="No", "Not discussed on USFS. ", _xlfn.CONCAT(A2300, " (", VLOOKUP(A2300, [1]!Table9[#All], 11, FALSE), "; Habitat description: ", C2300, ") - Within 1-mi of a CNDDB/SCE/USFS occurrence record (", VLOOKUP(A2300, [1]!Table9[#All], 34, FALSE), "). " ))</f>
        <v xml:space="preserve">Not discussed on USFS. </v>
      </c>
      <c r="K2300" s="10" t="str">
        <f>IF(D2300="No", "-- ", VLOOKUP(A2300, [1]!Table9[#All], 35, FALSE))</f>
        <v xml:space="preserve">-- </v>
      </c>
      <c r="L2300" s="12" t="str">
        <f>IF(D2300="No", "--", VLOOKUP(A2300, [1]!Table9[#All], 28, FALSE))</f>
        <v>--</v>
      </c>
      <c r="M2300" s="11" t="str">
        <f>IF(D2300="No", "Not discussed on USFS. ", _xlfn.CONCAT(A2300, " (", VLOOKUP(A2300, [1]!Table9[#All], 11, FALSE), "; Habitat description: ", C2300, ") - Within 1-mi of a CNDDB/SCE/USFS occurrence record (", VLOOKUP(A2300, [1]!Table9[#All], 27, FALSE), "). " ))</f>
        <v xml:space="preserve">Not discussed on USFS. </v>
      </c>
      <c r="N2300" s="10" t="str">
        <f>IF(D2300="No", "-- ", VLOOKUP(A2300, [1]!Table9[#All], 29, FALSE))</f>
        <v xml:space="preserve">-- </v>
      </c>
      <c r="O2300" s="10" t="str">
        <f>IF(D2300="No", "--", VLOOKUP(A2300, [1]!Table9[#All], 30, FALSE))</f>
        <v>--</v>
      </c>
      <c r="P2300" s="7" t="str">
        <f>IF(D2300="No", "Not discussed on USFS. ", IF(VLOOKUP(A2300, [1]!Table9[#All], 31, FALSE)="--", "--",  _xlfn.CONCAT(A2300, " (", VLOOKUP(A2300, [1]!Table9[#All], 11, FALSE), "; Habitat description: ", C2300, ") - Within 1-mi of a CNDDB/SCE/USFS occurrence record (", VLOOKUP(A2300, [1]!Table9[#All], 31, FALSE), "). " )))</f>
        <v xml:space="preserve">Not discussed on USFS. </v>
      </c>
      <c r="Q2300" s="6" t="str">
        <f>IF(D2300="No", "Not discussed on USFS. ", IF(VLOOKUP(A2300, [1]!Table9[#All], 31, FALSE)="--", "--",  VLOOKUP(A2300, [1]!Table9[#All], 32, FALSE)))</f>
        <v xml:space="preserve">Not discussed on USFS. </v>
      </c>
      <c r="R2300" s="6" t="str">
        <f>IF(D2300="No", "Not discussed on USFS. ", IF(VLOOKUP(A2300, [1]!Table9[#All], 31, FALSE)="--", "--", VLOOKUP(A2300, [1]!Table9[#All], 33, FALSE)))</f>
        <v xml:space="preserve">Not discussed on USFS. </v>
      </c>
      <c r="S2300" s="9" t="s">
        <v>2</v>
      </c>
      <c r="T2300" s="8" t="s">
        <v>2</v>
      </c>
      <c r="U2300" s="8" t="s">
        <v>2</v>
      </c>
      <c r="V2300" s="7" t="s">
        <v>2</v>
      </c>
      <c r="W2300" s="6" t="s">
        <v>2</v>
      </c>
      <c r="X2300" s="6" t="s">
        <v>2</v>
      </c>
    </row>
    <row r="2301" spans="1:24" ht="80" x14ac:dyDescent="0.2">
      <c r="A2301" s="20" t="s">
        <v>52</v>
      </c>
      <c r="B2301" s="20" t="str">
        <f>VLOOKUP(A2301, [1]!Table9[#All], 2, FALSE)</f>
        <v>Myriopteris wootonii</v>
      </c>
      <c r="C2301" s="18" t="str">
        <f>VLOOKUP(A2301, [1]!Table9[#All], 13, FALSE)</f>
        <v>Joshua tree woodland, pinyon and juniper woodland; rocky outcrops</v>
      </c>
      <c r="D2301" s="17" t="str">
        <f>IF(ISNUMBER(SEARCH("1",VLOOKUP(A2301, [1]!Table9[#All], 4, FALSE))), "Yes", "No")</f>
        <v>No</v>
      </c>
      <c r="E2301" s="16" t="str">
        <f>VLOOKUP(A2301, [1]!Table9[#All], 3, FALSE)</f>
        <v>Plant</v>
      </c>
      <c r="F2301" s="15" t="str">
        <f>VLOOKUP(A2301, [1]!Table9[#All], 26, FALSE)</f>
        <v>Formula</v>
      </c>
      <c r="G2301" s="15" t="str">
        <f>IF(D2301="No", "--",VLOOKUP(A2301, [1]!Table9[#All], 25, FALSE))</f>
        <v>--</v>
      </c>
      <c r="H2301" s="14" t="str">
        <f>IF(D2301="No", "Not discussed on USFS. ", VLOOKUP(A2301, [1]!Table9[#All], 24, FALSE))</f>
        <v xml:space="preserve">Not discussed on USFS. </v>
      </c>
      <c r="I2301" s="14" t="str">
        <f>IF(NOT(ISBLANK(#REF!)),  "Pre-activity Survey Required", "")</f>
        <v>Pre-activity Survey Required</v>
      </c>
      <c r="J2301" s="13" t="str">
        <f>IF(D2301="No", "Not discussed on USFS. ", _xlfn.CONCAT(A2301, " (", VLOOKUP(A2301, [1]!Table9[#All], 11, FALSE), "; Habitat description: ", C2301, ") - Within 1-mi of a CNDDB/SCE/USFS occurrence record (", VLOOKUP(A2301, [1]!Table9[#All], 34, FALSE), "). " ))</f>
        <v xml:space="preserve">Not discussed on USFS. </v>
      </c>
      <c r="K2301" s="10" t="str">
        <f>IF(D2301="No", "-- ", VLOOKUP(A2301, [1]!Table9[#All], 35, FALSE))</f>
        <v xml:space="preserve">-- </v>
      </c>
      <c r="L2301" s="12" t="str">
        <f>IF(D2301="No", "--", VLOOKUP(A2301, [1]!Table9[#All], 28, FALSE))</f>
        <v>--</v>
      </c>
      <c r="M2301" s="11" t="str">
        <f>IF(D2301="No", "Not discussed on USFS. ", _xlfn.CONCAT(A2301, " (", VLOOKUP(A2301, [1]!Table9[#All], 11, FALSE), "; Habitat description: ", C2301, ") - Within 1-mi of a CNDDB/SCE/USFS occurrence record (", VLOOKUP(A2301, [1]!Table9[#All], 27, FALSE), "). " ))</f>
        <v xml:space="preserve">Not discussed on USFS. </v>
      </c>
      <c r="N2301" s="10" t="str">
        <f>IF(D2301="No", "-- ", VLOOKUP(A2301, [1]!Table9[#All], 29, FALSE))</f>
        <v xml:space="preserve">-- </v>
      </c>
      <c r="O2301" s="10" t="str">
        <f>IF(D2301="No", "--", VLOOKUP(A2301, [1]!Table9[#All], 30, FALSE))</f>
        <v>--</v>
      </c>
      <c r="P2301" s="7" t="str">
        <f>IF(D2301="No", "Not discussed on USFS. ", IF(VLOOKUP(A2301, [1]!Table9[#All], 31, FALSE)="--", "--",  _xlfn.CONCAT(A2301, " (", VLOOKUP(A2301, [1]!Table9[#All], 11, FALSE), "; Habitat description: ", C2301, ") - Within 1-mi of a CNDDB/SCE/USFS occurrence record (", VLOOKUP(A2301, [1]!Table9[#All], 31, FALSE), "). " )))</f>
        <v xml:space="preserve">Not discussed on USFS. </v>
      </c>
      <c r="Q2301" s="6" t="str">
        <f>IF(D2301="No", "Not discussed on USFS. ", IF(VLOOKUP(A2301, [1]!Table9[#All], 31, FALSE)="--", "--",  VLOOKUP(A2301, [1]!Table9[#All], 32, FALSE)))</f>
        <v xml:space="preserve">Not discussed on USFS. </v>
      </c>
      <c r="R2301" s="6" t="str">
        <f>IF(D2301="No", "Not discussed on USFS. ", IF(VLOOKUP(A2301, [1]!Table9[#All], 31, FALSE)="--", "--", VLOOKUP(A2301, [1]!Table9[#All], 33, FALSE)))</f>
        <v xml:space="preserve">Not discussed on USFS. </v>
      </c>
      <c r="S2301" s="9" t="s">
        <v>2</v>
      </c>
      <c r="T2301" s="8" t="s">
        <v>2</v>
      </c>
      <c r="U2301" s="8" t="s">
        <v>2</v>
      </c>
      <c r="V2301" s="7" t="s">
        <v>2</v>
      </c>
      <c r="W2301" s="6" t="s">
        <v>2</v>
      </c>
      <c r="X2301" s="6" t="s">
        <v>2</v>
      </c>
    </row>
    <row r="2302" spans="1:24" ht="156" x14ac:dyDescent="0.2">
      <c r="A2302" s="20" t="s">
        <v>51</v>
      </c>
      <c r="B2302" s="20" t="str">
        <f>VLOOKUP(A2302, [1]!Table9[#All], 2, FALSE)</f>
        <v>Texosporium sancti-jacobi</v>
      </c>
      <c r="C2302" s="18" t="str">
        <f>VLOOKUP(A2302, [1]!Table9[#All], 13, FALSE)</f>
        <v>arid to semi-arid grasslands, shrublands, or savannas</v>
      </c>
      <c r="D2302" s="17" t="str">
        <f>IF(ISNUMBER(SEARCH("1",VLOOKUP(A2302, [1]!Table9[#All], 4, FALSE))), "Yes", "No")</f>
        <v>Yes</v>
      </c>
      <c r="E2302" s="16" t="str">
        <f>VLOOKUP(A2302, [1]!Table9[#All], 3, FALSE)</f>
        <v>Plant</v>
      </c>
      <c r="F2302" s="15" t="str">
        <f>VLOOKUP(A2302, [1]!Table9[#All], 26, FALSE)</f>
        <v>Formula</v>
      </c>
      <c r="G2302" s="15" t="str">
        <f>IF(D2302="No", "--",VLOOKUP(A2302, [1]!Table9[#All], 25, FALSE))</f>
        <v>Work area</v>
      </c>
      <c r="H2302" s="14" t="str">
        <f>IF(D2302="No", "Not discussed on USFS. ", VLOOKUP(A2302, [1]!Table9[#All], 24, FALSE))</f>
        <v xml:space="preserve">Only discussed in INF, if reviewing INF apply same RPM's and language as other CRPR 1/2 plant receive. </v>
      </c>
      <c r="I2302" s="14" t="str">
        <f>IF(NOT(ISBLANK(#REF!)),  "Pre-activity Survey Required", "")</f>
        <v>Pre-activity Survey Required</v>
      </c>
      <c r="J2302" s="13" t="str">
        <f>IF(D2302="No", "Not discussed on USFS. ", _xlfn.CONCAT(A2302, " (", VLOOKUP(A2302, [1]!Table9[#All], 11, FALSE), "; Habitat description: ", C2302, ") - Within 1-mi of a CNDDB/SCE/USFS occurrence record (", VLOOKUP(A2302, [1]!Table9[#All], 34, FALSE), "). " ))</f>
        <v xml:space="preserve">woven spored lichen (INF:SCC; CRPR 3; Habitat description: arid to semi-arid grasslands, shrublands, or savannas) - Within 1-mi of a CNDDB/SCE/USFS occurrence record (unsuitable habitat). </v>
      </c>
      <c r="K2302" s="10" t="str">
        <f>IF(D2302="No", "-- ", VLOOKUP(A2302, [1]!Table9[#All], 35, FALSE))</f>
        <v>Standard OMP BMPs.</v>
      </c>
      <c r="L2302" s="12" t="str">
        <f>IF(D2302="No", "--", VLOOKUP(A2302, [1]!Table9[#All], 28, FALSE))</f>
        <v>IIB</v>
      </c>
      <c r="M2302" s="11" t="str">
        <f>IF(D2302="No", "Not discussed on USFS. ", _xlfn.CONCAT(A2302, " (", VLOOKUP(A2302, [1]!Table9[#All], 11, FALSE), "; Habitat description: ", C2302, ") - Within 1-mi of a CNDDB/SCE/USFS occurrence record (", VLOOKUP(A2302, [1]!Table9[#All], 27, FALSE), "). " ))</f>
        <v xml:space="preserve">woven spored lichen (INF:SCC; CRPR 3; Habitat description: arid to semi-arid grasslands, shrublands, or savannas) - Within 1-mi of a CNDDB/SCE/USFS occurrence record (habitat present). </v>
      </c>
      <c r="N2302" s="10" t="str">
        <f>IF(D2302="No", "-- ", VLOOKUP(A2302, [1]!Table9[#All], 29, FALSE))</f>
        <v xml:space="preserve">BE BMP Plant-1(a)(c-d); 
General Measures and Standard OMP BMPs. </v>
      </c>
      <c r="O2302" s="10" t="str">
        <f>IF(D2302="No", "--", VLOOKUP(A2302, [1]!Table9[#All], 30, FALSE))</f>
        <v xml:space="preserve">Pre-Activity Survey (woven spored lichen): A biological survey is required. 
FSS Plant Avoidance (woven spored lichen): If woven spored lichen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02" s="7" t="str">
        <f>IF(D2302="No", "Not discussed on USFS. ", IF(VLOOKUP(A2302, [1]!Table9[#All], 31, FALSE)="--", "--",  _xlfn.CONCAT(A2302, " (", VLOOKUP(A2302, [1]!Table9[#All], 11, FALSE), "; Habitat description: ", C2302, ") - Within 1-mi of a CNDDB/SCE/USFS occurrence record (", VLOOKUP(A2302, [1]!Table9[#All], 31, FALSE), "). " )))</f>
        <v>--</v>
      </c>
      <c r="Q2302" s="6" t="str">
        <f>IF(D2302="No", "Not discussed on USFS. ", IF(VLOOKUP(A2302, [1]!Table9[#All], 31, FALSE)="--", "--",  VLOOKUP(A2302, [1]!Table9[#All], 32, FALSE)))</f>
        <v>--</v>
      </c>
      <c r="R2302" s="6" t="str">
        <f>IF(D2302="No", "Not discussed on USFS. ", IF(VLOOKUP(A2302, [1]!Table9[#All], 31, FALSE)="--", "--", VLOOKUP(A2302, [1]!Table9[#All], 33, FALSE)))</f>
        <v>--</v>
      </c>
      <c r="S2302" s="9" t="s">
        <v>2</v>
      </c>
      <c r="T2302" s="8" t="s">
        <v>2</v>
      </c>
      <c r="U2302" s="8" t="s">
        <v>2</v>
      </c>
      <c r="V2302" s="7" t="s">
        <v>2</v>
      </c>
      <c r="W2302" s="6" t="s">
        <v>2</v>
      </c>
      <c r="X2302" s="6" t="s">
        <v>2</v>
      </c>
    </row>
    <row r="2303" spans="1:24" ht="80" x14ac:dyDescent="0.2">
      <c r="A2303" s="20" t="s">
        <v>50</v>
      </c>
      <c r="B2303" s="20" t="str">
        <f>VLOOKUP(A2303, [1]!Table9[#All], 2, FALSE)</f>
        <v>Galium wrightii</v>
      </c>
      <c r="C2303" s="18" t="str">
        <f>VLOOKUP(A2303, [1]!Table9[#All], 13, FALSE)</f>
        <v>mower montane coniferous forest, pinyon and juniper woodland, shady rocky canyons</v>
      </c>
      <c r="D2303" s="17" t="str">
        <f>IF(ISNUMBER(SEARCH("1",VLOOKUP(A2303, [1]!Table9[#All], 4, FALSE))), "Yes", "No")</f>
        <v>No</v>
      </c>
      <c r="E2303" s="16" t="str">
        <f>VLOOKUP(A2303, [1]!Table9[#All], 3, FALSE)</f>
        <v>Plant</v>
      </c>
      <c r="F2303" s="15" t="str">
        <f>VLOOKUP(A2303, [1]!Table9[#All], 26, FALSE)</f>
        <v>Formula</v>
      </c>
      <c r="G2303" s="15" t="str">
        <f>IF(D2303="No", "--",VLOOKUP(A2303, [1]!Table9[#All], 25, FALSE))</f>
        <v>--</v>
      </c>
      <c r="H2303" s="14" t="str">
        <f>IF(D2303="No", "Not discussed on USFS. ", VLOOKUP(A2303, [1]!Table9[#All], 24, FALSE))</f>
        <v xml:space="preserve">Not discussed on USFS. </v>
      </c>
      <c r="I2303" s="14" t="str">
        <f>IF(NOT(ISBLANK(#REF!)),  "Pre-activity Survey Required", "")</f>
        <v>Pre-activity Survey Required</v>
      </c>
      <c r="J2303" s="13" t="str">
        <f>IF(D2303="No", "Not discussed on USFS. ", _xlfn.CONCAT(A2303, " (", VLOOKUP(A2303, [1]!Table9[#All], 11, FALSE), "; Habitat description: ", C2303, ") - Within 1-mi of a CNDDB/SCE/USFS occurrence record (", VLOOKUP(A2303, [1]!Table9[#All], 34, FALSE), "). " ))</f>
        <v xml:space="preserve">Not discussed on USFS. </v>
      </c>
      <c r="K2303" s="10" t="str">
        <f>IF(D2303="No", "-- ", VLOOKUP(A2303, [1]!Table9[#All], 35, FALSE))</f>
        <v xml:space="preserve">-- </v>
      </c>
      <c r="L2303" s="12" t="str">
        <f>IF(D2303="No", "--", VLOOKUP(A2303, [1]!Table9[#All], 28, FALSE))</f>
        <v>--</v>
      </c>
      <c r="M2303" s="11" t="str">
        <f>IF(D2303="No", "Not discussed on USFS. ", _xlfn.CONCAT(A2303, " (", VLOOKUP(A2303, [1]!Table9[#All], 11, FALSE), "; Habitat description: ", C2303, ") - Within 1-mi of a CNDDB/SCE/USFS occurrence record (", VLOOKUP(A2303, [1]!Table9[#All], 27, FALSE), "). " ))</f>
        <v xml:space="preserve">Not discussed on USFS. </v>
      </c>
      <c r="N2303" s="10" t="str">
        <f>IF(D2303="No", "-- ", VLOOKUP(A2303, [1]!Table9[#All], 29, FALSE))</f>
        <v xml:space="preserve">-- </v>
      </c>
      <c r="O2303" s="10" t="str">
        <f>IF(D2303="No", "--", VLOOKUP(A2303, [1]!Table9[#All], 30, FALSE))</f>
        <v>--</v>
      </c>
      <c r="P2303" s="7" t="str">
        <f>IF(D2303="No", "Not discussed on USFS. ", IF(VLOOKUP(A2303, [1]!Table9[#All], 31, FALSE)="--", "--",  _xlfn.CONCAT(A2303, " (", VLOOKUP(A2303, [1]!Table9[#All], 11, FALSE), "; Habitat description: ", C2303, ") - Within 1-mi of a CNDDB/SCE/USFS occurrence record (", VLOOKUP(A2303, [1]!Table9[#All], 31, FALSE), "). " )))</f>
        <v xml:space="preserve">Not discussed on USFS. </v>
      </c>
      <c r="Q2303" s="6" t="str">
        <f>IF(D2303="No", "Not discussed on USFS. ", IF(VLOOKUP(A2303, [1]!Table9[#All], 31, FALSE)="--", "--",  VLOOKUP(A2303, [1]!Table9[#All], 32, FALSE)))</f>
        <v xml:space="preserve">Not discussed on USFS. </v>
      </c>
      <c r="R2303" s="6" t="str">
        <f>IF(D2303="No", "Not discussed on USFS. ", IF(VLOOKUP(A2303, [1]!Table9[#All], 31, FALSE)="--", "--", VLOOKUP(A2303, [1]!Table9[#All], 33, FALSE)))</f>
        <v xml:space="preserve">Not discussed on USFS. </v>
      </c>
      <c r="S2303" s="9" t="s">
        <v>2</v>
      </c>
      <c r="T2303" s="8" t="s">
        <v>2</v>
      </c>
      <c r="U2303" s="8" t="s">
        <v>2</v>
      </c>
      <c r="V2303" s="7" t="s">
        <v>2</v>
      </c>
      <c r="W2303" s="6" t="s">
        <v>2</v>
      </c>
      <c r="X2303" s="6" t="s">
        <v>2</v>
      </c>
    </row>
    <row r="2304" spans="1:24" ht="144" x14ac:dyDescent="0.2">
      <c r="A2304" s="20" t="s">
        <v>49</v>
      </c>
      <c r="B2304" s="20" t="str">
        <f>VLOOKUP(A2304, [1]!Table9[#All], 2, FALSE)</f>
        <v>Jaffueliobryum wrightii</v>
      </c>
      <c r="C2304" s="18" t="str">
        <f>VLOOKUP(A2304, [1]!Table9[#All], 13, FALSE)</f>
        <v>open arid to semi-arid shrub, woodland communities, grasslands; common on dry sandstone or limestone rock (rarely metamorphic rock)</v>
      </c>
      <c r="D2304" s="17" t="str">
        <f>IF(ISNUMBER(SEARCH("1",VLOOKUP(A2304, [1]!Table9[#All], 4, FALSE))), "Yes", "No")</f>
        <v>No</v>
      </c>
      <c r="E2304" s="16" t="str">
        <f>VLOOKUP(A2304, [1]!Table9[#All], 3, FALSE)</f>
        <v>Plant</v>
      </c>
      <c r="F2304" s="15" t="str">
        <f>VLOOKUP(A2304, [1]!Table9[#All], 26, FALSE)</f>
        <v>Formula</v>
      </c>
      <c r="G2304" s="15" t="str">
        <f>IF(D2304="No", "--",VLOOKUP(A2304, [1]!Table9[#All], 25, FALSE))</f>
        <v>--</v>
      </c>
      <c r="H2304" s="14" t="str">
        <f>IF(D2304="No", "Not discussed on USFS. ", VLOOKUP(A2304, [1]!Table9[#All], 24, FALSE))</f>
        <v xml:space="preserve">Not discussed on USFS. </v>
      </c>
      <c r="I2304" s="14" t="str">
        <f>IF(NOT(ISBLANK(#REF!)),  "Pre-activity Survey Required", "")</f>
        <v>Pre-activity Survey Required</v>
      </c>
      <c r="J2304" s="13" t="str">
        <f>IF(D2304="No", "Not discussed on USFS. ", _xlfn.CONCAT(A2304, " (", VLOOKUP(A2304, [1]!Table9[#All], 11, FALSE), "; Habitat description: ", C2304, ") - Within 1-mi of a CNDDB/SCE/USFS occurrence record (", VLOOKUP(A2304, [1]!Table9[#All], 34, FALSE), "). " ))</f>
        <v xml:space="preserve">Not discussed on USFS. </v>
      </c>
      <c r="K2304" s="10" t="str">
        <f>IF(D2304="No", "-- ", VLOOKUP(A2304, [1]!Table9[#All], 35, FALSE))</f>
        <v xml:space="preserve">-- </v>
      </c>
      <c r="L2304" s="12" t="str">
        <f>IF(D2304="No", "--", VLOOKUP(A2304, [1]!Table9[#All], 28, FALSE))</f>
        <v>--</v>
      </c>
      <c r="M2304" s="11" t="str">
        <f>IF(D2304="No", "Not discussed on USFS. ", _xlfn.CONCAT(A2304, " (", VLOOKUP(A2304, [1]!Table9[#All], 11, FALSE), "; Habitat description: ", C2304, ") - Within 1-mi of a CNDDB/SCE/USFS occurrence record (", VLOOKUP(A2304, [1]!Table9[#All], 27, FALSE), "). " ))</f>
        <v xml:space="preserve">Not discussed on USFS. </v>
      </c>
      <c r="N2304" s="10" t="str">
        <f>IF(D2304="No", "-- ", VLOOKUP(A2304, [1]!Table9[#All], 29, FALSE))</f>
        <v xml:space="preserve">-- </v>
      </c>
      <c r="O2304" s="10" t="str">
        <f>IF(D2304="No", "--", VLOOKUP(A2304, [1]!Table9[#All], 30, FALSE))</f>
        <v>--</v>
      </c>
      <c r="P2304" s="7" t="str">
        <f>IF(D2304="No", "Not discussed on USFS. ", IF(VLOOKUP(A2304, [1]!Table9[#All], 31, FALSE)="--", "--",  _xlfn.CONCAT(A2304, " (", VLOOKUP(A2304, [1]!Table9[#All], 11, FALSE), "; Habitat description: ", C2304, ") - Within 1-mi of a CNDDB/SCE/USFS occurrence record (", VLOOKUP(A2304, [1]!Table9[#All], 31, FALSE), "). " )))</f>
        <v xml:space="preserve">Not discussed on USFS. </v>
      </c>
      <c r="Q2304" s="6" t="str">
        <f>IF(D2304="No", "Not discussed on USFS. ", IF(VLOOKUP(A2304, [1]!Table9[#All], 31, FALSE)="--", "--",  VLOOKUP(A2304, [1]!Table9[#All], 32, FALSE)))</f>
        <v xml:space="preserve">Not discussed on USFS. </v>
      </c>
      <c r="R2304" s="6" t="str">
        <f>IF(D2304="No", "Not discussed on USFS. ", IF(VLOOKUP(A2304, [1]!Table9[#All], 31, FALSE)="--", "--", VLOOKUP(A2304, [1]!Table9[#All], 33, FALSE)))</f>
        <v xml:space="preserve">Not discussed on USFS. </v>
      </c>
      <c r="S2304" s="9" t="s">
        <v>2</v>
      </c>
      <c r="T2304" s="8" t="s">
        <v>2</v>
      </c>
      <c r="U2304" s="8" t="s">
        <v>2</v>
      </c>
      <c r="V2304" s="7" t="s">
        <v>2</v>
      </c>
      <c r="W2304" s="6" t="s">
        <v>2</v>
      </c>
      <c r="X2304" s="6" t="s">
        <v>2</v>
      </c>
    </row>
    <row r="2305" spans="1:24" ht="80" x14ac:dyDescent="0.2">
      <c r="A2305" s="20" t="s">
        <v>48</v>
      </c>
      <c r="B2305" s="20" t="str">
        <f>VLOOKUP(A2305, [1]!Table9[#All], 2, FALSE)</f>
        <v>Trichocoronis wrightii var. wrightii</v>
      </c>
      <c r="C2305" s="18" t="str">
        <f>VLOOKUP(A2305, [1]!Table9[#All], 13, FALSE)</f>
        <v>meadows and seeps, marshes and swamps, riparian forest, vernal pools, drying riverbeds</v>
      </c>
      <c r="D2305" s="17" t="str">
        <f>IF(ISNUMBER(SEARCH("1",VLOOKUP(A2305, [1]!Table9[#All], 4, FALSE))), "Yes", "No")</f>
        <v>No</v>
      </c>
      <c r="E2305" s="16" t="str">
        <f>VLOOKUP(A2305, [1]!Table9[#All], 3, FALSE)</f>
        <v>Plant</v>
      </c>
      <c r="F2305" s="15" t="str">
        <f>VLOOKUP(A2305, [1]!Table9[#All], 26, FALSE)</f>
        <v>Formula</v>
      </c>
      <c r="G2305" s="15" t="str">
        <f>IF(D2305="No", "--",VLOOKUP(A2305, [1]!Table9[#All], 25, FALSE))</f>
        <v>--</v>
      </c>
      <c r="H2305" s="14" t="str">
        <f>IF(D2305="No", "Not discussed on USFS. ", VLOOKUP(A2305, [1]!Table9[#All], 24, FALSE))</f>
        <v xml:space="preserve">Not discussed on USFS. </v>
      </c>
      <c r="I2305" s="14" t="str">
        <f>IF(NOT(ISBLANK(#REF!)),  "Pre-activity Survey Required", "")</f>
        <v>Pre-activity Survey Required</v>
      </c>
      <c r="J2305" s="13" t="str">
        <f>IF(D2305="No", "Not discussed on USFS. ", _xlfn.CONCAT(A2305, " (", VLOOKUP(A2305, [1]!Table9[#All], 11, FALSE), "; Habitat description: ", C2305, ") - Within 1-mi of a CNDDB/SCE/USFS occurrence record (", VLOOKUP(A2305, [1]!Table9[#All], 34, FALSE), "). " ))</f>
        <v xml:space="preserve">Not discussed on USFS. </v>
      </c>
      <c r="K2305" s="10" t="str">
        <f>IF(D2305="No", "-- ", VLOOKUP(A2305, [1]!Table9[#All], 35, FALSE))</f>
        <v xml:space="preserve">-- </v>
      </c>
      <c r="L2305" s="12" t="str">
        <f>IF(D2305="No", "--", VLOOKUP(A2305, [1]!Table9[#All], 28, FALSE))</f>
        <v>--</v>
      </c>
      <c r="M2305" s="11" t="str">
        <f>IF(D2305="No", "Not discussed on USFS. ", _xlfn.CONCAT(A2305, " (", VLOOKUP(A2305, [1]!Table9[#All], 11, FALSE), "; Habitat description: ", C2305, ") - Within 1-mi of a CNDDB/SCE/USFS occurrence record (", VLOOKUP(A2305, [1]!Table9[#All], 27, FALSE), "). " ))</f>
        <v xml:space="preserve">Not discussed on USFS. </v>
      </c>
      <c r="N2305" s="10" t="str">
        <f>IF(D2305="No", "-- ", VLOOKUP(A2305, [1]!Table9[#All], 29, FALSE))</f>
        <v xml:space="preserve">-- </v>
      </c>
      <c r="O2305" s="10" t="str">
        <f>IF(D2305="No", "--", VLOOKUP(A2305, [1]!Table9[#All], 30, FALSE))</f>
        <v>--</v>
      </c>
      <c r="P2305" s="7" t="str">
        <f>IF(D2305="No", "Not discussed on USFS. ", IF(VLOOKUP(A2305, [1]!Table9[#All], 31, FALSE)="--", "--",  _xlfn.CONCAT(A2305, " (", VLOOKUP(A2305, [1]!Table9[#All], 11, FALSE), "; Habitat description: ", C2305, ") - Within 1-mi of a CNDDB/SCE/USFS occurrence record (", VLOOKUP(A2305, [1]!Table9[#All], 31, FALSE), "). " )))</f>
        <v xml:space="preserve">Not discussed on USFS. </v>
      </c>
      <c r="Q2305" s="6" t="str">
        <f>IF(D2305="No", "Not discussed on USFS. ", IF(VLOOKUP(A2305, [1]!Table9[#All], 31, FALSE)="--", "--",  VLOOKUP(A2305, [1]!Table9[#All], 32, FALSE)))</f>
        <v xml:space="preserve">Not discussed on USFS. </v>
      </c>
      <c r="R2305" s="6" t="str">
        <f>IF(D2305="No", "Not discussed on USFS. ", IF(VLOOKUP(A2305, [1]!Table9[#All], 31, FALSE)="--", "--", VLOOKUP(A2305, [1]!Table9[#All], 33, FALSE)))</f>
        <v xml:space="preserve">Not discussed on USFS. </v>
      </c>
      <c r="S2305" s="9" t="s">
        <v>2</v>
      </c>
      <c r="T2305" s="8" t="s">
        <v>2</v>
      </c>
      <c r="U2305" s="8" t="s">
        <v>2</v>
      </c>
      <c r="V2305" s="7" t="s">
        <v>2</v>
      </c>
      <c r="W2305" s="6" t="s">
        <v>2</v>
      </c>
      <c r="X2305" s="6" t="s">
        <v>2</v>
      </c>
    </row>
    <row r="2306" spans="1:24" ht="168" x14ac:dyDescent="0.2">
      <c r="A2306" s="20" t="s">
        <v>47</v>
      </c>
      <c r="B2306" s="20" t="str">
        <f>VLOOKUP(A2306, [1]!Table9[#All], 2, FALSE)</f>
        <v>Piperia yadonii</v>
      </c>
      <c r="C2306" s="18" t="str">
        <f>VLOOKUP(A2306, [1]!Table9[#All], 13, FALSE)</f>
        <v>coastal bluff scrub, closed-cone coniferous forest, chaparral (maritime)</v>
      </c>
      <c r="D2306" s="17" t="str">
        <f>IF(ISNUMBER(SEARCH("1",VLOOKUP(A2306, [1]!Table9[#All], 4, FALSE))), "Yes", "No")</f>
        <v>Yes</v>
      </c>
      <c r="E2306" s="16" t="str">
        <f>VLOOKUP(A2306, [1]!Table9[#All], 3, FALSE)</f>
        <v>Plant</v>
      </c>
      <c r="F2306" s="15" t="str">
        <f>VLOOKUP(A2306, [1]!Table9[#All], 26, FALSE)</f>
        <v>Formula</v>
      </c>
      <c r="G2306" s="15" t="str">
        <f>IF(D2306="No", "--",VLOOKUP(A2306, [1]!Table9[#All], 25, FALSE))</f>
        <v>Work area</v>
      </c>
      <c r="H2306" s="14" t="str">
        <f>IF(D2306="No", "Not discussed on USFS. ", VLOOKUP(A2306, [1]!Table9[#All], 24, FALSE))</f>
        <v>--</v>
      </c>
      <c r="I2306" s="14" t="str">
        <f>IF(NOT(ISBLANK(#REF!)),  "Pre-activity Survey Required", "")</f>
        <v>Pre-activity Survey Required</v>
      </c>
      <c r="J2306" s="13" t="str">
        <f>IF(D2306="No", "Not discussed on USFS. ", _xlfn.CONCAT(A2306, " (", VLOOKUP(A2306, [1]!Table9[#All], 11, FALSE), "; Habitat description: ", C2306, ") - Within 1-mi of a CNDDB/SCE/USFS occurrence record (", VLOOKUP(A2306, [1]!Table9[#All], 34, FALSE), "). " ))</f>
        <v xml:space="preserve">Yadon's rein orchid (FE; CRPR 1B.1, Blooming Period: Jun - Jul; Habitat description: coastal bluff scrub, closed-cone coniferous forest, chaparral (maritime)) - Within 1-mi of a CNDDB/SCE/USFS occurrence record (unsuitable habitat). </v>
      </c>
      <c r="K2306" s="10" t="str">
        <f>IF(D2306="No", "-- ", VLOOKUP(A2306, [1]!Table9[#All], 35, FALSE))</f>
        <v xml:space="preserve">RPM Plant 1; 
Standard OMP BMPs. </v>
      </c>
      <c r="L2306" s="12" t="str">
        <f>IF(D2306="No", "--", VLOOKUP(A2306, [1]!Table9[#All], 28, FALSE))</f>
        <v>IIB</v>
      </c>
      <c r="M2306" s="11" t="str">
        <f>IF(D2306="No", "Not discussed on USFS. ", _xlfn.CONCAT(A2306, " (", VLOOKUP(A2306, [1]!Table9[#All], 11, FALSE), "; Habitat description: ", C2306, ") - Within 1-mi of a CNDDB/SCE/USFS occurrence record (", VLOOKUP(A2306, [1]!Table9[#All], 27, FALSE), "). " ))</f>
        <v xml:space="preserve">Yadon's rein orchid (FE; CRPR 1B.1, Blooming Period: Jun - Jul; Habitat description: coastal bluff scrub, closed-cone coniferous forest, chaparral (maritime)) - Within 1-mi of a CNDDB/SCE/USFS occurrence record (habitat present). </v>
      </c>
      <c r="N2306" s="10" t="str">
        <f>IF(D2306="No", "-- ", VLOOKUP(A2306, [1]!Table9[#All], 29, FALSE))</f>
        <v xml:space="preserve">RPM Plant-1-4; 
General Measures and Standard OMP BMPs. </v>
      </c>
      <c r="O2306" s="10" t="str">
        <f>IF(D2306="No", "--", VLOOKUP(A2306, [1]!Table9[#All], 30, FALSE))</f>
        <v xml:space="preserve">Rare Plant Survey and Avoidance (Yadon's rein orchid): A qualified botanist will conduct a rare plant survey for Yadon's rein orchid within blooming season, verified by a reference population. All federally-listed plants within 100 feet of the work area will be flagged for avoidance. Coordination with Environmental Services Department will be required if full avoidance cannot be achieved. 
Schedule Limitation (Yadon's rein orchid): Schedule all work in the year rare plant surveys are conducted. Work can occur only after rare plant surveys occur. If work gets delayed for a subsequent year, contact Environmental Services Department. 
General Measures and Standard OMP BMPs. </v>
      </c>
      <c r="P2306" s="7" t="str">
        <f>IF(D2306="No", "Not discussed on USFS. ", IF(VLOOKUP(A2306, [1]!Table9[#All], 31, FALSE)="--", "--",  _xlfn.CONCAT(A2306, " (", VLOOKUP(A2306, [1]!Table9[#All], 11, FALSE), "; Habitat description: ", C2306, ") - Within 1-mi of a CNDDB/SCE/USFS occurrence record (", VLOOKUP(A2306, [1]!Table9[#All], 31, FALSE), "). " )))</f>
        <v>--</v>
      </c>
      <c r="Q2306" s="6" t="str">
        <f>IF(D2306="No", "Not discussed on USFS. ", IF(VLOOKUP(A2306, [1]!Table9[#All], 31, FALSE)="--", "--",  VLOOKUP(A2306, [1]!Table9[#All], 32, FALSE)))</f>
        <v>--</v>
      </c>
      <c r="R2306" s="6" t="str">
        <f>IF(D2306="No", "Not discussed on USFS. ", IF(VLOOKUP(A2306, [1]!Table9[#All], 31, FALSE)="--", "--", VLOOKUP(A2306, [1]!Table9[#All], 33, FALSE)))</f>
        <v>--</v>
      </c>
      <c r="S2306" s="9" t="s">
        <v>2</v>
      </c>
      <c r="T2306" s="8" t="s">
        <v>2</v>
      </c>
      <c r="U2306" s="8" t="s">
        <v>2</v>
      </c>
      <c r="V2306" s="7" t="s">
        <v>2</v>
      </c>
      <c r="W2306" s="6" t="s">
        <v>2</v>
      </c>
      <c r="X2306" s="6" t="s">
        <v>2</v>
      </c>
    </row>
    <row r="2307" spans="1:24" ht="80" x14ac:dyDescent="0.2">
      <c r="A2307" s="20" t="s">
        <v>46</v>
      </c>
      <c r="B2307" s="20" t="str">
        <f>VLOOKUP(A2307, [1]!Table9[#All], 2, FALSE)</f>
        <v>Cordylanthus capitatus</v>
      </c>
      <c r="C2307" s="18" t="str">
        <f>VLOOKUP(A2307, [1]!Table9[#All], 13, FALSE)</f>
        <v>great basin scrub, lower montane coniferous forest, pinyon and juniper woodland</v>
      </c>
      <c r="D2307" s="17" t="str">
        <f>IF(ISNUMBER(SEARCH("1",VLOOKUP(A2307, [1]!Table9[#All], 4, FALSE))), "Yes", "No")</f>
        <v>No</v>
      </c>
      <c r="E2307" s="16" t="str">
        <f>VLOOKUP(A2307, [1]!Table9[#All], 3, FALSE)</f>
        <v>Plant</v>
      </c>
      <c r="F2307" s="15" t="str">
        <f>VLOOKUP(A2307, [1]!Table9[#All], 26, FALSE)</f>
        <v>Formula</v>
      </c>
      <c r="G2307" s="15" t="str">
        <f>IF(D2307="No", "--",VLOOKUP(A2307, [1]!Table9[#All], 25, FALSE))</f>
        <v>--</v>
      </c>
      <c r="H2307" s="14" t="str">
        <f>IF(D2307="No", "Not discussed on USFS. ", VLOOKUP(A2307, [1]!Table9[#All], 24, FALSE))</f>
        <v xml:space="preserve">Not discussed on USFS. </v>
      </c>
      <c r="I2307" s="14" t="str">
        <f>IF(NOT(ISBLANK(#REF!)),  "Pre-activity Survey Required", "")</f>
        <v>Pre-activity Survey Required</v>
      </c>
      <c r="J2307" s="13" t="str">
        <f>IF(D2307="No", "Not discussed on USFS. ", _xlfn.CONCAT(A2307, " (", VLOOKUP(A2307, [1]!Table9[#All], 11, FALSE), "; Habitat description: ", C2307, ") - Within 1-mi of a CNDDB/SCE/USFS occurrence record (", VLOOKUP(A2307, [1]!Table9[#All], 34, FALSE), "). " ))</f>
        <v xml:space="preserve">Not discussed on USFS. </v>
      </c>
      <c r="K2307" s="10" t="str">
        <f>IF(D2307="No", "-- ", VLOOKUP(A2307, [1]!Table9[#All], 35, FALSE))</f>
        <v xml:space="preserve">-- </v>
      </c>
      <c r="L2307" s="12" t="str">
        <f>IF(D2307="No", "--", VLOOKUP(A2307, [1]!Table9[#All], 28, FALSE))</f>
        <v>--</v>
      </c>
      <c r="M2307" s="11" t="str">
        <f>IF(D2307="No", "Not discussed on USFS. ", _xlfn.CONCAT(A2307, " (", VLOOKUP(A2307, [1]!Table9[#All], 11, FALSE), "; Habitat description: ", C2307, ") - Within 1-mi of a CNDDB/SCE/USFS occurrence record (", VLOOKUP(A2307, [1]!Table9[#All], 27, FALSE), "). " ))</f>
        <v xml:space="preserve">Not discussed on USFS. </v>
      </c>
      <c r="N2307" s="10" t="str">
        <f>IF(D2307="No", "-- ", VLOOKUP(A2307, [1]!Table9[#All], 29, FALSE))</f>
        <v xml:space="preserve">-- </v>
      </c>
      <c r="O2307" s="10" t="str">
        <f>IF(D2307="No", "--", VLOOKUP(A2307, [1]!Table9[#All], 30, FALSE))</f>
        <v>--</v>
      </c>
      <c r="P2307" s="7" t="str">
        <f>IF(D2307="No", "Not discussed on USFS. ", IF(VLOOKUP(A2307, [1]!Table9[#All], 31, FALSE)="--", "--",  _xlfn.CONCAT(A2307, " (", VLOOKUP(A2307, [1]!Table9[#All], 11, FALSE), "; Habitat description: ", C2307, ") - Within 1-mi of a CNDDB/SCE/USFS occurrence record (", VLOOKUP(A2307, [1]!Table9[#All], 31, FALSE), "). " )))</f>
        <v xml:space="preserve">Not discussed on USFS. </v>
      </c>
      <c r="Q2307" s="6" t="str">
        <f>IF(D2307="No", "Not discussed on USFS. ", IF(VLOOKUP(A2307, [1]!Table9[#All], 31, FALSE)="--", "--",  VLOOKUP(A2307, [1]!Table9[#All], 32, FALSE)))</f>
        <v xml:space="preserve">Not discussed on USFS. </v>
      </c>
      <c r="R2307" s="6" t="str">
        <f>IF(D2307="No", "Not discussed on USFS. ", IF(VLOOKUP(A2307, [1]!Table9[#All], 31, FALSE)="--", "--", VLOOKUP(A2307, [1]!Table9[#All], 33, FALSE)))</f>
        <v xml:space="preserve">Not discussed on USFS. </v>
      </c>
      <c r="S2307" s="9" t="s">
        <v>2</v>
      </c>
      <c r="T2307" s="8" t="s">
        <v>2</v>
      </c>
      <c r="U2307" s="8" t="s">
        <v>2</v>
      </c>
      <c r="V2307" s="7" t="s">
        <v>2</v>
      </c>
      <c r="W2307" s="6" t="s">
        <v>2</v>
      </c>
      <c r="X2307" s="6" t="s">
        <v>2</v>
      </c>
    </row>
    <row r="2308" spans="1:24" ht="156" x14ac:dyDescent="0.2">
      <c r="A2308" s="20" t="s">
        <v>45</v>
      </c>
      <c r="B2308" s="20" t="str">
        <f>VLOOKUP(A2308, [1]!Table9[#All], 2, FALSE)</f>
        <v>Eriastrum luteum</v>
      </c>
      <c r="C2308" s="18" t="str">
        <f>VLOOKUP(A2308, [1]!Table9[#All], 13, FALSE)</f>
        <v>broad-leafed upland forest, chaparral, cismontane woodland</v>
      </c>
      <c r="D2308" s="17" t="str">
        <f>IF(ISNUMBER(SEARCH("1",VLOOKUP(A2308, [1]!Table9[#All], 4, FALSE))), "Yes", "No")</f>
        <v>Yes</v>
      </c>
      <c r="E2308" s="16" t="str">
        <f>VLOOKUP(A2308, [1]!Table9[#All], 3, FALSE)</f>
        <v>Plant</v>
      </c>
      <c r="F2308" s="15" t="str">
        <f>VLOOKUP(A2308, [1]!Table9[#All], 26, FALSE)</f>
        <v>Formula</v>
      </c>
      <c r="G2308" s="15" t="str">
        <f>IF(D2308="No", "--",VLOOKUP(A2308, [1]!Table9[#All], 25, FALSE))</f>
        <v>Work area</v>
      </c>
      <c r="H2308" s="14" t="str">
        <f>IF(D2308="No", "Not discussed on USFS. ", VLOOKUP(A2308, [1]!Table9[#All], 24, FALSE))</f>
        <v>--</v>
      </c>
      <c r="I2308" s="14" t="str">
        <f>IF(NOT(ISBLANK(#REF!)),  "Pre-activity Survey Required", "")</f>
        <v>Pre-activity Survey Required</v>
      </c>
      <c r="J2308" s="13" t="str">
        <f>IF(D2308="No", "Not discussed on USFS. ", _xlfn.CONCAT(A2308, " (", VLOOKUP(A2308, [1]!Table9[#All], 11, FALSE), "; Habitat description: ", C2308, ") - Within 1-mi of a CNDDB/SCE/USFS occurrence record (", VLOOKUP(A2308, [1]!Table9[#All], 34, FALSE), "). " ))</f>
        <v xml:space="preserve">yellow flowered eriastrum (FSS; BLM:S; CRPR 1B.2, Blooming Period: May - Jun; Habitat description: broad-leafed upland forest, chaparral, cismontane woodland) - Within 1-mi of a CNDDB/SCE/USFS occurrence record (unsuitable habitat). </v>
      </c>
      <c r="K2308" s="10" t="str">
        <f>IF(D2308="No", "-- ", VLOOKUP(A2308, [1]!Table9[#All], 35, FALSE))</f>
        <v>Standard OMP BMPs.</v>
      </c>
      <c r="L2308" s="12" t="str">
        <f>IF(D2308="No", "--", VLOOKUP(A2308, [1]!Table9[#All], 28, FALSE))</f>
        <v>IIB</v>
      </c>
      <c r="M2308" s="11" t="str">
        <f>IF(D2308="No", "Not discussed on USFS. ", _xlfn.CONCAT(A2308, " (", VLOOKUP(A2308, [1]!Table9[#All], 11, FALSE), "; Habitat description: ", C2308, ") - Within 1-mi of a CNDDB/SCE/USFS occurrence record (", VLOOKUP(A2308, [1]!Table9[#All], 27, FALSE), "). " ))</f>
        <v xml:space="preserve">yellow flowered eriastrum (FSS; BLM:S; CRPR 1B.2, Blooming Period: May - Jun; Habitat description: broad-leafed upland forest, chaparral, cismontane woodland) - Within 1-mi of a CNDDB/SCE/USFS occurrence record (habitat present). </v>
      </c>
      <c r="N2308" s="10" t="str">
        <f>IF(D2308="No", "-- ", VLOOKUP(A2308, [1]!Table9[#All], 29, FALSE))</f>
        <v xml:space="preserve">BE BMP Plant-1(a)(c-d); 
General Measures and Standard OMP BMPs. </v>
      </c>
      <c r="O2308" s="10" t="str">
        <f>IF(D2308="No", "--", VLOOKUP(A2308, [1]!Table9[#All], 30, FALSE))</f>
        <v xml:space="preserve">Pre-Activity Survey (yellow flowered eriastrum): A biological survey is required. 
FSS Plant Avoidance (yellow flowered eriastrum): If yellow flowered eriastrum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08" s="7" t="str">
        <f>IF(D2308="No", "Not discussed on USFS. ", IF(VLOOKUP(A2308, [1]!Table9[#All], 31, FALSE)="--", "--",  _xlfn.CONCAT(A2308, " (", VLOOKUP(A2308, [1]!Table9[#All], 11, FALSE), "; Habitat description: ", C2308, ") - Within 1-mi of a CNDDB/SCE/USFS occurrence record (", VLOOKUP(A2308, [1]!Table9[#All], 31, FALSE), "). " )))</f>
        <v>--</v>
      </c>
      <c r="Q2308" s="6" t="str">
        <f>IF(D2308="No", "Not discussed on USFS. ", IF(VLOOKUP(A2308, [1]!Table9[#All], 31, FALSE)="--", "--",  VLOOKUP(A2308, [1]!Table9[#All], 32, FALSE)))</f>
        <v>--</v>
      </c>
      <c r="R2308" s="6" t="str">
        <f>IF(D2308="No", "Not discussed on USFS. ", IF(VLOOKUP(A2308, [1]!Table9[#All], 31, FALSE)="--", "--", VLOOKUP(A2308, [1]!Table9[#All], 33, FALSE)))</f>
        <v>--</v>
      </c>
      <c r="S2308" s="9" t="s">
        <v>2</v>
      </c>
      <c r="T2308" s="8" t="s">
        <v>2</v>
      </c>
      <c r="U2308" s="8" t="s">
        <v>2</v>
      </c>
      <c r="V2308" s="7" t="s">
        <v>2</v>
      </c>
      <c r="W2308" s="6" t="s">
        <v>2</v>
      </c>
      <c r="X2308" s="6" t="s">
        <v>2</v>
      </c>
    </row>
    <row r="2309" spans="1:24" ht="96" x14ac:dyDescent="0.2">
      <c r="A2309" s="20" t="s">
        <v>44</v>
      </c>
      <c r="B2309" s="20" t="str">
        <f>VLOOKUP(A2309, [1]!Table9[#All], 2, FALSE)</f>
        <v>Ivesia arizonica var. arizonica</v>
      </c>
      <c r="C2309" s="18" t="str">
        <f>VLOOKUP(A2309, [1]!Table9[#All], 13, FALSE)</f>
        <v>pinyon and juniper woodland, subalpine coniferous forest, upper montane coniferous forest; limestone crevices</v>
      </c>
      <c r="D2309" s="17" t="str">
        <f>IF(ISNUMBER(SEARCH("1",VLOOKUP(A2309, [1]!Table9[#All], 4, FALSE))), "Yes", "No")</f>
        <v>No</v>
      </c>
      <c r="E2309" s="16" t="str">
        <f>VLOOKUP(A2309, [1]!Table9[#All], 3, FALSE)</f>
        <v>Plant</v>
      </c>
      <c r="F2309" s="15" t="str">
        <f>VLOOKUP(A2309, [1]!Table9[#All], 26, FALSE)</f>
        <v>Formula</v>
      </c>
      <c r="G2309" s="15" t="str">
        <f>IF(D2309="No", "--",VLOOKUP(A2309, [1]!Table9[#All], 25, FALSE))</f>
        <v>--</v>
      </c>
      <c r="H2309" s="14" t="str">
        <f>IF(D2309="No", "Not discussed on USFS. ", VLOOKUP(A2309, [1]!Table9[#All], 24, FALSE))</f>
        <v xml:space="preserve">Not discussed on USFS. </v>
      </c>
      <c r="I2309" s="14" t="str">
        <f>IF(NOT(ISBLANK(#REF!)),  "Pre-activity Survey Required", "")</f>
        <v>Pre-activity Survey Required</v>
      </c>
      <c r="J2309" s="13" t="str">
        <f>IF(D2309="No", "Not discussed on USFS. ", _xlfn.CONCAT(A2309, " (", VLOOKUP(A2309, [1]!Table9[#All], 11, FALSE), "; Habitat description: ", C2309, ") - Within 1-mi of a CNDDB/SCE/USFS occurrence record (", VLOOKUP(A2309, [1]!Table9[#All], 34, FALSE), "). " ))</f>
        <v xml:space="preserve">Not discussed on USFS. </v>
      </c>
      <c r="K2309" s="10" t="str">
        <f>IF(D2309="No", "-- ", VLOOKUP(A2309, [1]!Table9[#All], 35, FALSE))</f>
        <v xml:space="preserve">-- </v>
      </c>
      <c r="L2309" s="12" t="str">
        <f>IF(D2309="No", "--", VLOOKUP(A2309, [1]!Table9[#All], 28, FALSE))</f>
        <v>--</v>
      </c>
      <c r="M2309" s="11" t="str">
        <f>IF(D2309="No", "Not discussed on USFS. ", _xlfn.CONCAT(A2309, " (", VLOOKUP(A2309, [1]!Table9[#All], 11, FALSE), "; Habitat description: ", C2309, ") - Within 1-mi of a CNDDB/SCE/USFS occurrence record (", VLOOKUP(A2309, [1]!Table9[#All], 27, FALSE), "). " ))</f>
        <v xml:space="preserve">Not discussed on USFS. </v>
      </c>
      <c r="N2309" s="10" t="str">
        <f>IF(D2309="No", "-- ", VLOOKUP(A2309, [1]!Table9[#All], 29, FALSE))</f>
        <v xml:space="preserve">-- </v>
      </c>
      <c r="O2309" s="10" t="str">
        <f>IF(D2309="No", "--", VLOOKUP(A2309, [1]!Table9[#All], 30, FALSE))</f>
        <v>--</v>
      </c>
      <c r="P2309" s="7" t="str">
        <f>IF(D2309="No", "Not discussed on USFS. ", IF(VLOOKUP(A2309, [1]!Table9[#All], 31, FALSE)="--", "--",  _xlfn.CONCAT(A2309, " (", VLOOKUP(A2309, [1]!Table9[#All], 11, FALSE), "; Habitat description: ", C2309, ") - Within 1-mi of a CNDDB/SCE/USFS occurrence record (", VLOOKUP(A2309, [1]!Table9[#All], 31, FALSE), "). " )))</f>
        <v xml:space="preserve">Not discussed on USFS. </v>
      </c>
      <c r="Q2309" s="6" t="str">
        <f>IF(D2309="No", "Not discussed on USFS. ", IF(VLOOKUP(A2309, [1]!Table9[#All], 31, FALSE)="--", "--",  VLOOKUP(A2309, [1]!Table9[#All], 32, FALSE)))</f>
        <v xml:space="preserve">Not discussed on USFS. </v>
      </c>
      <c r="R2309" s="6" t="str">
        <f>IF(D2309="No", "Not discussed on USFS. ", IF(VLOOKUP(A2309, [1]!Table9[#All], 31, FALSE)="--", "--", VLOOKUP(A2309, [1]!Table9[#All], 33, FALSE)))</f>
        <v xml:space="preserve">Not discussed on USFS. </v>
      </c>
      <c r="S2309" s="9" t="s">
        <v>2</v>
      </c>
      <c r="T2309" s="8" t="s">
        <v>2</v>
      </c>
      <c r="U2309" s="8" t="s">
        <v>2</v>
      </c>
      <c r="V2309" s="7" t="s">
        <v>2</v>
      </c>
      <c r="W2309" s="6" t="s">
        <v>2</v>
      </c>
      <c r="X2309" s="6" t="s">
        <v>2</v>
      </c>
    </row>
    <row r="2310" spans="1:24" ht="156" x14ac:dyDescent="0.2">
      <c r="A2310" s="20" t="s">
        <v>43</v>
      </c>
      <c r="B2310" s="20" t="str">
        <f>VLOOKUP(A2310, [1]!Table9[#All], 2, FALSE)</f>
        <v>Diplacus pulchellus</v>
      </c>
      <c r="C2310" s="18" t="str">
        <f>VLOOKUP(A2310, [1]!Table9[#All], 13, FALSE)</f>
        <v>lower montane coniferous forest, meadows and seeps; vernally wet depressions or seepage areas</v>
      </c>
      <c r="D2310" s="17" t="str">
        <f>IF(ISNUMBER(SEARCH("1",VLOOKUP(A2310, [1]!Table9[#All], 4, FALSE))), "Yes", "No")</f>
        <v>Yes</v>
      </c>
      <c r="E2310" s="16" t="str">
        <f>VLOOKUP(A2310, [1]!Table9[#All], 3, FALSE)</f>
        <v>Plant</v>
      </c>
      <c r="F2310" s="15" t="str">
        <f>VLOOKUP(A2310, [1]!Table9[#All], 26, FALSE)</f>
        <v>Formula</v>
      </c>
      <c r="G2310" s="15" t="str">
        <f>IF(D2310="No", "--",VLOOKUP(A2310, [1]!Table9[#All], 25, FALSE))</f>
        <v>Work area</v>
      </c>
      <c r="H2310" s="14" t="str">
        <f>IF(D2310="No", "Not discussed on USFS. ", VLOOKUP(A2310, [1]!Table9[#All], 24, FALSE))</f>
        <v>--</v>
      </c>
      <c r="I2310" s="14" t="str">
        <f>IF(NOT(ISBLANK(#REF!)),  "Pre-activity Survey Required", "")</f>
        <v>Pre-activity Survey Required</v>
      </c>
      <c r="J2310" s="13" t="str">
        <f>IF(D2310="No", "Not discussed on USFS. ", _xlfn.CONCAT(A2310, " (", VLOOKUP(A2310, [1]!Table9[#All], 11, FALSE), "; Habitat description: ", C2310, ") - Within 1-mi of a CNDDB/SCE/USFS occurrence record (", VLOOKUP(A2310, [1]!Table9[#All], 34, FALSE), "). " ))</f>
        <v xml:space="preserve">yellow lip pansy monkeyflower (FSS; BLM:S; CRPR 1B.2, Blooming Period: Apr - Jul; Habitat description: lower montane coniferous forest, meadows and seeps; vernally wet depressions or seepage areas) - Within 1-mi of a CNDDB/SCE/USFS occurrence record (unsuitable habitat). </v>
      </c>
      <c r="K2310" s="10" t="str">
        <f>IF(D2310="No", "-- ", VLOOKUP(A2310, [1]!Table9[#All], 35, FALSE))</f>
        <v>Standard OMP BMPs.</v>
      </c>
      <c r="L2310" s="12" t="str">
        <f>IF(D2310="No", "--", VLOOKUP(A2310, [1]!Table9[#All], 28, FALSE))</f>
        <v>IIB</v>
      </c>
      <c r="M2310" s="11" t="str">
        <f>IF(D2310="No", "Not discussed on USFS. ", _xlfn.CONCAT(A2310, " (", VLOOKUP(A2310, [1]!Table9[#All], 11, FALSE), "; Habitat description: ", C2310, ") - Within 1-mi of a CNDDB/SCE/USFS occurrence record (", VLOOKUP(A2310, [1]!Table9[#All], 27, FALSE), "). " ))</f>
        <v xml:space="preserve">yellow lip pansy monkeyflower (FSS; BLM:S; CRPR 1B.2, Blooming Period: Apr - Jul; Habitat description: lower montane coniferous forest, meadows and seeps; vernally wet depressions or seepage areas) - Within 1-mi of a CNDDB/SCE/USFS occurrence record (habitat present). </v>
      </c>
      <c r="N2310" s="10" t="str">
        <f>IF(D2310="No", "-- ", VLOOKUP(A2310, [1]!Table9[#All], 29, FALSE))</f>
        <v xml:space="preserve">BE BMP Plant-1(a)(c-d); 
General Measures and Standard OMP BMPs. </v>
      </c>
      <c r="O2310" s="10" t="str">
        <f>IF(D2310="No", "--", VLOOKUP(A2310, [1]!Table9[#All], 30, FALSE))</f>
        <v xml:space="preserve">Pre-Activity Survey (yellow lip pansy monkeyflower): A biological survey is required. 
FSS Plant Avoidance (yellow lip pansy monkeyflower): If yellow lip pansy monkeyflower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10" s="7" t="str">
        <f>IF(D2310="No", "Not discussed on USFS. ", IF(VLOOKUP(A2310, [1]!Table9[#All], 31, FALSE)="--", "--",  _xlfn.CONCAT(A2310, " (", VLOOKUP(A2310, [1]!Table9[#All], 11, FALSE), "; Habitat description: ", C2310, ") - Within 1-mi of a CNDDB/SCE/USFS occurrence record (", VLOOKUP(A2310, [1]!Table9[#All], 31, FALSE), "). " )))</f>
        <v>--</v>
      </c>
      <c r="Q2310" s="6" t="str">
        <f>IF(D2310="No", "Not discussed on USFS. ", IF(VLOOKUP(A2310, [1]!Table9[#All], 31, FALSE)="--", "--",  VLOOKUP(A2310, [1]!Table9[#All], 32, FALSE)))</f>
        <v>--</v>
      </c>
      <c r="R2310" s="6" t="str">
        <f>IF(D2310="No", "Not discussed on USFS. ", IF(VLOOKUP(A2310, [1]!Table9[#All], 31, FALSE)="--", "--", VLOOKUP(A2310, [1]!Table9[#All], 33, FALSE)))</f>
        <v>--</v>
      </c>
      <c r="S2310" s="9" t="s">
        <v>2</v>
      </c>
      <c r="T2310" s="8" t="s">
        <v>2</v>
      </c>
      <c r="U2310" s="8" t="s">
        <v>2</v>
      </c>
      <c r="V2310" s="7" t="s">
        <v>2</v>
      </c>
      <c r="W2310" s="6" t="s">
        <v>2</v>
      </c>
      <c r="X2310" s="6" t="s">
        <v>2</v>
      </c>
    </row>
    <row r="2311" spans="1:24" ht="64" x14ac:dyDescent="0.2">
      <c r="A2311" s="20" t="s">
        <v>42</v>
      </c>
      <c r="B2311" s="20" t="str">
        <f>VLOOKUP(A2311, [1]!Table9[#All], 2, FALSE)</f>
        <v>Coturnicops noveboracensis</v>
      </c>
      <c r="C2311" s="18" t="str">
        <f>VLOOKUP(A2311, [1]!Table9[#All], 13, FALSE)</f>
        <v>large wet meadows or shallow marshes</v>
      </c>
      <c r="D2311" s="17" t="str">
        <f>IF(ISNUMBER(SEARCH("1",VLOOKUP(A2311, [1]!Table9[#All], 4, FALSE))), "Yes", "No")</f>
        <v>Yes</v>
      </c>
      <c r="E2311" s="16" t="str">
        <f>VLOOKUP(A2311, [1]!Table9[#All], 3, FALSE)</f>
        <v>Bird</v>
      </c>
      <c r="F2311" s="15" t="str">
        <f>VLOOKUP(A2311, [1]!Table9[#All], 26, FALSE)</f>
        <v>Formula</v>
      </c>
      <c r="G2311" s="15" t="str">
        <f>IF(D2311="No", "--",VLOOKUP(A2311, [1]!Table9[#All], 25, FALSE))</f>
        <v>Work area</v>
      </c>
      <c r="H2311" s="14" t="str">
        <f>IF(D2311="No", "Not discussed on USFS. ", VLOOKUP(A2311, [1]!Table9[#All], 24, FALSE))</f>
        <v>--</v>
      </c>
      <c r="I2311" s="14" t="str">
        <f>IF(NOT(ISBLANK(#REF!)),  "Pre-activity Survey Required", "")</f>
        <v>Pre-activity Survey Required</v>
      </c>
      <c r="J2311" s="13" t="str">
        <f>IF(D2311="No", "Not discussed on USFS. ", _xlfn.CONCAT(A2311, " (", VLOOKUP(A2311, [1]!Table9[#All], 11, FALSE), "; Habitat description: ", C2311, ") - Within 1-mi of a CNDDB/SCE/USFS occurrence record (", VLOOKUP(A2311, [1]!Table9[#All], 34, FALSE), "). " ))</f>
        <v xml:space="preserve">Yellow Rail (CDFW SSC; FSS; Habitat description: large wet meadows or shallow marshes) - Within 1-mi of a CNDDB/SCE/USFS occurrence record (unsuitable habitat). </v>
      </c>
      <c r="K2311" s="10" t="str">
        <f>IF(D2311="No", "-- ", VLOOKUP(A2311, [1]!Table9[#All], 35, FALSE))</f>
        <v>Standard OMP BMPs.</v>
      </c>
      <c r="L2311" s="12" t="str">
        <f>IF(D2311="No", "--", VLOOKUP(A2311, [1]!Table9[#All], 28, FALSE))</f>
        <v>IIB</v>
      </c>
      <c r="M2311" s="11" t="str">
        <f>IF(D2311="No", "Not discussed on USFS. ", _xlfn.CONCAT(A2311, " (", VLOOKUP(A2311, [1]!Table9[#All], 11, FALSE), "; Habitat description: ", C2311, ") - Within 1-mi of a CNDDB/SCE/USFS occurrence record (", VLOOKUP(A2311, [1]!Table9[#All], 27, FALSE), "). " ))</f>
        <v xml:space="preserve">Yellow Rail (CDFW SSC; FSS; Habitat description: large wet meadows or shallow marshes) - Within 1-mi of a CNDDB/SCE/USFS occurrence record (habitat present). </v>
      </c>
      <c r="N2311" s="10" t="str">
        <f>IF(D2311="No", "-- ", VLOOKUP(A2311, [1]!Table9[#All], 29, FALSE))</f>
        <v xml:space="preserve">Nest Survey; </v>
      </c>
      <c r="O2311" s="10" t="str">
        <f>IF(D2311="No", "--", VLOOKUP(A2311, [1]!Table9[#All], 30, FALSE))</f>
        <v xml:space="preserve">Nest Survey: A nest survey is required for activities scheduled between February 1 and August 31. </v>
      </c>
      <c r="P2311" s="7" t="str">
        <f>IF(D2311="No", "Not discussed on USFS. ", IF(VLOOKUP(A2311, [1]!Table9[#All], 31, FALSE)="--", "--",  _xlfn.CONCAT(A2311, " (", VLOOKUP(A2311, [1]!Table9[#All], 11, FALSE), "; Habitat description: ", C2311, ") - Within 1-mi of a CNDDB/SCE/USFS occurrence record (", VLOOKUP(A2311, [1]!Table9[#All], 31, FALSE), "). " )))</f>
        <v>--</v>
      </c>
      <c r="Q2311" s="6" t="str">
        <f>IF(D2311="No", "Not discussed on USFS. ", IF(VLOOKUP(A2311, [1]!Table9[#All], 31, FALSE)="--", "--",  VLOOKUP(A2311, [1]!Table9[#All], 32, FALSE)))</f>
        <v>--</v>
      </c>
      <c r="R2311" s="6" t="str">
        <f>IF(D2311="No", "Not discussed on USFS. ", IF(VLOOKUP(A2311, [1]!Table9[#All], 31, FALSE)="--", "--", VLOOKUP(A2311, [1]!Table9[#All], 33, FALSE)))</f>
        <v>--</v>
      </c>
      <c r="S2311" s="9" t="s">
        <v>2</v>
      </c>
      <c r="T2311" s="8" t="s">
        <v>2</v>
      </c>
      <c r="U2311" s="8" t="s">
        <v>2</v>
      </c>
      <c r="V2311" s="7" t="s">
        <v>2</v>
      </c>
      <c r="W2311" s="6" t="s">
        <v>2</v>
      </c>
      <c r="X2311" s="6" t="s">
        <v>2</v>
      </c>
    </row>
    <row r="2312" spans="1:24" ht="156" x14ac:dyDescent="0.2">
      <c r="A2312" s="20" t="s">
        <v>41</v>
      </c>
      <c r="B2312" s="20" t="str">
        <f>VLOOKUP(A2312, [1]!Table9[#All], 2, FALSE)</f>
        <v>Goodmania luteola</v>
      </c>
      <c r="C2312" s="18" t="str">
        <f>VLOOKUP(A2312, [1]!Table9[#All], 13, FALSE)</f>
        <v>rocky habitats, dry slopes, and open areas where Yellow spinecape can be found</v>
      </c>
      <c r="D2312" s="17" t="str">
        <f>IF(ISNUMBER(SEARCH("1",VLOOKUP(A2312, [1]!Table9[#All], 4, FALSE))), "Yes", "No")</f>
        <v>Yes</v>
      </c>
      <c r="E2312" s="16" t="str">
        <f>VLOOKUP(A2312, [1]!Table9[#All], 3, FALSE)</f>
        <v>Plant</v>
      </c>
      <c r="F2312" s="15" t="str">
        <f>VLOOKUP(A2312, [1]!Table9[#All], 26, FALSE)</f>
        <v>Formula</v>
      </c>
      <c r="G2312" s="15" t="str">
        <f>IF(D2312="No", "--",VLOOKUP(A2312, [1]!Table9[#All], 25, FALSE))</f>
        <v>Work area</v>
      </c>
      <c r="H2312" s="14" t="str">
        <f>IF(D2312="No", "Not discussed on USFS. ", VLOOKUP(A2312, [1]!Table9[#All], 24, FALSE))</f>
        <v>--</v>
      </c>
      <c r="I2312" s="14" t="str">
        <f>IF(NOT(ISBLANK(#REF!)),  "Pre-activity Survey Required", "")</f>
        <v>Pre-activity Survey Required</v>
      </c>
      <c r="J2312" s="13" t="str">
        <f>IF(D2312="No", "Not discussed on USFS. ", _xlfn.CONCAT(A2312, " (", VLOOKUP(A2312, [1]!Table9[#All], 11, FALSE), "; Habitat description: ", C2312, ") - Within 1-mi of a CNDDB/SCE/USFS occurrence record (", VLOOKUP(A2312, [1]!Table9[#All], 34, FALSE), "). " ))</f>
        <v xml:space="preserve">Yellow spinecape (INF:SCC; CRPR 1B.2, Blooming Period: Apr - Aug; Habitat description: rocky habitats, dry slopes, and open areas where Yellow spinecape can be found) - Within 1-mi of a CNDDB/SCE/USFS occurrence record (unsuitable habitat). </v>
      </c>
      <c r="K2312" s="10" t="str">
        <f>IF(D2312="No", "-- ", VLOOKUP(A2312, [1]!Table9[#All], 35, FALSE))</f>
        <v>Standard OMP BMPs.</v>
      </c>
      <c r="L2312" s="12" t="str">
        <f>IF(D2312="No", "--", VLOOKUP(A2312, [1]!Table9[#All], 28, FALSE))</f>
        <v>IIB</v>
      </c>
      <c r="M2312" s="11" t="str">
        <f>IF(D2312="No", "Not discussed on USFS. ", _xlfn.CONCAT(A2312, " (", VLOOKUP(A2312, [1]!Table9[#All], 11, FALSE), "; Habitat description: ", C2312, ") - Within 1-mi of a CNDDB/SCE/USFS occurrence record (", VLOOKUP(A2312, [1]!Table9[#All], 27, FALSE), "). " ))</f>
        <v xml:space="preserve">Yellow spinecape (INF:SCC; CRPR 1B.2, Blooming Period: Apr - Aug; Habitat description: rocky habitats, dry slopes, and open areas where Yellow spinecape can be found) - Within 1-mi of a CNDDB/SCE/USFS occurrence record (habitat present). </v>
      </c>
      <c r="N2312" s="10" t="str">
        <f>IF(D2312="No", "-- ", VLOOKUP(A2312, [1]!Table9[#All], 29, FALSE))</f>
        <v xml:space="preserve">BE BMP Plant-1(a)(c-d); 
General Measures and Standard OMP BMPs. </v>
      </c>
      <c r="O2312" s="10" t="str">
        <f>IF(D2312="No", "--", VLOOKUP(A2312, [1]!Table9[#All], 30, FALSE))</f>
        <v xml:space="preserve">Pre-Activity Survey (Yellow spinecape): A biological survey is required. 
FSS Plant Avoidance (Yellow spinecape): If Yellow spinecape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12" s="7" t="str">
        <f>IF(D2312="No", "Not discussed on USFS. ", IF(VLOOKUP(A2312, [1]!Table9[#All], 31, FALSE)="--", "--",  _xlfn.CONCAT(A2312, " (", VLOOKUP(A2312, [1]!Table9[#All], 11, FALSE), "; Habitat description: ", C2312, ") - Within 1-mi of a CNDDB/SCE/USFS occurrence record (", VLOOKUP(A2312, [1]!Table9[#All], 31, FALSE), "). " )))</f>
        <v>--</v>
      </c>
      <c r="Q2312" s="6" t="str">
        <f>IF(D2312="No", "Not discussed on USFS. ", IF(VLOOKUP(A2312, [1]!Table9[#All], 31, FALSE)="--", "--",  VLOOKUP(A2312, [1]!Table9[#All], 32, FALSE)))</f>
        <v>--</v>
      </c>
      <c r="R2312" s="6" t="str">
        <f>IF(D2312="No", "Not discussed on USFS. ", IF(VLOOKUP(A2312, [1]!Table9[#All], 31, FALSE)="--", "--", VLOOKUP(A2312, [1]!Table9[#All], 33, FALSE)))</f>
        <v>--</v>
      </c>
      <c r="S2312" s="9" t="s">
        <v>2</v>
      </c>
      <c r="T2312" s="8" t="s">
        <v>2</v>
      </c>
      <c r="U2312" s="8" t="s">
        <v>2</v>
      </c>
      <c r="V2312" s="7" t="s">
        <v>2</v>
      </c>
      <c r="W2312" s="6" t="s">
        <v>2</v>
      </c>
      <c r="X2312" s="6" t="s">
        <v>2</v>
      </c>
    </row>
    <row r="2313" spans="1:24" ht="156" x14ac:dyDescent="0.2">
      <c r="A2313" s="20" t="s">
        <v>40</v>
      </c>
      <c r="B2313" s="20" t="str">
        <f>VLOOKUP(A2313, [1]!Table9[#All], 2, FALSE)</f>
        <v>Cardamine nuttallii var. gemmata</v>
      </c>
      <c r="C2313" s="18" t="str">
        <f>VLOOKUP(A2313, [1]!Table9[#All], 13, FALSE)</f>
        <v>lower montane coniferous forest, north coast coniferous forest; generally moist sites, canyons, forest</v>
      </c>
      <c r="D2313" s="17" t="str">
        <f>IF(ISNUMBER(SEARCH("1",VLOOKUP(A2313, [1]!Table9[#All], 4, FALSE))), "Yes", "No")</f>
        <v>Yes</v>
      </c>
      <c r="E2313" s="16" t="str">
        <f>VLOOKUP(A2313, [1]!Table9[#All], 3, FALSE)</f>
        <v>Plant</v>
      </c>
      <c r="F2313" s="15" t="str">
        <f>VLOOKUP(A2313, [1]!Table9[#All], 26, FALSE)</f>
        <v>Formula</v>
      </c>
      <c r="G2313" s="15" t="str">
        <f>IF(D2313="No", "--",VLOOKUP(A2313, [1]!Table9[#All], 25, FALSE))</f>
        <v>Work area</v>
      </c>
      <c r="H2313" s="14" t="str">
        <f>IF(D2313="No", "Not discussed on USFS. ", VLOOKUP(A2313, [1]!Table9[#All], 24, FALSE))</f>
        <v xml:space="preserve">Only discussed in INF, if reviewing INF apply same RPM's and language as other CRPR 1/2 plant receive. </v>
      </c>
      <c r="I2313" s="14" t="str">
        <f>IF(NOT(ISBLANK(#REF!)),  "Pre-activity Survey Required", "")</f>
        <v>Pre-activity Survey Required</v>
      </c>
      <c r="J2313" s="13" t="str">
        <f>IF(D2313="No", "Not discussed on USFS. ", _xlfn.CONCAT(A2313, " (", VLOOKUP(A2313, [1]!Table9[#All], 11, FALSE), "; Habitat description: ", C2313, ") - Within 1-mi of a CNDDB/SCE/USFS occurrence record (", VLOOKUP(A2313, [1]!Table9[#All], 34, FALSE), "). " ))</f>
        <v xml:space="preserve">yellow tubered toothwort (INF:SCC; CRPR 3.3, Blooming Period: Mar - May; Habitat description: lower montane coniferous forest, north coast coniferous forest; generally moist sites, canyons, forest) - Within 1-mi of a CNDDB/SCE/USFS occurrence record (unsuitable habitat). </v>
      </c>
      <c r="K2313" s="10" t="str">
        <f>IF(D2313="No", "-- ", VLOOKUP(A2313, [1]!Table9[#All], 35, FALSE))</f>
        <v>Standard OMP BMPs.</v>
      </c>
      <c r="L2313" s="12" t="str">
        <f>IF(D2313="No", "--", VLOOKUP(A2313, [1]!Table9[#All], 28, FALSE))</f>
        <v>IIB</v>
      </c>
      <c r="M2313" s="11" t="str">
        <f>IF(D2313="No", "Not discussed on USFS. ", _xlfn.CONCAT(A2313, " (", VLOOKUP(A2313, [1]!Table9[#All], 11, FALSE), "; Habitat description: ", C2313, ") - Within 1-mi of a CNDDB/SCE/USFS occurrence record (", VLOOKUP(A2313, [1]!Table9[#All], 27, FALSE), "). " ))</f>
        <v xml:space="preserve">yellow tubered toothwort (INF:SCC; CRPR 3.3, Blooming Period: Mar - May; Habitat description: lower montane coniferous forest, north coast coniferous forest; generally moist sites, canyons, forest) - Within 1-mi of a CNDDB/SCE/USFS occurrence record (habitat present). </v>
      </c>
      <c r="N2313" s="10" t="str">
        <f>IF(D2313="No", "-- ", VLOOKUP(A2313, [1]!Table9[#All], 29, FALSE))</f>
        <v xml:space="preserve">BE BMP Plant-1(a)(c-d); 
General Measures and Standard OMP BMPs. </v>
      </c>
      <c r="O2313" s="10" t="str">
        <f>IF(D2313="No", "--", VLOOKUP(A2313, [1]!Table9[#All], 30, FALSE))</f>
        <v xml:space="preserve">Pre-Activity Survey (yellow tubered toothwort): A biological survey is required. 
FSS Plant Avoidance (yellow tubered toothwort): If yellow tubered toothwort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13" s="7" t="str">
        <f>IF(D2313="No", "Not discussed on USFS. ", IF(VLOOKUP(A2313, [1]!Table9[#All], 31, FALSE)="--", "--",  _xlfn.CONCAT(A2313, " (", VLOOKUP(A2313, [1]!Table9[#All], 11, FALSE), "; Habitat description: ", C2313, ") - Within 1-mi of a CNDDB/SCE/USFS occurrence record (", VLOOKUP(A2313, [1]!Table9[#All], 31, FALSE), "). " )))</f>
        <v>--</v>
      </c>
      <c r="Q2313" s="6" t="str">
        <f>IF(D2313="No", "Not discussed on USFS. ", IF(VLOOKUP(A2313, [1]!Table9[#All], 31, FALSE)="--", "--",  VLOOKUP(A2313, [1]!Table9[#All], 32, FALSE)))</f>
        <v>--</v>
      </c>
      <c r="R2313" s="6" t="str">
        <f>IF(D2313="No", "Not discussed on USFS. ", IF(VLOOKUP(A2313, [1]!Table9[#All], 31, FALSE)="--", "--", VLOOKUP(A2313, [1]!Table9[#All], 33, FALSE)))</f>
        <v>--</v>
      </c>
      <c r="S2313" s="9" t="s">
        <v>2</v>
      </c>
      <c r="T2313" s="8" t="s">
        <v>2</v>
      </c>
      <c r="U2313" s="8" t="s">
        <v>2</v>
      </c>
      <c r="V2313" s="7" t="s">
        <v>2</v>
      </c>
      <c r="W2313" s="6" t="s">
        <v>2</v>
      </c>
      <c r="X2313" s="6" t="s">
        <v>2</v>
      </c>
    </row>
    <row r="2314" spans="1:24" ht="80" x14ac:dyDescent="0.2">
      <c r="A2314" s="20" t="s">
        <v>39</v>
      </c>
      <c r="B2314" s="20" t="str">
        <f>VLOOKUP(A2314, [1]!Table9[#All], 2, FALSE)</f>
        <v>Setophaga petechia</v>
      </c>
      <c r="C2314" s="18" t="str">
        <f>VLOOKUP(A2314, [1]!Table9[#All], 13, FALSE)</f>
        <v>woods and thickets along edges of streams, lakes, swamps, and marshes</v>
      </c>
      <c r="D2314" s="17" t="str">
        <f>IF(ISNUMBER(SEARCH("1",VLOOKUP(A2314, [1]!Table9[#All], 4, FALSE))), "Yes", "No")</f>
        <v>No</v>
      </c>
      <c r="E2314" s="16" t="str">
        <f>VLOOKUP(A2314, [1]!Table9[#All], 3, FALSE)</f>
        <v>Bird</v>
      </c>
      <c r="F2314" s="15" t="str">
        <f>VLOOKUP(A2314, [1]!Table9[#All], 26, FALSE)</f>
        <v>Formula</v>
      </c>
      <c r="G2314" s="15" t="str">
        <f>IF(D2314="No", "--",VLOOKUP(A2314, [1]!Table9[#All], 25, FALSE))</f>
        <v>--</v>
      </c>
      <c r="H2314" s="14" t="str">
        <f>IF(D2314="No", "Not discussed on USFS. ", VLOOKUP(A2314, [1]!Table9[#All], 24, FALSE))</f>
        <v xml:space="preserve">Not discussed on USFS. </v>
      </c>
      <c r="I2314" s="14" t="str">
        <f>IF(NOT(ISBLANK(#REF!)),  "Pre-activity Survey Required", "")</f>
        <v>Pre-activity Survey Required</v>
      </c>
      <c r="J2314" s="13" t="str">
        <f>IF(D2314="No", "Not discussed on USFS. ", _xlfn.CONCAT(A2314, " (", VLOOKUP(A2314, [1]!Table9[#All], 11, FALSE), "; Habitat description: ", C2314, ") - Within 1-mi of a CNDDB/SCE/USFS occurrence record (", VLOOKUP(A2314, [1]!Table9[#All], 34, FALSE), "). " ))</f>
        <v xml:space="preserve">Not discussed on USFS. </v>
      </c>
      <c r="K2314" s="10" t="str">
        <f>IF(D2314="No", "-- ", VLOOKUP(A2314, [1]!Table9[#All], 35, FALSE))</f>
        <v xml:space="preserve">-- </v>
      </c>
      <c r="L2314" s="12" t="str">
        <f>IF(D2314="No", "--", VLOOKUP(A2314, [1]!Table9[#All], 28, FALSE))</f>
        <v>--</v>
      </c>
      <c r="M2314" s="11" t="str">
        <f>IF(D2314="No", "Not discussed on USFS. ", _xlfn.CONCAT(A2314, " (", VLOOKUP(A2314, [1]!Table9[#All], 11, FALSE), "; Habitat description: ", C2314, ") - Within 1-mi of a CNDDB/SCE/USFS occurrence record (", VLOOKUP(A2314, [1]!Table9[#All], 27, FALSE), "). " ))</f>
        <v xml:space="preserve">Not discussed on USFS. </v>
      </c>
      <c r="N2314" s="10" t="str">
        <f>IF(D2314="No", "-- ", VLOOKUP(A2314, [1]!Table9[#All], 29, FALSE))</f>
        <v xml:space="preserve">-- </v>
      </c>
      <c r="O2314" s="10" t="str">
        <f>IF(D2314="No", "--", VLOOKUP(A2314, [1]!Table9[#All], 30, FALSE))</f>
        <v>--</v>
      </c>
      <c r="P2314" s="7" t="str">
        <f>IF(D2314="No", "Not discussed on USFS. ", IF(VLOOKUP(A2314, [1]!Table9[#All], 31, FALSE)="--", "--",  _xlfn.CONCAT(A2314, " (", VLOOKUP(A2314, [1]!Table9[#All], 11, FALSE), "; Habitat description: ", C2314, ") - Within 1-mi of a CNDDB/SCE/USFS occurrence record (", VLOOKUP(A2314, [1]!Table9[#All], 31, FALSE), "). " )))</f>
        <v xml:space="preserve">Not discussed on USFS. </v>
      </c>
      <c r="Q2314" s="6" t="str">
        <f>IF(D2314="No", "Not discussed on USFS. ", IF(VLOOKUP(A2314, [1]!Table9[#All], 31, FALSE)="--", "--",  VLOOKUP(A2314, [1]!Table9[#All], 32, FALSE)))</f>
        <v xml:space="preserve">Not discussed on USFS. </v>
      </c>
      <c r="R2314" s="6" t="str">
        <f>IF(D2314="No", "Not discussed on USFS. ", IF(VLOOKUP(A2314, [1]!Table9[#All], 31, FALSE)="--", "--", VLOOKUP(A2314, [1]!Table9[#All], 33, FALSE)))</f>
        <v xml:space="preserve">Not discussed on USFS. </v>
      </c>
      <c r="S2314" s="9" t="s">
        <v>2</v>
      </c>
      <c r="T2314" s="8" t="s">
        <v>2</v>
      </c>
      <c r="U2314" s="8" t="s">
        <v>2</v>
      </c>
      <c r="V2314" s="7" t="s">
        <v>2</v>
      </c>
      <c r="W2314" s="6" t="s">
        <v>2</v>
      </c>
      <c r="X2314" s="6" t="s">
        <v>2</v>
      </c>
    </row>
    <row r="2315" spans="1:24" ht="80" x14ac:dyDescent="0.2">
      <c r="A2315" s="20" t="s">
        <v>38</v>
      </c>
      <c r="B2315" s="20" t="str">
        <f>VLOOKUP(A2315, [1]!Table9[#All], 2, FALSE)</f>
        <v>Epilobium luteum</v>
      </c>
      <c r="C2315" s="18" t="str">
        <f>VLOOKUP(A2315, [1]!Table9[#All], 13, FALSE)</f>
        <v>lower montane coniferous forest, meadows and seeps; moist streambanks, montane meadows</v>
      </c>
      <c r="D2315" s="17" t="str">
        <f>IF(ISNUMBER(SEARCH("1",VLOOKUP(A2315, [1]!Table9[#All], 4, FALSE))), "Yes", "No")</f>
        <v>No</v>
      </c>
      <c r="E2315" s="16" t="str">
        <f>VLOOKUP(A2315, [1]!Table9[#All], 3, FALSE)</f>
        <v>Plant</v>
      </c>
      <c r="F2315" s="15" t="str">
        <f>VLOOKUP(A2315, [1]!Table9[#All], 26, FALSE)</f>
        <v>Formula</v>
      </c>
      <c r="G2315" s="15" t="str">
        <f>IF(D2315="No", "--",VLOOKUP(A2315, [1]!Table9[#All], 25, FALSE))</f>
        <v>--</v>
      </c>
      <c r="H2315" s="14" t="str">
        <f>IF(D2315="No", "Not discussed on USFS. ", VLOOKUP(A2315, [1]!Table9[#All], 24, FALSE))</f>
        <v xml:space="preserve">Not discussed on USFS. </v>
      </c>
      <c r="I2315" s="14" t="str">
        <f>IF(NOT(ISBLANK(#REF!)),  "Pre-activity Survey Required", "")</f>
        <v>Pre-activity Survey Required</v>
      </c>
      <c r="J2315" s="13" t="str">
        <f>IF(D2315="No", "Not discussed on USFS. ", _xlfn.CONCAT(A2315, " (", VLOOKUP(A2315, [1]!Table9[#All], 11, FALSE), "; Habitat description: ", C2315, ") - Within 1-mi of a CNDDB/SCE/USFS occurrence record (", VLOOKUP(A2315, [1]!Table9[#All], 34, FALSE), "). " ))</f>
        <v xml:space="preserve">Not discussed on USFS. </v>
      </c>
      <c r="K2315" s="10" t="str">
        <f>IF(D2315="No", "-- ", VLOOKUP(A2315, [1]!Table9[#All], 35, FALSE))</f>
        <v xml:space="preserve">-- </v>
      </c>
      <c r="L2315" s="12" t="str">
        <f>IF(D2315="No", "--", VLOOKUP(A2315, [1]!Table9[#All], 28, FALSE))</f>
        <v>--</v>
      </c>
      <c r="M2315" s="11" t="str">
        <f>IF(D2315="No", "Not discussed on USFS. ", _xlfn.CONCAT(A2315, " (", VLOOKUP(A2315, [1]!Table9[#All], 11, FALSE), "; Habitat description: ", C2315, ") - Within 1-mi of a CNDDB/SCE/USFS occurrence record (", VLOOKUP(A2315, [1]!Table9[#All], 27, FALSE), "). " ))</f>
        <v xml:space="preserve">Not discussed on USFS. </v>
      </c>
      <c r="N2315" s="10" t="str">
        <f>IF(D2315="No", "-- ", VLOOKUP(A2315, [1]!Table9[#All], 29, FALSE))</f>
        <v xml:space="preserve">-- </v>
      </c>
      <c r="O2315" s="10" t="str">
        <f>IF(D2315="No", "--", VLOOKUP(A2315, [1]!Table9[#All], 30, FALSE))</f>
        <v>--</v>
      </c>
      <c r="P2315" s="7" t="str">
        <f>IF(D2315="No", "Not discussed on USFS. ", IF(VLOOKUP(A2315, [1]!Table9[#All], 31, FALSE)="--", "--",  _xlfn.CONCAT(A2315, " (", VLOOKUP(A2315, [1]!Table9[#All], 11, FALSE), "; Habitat description: ", C2315, ") - Within 1-mi of a CNDDB/SCE/USFS occurrence record (", VLOOKUP(A2315, [1]!Table9[#All], 31, FALSE), "). " )))</f>
        <v xml:space="preserve">Not discussed on USFS. </v>
      </c>
      <c r="Q2315" s="6" t="str">
        <f>IF(D2315="No", "Not discussed on USFS. ", IF(VLOOKUP(A2315, [1]!Table9[#All], 31, FALSE)="--", "--",  VLOOKUP(A2315, [1]!Table9[#All], 32, FALSE)))</f>
        <v xml:space="preserve">Not discussed on USFS. </v>
      </c>
      <c r="R2315" s="6" t="str">
        <f>IF(D2315="No", "Not discussed on USFS. ", IF(VLOOKUP(A2315, [1]!Table9[#All], 31, FALSE)="--", "--", VLOOKUP(A2315, [1]!Table9[#All], 33, FALSE)))</f>
        <v xml:space="preserve">Not discussed on USFS. </v>
      </c>
      <c r="S2315" s="9" t="s">
        <v>2</v>
      </c>
      <c r="T2315" s="8" t="s">
        <v>2</v>
      </c>
      <c r="U2315" s="8" t="s">
        <v>2</v>
      </c>
      <c r="V2315" s="7" t="s">
        <v>2</v>
      </c>
      <c r="W2315" s="6" t="s">
        <v>2</v>
      </c>
      <c r="X2315" s="6" t="s">
        <v>2</v>
      </c>
    </row>
    <row r="2316" spans="1:24" ht="224" x14ac:dyDescent="0.2">
      <c r="A2316" s="20" t="s">
        <v>37</v>
      </c>
      <c r="B2316" s="20" t="str">
        <f>VLOOKUP(A2316, [1]!Table9[#All], 2, FALSE)</f>
        <v>Ensatina eschscholtzii croceater</v>
      </c>
      <c r="C2316" s="18" t="str">
        <f>VLOOKUP(A2316, [1]!Table9[#All], 13, FALSE)</f>
        <v>evergreen and deciduous forests near creeks or streams; most common where there is a lot of woody debris on the forest floor in dry or very cold weather, stays inside moist logs, animal burrows, under roots, woodrat nests, and under rocks</v>
      </c>
      <c r="D2316" s="17" t="str">
        <f>IF(ISNUMBER(SEARCH("1",VLOOKUP(A2316, [1]!Table9[#All], 4, FALSE))), "Yes", "No")</f>
        <v>Yes</v>
      </c>
      <c r="E2316" s="16" t="str">
        <f>VLOOKUP(A2316, [1]!Table9[#All], 3, FALSE)</f>
        <v>Amphibian</v>
      </c>
      <c r="F2316" s="15" t="str">
        <f>VLOOKUP(A2316, [1]!Table9[#All], 26, FALSE)</f>
        <v>Formula</v>
      </c>
      <c r="G2316" s="15" t="str">
        <f>IF(D2316="No", "--",VLOOKUP(A2316, [1]!Table9[#All], 25, FALSE))</f>
        <v>Work area</v>
      </c>
      <c r="H2316" s="14" t="str">
        <f>IF(D2316="No", "Not discussed on USFS. ", VLOOKUP(A2316, [1]!Table9[#All], 24, FALSE))</f>
        <v>--</v>
      </c>
      <c r="I2316" s="14" t="str">
        <f>IF(NOT(ISBLANK(#REF!)),  "Pre-activity Survey Required", "")</f>
        <v>Pre-activity Survey Required</v>
      </c>
      <c r="J2316" s="13" t="str">
        <f>IF(D2316="No", "Not discussed on USFS. ", _xlfn.CONCAT(A2316, " (", VLOOKUP(A2316, [1]!Table9[#All], 11, FALSE), "; Habitat description: ", C2316, ") - Within 1-mi of a CNDDB/SCE/USFS occurrence record (", VLOOKUP(A2316, [1]!Table9[#All], 34, FALSE), "). " ))</f>
        <v xml:space="preserve">yellow-blotched salamander (CDFW WL; FSS; BLM:S; Habitat description: evergreen and deciduous forests near creeks or streams; most common where there is a lot of woody debris on the forest floor in dry or very cold weather, stays inside moist logs, animal burrows, under roots, woodrat nests, and under rocks) - Within 1-mi of a CNDDB/SCE/USFS occurrence record (unsuitable habitat). </v>
      </c>
      <c r="K2316" s="10" t="str">
        <f>IF(D2316="No", "-- ", VLOOKUP(A2316, [1]!Table9[#All], 35, FALSE))</f>
        <v>Standard OMP BMPs.</v>
      </c>
      <c r="L2316" s="12" t="str">
        <f>IF(D2316="No", "--", VLOOKUP(A2316, [1]!Table9[#All], 28, FALSE))</f>
        <v>IIB</v>
      </c>
      <c r="M2316" s="11" t="str">
        <f>IF(D2316="No", "Not discussed on USFS. ", _xlfn.CONCAT(A2316, " (", VLOOKUP(A2316, [1]!Table9[#All], 11, FALSE), "; Habitat description: ", C2316, ") - Within 1-mi of a CNDDB/SCE/USFS occurrence record (", VLOOKUP(A2316, [1]!Table9[#All], 27, FALSE), "). " ))</f>
        <v xml:space="preserve">yellow-blotched salamander (CDFW WL; FSS; BLM:S; Habitat description: evergreen and deciduous forests near creeks or streams; most common where there is a lot of woody debris on the forest floor in dry or very cold weather, stays inside moist logs, animal burrows, under roots, woodrat nests, and under rocks) - Within 1-mi of a CNDDB/SCE/USFS occurrence record (habitat present). </v>
      </c>
      <c r="N2316" s="10" t="str">
        <f>IF(D2316="No", "-- ", VLOOKUP(A2316, [1]!Table9[#All], 29, FALSE))</f>
        <v xml:space="preserve">Biological Pre-activity Survey (yellow-blotched salamander; 
General Measures and Standard OMP BMPs. </v>
      </c>
      <c r="O2316" s="10" t="str">
        <f>IF(D2316="No", "--", VLOOKUP(A2316, [1]!Table9[#All], 30, FALSE))</f>
        <v xml:space="preserve">Biological Pre-activity Survey (yellow-blotched salamander): A biological survey is required. 
General Measures and Standard OMP BMPs. </v>
      </c>
      <c r="P2316" s="7" t="str">
        <f>IF(D2316="No", "Not discussed on USFS. ", IF(VLOOKUP(A2316, [1]!Table9[#All], 31, FALSE)="--", "--",  _xlfn.CONCAT(A2316, " (", VLOOKUP(A2316, [1]!Table9[#All], 11, FALSE), "; Habitat description: ", C2316, ") - Within 1-mi of a CNDDB/SCE/USFS occurrence record (", VLOOKUP(A2316, [1]!Table9[#All], 31, FALSE), "). " )))</f>
        <v>--</v>
      </c>
      <c r="Q2316" s="6" t="str">
        <f>IF(D2316="No", "Not discussed on USFS. ", IF(VLOOKUP(A2316, [1]!Table9[#All], 31, FALSE)="--", "--",  VLOOKUP(A2316, [1]!Table9[#All], 32, FALSE)))</f>
        <v>--</v>
      </c>
      <c r="R2316" s="6" t="str">
        <f>IF(D2316="No", "Not discussed on USFS. ", IF(VLOOKUP(A2316, [1]!Table9[#All], 31, FALSE)="--", "--", VLOOKUP(A2316, [1]!Table9[#All], 33, FALSE)))</f>
        <v>--</v>
      </c>
      <c r="S2316" s="9" t="s">
        <v>2</v>
      </c>
      <c r="T2316" s="8" t="s">
        <v>2</v>
      </c>
      <c r="U2316" s="8" t="s">
        <v>2</v>
      </c>
      <c r="V2316" s="7" t="s">
        <v>2</v>
      </c>
      <c r="W2316" s="6" t="s">
        <v>2</v>
      </c>
      <c r="X2316" s="6" t="s">
        <v>2</v>
      </c>
    </row>
    <row r="2317" spans="1:24" ht="80" x14ac:dyDescent="0.2">
      <c r="A2317" s="20" t="s">
        <v>36</v>
      </c>
      <c r="B2317" s="20" t="str">
        <f>VLOOKUP(A2317, [1]!Table9[#All], 2, FALSE)</f>
        <v>Icteria virens</v>
      </c>
      <c r="C2317" s="18" t="str">
        <f>VLOOKUP(A2317, [1]!Table9[#All], 13, FALSE)</f>
        <v>dense scrub, thickets, blackberry brambles, along streams, dry pasture, or edges of forest</v>
      </c>
      <c r="D2317" s="17" t="str">
        <f>IF(ISNUMBER(SEARCH("1",VLOOKUP(A2317, [1]!Table9[#All], 4, FALSE))), "Yes", "No")</f>
        <v>No</v>
      </c>
      <c r="E2317" s="16" t="str">
        <f>VLOOKUP(A2317, [1]!Table9[#All], 3, FALSE)</f>
        <v>Bird</v>
      </c>
      <c r="F2317" s="15" t="str">
        <f>VLOOKUP(A2317, [1]!Table9[#All], 26, FALSE)</f>
        <v>Formula</v>
      </c>
      <c r="G2317" s="15" t="str">
        <f>IF(D2317="No", "--",VLOOKUP(A2317, [1]!Table9[#All], 25, FALSE))</f>
        <v>--</v>
      </c>
      <c r="H2317" s="14" t="str">
        <f>IF(D2317="No", "Not discussed on USFS. ", VLOOKUP(A2317, [1]!Table9[#All], 24, FALSE))</f>
        <v xml:space="preserve">Not discussed on USFS. </v>
      </c>
      <c r="I2317" s="14" t="str">
        <f>IF(NOT(ISBLANK(#REF!)),  "Pre-activity Survey Required", "")</f>
        <v>Pre-activity Survey Required</v>
      </c>
      <c r="J2317" s="13" t="str">
        <f>IF(D2317="No", "Not discussed on USFS. ", _xlfn.CONCAT(A2317, " (", VLOOKUP(A2317, [1]!Table9[#All], 11, FALSE), "; Habitat description: ", C2317, ") - Within 1-mi of a CNDDB/SCE/USFS occurrence record (", VLOOKUP(A2317, [1]!Table9[#All], 34, FALSE), "). " ))</f>
        <v xml:space="preserve">Not discussed on USFS. </v>
      </c>
      <c r="K2317" s="10" t="str">
        <f>IF(D2317="No", "-- ", VLOOKUP(A2317, [1]!Table9[#All], 35, FALSE))</f>
        <v xml:space="preserve">-- </v>
      </c>
      <c r="L2317" s="12" t="str">
        <f>IF(D2317="No", "--", VLOOKUP(A2317, [1]!Table9[#All], 28, FALSE))</f>
        <v>--</v>
      </c>
      <c r="M2317" s="11" t="str">
        <f>IF(D2317="No", "Not discussed on USFS. ", _xlfn.CONCAT(A2317, " (", VLOOKUP(A2317, [1]!Table9[#All], 11, FALSE), "; Habitat description: ", C2317, ") - Within 1-mi of a CNDDB/SCE/USFS occurrence record (", VLOOKUP(A2317, [1]!Table9[#All], 27, FALSE), "). " ))</f>
        <v xml:space="preserve">Not discussed on USFS. </v>
      </c>
      <c r="N2317" s="10" t="str">
        <f>IF(D2317="No", "-- ", VLOOKUP(A2317, [1]!Table9[#All], 29, FALSE))</f>
        <v xml:space="preserve">-- </v>
      </c>
      <c r="O2317" s="10" t="str">
        <f>IF(D2317="No", "--", VLOOKUP(A2317, [1]!Table9[#All], 30, FALSE))</f>
        <v>--</v>
      </c>
      <c r="P2317" s="7" t="str">
        <f>IF(D2317="No", "Not discussed on USFS. ", IF(VLOOKUP(A2317, [1]!Table9[#All], 31, FALSE)="--", "--",  _xlfn.CONCAT(A2317, " (", VLOOKUP(A2317, [1]!Table9[#All], 11, FALSE), "; Habitat description: ", C2317, ") - Within 1-mi of a CNDDB/SCE/USFS occurrence record (", VLOOKUP(A2317, [1]!Table9[#All], 31, FALSE), "). " )))</f>
        <v xml:space="preserve">Not discussed on USFS. </v>
      </c>
      <c r="Q2317" s="6" t="str">
        <f>IF(D2317="No", "Not discussed on USFS. ", IF(VLOOKUP(A2317, [1]!Table9[#All], 31, FALSE)="--", "--",  VLOOKUP(A2317, [1]!Table9[#All], 32, FALSE)))</f>
        <v xml:space="preserve">Not discussed on USFS. </v>
      </c>
      <c r="R2317" s="6" t="str">
        <f>IF(D2317="No", "Not discussed on USFS. ", IF(VLOOKUP(A2317, [1]!Table9[#All], 31, FALSE)="--", "--", VLOOKUP(A2317, [1]!Table9[#All], 33, FALSE)))</f>
        <v xml:space="preserve">Not discussed on USFS. </v>
      </c>
      <c r="S2317" s="9" t="s">
        <v>2</v>
      </c>
      <c r="T2317" s="8" t="s">
        <v>2</v>
      </c>
      <c r="U2317" s="8" t="s">
        <v>2</v>
      </c>
      <c r="V2317" s="7" t="s">
        <v>2</v>
      </c>
      <c r="W2317" s="6" t="s">
        <v>2</v>
      </c>
      <c r="X2317" s="6" t="s">
        <v>2</v>
      </c>
    </row>
    <row r="2318" spans="1:24" ht="96" x14ac:dyDescent="0.2">
      <c r="A2318" s="20" t="s">
        <v>35</v>
      </c>
      <c r="B2318" s="20" t="str">
        <f>VLOOKUP(A2318, [1]!Table9[#All], 2, FALSE)</f>
        <v>Perognathus mollipilosus xanthonotus</v>
      </c>
      <c r="C2318" s="18" t="str">
        <f>VLOOKUP(A2318, [1]!Table9[#All], 13, FALSE)</f>
        <v>open, grassy areas in piñon-juniper and Joshua tree associations</v>
      </c>
      <c r="D2318" s="17" t="str">
        <f>IF(ISNUMBER(SEARCH("1",VLOOKUP(A2318, [1]!Table9[#All], 4, FALSE))), "Yes", "No")</f>
        <v>No</v>
      </c>
      <c r="E2318" s="16" t="str">
        <f>VLOOKUP(A2318, [1]!Table9[#All], 3, FALSE)</f>
        <v>Mammal</v>
      </c>
      <c r="F2318" s="15" t="str">
        <f>VLOOKUP(A2318, [1]!Table9[#All], 26, FALSE)</f>
        <v>Formula</v>
      </c>
      <c r="G2318" s="15" t="str">
        <f>IF(D2318="No", "--",VLOOKUP(A2318, [1]!Table9[#All], 25, FALSE))</f>
        <v>--</v>
      </c>
      <c r="H2318" s="14" t="str">
        <f>IF(D2318="No", "Not discussed on USFS. ", VLOOKUP(A2318, [1]!Table9[#All], 24, FALSE))</f>
        <v xml:space="preserve">Not discussed on USFS. </v>
      </c>
      <c r="I2318" s="14" t="str">
        <f>IF(NOT(ISBLANK(#REF!)),  "Pre-activity Survey Required", "")</f>
        <v>Pre-activity Survey Required</v>
      </c>
      <c r="J2318" s="13" t="str">
        <f>IF(D2318="No", "Not discussed on USFS. ", _xlfn.CONCAT(A2318, " (", VLOOKUP(A2318, [1]!Table9[#All], 11, FALSE), "; Habitat description: ", C2318, ") - Within 1-mi of a CNDDB/SCE/USFS occurrence record (", VLOOKUP(A2318, [1]!Table9[#All], 34, FALSE), "). " ))</f>
        <v xml:space="preserve">Not discussed on USFS. </v>
      </c>
      <c r="K2318" s="10" t="str">
        <f>IF(D2318="No", "-- ", VLOOKUP(A2318, [1]!Table9[#All], 35, FALSE))</f>
        <v xml:space="preserve">-- </v>
      </c>
      <c r="L2318" s="12" t="str">
        <f>IF(D2318="No", "--", VLOOKUP(A2318, [1]!Table9[#All], 28, FALSE))</f>
        <v>--</v>
      </c>
      <c r="M2318" s="11" t="str">
        <f>IF(D2318="No", "Not discussed on USFS. ", _xlfn.CONCAT(A2318, " (", VLOOKUP(A2318, [1]!Table9[#All], 11, FALSE), "; Habitat description: ", C2318, ") - Within 1-mi of a CNDDB/SCE/USFS occurrence record (", VLOOKUP(A2318, [1]!Table9[#All], 27, FALSE), "). " ))</f>
        <v xml:space="preserve">Not discussed on USFS. </v>
      </c>
      <c r="N2318" s="10" t="str">
        <f>IF(D2318="No", "-- ", VLOOKUP(A2318, [1]!Table9[#All], 29, FALSE))</f>
        <v xml:space="preserve">-- </v>
      </c>
      <c r="O2318" s="10" t="str">
        <f>IF(D2318="No", "--", VLOOKUP(A2318, [1]!Table9[#All], 30, FALSE))</f>
        <v>--</v>
      </c>
      <c r="P2318" s="7" t="str">
        <f>IF(D2318="No", "Not discussed on USFS. ", IF(VLOOKUP(A2318, [1]!Table9[#All], 31, FALSE)="--", "--",  _xlfn.CONCAT(A2318, " (", VLOOKUP(A2318, [1]!Table9[#All], 11, FALSE), "; Habitat description: ", C2318, ") - Within 1-mi of a CNDDB/SCE/USFS occurrence record (", VLOOKUP(A2318, [1]!Table9[#All], 31, FALSE), "). " )))</f>
        <v xml:space="preserve">Not discussed on USFS. </v>
      </c>
      <c r="Q2318" s="6" t="str">
        <f>IF(D2318="No", "Not discussed on USFS. ", IF(VLOOKUP(A2318, [1]!Table9[#All], 31, FALSE)="--", "--",  VLOOKUP(A2318, [1]!Table9[#All], 32, FALSE)))</f>
        <v xml:space="preserve">Not discussed on USFS. </v>
      </c>
      <c r="R2318" s="6" t="str">
        <f>IF(D2318="No", "Not discussed on USFS. ", IF(VLOOKUP(A2318, [1]!Table9[#All], 31, FALSE)="--", "--", VLOOKUP(A2318, [1]!Table9[#All], 33, FALSE)))</f>
        <v xml:space="preserve">Not discussed on USFS. </v>
      </c>
      <c r="S2318" s="23" t="s">
        <v>2</v>
      </c>
      <c r="T2318" s="8" t="s">
        <v>2</v>
      </c>
      <c r="U2318" s="8" t="s">
        <v>2</v>
      </c>
      <c r="V2318" s="22" t="s">
        <v>2</v>
      </c>
      <c r="W2318" s="6" t="s">
        <v>2</v>
      </c>
      <c r="X2318" s="6" t="s">
        <v>2</v>
      </c>
    </row>
    <row r="2319" spans="1:24" ht="64" x14ac:dyDescent="0.2">
      <c r="A2319" s="20" t="s">
        <v>34</v>
      </c>
      <c r="B2319" s="20" t="str">
        <f>VLOOKUP(A2319, [1]!Table9[#All], 2, FALSE)</f>
        <v>Xanthocephalus xanthocephalus</v>
      </c>
      <c r="C2319" s="18" t="str">
        <f>VLOOKUP(A2319, [1]!Table9[#All], 13, FALSE)</f>
        <v>large wetlands, mountain meadows along the edges of ponds and rivers</v>
      </c>
      <c r="D2319" s="17" t="str">
        <f>IF(ISNUMBER(SEARCH("1",VLOOKUP(A2319, [1]!Table9[#All], 4, FALSE))), "Yes", "No")</f>
        <v>No</v>
      </c>
      <c r="E2319" s="16" t="str">
        <f>VLOOKUP(A2319, [1]!Table9[#All], 3, FALSE)</f>
        <v>Bird</v>
      </c>
      <c r="F2319" s="15" t="str">
        <f>VLOOKUP(A2319, [1]!Table9[#All], 26, FALSE)</f>
        <v>Formula</v>
      </c>
      <c r="G2319" s="15" t="str">
        <f>IF(D2319="No", "--",VLOOKUP(A2319, [1]!Table9[#All], 25, FALSE))</f>
        <v>--</v>
      </c>
      <c r="H2319" s="14" t="str">
        <f>IF(D2319="No", "Not discussed on USFS. ", VLOOKUP(A2319, [1]!Table9[#All], 24, FALSE))</f>
        <v xml:space="preserve">Not discussed on USFS. </v>
      </c>
      <c r="I2319" s="14" t="str">
        <f>IF(NOT(ISBLANK(#REF!)),  "Pre-activity Survey Required", "")</f>
        <v>Pre-activity Survey Required</v>
      </c>
      <c r="J2319" s="13" t="str">
        <f>IF(D2319="No", "Not discussed on USFS. ", _xlfn.CONCAT(A2319, " (", VLOOKUP(A2319, [1]!Table9[#All], 11, FALSE), "; Habitat description: ", C2319, ") - Within 1-mi of a CNDDB/SCE/USFS occurrence record (", VLOOKUP(A2319, [1]!Table9[#All], 34, FALSE), "). " ))</f>
        <v xml:space="preserve">Not discussed on USFS. </v>
      </c>
      <c r="K2319" s="10" t="str">
        <f>IF(D2319="No", "-- ", VLOOKUP(A2319, [1]!Table9[#All], 35, FALSE))</f>
        <v xml:space="preserve">-- </v>
      </c>
      <c r="L2319" s="12" t="str">
        <f>IF(D2319="No", "--", VLOOKUP(A2319, [1]!Table9[#All], 28, FALSE))</f>
        <v>--</v>
      </c>
      <c r="M2319" s="11" t="str">
        <f>IF(D2319="No", "Not discussed on USFS. ", _xlfn.CONCAT(A2319, " (", VLOOKUP(A2319, [1]!Table9[#All], 11, FALSE), "; Habitat description: ", C2319, ") - Within 1-mi of a CNDDB/SCE/USFS occurrence record (", VLOOKUP(A2319, [1]!Table9[#All], 27, FALSE), "). " ))</f>
        <v xml:space="preserve">Not discussed on USFS. </v>
      </c>
      <c r="N2319" s="10" t="str">
        <f>IF(D2319="No", "-- ", VLOOKUP(A2319, [1]!Table9[#All], 29, FALSE))</f>
        <v xml:space="preserve">-- </v>
      </c>
      <c r="O2319" s="10" t="str">
        <f>IF(D2319="No", "--", VLOOKUP(A2319, [1]!Table9[#All], 30, FALSE))</f>
        <v>--</v>
      </c>
      <c r="P2319" s="7" t="str">
        <f>IF(D2319="No", "Not discussed on USFS. ", IF(VLOOKUP(A2319, [1]!Table9[#All], 31, FALSE)="--", "--",  _xlfn.CONCAT(A2319, " (", VLOOKUP(A2319, [1]!Table9[#All], 11, FALSE), "; Habitat description: ", C2319, ") - Within 1-mi of a CNDDB/SCE/USFS occurrence record (", VLOOKUP(A2319, [1]!Table9[#All], 31, FALSE), "). " )))</f>
        <v xml:space="preserve">Not discussed on USFS. </v>
      </c>
      <c r="Q2319" s="6" t="str">
        <f>IF(D2319="No", "Not discussed on USFS. ", IF(VLOOKUP(A2319, [1]!Table9[#All], 31, FALSE)="--", "--",  VLOOKUP(A2319, [1]!Table9[#All], 32, FALSE)))</f>
        <v xml:space="preserve">Not discussed on USFS. </v>
      </c>
      <c r="R2319" s="6" t="str">
        <f>IF(D2319="No", "Not discussed on USFS. ", IF(VLOOKUP(A2319, [1]!Table9[#All], 31, FALSE)="--", "--", VLOOKUP(A2319, [1]!Table9[#All], 33, FALSE)))</f>
        <v xml:space="preserve">Not discussed on USFS. </v>
      </c>
      <c r="S2319" s="9" t="s">
        <v>2</v>
      </c>
      <c r="T2319" s="8" t="s">
        <v>2</v>
      </c>
      <c r="U2319" s="8" t="s">
        <v>2</v>
      </c>
      <c r="V2319" s="7" t="s">
        <v>2</v>
      </c>
      <c r="W2319" s="6" t="s">
        <v>2</v>
      </c>
      <c r="X2319" s="6" t="s">
        <v>2</v>
      </c>
    </row>
    <row r="2320" spans="1:24" ht="64" x14ac:dyDescent="0.2">
      <c r="A2320" s="20" t="s">
        <v>33</v>
      </c>
      <c r="B2320" s="20" t="str">
        <f>VLOOKUP(A2320, [1]!Table9[#All], 2, FALSE)</f>
        <v>Hosackia yollabolliensis</v>
      </c>
      <c r="C2320" s="18" t="str">
        <f>VLOOKUP(A2320, [1]!Table9[#All], 13, FALSE)</f>
        <v>meadows and seeps, upper montane coniferous forest, open dry slopes</v>
      </c>
      <c r="D2320" s="17" t="str">
        <f>IF(ISNUMBER(SEARCH("1",VLOOKUP(A2320, [1]!Table9[#All], 4, FALSE))), "Yes", "No")</f>
        <v>No</v>
      </c>
      <c r="E2320" s="16" t="str">
        <f>VLOOKUP(A2320, [1]!Table9[#All], 3, FALSE)</f>
        <v>Plant</v>
      </c>
      <c r="F2320" s="15" t="str">
        <f>VLOOKUP(A2320, [1]!Table9[#All], 26, FALSE)</f>
        <v>Formula</v>
      </c>
      <c r="G2320" s="15" t="str">
        <f>IF(D2320="No", "--",VLOOKUP(A2320, [1]!Table9[#All], 25, FALSE))</f>
        <v>--</v>
      </c>
      <c r="H2320" s="14" t="str">
        <f>IF(D2320="No", "Not discussed on USFS. ", VLOOKUP(A2320, [1]!Table9[#All], 24, FALSE))</f>
        <v xml:space="preserve">Not discussed on USFS. </v>
      </c>
      <c r="I2320" s="14" t="str">
        <f>IF(NOT(ISBLANK(#REF!)),  "Pre-activity Survey Required", "")</f>
        <v>Pre-activity Survey Required</v>
      </c>
      <c r="J2320" s="13" t="str">
        <f>IF(D2320="No", "Not discussed on USFS. ", _xlfn.CONCAT(A2320, " (", VLOOKUP(A2320, [1]!Table9[#All], 11, FALSE), "; Habitat description: ", C2320, ") - Within 1-mi of a CNDDB/SCE/USFS occurrence record (", VLOOKUP(A2320, [1]!Table9[#All], 34, FALSE), "). " ))</f>
        <v xml:space="preserve">Not discussed on USFS. </v>
      </c>
      <c r="K2320" s="10" t="str">
        <f>IF(D2320="No", "-- ", VLOOKUP(A2320, [1]!Table9[#All], 35, FALSE))</f>
        <v xml:space="preserve">-- </v>
      </c>
      <c r="L2320" s="12" t="str">
        <f>IF(D2320="No", "--", VLOOKUP(A2320, [1]!Table9[#All], 28, FALSE))</f>
        <v>--</v>
      </c>
      <c r="M2320" s="11" t="str">
        <f>IF(D2320="No", "Not discussed on USFS. ", _xlfn.CONCAT(A2320, " (", VLOOKUP(A2320, [1]!Table9[#All], 11, FALSE), "; Habitat description: ", C2320, ") - Within 1-mi of a CNDDB/SCE/USFS occurrence record (", VLOOKUP(A2320, [1]!Table9[#All], 27, FALSE), "). " ))</f>
        <v xml:space="preserve">Not discussed on USFS. </v>
      </c>
      <c r="N2320" s="10" t="str">
        <f>IF(D2320="No", "-- ", VLOOKUP(A2320, [1]!Table9[#All], 29, FALSE))</f>
        <v xml:space="preserve">-- </v>
      </c>
      <c r="O2320" s="10" t="str">
        <f>IF(D2320="No", "--", VLOOKUP(A2320, [1]!Table9[#All], 30, FALSE))</f>
        <v>--</v>
      </c>
      <c r="P2320" s="7" t="str">
        <f>IF(D2320="No", "Not discussed on USFS. ", IF(VLOOKUP(A2320, [1]!Table9[#All], 31, FALSE)="--", "--",  _xlfn.CONCAT(A2320, " (", VLOOKUP(A2320, [1]!Table9[#All], 11, FALSE), "; Habitat description: ", C2320, ") - Within 1-mi of a CNDDB/SCE/USFS occurrence record (", VLOOKUP(A2320, [1]!Table9[#All], 31, FALSE), "). " )))</f>
        <v xml:space="preserve">Not discussed on USFS. </v>
      </c>
      <c r="Q2320" s="6" t="str">
        <f>IF(D2320="No", "Not discussed on USFS. ", IF(VLOOKUP(A2320, [1]!Table9[#All], 31, FALSE)="--", "--",  VLOOKUP(A2320, [1]!Table9[#All], 32, FALSE)))</f>
        <v xml:space="preserve">Not discussed on USFS. </v>
      </c>
      <c r="R2320" s="6" t="str">
        <f>IF(D2320="No", "Not discussed on USFS. ", IF(VLOOKUP(A2320, [1]!Table9[#All], 31, FALSE)="--", "--", VLOOKUP(A2320, [1]!Table9[#All], 33, FALSE)))</f>
        <v xml:space="preserve">Not discussed on USFS. </v>
      </c>
      <c r="S2320" s="9" t="s">
        <v>2</v>
      </c>
      <c r="T2320" s="8" t="s">
        <v>2</v>
      </c>
      <c r="U2320" s="8" t="s">
        <v>2</v>
      </c>
      <c r="V2320" s="7" t="s">
        <v>2</v>
      </c>
      <c r="W2320" s="6" t="s">
        <v>2</v>
      </c>
      <c r="X2320" s="6" t="s">
        <v>2</v>
      </c>
    </row>
    <row r="2321" spans="1:24" ht="112" x14ac:dyDescent="0.2">
      <c r="A2321" s="20" t="s">
        <v>32</v>
      </c>
      <c r="B2321" s="20" t="str">
        <f>VLOOKUP(A2321, [1]!Table9[#All], 2, FALSE)</f>
        <v>Claytonia peirsonii ssp yorkii</v>
      </c>
      <c r="C2321" s="18" t="str">
        <f>VLOOKUP(A2321, [1]!Table9[#All], 13, FALSE)</f>
        <v>cismontane woodland; occurs on talus or rocky north-facing slopes of rhyolite or other alkali-rich, extrusive igneous rocks</v>
      </c>
      <c r="D2321" s="17" t="str">
        <f>IF(ISNUMBER(SEARCH("1",VLOOKUP(A2321, [1]!Table9[#All], 4, FALSE))), "Yes", "No")</f>
        <v>No</v>
      </c>
      <c r="E2321" s="16" t="str">
        <f>VLOOKUP(A2321, [1]!Table9[#All], 3, FALSE)</f>
        <v>Plant</v>
      </c>
      <c r="F2321" s="15" t="str">
        <f>VLOOKUP(A2321, [1]!Table9[#All], 26, FALSE)</f>
        <v>Formula</v>
      </c>
      <c r="G2321" s="15" t="str">
        <f>IF(D2321="No", "--",VLOOKUP(A2321, [1]!Table9[#All], 25, FALSE))</f>
        <v>--</v>
      </c>
      <c r="H2321" s="14" t="str">
        <f>IF(D2321="No", "Not discussed on USFS. ", VLOOKUP(A2321, [1]!Table9[#All], 24, FALSE))</f>
        <v xml:space="preserve">Not discussed on USFS. </v>
      </c>
      <c r="I2321" s="14" t="str">
        <f>IF(NOT(ISBLANK(#REF!)),  "Pre-activity Survey Required", "")</f>
        <v>Pre-activity Survey Required</v>
      </c>
      <c r="J2321" s="13" t="str">
        <f>IF(D2321="No", "Not discussed on USFS. ", _xlfn.CONCAT(A2321, " (", VLOOKUP(A2321, [1]!Table9[#All], 11, FALSE), "; Habitat description: ", C2321, ") - Within 1-mi of a CNDDB/SCE/USFS occurrence record (", VLOOKUP(A2321, [1]!Table9[#All], 34, FALSE), "). " ))</f>
        <v xml:space="preserve">Not discussed on USFS. </v>
      </c>
      <c r="K2321" s="10" t="str">
        <f>IF(D2321="No", "-- ", VLOOKUP(A2321, [1]!Table9[#All], 35, FALSE))</f>
        <v xml:space="preserve">-- </v>
      </c>
      <c r="L2321" s="12" t="str">
        <f>IF(D2321="No", "--", VLOOKUP(A2321, [1]!Table9[#All], 28, FALSE))</f>
        <v>--</v>
      </c>
      <c r="M2321" s="11" t="str">
        <f>IF(D2321="No", "Not discussed on USFS. ", _xlfn.CONCAT(A2321, " (", VLOOKUP(A2321, [1]!Table9[#All], 11, FALSE), "; Habitat description: ", C2321, ") - Within 1-mi of a CNDDB/SCE/USFS occurrence record (", VLOOKUP(A2321, [1]!Table9[#All], 27, FALSE), "). " ))</f>
        <v xml:space="preserve">Not discussed on USFS. </v>
      </c>
      <c r="N2321" s="10" t="str">
        <f>IF(D2321="No", "-- ", VLOOKUP(A2321, [1]!Table9[#All], 29, FALSE))</f>
        <v xml:space="preserve">-- </v>
      </c>
      <c r="O2321" s="10" t="str">
        <f>IF(D2321="No", "--", VLOOKUP(A2321, [1]!Table9[#All], 30, FALSE))</f>
        <v>--</v>
      </c>
      <c r="P2321" s="7" t="str">
        <f>IF(D2321="No", "Not discussed on USFS. ", IF(VLOOKUP(A2321, [1]!Table9[#All], 31, FALSE)="--", "--",  _xlfn.CONCAT(A2321, " (", VLOOKUP(A2321, [1]!Table9[#All], 11, FALSE), "; Habitat description: ", C2321, ") - Within 1-mi of a CNDDB/SCE/USFS occurrence record (", VLOOKUP(A2321, [1]!Table9[#All], 31, FALSE), "). " )))</f>
        <v xml:space="preserve">Not discussed on USFS. </v>
      </c>
      <c r="Q2321" s="6" t="str">
        <f>IF(D2321="No", "Not discussed on USFS. ", IF(VLOOKUP(A2321, [1]!Table9[#All], 31, FALSE)="--", "--",  VLOOKUP(A2321, [1]!Table9[#All], 32, FALSE)))</f>
        <v xml:space="preserve">Not discussed on USFS. </v>
      </c>
      <c r="R2321" s="6" t="str">
        <f>IF(D2321="No", "Not discussed on USFS. ", IF(VLOOKUP(A2321, [1]!Table9[#All], 31, FALSE)="--", "--", VLOOKUP(A2321, [1]!Table9[#All], 33, FALSE)))</f>
        <v xml:space="preserve">Not discussed on USFS. </v>
      </c>
      <c r="S2321" s="9" t="s">
        <v>2</v>
      </c>
      <c r="T2321" s="8" t="s">
        <v>2</v>
      </c>
      <c r="U2321" s="8" t="s">
        <v>2</v>
      </c>
      <c r="V2321" s="7" t="s">
        <v>2</v>
      </c>
      <c r="W2321" s="6" t="s">
        <v>2</v>
      </c>
      <c r="X2321" s="6" t="s">
        <v>2</v>
      </c>
    </row>
    <row r="2322" spans="1:24" ht="156" x14ac:dyDescent="0.2">
      <c r="A2322" s="20" t="s">
        <v>31</v>
      </c>
      <c r="B2322" s="20" t="str">
        <f>VLOOKUP(A2322, [1]!Table9[#All], 2, FALSE)</f>
        <v>Platanthera yosemitensis</v>
      </c>
      <c r="C2322" s="18" t="str">
        <f>VLOOKUP(A2322, [1]!Table9[#All], 13, FALSE)</f>
        <v>meadows and seeps</v>
      </c>
      <c r="D2322" s="17" t="str">
        <f>IF(ISNUMBER(SEARCH("1",VLOOKUP(A2322, [1]!Table9[#All], 4, FALSE))), "Yes", "No")</f>
        <v>Yes</v>
      </c>
      <c r="E2322" s="16" t="str">
        <f>VLOOKUP(A2322, [1]!Table9[#All], 3, FALSE)</f>
        <v>Plant</v>
      </c>
      <c r="F2322" s="15" t="str">
        <f>VLOOKUP(A2322, [1]!Table9[#All], 26, FALSE)</f>
        <v>Formula</v>
      </c>
      <c r="G2322" s="15" t="str">
        <f>IF(D2322="No", "--",VLOOKUP(A2322, [1]!Table9[#All], 25, FALSE))</f>
        <v>Work area</v>
      </c>
      <c r="H2322" s="14" t="str">
        <f>IF(D2322="No", "Not discussed on USFS. ", VLOOKUP(A2322, [1]!Table9[#All], 24, FALSE))</f>
        <v>--</v>
      </c>
      <c r="I2322" s="14" t="str">
        <f>IF(NOT(ISBLANK(#REF!)),  "Pre-activity Survey Required", "")</f>
        <v>Pre-activity Survey Required</v>
      </c>
      <c r="J2322" s="13" t="str">
        <f>IF(D2322="No", "Not discussed on USFS. ", _xlfn.CONCAT(A2322, " (", VLOOKUP(A2322, [1]!Table9[#All], 11, FALSE), "; Habitat description: ", C2322, ") - Within 1-mi of a CNDDB/SCE/USFS occurrence record (", VLOOKUP(A2322, [1]!Table9[#All], 34, FALSE), "). " ))</f>
        <v xml:space="preserve">Yosemite bog orchid (FSS; CRPR 1B.2, Blooming Period: Jul - Aug; Habitat description: meadows and seeps) - Within 1-mi of a CNDDB/SCE/USFS occurrence record (unsuitable habitat). </v>
      </c>
      <c r="K2322" s="10" t="str">
        <f>IF(D2322="No", "-- ", VLOOKUP(A2322, [1]!Table9[#All], 35, FALSE))</f>
        <v>Standard OMP BMPs.</v>
      </c>
      <c r="L2322" s="12" t="str">
        <f>IF(D2322="No", "--", VLOOKUP(A2322, [1]!Table9[#All], 28, FALSE))</f>
        <v>IIB</v>
      </c>
      <c r="M2322" s="11" t="str">
        <f>IF(D2322="No", "Not discussed on USFS. ", _xlfn.CONCAT(A2322, " (", VLOOKUP(A2322, [1]!Table9[#All], 11, FALSE), "; Habitat description: ", C2322, ") - Within 1-mi of a CNDDB/SCE/USFS occurrence record (", VLOOKUP(A2322, [1]!Table9[#All], 27, FALSE), "). " ))</f>
        <v xml:space="preserve">Yosemite bog orchid (FSS; CRPR 1B.2, Blooming Period: Jul - Aug; Habitat description: meadows and seeps) - Within 1-mi of a CNDDB/SCE/USFS occurrence record (habitat present). </v>
      </c>
      <c r="N2322" s="10" t="str">
        <f>IF(D2322="No", "-- ", VLOOKUP(A2322, [1]!Table9[#All], 29, FALSE))</f>
        <v xml:space="preserve">BE BMP Plant-1(a)(c-d); 
General Measures and Standard OMP BMPs. </v>
      </c>
      <c r="O2322" s="10" t="str">
        <f>IF(D2322="No", "--", VLOOKUP(A2322, [1]!Table9[#All], 30, FALSE))</f>
        <v xml:space="preserve">Pre-Activity Survey (Yosemite bog orchid): A biological survey is required. 
FSS Plant Avoidance (Yosemite bog orchid): If Yosemite bog orchid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22" s="7" t="str">
        <f>IF(D2322="No", "Not discussed on USFS. ", IF(VLOOKUP(A2322, [1]!Table9[#All], 31, FALSE)="--", "--",  _xlfn.CONCAT(A2322, " (", VLOOKUP(A2322, [1]!Table9[#All], 11, FALSE), "; Habitat description: ", C2322, ") - Within 1-mi of a CNDDB/SCE/USFS occurrence record (", VLOOKUP(A2322, [1]!Table9[#All], 31, FALSE), "). " )))</f>
        <v>--</v>
      </c>
      <c r="Q2322" s="6" t="str">
        <f>IF(D2322="No", "Not discussed on USFS. ", IF(VLOOKUP(A2322, [1]!Table9[#All], 31, FALSE)="--", "--",  VLOOKUP(A2322, [1]!Table9[#All], 32, FALSE)))</f>
        <v>--</v>
      </c>
      <c r="R2322" s="6" t="str">
        <f>IF(D2322="No", "Not discussed on USFS. ", IF(VLOOKUP(A2322, [1]!Table9[#All], 31, FALSE)="--", "--", VLOOKUP(A2322, [1]!Table9[#All], 33, FALSE)))</f>
        <v>--</v>
      </c>
      <c r="S2322" s="9" t="s">
        <v>2</v>
      </c>
      <c r="T2322" s="8" t="s">
        <v>2</v>
      </c>
      <c r="U2322" s="8" t="s">
        <v>2</v>
      </c>
      <c r="V2322" s="7" t="s">
        <v>2</v>
      </c>
      <c r="W2322" s="6" t="s">
        <v>2</v>
      </c>
      <c r="X2322" s="6" t="s">
        <v>2</v>
      </c>
    </row>
    <row r="2323" spans="1:24" ht="156" x14ac:dyDescent="0.2">
      <c r="A2323" s="20" t="s">
        <v>30</v>
      </c>
      <c r="B2323" s="20" t="str">
        <f>VLOOKUP(A2323, [1]!Table9[#All], 2, FALSE)</f>
        <v>Ivesia unguiculata</v>
      </c>
      <c r="C2323" s="18" t="str">
        <f>VLOOKUP(A2323, [1]!Table9[#All], 13, FALSE)</f>
        <v>meadows and seeps, subalpine coniferous forest, upper montane coniferous forest</v>
      </c>
      <c r="D2323" s="17" t="str">
        <f>IF(ISNUMBER(SEARCH("1",VLOOKUP(A2323, [1]!Table9[#All], 4, FALSE))), "Yes", "No")</f>
        <v>Yes</v>
      </c>
      <c r="E2323" s="16" t="str">
        <f>VLOOKUP(A2323, [1]!Table9[#All], 3, FALSE)</f>
        <v>Plant</v>
      </c>
      <c r="F2323" s="15" t="str">
        <f>VLOOKUP(A2323, [1]!Table9[#All], 26, FALSE)</f>
        <v>Formula</v>
      </c>
      <c r="G2323" s="15" t="str">
        <f>IF(D2323="No", "--",VLOOKUP(A2323, [1]!Table9[#All], 25, FALSE))</f>
        <v>Work area</v>
      </c>
      <c r="H2323" s="14" t="str">
        <f>IF(D2323="No", "Not discussed on USFS. ", VLOOKUP(A2323, [1]!Table9[#All], 24, FALSE))</f>
        <v xml:space="preserve">Only discussed in INF, if reviewing INF apply same RPM's and language as other CRPR 1/2 plant receive. </v>
      </c>
      <c r="I2323" s="14" t="str">
        <f>IF(NOT(ISBLANK(#REF!)),  "Pre-activity Survey Required", "")</f>
        <v>Pre-activity Survey Required</v>
      </c>
      <c r="J2323" s="13" t="str">
        <f>IF(D2323="No", "Not discussed on USFS. ", _xlfn.CONCAT(A2323, " (", VLOOKUP(A2323, [1]!Table9[#All], 11, FALSE), "; Habitat description: ", C2323, ") - Within 1-mi of a CNDDB/SCE/USFS occurrence record (", VLOOKUP(A2323, [1]!Table9[#All], 34, FALSE), "). " ))</f>
        <v xml:space="preserve">Yosemite ivesia (INF:SCC; CRPR 4.2, Blooming Period: Jun - Sep; Habitat description: meadows and seeps, subalpine coniferous forest, upper montane coniferous forest) - Within 1-mi of a CNDDB/SCE/USFS occurrence record (unsuitable habitat). </v>
      </c>
      <c r="K2323" s="10" t="str">
        <f>IF(D2323="No", "-- ", VLOOKUP(A2323, [1]!Table9[#All], 35, FALSE))</f>
        <v>Standard OMP BMPs.</v>
      </c>
      <c r="L2323" s="12" t="str">
        <f>IF(D2323="No", "--", VLOOKUP(A2323, [1]!Table9[#All], 28, FALSE))</f>
        <v>IIB</v>
      </c>
      <c r="M2323" s="11" t="str">
        <f>IF(D2323="No", "Not discussed on USFS. ", _xlfn.CONCAT(A2323, " (", VLOOKUP(A2323, [1]!Table9[#All], 11, FALSE), "; Habitat description: ", C2323, ") - Within 1-mi of a CNDDB/SCE/USFS occurrence record (", VLOOKUP(A2323, [1]!Table9[#All], 27, FALSE), "). " ))</f>
        <v xml:space="preserve">Yosemite ivesia (INF:SCC; CRPR 4.2, Blooming Period: Jun - Sep; Habitat description: meadows and seeps, subalpine coniferous forest, upper montane coniferous forest) - Within 1-mi of a CNDDB/SCE/USFS occurrence record (habitat present). </v>
      </c>
      <c r="N2323" s="10" t="str">
        <f>IF(D2323="No", "-- ", VLOOKUP(A2323, [1]!Table9[#All], 29, FALSE))</f>
        <v xml:space="preserve">BE BMP Plant-1(a)(c-d); 
General Measures and Standard OMP BMPs. </v>
      </c>
      <c r="O2323" s="10" t="str">
        <f>IF(D2323="No", "--", VLOOKUP(A2323, [1]!Table9[#All], 30, FALSE))</f>
        <v xml:space="preserve">Pre-Activity Survey (Yosemite ivesia): A biological survey is required. 
FSS Plant Avoidance (Yosemite ivesia): If Yosemite ivesia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23" s="7" t="str">
        <f>IF(D2323="No", "Not discussed on USFS. ", IF(VLOOKUP(A2323, [1]!Table9[#All], 31, FALSE)="--", "--",  _xlfn.CONCAT(A2323, " (", VLOOKUP(A2323, [1]!Table9[#All], 11, FALSE), "; Habitat description: ", C2323, ") - Within 1-mi of a CNDDB/SCE/USFS occurrence record (", VLOOKUP(A2323, [1]!Table9[#All], 31, FALSE), "). " )))</f>
        <v>--</v>
      </c>
      <c r="Q2323" s="6" t="str">
        <f>IF(D2323="No", "Not discussed on USFS. ", IF(VLOOKUP(A2323, [1]!Table9[#All], 31, FALSE)="--", "--",  VLOOKUP(A2323, [1]!Table9[#All], 32, FALSE)))</f>
        <v>--</v>
      </c>
      <c r="R2323" s="6" t="str">
        <f>IF(D2323="No", "Not discussed on USFS. ", IF(VLOOKUP(A2323, [1]!Table9[#All], 31, FALSE)="--", "--", VLOOKUP(A2323, [1]!Table9[#All], 33, FALSE)))</f>
        <v>--</v>
      </c>
      <c r="S2323" s="9" t="s">
        <v>2</v>
      </c>
      <c r="T2323" s="8" t="s">
        <v>2</v>
      </c>
      <c r="U2323" s="8" t="s">
        <v>2</v>
      </c>
      <c r="V2323" s="7" t="s">
        <v>2</v>
      </c>
      <c r="W2323" s="6" t="s">
        <v>2</v>
      </c>
      <c r="X2323" s="6" t="s">
        <v>2</v>
      </c>
    </row>
    <row r="2324" spans="1:24" ht="156" x14ac:dyDescent="0.2">
      <c r="A2324" s="20" t="s">
        <v>29</v>
      </c>
      <c r="B2324" s="20" t="str">
        <f>VLOOKUP(A2324, [1]!Table9[#All], 2, FALSE)</f>
        <v>Lewisia disepala</v>
      </c>
      <c r="C2324" s="18" t="str">
        <f>VLOOKUP(A2324, [1]!Table9[#All], 13, FALSE)</f>
        <v>lower montane coniferous forest, pinyon and juniper woodland, upper montane coniferous forest</v>
      </c>
      <c r="D2324" s="17" t="str">
        <f>IF(ISNUMBER(SEARCH("1",VLOOKUP(A2324, [1]!Table9[#All], 4, FALSE))), "Yes", "No")</f>
        <v>Yes</v>
      </c>
      <c r="E2324" s="16" t="str">
        <f>VLOOKUP(A2324, [1]!Table9[#All], 3, FALSE)</f>
        <v>Plant</v>
      </c>
      <c r="F2324" s="15" t="str">
        <f>VLOOKUP(A2324, [1]!Table9[#All], 26, FALSE)</f>
        <v>Formula</v>
      </c>
      <c r="G2324" s="15" t="str">
        <f>IF(D2324="No", "--",VLOOKUP(A2324, [1]!Table9[#All], 25, FALSE))</f>
        <v>Work area</v>
      </c>
      <c r="H2324" s="14" t="str">
        <f>IF(D2324="No", "Not discussed on USFS. ", VLOOKUP(A2324, [1]!Table9[#All], 24, FALSE))</f>
        <v>--</v>
      </c>
      <c r="I2324" s="14" t="str">
        <f>IF(NOT(ISBLANK(#REF!)),  "Pre-activity Survey Required", "")</f>
        <v>Pre-activity Survey Required</v>
      </c>
      <c r="J2324" s="13" t="str">
        <f>IF(D2324="No", "Not discussed on USFS. ", _xlfn.CONCAT(A2324, " (", VLOOKUP(A2324, [1]!Table9[#All], 11, FALSE), "; Habitat description: ", C2324, ") - Within 1-mi of a CNDDB/SCE/USFS occurrence record (", VLOOKUP(A2324, [1]!Table9[#All], 34, FALSE), "). " ))</f>
        <v xml:space="preserve">Yosemite lewisia (FSS; BLM:S; CRPR 1B.2, Blooming Period: Feb - Jun; Habitat description: lower montane coniferous forest, pinyon and juniper woodland, upper montane coniferous forest) - Within 1-mi of a CNDDB/SCE/USFS occurrence record (unsuitable habitat). </v>
      </c>
      <c r="K2324" s="10" t="str">
        <f>IF(D2324="No", "-- ", VLOOKUP(A2324, [1]!Table9[#All], 35, FALSE))</f>
        <v>Standard OMP BMPs.</v>
      </c>
      <c r="L2324" s="12" t="str">
        <f>IF(D2324="No", "--", VLOOKUP(A2324, [1]!Table9[#All], 28, FALSE))</f>
        <v>IIB</v>
      </c>
      <c r="M2324" s="11" t="str">
        <f>IF(D2324="No", "Not discussed on USFS. ", _xlfn.CONCAT(A2324, " (", VLOOKUP(A2324, [1]!Table9[#All], 11, FALSE), "; Habitat description: ", C2324, ") - Within 1-mi of a CNDDB/SCE/USFS occurrence record (", VLOOKUP(A2324, [1]!Table9[#All], 27, FALSE), "). " ))</f>
        <v xml:space="preserve">Yosemite lewisia (FSS; BLM:S; CRPR 1B.2, Blooming Period: Feb - Jun; Habitat description: lower montane coniferous forest, pinyon and juniper woodland, upper montane coniferous forest) - Within 1-mi of a CNDDB/SCE/USFS occurrence record (habitat present). </v>
      </c>
      <c r="N2324" s="10" t="str">
        <f>IF(D2324="No", "-- ", VLOOKUP(A2324, [1]!Table9[#All], 29, FALSE))</f>
        <v xml:space="preserve">BE BMP Plant-1(a)(c-d); 
General Measures and Standard OMP BMPs. </v>
      </c>
      <c r="O2324" s="10" t="str">
        <f>IF(D2324="No", "--", VLOOKUP(A2324, [1]!Table9[#All], 30, FALSE))</f>
        <v xml:space="preserve">Pre-Activity Survey (Yosemite lewisia): A biological survey is required. 
FSS Plant Avoidance (Yosemite lewisia): If Yosemite lewisia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24" s="7" t="str">
        <f>IF(D2324="No", "Not discussed on USFS. ", IF(VLOOKUP(A2324, [1]!Table9[#All], 31, FALSE)="--", "--",  _xlfn.CONCAT(A2324, " (", VLOOKUP(A2324, [1]!Table9[#All], 11, FALSE), "; Habitat description: ", C2324, ") - Within 1-mi of a CNDDB/SCE/USFS occurrence record (", VLOOKUP(A2324, [1]!Table9[#All], 31, FALSE), "). " )))</f>
        <v>--</v>
      </c>
      <c r="Q2324" s="6" t="str">
        <f>IF(D2324="No", "Not discussed on USFS. ", IF(VLOOKUP(A2324, [1]!Table9[#All], 31, FALSE)="--", "--",  VLOOKUP(A2324, [1]!Table9[#All], 32, FALSE)))</f>
        <v>--</v>
      </c>
      <c r="R2324" s="6" t="str">
        <f>IF(D2324="No", "Not discussed on USFS. ", IF(VLOOKUP(A2324, [1]!Table9[#All], 31, FALSE)="--", "--", VLOOKUP(A2324, [1]!Table9[#All], 33, FALSE)))</f>
        <v>--</v>
      </c>
      <c r="S2324" s="9" t="s">
        <v>2</v>
      </c>
      <c r="T2324" s="8" t="s">
        <v>2</v>
      </c>
      <c r="U2324" s="8" t="s">
        <v>2</v>
      </c>
      <c r="V2324" s="7" t="s">
        <v>2</v>
      </c>
      <c r="W2324" s="6" t="s">
        <v>2</v>
      </c>
      <c r="X2324" s="6" t="s">
        <v>2</v>
      </c>
    </row>
    <row r="2325" spans="1:24" ht="132" x14ac:dyDescent="0.2">
      <c r="A2325" s="20" t="s">
        <v>28</v>
      </c>
      <c r="B2325" s="20" t="str">
        <f>VLOOKUP(A2325, [1]!Table9[#All], 2, FALSE)</f>
        <v>Allium yosemitense</v>
      </c>
      <c r="C2325" s="18" t="str">
        <f>VLOOKUP(A2325, [1]!Table9[#All], 13, FALSE)</f>
        <v>broad-leafed upland forest, chaparral, cismontane woodland, lower montane coniferous forest</v>
      </c>
      <c r="D2325" s="17" t="str">
        <f>IF(ISNUMBER(SEARCH("1",VLOOKUP(A2325, [1]!Table9[#All], 4, FALSE))), "Yes", "No")</f>
        <v>Yes</v>
      </c>
      <c r="E2325" s="16" t="str">
        <f>VLOOKUP(A2325, [1]!Table9[#All], 3, FALSE)</f>
        <v>Plant</v>
      </c>
      <c r="F2325" s="15" t="str">
        <f>VLOOKUP(A2325, [1]!Table9[#All], 26, FALSE)</f>
        <v>Formula</v>
      </c>
      <c r="G2325" s="15" t="str">
        <f>IF(D2325="No", "--",VLOOKUP(A2325, [1]!Table9[#All], 25, FALSE))</f>
        <v>Work area</v>
      </c>
      <c r="H2325" s="14" t="str">
        <f>IF(D2325="No", "Not discussed on USFS. ", VLOOKUP(A2325, [1]!Table9[#All], 24, FALSE))</f>
        <v>--</v>
      </c>
      <c r="I2325" s="14" t="str">
        <f>IF(NOT(ISBLANK(#REF!)),  "Pre-activity Survey Required", "")</f>
        <v>Pre-activity Survey Required</v>
      </c>
      <c r="J2325" s="13" t="str">
        <f>IF(D2325="No", "Not discussed on USFS. ", _xlfn.CONCAT(A2325, " (", VLOOKUP(A2325, [1]!Table9[#All], 11, FALSE), "; Habitat description: ", C2325, ") - Within 1-mi of a CNDDB/SCE/USFS occurrence record (", VLOOKUP(A2325, [1]!Table9[#All], 34, FALSE), "). " ))</f>
        <v xml:space="preserve">Yosemite onion (SR; FSS; CRPR 1B.3, Blooming Period: May - Jun; Habitat description: broad-leafed upland forest, chaparral, cismontane woodland, lower montane coniferous forest) - Within 1-mi of a CNDDB/SCE/USFS occurrence record (unsuitable habitat). </v>
      </c>
      <c r="K2325" s="10" t="str">
        <f>IF(D2325="No", "-- ", VLOOKUP(A2325, [1]!Table9[#All], 35, FALSE))</f>
        <v>Standard OMP BMPs.</v>
      </c>
      <c r="L2325" s="12" t="str">
        <f>IF(D2325="No", "--", VLOOKUP(A2325, [1]!Table9[#All], 28, FALSE))</f>
        <v>IIB</v>
      </c>
      <c r="M2325" s="11" t="str">
        <f>IF(D2325="No", "Not discussed on USFS. ", _xlfn.CONCAT(A2325, " (", VLOOKUP(A2325, [1]!Table9[#All], 11, FALSE), "; Habitat description: ", C2325, ") - Within 1-mi of a CNDDB/SCE/USFS occurrence record (", VLOOKUP(A2325, [1]!Table9[#All], 27, FALSE), "). " ))</f>
        <v xml:space="preserve">Yosemite onion (SR; FSS; CRPR 1B.3, Blooming Period: May - Jun; Habitat description: broad-leafed upland forest, chaparral, cismontane woodland, lower montane coniferous forest) - Within 1-mi of a CNDDB/SCE/USFS occurrence record (habitat present). </v>
      </c>
      <c r="N2325" s="10" t="str">
        <f>IF(D2325="No", "-- ", VLOOKUP(A2325, [1]!Table9[#All], 29, FALSE))</f>
        <v xml:space="preserve">BE BMP Plant-1(a); 
General Measures and Standard OMP BMPs. </v>
      </c>
      <c r="O2325" s="10" t="str">
        <f>IF(D2325="No", "--", VLOOKUP(A2325, [1]!Table9[#All], 30, FALSE))</f>
        <v xml:space="preserve">Pre-Activity Survey (Yosemite onion): A biological survey is required. 
State Threatened Plant Avoidance (Yosemite onion): If Yosemite onionis observed during the pre-construction survey within 100-ft of the work or access areas, occurrences will be flagged and a biological monitor will remain onsite for the duration of work to ensure this State Threatened Plant is fully avoided. Contact SCE BAR if full avoidance cannot be achieved.
General Measures and Standard OMP BMPs. </v>
      </c>
      <c r="P2325" s="7" t="str">
        <f>IF(D2325="No", "Not discussed on USFS. ", IF(VLOOKUP(A2325, [1]!Table9[#All], 31, FALSE)="--", "--",  _xlfn.CONCAT(A2325, " (", VLOOKUP(A2325, [1]!Table9[#All], 11, FALSE), "; Habitat description: ", C2325, ") - Within 1-mi of a CNDDB/SCE/USFS occurrence record (", VLOOKUP(A2325, [1]!Table9[#All], 31, FALSE), "). " )))</f>
        <v>--</v>
      </c>
      <c r="Q2325" s="6" t="str">
        <f>IF(D2325="No", "Not discussed on USFS. ", IF(VLOOKUP(A2325, [1]!Table9[#All], 31, FALSE)="--", "--",  VLOOKUP(A2325, [1]!Table9[#All], 32, FALSE)))</f>
        <v>--</v>
      </c>
      <c r="R2325" s="6" t="str">
        <f>IF(D2325="No", "Not discussed on USFS. ", IF(VLOOKUP(A2325, [1]!Table9[#All], 31, FALSE)="--", "--", VLOOKUP(A2325, [1]!Table9[#All], 33, FALSE)))</f>
        <v>--</v>
      </c>
      <c r="S2325" s="9" t="s">
        <v>2</v>
      </c>
      <c r="T2325" s="8" t="s">
        <v>2</v>
      </c>
      <c r="U2325" s="8" t="s">
        <v>2</v>
      </c>
      <c r="V2325" s="7" t="s">
        <v>2</v>
      </c>
      <c r="W2325" s="6" t="s">
        <v>2</v>
      </c>
      <c r="X2325" s="6" t="s">
        <v>2</v>
      </c>
    </row>
    <row r="2326" spans="1:24" ht="64" x14ac:dyDescent="0.2">
      <c r="A2326" s="20" t="s">
        <v>27</v>
      </c>
      <c r="B2326" s="20" t="str">
        <f>VLOOKUP(A2326, [1]!Table9[#All], 2, FALSE)</f>
        <v>Plagiobothrys torreyi var. torreyi</v>
      </c>
      <c r="C2326" s="18" t="str">
        <f>VLOOKUP(A2326, [1]!Table9[#All], 13, FALSE)</f>
        <v>lower montane coniferous forest, meadows and seeps, forest edges and flats</v>
      </c>
      <c r="D2326" s="17" t="str">
        <f>IF(ISNUMBER(SEARCH("1",VLOOKUP(A2326, [1]!Table9[#All], 4, FALSE))), "Yes", "No")</f>
        <v>No</v>
      </c>
      <c r="E2326" s="16" t="str">
        <f>VLOOKUP(A2326, [1]!Table9[#All], 3, FALSE)</f>
        <v>Plant</v>
      </c>
      <c r="F2326" s="15" t="str">
        <f>VLOOKUP(A2326, [1]!Table9[#All], 26, FALSE)</f>
        <v>Formula</v>
      </c>
      <c r="G2326" s="15" t="str">
        <f>IF(D2326="No", "--",VLOOKUP(A2326, [1]!Table9[#All], 25, FALSE))</f>
        <v>--</v>
      </c>
      <c r="H2326" s="14" t="str">
        <f>IF(D2326="No", "Not discussed on USFS. ", VLOOKUP(A2326, [1]!Table9[#All], 24, FALSE))</f>
        <v xml:space="preserve">Not discussed on USFS. </v>
      </c>
      <c r="I2326" s="14" t="str">
        <f>IF(NOT(ISBLANK(#REF!)),  "Pre-activity Survey Required", "")</f>
        <v>Pre-activity Survey Required</v>
      </c>
      <c r="J2326" s="13" t="str">
        <f>IF(D2326="No", "Not discussed on USFS. ", _xlfn.CONCAT(A2326, " (", VLOOKUP(A2326, [1]!Table9[#All], 11, FALSE), "; Habitat description: ", C2326, ") - Within 1-mi of a CNDDB/SCE/USFS occurrence record (", VLOOKUP(A2326, [1]!Table9[#All], 34, FALSE), "). " ))</f>
        <v xml:space="preserve">Not discussed on USFS. </v>
      </c>
      <c r="K2326" s="10" t="str">
        <f>IF(D2326="No", "-- ", VLOOKUP(A2326, [1]!Table9[#All], 35, FALSE))</f>
        <v xml:space="preserve">-- </v>
      </c>
      <c r="L2326" s="12" t="str">
        <f>IF(D2326="No", "--", VLOOKUP(A2326, [1]!Table9[#All], 28, FALSE))</f>
        <v>--</v>
      </c>
      <c r="M2326" s="11" t="str">
        <f>IF(D2326="No", "Not discussed on USFS. ", _xlfn.CONCAT(A2326, " (", VLOOKUP(A2326, [1]!Table9[#All], 11, FALSE), "; Habitat description: ", C2326, ") - Within 1-mi of a CNDDB/SCE/USFS occurrence record (", VLOOKUP(A2326, [1]!Table9[#All], 27, FALSE), "). " ))</f>
        <v xml:space="preserve">Not discussed on USFS. </v>
      </c>
      <c r="N2326" s="10" t="str">
        <f>IF(D2326="No", "-- ", VLOOKUP(A2326, [1]!Table9[#All], 29, FALSE))</f>
        <v xml:space="preserve">-- </v>
      </c>
      <c r="O2326" s="10" t="str">
        <f>IF(D2326="No", "--", VLOOKUP(A2326, [1]!Table9[#All], 30, FALSE))</f>
        <v>--</v>
      </c>
      <c r="P2326" s="7" t="str">
        <f>IF(D2326="No", "Not discussed on USFS. ", IF(VLOOKUP(A2326, [1]!Table9[#All], 31, FALSE)="--", "--",  _xlfn.CONCAT(A2326, " (", VLOOKUP(A2326, [1]!Table9[#All], 11, FALSE), "; Habitat description: ", C2326, ") - Within 1-mi of a CNDDB/SCE/USFS occurrence record (", VLOOKUP(A2326, [1]!Table9[#All], 31, FALSE), "). " )))</f>
        <v xml:space="preserve">Not discussed on USFS. </v>
      </c>
      <c r="Q2326" s="6" t="str">
        <f>IF(D2326="No", "Not discussed on USFS. ", IF(VLOOKUP(A2326, [1]!Table9[#All], 31, FALSE)="--", "--",  VLOOKUP(A2326, [1]!Table9[#All], 32, FALSE)))</f>
        <v xml:space="preserve">Not discussed on USFS. </v>
      </c>
      <c r="R2326" s="6" t="str">
        <f>IF(D2326="No", "Not discussed on USFS. ", IF(VLOOKUP(A2326, [1]!Table9[#All], 31, FALSE)="--", "--", VLOOKUP(A2326, [1]!Table9[#All], 33, FALSE)))</f>
        <v xml:space="preserve">Not discussed on USFS. </v>
      </c>
      <c r="S2326" s="9" t="s">
        <v>2</v>
      </c>
      <c r="T2326" s="8" t="s">
        <v>2</v>
      </c>
      <c r="U2326" s="8" t="s">
        <v>2</v>
      </c>
      <c r="V2326" s="7" t="s">
        <v>2</v>
      </c>
      <c r="W2326" s="6" t="s">
        <v>2</v>
      </c>
      <c r="X2326" s="6" t="s">
        <v>2</v>
      </c>
    </row>
    <row r="2327" spans="1:24" ht="409.6" x14ac:dyDescent="0.2">
      <c r="A2327" s="19" t="s">
        <v>26</v>
      </c>
      <c r="B2327" s="19" t="str">
        <f>VLOOKUP(A2327, [1]!Table9[#All], 2, FALSE)</f>
        <v>Anaxyrus canorus</v>
      </c>
      <c r="C2327" s="18" t="str">
        <f>VLOOKUP(A2327, [1]!Table9[#All], 13, FALSE)</f>
        <v>wet meadows, seasonal pools, small streams, and lake shores near conifer forest, and rocky or forested upland habitat within 0.78-mi</v>
      </c>
      <c r="D2327" s="17" t="str">
        <f>IF(ISNUMBER(SEARCH("1",VLOOKUP(A2327, [1]!Table9[#All], 4, FALSE))), "Yes", "No")</f>
        <v>Yes</v>
      </c>
      <c r="E2327" s="16" t="str">
        <f>VLOOKUP(A2327, [1]!Table9[#All], 3, FALSE)</f>
        <v>Amphibian</v>
      </c>
      <c r="F2327" s="15" t="str">
        <f>VLOOKUP(A2327, [1]!Table9[#All], 26, FALSE)</f>
        <v>Manual</v>
      </c>
      <c r="G2327" s="15" t="str">
        <f>IF(D2327="No", "--",VLOOKUP(A2327, [1]!Table9[#All], 25, FALSE))</f>
        <v>Work Area</v>
      </c>
      <c r="H2327" s="14" t="str">
        <f>IF(D2327="No", "Not discussed on USFS. ", VLOOKUP(A2327, [1]!Table9[#All], 24, FALSE))</f>
        <v xml:space="preserve">MSUP CLASSII: IF APPLICABLE, ADD "and USFWS Critical Habitat" TO REVIEW LANGUAGE
Note that Class I include the pre-work notification measure while Class II does not 
***If you need to review in INF, contract SME as guidance is different. </v>
      </c>
      <c r="I2327" s="14" t="str">
        <f>IF(NOT(ISBLANK(#REF!)),  "Pre-activity Survey Required", "")</f>
        <v>Pre-activity Survey Required</v>
      </c>
      <c r="J2327" s="13" t="s">
        <v>25</v>
      </c>
      <c r="K2327" s="10" t="s">
        <v>24</v>
      </c>
      <c r="L2327" s="12" t="s">
        <v>0</v>
      </c>
      <c r="M2327" s="11" t="s">
        <v>23</v>
      </c>
      <c r="N2327" s="10" t="s">
        <v>22</v>
      </c>
      <c r="O2327" s="10" t="s">
        <v>21</v>
      </c>
      <c r="P2327" s="7" t="s">
        <v>20</v>
      </c>
      <c r="Q2327" s="6" t="s">
        <v>19</v>
      </c>
      <c r="R2327" s="6" t="s">
        <v>18</v>
      </c>
      <c r="S2327" s="21" t="s">
        <v>17</v>
      </c>
      <c r="T2327" s="6" t="s">
        <v>16</v>
      </c>
      <c r="U2327" s="8" t="s">
        <v>15</v>
      </c>
      <c r="V2327" s="21" t="s">
        <v>14</v>
      </c>
      <c r="W2327" s="6" t="s">
        <v>13</v>
      </c>
      <c r="X2327" s="6" t="s">
        <v>12</v>
      </c>
    </row>
    <row r="2328" spans="1:24" ht="156" x14ac:dyDescent="0.2">
      <c r="A2328" s="20" t="s">
        <v>11</v>
      </c>
      <c r="B2328" s="20" t="str">
        <f>VLOOKUP(A2328, [1]!Table9[#All], 2, FALSE)</f>
        <v>Eriophyllum nubigenum</v>
      </c>
      <c r="C2328" s="18" t="str">
        <f>VLOOKUP(A2328, [1]!Table9[#All], 13, FALSE)</f>
        <v>lower montane coniferous forest, upper montane coniferous forest, chaparral</v>
      </c>
      <c r="D2328" s="17" t="str">
        <f>IF(ISNUMBER(SEARCH("1",VLOOKUP(A2328, [1]!Table9[#All], 4, FALSE))), "Yes", "No")</f>
        <v>Yes</v>
      </c>
      <c r="E2328" s="16" t="str">
        <f>VLOOKUP(A2328, [1]!Table9[#All], 3, FALSE)</f>
        <v>Plant</v>
      </c>
      <c r="F2328" s="15" t="str">
        <f>VLOOKUP(A2328, [1]!Table9[#All], 26, FALSE)</f>
        <v>Formula</v>
      </c>
      <c r="G2328" s="15" t="str">
        <f>IF(D2328="No", "--",VLOOKUP(A2328, [1]!Table9[#All], 25, FALSE))</f>
        <v>Work area</v>
      </c>
      <c r="H2328" s="14" t="str">
        <f>IF(D2328="No", "Not discussed on USFS. ", VLOOKUP(A2328, [1]!Table9[#All], 24, FALSE))</f>
        <v>--</v>
      </c>
      <c r="I2328" s="14" t="str">
        <f>IF(NOT(ISBLANK(#REF!)),  "Pre-activity Survey Required", "")</f>
        <v>Pre-activity Survey Required</v>
      </c>
      <c r="J2328" s="13" t="str">
        <f>IF(D2328="No", "Not discussed on USFS. ", _xlfn.CONCAT(A2328, " (", VLOOKUP(A2328, [1]!Table9[#All], 11, FALSE), "; Habitat description: ", C2328, ") - Within 1-mi of a CNDDB/SCE/USFS occurrence record (", VLOOKUP(A2328, [1]!Table9[#All], 34, FALSE), "). " ))</f>
        <v xml:space="preserve">Yosemite woolly sunflower (FSS; CRPR 1B.3, Blooming Period: Jun - Jul; Habitat description: lower montane coniferous forest, upper montane coniferous forest, chaparral) - Within 1-mi of a CNDDB/SCE/USFS occurrence record (unsuitable habitat). </v>
      </c>
      <c r="K2328" s="10" t="str">
        <f>IF(D2328="No", "-- ", VLOOKUP(A2328, [1]!Table9[#All], 35, FALSE))</f>
        <v>Standard OMP BMPs.</v>
      </c>
      <c r="L2328" s="12" t="str">
        <f>IF(D2328="No", "--", VLOOKUP(A2328, [1]!Table9[#All], 28, FALSE))</f>
        <v>IIB</v>
      </c>
      <c r="M2328" s="11" t="str">
        <f>IF(D2328="No", "Not discussed on USFS. ", _xlfn.CONCAT(A2328, " (", VLOOKUP(A2328, [1]!Table9[#All], 11, FALSE), "; Habitat description: ", C2328, ") - Within 1-mi of a CNDDB/SCE/USFS occurrence record (", VLOOKUP(A2328, [1]!Table9[#All], 27, FALSE), "). " ))</f>
        <v xml:space="preserve">Yosemite woolly sunflower (FSS; CRPR 1B.3, Blooming Period: Jun - Jul; Habitat description: lower montane coniferous forest, upper montane coniferous forest, chaparral) - Within 1-mi of a CNDDB/SCE/USFS occurrence record (habitat present). </v>
      </c>
      <c r="N2328" s="10" t="str">
        <f>IF(D2328="No", "-- ", VLOOKUP(A2328, [1]!Table9[#All], 29, FALSE))</f>
        <v xml:space="preserve">BE BMP Plant-1(a)(c-d); 
General Measures and Standard OMP BMPs. </v>
      </c>
      <c r="O2328" s="10" t="str">
        <f>IF(D2328="No", "--", VLOOKUP(A2328, [1]!Table9[#All], 30, FALSE))</f>
        <v xml:space="preserve">Pre-Activity Survey (Yosemite woolly sunflower): A biological survey is required. 
FSS Plant Avoidance (Yosemite woolly sunflower): If Yosemite woolly sunflower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28" s="7" t="str">
        <f>IF(D2328="No", "Not discussed on USFS. ", IF(VLOOKUP(A2328, [1]!Table9[#All], 31, FALSE)="--", "--",  _xlfn.CONCAT(A2328, " (", VLOOKUP(A2328, [1]!Table9[#All], 11, FALSE), "; Habitat description: ", C2328, ") - Within 1-mi of a CNDDB/SCE/USFS occurrence record (", VLOOKUP(A2328, [1]!Table9[#All], 31, FALSE), "). " )))</f>
        <v>--</v>
      </c>
      <c r="Q2328" s="6" t="str">
        <f>IF(D2328="No", "Not discussed on USFS. ", IF(VLOOKUP(A2328, [1]!Table9[#All], 31, FALSE)="--", "--",  VLOOKUP(A2328, [1]!Table9[#All], 32, FALSE)))</f>
        <v>--</v>
      </c>
      <c r="R2328" s="6" t="str">
        <f>IF(D2328="No", "Not discussed on USFS. ", IF(VLOOKUP(A2328, [1]!Table9[#All], 31, FALSE)="--", "--", VLOOKUP(A2328, [1]!Table9[#All], 33, FALSE)))</f>
        <v>--</v>
      </c>
      <c r="S2328" s="9" t="s">
        <v>2</v>
      </c>
      <c r="T2328" s="8" t="s">
        <v>2</v>
      </c>
      <c r="U2328" s="8" t="s">
        <v>2</v>
      </c>
      <c r="V2328" s="7" t="s">
        <v>2</v>
      </c>
      <c r="W2328" s="6" t="s">
        <v>2</v>
      </c>
      <c r="X2328" s="6" t="s">
        <v>2</v>
      </c>
    </row>
    <row r="2329" spans="1:24" ht="168" x14ac:dyDescent="0.2">
      <c r="A2329" s="20" t="s">
        <v>10</v>
      </c>
      <c r="B2329" s="20" t="str">
        <f>VLOOKUP(A2329, [1]!Table9[#All], 2, FALSE)</f>
        <v>Phlox hirsuta</v>
      </c>
      <c r="C2329" s="18" t="str">
        <f>VLOOKUP(A2329, [1]!Table9[#All], 13, FALSE)</f>
        <v>open areas on dry serpentine soils within elevation</v>
      </c>
      <c r="D2329" s="17" t="str">
        <f>IF(ISNUMBER(SEARCH("1",VLOOKUP(A2329, [1]!Table9[#All], 4, FALSE))), "Yes", "No")</f>
        <v>Yes</v>
      </c>
      <c r="E2329" s="16" t="str">
        <f>VLOOKUP(A2329, [1]!Table9[#All], 3, FALSE)</f>
        <v>Plant</v>
      </c>
      <c r="F2329" s="15" t="str">
        <f>VLOOKUP(A2329, [1]!Table9[#All], 26, FALSE)</f>
        <v>Formula</v>
      </c>
      <c r="G2329" s="15" t="str">
        <f>IF(D2329="No", "--",VLOOKUP(A2329, [1]!Table9[#All], 25, FALSE))</f>
        <v>Work area</v>
      </c>
      <c r="H2329" s="14" t="str">
        <f>IF(D2329="No", "Not discussed on USFS. ", VLOOKUP(A2329, [1]!Table9[#All], 24, FALSE))</f>
        <v>--</v>
      </c>
      <c r="I2329" s="14" t="str">
        <f>IF(NOT(ISBLANK(#REF!)),  "Pre-activity Survey Required", "")</f>
        <v>Pre-activity Survey Required</v>
      </c>
      <c r="J2329" s="13" t="str">
        <f>IF(D2329="No", "Not discussed on USFS. ", _xlfn.CONCAT(A2329, " (", VLOOKUP(A2329, [1]!Table9[#All], 11, FALSE), "; Habitat description: ", C2329, ") - Within 1-mi of a CNDDB/SCE/USFS occurrence record (", VLOOKUP(A2329, [1]!Table9[#All], 34, FALSE), "). " ))</f>
        <v xml:space="preserve">Yreka phlox (FE; SE; CRPR 1B.2, Blooming Period: Apr - May; Habitat description: open areas on dry serpentine soils within elevation) - Within 1-mi of a CNDDB/SCE/USFS occurrence record (unsuitable habitat). </v>
      </c>
      <c r="K2329" s="10" t="str">
        <f>IF(D2329="No", "-- ", VLOOKUP(A2329, [1]!Table9[#All], 35, FALSE))</f>
        <v xml:space="preserve">RPM Plant 1; 
Standard OMP BMPs. </v>
      </c>
      <c r="L2329" s="12" t="str">
        <f>IF(D2329="No", "--", VLOOKUP(A2329, [1]!Table9[#All], 28, FALSE))</f>
        <v>IIB</v>
      </c>
      <c r="M2329" s="11" t="str">
        <f>IF(D2329="No", "Not discussed on USFS. ", _xlfn.CONCAT(A2329, " (", VLOOKUP(A2329, [1]!Table9[#All], 11, FALSE), "; Habitat description: ", C2329, ") - Within 1-mi of a CNDDB/SCE/USFS occurrence record (", VLOOKUP(A2329, [1]!Table9[#All], 27, FALSE), "). " ))</f>
        <v xml:space="preserve">Yreka phlox (FE; SE; CRPR 1B.2, Blooming Period: Apr - May; Habitat description: open areas on dry serpentine soils within elevation) - Within 1-mi of a CNDDB/SCE/USFS occurrence record (habitat present). </v>
      </c>
      <c r="N2329" s="10" t="str">
        <f>IF(D2329="No", "-- ", VLOOKUP(A2329, [1]!Table9[#All], 29, FALSE))</f>
        <v xml:space="preserve">RPM Plant-1-4; 
General Measures and Standard OMP BMPs. </v>
      </c>
      <c r="O2329" s="10" t="str">
        <f>IF(D2329="No", "--", VLOOKUP(A2329, [1]!Table9[#All], 30, FALSE))</f>
        <v xml:space="preserve">Rare Plant Survey and Avoidance (Yreka phlox): A qualified botanist will conduct a rare plant survey for Yreka phlox within blooming season, verified by a reference population. All federally-listed plants within 100 feet of the work area will be flagged for avoidance. Coordination with Environmental Services Department will be required if full avoidance cannot be achieved. 
Schedule Limitation (Yreka phlox): Schedule all work in the year rare plant surveys are conducted. Work can occur only after rare plant surveys occur. If work gets delayed for a subsequent year, contact Environmental Services Department. 
General Measures and Standard OMP BMPs. </v>
      </c>
      <c r="P2329" s="7" t="str">
        <f>IF(D2329="No", "Not discussed on USFS. ", IF(VLOOKUP(A2329, [1]!Table9[#All], 31, FALSE)="--", "--",  _xlfn.CONCAT(A2329, " (", VLOOKUP(A2329, [1]!Table9[#All], 11, FALSE), "; Habitat description: ", C2329, ") - Within 1-mi of a CNDDB/SCE/USFS occurrence record (", VLOOKUP(A2329, [1]!Table9[#All], 31, FALSE), "). " )))</f>
        <v>--</v>
      </c>
      <c r="Q2329" s="6" t="str">
        <f>IF(D2329="No", "Not discussed on USFS. ", IF(VLOOKUP(A2329, [1]!Table9[#All], 31, FALSE)="--", "--",  VLOOKUP(A2329, [1]!Table9[#All], 32, FALSE)))</f>
        <v>--</v>
      </c>
      <c r="R2329" s="6" t="str">
        <f>IF(D2329="No", "Not discussed on USFS. ", IF(VLOOKUP(A2329, [1]!Table9[#All], 31, FALSE)="--", "--", VLOOKUP(A2329, [1]!Table9[#All], 33, FALSE)))</f>
        <v>--</v>
      </c>
      <c r="S2329" s="9" t="s">
        <v>2</v>
      </c>
      <c r="T2329" s="8" t="s">
        <v>2</v>
      </c>
      <c r="U2329" s="8" t="s">
        <v>2</v>
      </c>
      <c r="V2329" s="7" t="s">
        <v>2</v>
      </c>
      <c r="W2329" s="6" t="s">
        <v>2</v>
      </c>
      <c r="X2329" s="6" t="s">
        <v>2</v>
      </c>
    </row>
    <row r="2330" spans="1:24" ht="156" x14ac:dyDescent="0.2">
      <c r="A2330" s="20" t="s">
        <v>9</v>
      </c>
      <c r="B2330" s="20" t="str">
        <f>VLOOKUP(A2330, [1]!Table9[#All], 2, FALSE)</f>
        <v>Allium marvinii</v>
      </c>
      <c r="C2330" s="18" t="str">
        <f>VLOOKUP(A2330, [1]!Table9[#All], 13, FALSE)</f>
        <v>openings on dry slopes and ridges</v>
      </c>
      <c r="D2330" s="17" t="str">
        <f>IF(ISNUMBER(SEARCH("1",VLOOKUP(A2330, [1]!Table9[#All], 4, FALSE))), "Yes", "No")</f>
        <v>Yes</v>
      </c>
      <c r="E2330" s="16" t="str">
        <f>VLOOKUP(A2330, [1]!Table9[#All], 3, FALSE)</f>
        <v>Plant</v>
      </c>
      <c r="F2330" s="15" t="str">
        <f>VLOOKUP(A2330, [1]!Table9[#All], 26, FALSE)</f>
        <v>Formula</v>
      </c>
      <c r="G2330" s="15" t="str">
        <f>IF(D2330="No", "--",VLOOKUP(A2330, [1]!Table9[#All], 25, FALSE))</f>
        <v>Work area</v>
      </c>
      <c r="H2330" s="14" t="str">
        <f>IF(D2330="No", "Not discussed on USFS. ", VLOOKUP(A2330, [1]!Table9[#All], 24, FALSE))</f>
        <v>--</v>
      </c>
      <c r="I2330" s="14" t="str">
        <f>IF(NOT(ISBLANK(#REF!)),  "Pre-activity Survey Required", "")</f>
        <v>Pre-activity Survey Required</v>
      </c>
      <c r="J2330" s="13" t="str">
        <f>IF(D2330="No", "Not discussed on USFS. ", _xlfn.CONCAT(A2330, " (", VLOOKUP(A2330, [1]!Table9[#All], 11, FALSE), "; Habitat description: ", C2330, ") - Within 1-mi of a CNDDB/SCE/USFS occurrence record (", VLOOKUP(A2330, [1]!Table9[#All], 34, FALSE), "). " ))</f>
        <v xml:space="preserve">Yucaipa onion (FSS; BLM:S; CRPR 1B.2, Blooming Period: Mar - Apr; Habitat description: openings on dry slopes and ridges) - Within 1-mi of a CNDDB/SCE/USFS occurrence record (unsuitable habitat). </v>
      </c>
      <c r="K2330" s="10" t="str">
        <f>IF(D2330="No", "-- ", VLOOKUP(A2330, [1]!Table9[#All], 35, FALSE))</f>
        <v>Standard OMP BMPs.</v>
      </c>
      <c r="L2330" s="12" t="str">
        <f>IF(D2330="No", "--", VLOOKUP(A2330, [1]!Table9[#All], 28, FALSE))</f>
        <v>IIB</v>
      </c>
      <c r="M2330" s="11" t="str">
        <f>IF(D2330="No", "Not discussed on USFS. ", _xlfn.CONCAT(A2330, " (", VLOOKUP(A2330, [1]!Table9[#All], 11, FALSE), "; Habitat description: ", C2330, ") - Within 1-mi of a CNDDB/SCE/USFS occurrence record (", VLOOKUP(A2330, [1]!Table9[#All], 27, FALSE), "). " ))</f>
        <v xml:space="preserve">Yucaipa onion (FSS; BLM:S; CRPR 1B.2, Blooming Period: Mar - Apr; Habitat description: openings on dry slopes and ridges) - Within 1-mi of a CNDDB/SCE/USFS occurrence record (habitat present). </v>
      </c>
      <c r="N2330" s="10" t="str">
        <f>IF(D2330="No", "-- ", VLOOKUP(A2330, [1]!Table9[#All], 29, FALSE))</f>
        <v xml:space="preserve">BE BMP Plant-1(a)(c-d); 
General Measures and Standard OMP BMPs. </v>
      </c>
      <c r="O2330" s="10" t="str">
        <f>IF(D2330="No", "--", VLOOKUP(A2330, [1]!Table9[#All], 30, FALSE))</f>
        <v xml:space="preserve">Pre-Activity Survey (Yucaipa onion): A biological survey is required. 
FSS Plant Avoidance (Yucaipa onion): If Yucaipa onion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30" s="7" t="str">
        <f>IF(D2330="No", "Not discussed on USFS. ", IF(VLOOKUP(A2330, [1]!Table9[#All], 31, FALSE)="--", "--",  _xlfn.CONCAT(A2330, " (", VLOOKUP(A2330, [1]!Table9[#All], 11, FALSE), "; Habitat description: ", C2330, ") - Within 1-mi of a CNDDB/SCE/USFS occurrence record (", VLOOKUP(A2330, [1]!Table9[#All], 31, FALSE), "). " )))</f>
        <v>--</v>
      </c>
      <c r="Q2330" s="6" t="str">
        <f>IF(D2330="No", "Not discussed on USFS. ", IF(VLOOKUP(A2330, [1]!Table9[#All], 31, FALSE)="--", "--",  VLOOKUP(A2330, [1]!Table9[#All], 32, FALSE)))</f>
        <v>--</v>
      </c>
      <c r="R2330" s="6" t="str">
        <f>IF(D2330="No", "Not discussed on USFS. ", IF(VLOOKUP(A2330, [1]!Table9[#All], 31, FALSE)="--", "--", VLOOKUP(A2330, [1]!Table9[#All], 33, FALSE)))</f>
        <v>--</v>
      </c>
      <c r="S2330" s="9" t="s">
        <v>2</v>
      </c>
      <c r="T2330" s="8" t="s">
        <v>2</v>
      </c>
      <c r="U2330" s="8" t="s">
        <v>2</v>
      </c>
      <c r="V2330" s="7" t="s">
        <v>2</v>
      </c>
      <c r="W2330" s="6" t="s">
        <v>2</v>
      </c>
      <c r="X2330" s="6" t="s">
        <v>2</v>
      </c>
    </row>
    <row r="2331" spans="1:24" ht="80" x14ac:dyDescent="0.2">
      <c r="A2331" s="20" t="s">
        <v>8</v>
      </c>
      <c r="B2331" s="20" t="str">
        <f>VLOOKUP(A2331, [1]!Table9[#All], 2, FALSE)</f>
        <v>Sigmodon hispidus eremicus</v>
      </c>
      <c r="C2331" s="18" t="str">
        <f>VLOOKUP(A2331, [1]!Table9[#All], 13, FALSE)</f>
        <v>grassy clearings, croplands, overgrown fields, and overgrown roadsides</v>
      </c>
      <c r="D2331" s="17" t="str">
        <f>IF(ISNUMBER(SEARCH("1",VLOOKUP(A2331, [1]!Table9[#All], 4, FALSE))), "Yes", "No")</f>
        <v>No</v>
      </c>
      <c r="E2331" s="16" t="str">
        <f>VLOOKUP(A2331, [1]!Table9[#All], 3, FALSE)</f>
        <v>Mammal</v>
      </c>
      <c r="F2331" s="15" t="str">
        <f>VLOOKUP(A2331, [1]!Table9[#All], 26, FALSE)</f>
        <v>Formula</v>
      </c>
      <c r="G2331" s="15" t="str">
        <f>IF(D2331="No", "--",VLOOKUP(A2331, [1]!Table9[#All], 25, FALSE))</f>
        <v>--</v>
      </c>
      <c r="H2331" s="14" t="str">
        <f>IF(D2331="No", "Not discussed on USFS. ", VLOOKUP(A2331, [1]!Table9[#All], 24, FALSE))</f>
        <v xml:space="preserve">Not discussed on USFS. </v>
      </c>
      <c r="I2331" s="14" t="str">
        <f>IF(NOT(ISBLANK(#REF!)),  "Pre-activity Survey Required", "")</f>
        <v>Pre-activity Survey Required</v>
      </c>
      <c r="J2331" s="13" t="str">
        <f>IF(D2331="No", "Not discussed on USFS. ", _xlfn.CONCAT(A2331, " (", VLOOKUP(A2331, [1]!Table9[#All], 11, FALSE), "; Habitat description: ", C2331, ") - Within 1-mi of a CNDDB/SCE/USFS occurrence record (", VLOOKUP(A2331, [1]!Table9[#All], 34, FALSE), "). " ))</f>
        <v xml:space="preserve">Not discussed on USFS. </v>
      </c>
      <c r="K2331" s="10" t="str">
        <f>IF(D2331="No", "-- ", VLOOKUP(A2331, [1]!Table9[#All], 35, FALSE))</f>
        <v xml:space="preserve">-- </v>
      </c>
      <c r="L2331" s="12" t="str">
        <f>IF(D2331="No", "--", VLOOKUP(A2331, [1]!Table9[#All], 28, FALSE))</f>
        <v>--</v>
      </c>
      <c r="M2331" s="11" t="str">
        <f>IF(D2331="No", "Not discussed on USFS. ", _xlfn.CONCAT(A2331, " (", VLOOKUP(A2331, [1]!Table9[#All], 11, FALSE), "; Habitat description: ", C2331, ") - Within 1-mi of a CNDDB/SCE/USFS occurrence record (", VLOOKUP(A2331, [1]!Table9[#All], 27, FALSE), "). " ))</f>
        <v xml:space="preserve">Not discussed on USFS. </v>
      </c>
      <c r="N2331" s="10" t="str">
        <f>IF(D2331="No", "-- ", VLOOKUP(A2331, [1]!Table9[#All], 29, FALSE))</f>
        <v xml:space="preserve">-- </v>
      </c>
      <c r="O2331" s="10" t="str">
        <f>IF(D2331="No", "--", VLOOKUP(A2331, [1]!Table9[#All], 30, FALSE))</f>
        <v>--</v>
      </c>
      <c r="P2331" s="7" t="str">
        <f>IF(D2331="No", "Not discussed on USFS. ", IF(VLOOKUP(A2331, [1]!Table9[#All], 31, FALSE)="--", "--",  _xlfn.CONCAT(A2331, " (", VLOOKUP(A2331, [1]!Table9[#All], 11, FALSE), "; Habitat description: ", C2331, ") - Within 1-mi of a CNDDB/SCE/USFS occurrence record (", VLOOKUP(A2331, [1]!Table9[#All], 31, FALSE), "). " )))</f>
        <v xml:space="preserve">Not discussed on USFS. </v>
      </c>
      <c r="Q2331" s="6" t="str">
        <f>IF(D2331="No", "Not discussed on USFS. ", IF(VLOOKUP(A2331, [1]!Table9[#All], 31, FALSE)="--", "--",  VLOOKUP(A2331, [1]!Table9[#All], 32, FALSE)))</f>
        <v xml:space="preserve">Not discussed on USFS. </v>
      </c>
      <c r="R2331" s="6" t="str">
        <f>IF(D2331="No", "Not discussed on USFS. ", IF(VLOOKUP(A2331, [1]!Table9[#All], 31, FALSE)="--", "--", VLOOKUP(A2331, [1]!Table9[#All], 33, FALSE)))</f>
        <v xml:space="preserve">Not discussed on USFS. </v>
      </c>
      <c r="S2331" s="9" t="s">
        <v>2</v>
      </c>
      <c r="T2331" s="8" t="s">
        <v>2</v>
      </c>
      <c r="U2331" s="8" t="s">
        <v>2</v>
      </c>
      <c r="V2331" s="7" t="s">
        <v>2</v>
      </c>
      <c r="W2331" s="6" t="s">
        <v>2</v>
      </c>
      <c r="X2331" s="6" t="s">
        <v>2</v>
      </c>
    </row>
    <row r="2332" spans="1:24" ht="48" x14ac:dyDescent="0.2">
      <c r="A2332" s="20" t="s">
        <v>7</v>
      </c>
      <c r="B2332" s="20" t="str">
        <f>VLOOKUP(A2332, [1]!Table9[#All], 2, FALSE)</f>
        <v>Puma concolor browni</v>
      </c>
      <c r="C2332" s="18" t="str">
        <f>VLOOKUP(A2332, [1]!Table9[#All], 13, FALSE)</f>
        <v>desert plains and low mountains</v>
      </c>
      <c r="D2332" s="17" t="str">
        <f>IF(ISNUMBER(SEARCH("1",VLOOKUP(A2332, [1]!Table9[#All], 4, FALSE))), "Yes", "No")</f>
        <v>No</v>
      </c>
      <c r="E2332" s="16" t="str">
        <f>VLOOKUP(A2332, [1]!Table9[#All], 3, FALSE)</f>
        <v>Mammal</v>
      </c>
      <c r="F2332" s="15" t="str">
        <f>VLOOKUP(A2332, [1]!Table9[#All], 26, FALSE)</f>
        <v>Formula</v>
      </c>
      <c r="G2332" s="15" t="str">
        <f>IF(D2332="No", "--",VLOOKUP(A2332, [1]!Table9[#All], 25, FALSE))</f>
        <v>--</v>
      </c>
      <c r="H2332" s="14" t="str">
        <f>IF(D2332="No", "Not discussed on USFS. ", VLOOKUP(A2332, [1]!Table9[#All], 24, FALSE))</f>
        <v xml:space="preserve">Not discussed on USFS. </v>
      </c>
      <c r="I2332" s="14" t="str">
        <f>IF(NOT(ISBLANK(#REF!)),  "Pre-activity Survey Required", "")</f>
        <v>Pre-activity Survey Required</v>
      </c>
      <c r="J2332" s="13" t="str">
        <f>IF(D2332="No", "Not discussed on USFS. ", _xlfn.CONCAT(A2332, " (", VLOOKUP(A2332, [1]!Table9[#All], 11, FALSE), "; Habitat description: ", C2332, ") - Within 1-mi of a CNDDB/SCE/USFS occurrence record (", VLOOKUP(A2332, [1]!Table9[#All], 34, FALSE), "). " ))</f>
        <v xml:space="preserve">Not discussed on USFS. </v>
      </c>
      <c r="K2332" s="10" t="str">
        <f>IF(D2332="No", "-- ", VLOOKUP(A2332, [1]!Table9[#All], 35, FALSE))</f>
        <v xml:space="preserve">-- </v>
      </c>
      <c r="L2332" s="12" t="str">
        <f>IF(D2332="No", "--", VLOOKUP(A2332, [1]!Table9[#All], 28, FALSE))</f>
        <v>--</v>
      </c>
      <c r="M2332" s="11" t="str">
        <f>IF(D2332="No", "Not discussed on USFS. ", _xlfn.CONCAT(A2332, " (", VLOOKUP(A2332, [1]!Table9[#All], 11, FALSE), "; Habitat description: ", C2332, ") - Within 1-mi of a CNDDB/SCE/USFS occurrence record (", VLOOKUP(A2332, [1]!Table9[#All], 27, FALSE), "). " ))</f>
        <v xml:space="preserve">Not discussed on USFS. </v>
      </c>
      <c r="N2332" s="10" t="str">
        <f>IF(D2332="No", "-- ", VLOOKUP(A2332, [1]!Table9[#All], 29, FALSE))</f>
        <v xml:space="preserve">-- </v>
      </c>
      <c r="O2332" s="10" t="str">
        <f>IF(D2332="No", "--", VLOOKUP(A2332, [1]!Table9[#All], 30, FALSE))</f>
        <v>--</v>
      </c>
      <c r="P2332" s="7" t="str">
        <f>IF(D2332="No", "Not discussed on USFS. ", IF(VLOOKUP(A2332, [1]!Table9[#All], 31, FALSE)="--", "--",  _xlfn.CONCAT(A2332, " (", VLOOKUP(A2332, [1]!Table9[#All], 11, FALSE), "; Habitat description: ", C2332, ") - Within 1-mi of a CNDDB/SCE/USFS occurrence record (", VLOOKUP(A2332, [1]!Table9[#All], 31, FALSE), "). " )))</f>
        <v xml:space="preserve">Not discussed on USFS. </v>
      </c>
      <c r="Q2332" s="6" t="str">
        <f>IF(D2332="No", "Not discussed on USFS. ", IF(VLOOKUP(A2332, [1]!Table9[#All], 31, FALSE)="--", "--",  VLOOKUP(A2332, [1]!Table9[#All], 32, FALSE)))</f>
        <v xml:space="preserve">Not discussed on USFS. </v>
      </c>
      <c r="R2332" s="6" t="str">
        <f>IF(D2332="No", "Not discussed on USFS. ", IF(VLOOKUP(A2332, [1]!Table9[#All], 31, FALSE)="--", "--", VLOOKUP(A2332, [1]!Table9[#All], 33, FALSE)))</f>
        <v xml:space="preserve">Not discussed on USFS. </v>
      </c>
      <c r="S2332" s="9" t="s">
        <v>2</v>
      </c>
      <c r="T2332" s="8" t="s">
        <v>2</v>
      </c>
      <c r="U2332" s="8" t="s">
        <v>2</v>
      </c>
      <c r="V2332" s="7" t="s">
        <v>2</v>
      </c>
      <c r="W2332" s="6" t="s">
        <v>2</v>
      </c>
      <c r="X2332" s="6" t="s">
        <v>2</v>
      </c>
    </row>
    <row r="2333" spans="1:24" ht="80" x14ac:dyDescent="0.2">
      <c r="A2333" s="20" t="s">
        <v>6</v>
      </c>
      <c r="B2333" s="20" t="str">
        <f>VLOOKUP(A2333, [1]!Table9[#All], 2, FALSE)</f>
        <v>Myotis yumanensis</v>
      </c>
      <c r="C2333" s="18" t="str">
        <f>VLOOKUP(A2333, [1]!Table9[#All], 13, FALSE)</f>
        <v>buildings, mines, bridges, caves, or crevices in open forests near bodies of water</v>
      </c>
      <c r="D2333" s="17" t="str">
        <f>IF(ISNUMBER(SEARCH("1",VLOOKUP(A2333, [1]!Table9[#All], 4, FALSE))), "Yes", "No")</f>
        <v>Yes</v>
      </c>
      <c r="E2333" s="16" t="str">
        <f>VLOOKUP(A2333, [1]!Table9[#All], 3, FALSE)</f>
        <v>Mammal</v>
      </c>
      <c r="F2333" s="15" t="str">
        <f>VLOOKUP(A2333, [1]!Table9[#All], 26, FALSE)</f>
        <v>Formula</v>
      </c>
      <c r="G2333" s="15" t="str">
        <f>IF(D2333="No", "--",VLOOKUP(A2333, [1]!Table9[#All], 25, FALSE))</f>
        <v>Work area</v>
      </c>
      <c r="H2333" s="14" t="str">
        <f>IF(D2333="No", "Not discussed on USFS. ", VLOOKUP(A2333, [1]!Table9[#All], 24, FALSE))</f>
        <v>--</v>
      </c>
      <c r="I2333" s="14" t="str">
        <f>IF(NOT(ISBLANK(#REF!)),  "Pre-activity Survey Required", "")</f>
        <v>Pre-activity Survey Required</v>
      </c>
      <c r="J2333" s="13" t="str">
        <f>IF(D2333="No", "Not discussed on USFS. ", _xlfn.CONCAT(A2333, " (", VLOOKUP(A2333, [1]!Table9[#All], 11, FALSE), "; Habitat description: ", C2333, ") - Within 1-mi of a CNDDB/SCE/USFS occurrence record (", VLOOKUP(A2333, [1]!Table9[#All], 34, FALSE), "). " ))</f>
        <v xml:space="preserve">yuma myotis (SBNF:WL; BLM:S; Habitat description: buildings, mines, bridges, caves, or crevices in open forests near bodies of water) - Within 1-mi of a CNDDB/SCE/USFS occurrence record (unsuitable habitat). </v>
      </c>
      <c r="K2333" s="10" t="str">
        <f>IF(D2333="No", "-- ", VLOOKUP(A2333, [1]!Table9[#All], 35, FALSE))</f>
        <v>Standard OMP BMPs.</v>
      </c>
      <c r="L2333" s="12" t="str">
        <f>IF(D2333="No", "--", VLOOKUP(A2333, [1]!Table9[#All], 28, FALSE))</f>
        <v>IIB</v>
      </c>
      <c r="M2333" s="11" t="str">
        <f>IF(D2333="No", "Not discussed on USFS. ", _xlfn.CONCAT(A2333, " (", VLOOKUP(A2333, [1]!Table9[#All], 11, FALSE), "; Habitat description: ", C2333, ") - Within 1-mi of a CNDDB/SCE/USFS occurrence record (", VLOOKUP(A2333, [1]!Table9[#All], 27, FALSE), "). " ))</f>
        <v xml:space="preserve">yuma myotis (SBNF:WL; BLM:S; Habitat description: buildings, mines, bridges, caves, or crevices in open forests near bodies of water) - Within 1-mi of a CNDDB/SCE/USFS occurrence record (habitat present). </v>
      </c>
      <c r="N2333" s="10" t="str">
        <f>IF(D2333="No", "-- ", VLOOKUP(A2333, [1]!Table9[#All], 29, FALSE))</f>
        <v xml:space="preserve">BE BMP Mammal-1; 
General Measures and Standard OMP BMPs. </v>
      </c>
      <c r="O2333" s="10" t="str">
        <f>IF(D2333="No", "--", VLOOKUP(A2333, [1]!Table9[#All], 30, FALSE))</f>
        <v xml:space="preserve">General Measures and Standard OMP BMPs. </v>
      </c>
      <c r="P2333" s="7" t="str">
        <f>IF(D2333="No", "Not discussed on USFS. ", IF(VLOOKUP(A2333, [1]!Table9[#All], 31, FALSE)="--", "--",  _xlfn.CONCAT(A2333, " (", VLOOKUP(A2333, [1]!Table9[#All], 11, FALSE), "; Habitat description: ", C2333, ") - Within 1-mi of a CNDDB/SCE/USFS occurrence record (", VLOOKUP(A2333, [1]!Table9[#All], 31, FALSE), "). " )))</f>
        <v>--</v>
      </c>
      <c r="Q2333" s="6" t="str">
        <f>IF(D2333="No", "Not discussed on USFS. ", IF(VLOOKUP(A2333, [1]!Table9[#All], 31, FALSE)="--", "--",  VLOOKUP(A2333, [1]!Table9[#All], 32, FALSE)))</f>
        <v>--</v>
      </c>
      <c r="R2333" s="6" t="str">
        <f>IF(D2333="No", "Not discussed on USFS. ", IF(VLOOKUP(A2333, [1]!Table9[#All], 31, FALSE)="--", "--", VLOOKUP(A2333, [1]!Table9[#All], 33, FALSE)))</f>
        <v>--</v>
      </c>
      <c r="S2333" s="9" t="s">
        <v>2</v>
      </c>
      <c r="T2333" s="8" t="s">
        <v>2</v>
      </c>
      <c r="U2333" s="8" t="s">
        <v>2</v>
      </c>
      <c r="V2333" s="7" t="s">
        <v>2</v>
      </c>
      <c r="W2333" s="6" t="s">
        <v>2</v>
      </c>
      <c r="X2333" s="6" t="s">
        <v>2</v>
      </c>
    </row>
    <row r="2334" spans="1:24" ht="60" x14ac:dyDescent="0.2">
      <c r="A2334" s="20" t="s">
        <v>5</v>
      </c>
      <c r="B2334" s="20" t="str">
        <f>VLOOKUP(A2334, [1]!Table9[#All], 2, FALSE)</f>
        <v>Rallus obsoletus yumanensis</v>
      </c>
      <c r="C2334" s="18" t="str">
        <f>VLOOKUP(A2334, [1]!Table9[#All], 13, FALSE)</f>
        <v>freshwater marsh</v>
      </c>
      <c r="D2334" s="17" t="str">
        <f>IF(ISNUMBER(SEARCH("1",VLOOKUP(A2334, [1]!Table9[#All], 4, FALSE))), "Yes", "No")</f>
        <v>Yes</v>
      </c>
      <c r="E2334" s="16" t="str">
        <f>VLOOKUP(A2334, [1]!Table9[#All], 3, FALSE)</f>
        <v>Bird</v>
      </c>
      <c r="F2334" s="15" t="str">
        <f>VLOOKUP(A2334, [1]!Table9[#All], 26, FALSE)</f>
        <v>Formula</v>
      </c>
      <c r="G2334" s="15" t="str">
        <f>IF(D2334="No", "--",VLOOKUP(A2334, [1]!Table9[#All], 25, FALSE))</f>
        <v>--</v>
      </c>
      <c r="H2334" s="14" t="str">
        <f>IF(D2334="No", "Not discussed on USFS. ", VLOOKUP(A2334, [1]!Table9[#All], 24, FALSE))</f>
        <v>Notify SME if found on USFS</v>
      </c>
      <c r="I2334" s="14" t="str">
        <f>IF(NOT(ISBLANK(#REF!)),  "Pre-activity Survey Required", "")</f>
        <v>Pre-activity Survey Required</v>
      </c>
      <c r="J2334" s="13" t="str">
        <f>IF(D2334="No", "Not discussed on USFS. ", _xlfn.CONCAT(A2334, " (", VLOOKUP(A2334, [1]!Table9[#All], 11, FALSE), "; Habitat description: ", C2334, ") - Within 1-mi of a CNDDB/SCE/USFS occurrence record (", VLOOKUP(A2334, [1]!Table9[#All], 34, FALSE), "). " ))</f>
        <v xml:space="preserve">Yuma Ridgway's rail (FE; ST; CDFW FP; Habitat description: freshwater marsh) - Within 1-mi of a CNDDB/SCE/USFS occurrence record (--). </v>
      </c>
      <c r="K2334" s="10" t="str">
        <f>IF(D2334="No", "-- ", VLOOKUP(A2334, [1]!Table9[#All], 35, FALSE))</f>
        <v>--</v>
      </c>
      <c r="L2334" s="12" t="str">
        <f>IF(D2334="No", "--", VLOOKUP(A2334, [1]!Table9[#All], 28, FALSE))</f>
        <v>--</v>
      </c>
      <c r="M2334" s="11" t="str">
        <f>IF(D2334="No", "Not discussed on USFS. ", _xlfn.CONCAT(A2334, " (", VLOOKUP(A2334, [1]!Table9[#All], 11, FALSE), "; Habitat description: ", C2334, ") - Within 1-mi of a CNDDB/SCE/USFS occurrence record (", VLOOKUP(A2334, [1]!Table9[#All], 27, FALSE), "). " ))</f>
        <v xml:space="preserve">Yuma Ridgway's rail (FE; ST; CDFW FP; Habitat description: freshwater marsh) - Within 1-mi of a CNDDB/SCE/USFS occurrence record (--). </v>
      </c>
      <c r="N2334" s="10" t="str">
        <f>IF(D2334="No", "-- ", VLOOKUP(A2334, [1]!Table9[#All], 29, FALSE))</f>
        <v>Notify SME if found on USFS</v>
      </c>
      <c r="O2334" s="10" t="str">
        <f>IF(D2334="No", "--", VLOOKUP(A2334, [1]!Table9[#All], 30, FALSE))</f>
        <v>Notify SME if found on USFS</v>
      </c>
      <c r="P2334" s="7" t="str">
        <f>IF(D2334="No", "Not discussed on USFS. ", IF(VLOOKUP(A2334, [1]!Table9[#All], 31, FALSE)="--", "--",  _xlfn.CONCAT(A2334, " (", VLOOKUP(A2334, [1]!Table9[#All], 11, FALSE), "; Habitat description: ", C2334, ") - Within 1-mi of a CNDDB/SCE/USFS occurrence record (", VLOOKUP(A2334, [1]!Table9[#All], 31, FALSE), "). " )))</f>
        <v>--</v>
      </c>
      <c r="Q2334" s="6" t="str">
        <f>IF(D2334="No", "Not discussed on USFS. ", IF(VLOOKUP(A2334, [1]!Table9[#All], 31, FALSE)="--", "--",  VLOOKUP(A2334, [1]!Table9[#All], 32, FALSE)))</f>
        <v>--</v>
      </c>
      <c r="R2334" s="6" t="str">
        <f>IF(D2334="No", "Not discussed on USFS. ", IF(VLOOKUP(A2334, [1]!Table9[#All], 31, FALSE)="--", "--", VLOOKUP(A2334, [1]!Table9[#All], 33, FALSE)))</f>
        <v>--</v>
      </c>
      <c r="S2334" s="9" t="s">
        <v>2</v>
      </c>
      <c r="T2334" s="8" t="s">
        <v>2</v>
      </c>
      <c r="U2334" s="8" t="s">
        <v>2</v>
      </c>
      <c r="V2334" s="7" t="s">
        <v>2</v>
      </c>
      <c r="W2334" s="6" t="s">
        <v>2</v>
      </c>
      <c r="X2334" s="6" t="s">
        <v>2</v>
      </c>
    </row>
    <row r="2335" spans="1:24" ht="176" x14ac:dyDescent="0.2">
      <c r="A2335" s="20" t="s">
        <v>4</v>
      </c>
      <c r="B2335" s="20" t="str">
        <f>VLOOKUP(A2335, [1]!Table9[#All], 2, FALSE)</f>
        <v>Trimerotropis infantilis</v>
      </c>
      <c r="C2335" s="18" t="str">
        <f>VLOOKUP(A2335, [1]!Table9[#All], 13, FALSE)</f>
        <v xml:space="preserve">sandy hills; open, sparsely vegetated sandy parklands among chaparral or ponderosa pine stands on the zayante sand hills; often co-occurs with the endangered plant erysimum teretifolium </v>
      </c>
      <c r="D2335" s="17" t="str">
        <f>IF(ISNUMBER(SEARCH("1",VLOOKUP(A2335, [1]!Table9[#All], 4, FALSE))), "Yes", "No")</f>
        <v>Yes</v>
      </c>
      <c r="E2335" s="16" t="str">
        <f>VLOOKUP(A2335, [1]!Table9[#All], 3, FALSE)</f>
        <v>Invertebrate</v>
      </c>
      <c r="F2335" s="15" t="str">
        <f>VLOOKUP(A2335, [1]!Table9[#All], 26, FALSE)</f>
        <v>Formula</v>
      </c>
      <c r="G2335" s="15" t="str">
        <f>IF(D2335="No", "--",VLOOKUP(A2335, [1]!Table9[#All], 25, FALSE))</f>
        <v>Work area</v>
      </c>
      <c r="H2335" s="14" t="str">
        <f>IF(D2335="No", "Not discussed on USFS. ", VLOOKUP(A2335, [1]!Table9[#All], 24, FALSE))</f>
        <v>Contact PM if occurring on USFS</v>
      </c>
      <c r="I2335" s="14" t="str">
        <f>IF(NOT(ISBLANK(#REF!)),  "Pre-activity Survey Required", "")</f>
        <v>Pre-activity Survey Required</v>
      </c>
      <c r="J2335" s="13" t="str">
        <f>IF(D2335="No", "Not discussed on USFS. ", _xlfn.CONCAT(A2335, " (", VLOOKUP(A2335, [1]!Table9[#All], 11, FALSE), "; Habitat description: ", C2335, ") - Within 1-mi of a CNDDB/SCE/USFS occurrence record (", VLOOKUP(A2335, [1]!Table9[#All], 34, FALSE), "). " ))</f>
        <v xml:space="preserve">Zayante band-winged grasshopper (FE; Habitat description: sandy hills; open, sparsely vegetated sandy parklands among chaparral or ponderosa pine stands on the zayante sand hills; often co-occurs with the endangered plant erysimum teretifolium ) - Within 1-mi of a CNDDB/SCE/USFS occurrence record (unsuitable habitat). </v>
      </c>
      <c r="K2335" s="10" t="str">
        <f>IF(D2335="No", "-- ", VLOOKUP(A2335, [1]!Table9[#All], 35, FALSE))</f>
        <v>Standard OMP BMPs.</v>
      </c>
      <c r="L2335" s="12" t="str">
        <f>IF(D2335="No", "--", VLOOKUP(A2335, [1]!Table9[#All], 28, FALSE))</f>
        <v>IIB</v>
      </c>
      <c r="M2335" s="11" t="str">
        <f>IF(D2335="No", "Not discussed on USFS. ", _xlfn.CONCAT(A2335, " (", VLOOKUP(A2335, [1]!Table9[#All], 11, FALSE), "; Habitat description: ", C2335, ") - Within 1-mi of a CNDDB/SCE/USFS occurrence record (", VLOOKUP(A2335, [1]!Table9[#All], 27, FALSE), "). " ))</f>
        <v xml:space="preserve">Zayante band-winged grasshopper (FE; Habitat description: sandy hills; open, sparsely vegetated sandy parklands among chaparral or ponderosa pine stands on the zayante sand hills; often co-occurs with the endangered plant erysimum teretifolium ) - Within 1-mi of a CNDDB/SCE/USFS occurrence record (habitat present). </v>
      </c>
      <c r="N2335" s="10" t="str">
        <f>IF(D2335="No", "-- ", VLOOKUP(A2335, [1]!Table9[#All], 29, FALSE))</f>
        <v>Contact PM if occurring on USFS</v>
      </c>
      <c r="O2335" s="10" t="str">
        <f>IF(D2335="No", "--", VLOOKUP(A2335, [1]!Table9[#All], 30, FALSE))</f>
        <v>Contact PM if occurring on USFS</v>
      </c>
      <c r="P2335" s="7" t="str">
        <f>IF(D2335="No", "Not discussed on USFS. ", IF(VLOOKUP(A2335, [1]!Table9[#All], 31, FALSE)="--", "--",  _xlfn.CONCAT(A2335, " (", VLOOKUP(A2335, [1]!Table9[#All], 11, FALSE), "; Habitat description: ", C2335, ") - Within 1-mi of a CNDDB/SCE/USFS occurrence record (", VLOOKUP(A2335, [1]!Table9[#All], 31, FALSE), "). " )))</f>
        <v>--</v>
      </c>
      <c r="Q2335" s="6" t="str">
        <f>IF(D2335="No", "Not discussed on USFS. ", IF(VLOOKUP(A2335, [1]!Table9[#All], 31, FALSE)="--", "--",  VLOOKUP(A2335, [1]!Table9[#All], 32, FALSE)))</f>
        <v>--</v>
      </c>
      <c r="R2335" s="6" t="str">
        <f>IF(D2335="No", "Not discussed on USFS. ", IF(VLOOKUP(A2335, [1]!Table9[#All], 31, FALSE)="--", "--", VLOOKUP(A2335, [1]!Table9[#All], 33, FALSE)))</f>
        <v>--</v>
      </c>
      <c r="S2335" s="9" t="s">
        <v>2</v>
      </c>
      <c r="T2335" s="8" t="s">
        <v>2</v>
      </c>
      <c r="U2335" s="8" t="s">
        <v>2</v>
      </c>
      <c r="V2335" s="7" t="s">
        <v>2</v>
      </c>
      <c r="W2335" s="6" t="s">
        <v>2</v>
      </c>
      <c r="X2335" s="6" t="s">
        <v>2</v>
      </c>
    </row>
    <row r="2336" spans="1:24" ht="156" x14ac:dyDescent="0.2">
      <c r="A2336" s="19" t="s">
        <v>3</v>
      </c>
      <c r="B2336" s="19" t="str">
        <f>VLOOKUP(A2336, [1]!Table9[#All], 2, FALSE)</f>
        <v>Dieteria canescens var. ziegleri</v>
      </c>
      <c r="C2336" s="18" t="str">
        <f>VLOOKUP(A2336, [1]!Table9[#All], 13, FALSE)</f>
        <v>slopes, canyons, ridges and washes, in dry coniferous forest and chaparral</v>
      </c>
      <c r="D2336" s="17" t="str">
        <f>IF(ISNUMBER(SEARCH("1",VLOOKUP(A2336, [1]!Table9[#All], 4, FALSE))), "Yes", "No")</f>
        <v>Yes</v>
      </c>
      <c r="E2336" s="16" t="str">
        <f>VLOOKUP(A2336, [1]!Table9[#All], 3, FALSE)</f>
        <v>Plant</v>
      </c>
      <c r="F2336" s="15" t="str">
        <f>VLOOKUP(A2336, [1]!Table9[#All], 26, FALSE)</f>
        <v>Formula</v>
      </c>
      <c r="G2336" s="15" t="str">
        <f>IF(D2336="No", "--",VLOOKUP(A2336, [1]!Table9[#All], 25, FALSE))</f>
        <v>Work area</v>
      </c>
      <c r="H2336" s="14" t="str">
        <f>IF(D2336="No", "Not discussed on USFS. ", VLOOKUP(A2336, [1]!Table9[#All], 24, FALSE))</f>
        <v>--</v>
      </c>
      <c r="I2336" s="14" t="str">
        <f>IF(NOT(ISBLANK(#REF!)),  "Pre-activity Survey Required", "")</f>
        <v>Pre-activity Survey Required</v>
      </c>
      <c r="J2336" s="13" t="str">
        <f>IF(D2336="No", "Not discussed on USFS. ", _xlfn.CONCAT(A2336, " (", VLOOKUP(A2336, [1]!Table9[#All], 11, FALSE), "; Habitat description: ", C2336, ") - Within 1-mi of a CNDDB/SCE/USFS occurrence record (", VLOOKUP(A2336, [1]!Table9[#All], 34, FALSE), "). " ))</f>
        <v xml:space="preserve">Ziegler's aster (FSS; CRPR 1B.2, Blooming Period: Jul - Oct; Habitat description: slopes, canyons, ridges and washes, in dry coniferous forest and chaparral) - Within 1-mi of a CNDDB/SCE/USFS occurrence record (unsuitable habitat). </v>
      </c>
      <c r="K2336" s="10" t="str">
        <f>IF(D2336="No", "-- ", VLOOKUP(A2336, [1]!Table9[#All], 35, FALSE))</f>
        <v>Standard OMP BMPs.</v>
      </c>
      <c r="L2336" s="12" t="str">
        <f>IF(D2336="No", "--", VLOOKUP(A2336, [1]!Table9[#All], 28, FALSE))</f>
        <v>IIB</v>
      </c>
      <c r="M2336" s="11" t="str">
        <f>IF(D2336="No", "Not discussed on USFS. ", _xlfn.CONCAT(A2336, " (", VLOOKUP(A2336, [1]!Table9[#All], 11, FALSE), "; Habitat description: ", C2336, ") - Within 1-mi of a CNDDB/SCE/USFS occurrence record (", VLOOKUP(A2336, [1]!Table9[#All], 27, FALSE), "). " ))</f>
        <v xml:space="preserve">Ziegler's aster (FSS; CRPR 1B.2, Blooming Period: Jul - Oct; Habitat description: slopes, canyons, ridges and washes, in dry coniferous forest and chaparral) - Within 1-mi of a CNDDB/SCE/USFS occurrence record (habitat present). </v>
      </c>
      <c r="N2336" s="10" t="str">
        <f>IF(D2336="No", "-- ", VLOOKUP(A2336, [1]!Table9[#All], 29, FALSE))</f>
        <v xml:space="preserve">BE BMP Plant-1(a)(c-d); 
General Measures and Standard OMP BMPs. </v>
      </c>
      <c r="O2336" s="10" t="str">
        <f>IF(D2336="No", "--", VLOOKUP(A2336, [1]!Table9[#All], 30, FALSE))</f>
        <v xml:space="preserve">Pre-Activity Survey (Ziegler's aster): A biological survey is required. 
FSS Plant Avoidance (Ziegler's aster): If Ziegler's aster is observed during the pre-construction survey within 100-ft of the work or access areas, occurrences will be flagged and a biological monitor will remain onsite for the duration of work to ensure impacts to FSS plants are avoided or minimized. Where avoidance of FSS plants in infeasible, work must be completed between seed set and seedling emergence and when soils are completely dry. 
General Measures and Standard OMP BMPs. </v>
      </c>
      <c r="P2336" s="7" t="str">
        <f>IF(D2336="No", "Not discussed on USFS. ", IF(VLOOKUP(A2336, [1]!Table9[#All], 31, FALSE)="--", "--",  _xlfn.CONCAT(A2336, " (", VLOOKUP(A2336, [1]!Table9[#All], 11, FALSE), "; Habitat description: ", C2336, ") - Within 1-mi of a CNDDB/SCE/USFS occurrence record (", VLOOKUP(A2336, [1]!Table9[#All], 31, FALSE), "). " )))</f>
        <v>--</v>
      </c>
      <c r="Q2336" s="6" t="str">
        <f>IF(D2336="No", "Not discussed on USFS. ", IF(VLOOKUP(A2336, [1]!Table9[#All], 31, FALSE)="--", "--",  VLOOKUP(A2336, [1]!Table9[#All], 32, FALSE)))</f>
        <v>--</v>
      </c>
      <c r="R2336" s="6" t="str">
        <f>IF(D2336="No", "Not discussed on USFS. ", IF(VLOOKUP(A2336, [1]!Table9[#All], 31, FALSE)="--", "--", VLOOKUP(A2336, [1]!Table9[#All], 33, FALSE)))</f>
        <v>--</v>
      </c>
      <c r="S2336" s="9" t="s">
        <v>2</v>
      </c>
      <c r="T2336" s="8" t="s">
        <v>2</v>
      </c>
      <c r="U2336" s="8" t="s">
        <v>2</v>
      </c>
      <c r="V2336" s="7" t="s">
        <v>2</v>
      </c>
      <c r="W2336" s="6" t="s">
        <v>2</v>
      </c>
      <c r="X2336" s="6" t="s">
        <v>2</v>
      </c>
    </row>
  </sheetData>
  <sheetProtection sort="0" autoFilter="0"/>
  <mergeCells count="8">
    <mergeCell ref="S1:U2"/>
    <mergeCell ref="V1:X2"/>
    <mergeCell ref="A1:H1"/>
    <mergeCell ref="J1:K2"/>
    <mergeCell ref="L1:L2"/>
    <mergeCell ref="M1:O2"/>
    <mergeCell ref="P1:R2"/>
    <mergeCell ref="E2:H2"/>
  </mergeCells>
  <conditionalFormatting sqref="A2337:B1048576 A3:B3 A5:B2327">
    <cfRule type="duplicateValues" dxfId="2" priority="3"/>
  </conditionalFormatting>
  <conditionalFormatting sqref="L1:L1048576">
    <cfRule type="containsText" dxfId="1" priority="2" operator="containsText" text="IIC">
      <formula>NOT(ISERROR(SEARCH("IIC",L1)))</formula>
    </cfRule>
  </conditionalFormatting>
  <conditionalFormatting sqref="Q1:Q1048576">
    <cfRule type="containsText" dxfId="0" priority="1" operator="containsText" text="IIB">
      <formula>NOT(ISERROR(SEARCH("IIB",Q1)))</formula>
    </cfRule>
  </conditionalFormatting>
  <pageMargins left="0.7" right="0.7" top="0.75" bottom="0.75" header="0.3" footer="0.3"/>
  <pageSetup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8a2196c-b161-482a-b7e5-fa5812c25de2" xsi:nil="true"/>
    <lcf76f155ced4ddcb4097134ff3c332f xmlns="121cd86b-af9c-4008-acf8-b50eb79bf09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0FB658720194B835AC7FC5BB1FE30" ma:contentTypeVersion="17" ma:contentTypeDescription="Create a new document." ma:contentTypeScope="" ma:versionID="67e1254860f8d9044122836db6b86c40">
  <xsd:schema xmlns:xsd="http://www.w3.org/2001/XMLSchema" xmlns:xs="http://www.w3.org/2001/XMLSchema" xmlns:p="http://schemas.microsoft.com/office/2006/metadata/properties" xmlns:ns2="121cd86b-af9c-4008-acf8-b50eb79bf09f" xmlns:ns3="48a2196c-b161-482a-b7e5-fa5812c25de2" targetNamespace="http://schemas.microsoft.com/office/2006/metadata/properties" ma:root="true" ma:fieldsID="cf9c0549f2129ee87eca6a6b581be4cc" ns2:_="" ns3:_="">
    <xsd:import namespace="121cd86b-af9c-4008-acf8-b50eb79bf09f"/>
    <xsd:import namespace="48a2196c-b161-482a-b7e5-fa5812c25d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1cd86b-af9c-4008-acf8-b50eb79bf0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be05f0a-f593-4426-8d46-15a97ac3fb13"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8a2196c-b161-482a-b7e5-fa5812c25de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93d2bd9-fdbf-4fc7-85ba-0c1ad02f6d2b}" ma:internalName="TaxCatchAll" ma:showField="CatchAllData" ma:web="48a2196c-b161-482a-b7e5-fa5812c25d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634AA1-BBA7-4F2F-919C-7382C8547007}">
  <ds:schemaRefs>
    <ds:schemaRef ds:uri="http://schemas.microsoft.com/sharepoint/v3/contenttype/forms"/>
  </ds:schemaRefs>
</ds:datastoreItem>
</file>

<file path=customXml/itemProps2.xml><?xml version="1.0" encoding="utf-8"?>
<ds:datastoreItem xmlns:ds="http://schemas.openxmlformats.org/officeDocument/2006/customXml" ds:itemID="{81C9ED50-7103-4302-B138-596B5533EB10}">
  <ds:schemaRefs>
    <ds:schemaRef ds:uri="http://schemas.microsoft.com/office/2006/metadata/properties"/>
    <ds:schemaRef ds:uri="http://schemas.microsoft.com/office/infopath/2007/PartnerControls"/>
    <ds:schemaRef ds:uri="48a2196c-b161-482a-b7e5-fa5812c25de2"/>
    <ds:schemaRef ds:uri="121cd86b-af9c-4008-acf8-b50eb79bf09f"/>
  </ds:schemaRefs>
</ds:datastoreItem>
</file>

<file path=customXml/itemProps3.xml><?xml version="1.0" encoding="utf-8"?>
<ds:datastoreItem xmlns:ds="http://schemas.openxmlformats.org/officeDocument/2006/customXml" ds:itemID="{3A717B23-4F99-4CEF-909F-49883D8538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1cd86b-af9c-4008-acf8-b50eb79bf09f"/>
    <ds:schemaRef ds:uri="48a2196c-b161-482a-b7e5-fa5812c25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Class2</vt:lpstr>
    </vt:vector>
  </TitlesOfParts>
  <Manager/>
  <Company>Montrose Environmental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Sadorf</dc:creator>
  <cp:keywords/>
  <dc:description/>
  <cp:lastModifiedBy>Shane Fisher</cp:lastModifiedBy>
  <cp:revision/>
  <dcterms:created xsi:type="dcterms:W3CDTF">2024-11-15T22:26:50Z</dcterms:created>
  <dcterms:modified xsi:type="dcterms:W3CDTF">2024-12-30T05:11:05Z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0x0101007A90FB658720194B835AC7FC5BB1FE30</vt:lpwstr>
  </property>
  <property fmtid="{D5CDD505-2E9C-101B-9397-08002B2CF9AE}" pid="3" name="MediaServiceImageTags">
    <vt:lpwstr/>
  </property>
</Properties>
</file>